
<file path=[Content_Types].xml><?xml version="1.0" encoding="utf-8"?>
<Types xmlns="http://schemas.openxmlformats.org/package/2006/content-type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Marco\Desktop\Personal AI Project\pokemon\"/>
    </mc:Choice>
  </mc:AlternateContent>
  <xr:revisionPtr revIDLastSave="0" documentId="8_{B5E4ED01-172A-4E44-BCCC-6074FD910294}" xr6:coauthVersionLast="47" xr6:coauthVersionMax="47" xr10:uidLastSave="{00000000-0000-0000-0000-000000000000}"/>
  <bookViews>
    <workbookView xWindow="2685" yWindow="2685" windowWidth="21600" windowHeight="10920" xr2:uid="{00000000-000D-0000-FFFF-FFFF00000000}"/>
  </bookViews>
  <sheets>
    <sheet name="Move_Dex" sheetId="17" r:id="rId1"/>
    <sheet name="Welcome_Page" sheetId="1" r:id="rId2"/>
    <sheet name="To_Do" sheetId="2" r:id="rId3"/>
    <sheet name="Looker_Upper" sheetId="3" r:id="rId4"/>
    <sheet name="Living_Dex" sheetId="4" r:id="rId5"/>
    <sheet name="Game_Poké_Dex" sheetId="5" r:id="rId6"/>
    <sheet name="Inventory" sheetId="6" r:id="rId7"/>
    <sheet name="Team_Builder" sheetId="7" r:id="rId8"/>
    <sheet name="Breeding_1" sheetId="8" r:id="rId9"/>
    <sheet name="Breeding_2" sheetId="9" r:id="rId10"/>
    <sheet name="Breeding_Planned" sheetId="10" r:id="rId11"/>
    <sheet name="For_Trade" sheetId="11" r:id="rId12"/>
    <sheet name="Friend_Safari" sheetId="12" r:id="rId13"/>
    <sheet name="Hidden_Abilities" sheetId="13" r:id="rId14"/>
    <sheet name="Type_Ref" sheetId="14" r:id="rId15"/>
    <sheet name="Ability_Dex" sheetId="15" r:id="rId16"/>
    <sheet name="Item_Dex" sheetId="16" r:id="rId17"/>
    <sheet name="Move_Ref_WIP" sheetId="18" state="hidden" r:id="rId18"/>
    <sheet name="PokéBall_Dex" sheetId="19" r:id="rId19"/>
    <sheet name="TMHM_Dex" sheetId="20" r:id="rId20"/>
    <sheet name="Location_Ref" sheetId="21" r:id="rId21"/>
    <sheet name="Color_Ref" sheetId="22" r:id="rId22"/>
    <sheet name="Natures_Ref" sheetId="23" state="hidden" r:id="rId23"/>
    <sheet name="Poke_Ref" sheetId="24" r:id="rId24"/>
    <sheet name="Poke_Var_Ref" sheetId="25" r:id="rId25"/>
    <sheet name="Poke_Ref_Extra" sheetId="26" state="hidden" r:id="rId26"/>
    <sheet name="References" sheetId="27" r:id="rId27"/>
  </sheets>
  <definedNames>
    <definedName name="_xlnm._FilterDatabase" localSheetId="15" hidden="1">Ability_Dex!$A$1:$G$234</definedName>
    <definedName name="_xlnm._FilterDatabase" localSheetId="5" hidden="1">Game_Poké_Dex!$C$3:$O$724</definedName>
    <definedName name="_xlnm._FilterDatabase" localSheetId="13" hidden="1">Hidden_Abilities!$A$1:$C$605</definedName>
    <definedName name="_xlnm._FilterDatabase" localSheetId="6" hidden="1">Inventory!$C$4:$AC$989</definedName>
    <definedName name="_xlnm._FilterDatabase" localSheetId="16" hidden="1">Item_Dex!$A$1:$B$97</definedName>
    <definedName name="_xlnm._FilterDatabase" localSheetId="4" hidden="1">Living_Dex!$C$6:$F$727</definedName>
    <definedName name="_xlnm._FilterDatabase" localSheetId="0" hidden="1">Move_Dex!$A$1:$I$681</definedName>
    <definedName name="_xlnm._FilterDatabase" localSheetId="22" hidden="1">Natures_Ref!$D$2:$H$27</definedName>
    <definedName name="_xlnm._FilterDatabase" localSheetId="23" hidden="1">Poke_Ref!$A$1:$X$745</definedName>
    <definedName name="_xlnm._FilterDatabase" localSheetId="24" hidden="1">Poke_Var_Ref!$A$1:$X$723</definedName>
    <definedName name="_xlnm._FilterDatabase" localSheetId="18" hidden="1">PokéBall_Dex!$B$1:$D$27</definedName>
    <definedName name="_xlnm._FilterDatabase" localSheetId="19" hidden="1">TMHM_Dex!$A$1:$E$101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 i="27" l="1"/>
  <c r="A4" i="27"/>
  <c r="A3" i="27"/>
  <c r="A2" i="27"/>
  <c r="B66" i="26"/>
  <c r="B65" i="26"/>
  <c r="B64" i="26"/>
  <c r="B63" i="26"/>
  <c r="B61" i="26"/>
  <c r="B60" i="26"/>
  <c r="B59" i="26"/>
  <c r="B58" i="26"/>
  <c r="B57" i="26"/>
  <c r="B56" i="26"/>
  <c r="B55" i="26"/>
  <c r="B54" i="26"/>
  <c r="B53" i="26"/>
  <c r="B52" i="26"/>
  <c r="B51" i="26"/>
  <c r="B50" i="26"/>
  <c r="B49" i="26"/>
  <c r="U806" i="25"/>
  <c r="U805" i="25"/>
  <c r="U804" i="25"/>
  <c r="U803" i="25"/>
  <c r="U802" i="25"/>
  <c r="U801" i="25"/>
  <c r="U800" i="25"/>
  <c r="U799" i="25"/>
  <c r="U798" i="25"/>
  <c r="U797" i="25"/>
  <c r="U796" i="25"/>
  <c r="U795" i="25"/>
  <c r="U794" i="25"/>
  <c r="U793" i="25"/>
  <c r="U792" i="25"/>
  <c r="U791" i="25"/>
  <c r="U790" i="25"/>
  <c r="U789" i="25"/>
  <c r="U788" i="25"/>
  <c r="U787" i="25"/>
  <c r="U786" i="25"/>
  <c r="U785" i="25"/>
  <c r="U784" i="25"/>
  <c r="U783" i="25"/>
  <c r="U782" i="25"/>
  <c r="U781" i="25"/>
  <c r="U780" i="25"/>
  <c r="U779" i="25"/>
  <c r="U778" i="25"/>
  <c r="U777" i="25"/>
  <c r="U776" i="25"/>
  <c r="U775" i="25"/>
  <c r="U774" i="25"/>
  <c r="U773" i="25"/>
  <c r="U772" i="25"/>
  <c r="U771" i="25"/>
  <c r="U770" i="25"/>
  <c r="U769" i="25"/>
  <c r="U768" i="25"/>
  <c r="U767" i="25"/>
  <c r="U766" i="25"/>
  <c r="U765" i="25"/>
  <c r="U764" i="25"/>
  <c r="U763" i="25"/>
  <c r="U762" i="25"/>
  <c r="U761" i="25"/>
  <c r="U760" i="25"/>
  <c r="U759" i="25"/>
  <c r="U758" i="25"/>
  <c r="U757" i="25"/>
  <c r="U756" i="25"/>
  <c r="U755" i="25"/>
  <c r="U754" i="25"/>
  <c r="U753" i="25"/>
  <c r="U752" i="25"/>
  <c r="U751" i="25"/>
  <c r="U750" i="25"/>
  <c r="U749" i="25"/>
  <c r="U748" i="25"/>
  <c r="U747" i="25"/>
  <c r="U746" i="25"/>
  <c r="U745" i="25"/>
  <c r="U744" i="25"/>
  <c r="U743" i="25"/>
  <c r="U742" i="25"/>
  <c r="U741" i="25"/>
  <c r="U740" i="25"/>
  <c r="U739" i="25"/>
  <c r="U738" i="25"/>
  <c r="U737" i="25"/>
  <c r="U736" i="25"/>
  <c r="U735" i="25"/>
  <c r="U734" i="25"/>
  <c r="U733" i="25"/>
  <c r="U732" i="25"/>
  <c r="U731" i="25"/>
  <c r="U730" i="25"/>
  <c r="U729" i="25"/>
  <c r="U728" i="25"/>
  <c r="U727" i="25"/>
  <c r="U726" i="25"/>
  <c r="U725" i="25"/>
  <c r="U724" i="25"/>
  <c r="V91" i="25"/>
  <c r="V837" i="24"/>
  <c r="U837" i="24"/>
  <c r="V836" i="24"/>
  <c r="U836" i="24"/>
  <c r="V835" i="24"/>
  <c r="U835" i="24"/>
  <c r="V834" i="24"/>
  <c r="U834" i="24"/>
  <c r="V833" i="24"/>
  <c r="U833" i="24"/>
  <c r="V832" i="24"/>
  <c r="U832" i="24"/>
  <c r="V831" i="24"/>
  <c r="U831" i="24"/>
  <c r="V830" i="24"/>
  <c r="U830" i="24"/>
  <c r="V829" i="24"/>
  <c r="U829" i="24"/>
  <c r="V828" i="24"/>
  <c r="U828" i="24"/>
  <c r="V827" i="24"/>
  <c r="U827" i="24"/>
  <c r="V826" i="24"/>
  <c r="U826" i="24"/>
  <c r="V825" i="24"/>
  <c r="U825" i="24"/>
  <c r="V824" i="24"/>
  <c r="U824" i="24"/>
  <c r="V823" i="24"/>
  <c r="U823" i="24"/>
  <c r="V822" i="24"/>
  <c r="U822" i="24"/>
  <c r="V821" i="24"/>
  <c r="U821" i="24"/>
  <c r="V820" i="24"/>
  <c r="U820" i="24"/>
  <c r="V819" i="24"/>
  <c r="U819" i="24"/>
  <c r="V818" i="24"/>
  <c r="U818" i="24"/>
  <c r="V817" i="24"/>
  <c r="U817" i="24"/>
  <c r="V816" i="24"/>
  <c r="U816" i="24"/>
  <c r="V815" i="24"/>
  <c r="U815" i="24"/>
  <c r="V814" i="24"/>
  <c r="U814" i="24"/>
  <c r="V813" i="24"/>
  <c r="U813" i="24"/>
  <c r="V812" i="24"/>
  <c r="U812" i="24"/>
  <c r="V811" i="24"/>
  <c r="U811" i="24"/>
  <c r="V810" i="24"/>
  <c r="U810" i="24"/>
  <c r="V809" i="24"/>
  <c r="U809" i="24"/>
  <c r="V808" i="24"/>
  <c r="U808" i="24"/>
  <c r="V807" i="24"/>
  <c r="U807" i="24"/>
  <c r="V806" i="24"/>
  <c r="U806" i="24"/>
  <c r="V805" i="24"/>
  <c r="U805" i="24"/>
  <c r="V804" i="24"/>
  <c r="U804" i="24"/>
  <c r="V803" i="24"/>
  <c r="U803" i="24"/>
  <c r="V802" i="24"/>
  <c r="U802" i="24"/>
  <c r="V801" i="24"/>
  <c r="U801" i="24"/>
  <c r="V800" i="24"/>
  <c r="U800" i="24"/>
  <c r="V799" i="24"/>
  <c r="U799" i="24"/>
  <c r="V798" i="24"/>
  <c r="U798" i="24"/>
  <c r="V797" i="24"/>
  <c r="U797" i="24"/>
  <c r="V796" i="24"/>
  <c r="U796" i="24"/>
  <c r="V795" i="24"/>
  <c r="U795" i="24"/>
  <c r="V794" i="24"/>
  <c r="U794" i="24"/>
  <c r="V793" i="24"/>
  <c r="U793" i="24"/>
  <c r="V792" i="24"/>
  <c r="U792" i="24"/>
  <c r="V791" i="24"/>
  <c r="U791" i="24"/>
  <c r="V790" i="24"/>
  <c r="U790" i="24"/>
  <c r="V789" i="24"/>
  <c r="U789" i="24"/>
  <c r="V788" i="24"/>
  <c r="U788" i="24"/>
  <c r="V787" i="24"/>
  <c r="U787" i="24"/>
  <c r="V786" i="24"/>
  <c r="U786" i="24"/>
  <c r="V785" i="24"/>
  <c r="U785" i="24"/>
  <c r="V784" i="24"/>
  <c r="U784" i="24"/>
  <c r="V783" i="24"/>
  <c r="U783" i="24"/>
  <c r="V782" i="24"/>
  <c r="U782" i="24"/>
  <c r="V781" i="24"/>
  <c r="U781" i="24"/>
  <c r="V780" i="24"/>
  <c r="U780" i="24"/>
  <c r="V779" i="24"/>
  <c r="U779" i="24"/>
  <c r="V778" i="24"/>
  <c r="U778" i="24"/>
  <c r="V777" i="24"/>
  <c r="U777" i="24"/>
  <c r="V776" i="24"/>
  <c r="U776" i="24"/>
  <c r="V775" i="24"/>
  <c r="U775" i="24"/>
  <c r="V774" i="24"/>
  <c r="U774" i="24"/>
  <c r="V773" i="24"/>
  <c r="U773" i="24"/>
  <c r="V772" i="24"/>
  <c r="U772" i="24"/>
  <c r="V771" i="24"/>
  <c r="U771" i="24"/>
  <c r="V770" i="24"/>
  <c r="U770" i="24"/>
  <c r="V769" i="24"/>
  <c r="U769" i="24"/>
  <c r="V768" i="24"/>
  <c r="U768" i="24"/>
  <c r="V767" i="24"/>
  <c r="U767" i="24"/>
  <c r="V766" i="24"/>
  <c r="U766" i="24"/>
  <c r="V765" i="24"/>
  <c r="U765" i="24"/>
  <c r="V764" i="24"/>
  <c r="U764" i="24"/>
  <c r="V763" i="24"/>
  <c r="U763" i="24"/>
  <c r="V762" i="24"/>
  <c r="U762" i="24"/>
  <c r="V761" i="24"/>
  <c r="U761" i="24"/>
  <c r="V760" i="24"/>
  <c r="U760" i="24"/>
  <c r="V759" i="24"/>
  <c r="U759" i="24"/>
  <c r="V758" i="24"/>
  <c r="U758" i="24"/>
  <c r="V757" i="24"/>
  <c r="U757" i="24"/>
  <c r="V756" i="24"/>
  <c r="U756" i="24"/>
  <c r="V755" i="24"/>
  <c r="U755" i="24"/>
  <c r="V754" i="24"/>
  <c r="U754" i="24"/>
  <c r="V753" i="24"/>
  <c r="U753" i="24"/>
  <c r="V752" i="24"/>
  <c r="U752" i="24"/>
  <c r="V751" i="24"/>
  <c r="U751" i="24"/>
  <c r="V750" i="24"/>
  <c r="U750" i="24"/>
  <c r="V749" i="24"/>
  <c r="U749" i="24"/>
  <c r="V748" i="24"/>
  <c r="U748" i="24"/>
  <c r="V747" i="24"/>
  <c r="U747" i="24"/>
  <c r="V746" i="24"/>
  <c r="U746" i="24"/>
  <c r="V745" i="24"/>
  <c r="U745" i="24"/>
  <c r="V744" i="24"/>
  <c r="U744" i="24"/>
  <c r="V743" i="24"/>
  <c r="U743" i="24"/>
  <c r="V742" i="24"/>
  <c r="U742" i="24"/>
  <c r="V741" i="24"/>
  <c r="U741" i="24"/>
  <c r="V740" i="24"/>
  <c r="U740" i="24"/>
  <c r="V739" i="24"/>
  <c r="U739" i="24"/>
  <c r="V738" i="24"/>
  <c r="U738" i="24"/>
  <c r="V737" i="24"/>
  <c r="U737" i="24"/>
  <c r="V736" i="24"/>
  <c r="U736" i="24"/>
  <c r="V735" i="24"/>
  <c r="U735" i="24"/>
  <c r="V734" i="24"/>
  <c r="U734" i="24"/>
  <c r="V733" i="24"/>
  <c r="U733" i="24"/>
  <c r="V732" i="24"/>
  <c r="U732" i="24"/>
  <c r="V731" i="24"/>
  <c r="U731" i="24"/>
  <c r="V730" i="24"/>
  <c r="U730" i="24"/>
  <c r="V729" i="24"/>
  <c r="U729" i="24"/>
  <c r="V728" i="24"/>
  <c r="U728" i="24"/>
  <c r="V727" i="24"/>
  <c r="U727" i="24"/>
  <c r="V726" i="24"/>
  <c r="U726" i="24"/>
  <c r="V725" i="24"/>
  <c r="U725" i="24"/>
  <c r="V724" i="24"/>
  <c r="U724" i="24"/>
  <c r="V723" i="24"/>
  <c r="U723" i="24"/>
  <c r="V722" i="24"/>
  <c r="U722" i="24"/>
  <c r="V721" i="24"/>
  <c r="U721" i="24"/>
  <c r="V720" i="24"/>
  <c r="U720" i="24"/>
  <c r="V719" i="24"/>
  <c r="U719" i="24"/>
  <c r="V718" i="24"/>
  <c r="U718" i="24"/>
  <c r="V717" i="24"/>
  <c r="U717" i="24"/>
  <c r="V716" i="24"/>
  <c r="U716" i="24"/>
  <c r="V715" i="24"/>
  <c r="U715" i="24"/>
  <c r="V714" i="24"/>
  <c r="U714" i="24"/>
  <c r="V713" i="24"/>
  <c r="U713" i="24"/>
  <c r="V712" i="24"/>
  <c r="U712" i="24"/>
  <c r="V711" i="24"/>
  <c r="U711" i="24"/>
  <c r="V710" i="24"/>
  <c r="U710" i="24"/>
  <c r="V709" i="24"/>
  <c r="U709" i="24"/>
  <c r="V708" i="24"/>
  <c r="U708" i="24"/>
  <c r="V707" i="24"/>
  <c r="U707" i="24"/>
  <c r="V706" i="24"/>
  <c r="U706" i="24"/>
  <c r="V705" i="24"/>
  <c r="U705" i="24"/>
  <c r="V704" i="24"/>
  <c r="U704" i="24"/>
  <c r="V703" i="24"/>
  <c r="U703" i="24"/>
  <c r="V702" i="24"/>
  <c r="U702" i="24"/>
  <c r="V701" i="24"/>
  <c r="U701" i="24"/>
  <c r="V700" i="24"/>
  <c r="U700" i="24"/>
  <c r="V699" i="24"/>
  <c r="U699" i="24"/>
  <c r="V698" i="24"/>
  <c r="U698" i="24"/>
  <c r="V697" i="24"/>
  <c r="U697" i="24"/>
  <c r="V696" i="24"/>
  <c r="U696" i="24"/>
  <c r="V695" i="24"/>
  <c r="U695" i="24"/>
  <c r="V694" i="24"/>
  <c r="U694" i="24"/>
  <c r="V693" i="24"/>
  <c r="U693" i="24"/>
  <c r="V692" i="24"/>
  <c r="U692" i="24"/>
  <c r="V691" i="24"/>
  <c r="U691" i="24"/>
  <c r="V690" i="24"/>
  <c r="U690" i="24"/>
  <c r="V689" i="24"/>
  <c r="U689" i="24"/>
  <c r="V688" i="24"/>
  <c r="U688" i="24"/>
  <c r="V687" i="24"/>
  <c r="U687" i="24"/>
  <c r="V686" i="24"/>
  <c r="U686" i="24"/>
  <c r="V685" i="24"/>
  <c r="U685" i="24"/>
  <c r="V684" i="24"/>
  <c r="U684" i="24"/>
  <c r="V683" i="24"/>
  <c r="U683" i="24"/>
  <c r="V682" i="24"/>
  <c r="U682" i="24"/>
  <c r="V681" i="24"/>
  <c r="U681" i="24"/>
  <c r="V680" i="24"/>
  <c r="U680" i="24"/>
  <c r="V679" i="24"/>
  <c r="U679" i="24"/>
  <c r="V678" i="24"/>
  <c r="U678" i="24"/>
  <c r="V677" i="24"/>
  <c r="U677" i="24"/>
  <c r="V676" i="24"/>
  <c r="U676" i="24"/>
  <c r="V675" i="24"/>
  <c r="U675" i="24"/>
  <c r="V674" i="24"/>
  <c r="U674" i="24"/>
  <c r="V673" i="24"/>
  <c r="U673" i="24"/>
  <c r="V672" i="24"/>
  <c r="U672" i="24"/>
  <c r="V671" i="24"/>
  <c r="U671" i="24"/>
  <c r="V670" i="24"/>
  <c r="U670" i="24"/>
  <c r="V669" i="24"/>
  <c r="U669" i="24"/>
  <c r="V668" i="24"/>
  <c r="U668" i="24"/>
  <c r="V667" i="24"/>
  <c r="U667" i="24"/>
  <c r="V666" i="24"/>
  <c r="U666" i="24"/>
  <c r="V665" i="24"/>
  <c r="U665" i="24"/>
  <c r="V664" i="24"/>
  <c r="U664" i="24"/>
  <c r="V663" i="24"/>
  <c r="U663" i="24"/>
  <c r="V662" i="24"/>
  <c r="U662" i="24"/>
  <c r="V661" i="24"/>
  <c r="U661" i="24"/>
  <c r="V660" i="24"/>
  <c r="U660" i="24"/>
  <c r="V659" i="24"/>
  <c r="U659" i="24"/>
  <c r="V658" i="24"/>
  <c r="U658" i="24"/>
  <c r="V657" i="24"/>
  <c r="U657" i="24"/>
  <c r="V656" i="24"/>
  <c r="U656" i="24"/>
  <c r="V655" i="24"/>
  <c r="U655" i="24"/>
  <c r="V654" i="24"/>
  <c r="U654" i="24"/>
  <c r="V653" i="24"/>
  <c r="U653" i="24"/>
  <c r="V652" i="24"/>
  <c r="U652" i="24"/>
  <c r="V651" i="24"/>
  <c r="U651" i="24"/>
  <c r="V650" i="24"/>
  <c r="U650" i="24"/>
  <c r="V649" i="24"/>
  <c r="U649" i="24"/>
  <c r="V648" i="24"/>
  <c r="U648" i="24"/>
  <c r="V647" i="24"/>
  <c r="U647" i="24"/>
  <c r="V646" i="24"/>
  <c r="U646" i="24"/>
  <c r="V645" i="24"/>
  <c r="U645" i="24"/>
  <c r="V644" i="24"/>
  <c r="U644" i="24"/>
  <c r="V643" i="24"/>
  <c r="U643" i="24"/>
  <c r="V642" i="24"/>
  <c r="U642" i="24"/>
  <c r="V641" i="24"/>
  <c r="U641" i="24"/>
  <c r="V640" i="24"/>
  <c r="U640" i="24"/>
  <c r="V639" i="24"/>
  <c r="U639" i="24"/>
  <c r="V638" i="24"/>
  <c r="U638" i="24"/>
  <c r="V637" i="24"/>
  <c r="U637" i="24"/>
  <c r="V636" i="24"/>
  <c r="U636" i="24"/>
  <c r="V635" i="24"/>
  <c r="U635" i="24"/>
  <c r="V634" i="24"/>
  <c r="U634" i="24"/>
  <c r="V633" i="24"/>
  <c r="U633" i="24"/>
  <c r="V632" i="24"/>
  <c r="U632" i="24"/>
  <c r="V631" i="24"/>
  <c r="U631" i="24"/>
  <c r="V630" i="24"/>
  <c r="U630" i="24"/>
  <c r="V629" i="24"/>
  <c r="U629" i="24"/>
  <c r="V628" i="24"/>
  <c r="U628" i="24"/>
  <c r="V627" i="24"/>
  <c r="U627" i="24"/>
  <c r="V626" i="24"/>
  <c r="U626" i="24"/>
  <c r="V625" i="24"/>
  <c r="U625" i="24"/>
  <c r="V624" i="24"/>
  <c r="U624" i="24"/>
  <c r="V623" i="24"/>
  <c r="U623" i="24"/>
  <c r="V622" i="24"/>
  <c r="U622" i="24"/>
  <c r="V621" i="24"/>
  <c r="U621" i="24"/>
  <c r="V620" i="24"/>
  <c r="U620" i="24"/>
  <c r="V619" i="24"/>
  <c r="U619" i="24"/>
  <c r="V618" i="24"/>
  <c r="U618" i="24"/>
  <c r="V617" i="24"/>
  <c r="U617" i="24"/>
  <c r="V616" i="24"/>
  <c r="U616" i="24"/>
  <c r="V615" i="24"/>
  <c r="U615" i="24"/>
  <c r="V614" i="24"/>
  <c r="U614" i="24"/>
  <c r="V613" i="24"/>
  <c r="U613" i="24"/>
  <c r="V612" i="24"/>
  <c r="U612" i="24"/>
  <c r="V611" i="24"/>
  <c r="U611" i="24"/>
  <c r="V610" i="24"/>
  <c r="U610" i="24"/>
  <c r="V609" i="24"/>
  <c r="U609" i="24"/>
  <c r="V608" i="24"/>
  <c r="U608" i="24"/>
  <c r="V607" i="24"/>
  <c r="U607" i="24"/>
  <c r="V606" i="24"/>
  <c r="U606" i="24"/>
  <c r="V605" i="24"/>
  <c r="U605" i="24"/>
  <c r="V604" i="24"/>
  <c r="U604" i="24"/>
  <c r="V603" i="24"/>
  <c r="U603" i="24"/>
  <c r="V602" i="24"/>
  <c r="U602" i="24"/>
  <c r="V601" i="24"/>
  <c r="U601" i="24"/>
  <c r="V600" i="24"/>
  <c r="U600" i="24"/>
  <c r="V599" i="24"/>
  <c r="U599" i="24"/>
  <c r="V598" i="24"/>
  <c r="U598" i="24"/>
  <c r="V597" i="24"/>
  <c r="U597" i="24"/>
  <c r="V596" i="24"/>
  <c r="U596" i="24"/>
  <c r="V595" i="24"/>
  <c r="U595" i="24"/>
  <c r="V594" i="24"/>
  <c r="U594" i="24"/>
  <c r="V593" i="24"/>
  <c r="U593" i="24"/>
  <c r="V592" i="24"/>
  <c r="U592" i="24"/>
  <c r="V591" i="24"/>
  <c r="U591" i="24"/>
  <c r="V590" i="24"/>
  <c r="U590" i="24"/>
  <c r="V589" i="24"/>
  <c r="U589" i="24"/>
  <c r="V588" i="24"/>
  <c r="U588" i="24"/>
  <c r="V587" i="24"/>
  <c r="U587" i="24"/>
  <c r="V586" i="24"/>
  <c r="U586" i="24"/>
  <c r="V585" i="24"/>
  <c r="U585" i="24"/>
  <c r="V584" i="24"/>
  <c r="U584" i="24"/>
  <c r="V583" i="24"/>
  <c r="U583" i="24"/>
  <c r="V582" i="24"/>
  <c r="U582" i="24"/>
  <c r="V581" i="24"/>
  <c r="U581" i="24"/>
  <c r="V580" i="24"/>
  <c r="U580" i="24"/>
  <c r="V579" i="24"/>
  <c r="U579" i="24"/>
  <c r="V578" i="24"/>
  <c r="U578" i="24"/>
  <c r="V577" i="24"/>
  <c r="U577" i="24"/>
  <c r="V576" i="24"/>
  <c r="U576" i="24"/>
  <c r="V575" i="24"/>
  <c r="U575" i="24"/>
  <c r="V574" i="24"/>
  <c r="U574" i="24"/>
  <c r="V573" i="24"/>
  <c r="U573" i="24"/>
  <c r="V572" i="24"/>
  <c r="U572" i="24"/>
  <c r="V571" i="24"/>
  <c r="U571" i="24"/>
  <c r="V570" i="24"/>
  <c r="U570" i="24"/>
  <c r="V569" i="24"/>
  <c r="U569" i="24"/>
  <c r="V568" i="24"/>
  <c r="U568" i="24"/>
  <c r="V567" i="24"/>
  <c r="U567" i="24"/>
  <c r="V566" i="24"/>
  <c r="U566" i="24"/>
  <c r="V565" i="24"/>
  <c r="U565" i="24"/>
  <c r="V564" i="24"/>
  <c r="U564" i="24"/>
  <c r="V563" i="24"/>
  <c r="U563" i="24"/>
  <c r="V562" i="24"/>
  <c r="U562" i="24"/>
  <c r="V561" i="24"/>
  <c r="U561" i="24"/>
  <c r="V560" i="24"/>
  <c r="U560" i="24"/>
  <c r="V559" i="24"/>
  <c r="U559" i="24"/>
  <c r="V558" i="24"/>
  <c r="U558" i="24"/>
  <c r="V557" i="24"/>
  <c r="U557" i="24"/>
  <c r="V556" i="24"/>
  <c r="U556" i="24"/>
  <c r="V555" i="24"/>
  <c r="U555" i="24"/>
  <c r="V554" i="24"/>
  <c r="U554" i="24"/>
  <c r="V553" i="24"/>
  <c r="U553" i="24"/>
  <c r="V552" i="24"/>
  <c r="U552" i="24"/>
  <c r="V551" i="24"/>
  <c r="U551" i="24"/>
  <c r="V550" i="24"/>
  <c r="U550" i="24"/>
  <c r="V549" i="24"/>
  <c r="U549" i="24"/>
  <c r="V548" i="24"/>
  <c r="U548" i="24"/>
  <c r="V547" i="24"/>
  <c r="U547" i="24"/>
  <c r="V546" i="24"/>
  <c r="U546" i="24"/>
  <c r="V545" i="24"/>
  <c r="U545" i="24"/>
  <c r="V544" i="24"/>
  <c r="U544" i="24"/>
  <c r="V543" i="24"/>
  <c r="U543" i="24"/>
  <c r="V542" i="24"/>
  <c r="U542" i="24"/>
  <c r="V541" i="24"/>
  <c r="U541" i="24"/>
  <c r="V540" i="24"/>
  <c r="U540" i="24"/>
  <c r="V539" i="24"/>
  <c r="U539" i="24"/>
  <c r="V538" i="24"/>
  <c r="U538" i="24"/>
  <c r="V537" i="24"/>
  <c r="U537" i="24"/>
  <c r="V536" i="24"/>
  <c r="U536" i="24"/>
  <c r="V535" i="24"/>
  <c r="U535" i="24"/>
  <c r="V534" i="24"/>
  <c r="U534" i="24"/>
  <c r="V533" i="24"/>
  <c r="U533" i="24"/>
  <c r="V532" i="24"/>
  <c r="U532" i="24"/>
  <c r="V531" i="24"/>
  <c r="U531" i="24"/>
  <c r="V530" i="24"/>
  <c r="U530" i="24"/>
  <c r="V529" i="24"/>
  <c r="U529" i="24"/>
  <c r="V528" i="24"/>
  <c r="U528" i="24"/>
  <c r="V527" i="24"/>
  <c r="U527" i="24"/>
  <c r="V526" i="24"/>
  <c r="U526" i="24"/>
  <c r="V525" i="24"/>
  <c r="U525" i="24"/>
  <c r="V524" i="24"/>
  <c r="U524" i="24"/>
  <c r="V523" i="24"/>
  <c r="U523" i="24"/>
  <c r="V522" i="24"/>
  <c r="U522" i="24"/>
  <c r="V521" i="24"/>
  <c r="U521" i="24"/>
  <c r="V520" i="24"/>
  <c r="U520" i="24"/>
  <c r="V519" i="24"/>
  <c r="U519" i="24"/>
  <c r="V518" i="24"/>
  <c r="U518" i="24"/>
  <c r="V517" i="24"/>
  <c r="U517" i="24"/>
  <c r="V516" i="24"/>
  <c r="U516" i="24"/>
  <c r="V515" i="24"/>
  <c r="U515" i="24"/>
  <c r="V514" i="24"/>
  <c r="U514" i="24"/>
  <c r="V513" i="24"/>
  <c r="U513" i="24"/>
  <c r="V512" i="24"/>
  <c r="U512" i="24"/>
  <c r="V511" i="24"/>
  <c r="U511" i="24"/>
  <c r="V510" i="24"/>
  <c r="U510" i="24"/>
  <c r="V509" i="24"/>
  <c r="U509" i="24"/>
  <c r="V508" i="24"/>
  <c r="U508" i="24"/>
  <c r="V507" i="24"/>
  <c r="U507" i="24"/>
  <c r="V506" i="24"/>
  <c r="U506" i="24"/>
  <c r="V505" i="24"/>
  <c r="U505" i="24"/>
  <c r="V504" i="24"/>
  <c r="U504" i="24"/>
  <c r="V503" i="24"/>
  <c r="U503" i="24"/>
  <c r="V502" i="24"/>
  <c r="U502" i="24"/>
  <c r="V501" i="24"/>
  <c r="U501" i="24"/>
  <c r="V500" i="24"/>
  <c r="U500" i="24"/>
  <c r="V499" i="24"/>
  <c r="U499" i="24"/>
  <c r="V498" i="24"/>
  <c r="U498" i="24"/>
  <c r="V497" i="24"/>
  <c r="U497" i="24"/>
  <c r="V496" i="24"/>
  <c r="U496" i="24"/>
  <c r="V495" i="24"/>
  <c r="U495" i="24"/>
  <c r="V494" i="24"/>
  <c r="U494" i="24"/>
  <c r="V493" i="24"/>
  <c r="U493" i="24"/>
  <c r="V492" i="24"/>
  <c r="U492" i="24"/>
  <c r="V491" i="24"/>
  <c r="U491" i="24"/>
  <c r="V490" i="24"/>
  <c r="U490" i="24"/>
  <c r="V489" i="24"/>
  <c r="U489" i="24"/>
  <c r="V488" i="24"/>
  <c r="U488" i="24"/>
  <c r="V487" i="24"/>
  <c r="U487" i="24"/>
  <c r="V486" i="24"/>
  <c r="U486" i="24"/>
  <c r="V485" i="24"/>
  <c r="U485" i="24"/>
  <c r="V484" i="24"/>
  <c r="U484" i="24"/>
  <c r="V483" i="24"/>
  <c r="U483" i="24"/>
  <c r="V482" i="24"/>
  <c r="U482" i="24"/>
  <c r="V481" i="24"/>
  <c r="U481" i="24"/>
  <c r="V480" i="24"/>
  <c r="U480" i="24"/>
  <c r="V479" i="24"/>
  <c r="U479" i="24"/>
  <c r="V478" i="24"/>
  <c r="U478" i="24"/>
  <c r="V477" i="24"/>
  <c r="U477" i="24"/>
  <c r="V476" i="24"/>
  <c r="U476" i="24"/>
  <c r="V475" i="24"/>
  <c r="U475" i="24"/>
  <c r="V474" i="24"/>
  <c r="U474" i="24"/>
  <c r="V473" i="24"/>
  <c r="U473" i="24"/>
  <c r="V472" i="24"/>
  <c r="U472" i="24"/>
  <c r="V471" i="24"/>
  <c r="U471" i="24"/>
  <c r="V470" i="24"/>
  <c r="U470" i="24"/>
  <c r="V469" i="24"/>
  <c r="U469" i="24"/>
  <c r="V468" i="24"/>
  <c r="U468" i="24"/>
  <c r="V467" i="24"/>
  <c r="U467" i="24"/>
  <c r="V466" i="24"/>
  <c r="U466" i="24"/>
  <c r="V465" i="24"/>
  <c r="U465" i="24"/>
  <c r="V464" i="24"/>
  <c r="U464" i="24"/>
  <c r="V463" i="24"/>
  <c r="U463" i="24"/>
  <c r="V462" i="24"/>
  <c r="U462" i="24"/>
  <c r="V461" i="24"/>
  <c r="U461" i="24"/>
  <c r="V460" i="24"/>
  <c r="U460" i="24"/>
  <c r="V459" i="24"/>
  <c r="U459" i="24"/>
  <c r="V458" i="24"/>
  <c r="U458" i="24"/>
  <c r="V457" i="24"/>
  <c r="U457" i="24"/>
  <c r="V456" i="24"/>
  <c r="U456" i="24"/>
  <c r="V455" i="24"/>
  <c r="U455" i="24"/>
  <c r="V454" i="24"/>
  <c r="U454" i="24"/>
  <c r="V453" i="24"/>
  <c r="U453" i="24"/>
  <c r="V452" i="24"/>
  <c r="U452" i="24"/>
  <c r="V451" i="24"/>
  <c r="U451" i="24"/>
  <c r="V450" i="24"/>
  <c r="U450" i="24"/>
  <c r="V449" i="24"/>
  <c r="U449" i="24"/>
  <c r="V448" i="24"/>
  <c r="U448" i="24"/>
  <c r="V447" i="24"/>
  <c r="U447" i="24"/>
  <c r="V446" i="24"/>
  <c r="U446" i="24"/>
  <c r="V445" i="24"/>
  <c r="U445" i="24"/>
  <c r="V444" i="24"/>
  <c r="U444" i="24"/>
  <c r="V443" i="24"/>
  <c r="U443" i="24"/>
  <c r="V442" i="24"/>
  <c r="U442" i="24"/>
  <c r="V441" i="24"/>
  <c r="U441" i="24"/>
  <c r="V440" i="24"/>
  <c r="U440" i="24"/>
  <c r="V439" i="24"/>
  <c r="U439" i="24"/>
  <c r="V438" i="24"/>
  <c r="U438" i="24"/>
  <c r="V437" i="24"/>
  <c r="U437" i="24"/>
  <c r="V436" i="24"/>
  <c r="U436" i="24"/>
  <c r="V435" i="24"/>
  <c r="U435" i="24"/>
  <c r="V434" i="24"/>
  <c r="U434" i="24"/>
  <c r="V433" i="24"/>
  <c r="U433" i="24"/>
  <c r="V432" i="24"/>
  <c r="U432" i="24"/>
  <c r="V431" i="24"/>
  <c r="U431" i="24"/>
  <c r="V430" i="24"/>
  <c r="U430" i="24"/>
  <c r="V429" i="24"/>
  <c r="U429" i="24"/>
  <c r="V428" i="24"/>
  <c r="U428" i="24"/>
  <c r="V427" i="24"/>
  <c r="U427" i="24"/>
  <c r="V426" i="24"/>
  <c r="U426" i="24"/>
  <c r="V425" i="24"/>
  <c r="U425" i="24"/>
  <c r="V424" i="24"/>
  <c r="U424" i="24"/>
  <c r="V423" i="24"/>
  <c r="U423" i="24"/>
  <c r="V422" i="24"/>
  <c r="U422" i="24"/>
  <c r="V421" i="24"/>
  <c r="U421" i="24"/>
  <c r="V420" i="24"/>
  <c r="U420" i="24"/>
  <c r="V419" i="24"/>
  <c r="U419" i="24"/>
  <c r="V418" i="24"/>
  <c r="U418" i="24"/>
  <c r="V417" i="24"/>
  <c r="U417" i="24"/>
  <c r="V416" i="24"/>
  <c r="U416" i="24"/>
  <c r="V415" i="24"/>
  <c r="U415" i="24"/>
  <c r="V414" i="24"/>
  <c r="U414" i="24"/>
  <c r="V413" i="24"/>
  <c r="U413" i="24"/>
  <c r="V412" i="24"/>
  <c r="U412" i="24"/>
  <c r="V411" i="24"/>
  <c r="U411" i="24"/>
  <c r="V410" i="24"/>
  <c r="U410" i="24"/>
  <c r="V409" i="24"/>
  <c r="U409" i="24"/>
  <c r="V408" i="24"/>
  <c r="U408" i="24"/>
  <c r="V407" i="24"/>
  <c r="U407" i="24"/>
  <c r="V406" i="24"/>
  <c r="U406" i="24"/>
  <c r="V405" i="24"/>
  <c r="U405" i="24"/>
  <c r="V404" i="24"/>
  <c r="U404" i="24"/>
  <c r="V403" i="24"/>
  <c r="U403" i="24"/>
  <c r="V402" i="24"/>
  <c r="U402" i="24"/>
  <c r="V401" i="24"/>
  <c r="U401" i="24"/>
  <c r="V400" i="24"/>
  <c r="U400" i="24"/>
  <c r="V399" i="24"/>
  <c r="U399" i="24"/>
  <c r="V398" i="24"/>
  <c r="U398" i="24"/>
  <c r="V397" i="24"/>
  <c r="U397" i="24"/>
  <c r="V396" i="24"/>
  <c r="U396" i="24"/>
  <c r="V395" i="24"/>
  <c r="U395" i="24"/>
  <c r="V394" i="24"/>
  <c r="U394" i="24"/>
  <c r="V393" i="24"/>
  <c r="U393" i="24"/>
  <c r="V392" i="24"/>
  <c r="U392" i="24"/>
  <c r="V391" i="24"/>
  <c r="U391" i="24"/>
  <c r="V390" i="24"/>
  <c r="U390" i="24"/>
  <c r="V389" i="24"/>
  <c r="U389" i="24"/>
  <c r="V388" i="24"/>
  <c r="U388" i="24"/>
  <c r="V387" i="24"/>
  <c r="U387" i="24"/>
  <c r="V386" i="24"/>
  <c r="U386" i="24"/>
  <c r="V385" i="24"/>
  <c r="U385" i="24"/>
  <c r="V384" i="24"/>
  <c r="U384" i="24"/>
  <c r="V383" i="24"/>
  <c r="U383" i="24"/>
  <c r="V382" i="24"/>
  <c r="U382" i="24"/>
  <c r="V381" i="24"/>
  <c r="U381" i="24"/>
  <c r="V380" i="24"/>
  <c r="U380" i="24"/>
  <c r="V379" i="24"/>
  <c r="U379" i="24"/>
  <c r="V378" i="24"/>
  <c r="U378" i="24"/>
  <c r="V377" i="24"/>
  <c r="U377" i="24"/>
  <c r="V376" i="24"/>
  <c r="U376" i="24"/>
  <c r="V375" i="24"/>
  <c r="U375" i="24"/>
  <c r="V374" i="24"/>
  <c r="U374" i="24"/>
  <c r="V373" i="24"/>
  <c r="U373" i="24"/>
  <c r="V372" i="24"/>
  <c r="U372" i="24"/>
  <c r="V371" i="24"/>
  <c r="U371" i="24"/>
  <c r="V370" i="24"/>
  <c r="U370" i="24"/>
  <c r="V369" i="24"/>
  <c r="U369" i="24"/>
  <c r="V368" i="24"/>
  <c r="U368" i="24"/>
  <c r="V367" i="24"/>
  <c r="U367" i="24"/>
  <c r="V366" i="24"/>
  <c r="U366" i="24"/>
  <c r="V365" i="24"/>
  <c r="U365" i="24"/>
  <c r="V364" i="24"/>
  <c r="U364" i="24"/>
  <c r="V363" i="24"/>
  <c r="U363" i="24"/>
  <c r="V362" i="24"/>
  <c r="U362" i="24"/>
  <c r="V361" i="24"/>
  <c r="U361" i="24"/>
  <c r="V360" i="24"/>
  <c r="U360" i="24"/>
  <c r="V359" i="24"/>
  <c r="U359" i="24"/>
  <c r="V358" i="24"/>
  <c r="U358" i="24"/>
  <c r="V357" i="24"/>
  <c r="U357" i="24"/>
  <c r="V356" i="24"/>
  <c r="U356" i="24"/>
  <c r="V355" i="24"/>
  <c r="U355" i="24"/>
  <c r="V354" i="24"/>
  <c r="U354" i="24"/>
  <c r="V353" i="24"/>
  <c r="U353" i="24"/>
  <c r="V352" i="24"/>
  <c r="U352" i="24"/>
  <c r="V351" i="24"/>
  <c r="U351" i="24"/>
  <c r="V350" i="24"/>
  <c r="U350" i="24"/>
  <c r="V349" i="24"/>
  <c r="U349" i="24"/>
  <c r="V348" i="24"/>
  <c r="U348" i="24"/>
  <c r="V347" i="24"/>
  <c r="U347" i="24"/>
  <c r="V346" i="24"/>
  <c r="U346" i="24"/>
  <c r="V345" i="24"/>
  <c r="U345" i="24"/>
  <c r="V344" i="24"/>
  <c r="U344" i="24"/>
  <c r="V343" i="24"/>
  <c r="U343" i="24"/>
  <c r="V342" i="24"/>
  <c r="U342" i="24"/>
  <c r="V341" i="24"/>
  <c r="U341" i="24"/>
  <c r="V340" i="24"/>
  <c r="U340" i="24"/>
  <c r="V339" i="24"/>
  <c r="U339" i="24"/>
  <c r="V338" i="24"/>
  <c r="U338" i="24"/>
  <c r="V337" i="24"/>
  <c r="U337" i="24"/>
  <c r="V336" i="24"/>
  <c r="U336" i="24"/>
  <c r="V335" i="24"/>
  <c r="U335" i="24"/>
  <c r="V334" i="24"/>
  <c r="U334" i="24"/>
  <c r="V333" i="24"/>
  <c r="U333" i="24"/>
  <c r="V332" i="24"/>
  <c r="U332" i="24"/>
  <c r="V331" i="24"/>
  <c r="U331" i="24"/>
  <c r="V330" i="24"/>
  <c r="U330" i="24"/>
  <c r="V329" i="24"/>
  <c r="U329" i="24"/>
  <c r="V328" i="24"/>
  <c r="U328" i="24"/>
  <c r="V327" i="24"/>
  <c r="U327" i="24"/>
  <c r="V326" i="24"/>
  <c r="U326" i="24"/>
  <c r="V325" i="24"/>
  <c r="U325" i="24"/>
  <c r="V324" i="24"/>
  <c r="U324" i="24"/>
  <c r="V323" i="24"/>
  <c r="U323" i="24"/>
  <c r="V322" i="24"/>
  <c r="U322" i="24"/>
  <c r="V321" i="24"/>
  <c r="U321" i="24"/>
  <c r="V320" i="24"/>
  <c r="U320" i="24"/>
  <c r="V319" i="24"/>
  <c r="U319" i="24"/>
  <c r="V318" i="24"/>
  <c r="U318" i="24"/>
  <c r="V317" i="24"/>
  <c r="U317" i="24"/>
  <c r="V316" i="24"/>
  <c r="U316" i="24"/>
  <c r="V315" i="24"/>
  <c r="U315" i="24"/>
  <c r="V314" i="24"/>
  <c r="U314" i="24"/>
  <c r="V313" i="24"/>
  <c r="U313" i="24"/>
  <c r="V312" i="24"/>
  <c r="U312" i="24"/>
  <c r="V311" i="24"/>
  <c r="U311" i="24"/>
  <c r="V310" i="24"/>
  <c r="U310" i="24"/>
  <c r="V309" i="24"/>
  <c r="U309" i="24"/>
  <c r="V308" i="24"/>
  <c r="U308" i="24"/>
  <c r="V307" i="24"/>
  <c r="U307" i="24"/>
  <c r="V306" i="24"/>
  <c r="U306" i="24"/>
  <c r="V305" i="24"/>
  <c r="U305" i="24"/>
  <c r="V304" i="24"/>
  <c r="U304" i="24"/>
  <c r="V303" i="24"/>
  <c r="U303" i="24"/>
  <c r="V302" i="24"/>
  <c r="U302" i="24"/>
  <c r="V301" i="24"/>
  <c r="U301" i="24"/>
  <c r="V300" i="24"/>
  <c r="U300" i="24"/>
  <c r="V299" i="24"/>
  <c r="U299" i="24"/>
  <c r="V298" i="24"/>
  <c r="U298" i="24"/>
  <c r="V297" i="24"/>
  <c r="U297" i="24"/>
  <c r="V296" i="24"/>
  <c r="U296" i="24"/>
  <c r="V295" i="24"/>
  <c r="U295" i="24"/>
  <c r="V294" i="24"/>
  <c r="U294" i="24"/>
  <c r="V293" i="24"/>
  <c r="U293" i="24"/>
  <c r="V292" i="24"/>
  <c r="U292" i="24"/>
  <c r="V291" i="24"/>
  <c r="U291" i="24"/>
  <c r="V290" i="24"/>
  <c r="U290" i="24"/>
  <c r="V289" i="24"/>
  <c r="U289" i="24"/>
  <c r="V288" i="24"/>
  <c r="U288" i="24"/>
  <c r="V287" i="24"/>
  <c r="U287" i="24"/>
  <c r="V286" i="24"/>
  <c r="U286" i="24"/>
  <c r="V285" i="24"/>
  <c r="U285" i="24"/>
  <c r="V284" i="24"/>
  <c r="U284" i="24"/>
  <c r="V283" i="24"/>
  <c r="U283" i="24"/>
  <c r="V282" i="24"/>
  <c r="U282" i="24"/>
  <c r="V281" i="24"/>
  <c r="U281" i="24"/>
  <c r="V280" i="24"/>
  <c r="U280" i="24"/>
  <c r="V279" i="24"/>
  <c r="U279" i="24"/>
  <c r="V278" i="24"/>
  <c r="U278" i="24"/>
  <c r="V277" i="24"/>
  <c r="U277" i="24"/>
  <c r="V276" i="24"/>
  <c r="U276" i="24"/>
  <c r="V275" i="24"/>
  <c r="U275" i="24"/>
  <c r="V274" i="24"/>
  <c r="U274" i="24"/>
  <c r="V273" i="24"/>
  <c r="U273" i="24"/>
  <c r="V272" i="24"/>
  <c r="U272" i="24"/>
  <c r="V271" i="24"/>
  <c r="U271" i="24"/>
  <c r="V270" i="24"/>
  <c r="U270" i="24"/>
  <c r="V269" i="24"/>
  <c r="U269" i="24"/>
  <c r="V268" i="24"/>
  <c r="U268" i="24"/>
  <c r="V267" i="24"/>
  <c r="U267" i="24"/>
  <c r="V266" i="24"/>
  <c r="U266" i="24"/>
  <c r="V265" i="24"/>
  <c r="U265" i="24"/>
  <c r="V264" i="24"/>
  <c r="U264" i="24"/>
  <c r="V263" i="24"/>
  <c r="U263" i="24"/>
  <c r="V262" i="24"/>
  <c r="U262" i="24"/>
  <c r="V261" i="24"/>
  <c r="U261" i="24"/>
  <c r="V260" i="24"/>
  <c r="U260" i="24"/>
  <c r="V259" i="24"/>
  <c r="U259" i="24"/>
  <c r="V258" i="24"/>
  <c r="U258" i="24"/>
  <c r="V257" i="24"/>
  <c r="U257" i="24"/>
  <c r="V256" i="24"/>
  <c r="U256" i="24"/>
  <c r="V255" i="24"/>
  <c r="U255" i="24"/>
  <c r="V254" i="24"/>
  <c r="U254" i="24"/>
  <c r="V253" i="24"/>
  <c r="U253" i="24"/>
  <c r="V252" i="24"/>
  <c r="U252" i="24"/>
  <c r="V251" i="24"/>
  <c r="U251" i="24"/>
  <c r="V250" i="24"/>
  <c r="U250" i="24"/>
  <c r="V249" i="24"/>
  <c r="U249" i="24"/>
  <c r="V248" i="24"/>
  <c r="U248" i="24"/>
  <c r="V247" i="24"/>
  <c r="U247" i="24"/>
  <c r="V246" i="24"/>
  <c r="U246" i="24"/>
  <c r="V245" i="24"/>
  <c r="U245" i="24"/>
  <c r="V244" i="24"/>
  <c r="U244" i="24"/>
  <c r="V243" i="24"/>
  <c r="U243" i="24"/>
  <c r="V242" i="24"/>
  <c r="U242" i="24"/>
  <c r="V241" i="24"/>
  <c r="U241" i="24"/>
  <c r="V240" i="24"/>
  <c r="U240" i="24"/>
  <c r="V239" i="24"/>
  <c r="U239" i="24"/>
  <c r="V238" i="24"/>
  <c r="U238" i="24"/>
  <c r="V237" i="24"/>
  <c r="U237" i="24"/>
  <c r="V236" i="24"/>
  <c r="U236" i="24"/>
  <c r="V235" i="24"/>
  <c r="U235" i="24"/>
  <c r="V234" i="24"/>
  <c r="U234" i="24"/>
  <c r="V233" i="24"/>
  <c r="U233" i="24"/>
  <c r="V232" i="24"/>
  <c r="U232" i="24"/>
  <c r="V231" i="24"/>
  <c r="U231" i="24"/>
  <c r="V230" i="24"/>
  <c r="U230" i="24"/>
  <c r="V229" i="24"/>
  <c r="U229" i="24"/>
  <c r="V228" i="24"/>
  <c r="U228" i="24"/>
  <c r="V227" i="24"/>
  <c r="U227" i="24"/>
  <c r="V226" i="24"/>
  <c r="U226" i="24"/>
  <c r="V225" i="24"/>
  <c r="U225" i="24"/>
  <c r="V224" i="24"/>
  <c r="U224" i="24"/>
  <c r="V223" i="24"/>
  <c r="U223" i="24"/>
  <c r="V222" i="24"/>
  <c r="U222" i="24"/>
  <c r="V221" i="24"/>
  <c r="U221" i="24"/>
  <c r="V220" i="24"/>
  <c r="U220" i="24"/>
  <c r="V219" i="24"/>
  <c r="U219" i="24"/>
  <c r="V218" i="24"/>
  <c r="U218" i="24"/>
  <c r="V217" i="24"/>
  <c r="U217" i="24"/>
  <c r="V216" i="24"/>
  <c r="U216" i="24"/>
  <c r="V215" i="24"/>
  <c r="U215" i="24"/>
  <c r="V214" i="24"/>
  <c r="U214" i="24"/>
  <c r="V213" i="24"/>
  <c r="U213" i="24"/>
  <c r="V212" i="24"/>
  <c r="U212" i="24"/>
  <c r="V211" i="24"/>
  <c r="U211" i="24"/>
  <c r="V210" i="24"/>
  <c r="U210" i="24"/>
  <c r="V209" i="24"/>
  <c r="U209" i="24"/>
  <c r="V208" i="24"/>
  <c r="U208" i="24"/>
  <c r="V207" i="24"/>
  <c r="U207" i="24"/>
  <c r="V206" i="24"/>
  <c r="U206" i="24"/>
  <c r="V205" i="24"/>
  <c r="U205" i="24"/>
  <c r="V204" i="24"/>
  <c r="U204" i="24"/>
  <c r="V203" i="24"/>
  <c r="U203" i="24"/>
  <c r="V202" i="24"/>
  <c r="U202" i="24"/>
  <c r="V201" i="24"/>
  <c r="U201" i="24"/>
  <c r="V200" i="24"/>
  <c r="U200" i="24"/>
  <c r="V199" i="24"/>
  <c r="U199" i="24"/>
  <c r="V198" i="24"/>
  <c r="U198" i="24"/>
  <c r="V197" i="24"/>
  <c r="U197" i="24"/>
  <c r="V196" i="24"/>
  <c r="U196" i="24"/>
  <c r="V195" i="24"/>
  <c r="U195" i="24"/>
  <c r="V194" i="24"/>
  <c r="U194" i="24"/>
  <c r="V193" i="24"/>
  <c r="U193" i="24"/>
  <c r="V192" i="24"/>
  <c r="U192" i="24"/>
  <c r="V191" i="24"/>
  <c r="U191" i="24"/>
  <c r="V190" i="24"/>
  <c r="U190" i="24"/>
  <c r="V189" i="24"/>
  <c r="U189" i="24"/>
  <c r="V188" i="24"/>
  <c r="U188" i="24"/>
  <c r="V187" i="24"/>
  <c r="U187" i="24"/>
  <c r="V186" i="24"/>
  <c r="U186" i="24"/>
  <c r="V185" i="24"/>
  <c r="U185" i="24"/>
  <c r="V184" i="24"/>
  <c r="U184" i="24"/>
  <c r="V183" i="24"/>
  <c r="U183" i="24"/>
  <c r="V182" i="24"/>
  <c r="U182" i="24"/>
  <c r="V181" i="24"/>
  <c r="U181" i="24"/>
  <c r="V180" i="24"/>
  <c r="U180" i="24"/>
  <c r="V179" i="24"/>
  <c r="U179" i="24"/>
  <c r="V178" i="24"/>
  <c r="U178" i="24"/>
  <c r="V177" i="24"/>
  <c r="U177" i="24"/>
  <c r="V176" i="24"/>
  <c r="U176" i="24"/>
  <c r="V175" i="24"/>
  <c r="U175" i="24"/>
  <c r="V174" i="24"/>
  <c r="U174" i="24"/>
  <c r="V173" i="24"/>
  <c r="U173" i="24"/>
  <c r="V172" i="24"/>
  <c r="U172" i="24"/>
  <c r="V171" i="24"/>
  <c r="U171" i="24"/>
  <c r="V170" i="24"/>
  <c r="U170" i="24"/>
  <c r="V169" i="24"/>
  <c r="U169" i="24"/>
  <c r="V168" i="24"/>
  <c r="U168" i="24"/>
  <c r="V167" i="24"/>
  <c r="U167" i="24"/>
  <c r="V166" i="24"/>
  <c r="U166" i="24"/>
  <c r="V165" i="24"/>
  <c r="U165" i="24"/>
  <c r="V164" i="24"/>
  <c r="U164" i="24"/>
  <c r="V163" i="24"/>
  <c r="U163" i="24"/>
  <c r="V162" i="24"/>
  <c r="U162" i="24"/>
  <c r="V161" i="24"/>
  <c r="U161" i="24"/>
  <c r="V160" i="24"/>
  <c r="U160" i="24"/>
  <c r="V159" i="24"/>
  <c r="U159" i="24"/>
  <c r="V158" i="24"/>
  <c r="U158" i="24"/>
  <c r="V157" i="24"/>
  <c r="U157" i="24"/>
  <c r="V156" i="24"/>
  <c r="U156" i="24"/>
  <c r="V155" i="24"/>
  <c r="U155" i="24"/>
  <c r="V154" i="24"/>
  <c r="U154" i="24"/>
  <c r="V153" i="24"/>
  <c r="U153" i="24"/>
  <c r="V152" i="24"/>
  <c r="U152" i="24"/>
  <c r="V151" i="24"/>
  <c r="U151" i="24"/>
  <c r="V150" i="24"/>
  <c r="U150" i="24"/>
  <c r="V149" i="24"/>
  <c r="U149" i="24"/>
  <c r="V148" i="24"/>
  <c r="U148" i="24"/>
  <c r="V147" i="24"/>
  <c r="U147" i="24"/>
  <c r="V146" i="24"/>
  <c r="U146" i="24"/>
  <c r="V145" i="24"/>
  <c r="U145" i="24"/>
  <c r="V144" i="24"/>
  <c r="U144" i="24"/>
  <c r="V143" i="24"/>
  <c r="U143" i="24"/>
  <c r="V142" i="24"/>
  <c r="U142" i="24"/>
  <c r="V141" i="24"/>
  <c r="U141" i="24"/>
  <c r="V140" i="24"/>
  <c r="U140" i="24"/>
  <c r="V139" i="24"/>
  <c r="U139" i="24"/>
  <c r="V138" i="24"/>
  <c r="U138" i="24"/>
  <c r="V137" i="24"/>
  <c r="U137" i="24"/>
  <c r="V136" i="24"/>
  <c r="U136" i="24"/>
  <c r="V135" i="24"/>
  <c r="U135" i="24"/>
  <c r="V134" i="24"/>
  <c r="U134" i="24"/>
  <c r="V133" i="24"/>
  <c r="U133" i="24"/>
  <c r="V132" i="24"/>
  <c r="U132" i="24"/>
  <c r="V131" i="24"/>
  <c r="U131" i="24"/>
  <c r="V130" i="24"/>
  <c r="U130" i="24"/>
  <c r="V129" i="24"/>
  <c r="U129" i="24"/>
  <c r="V128" i="24"/>
  <c r="U128" i="24"/>
  <c r="V127" i="24"/>
  <c r="U127" i="24"/>
  <c r="V126" i="24"/>
  <c r="U126" i="24"/>
  <c r="V125" i="24"/>
  <c r="U125" i="24"/>
  <c r="V124" i="24"/>
  <c r="U124" i="24"/>
  <c r="V123" i="24"/>
  <c r="U123" i="24"/>
  <c r="V122" i="24"/>
  <c r="U122" i="24"/>
  <c r="V121" i="24"/>
  <c r="U121" i="24"/>
  <c r="V120" i="24"/>
  <c r="U120" i="24"/>
  <c r="V119" i="24"/>
  <c r="U119" i="24"/>
  <c r="V118" i="24"/>
  <c r="U118" i="24"/>
  <c r="V117" i="24"/>
  <c r="U117" i="24"/>
  <c r="V116" i="24"/>
  <c r="U116" i="24"/>
  <c r="V115" i="24"/>
  <c r="U115" i="24"/>
  <c r="V114" i="24"/>
  <c r="U114" i="24"/>
  <c r="V113" i="24"/>
  <c r="U113" i="24"/>
  <c r="V112" i="24"/>
  <c r="U112" i="24"/>
  <c r="V111" i="24"/>
  <c r="U111" i="24"/>
  <c r="V110" i="24"/>
  <c r="U110" i="24"/>
  <c r="V109" i="24"/>
  <c r="U109" i="24"/>
  <c r="V108" i="24"/>
  <c r="U108" i="24"/>
  <c r="V107" i="24"/>
  <c r="U107" i="24"/>
  <c r="V106" i="24"/>
  <c r="U106" i="24"/>
  <c r="V105" i="24"/>
  <c r="U105" i="24"/>
  <c r="V104" i="24"/>
  <c r="U104" i="24"/>
  <c r="V103" i="24"/>
  <c r="U103" i="24"/>
  <c r="V102" i="24"/>
  <c r="U102" i="24"/>
  <c r="V101" i="24"/>
  <c r="U101" i="24"/>
  <c r="V100" i="24"/>
  <c r="U100" i="24"/>
  <c r="V99" i="24"/>
  <c r="U99" i="24"/>
  <c r="V98" i="24"/>
  <c r="U98" i="24"/>
  <c r="V97" i="24"/>
  <c r="U97" i="24"/>
  <c r="V96" i="24"/>
  <c r="U96" i="24"/>
  <c r="V95" i="24"/>
  <c r="U95" i="24"/>
  <c r="V94" i="24"/>
  <c r="U94" i="24"/>
  <c r="V93" i="24"/>
  <c r="U93" i="24"/>
  <c r="V92" i="24"/>
  <c r="U92" i="24"/>
  <c r="V91" i="24"/>
  <c r="U91" i="24"/>
  <c r="V90" i="24"/>
  <c r="U90" i="24"/>
  <c r="V89" i="24"/>
  <c r="U89" i="24"/>
  <c r="V88" i="24"/>
  <c r="U88" i="24"/>
  <c r="V87" i="24"/>
  <c r="U87" i="24"/>
  <c r="V86" i="24"/>
  <c r="U86" i="24"/>
  <c r="V85" i="24"/>
  <c r="U85" i="24"/>
  <c r="V84" i="24"/>
  <c r="U84" i="24"/>
  <c r="V83" i="24"/>
  <c r="U83" i="24"/>
  <c r="V82" i="24"/>
  <c r="U82" i="24"/>
  <c r="V81" i="24"/>
  <c r="U81" i="24"/>
  <c r="V80" i="24"/>
  <c r="U80" i="24"/>
  <c r="V79" i="24"/>
  <c r="U79" i="24"/>
  <c r="V78" i="24"/>
  <c r="U78" i="24"/>
  <c r="V77" i="24"/>
  <c r="U77" i="24"/>
  <c r="V76" i="24"/>
  <c r="U76" i="24"/>
  <c r="V75" i="24"/>
  <c r="U75" i="24"/>
  <c r="V74" i="24"/>
  <c r="U74" i="24"/>
  <c r="V73" i="24"/>
  <c r="U73" i="24"/>
  <c r="V72" i="24"/>
  <c r="U72" i="24"/>
  <c r="V71" i="24"/>
  <c r="U71" i="24"/>
  <c r="V70" i="24"/>
  <c r="U70" i="24"/>
  <c r="V69" i="24"/>
  <c r="U69" i="24"/>
  <c r="V68" i="24"/>
  <c r="U68" i="24"/>
  <c r="V67" i="24"/>
  <c r="U67" i="24"/>
  <c r="V66" i="24"/>
  <c r="U66" i="24"/>
  <c r="V65" i="24"/>
  <c r="U65" i="24"/>
  <c r="V64" i="24"/>
  <c r="U64" i="24"/>
  <c r="V63" i="24"/>
  <c r="U63" i="24"/>
  <c r="V62" i="24"/>
  <c r="U62" i="24"/>
  <c r="V61" i="24"/>
  <c r="U61" i="24"/>
  <c r="V60" i="24"/>
  <c r="U60" i="24"/>
  <c r="V59" i="24"/>
  <c r="U59" i="24"/>
  <c r="V58" i="24"/>
  <c r="U58" i="24"/>
  <c r="V57" i="24"/>
  <c r="U57" i="24"/>
  <c r="V56" i="24"/>
  <c r="U56" i="24"/>
  <c r="V55" i="24"/>
  <c r="U55" i="24"/>
  <c r="V54" i="24"/>
  <c r="U54" i="24"/>
  <c r="V53" i="24"/>
  <c r="U53" i="24"/>
  <c r="V52" i="24"/>
  <c r="U52" i="24"/>
  <c r="V51" i="24"/>
  <c r="U51" i="24"/>
  <c r="V50" i="24"/>
  <c r="U50" i="24"/>
  <c r="V49" i="24"/>
  <c r="U49" i="24"/>
  <c r="V48" i="24"/>
  <c r="U48" i="24"/>
  <c r="V47" i="24"/>
  <c r="U47" i="24"/>
  <c r="V46" i="24"/>
  <c r="U46" i="24"/>
  <c r="V45" i="24"/>
  <c r="U45" i="24"/>
  <c r="V44" i="24"/>
  <c r="U44" i="24"/>
  <c r="V43" i="24"/>
  <c r="U43" i="24"/>
  <c r="V42" i="24"/>
  <c r="U42" i="24"/>
  <c r="V41" i="24"/>
  <c r="U41" i="24"/>
  <c r="V40" i="24"/>
  <c r="U40" i="24"/>
  <c r="V39" i="24"/>
  <c r="U39" i="24"/>
  <c r="V38" i="24"/>
  <c r="U38" i="24"/>
  <c r="V37" i="24"/>
  <c r="U37" i="24"/>
  <c r="V36" i="24"/>
  <c r="U36" i="24"/>
  <c r="V35" i="24"/>
  <c r="U35" i="24"/>
  <c r="V34" i="24"/>
  <c r="U34" i="24"/>
  <c r="V33" i="24"/>
  <c r="U33" i="24"/>
  <c r="V32" i="24"/>
  <c r="U32" i="24"/>
  <c r="V31" i="24"/>
  <c r="U31" i="24"/>
  <c r="V30" i="24"/>
  <c r="U30" i="24"/>
  <c r="V29" i="24"/>
  <c r="U29" i="24"/>
  <c r="V28" i="24"/>
  <c r="U28" i="24"/>
  <c r="V27" i="24"/>
  <c r="U27" i="24"/>
  <c r="V26" i="24"/>
  <c r="U26" i="24"/>
  <c r="V25" i="24"/>
  <c r="U25" i="24"/>
  <c r="V24" i="24"/>
  <c r="U24" i="24"/>
  <c r="V23" i="24"/>
  <c r="U23" i="24"/>
  <c r="V22" i="24"/>
  <c r="U22" i="24"/>
  <c r="V21" i="24"/>
  <c r="U21" i="24"/>
  <c r="V20" i="24"/>
  <c r="U20" i="24"/>
  <c r="V19" i="24"/>
  <c r="U19" i="24"/>
  <c r="V18" i="24"/>
  <c r="U18" i="24"/>
  <c r="V17" i="24"/>
  <c r="U17" i="24"/>
  <c r="V16" i="24"/>
  <c r="U16" i="24"/>
  <c r="V15" i="24"/>
  <c r="U15" i="24"/>
  <c r="V14" i="24"/>
  <c r="U14" i="24"/>
  <c r="V13" i="24"/>
  <c r="U13" i="24"/>
  <c r="V12" i="24"/>
  <c r="U12" i="24"/>
  <c r="V11" i="24"/>
  <c r="U11" i="24"/>
  <c r="V10" i="24"/>
  <c r="U10" i="24"/>
  <c r="V9" i="24"/>
  <c r="U9" i="24"/>
  <c r="V8" i="24"/>
  <c r="U8" i="24"/>
  <c r="V7" i="24"/>
  <c r="U7" i="24"/>
  <c r="V6" i="24"/>
  <c r="U6" i="24"/>
  <c r="V5" i="24"/>
  <c r="U5" i="24"/>
  <c r="V4" i="24"/>
  <c r="U4" i="24"/>
  <c r="V3" i="24"/>
  <c r="U3" i="24"/>
  <c r="V43" i="14" a="1"/>
  <c r="V43" i="14" s="1"/>
  <c r="V42" i="14" a="1"/>
  <c r="V42" i="14" s="1"/>
  <c r="V41" i="14" a="1"/>
  <c r="V41" i="14" s="1"/>
  <c r="V40" i="14" a="1"/>
  <c r="V40" i="14" s="1"/>
  <c r="V39" i="14" a="1"/>
  <c r="V39" i="14" s="1"/>
  <c r="V38" i="14" a="1"/>
  <c r="V38" i="14" s="1"/>
  <c r="V37" i="14" a="1"/>
  <c r="V37" i="14" s="1"/>
  <c r="V36" i="14" a="1"/>
  <c r="V36" i="14" s="1"/>
  <c r="V35" i="14" a="1"/>
  <c r="V35" i="14" s="1"/>
  <c r="AC16" i="14" s="1"/>
  <c r="V34" i="14" a="1"/>
  <c r="V34" i="14" s="1"/>
  <c r="V33" i="14" a="1"/>
  <c r="V33" i="14" s="1"/>
  <c r="V32" i="14" a="1"/>
  <c r="V32" i="14" s="1"/>
  <c r="V31" i="14" a="1"/>
  <c r="V31" i="14" s="1"/>
  <c r="V30" i="14" a="1"/>
  <c r="V30" i="14" s="1"/>
  <c r="V29" i="14" a="1"/>
  <c r="V29" i="14" s="1"/>
  <c r="V28" i="14" a="1"/>
  <c r="V28" i="14" s="1"/>
  <c r="V27" i="14" a="1"/>
  <c r="V27" i="14" s="1"/>
  <c r="V26" i="14" a="1"/>
  <c r="V26" i="14" s="1"/>
  <c r="AC22" i="14"/>
  <c r="AC20" i="14"/>
  <c r="AC18" i="14"/>
  <c r="AC14" i="14"/>
  <c r="AC12" i="14"/>
  <c r="AC8" i="14"/>
  <c r="Y6" i="14" a="1"/>
  <c r="Y6" i="14" s="1"/>
  <c r="X6" i="14" a="1"/>
  <c r="X6" i="14" s="1"/>
  <c r="V6" i="14" a="1"/>
  <c r="V6" i="14" s="1"/>
  <c r="H129" i="12" a="1"/>
  <c r="H129" i="12" s="1"/>
  <c r="C129" i="12" a="1"/>
  <c r="C129" i="12" s="1"/>
  <c r="M128" i="12" a="1"/>
  <c r="M128" i="12" s="1"/>
  <c r="H128" i="12" a="1"/>
  <c r="H128" i="12" s="1"/>
  <c r="C128" i="12" a="1"/>
  <c r="C128" i="12" s="1"/>
  <c r="M127" i="12" a="1"/>
  <c r="M127" i="12" s="1"/>
  <c r="H127" i="12" a="1"/>
  <c r="H127" i="12" s="1"/>
  <c r="C127" i="12" a="1"/>
  <c r="C127" i="12" s="1"/>
  <c r="M126" i="12" a="1"/>
  <c r="M126" i="12" s="1"/>
  <c r="H126" i="12" a="1"/>
  <c r="H126" i="12" s="1"/>
  <c r="C126" i="12" a="1"/>
  <c r="C126" i="12" s="1"/>
  <c r="H122" i="12" a="1"/>
  <c r="H122" i="12" s="1"/>
  <c r="M121" i="12" a="1"/>
  <c r="M121" i="12" s="1"/>
  <c r="H121" i="12" a="1"/>
  <c r="H121" i="12" s="1"/>
  <c r="C121" i="12" a="1"/>
  <c r="C121" i="12" s="1"/>
  <c r="M120" i="12" a="1"/>
  <c r="M120" i="12" s="1"/>
  <c r="H120" i="12" a="1"/>
  <c r="H120" i="12" s="1"/>
  <c r="C120" i="12" a="1"/>
  <c r="C120" i="12" s="1"/>
  <c r="M119" i="12" a="1"/>
  <c r="M119" i="12" s="1"/>
  <c r="H119" i="12" a="1"/>
  <c r="H119" i="12" s="1"/>
  <c r="C119" i="12" a="1"/>
  <c r="C119" i="12" s="1"/>
  <c r="H115" i="12" a="1"/>
  <c r="H115" i="12" s="1"/>
  <c r="M114" i="12" a="1"/>
  <c r="M114" i="12" s="1"/>
  <c r="H114" i="12" a="1"/>
  <c r="H114" i="12" s="1"/>
  <c r="C114" i="12" a="1"/>
  <c r="C114" i="12" s="1"/>
  <c r="M113" i="12" a="1"/>
  <c r="M113" i="12" s="1"/>
  <c r="H113" i="12" a="1"/>
  <c r="H113" i="12" s="1"/>
  <c r="C113" i="12" a="1"/>
  <c r="C113" i="12" s="1"/>
  <c r="M112" i="12" a="1"/>
  <c r="M112" i="12" s="1"/>
  <c r="H112" i="12" a="1"/>
  <c r="H112" i="12" s="1"/>
  <c r="C112" i="12" a="1"/>
  <c r="C112" i="12" s="1"/>
  <c r="M108" i="12" a="1"/>
  <c r="M108" i="12" s="1"/>
  <c r="C108" i="12" a="1"/>
  <c r="C108" i="12" s="1"/>
  <c r="M107" i="12" a="1"/>
  <c r="M107" i="12" s="1"/>
  <c r="H107" i="12" a="1"/>
  <c r="H107" i="12" s="1"/>
  <c r="C107" i="12" a="1"/>
  <c r="C107" i="12" s="1"/>
  <c r="M106" i="12" a="1"/>
  <c r="M106" i="12" s="1"/>
  <c r="H106" i="12" a="1"/>
  <c r="H106" i="12" s="1"/>
  <c r="C106" i="12" a="1"/>
  <c r="C106" i="12" s="1"/>
  <c r="M105" i="12" a="1"/>
  <c r="M105" i="12" s="1"/>
  <c r="H105" i="12" a="1"/>
  <c r="H105" i="12" s="1"/>
  <c r="C105" i="12" a="1"/>
  <c r="C105" i="12" s="1"/>
  <c r="M101" i="12" a="1"/>
  <c r="M101" i="12" s="1"/>
  <c r="H101" i="12" a="1"/>
  <c r="H101" i="12" s="1"/>
  <c r="C101" i="12" a="1"/>
  <c r="C101" i="12" s="1"/>
  <c r="M100" i="12" a="1"/>
  <c r="M100" i="12" s="1"/>
  <c r="H100" i="12" a="1"/>
  <c r="H100" i="12" s="1"/>
  <c r="C100" i="12" a="1"/>
  <c r="C100" i="12" s="1"/>
  <c r="M99" i="12" a="1"/>
  <c r="M99" i="12" s="1"/>
  <c r="H99" i="12" a="1"/>
  <c r="H99" i="12" s="1"/>
  <c r="C99" i="12" a="1"/>
  <c r="C99" i="12" s="1"/>
  <c r="M98" i="12" a="1"/>
  <c r="M98" i="12" s="1"/>
  <c r="H98" i="12" a="1"/>
  <c r="H98" i="12" s="1"/>
  <c r="C98" i="12" a="1"/>
  <c r="C98" i="12" s="1"/>
  <c r="M94" i="12" a="1"/>
  <c r="M94" i="12" s="1"/>
  <c r="H94" i="12" a="1"/>
  <c r="H94" i="12" s="1"/>
  <c r="C94" i="12" a="1"/>
  <c r="C94" i="12" s="1"/>
  <c r="M93" i="12" a="1"/>
  <c r="M93" i="12" s="1"/>
  <c r="H93" i="12" a="1"/>
  <c r="H93" i="12" s="1"/>
  <c r="C93" i="12" a="1"/>
  <c r="C93" i="12" s="1"/>
  <c r="M92" i="12" a="1"/>
  <c r="M92" i="12" s="1"/>
  <c r="H92" i="12" a="1"/>
  <c r="H92" i="12" s="1"/>
  <c r="C92" i="12" a="1"/>
  <c r="C92" i="12" s="1"/>
  <c r="M91" i="12" a="1"/>
  <c r="M91" i="12" s="1"/>
  <c r="H91" i="12" a="1"/>
  <c r="H91" i="12" s="1"/>
  <c r="C91" i="12" a="1"/>
  <c r="C91" i="12" s="1"/>
  <c r="M87" i="12" a="1"/>
  <c r="M87" i="12" s="1"/>
  <c r="C87" i="12" a="1"/>
  <c r="C87" i="12" s="1"/>
  <c r="M86" i="12" a="1"/>
  <c r="M86" i="12" s="1"/>
  <c r="H86" i="12" a="1"/>
  <c r="H86" i="12" s="1"/>
  <c r="C86" i="12" a="1"/>
  <c r="C86" i="12" s="1"/>
  <c r="M85" i="12" a="1"/>
  <c r="M85" i="12" s="1"/>
  <c r="H85" i="12" a="1"/>
  <c r="H85" i="12" s="1"/>
  <c r="C85" i="12" a="1"/>
  <c r="C85" i="12" s="1"/>
  <c r="M84" i="12" a="1"/>
  <c r="M84" i="12" s="1"/>
  <c r="H84" i="12" a="1"/>
  <c r="H84" i="12" s="1"/>
  <c r="C84" i="12" a="1"/>
  <c r="C84" i="12" s="1"/>
  <c r="H80" i="12" a="1"/>
  <c r="H80" i="12" s="1"/>
  <c r="C80" i="12" a="1"/>
  <c r="C80" i="12" s="1"/>
  <c r="M79" i="12" a="1"/>
  <c r="M79" i="12" s="1"/>
  <c r="H79" i="12" a="1"/>
  <c r="H79" i="12" s="1"/>
  <c r="C79" i="12" a="1"/>
  <c r="C79" i="12" s="1"/>
  <c r="M78" i="12" a="1"/>
  <c r="M78" i="12" s="1"/>
  <c r="H78" i="12" a="1"/>
  <c r="H78" i="12" s="1"/>
  <c r="C78" i="12" a="1"/>
  <c r="C78" i="12" s="1"/>
  <c r="M77" i="12" a="1"/>
  <c r="M77" i="12" s="1"/>
  <c r="H77" i="12" a="1"/>
  <c r="H77" i="12" s="1"/>
  <c r="C77" i="12" a="1"/>
  <c r="C77" i="12" s="1"/>
  <c r="H73" i="12" a="1"/>
  <c r="H73" i="12" s="1"/>
  <c r="C73" i="12" a="1"/>
  <c r="C73" i="12" s="1"/>
  <c r="M72" i="12" a="1"/>
  <c r="M72" i="12" s="1"/>
  <c r="H72" i="12" a="1"/>
  <c r="H72" i="12" s="1"/>
  <c r="C72" i="12" a="1"/>
  <c r="C72" i="12" s="1"/>
  <c r="M71" i="12" a="1"/>
  <c r="M71" i="12" s="1"/>
  <c r="H71" i="12" a="1"/>
  <c r="H71" i="12" s="1"/>
  <c r="C71" i="12" a="1"/>
  <c r="C71" i="12" s="1"/>
  <c r="M70" i="12" a="1"/>
  <c r="M70" i="12" s="1"/>
  <c r="H70" i="12" a="1"/>
  <c r="H70" i="12" s="1"/>
  <c r="C70" i="12" a="1"/>
  <c r="C70" i="12" s="1"/>
  <c r="M66" i="12" a="1"/>
  <c r="M66" i="12" s="1"/>
  <c r="M65" i="12" a="1"/>
  <c r="M65" i="12" s="1"/>
  <c r="M64" i="12" a="1"/>
  <c r="M64" i="12" s="1"/>
  <c r="H64" i="12" a="1"/>
  <c r="H64" i="12" s="1"/>
  <c r="C64" i="12" a="1"/>
  <c r="C64" i="12" s="1"/>
  <c r="M63" i="12" a="1"/>
  <c r="M63" i="12" s="1"/>
  <c r="H63" i="12" a="1"/>
  <c r="H63" i="12" s="1"/>
  <c r="C63" i="12" a="1"/>
  <c r="C63" i="12" s="1"/>
  <c r="M59" i="12" a="1"/>
  <c r="M59" i="12" s="1"/>
  <c r="H59" i="12" a="1"/>
  <c r="H59" i="12" s="1"/>
  <c r="C59" i="12" a="1"/>
  <c r="C59" i="12" s="1"/>
  <c r="M58" i="12" a="1"/>
  <c r="M58" i="12" s="1"/>
  <c r="H58" i="12" a="1"/>
  <c r="H58" i="12" s="1"/>
  <c r="C58" i="12" a="1"/>
  <c r="C58" i="12" s="1"/>
  <c r="M57" i="12" a="1"/>
  <c r="M57" i="12" s="1"/>
  <c r="H57" i="12" a="1"/>
  <c r="H57" i="12" s="1"/>
  <c r="C57" i="12" a="1"/>
  <c r="C57" i="12" s="1"/>
  <c r="M56" i="12" a="1"/>
  <c r="M56" i="12" s="1"/>
  <c r="H56" i="12" a="1"/>
  <c r="H56" i="12" s="1"/>
  <c r="C56" i="12" a="1"/>
  <c r="C56" i="12" s="1"/>
  <c r="H52" i="12" a="1"/>
  <c r="H52" i="12" s="1"/>
  <c r="C52" i="12" a="1"/>
  <c r="C52" i="12" s="1"/>
  <c r="M51" i="12" a="1"/>
  <c r="M51" i="12" s="1"/>
  <c r="H51" i="12" a="1"/>
  <c r="H51" i="12" s="1"/>
  <c r="C51" i="12" a="1"/>
  <c r="C51" i="12" s="1"/>
  <c r="M50" i="12" a="1"/>
  <c r="M50" i="12" s="1"/>
  <c r="H50" i="12" a="1"/>
  <c r="H50" i="12" s="1"/>
  <c r="C50" i="12" a="1"/>
  <c r="C50" i="12" s="1"/>
  <c r="M49" i="12" a="1"/>
  <c r="M49" i="12" s="1"/>
  <c r="H49" i="12" a="1"/>
  <c r="H49" i="12" s="1"/>
  <c r="C49" i="12" a="1"/>
  <c r="C49" i="12" s="1"/>
  <c r="M45" i="12" a="1"/>
  <c r="M45" i="12" s="1"/>
  <c r="C45" i="12" a="1"/>
  <c r="C45" i="12" s="1"/>
  <c r="M44" i="12" a="1"/>
  <c r="M44" i="12" s="1"/>
  <c r="H44" i="12" a="1"/>
  <c r="H44" i="12" s="1"/>
  <c r="C44" i="12" a="1"/>
  <c r="C44" i="12" s="1"/>
  <c r="M43" i="12" a="1"/>
  <c r="M43" i="12" s="1"/>
  <c r="H43" i="12" a="1"/>
  <c r="H43" i="12" s="1"/>
  <c r="C43" i="12" a="1"/>
  <c r="C43" i="12" s="1"/>
  <c r="M42" i="12" a="1"/>
  <c r="M42" i="12" s="1"/>
  <c r="H42" i="12" a="1"/>
  <c r="H42" i="12" s="1"/>
  <c r="C42" i="12" a="1"/>
  <c r="C42" i="12" s="1"/>
  <c r="H38" i="12" a="1"/>
  <c r="H38" i="12" s="1"/>
  <c r="C38" i="12" a="1"/>
  <c r="C38" i="12" s="1"/>
  <c r="H37" i="12" a="1"/>
  <c r="H37" i="12" s="1"/>
  <c r="C37" i="12" a="1"/>
  <c r="C37" i="12" s="1"/>
  <c r="M36" i="12" a="1"/>
  <c r="M36" i="12" s="1"/>
  <c r="H36" i="12" a="1"/>
  <c r="H36" i="12" s="1"/>
  <c r="C36" i="12" a="1"/>
  <c r="C36" i="12" s="1"/>
  <c r="M35" i="12" a="1"/>
  <c r="M35" i="12" s="1"/>
  <c r="H35" i="12" a="1"/>
  <c r="H35" i="12" s="1"/>
  <c r="C35" i="12" a="1"/>
  <c r="C35" i="12" s="1"/>
  <c r="M31" i="12" a="1"/>
  <c r="M31" i="12" s="1"/>
  <c r="H31" i="12" a="1"/>
  <c r="H31" i="12" s="1"/>
  <c r="C31" i="12" a="1"/>
  <c r="C31" i="12" s="1"/>
  <c r="M30" i="12" a="1"/>
  <c r="M30" i="12" s="1"/>
  <c r="H30" i="12" a="1"/>
  <c r="H30" i="12" s="1"/>
  <c r="C30" i="12" a="1"/>
  <c r="C30" i="12" s="1"/>
  <c r="M29" i="12" a="1"/>
  <c r="M29" i="12" s="1"/>
  <c r="H29" i="12" a="1"/>
  <c r="H29" i="12" s="1"/>
  <c r="C29" i="12" a="1"/>
  <c r="C29" i="12" s="1"/>
  <c r="M28" i="12" a="1"/>
  <c r="M28" i="12" s="1"/>
  <c r="H28" i="12" a="1"/>
  <c r="H28" i="12" s="1"/>
  <c r="C28" i="12" a="1"/>
  <c r="C28" i="12" s="1"/>
  <c r="H24" i="12" a="1"/>
  <c r="H24" i="12" s="1"/>
  <c r="M23" i="12" a="1"/>
  <c r="M23" i="12" s="1"/>
  <c r="H23" i="12" a="1"/>
  <c r="H23" i="12" s="1"/>
  <c r="C23" i="12" a="1"/>
  <c r="C23" i="12" s="1"/>
  <c r="M22" i="12" a="1"/>
  <c r="M22" i="12" s="1"/>
  <c r="H22" i="12" a="1"/>
  <c r="H22" i="12" s="1"/>
  <c r="C22" i="12" a="1"/>
  <c r="C22" i="12" s="1"/>
  <c r="M18" i="12" a="1"/>
  <c r="M18" i="12" s="1"/>
  <c r="H18" i="12" a="1"/>
  <c r="H18" i="12" s="1"/>
  <c r="C18" i="12" a="1"/>
  <c r="C18" i="12" s="1"/>
  <c r="M17" i="12" a="1"/>
  <c r="M17" i="12" s="1"/>
  <c r="H17" i="12" a="1"/>
  <c r="H17" i="12" s="1"/>
  <c r="C17" i="12" a="1"/>
  <c r="C17" i="12" s="1"/>
  <c r="M16" i="12" a="1"/>
  <c r="M16" i="12" s="1"/>
  <c r="H16" i="12" a="1"/>
  <c r="H16" i="12" s="1"/>
  <c r="C16" i="12" a="1"/>
  <c r="C16" i="12" s="1"/>
  <c r="M15" i="12" a="1"/>
  <c r="M15" i="12" s="1"/>
  <c r="H15" i="12" a="1"/>
  <c r="H15" i="12" s="1"/>
  <c r="C15" i="12" a="1"/>
  <c r="C15" i="12" s="1"/>
  <c r="M11" i="12" a="1"/>
  <c r="M11" i="12" s="1"/>
  <c r="H11" i="12" a="1"/>
  <c r="H11" i="12" s="1"/>
  <c r="C11" i="12" a="1"/>
  <c r="C11" i="12" s="1"/>
  <c r="M10" i="12" a="1"/>
  <c r="M10" i="12" s="1"/>
  <c r="H10" i="12" a="1"/>
  <c r="H10" i="12" s="1"/>
  <c r="C10" i="12" a="1"/>
  <c r="C10" i="12" s="1"/>
  <c r="M9" i="12" a="1"/>
  <c r="M9" i="12" s="1"/>
  <c r="H9" i="12" a="1"/>
  <c r="H9" i="12" s="1"/>
  <c r="C9" i="12" a="1"/>
  <c r="C9" i="12" s="1"/>
  <c r="M8" i="12" a="1"/>
  <c r="M8" i="12" s="1"/>
  <c r="H8" i="12" a="1"/>
  <c r="H8" i="12" s="1"/>
  <c r="C8" i="12" a="1"/>
  <c r="C8" i="12" s="1"/>
  <c r="B3" i="12"/>
  <c r="S29" i="11"/>
  <c r="R29" i="11"/>
  <c r="E29" i="11" a="1"/>
  <c r="E29" i="11"/>
  <c r="S28" i="11"/>
  <c r="R28" i="11"/>
  <c r="E28" i="11" a="1"/>
  <c r="E28" i="11" s="1"/>
  <c r="S27" i="11"/>
  <c r="R27" i="11"/>
  <c r="E27" i="11" a="1"/>
  <c r="E27" i="11"/>
  <c r="S26" i="11"/>
  <c r="R26" i="11"/>
  <c r="E26" i="11" a="1"/>
  <c r="E26" i="11"/>
  <c r="S25" i="11"/>
  <c r="R25" i="11"/>
  <c r="E25" i="11" a="1"/>
  <c r="E25" i="11" s="1"/>
  <c r="S24" i="11"/>
  <c r="R24" i="11"/>
  <c r="E24" i="11" a="1"/>
  <c r="E24" i="11"/>
  <c r="S23" i="11"/>
  <c r="R23" i="11"/>
  <c r="E23" i="11" a="1"/>
  <c r="E23" i="11"/>
  <c r="S22" i="11"/>
  <c r="R22" i="11"/>
  <c r="E22" i="11" a="1"/>
  <c r="E22" i="11" s="1"/>
  <c r="S21" i="11"/>
  <c r="R21" i="11"/>
  <c r="E21" i="11" a="1"/>
  <c r="E21" i="11"/>
  <c r="S20" i="11"/>
  <c r="R20" i="11"/>
  <c r="E20" i="11" a="1"/>
  <c r="E20" i="11"/>
  <c r="S19" i="11"/>
  <c r="R19" i="11"/>
  <c r="E19" i="11" a="1"/>
  <c r="E19" i="11" s="1"/>
  <c r="S18" i="11"/>
  <c r="R18" i="11"/>
  <c r="E18" i="11" a="1"/>
  <c r="E18" i="11"/>
  <c r="S17" i="11"/>
  <c r="R17" i="11"/>
  <c r="E17" i="11" a="1"/>
  <c r="E17" i="11"/>
  <c r="S16" i="11"/>
  <c r="R16" i="11"/>
  <c r="E16" i="11" a="1"/>
  <c r="E16" i="11" s="1"/>
  <c r="S15" i="11"/>
  <c r="R15" i="11"/>
  <c r="E15" i="11" a="1"/>
  <c r="E15" i="11"/>
  <c r="S14" i="11"/>
  <c r="R14" i="11"/>
  <c r="E14" i="11" a="1"/>
  <c r="E14" i="11"/>
  <c r="S13" i="11"/>
  <c r="R13" i="11"/>
  <c r="E13" i="11" a="1"/>
  <c r="E13" i="11" s="1"/>
  <c r="S12" i="11"/>
  <c r="R12" i="11"/>
  <c r="E12" i="11" a="1"/>
  <c r="E12" i="11"/>
  <c r="S11" i="11"/>
  <c r="R11" i="11"/>
  <c r="E11" i="11" a="1"/>
  <c r="E11" i="11"/>
  <c r="S10" i="11"/>
  <c r="R10" i="11"/>
  <c r="E10" i="11" a="1"/>
  <c r="E10" i="11" s="1"/>
  <c r="S9" i="11"/>
  <c r="R9" i="11"/>
  <c r="E9" i="11" a="1"/>
  <c r="E9" i="11"/>
  <c r="S8" i="11"/>
  <c r="R8" i="11"/>
  <c r="E8" i="11" a="1"/>
  <c r="E8" i="11"/>
  <c r="S7" i="11"/>
  <c r="R7" i="11"/>
  <c r="E7" i="11" a="1"/>
  <c r="E7" i="11" s="1"/>
  <c r="S6" i="11"/>
  <c r="R6" i="11"/>
  <c r="E6" i="11" a="1"/>
  <c r="E6" i="11"/>
  <c r="S5" i="11"/>
  <c r="R5" i="11"/>
  <c r="E5" i="11" a="1"/>
  <c r="E5" i="11"/>
  <c r="S4" i="11"/>
  <c r="R4" i="11"/>
  <c r="E4" i="11" a="1"/>
  <c r="E4" i="11" s="1"/>
  <c r="O106" i="10"/>
  <c r="N106" i="10"/>
  <c r="B106" i="10" a="1"/>
  <c r="B106" i="10"/>
  <c r="O105" i="10"/>
  <c r="N105" i="10"/>
  <c r="B105" i="10" a="1"/>
  <c r="B105" i="10" s="1"/>
  <c r="O104" i="10"/>
  <c r="N104" i="10"/>
  <c r="B104" i="10" a="1"/>
  <c r="B104" i="10" s="1"/>
  <c r="O103" i="10"/>
  <c r="N103" i="10"/>
  <c r="B103" i="10" a="1"/>
  <c r="B103" i="10"/>
  <c r="O102" i="10"/>
  <c r="N102" i="10"/>
  <c r="B102" i="10" a="1"/>
  <c r="B102" i="10" s="1"/>
  <c r="O101" i="10"/>
  <c r="N101" i="10"/>
  <c r="B101" i="10" a="1"/>
  <c r="B101" i="10" s="1"/>
  <c r="O100" i="10"/>
  <c r="N100" i="10"/>
  <c r="B100" i="10" a="1"/>
  <c r="B100" i="10"/>
  <c r="O99" i="10"/>
  <c r="N99" i="10"/>
  <c r="B99" i="10" a="1"/>
  <c r="B99" i="10" s="1"/>
  <c r="O98" i="10"/>
  <c r="N98" i="10"/>
  <c r="B98" i="10" a="1"/>
  <c r="B98" i="10" s="1"/>
  <c r="O97" i="10"/>
  <c r="N97" i="10"/>
  <c r="B97" i="10" a="1"/>
  <c r="B97" i="10"/>
  <c r="O96" i="10"/>
  <c r="N96" i="10"/>
  <c r="B96" i="10" a="1"/>
  <c r="B96" i="10" s="1"/>
  <c r="O95" i="10"/>
  <c r="N95" i="10"/>
  <c r="B95" i="10" a="1"/>
  <c r="B95" i="10" s="1"/>
  <c r="O94" i="10"/>
  <c r="N94" i="10"/>
  <c r="B94" i="10" a="1"/>
  <c r="B94" i="10"/>
  <c r="O93" i="10"/>
  <c r="N93" i="10"/>
  <c r="B93" i="10" a="1"/>
  <c r="B93" i="10" s="1"/>
  <c r="O92" i="10"/>
  <c r="N92" i="10"/>
  <c r="B92" i="10" a="1"/>
  <c r="B92" i="10" s="1"/>
  <c r="O91" i="10"/>
  <c r="N91" i="10"/>
  <c r="B91" i="10" a="1"/>
  <c r="B91" i="10"/>
  <c r="O90" i="10"/>
  <c r="N90" i="10"/>
  <c r="B90" i="10" a="1"/>
  <c r="B90" i="10" s="1"/>
  <c r="O89" i="10"/>
  <c r="N89" i="10"/>
  <c r="B89" i="10" a="1"/>
  <c r="B89" i="10" s="1"/>
  <c r="O88" i="10"/>
  <c r="N88" i="10"/>
  <c r="B88" i="10" a="1"/>
  <c r="B88" i="10"/>
  <c r="O87" i="10"/>
  <c r="N87" i="10"/>
  <c r="B87" i="10" a="1"/>
  <c r="B87" i="10" s="1"/>
  <c r="O86" i="10"/>
  <c r="N86" i="10"/>
  <c r="B86" i="10" a="1"/>
  <c r="B86" i="10"/>
  <c r="O85" i="10"/>
  <c r="N85" i="10"/>
  <c r="B85" i="10" a="1"/>
  <c r="B85" i="10" s="1"/>
  <c r="O84" i="10"/>
  <c r="N84" i="10"/>
  <c r="B84" i="10" a="1"/>
  <c r="B84" i="10" s="1"/>
  <c r="O83" i="10"/>
  <c r="N83" i="10"/>
  <c r="B83" i="10" a="1"/>
  <c r="B83" i="10" s="1"/>
  <c r="O82" i="10"/>
  <c r="N82" i="10"/>
  <c r="B82" i="10" a="1"/>
  <c r="B82" i="10" s="1"/>
  <c r="O81" i="10"/>
  <c r="N81" i="10"/>
  <c r="B81" i="10" a="1"/>
  <c r="B81" i="10" s="1"/>
  <c r="O80" i="10"/>
  <c r="N80" i="10"/>
  <c r="B80" i="10" a="1"/>
  <c r="B80" i="10" s="1"/>
  <c r="O79" i="10"/>
  <c r="N79" i="10"/>
  <c r="B79" i="10" a="1"/>
  <c r="B79" i="10" s="1"/>
  <c r="O78" i="10"/>
  <c r="N78" i="10"/>
  <c r="B78" i="10" a="1"/>
  <c r="B78" i="10" s="1"/>
  <c r="O77" i="10"/>
  <c r="N77" i="10"/>
  <c r="B77" i="10" a="1"/>
  <c r="B77" i="10" s="1"/>
  <c r="O76" i="10"/>
  <c r="N76" i="10"/>
  <c r="B76" i="10" a="1"/>
  <c r="B76" i="10" s="1"/>
  <c r="O75" i="10"/>
  <c r="N75" i="10"/>
  <c r="B75" i="10" a="1"/>
  <c r="B75" i="10" s="1"/>
  <c r="O74" i="10"/>
  <c r="N74" i="10"/>
  <c r="B74" i="10" a="1"/>
  <c r="B74" i="10" s="1"/>
  <c r="O73" i="10"/>
  <c r="N73" i="10"/>
  <c r="B73" i="10" a="1"/>
  <c r="B73" i="10" s="1"/>
  <c r="O72" i="10"/>
  <c r="N72" i="10"/>
  <c r="B72" i="10" a="1"/>
  <c r="B72" i="10" s="1"/>
  <c r="O71" i="10"/>
  <c r="N71" i="10"/>
  <c r="B71" i="10" a="1"/>
  <c r="B71" i="10" s="1"/>
  <c r="O70" i="10"/>
  <c r="N70" i="10"/>
  <c r="B70" i="10" a="1"/>
  <c r="B70" i="10" s="1"/>
  <c r="O69" i="10"/>
  <c r="N69" i="10"/>
  <c r="B69" i="10" a="1"/>
  <c r="B69" i="10" s="1"/>
  <c r="O68" i="10"/>
  <c r="N68" i="10"/>
  <c r="B68" i="10" a="1"/>
  <c r="B68" i="10" s="1"/>
  <c r="O67" i="10"/>
  <c r="N67" i="10"/>
  <c r="B67" i="10" a="1"/>
  <c r="B67" i="10" s="1"/>
  <c r="O66" i="10"/>
  <c r="N66" i="10"/>
  <c r="B66" i="10" a="1"/>
  <c r="B66" i="10" s="1"/>
  <c r="O65" i="10"/>
  <c r="N65" i="10"/>
  <c r="B65" i="10" a="1"/>
  <c r="B65" i="10" s="1"/>
  <c r="O64" i="10"/>
  <c r="N64" i="10"/>
  <c r="B64" i="10" a="1"/>
  <c r="B64" i="10"/>
  <c r="O63" i="10"/>
  <c r="N63" i="10"/>
  <c r="B63" i="10" a="1"/>
  <c r="B63" i="10" s="1"/>
  <c r="O62" i="10"/>
  <c r="N62" i="10"/>
  <c r="B62" i="10" a="1"/>
  <c r="B62" i="10"/>
  <c r="O61" i="10"/>
  <c r="N61" i="10"/>
  <c r="B61" i="10" a="1"/>
  <c r="B61" i="10" s="1"/>
  <c r="O60" i="10"/>
  <c r="N60" i="10"/>
  <c r="B60" i="10" a="1"/>
  <c r="B60" i="10" s="1"/>
  <c r="O59" i="10"/>
  <c r="N59" i="10"/>
  <c r="B59" i="10" a="1"/>
  <c r="B59" i="10" s="1"/>
  <c r="O58" i="10"/>
  <c r="N58" i="10"/>
  <c r="B58" i="10" a="1"/>
  <c r="B58" i="10" s="1"/>
  <c r="O57" i="10"/>
  <c r="N57" i="10"/>
  <c r="B57" i="10" a="1"/>
  <c r="B57" i="10" s="1"/>
  <c r="O56" i="10"/>
  <c r="N56" i="10"/>
  <c r="B56" i="10" a="1"/>
  <c r="B56" i="10"/>
  <c r="O55" i="10"/>
  <c r="N55" i="10"/>
  <c r="B55" i="10" a="1"/>
  <c r="B55" i="10" s="1"/>
  <c r="O54" i="10"/>
  <c r="N54" i="10"/>
  <c r="B54" i="10" a="1"/>
  <c r="B54" i="10" s="1"/>
  <c r="O53" i="10"/>
  <c r="N53" i="10"/>
  <c r="B53" i="10" a="1"/>
  <c r="B53" i="10" s="1"/>
  <c r="O52" i="10"/>
  <c r="N52" i="10"/>
  <c r="B52" i="10" a="1"/>
  <c r="B52" i="10"/>
  <c r="O51" i="10"/>
  <c r="N51" i="10"/>
  <c r="B51" i="10" a="1"/>
  <c r="B51" i="10" s="1"/>
  <c r="O50" i="10"/>
  <c r="N50" i="10"/>
  <c r="B50" i="10" a="1"/>
  <c r="B50" i="10"/>
  <c r="O49" i="10"/>
  <c r="N49" i="10"/>
  <c r="B49" i="10" a="1"/>
  <c r="B49" i="10" s="1"/>
  <c r="O48" i="10"/>
  <c r="N48" i="10"/>
  <c r="B48" i="10" a="1"/>
  <c r="B48" i="10" s="1"/>
  <c r="O47" i="10"/>
  <c r="N47" i="10"/>
  <c r="B47" i="10" a="1"/>
  <c r="B47" i="10" s="1"/>
  <c r="O46" i="10"/>
  <c r="N46" i="10"/>
  <c r="B46" i="10" a="1"/>
  <c r="B46" i="10" s="1"/>
  <c r="O45" i="10"/>
  <c r="N45" i="10"/>
  <c r="B45" i="10" a="1"/>
  <c r="B45" i="10" s="1"/>
  <c r="O44" i="10"/>
  <c r="N44" i="10"/>
  <c r="B44" i="10" a="1"/>
  <c r="B44" i="10" s="1"/>
  <c r="O43" i="10"/>
  <c r="N43" i="10"/>
  <c r="B43" i="10" a="1"/>
  <c r="B43" i="10" s="1"/>
  <c r="O42" i="10"/>
  <c r="N42" i="10"/>
  <c r="B42" i="10" a="1"/>
  <c r="B42" i="10" s="1"/>
  <c r="O41" i="10"/>
  <c r="N41" i="10"/>
  <c r="B41" i="10" a="1"/>
  <c r="B41" i="10" s="1"/>
  <c r="O40" i="10"/>
  <c r="N40" i="10"/>
  <c r="B40" i="10" a="1"/>
  <c r="B40" i="10" s="1"/>
  <c r="O39" i="10"/>
  <c r="N39" i="10"/>
  <c r="B39" i="10" a="1"/>
  <c r="B39" i="10" s="1"/>
  <c r="O38" i="10"/>
  <c r="N38" i="10"/>
  <c r="B38" i="10" a="1"/>
  <c r="B38" i="10" s="1"/>
  <c r="O37" i="10"/>
  <c r="N37" i="10"/>
  <c r="B37" i="10" a="1"/>
  <c r="B37" i="10" s="1"/>
  <c r="O36" i="10"/>
  <c r="N36" i="10"/>
  <c r="B36" i="10" a="1"/>
  <c r="B36" i="10" s="1"/>
  <c r="O35" i="10"/>
  <c r="N35" i="10"/>
  <c r="B35" i="10" a="1"/>
  <c r="B35" i="10" s="1"/>
  <c r="O34" i="10"/>
  <c r="N34" i="10"/>
  <c r="B34" i="10" a="1"/>
  <c r="B34" i="10" s="1"/>
  <c r="O33" i="10"/>
  <c r="N33" i="10"/>
  <c r="B33" i="10" a="1"/>
  <c r="B33" i="10" s="1"/>
  <c r="O32" i="10"/>
  <c r="N32" i="10"/>
  <c r="B32" i="10" a="1"/>
  <c r="B32" i="10"/>
  <c r="O31" i="10"/>
  <c r="N31" i="10"/>
  <c r="B31" i="10" a="1"/>
  <c r="B31" i="10" s="1"/>
  <c r="O30" i="10"/>
  <c r="N30" i="10"/>
  <c r="B30" i="10" a="1"/>
  <c r="B30" i="10" s="1"/>
  <c r="O29" i="10"/>
  <c r="N29" i="10"/>
  <c r="B29" i="10" a="1"/>
  <c r="B29" i="10" s="1"/>
  <c r="O28" i="10"/>
  <c r="N28" i="10"/>
  <c r="B28" i="10" a="1"/>
  <c r="B28" i="10"/>
  <c r="O27" i="10"/>
  <c r="N27" i="10"/>
  <c r="B27" i="10" a="1"/>
  <c r="B27" i="10" s="1"/>
  <c r="O26" i="10"/>
  <c r="N26" i="10"/>
  <c r="B26" i="10" a="1"/>
  <c r="B26" i="10"/>
  <c r="O25" i="10"/>
  <c r="N25" i="10"/>
  <c r="B25" i="10" a="1"/>
  <c r="B25" i="10" s="1"/>
  <c r="O24" i="10"/>
  <c r="N24" i="10"/>
  <c r="B24" i="10" a="1"/>
  <c r="B24" i="10" s="1"/>
  <c r="O23" i="10"/>
  <c r="N23" i="10"/>
  <c r="B23" i="10" a="1"/>
  <c r="B23" i="10" s="1"/>
  <c r="O22" i="10"/>
  <c r="N22" i="10"/>
  <c r="B22" i="10" a="1"/>
  <c r="B22" i="10"/>
  <c r="O21" i="10"/>
  <c r="N21" i="10"/>
  <c r="B21" i="10" a="1"/>
  <c r="B21" i="10" s="1"/>
  <c r="O20" i="10"/>
  <c r="N20" i="10"/>
  <c r="B20" i="10" a="1"/>
  <c r="B20" i="10"/>
  <c r="O19" i="10"/>
  <c r="N19" i="10"/>
  <c r="B19" i="10" a="1"/>
  <c r="B19" i="10" s="1"/>
  <c r="O18" i="10"/>
  <c r="N18" i="10"/>
  <c r="B18" i="10" a="1"/>
  <c r="B18" i="10" s="1"/>
  <c r="O17" i="10"/>
  <c r="N17" i="10"/>
  <c r="B17" i="10" a="1"/>
  <c r="B17" i="10" s="1"/>
  <c r="O16" i="10"/>
  <c r="N16" i="10"/>
  <c r="B16" i="10" a="1"/>
  <c r="B16" i="10"/>
  <c r="O15" i="10"/>
  <c r="N15" i="10"/>
  <c r="B15" i="10" a="1"/>
  <c r="B15" i="10" s="1"/>
  <c r="O14" i="10"/>
  <c r="N14" i="10"/>
  <c r="B14" i="10" a="1"/>
  <c r="B14" i="10"/>
  <c r="O13" i="10"/>
  <c r="N13" i="10"/>
  <c r="B13" i="10" a="1"/>
  <c r="B13" i="10" s="1"/>
  <c r="O12" i="10"/>
  <c r="N12" i="10"/>
  <c r="B12" i="10" a="1"/>
  <c r="B12" i="10" s="1"/>
  <c r="O11" i="10"/>
  <c r="N11" i="10"/>
  <c r="B11" i="10" a="1"/>
  <c r="B11" i="10" s="1"/>
  <c r="O10" i="10"/>
  <c r="N10" i="10"/>
  <c r="B10" i="10" a="1"/>
  <c r="B10" i="10" s="1"/>
  <c r="O9" i="10"/>
  <c r="N9" i="10"/>
  <c r="B9" i="10" a="1"/>
  <c r="B9" i="10" s="1"/>
  <c r="O8" i="10"/>
  <c r="N8" i="10"/>
  <c r="B8" i="10" a="1"/>
  <c r="B8" i="10" s="1"/>
  <c r="O7" i="10"/>
  <c r="N7" i="10"/>
  <c r="B7" i="10" a="1"/>
  <c r="B7" i="10" s="1"/>
  <c r="O6" i="10"/>
  <c r="N6" i="10"/>
  <c r="B6" i="10" a="1"/>
  <c r="B6" i="10" s="1"/>
  <c r="O14" i="9"/>
  <c r="N14" i="9"/>
  <c r="B14" i="9" a="1"/>
  <c r="B14" i="9" s="1"/>
  <c r="O13" i="9"/>
  <c r="N13" i="9"/>
  <c r="B13" i="9" a="1"/>
  <c r="B13" i="9" s="1"/>
  <c r="O9" i="9"/>
  <c r="N9" i="9"/>
  <c r="B9" i="9" a="1"/>
  <c r="B9" i="9" s="1"/>
  <c r="O8" i="9"/>
  <c r="N8" i="9"/>
  <c r="B8" i="9" a="1"/>
  <c r="B8" i="9" s="1"/>
  <c r="O4" i="9"/>
  <c r="N4" i="9"/>
  <c r="B4" i="9" a="1"/>
  <c r="B4" i="9" s="1"/>
  <c r="O120" i="8"/>
  <c r="N120" i="8"/>
  <c r="B120" i="8" a="1"/>
  <c r="B120" i="8" s="1"/>
  <c r="O119" i="8"/>
  <c r="N119" i="8"/>
  <c r="B119" i="8" a="1"/>
  <c r="B119" i="8" s="1"/>
  <c r="O118" i="8"/>
  <c r="N118" i="8"/>
  <c r="B118" i="8" a="1"/>
  <c r="B118" i="8" s="1"/>
  <c r="O117" i="8"/>
  <c r="N117" i="8"/>
  <c r="B117" i="8" a="1"/>
  <c r="B117" i="8" s="1"/>
  <c r="O116" i="8"/>
  <c r="N116" i="8"/>
  <c r="B116" i="8" a="1"/>
  <c r="B116" i="8" s="1"/>
  <c r="O115" i="8"/>
  <c r="N115" i="8"/>
  <c r="B115" i="8" a="1"/>
  <c r="B115" i="8" s="1"/>
  <c r="O114" i="8"/>
  <c r="N114" i="8"/>
  <c r="B114" i="8" a="1"/>
  <c r="B114" i="8" s="1"/>
  <c r="O113" i="8"/>
  <c r="N113" i="8"/>
  <c r="B113" i="8" a="1"/>
  <c r="B113" i="8" s="1"/>
  <c r="O112" i="8"/>
  <c r="N112" i="8"/>
  <c r="B112" i="8" a="1"/>
  <c r="B112" i="8" s="1"/>
  <c r="O111" i="8"/>
  <c r="N111" i="8"/>
  <c r="B111" i="8" a="1"/>
  <c r="B111" i="8" s="1"/>
  <c r="O110" i="8"/>
  <c r="N110" i="8"/>
  <c r="B110" i="8" a="1"/>
  <c r="B110" i="8" s="1"/>
  <c r="O109" i="8"/>
  <c r="N109" i="8"/>
  <c r="B109" i="8" a="1"/>
  <c r="B109" i="8" s="1"/>
  <c r="O108" i="8"/>
  <c r="N108" i="8"/>
  <c r="B108" i="8" a="1"/>
  <c r="B108" i="8" s="1"/>
  <c r="O107" i="8"/>
  <c r="N107" i="8"/>
  <c r="B107" i="8" a="1"/>
  <c r="B107" i="8" s="1"/>
  <c r="O106" i="8"/>
  <c r="N106" i="8"/>
  <c r="B106" i="8" a="1"/>
  <c r="B106" i="8" s="1"/>
  <c r="O105" i="8"/>
  <c r="N105" i="8"/>
  <c r="B105" i="8" a="1"/>
  <c r="B105" i="8" s="1"/>
  <c r="O104" i="8"/>
  <c r="N104" i="8"/>
  <c r="B104" i="8" a="1"/>
  <c r="B104" i="8" s="1"/>
  <c r="O103" i="8"/>
  <c r="N103" i="8"/>
  <c r="B103" i="8" a="1"/>
  <c r="B103" i="8" s="1"/>
  <c r="O102" i="8"/>
  <c r="N102" i="8"/>
  <c r="B102" i="8" a="1"/>
  <c r="B102" i="8" s="1"/>
  <c r="O101" i="8"/>
  <c r="N101" i="8"/>
  <c r="B101" i="8" a="1"/>
  <c r="B101" i="8" s="1"/>
  <c r="O100" i="8"/>
  <c r="N100" i="8"/>
  <c r="B100" i="8" a="1"/>
  <c r="B100" i="8" s="1"/>
  <c r="O99" i="8"/>
  <c r="N99" i="8"/>
  <c r="B99" i="8" a="1"/>
  <c r="B99" i="8" s="1"/>
  <c r="O98" i="8"/>
  <c r="N98" i="8"/>
  <c r="B98" i="8" a="1"/>
  <c r="B98" i="8" s="1"/>
  <c r="O97" i="8"/>
  <c r="N97" i="8"/>
  <c r="B97" i="8" a="1"/>
  <c r="B97" i="8" s="1"/>
  <c r="O96" i="8"/>
  <c r="N96" i="8"/>
  <c r="B96" i="8" a="1"/>
  <c r="B96" i="8" s="1"/>
  <c r="O95" i="8"/>
  <c r="N95" i="8"/>
  <c r="B95" i="8" a="1"/>
  <c r="B95" i="8" s="1"/>
  <c r="O94" i="8"/>
  <c r="N94" i="8"/>
  <c r="B94" i="8" a="1"/>
  <c r="B94" i="8" s="1"/>
  <c r="O93" i="8"/>
  <c r="N93" i="8"/>
  <c r="B93" i="8" a="1"/>
  <c r="B93" i="8" s="1"/>
  <c r="O92" i="8"/>
  <c r="N92" i="8"/>
  <c r="B92" i="8" a="1"/>
  <c r="B92" i="8" s="1"/>
  <c r="O91" i="8"/>
  <c r="N91" i="8"/>
  <c r="B91" i="8" a="1"/>
  <c r="B91" i="8" s="1"/>
  <c r="O90" i="8"/>
  <c r="N90" i="8"/>
  <c r="B90" i="8" a="1"/>
  <c r="B90" i="8" s="1"/>
  <c r="O89" i="8"/>
  <c r="N89" i="8"/>
  <c r="B89" i="8" a="1"/>
  <c r="B89" i="8" s="1"/>
  <c r="O88" i="8"/>
  <c r="N88" i="8"/>
  <c r="B88" i="8" a="1"/>
  <c r="B88" i="8" s="1"/>
  <c r="O87" i="8"/>
  <c r="N87" i="8"/>
  <c r="B87" i="8" a="1"/>
  <c r="B87" i="8" s="1"/>
  <c r="O86" i="8"/>
  <c r="N86" i="8"/>
  <c r="B86" i="8" a="1"/>
  <c r="B86" i="8" s="1"/>
  <c r="O85" i="8"/>
  <c r="N85" i="8"/>
  <c r="B85" i="8" a="1"/>
  <c r="B85" i="8" s="1"/>
  <c r="O84" i="8"/>
  <c r="N84" i="8"/>
  <c r="B84" i="8" a="1"/>
  <c r="B84" i="8" s="1"/>
  <c r="O83" i="8"/>
  <c r="N83" i="8"/>
  <c r="B83" i="8" a="1"/>
  <c r="B83" i="8" s="1"/>
  <c r="O82" i="8"/>
  <c r="N82" i="8"/>
  <c r="B82" i="8" a="1"/>
  <c r="B82" i="8" s="1"/>
  <c r="O81" i="8"/>
  <c r="N81" i="8"/>
  <c r="B81" i="8" a="1"/>
  <c r="B81" i="8" s="1"/>
  <c r="O80" i="8"/>
  <c r="N80" i="8"/>
  <c r="B80" i="8" a="1"/>
  <c r="B80" i="8" s="1"/>
  <c r="O79" i="8"/>
  <c r="N79" i="8"/>
  <c r="B79" i="8" a="1"/>
  <c r="B79" i="8" s="1"/>
  <c r="O78" i="8"/>
  <c r="N78" i="8"/>
  <c r="B78" i="8" a="1"/>
  <c r="B78" i="8" s="1"/>
  <c r="O77" i="8"/>
  <c r="N77" i="8"/>
  <c r="B77" i="8" a="1"/>
  <c r="B77" i="8" s="1"/>
  <c r="O76" i="8"/>
  <c r="N76" i="8"/>
  <c r="B76" i="8" a="1"/>
  <c r="B76" i="8" s="1"/>
  <c r="O75" i="8"/>
  <c r="N75" i="8"/>
  <c r="B75" i="8" a="1"/>
  <c r="B75" i="8" s="1"/>
  <c r="O74" i="8"/>
  <c r="N74" i="8"/>
  <c r="B74" i="8" a="1"/>
  <c r="B74" i="8" s="1"/>
  <c r="O73" i="8"/>
  <c r="N73" i="8"/>
  <c r="B73" i="8" a="1"/>
  <c r="B73" i="8" s="1"/>
  <c r="O72" i="8"/>
  <c r="N72" i="8"/>
  <c r="B72" i="8" a="1"/>
  <c r="B72" i="8" s="1"/>
  <c r="O71" i="8"/>
  <c r="N71" i="8"/>
  <c r="B71" i="8" a="1"/>
  <c r="B71" i="8" s="1"/>
  <c r="O70" i="8"/>
  <c r="N70" i="8"/>
  <c r="B70" i="8" a="1"/>
  <c r="B70" i="8" s="1"/>
  <c r="O69" i="8"/>
  <c r="N69" i="8"/>
  <c r="B69" i="8" a="1"/>
  <c r="B69" i="8" s="1"/>
  <c r="O68" i="8"/>
  <c r="N68" i="8"/>
  <c r="B68" i="8" a="1"/>
  <c r="B68" i="8" s="1"/>
  <c r="O67" i="8"/>
  <c r="N67" i="8"/>
  <c r="B67" i="8" a="1"/>
  <c r="B67" i="8" s="1"/>
  <c r="O66" i="8"/>
  <c r="N66" i="8"/>
  <c r="B66" i="8" a="1"/>
  <c r="B66" i="8" s="1"/>
  <c r="O65" i="8"/>
  <c r="N65" i="8"/>
  <c r="B65" i="8" a="1"/>
  <c r="B65" i="8" s="1"/>
  <c r="O64" i="8"/>
  <c r="N64" i="8"/>
  <c r="B64" i="8" a="1"/>
  <c r="B64" i="8" s="1"/>
  <c r="O63" i="8"/>
  <c r="N63" i="8"/>
  <c r="B63" i="8" a="1"/>
  <c r="B63" i="8" s="1"/>
  <c r="O62" i="8"/>
  <c r="N62" i="8"/>
  <c r="B62" i="8" a="1"/>
  <c r="B62" i="8" s="1"/>
  <c r="O61" i="8"/>
  <c r="N61" i="8"/>
  <c r="B61" i="8" a="1"/>
  <c r="B61" i="8" s="1"/>
  <c r="O60" i="8"/>
  <c r="N60" i="8"/>
  <c r="B60" i="8" a="1"/>
  <c r="B60" i="8" s="1"/>
  <c r="O59" i="8"/>
  <c r="N59" i="8"/>
  <c r="B59" i="8" a="1"/>
  <c r="B59" i="8" s="1"/>
  <c r="O58" i="8"/>
  <c r="N58" i="8"/>
  <c r="B58" i="8" a="1"/>
  <c r="B58" i="8" s="1"/>
  <c r="O57" i="8"/>
  <c r="N57" i="8"/>
  <c r="B57" i="8" a="1"/>
  <c r="B57" i="8" s="1"/>
  <c r="O56" i="8"/>
  <c r="N56" i="8"/>
  <c r="B56" i="8" a="1"/>
  <c r="B56" i="8" s="1"/>
  <c r="O55" i="8"/>
  <c r="N55" i="8"/>
  <c r="B55" i="8" a="1"/>
  <c r="B55" i="8" s="1"/>
  <c r="O54" i="8"/>
  <c r="N54" i="8"/>
  <c r="B54" i="8" a="1"/>
  <c r="B54" i="8" s="1"/>
  <c r="O53" i="8"/>
  <c r="N53" i="8"/>
  <c r="B53" i="8" a="1"/>
  <c r="B53" i="8" s="1"/>
  <c r="O52" i="8"/>
  <c r="N52" i="8"/>
  <c r="B52" i="8" a="1"/>
  <c r="B52" i="8" s="1"/>
  <c r="O51" i="8"/>
  <c r="N51" i="8"/>
  <c r="B51" i="8" a="1"/>
  <c r="B51" i="8" s="1"/>
  <c r="O50" i="8"/>
  <c r="N50" i="8"/>
  <c r="B50" i="8" a="1"/>
  <c r="B50" i="8" s="1"/>
  <c r="O49" i="8"/>
  <c r="N49" i="8"/>
  <c r="B49" i="8" a="1"/>
  <c r="B49" i="8" s="1"/>
  <c r="O48" i="8"/>
  <c r="N48" i="8"/>
  <c r="B48" i="8" a="1"/>
  <c r="B48" i="8" s="1"/>
  <c r="O47" i="8"/>
  <c r="N47" i="8"/>
  <c r="B47" i="8" a="1"/>
  <c r="B47" i="8" s="1"/>
  <c r="O46" i="8"/>
  <c r="N46" i="8"/>
  <c r="B46" i="8" a="1"/>
  <c r="B46" i="8" s="1"/>
  <c r="O45" i="8"/>
  <c r="N45" i="8"/>
  <c r="B45" i="8" a="1"/>
  <c r="B45" i="8" s="1"/>
  <c r="O44" i="8"/>
  <c r="N44" i="8"/>
  <c r="B44" i="8" a="1"/>
  <c r="B44" i="8" s="1"/>
  <c r="O43" i="8"/>
  <c r="N43" i="8"/>
  <c r="B43" i="8" a="1"/>
  <c r="B43" i="8"/>
  <c r="O42" i="8"/>
  <c r="N42" i="8"/>
  <c r="B42" i="8" a="1"/>
  <c r="B42" i="8" s="1"/>
  <c r="O41" i="8"/>
  <c r="N41" i="8"/>
  <c r="B41" i="8" a="1"/>
  <c r="B41" i="8" s="1"/>
  <c r="O40" i="8"/>
  <c r="N40" i="8"/>
  <c r="B40" i="8" a="1"/>
  <c r="B40" i="8" s="1"/>
  <c r="O39" i="8"/>
  <c r="N39" i="8"/>
  <c r="B39" i="8" a="1"/>
  <c r="B39" i="8" s="1"/>
  <c r="O38" i="8"/>
  <c r="N38" i="8"/>
  <c r="B38" i="8" a="1"/>
  <c r="B38" i="8" s="1"/>
  <c r="O37" i="8"/>
  <c r="N37" i="8"/>
  <c r="B37" i="8" a="1"/>
  <c r="B37" i="8" s="1"/>
  <c r="O36" i="8"/>
  <c r="N36" i="8"/>
  <c r="B36" i="8" a="1"/>
  <c r="B36" i="8" s="1"/>
  <c r="O35" i="8"/>
  <c r="N35" i="8"/>
  <c r="B35" i="8" a="1"/>
  <c r="B35" i="8" s="1"/>
  <c r="O34" i="8"/>
  <c r="N34" i="8"/>
  <c r="B34" i="8" a="1"/>
  <c r="B34" i="8" s="1"/>
  <c r="O33" i="8"/>
  <c r="N33" i="8"/>
  <c r="B33" i="8" a="1"/>
  <c r="B33" i="8" s="1"/>
  <c r="O32" i="8"/>
  <c r="N32" i="8"/>
  <c r="B32" i="8" a="1"/>
  <c r="B32" i="8" s="1"/>
  <c r="O31" i="8"/>
  <c r="N31" i="8"/>
  <c r="B31" i="8" a="1"/>
  <c r="B31" i="8" s="1"/>
  <c r="O30" i="8"/>
  <c r="N30" i="8"/>
  <c r="B30" i="8" a="1"/>
  <c r="B30" i="8" s="1"/>
  <c r="O29" i="8"/>
  <c r="N29" i="8"/>
  <c r="B29" i="8" a="1"/>
  <c r="B29" i="8" s="1"/>
  <c r="O28" i="8"/>
  <c r="N28" i="8"/>
  <c r="B28" i="8" a="1"/>
  <c r="B28" i="8" s="1"/>
  <c r="O27" i="8"/>
  <c r="N27" i="8"/>
  <c r="B27" i="8" a="1"/>
  <c r="B27" i="8" s="1"/>
  <c r="O26" i="8"/>
  <c r="N26" i="8"/>
  <c r="B26" i="8" a="1"/>
  <c r="B26" i="8" s="1"/>
  <c r="O25" i="8"/>
  <c r="N25" i="8"/>
  <c r="B25" i="8" a="1"/>
  <c r="B25" i="8"/>
  <c r="O24" i="8"/>
  <c r="N24" i="8"/>
  <c r="B24" i="8" a="1"/>
  <c r="B24" i="8" s="1"/>
  <c r="O23" i="8"/>
  <c r="N23" i="8"/>
  <c r="B23" i="8" a="1"/>
  <c r="B23" i="8" s="1"/>
  <c r="O22" i="8"/>
  <c r="N22" i="8"/>
  <c r="B22" i="8" a="1"/>
  <c r="B22" i="8" s="1"/>
  <c r="O21" i="8"/>
  <c r="N21" i="8"/>
  <c r="B21" i="8" a="1"/>
  <c r="B21" i="8" s="1"/>
  <c r="O20" i="8"/>
  <c r="N20" i="8"/>
  <c r="B20" i="8" a="1"/>
  <c r="B20" i="8" s="1"/>
  <c r="O19" i="8"/>
  <c r="N19" i="8"/>
  <c r="B19" i="8" a="1"/>
  <c r="B19" i="8" s="1"/>
  <c r="O18" i="8"/>
  <c r="N18" i="8"/>
  <c r="B18" i="8" a="1"/>
  <c r="B18" i="8" s="1"/>
  <c r="O17" i="8"/>
  <c r="N17" i="8"/>
  <c r="B17" i="8" a="1"/>
  <c r="B17" i="8" s="1"/>
  <c r="O16" i="8"/>
  <c r="N16" i="8"/>
  <c r="B16" i="8" a="1"/>
  <c r="B16" i="8" s="1"/>
  <c r="O15" i="8"/>
  <c r="N15" i="8"/>
  <c r="B15" i="8" a="1"/>
  <c r="B15" i="8" s="1"/>
  <c r="O11" i="8"/>
  <c r="N11" i="8"/>
  <c r="B11" i="8" a="1"/>
  <c r="B11" i="8" s="1"/>
  <c r="O10" i="8"/>
  <c r="N10" i="8"/>
  <c r="B10" i="8" a="1"/>
  <c r="B10" i="8" s="1"/>
  <c r="O6" i="8"/>
  <c r="N6" i="8"/>
  <c r="B6" i="8" a="1"/>
  <c r="B6" i="8" s="1"/>
  <c r="AA19" i="7" a="1"/>
  <c r="AA19" i="7"/>
  <c r="Z19" i="7" a="1"/>
  <c r="Z19" i="7" s="1"/>
  <c r="Y19" i="7" a="1"/>
  <c r="Y19" i="7"/>
  <c r="X19" i="7" a="1"/>
  <c r="X19" i="7" s="1"/>
  <c r="W19" i="7" a="1"/>
  <c r="W19" i="7"/>
  <c r="V19" i="7" a="1"/>
  <c r="V19" i="7" s="1"/>
  <c r="U19" i="7" a="1"/>
  <c r="U19" i="7"/>
  <c r="T19" i="7" a="1"/>
  <c r="T19" i="7" s="1"/>
  <c r="S19" i="7" a="1"/>
  <c r="S19" i="7"/>
  <c r="R19" i="7" a="1"/>
  <c r="R19" i="7"/>
  <c r="Q19" i="7" a="1"/>
  <c r="Q19" i="7"/>
  <c r="P19" i="7" a="1"/>
  <c r="P19" i="7" s="1"/>
  <c r="O19" i="7" a="1"/>
  <c r="O19" i="7"/>
  <c r="N19" i="7" a="1"/>
  <c r="N19" i="7" s="1"/>
  <c r="M19" i="7" a="1"/>
  <c r="M19" i="7"/>
  <c r="L19" i="7" a="1"/>
  <c r="L19" i="7" s="1"/>
  <c r="K19" i="7" a="1"/>
  <c r="K19" i="7"/>
  <c r="J19" i="7" a="1"/>
  <c r="J19" i="7" s="1"/>
  <c r="J6" i="7" s="1"/>
  <c r="AA18" i="7" a="1"/>
  <c r="AA18" i="7"/>
  <c r="Z18" i="7" a="1"/>
  <c r="Z18" i="7" s="1"/>
  <c r="Y18" i="7" a="1"/>
  <c r="Y18" i="7"/>
  <c r="X18" i="7" a="1"/>
  <c r="X18" i="7" s="1"/>
  <c r="W18" i="7" a="1"/>
  <c r="W18" i="7"/>
  <c r="V18" i="7" a="1"/>
  <c r="V18" i="7" s="1"/>
  <c r="U18" i="7" a="1"/>
  <c r="U18" i="7"/>
  <c r="T18" i="7" a="1"/>
  <c r="T18" i="7" s="1"/>
  <c r="S18" i="7" a="1"/>
  <c r="S18" i="7"/>
  <c r="R18" i="7" a="1"/>
  <c r="R18" i="7" s="1"/>
  <c r="Q18" i="7" a="1"/>
  <c r="Q18" i="7"/>
  <c r="P18" i="7" a="1"/>
  <c r="P18" i="7" s="1"/>
  <c r="O18" i="7" a="1"/>
  <c r="O18" i="7"/>
  <c r="N18" i="7" a="1"/>
  <c r="N18" i="7" s="1"/>
  <c r="M18" i="7" a="1"/>
  <c r="M18" i="7"/>
  <c r="L18" i="7" a="1"/>
  <c r="L18" i="7" s="1"/>
  <c r="K18" i="7" a="1"/>
  <c r="K18" i="7"/>
  <c r="J18" i="7" a="1"/>
  <c r="J18" i="7" s="1"/>
  <c r="AA17" i="7" a="1"/>
  <c r="AA17" i="7"/>
  <c r="Z17" i="7" a="1"/>
  <c r="Z17" i="7" s="1"/>
  <c r="Y17" i="7" a="1"/>
  <c r="Y17" i="7"/>
  <c r="X17" i="7" a="1"/>
  <c r="X17" i="7" s="1"/>
  <c r="W17" i="7" a="1"/>
  <c r="W17" i="7"/>
  <c r="V17" i="7" a="1"/>
  <c r="V17" i="7" s="1"/>
  <c r="U17" i="7" a="1"/>
  <c r="U17" i="7"/>
  <c r="T17" i="7" a="1"/>
  <c r="T17" i="7" s="1"/>
  <c r="S17" i="7" a="1"/>
  <c r="S17" i="7"/>
  <c r="R17" i="7" a="1"/>
  <c r="R17" i="7"/>
  <c r="Q17" i="7" a="1"/>
  <c r="Q17" i="7"/>
  <c r="P17" i="7" a="1"/>
  <c r="P17" i="7" s="1"/>
  <c r="O17" i="7" a="1"/>
  <c r="O17" i="7"/>
  <c r="N17" i="7" a="1"/>
  <c r="N17" i="7" s="1"/>
  <c r="M17" i="7" a="1"/>
  <c r="M17" i="7" s="1"/>
  <c r="L17" i="7" a="1"/>
  <c r="L17" i="7" s="1"/>
  <c r="K17" i="7" a="1"/>
  <c r="K17" i="7"/>
  <c r="J17" i="7" a="1"/>
  <c r="J17" i="7" s="1"/>
  <c r="AA16" i="7" a="1"/>
  <c r="AA16" i="7"/>
  <c r="Z16" i="7" a="1"/>
  <c r="Z16" i="7" s="1"/>
  <c r="Y16" i="7" a="1"/>
  <c r="Y16" i="7" s="1"/>
  <c r="X16" i="7" a="1"/>
  <c r="X16" i="7" s="1"/>
  <c r="W16" i="7" a="1"/>
  <c r="W16" i="7" s="1"/>
  <c r="V16" i="7" a="1"/>
  <c r="V16" i="7" s="1"/>
  <c r="U16" i="7" a="1"/>
  <c r="U16" i="7"/>
  <c r="T16" i="7" a="1"/>
  <c r="T16" i="7" s="1"/>
  <c r="S16" i="7" a="1"/>
  <c r="S16" i="7" s="1"/>
  <c r="R16" i="7" a="1"/>
  <c r="R16" i="7" s="1"/>
  <c r="Q16" i="7" a="1"/>
  <c r="Q16" i="7" s="1"/>
  <c r="P16" i="7" a="1"/>
  <c r="P16" i="7" s="1"/>
  <c r="O16" i="7" a="1"/>
  <c r="O16" i="7"/>
  <c r="N16" i="7" a="1"/>
  <c r="N16" i="7" s="1"/>
  <c r="M16" i="7" a="1"/>
  <c r="M16" i="7"/>
  <c r="L16" i="7" a="1"/>
  <c r="L16" i="7"/>
  <c r="K16" i="7" a="1"/>
  <c r="K16" i="7"/>
  <c r="J16" i="7" a="1"/>
  <c r="J16" i="7"/>
  <c r="AA15" i="7" a="1"/>
  <c r="AA15" i="7"/>
  <c r="Z15" i="7" a="1"/>
  <c r="Z15" i="7" s="1"/>
  <c r="Y15" i="7" a="1"/>
  <c r="Y15" i="7" s="1"/>
  <c r="X15" i="7" a="1"/>
  <c r="X15" i="7" s="1"/>
  <c r="W15" i="7" a="1"/>
  <c r="W15" i="7" s="1"/>
  <c r="V15" i="7" a="1"/>
  <c r="V15" i="7" s="1"/>
  <c r="U15" i="7" a="1"/>
  <c r="U15" i="7"/>
  <c r="T15" i="7" a="1"/>
  <c r="T15" i="7" s="1"/>
  <c r="U11" i="7" s="1"/>
  <c r="S15" i="7" a="1"/>
  <c r="S15" i="7"/>
  <c r="R15" i="7" a="1"/>
  <c r="R15" i="7"/>
  <c r="Q15" i="7" a="1"/>
  <c r="Q15" i="7"/>
  <c r="P15" i="7" a="1"/>
  <c r="P15" i="7"/>
  <c r="O15" i="7" a="1"/>
  <c r="O15" i="7"/>
  <c r="N15" i="7" a="1"/>
  <c r="N15" i="7" s="1"/>
  <c r="M15" i="7" a="1"/>
  <c r="M15" i="7"/>
  <c r="L15" i="7" a="1"/>
  <c r="L15" i="7" s="1"/>
  <c r="K15" i="7" a="1"/>
  <c r="K15" i="7" s="1"/>
  <c r="J15" i="7" a="1"/>
  <c r="J15" i="7" s="1"/>
  <c r="AA14" i="7" a="1"/>
  <c r="AA14" i="7"/>
  <c r="Z14" i="7" a="1"/>
  <c r="Z14" i="7" s="1"/>
  <c r="Y14" i="7" a="1"/>
  <c r="Y14" i="7"/>
  <c r="X14" i="7" a="1"/>
  <c r="X14" i="7"/>
  <c r="W14" i="7" a="1"/>
  <c r="W14" i="7"/>
  <c r="V14" i="7" a="1"/>
  <c r="V14" i="7"/>
  <c r="U14" i="7" a="1"/>
  <c r="U14" i="7"/>
  <c r="T14" i="7" a="1"/>
  <c r="T14" i="7" s="1"/>
  <c r="U10" i="7" s="1"/>
  <c r="S14" i="7" a="1"/>
  <c r="S14" i="7" s="1"/>
  <c r="R14" i="7" a="1"/>
  <c r="R14" i="7"/>
  <c r="Q14" i="7" a="1"/>
  <c r="Q14" i="7" s="1"/>
  <c r="P14" i="7" a="1"/>
  <c r="P14" i="7" s="1"/>
  <c r="O14" i="7" a="1"/>
  <c r="O14" i="7"/>
  <c r="N14" i="7" a="1"/>
  <c r="N14" i="7" s="1"/>
  <c r="M14" i="7" a="1"/>
  <c r="M14" i="7"/>
  <c r="L14" i="7" a="1"/>
  <c r="L14" i="7"/>
  <c r="M11" i="7" s="1"/>
  <c r="K14" i="7" a="1"/>
  <c r="K14" i="7"/>
  <c r="J14" i="7" a="1"/>
  <c r="J14" i="7"/>
  <c r="J11" i="7"/>
  <c r="G11" i="7" a="1"/>
  <c r="G11" i="7"/>
  <c r="F11" i="7" a="1"/>
  <c r="F11" i="7"/>
  <c r="C11" i="7" a="1"/>
  <c r="C11" i="7"/>
  <c r="J10" i="7"/>
  <c r="G10" i="7" a="1"/>
  <c r="G10" i="7"/>
  <c r="F10" i="7" a="1"/>
  <c r="F10" i="7"/>
  <c r="C10" i="7" a="1"/>
  <c r="C10" i="7"/>
  <c r="U9" i="7"/>
  <c r="J9" i="7"/>
  <c r="G9" i="7" a="1"/>
  <c r="G9" i="7"/>
  <c r="F9" i="7" a="1"/>
  <c r="F9" i="7"/>
  <c r="C9" i="7" a="1"/>
  <c r="C9" i="7" s="1"/>
  <c r="J8" i="7"/>
  <c r="G8" i="7" a="1"/>
  <c r="G8" i="7"/>
  <c r="F8" i="7" a="1"/>
  <c r="F8" i="7"/>
  <c r="C8" i="7" a="1"/>
  <c r="C8" i="7" s="1"/>
  <c r="J7" i="7"/>
  <c r="G7" i="7" a="1"/>
  <c r="G7" i="7"/>
  <c r="F7" i="7" a="1"/>
  <c r="F7" i="7"/>
  <c r="C7" i="7" a="1"/>
  <c r="C7" i="7"/>
  <c r="U6" i="7"/>
  <c r="G6" i="7" a="1"/>
  <c r="G6" i="7" s="1"/>
  <c r="F6" i="7" a="1"/>
  <c r="F6" i="7"/>
  <c r="C6" i="7" a="1"/>
  <c r="C6" i="7" s="1"/>
  <c r="AC989" i="6"/>
  <c r="X989" i="6"/>
  <c r="W989" i="6"/>
  <c r="S989" i="6"/>
  <c r="R989" i="6"/>
  <c r="B989" i="6" a="1"/>
  <c r="B989" i="6" s="1"/>
  <c r="AC988" i="6"/>
  <c r="X988" i="6"/>
  <c r="W988" i="6"/>
  <c r="S988" i="6"/>
  <c r="R988" i="6"/>
  <c r="B988" i="6" a="1"/>
  <c r="B988" i="6" s="1"/>
  <c r="AC987" i="6"/>
  <c r="X987" i="6"/>
  <c r="W987" i="6"/>
  <c r="S987" i="6"/>
  <c r="R987" i="6"/>
  <c r="B987" i="6" a="1"/>
  <c r="B987" i="6" s="1"/>
  <c r="AC986" i="6"/>
  <c r="X986" i="6"/>
  <c r="W986" i="6"/>
  <c r="S986" i="6"/>
  <c r="R986" i="6"/>
  <c r="B986" i="6" a="1"/>
  <c r="B986" i="6" s="1"/>
  <c r="AC985" i="6"/>
  <c r="X985" i="6"/>
  <c r="W985" i="6"/>
  <c r="S985" i="6"/>
  <c r="R985" i="6"/>
  <c r="B985" i="6" a="1"/>
  <c r="B985" i="6"/>
  <c r="AC984" i="6"/>
  <c r="X984" i="6"/>
  <c r="W984" i="6"/>
  <c r="S984" i="6"/>
  <c r="R984" i="6"/>
  <c r="B984" i="6" a="1"/>
  <c r="B984" i="6" s="1"/>
  <c r="AC983" i="6"/>
  <c r="X983" i="6"/>
  <c r="W983" i="6"/>
  <c r="S983" i="6"/>
  <c r="R983" i="6"/>
  <c r="B983" i="6" a="1"/>
  <c r="B983" i="6" s="1"/>
  <c r="AC982" i="6"/>
  <c r="X982" i="6"/>
  <c r="W982" i="6"/>
  <c r="S982" i="6"/>
  <c r="R982" i="6"/>
  <c r="B982" i="6" a="1"/>
  <c r="B982" i="6"/>
  <c r="AC981" i="6"/>
  <c r="X981" i="6"/>
  <c r="W981" i="6"/>
  <c r="S981" i="6"/>
  <c r="R981" i="6"/>
  <c r="B981" i="6" a="1"/>
  <c r="B981" i="6" s="1"/>
  <c r="AC980" i="6"/>
  <c r="X980" i="6"/>
  <c r="W980" i="6"/>
  <c r="S980" i="6"/>
  <c r="R980" i="6"/>
  <c r="B980" i="6" a="1"/>
  <c r="B980" i="6" s="1"/>
  <c r="AC979" i="6"/>
  <c r="X979" i="6"/>
  <c r="W979" i="6"/>
  <c r="S979" i="6"/>
  <c r="R979" i="6"/>
  <c r="B979" i="6" a="1"/>
  <c r="B979" i="6"/>
  <c r="AC978" i="6"/>
  <c r="X978" i="6"/>
  <c r="W978" i="6"/>
  <c r="S978" i="6"/>
  <c r="R978" i="6"/>
  <c r="B978" i="6" a="1"/>
  <c r="B978" i="6"/>
  <c r="AC977" i="6"/>
  <c r="X977" i="6"/>
  <c r="W977" i="6"/>
  <c r="S977" i="6"/>
  <c r="R977" i="6"/>
  <c r="B977" i="6" a="1"/>
  <c r="B977" i="6" s="1"/>
  <c r="AC976" i="6"/>
  <c r="X976" i="6"/>
  <c r="W976" i="6"/>
  <c r="S976" i="6"/>
  <c r="R976" i="6"/>
  <c r="B976" i="6" a="1"/>
  <c r="B976" i="6" s="1"/>
  <c r="AC975" i="6"/>
  <c r="X975" i="6"/>
  <c r="W975" i="6"/>
  <c r="S975" i="6"/>
  <c r="R975" i="6"/>
  <c r="B975" i="6" a="1"/>
  <c r="B975" i="6" s="1"/>
  <c r="AC974" i="6"/>
  <c r="X974" i="6"/>
  <c r="W974" i="6"/>
  <c r="S974" i="6"/>
  <c r="R974" i="6"/>
  <c r="B974" i="6" a="1"/>
  <c r="B974" i="6" s="1"/>
  <c r="AC973" i="6"/>
  <c r="X973" i="6"/>
  <c r="W973" i="6"/>
  <c r="S973" i="6"/>
  <c r="R973" i="6"/>
  <c r="B973" i="6" a="1"/>
  <c r="B973" i="6" s="1"/>
  <c r="AC972" i="6"/>
  <c r="X972" i="6"/>
  <c r="W972" i="6"/>
  <c r="S972" i="6"/>
  <c r="R972" i="6"/>
  <c r="B972" i="6" a="1"/>
  <c r="B972" i="6" s="1"/>
  <c r="AC971" i="6"/>
  <c r="X971" i="6"/>
  <c r="W971" i="6"/>
  <c r="S971" i="6"/>
  <c r="R971" i="6"/>
  <c r="B971" i="6" a="1"/>
  <c r="B971" i="6" s="1"/>
  <c r="AC970" i="6"/>
  <c r="X970" i="6"/>
  <c r="W970" i="6"/>
  <c r="S970" i="6"/>
  <c r="R970" i="6"/>
  <c r="B970" i="6" a="1"/>
  <c r="B970" i="6" s="1"/>
  <c r="AC969" i="6"/>
  <c r="X969" i="6"/>
  <c r="W969" i="6"/>
  <c r="S969" i="6"/>
  <c r="R969" i="6"/>
  <c r="B969" i="6" a="1"/>
  <c r="B969" i="6" s="1"/>
  <c r="AC968" i="6"/>
  <c r="X968" i="6"/>
  <c r="W968" i="6"/>
  <c r="S968" i="6"/>
  <c r="R968" i="6"/>
  <c r="B968" i="6" a="1"/>
  <c r="B968" i="6"/>
  <c r="AC967" i="6"/>
  <c r="X967" i="6"/>
  <c r="W967" i="6"/>
  <c r="S967" i="6"/>
  <c r="R967" i="6"/>
  <c r="B967" i="6" a="1"/>
  <c r="B967" i="6"/>
  <c r="AC966" i="6"/>
  <c r="X966" i="6"/>
  <c r="W966" i="6"/>
  <c r="S966" i="6"/>
  <c r="R966" i="6"/>
  <c r="B966" i="6" a="1"/>
  <c r="B966" i="6" s="1"/>
  <c r="AC965" i="6"/>
  <c r="X965" i="6"/>
  <c r="W965" i="6"/>
  <c r="S965" i="6"/>
  <c r="R965" i="6"/>
  <c r="B965" i="6" a="1"/>
  <c r="B965" i="6" s="1"/>
  <c r="AC964" i="6"/>
  <c r="X964" i="6"/>
  <c r="W964" i="6"/>
  <c r="S964" i="6"/>
  <c r="R964" i="6"/>
  <c r="B964" i="6" a="1"/>
  <c r="B964" i="6"/>
  <c r="AC963" i="6"/>
  <c r="X963" i="6"/>
  <c r="W963" i="6"/>
  <c r="S963" i="6"/>
  <c r="R963" i="6"/>
  <c r="B963" i="6" a="1"/>
  <c r="B963" i="6" s="1"/>
  <c r="AC962" i="6"/>
  <c r="X962" i="6"/>
  <c r="W962" i="6"/>
  <c r="S962" i="6"/>
  <c r="R962" i="6"/>
  <c r="B962" i="6" a="1"/>
  <c r="B962" i="6" s="1"/>
  <c r="AC961" i="6"/>
  <c r="X961" i="6"/>
  <c r="W961" i="6"/>
  <c r="S961" i="6"/>
  <c r="R961" i="6"/>
  <c r="B961" i="6" a="1"/>
  <c r="B961" i="6"/>
  <c r="AC960" i="6"/>
  <c r="X960" i="6"/>
  <c r="W960" i="6"/>
  <c r="S960" i="6"/>
  <c r="R960" i="6"/>
  <c r="B960" i="6" a="1"/>
  <c r="B960" i="6" s="1"/>
  <c r="AC959" i="6"/>
  <c r="X959" i="6"/>
  <c r="W959" i="6"/>
  <c r="S959" i="6"/>
  <c r="R959" i="6"/>
  <c r="B959" i="6" a="1"/>
  <c r="B959" i="6" s="1"/>
  <c r="AC958" i="6"/>
  <c r="X958" i="6"/>
  <c r="W958" i="6"/>
  <c r="S958" i="6"/>
  <c r="R958" i="6"/>
  <c r="B958" i="6" a="1"/>
  <c r="B958" i="6" s="1"/>
  <c r="AC957" i="6"/>
  <c r="X957" i="6"/>
  <c r="W957" i="6"/>
  <c r="S957" i="6"/>
  <c r="R957" i="6"/>
  <c r="B957" i="6" a="1"/>
  <c r="B957" i="6" s="1"/>
  <c r="AC956" i="6"/>
  <c r="X956" i="6"/>
  <c r="W956" i="6"/>
  <c r="S956" i="6"/>
  <c r="R956" i="6"/>
  <c r="B956" i="6" a="1"/>
  <c r="B956" i="6" s="1"/>
  <c r="AC955" i="6"/>
  <c r="X955" i="6"/>
  <c r="W955" i="6"/>
  <c r="S955" i="6"/>
  <c r="R955" i="6"/>
  <c r="B955" i="6" a="1"/>
  <c r="B955" i="6" s="1"/>
  <c r="AC954" i="6"/>
  <c r="X954" i="6"/>
  <c r="W954" i="6"/>
  <c r="S954" i="6"/>
  <c r="R954" i="6"/>
  <c r="B954" i="6" a="1"/>
  <c r="B954" i="6" s="1"/>
  <c r="AC953" i="6"/>
  <c r="X953" i="6"/>
  <c r="W953" i="6"/>
  <c r="S953" i="6"/>
  <c r="R953" i="6"/>
  <c r="B953" i="6" a="1"/>
  <c r="B953" i="6" s="1"/>
  <c r="AC952" i="6"/>
  <c r="X952" i="6"/>
  <c r="W952" i="6"/>
  <c r="S952" i="6"/>
  <c r="R952" i="6"/>
  <c r="B952" i="6" a="1"/>
  <c r="B952" i="6"/>
  <c r="AC951" i="6"/>
  <c r="X951" i="6"/>
  <c r="W951" i="6"/>
  <c r="S951" i="6"/>
  <c r="R951" i="6"/>
  <c r="B951" i="6" a="1"/>
  <c r="B951" i="6" s="1"/>
  <c r="AC950" i="6"/>
  <c r="X950" i="6"/>
  <c r="W950" i="6"/>
  <c r="S950" i="6"/>
  <c r="R950" i="6"/>
  <c r="B950" i="6" a="1"/>
  <c r="B950" i="6" s="1"/>
  <c r="AC949" i="6"/>
  <c r="X949" i="6"/>
  <c r="W949" i="6"/>
  <c r="S949" i="6"/>
  <c r="R949" i="6"/>
  <c r="B949" i="6" a="1"/>
  <c r="B949" i="6" s="1"/>
  <c r="AC948" i="6"/>
  <c r="X948" i="6"/>
  <c r="W948" i="6"/>
  <c r="S948" i="6"/>
  <c r="R948" i="6"/>
  <c r="B948" i="6" a="1"/>
  <c r="B948" i="6" s="1"/>
  <c r="AC947" i="6"/>
  <c r="X947" i="6"/>
  <c r="W947" i="6"/>
  <c r="S947" i="6"/>
  <c r="R947" i="6"/>
  <c r="B947" i="6" a="1"/>
  <c r="B947" i="6" s="1"/>
  <c r="AC946" i="6"/>
  <c r="X946" i="6"/>
  <c r="W946" i="6"/>
  <c r="S946" i="6"/>
  <c r="R946" i="6"/>
  <c r="B946" i="6" a="1"/>
  <c r="B946" i="6" s="1"/>
  <c r="AC945" i="6"/>
  <c r="X945" i="6"/>
  <c r="W945" i="6"/>
  <c r="S945" i="6"/>
  <c r="R945" i="6"/>
  <c r="B945" i="6" a="1"/>
  <c r="B945" i="6" s="1"/>
  <c r="AC944" i="6"/>
  <c r="X944" i="6"/>
  <c r="W944" i="6"/>
  <c r="S944" i="6"/>
  <c r="R944" i="6"/>
  <c r="B944" i="6" a="1"/>
  <c r="B944" i="6"/>
  <c r="AC943" i="6"/>
  <c r="X943" i="6"/>
  <c r="W943" i="6"/>
  <c r="S943" i="6"/>
  <c r="R943" i="6"/>
  <c r="B943" i="6" a="1"/>
  <c r="B943" i="6"/>
  <c r="AC942" i="6"/>
  <c r="X942" i="6"/>
  <c r="W942" i="6"/>
  <c r="S942" i="6"/>
  <c r="R942" i="6"/>
  <c r="B942" i="6" a="1"/>
  <c r="B942" i="6"/>
  <c r="AC941" i="6"/>
  <c r="X941" i="6"/>
  <c r="W941" i="6"/>
  <c r="S941" i="6"/>
  <c r="R941" i="6"/>
  <c r="B941" i="6" a="1"/>
  <c r="B941" i="6" s="1"/>
  <c r="AC940" i="6"/>
  <c r="X940" i="6"/>
  <c r="W940" i="6"/>
  <c r="S940" i="6"/>
  <c r="R940" i="6"/>
  <c r="B940" i="6" a="1"/>
  <c r="B940" i="6" s="1"/>
  <c r="AC939" i="6"/>
  <c r="X939" i="6"/>
  <c r="W939" i="6"/>
  <c r="S939" i="6"/>
  <c r="R939" i="6"/>
  <c r="B939" i="6" a="1"/>
  <c r="B939" i="6" s="1"/>
  <c r="AC938" i="6"/>
  <c r="X938" i="6"/>
  <c r="W938" i="6"/>
  <c r="S938" i="6"/>
  <c r="R938" i="6"/>
  <c r="B938" i="6" a="1"/>
  <c r="B938" i="6" s="1"/>
  <c r="AC937" i="6"/>
  <c r="X937" i="6"/>
  <c r="W937" i="6"/>
  <c r="S937" i="6"/>
  <c r="R937" i="6"/>
  <c r="B937" i="6" a="1"/>
  <c r="B937" i="6" s="1"/>
  <c r="AC936" i="6"/>
  <c r="X936" i="6"/>
  <c r="W936" i="6"/>
  <c r="S936" i="6"/>
  <c r="R936" i="6"/>
  <c r="B936" i="6" a="1"/>
  <c r="B936" i="6"/>
  <c r="AC935" i="6"/>
  <c r="X935" i="6"/>
  <c r="W935" i="6"/>
  <c r="S935" i="6"/>
  <c r="R935" i="6"/>
  <c r="B935" i="6" a="1"/>
  <c r="B935" i="6"/>
  <c r="AC934" i="6"/>
  <c r="X934" i="6"/>
  <c r="W934" i="6"/>
  <c r="S934" i="6"/>
  <c r="R934" i="6"/>
  <c r="B934" i="6" a="1"/>
  <c r="B934" i="6" s="1"/>
  <c r="AC933" i="6"/>
  <c r="X933" i="6"/>
  <c r="W933" i="6"/>
  <c r="S933" i="6"/>
  <c r="R933" i="6"/>
  <c r="B933" i="6" a="1"/>
  <c r="B933" i="6" s="1"/>
  <c r="AC932" i="6"/>
  <c r="X932" i="6"/>
  <c r="W932" i="6"/>
  <c r="S932" i="6"/>
  <c r="R932" i="6"/>
  <c r="B932" i="6" a="1"/>
  <c r="B932" i="6" s="1"/>
  <c r="AC931" i="6"/>
  <c r="X931" i="6"/>
  <c r="W931" i="6"/>
  <c r="S931" i="6"/>
  <c r="R931" i="6"/>
  <c r="B931" i="6" a="1"/>
  <c r="B931" i="6"/>
  <c r="AC930" i="6"/>
  <c r="X930" i="6"/>
  <c r="W930" i="6"/>
  <c r="S930" i="6"/>
  <c r="R930" i="6"/>
  <c r="B930" i="6" a="1"/>
  <c r="B930" i="6" s="1"/>
  <c r="AC929" i="6"/>
  <c r="X929" i="6"/>
  <c r="W929" i="6"/>
  <c r="S929" i="6"/>
  <c r="R929" i="6"/>
  <c r="B929" i="6" a="1"/>
  <c r="B929" i="6" s="1"/>
  <c r="AC928" i="6"/>
  <c r="X928" i="6"/>
  <c r="W928" i="6"/>
  <c r="S928" i="6"/>
  <c r="R928" i="6"/>
  <c r="B928" i="6" a="1"/>
  <c r="B928" i="6" s="1"/>
  <c r="AC927" i="6"/>
  <c r="X927" i="6"/>
  <c r="W927" i="6"/>
  <c r="S927" i="6"/>
  <c r="R927" i="6"/>
  <c r="B927" i="6" a="1"/>
  <c r="B927" i="6" s="1"/>
  <c r="AC926" i="6"/>
  <c r="X926" i="6"/>
  <c r="W926" i="6"/>
  <c r="S926" i="6"/>
  <c r="R926" i="6"/>
  <c r="B926" i="6" a="1"/>
  <c r="B926" i="6" s="1"/>
  <c r="AC925" i="6"/>
  <c r="X925" i="6"/>
  <c r="W925" i="6"/>
  <c r="S925" i="6"/>
  <c r="R925" i="6"/>
  <c r="B925" i="6" a="1"/>
  <c r="B925" i="6" s="1"/>
  <c r="AC924" i="6"/>
  <c r="X924" i="6"/>
  <c r="W924" i="6"/>
  <c r="S924" i="6"/>
  <c r="R924" i="6"/>
  <c r="B924" i="6" a="1"/>
  <c r="B924" i="6" s="1"/>
  <c r="AC923" i="6"/>
  <c r="X923" i="6"/>
  <c r="W923" i="6"/>
  <c r="S923" i="6"/>
  <c r="R923" i="6"/>
  <c r="B923" i="6" a="1"/>
  <c r="B923" i="6" s="1"/>
  <c r="AC922" i="6"/>
  <c r="X922" i="6"/>
  <c r="W922" i="6"/>
  <c r="S922" i="6"/>
  <c r="R922" i="6"/>
  <c r="B922" i="6" a="1"/>
  <c r="B922" i="6" s="1"/>
  <c r="AC921" i="6"/>
  <c r="X921" i="6"/>
  <c r="W921" i="6"/>
  <c r="S921" i="6"/>
  <c r="R921" i="6"/>
  <c r="B921" i="6" a="1"/>
  <c r="B921" i="6" s="1"/>
  <c r="AC920" i="6"/>
  <c r="X920" i="6"/>
  <c r="W920" i="6"/>
  <c r="S920" i="6"/>
  <c r="R920" i="6"/>
  <c r="B920" i="6" a="1"/>
  <c r="B920" i="6"/>
  <c r="AC919" i="6"/>
  <c r="X919" i="6"/>
  <c r="W919" i="6"/>
  <c r="S919" i="6"/>
  <c r="R919" i="6"/>
  <c r="B919" i="6" a="1"/>
  <c r="B919" i="6"/>
  <c r="AC918" i="6"/>
  <c r="X918" i="6"/>
  <c r="W918" i="6"/>
  <c r="S918" i="6"/>
  <c r="R918" i="6"/>
  <c r="B918" i="6" a="1"/>
  <c r="B918" i="6"/>
  <c r="AC917" i="6"/>
  <c r="X917" i="6"/>
  <c r="W917" i="6"/>
  <c r="S917" i="6"/>
  <c r="R917" i="6"/>
  <c r="B917" i="6" a="1"/>
  <c r="B917" i="6"/>
  <c r="AC916" i="6"/>
  <c r="X916" i="6"/>
  <c r="W916" i="6"/>
  <c r="S916" i="6"/>
  <c r="R916" i="6"/>
  <c r="B916" i="6" a="1"/>
  <c r="B916" i="6" s="1"/>
  <c r="AC915" i="6"/>
  <c r="X915" i="6"/>
  <c r="W915" i="6"/>
  <c r="S915" i="6"/>
  <c r="R915" i="6"/>
  <c r="B915" i="6" a="1"/>
  <c r="B915" i="6" s="1"/>
  <c r="AC914" i="6"/>
  <c r="X914" i="6"/>
  <c r="W914" i="6"/>
  <c r="S914" i="6"/>
  <c r="R914" i="6"/>
  <c r="B914" i="6" a="1"/>
  <c r="B914" i="6" s="1"/>
  <c r="AC913" i="6"/>
  <c r="X913" i="6"/>
  <c r="W913" i="6"/>
  <c r="S913" i="6"/>
  <c r="R913" i="6"/>
  <c r="B913" i="6" a="1"/>
  <c r="B913" i="6" s="1"/>
  <c r="AC912" i="6"/>
  <c r="X912" i="6"/>
  <c r="W912" i="6"/>
  <c r="S912" i="6"/>
  <c r="R912" i="6"/>
  <c r="B912" i="6" a="1"/>
  <c r="B912" i="6" s="1"/>
  <c r="AC911" i="6"/>
  <c r="X911" i="6"/>
  <c r="W911" i="6"/>
  <c r="S911" i="6"/>
  <c r="R911" i="6"/>
  <c r="B911" i="6" a="1"/>
  <c r="B911" i="6"/>
  <c r="AC910" i="6"/>
  <c r="X910" i="6"/>
  <c r="W910" i="6"/>
  <c r="S910" i="6"/>
  <c r="R910" i="6"/>
  <c r="B910" i="6" a="1"/>
  <c r="B910" i="6"/>
  <c r="AC909" i="6"/>
  <c r="X909" i="6"/>
  <c r="W909" i="6"/>
  <c r="S909" i="6"/>
  <c r="R909" i="6"/>
  <c r="B909" i="6" a="1"/>
  <c r="B909" i="6"/>
  <c r="AC908" i="6"/>
  <c r="X908" i="6"/>
  <c r="W908" i="6"/>
  <c r="S908" i="6"/>
  <c r="R908" i="6"/>
  <c r="B908" i="6" a="1"/>
  <c r="B908" i="6" s="1"/>
  <c r="AC907" i="6"/>
  <c r="X907" i="6"/>
  <c r="W907" i="6"/>
  <c r="S907" i="6"/>
  <c r="R907" i="6"/>
  <c r="B907" i="6" a="1"/>
  <c r="B907" i="6" s="1"/>
  <c r="AC906" i="6"/>
  <c r="X906" i="6"/>
  <c r="W906" i="6"/>
  <c r="S906" i="6"/>
  <c r="R906" i="6"/>
  <c r="B906" i="6" a="1"/>
  <c r="B906" i="6" s="1"/>
  <c r="AC905" i="6"/>
  <c r="X905" i="6"/>
  <c r="W905" i="6"/>
  <c r="S905" i="6"/>
  <c r="R905" i="6"/>
  <c r="B905" i="6" a="1"/>
  <c r="B905" i="6" s="1"/>
  <c r="AC904" i="6"/>
  <c r="X904" i="6"/>
  <c r="W904" i="6"/>
  <c r="S904" i="6"/>
  <c r="R904" i="6"/>
  <c r="B904" i="6" a="1"/>
  <c r="B904" i="6" s="1"/>
  <c r="AC903" i="6"/>
  <c r="X903" i="6"/>
  <c r="W903" i="6"/>
  <c r="S903" i="6"/>
  <c r="R903" i="6"/>
  <c r="B903" i="6" a="1"/>
  <c r="B903" i="6" s="1"/>
  <c r="AC902" i="6"/>
  <c r="X902" i="6"/>
  <c r="W902" i="6"/>
  <c r="S902" i="6"/>
  <c r="R902" i="6"/>
  <c r="B902" i="6" a="1"/>
  <c r="B902" i="6" s="1"/>
  <c r="AC901" i="6"/>
  <c r="X901" i="6"/>
  <c r="W901" i="6"/>
  <c r="S901" i="6"/>
  <c r="R901" i="6"/>
  <c r="B901" i="6" a="1"/>
  <c r="B901" i="6" s="1"/>
  <c r="AC900" i="6"/>
  <c r="X900" i="6"/>
  <c r="W900" i="6"/>
  <c r="S900" i="6"/>
  <c r="R900" i="6"/>
  <c r="B900" i="6" a="1"/>
  <c r="B900" i="6" s="1"/>
  <c r="AC899" i="6"/>
  <c r="X899" i="6"/>
  <c r="W899" i="6"/>
  <c r="S899" i="6"/>
  <c r="R899" i="6"/>
  <c r="B899" i="6" a="1"/>
  <c r="B899" i="6" s="1"/>
  <c r="AC898" i="6"/>
  <c r="X898" i="6"/>
  <c r="W898" i="6"/>
  <c r="S898" i="6"/>
  <c r="R898" i="6"/>
  <c r="B898" i="6" a="1"/>
  <c r="B898" i="6" s="1"/>
  <c r="AC897" i="6"/>
  <c r="X897" i="6"/>
  <c r="W897" i="6"/>
  <c r="S897" i="6"/>
  <c r="R897" i="6"/>
  <c r="B897" i="6" a="1"/>
  <c r="B897" i="6" s="1"/>
  <c r="AC896" i="6"/>
  <c r="X896" i="6"/>
  <c r="W896" i="6"/>
  <c r="S896" i="6"/>
  <c r="R896" i="6"/>
  <c r="B896" i="6" a="1"/>
  <c r="B896" i="6"/>
  <c r="AC895" i="6"/>
  <c r="X895" i="6"/>
  <c r="W895" i="6"/>
  <c r="S895" i="6"/>
  <c r="R895" i="6"/>
  <c r="B895" i="6" a="1"/>
  <c r="B895" i="6"/>
  <c r="AC894" i="6"/>
  <c r="X894" i="6"/>
  <c r="W894" i="6"/>
  <c r="S894" i="6"/>
  <c r="R894" i="6"/>
  <c r="B894" i="6" a="1"/>
  <c r="B894" i="6"/>
  <c r="AC893" i="6"/>
  <c r="X893" i="6"/>
  <c r="W893" i="6"/>
  <c r="S893" i="6"/>
  <c r="R893" i="6"/>
  <c r="B893" i="6" a="1"/>
  <c r="B893" i="6" s="1"/>
  <c r="AC892" i="6"/>
  <c r="X892" i="6"/>
  <c r="W892" i="6"/>
  <c r="S892" i="6"/>
  <c r="R892" i="6"/>
  <c r="B892" i="6" a="1"/>
  <c r="B892" i="6" s="1"/>
  <c r="AC891" i="6"/>
  <c r="X891" i="6"/>
  <c r="W891" i="6"/>
  <c r="S891" i="6"/>
  <c r="R891" i="6"/>
  <c r="B891" i="6" a="1"/>
  <c r="B891" i="6" s="1"/>
  <c r="AC890" i="6"/>
  <c r="X890" i="6"/>
  <c r="W890" i="6"/>
  <c r="S890" i="6"/>
  <c r="R890" i="6"/>
  <c r="B890" i="6" a="1"/>
  <c r="B890" i="6"/>
  <c r="AC889" i="6"/>
  <c r="X889" i="6"/>
  <c r="W889" i="6"/>
  <c r="S889" i="6"/>
  <c r="R889" i="6"/>
  <c r="B889" i="6" a="1"/>
  <c r="B889" i="6" s="1"/>
  <c r="AC888" i="6"/>
  <c r="X888" i="6"/>
  <c r="W888" i="6"/>
  <c r="S888" i="6"/>
  <c r="R888" i="6"/>
  <c r="B888" i="6" a="1"/>
  <c r="B888" i="6" s="1"/>
  <c r="AC887" i="6"/>
  <c r="X887" i="6"/>
  <c r="W887" i="6"/>
  <c r="S887" i="6"/>
  <c r="R887" i="6"/>
  <c r="B887" i="6" a="1"/>
  <c r="B887" i="6" s="1"/>
  <c r="AC886" i="6"/>
  <c r="X886" i="6"/>
  <c r="W886" i="6"/>
  <c r="S886" i="6"/>
  <c r="R886" i="6"/>
  <c r="B886" i="6" a="1"/>
  <c r="B886" i="6" s="1"/>
  <c r="AC885" i="6"/>
  <c r="X885" i="6"/>
  <c r="W885" i="6"/>
  <c r="S885" i="6"/>
  <c r="R885" i="6"/>
  <c r="B885" i="6" a="1"/>
  <c r="B885" i="6" s="1"/>
  <c r="AC884" i="6"/>
  <c r="X884" i="6"/>
  <c r="W884" i="6"/>
  <c r="S884" i="6"/>
  <c r="R884" i="6"/>
  <c r="B884" i="6" a="1"/>
  <c r="B884" i="6"/>
  <c r="AC883" i="6"/>
  <c r="X883" i="6"/>
  <c r="W883" i="6"/>
  <c r="S883" i="6"/>
  <c r="R883" i="6"/>
  <c r="B883" i="6" a="1"/>
  <c r="B883" i="6" s="1"/>
  <c r="AC882" i="6"/>
  <c r="X882" i="6"/>
  <c r="W882" i="6"/>
  <c r="S882" i="6"/>
  <c r="R882" i="6"/>
  <c r="B882" i="6" a="1"/>
  <c r="B882" i="6" s="1"/>
  <c r="AC881" i="6"/>
  <c r="X881" i="6"/>
  <c r="W881" i="6"/>
  <c r="S881" i="6"/>
  <c r="R881" i="6"/>
  <c r="B881" i="6" a="1"/>
  <c r="B881" i="6" s="1"/>
  <c r="AC880" i="6"/>
  <c r="X880" i="6"/>
  <c r="W880" i="6"/>
  <c r="S880" i="6"/>
  <c r="R880" i="6"/>
  <c r="B880" i="6" a="1"/>
  <c r="B880" i="6"/>
  <c r="AC879" i="6"/>
  <c r="X879" i="6"/>
  <c r="W879" i="6"/>
  <c r="S879" i="6"/>
  <c r="R879" i="6"/>
  <c r="B879" i="6" a="1"/>
  <c r="B879" i="6" s="1"/>
  <c r="AC878" i="6"/>
  <c r="X878" i="6"/>
  <c r="W878" i="6"/>
  <c r="S878" i="6"/>
  <c r="R878" i="6"/>
  <c r="B878" i="6" a="1"/>
  <c r="B878" i="6" s="1"/>
  <c r="AC877" i="6"/>
  <c r="X877" i="6"/>
  <c r="W877" i="6"/>
  <c r="S877" i="6"/>
  <c r="R877" i="6"/>
  <c r="B877" i="6" a="1"/>
  <c r="B877" i="6" s="1"/>
  <c r="AC876" i="6"/>
  <c r="X876" i="6"/>
  <c r="W876" i="6"/>
  <c r="S876" i="6"/>
  <c r="R876" i="6"/>
  <c r="B876" i="6" a="1"/>
  <c r="B876" i="6"/>
  <c r="AC875" i="6"/>
  <c r="X875" i="6"/>
  <c r="W875" i="6"/>
  <c r="S875" i="6"/>
  <c r="R875" i="6"/>
  <c r="B875" i="6" a="1"/>
  <c r="B875" i="6" s="1"/>
  <c r="AC874" i="6"/>
  <c r="X874" i="6"/>
  <c r="W874" i="6"/>
  <c r="S874" i="6"/>
  <c r="R874" i="6"/>
  <c r="B874" i="6" a="1"/>
  <c r="B874" i="6" s="1"/>
  <c r="AC873" i="6"/>
  <c r="X873" i="6"/>
  <c r="W873" i="6"/>
  <c r="S873" i="6"/>
  <c r="R873" i="6"/>
  <c r="B873" i="6" a="1"/>
  <c r="B873" i="6" s="1"/>
  <c r="AC872" i="6"/>
  <c r="X872" i="6"/>
  <c r="W872" i="6"/>
  <c r="S872" i="6"/>
  <c r="R872" i="6"/>
  <c r="B872" i="6" a="1"/>
  <c r="B872" i="6" s="1"/>
  <c r="AC871" i="6"/>
  <c r="X871" i="6"/>
  <c r="W871" i="6"/>
  <c r="S871" i="6"/>
  <c r="R871" i="6"/>
  <c r="B871" i="6" a="1"/>
  <c r="B871" i="6" s="1"/>
  <c r="AC870" i="6"/>
  <c r="X870" i="6"/>
  <c r="W870" i="6"/>
  <c r="S870" i="6"/>
  <c r="R870" i="6"/>
  <c r="B870" i="6" a="1"/>
  <c r="B870" i="6"/>
  <c r="AC869" i="6"/>
  <c r="X869" i="6"/>
  <c r="W869" i="6"/>
  <c r="S869" i="6"/>
  <c r="R869" i="6"/>
  <c r="B869" i="6" a="1"/>
  <c r="B869" i="6" s="1"/>
  <c r="AC868" i="6"/>
  <c r="X868" i="6"/>
  <c r="W868" i="6"/>
  <c r="S868" i="6"/>
  <c r="R868" i="6"/>
  <c r="B868" i="6" a="1"/>
  <c r="B868" i="6" s="1"/>
  <c r="AC867" i="6"/>
  <c r="X867" i="6"/>
  <c r="W867" i="6"/>
  <c r="S867" i="6"/>
  <c r="R867" i="6"/>
  <c r="B867" i="6" a="1"/>
  <c r="B867" i="6" s="1"/>
  <c r="AC866" i="6"/>
  <c r="X866" i="6"/>
  <c r="W866" i="6"/>
  <c r="S866" i="6"/>
  <c r="R866" i="6"/>
  <c r="B866" i="6" a="1"/>
  <c r="B866" i="6"/>
  <c r="AC865" i="6"/>
  <c r="X865" i="6"/>
  <c r="W865" i="6"/>
  <c r="S865" i="6"/>
  <c r="R865" i="6"/>
  <c r="B865" i="6" a="1"/>
  <c r="B865" i="6" s="1"/>
  <c r="AC864" i="6"/>
  <c r="X864" i="6"/>
  <c r="W864" i="6"/>
  <c r="S864" i="6"/>
  <c r="R864" i="6"/>
  <c r="B864" i="6" a="1"/>
  <c r="B864" i="6" s="1"/>
  <c r="AC863" i="6"/>
  <c r="X863" i="6"/>
  <c r="W863" i="6"/>
  <c r="S863" i="6"/>
  <c r="R863" i="6"/>
  <c r="B863" i="6" a="1"/>
  <c r="B863" i="6" s="1"/>
  <c r="AC862" i="6"/>
  <c r="X862" i="6"/>
  <c r="W862" i="6"/>
  <c r="S862" i="6"/>
  <c r="R862" i="6"/>
  <c r="B862" i="6" a="1"/>
  <c r="B862" i="6" s="1"/>
  <c r="AC861" i="6"/>
  <c r="X861" i="6"/>
  <c r="W861" i="6"/>
  <c r="S861" i="6"/>
  <c r="R861" i="6"/>
  <c r="B861" i="6" a="1"/>
  <c r="B861" i="6" s="1"/>
  <c r="AC860" i="6"/>
  <c r="X860" i="6"/>
  <c r="W860" i="6"/>
  <c r="S860" i="6"/>
  <c r="R860" i="6"/>
  <c r="B860" i="6" a="1"/>
  <c r="B860" i="6"/>
  <c r="AC859" i="6"/>
  <c r="X859" i="6"/>
  <c r="W859" i="6"/>
  <c r="S859" i="6"/>
  <c r="R859" i="6"/>
  <c r="B859" i="6" a="1"/>
  <c r="B859" i="6" s="1"/>
  <c r="AC858" i="6"/>
  <c r="X858" i="6"/>
  <c r="W858" i="6"/>
  <c r="S858" i="6"/>
  <c r="R858" i="6"/>
  <c r="B858" i="6" a="1"/>
  <c r="B858" i="6" s="1"/>
  <c r="AC857" i="6"/>
  <c r="X857" i="6"/>
  <c r="W857" i="6"/>
  <c r="S857" i="6"/>
  <c r="R857" i="6"/>
  <c r="B857" i="6" a="1"/>
  <c r="B857" i="6" s="1"/>
  <c r="AC856" i="6"/>
  <c r="X856" i="6"/>
  <c r="W856" i="6"/>
  <c r="S856" i="6"/>
  <c r="R856" i="6"/>
  <c r="B856" i="6" a="1"/>
  <c r="B856" i="6"/>
  <c r="AC855" i="6"/>
  <c r="X855" i="6"/>
  <c r="W855" i="6"/>
  <c r="S855" i="6"/>
  <c r="R855" i="6"/>
  <c r="B855" i="6" a="1"/>
  <c r="B855" i="6" s="1"/>
  <c r="AC854" i="6"/>
  <c r="X854" i="6"/>
  <c r="W854" i="6"/>
  <c r="S854" i="6"/>
  <c r="R854" i="6"/>
  <c r="B854" i="6" a="1"/>
  <c r="B854" i="6" s="1"/>
  <c r="AC853" i="6"/>
  <c r="X853" i="6"/>
  <c r="W853" i="6"/>
  <c r="S853" i="6"/>
  <c r="R853" i="6"/>
  <c r="B853" i="6" a="1"/>
  <c r="B853" i="6" s="1"/>
  <c r="AC852" i="6"/>
  <c r="X852" i="6"/>
  <c r="W852" i="6"/>
  <c r="S852" i="6"/>
  <c r="R852" i="6"/>
  <c r="B852" i="6" a="1"/>
  <c r="B852" i="6" s="1"/>
  <c r="AC851" i="6"/>
  <c r="X851" i="6"/>
  <c r="W851" i="6"/>
  <c r="S851" i="6"/>
  <c r="R851" i="6"/>
  <c r="B851" i="6" a="1"/>
  <c r="B851" i="6" s="1"/>
  <c r="AC850" i="6"/>
  <c r="X850" i="6"/>
  <c r="W850" i="6"/>
  <c r="S850" i="6"/>
  <c r="R850" i="6"/>
  <c r="B850" i="6" a="1"/>
  <c r="B850" i="6" s="1"/>
  <c r="AC849" i="6"/>
  <c r="X849" i="6"/>
  <c r="W849" i="6"/>
  <c r="S849" i="6"/>
  <c r="R849" i="6"/>
  <c r="B849" i="6" a="1"/>
  <c r="B849" i="6" s="1"/>
  <c r="AC848" i="6"/>
  <c r="X848" i="6"/>
  <c r="W848" i="6"/>
  <c r="S848" i="6"/>
  <c r="R848" i="6"/>
  <c r="B848" i="6" a="1"/>
  <c r="B848" i="6"/>
  <c r="AC847" i="6"/>
  <c r="X847" i="6"/>
  <c r="W847" i="6"/>
  <c r="S847" i="6"/>
  <c r="R847" i="6"/>
  <c r="B847" i="6" a="1"/>
  <c r="B847" i="6" s="1"/>
  <c r="AC846" i="6"/>
  <c r="X846" i="6"/>
  <c r="W846" i="6"/>
  <c r="S846" i="6"/>
  <c r="R846" i="6"/>
  <c r="B846" i="6" a="1"/>
  <c r="B846" i="6" s="1"/>
  <c r="AC845" i="6"/>
  <c r="X845" i="6"/>
  <c r="W845" i="6"/>
  <c r="S845" i="6"/>
  <c r="R845" i="6"/>
  <c r="B845" i="6" a="1"/>
  <c r="B845" i="6" s="1"/>
  <c r="AC844" i="6"/>
  <c r="X844" i="6"/>
  <c r="W844" i="6"/>
  <c r="S844" i="6"/>
  <c r="R844" i="6"/>
  <c r="B844" i="6" a="1"/>
  <c r="B844" i="6"/>
  <c r="AC843" i="6"/>
  <c r="X843" i="6"/>
  <c r="W843" i="6"/>
  <c r="S843" i="6"/>
  <c r="R843" i="6"/>
  <c r="B843" i="6" a="1"/>
  <c r="B843" i="6"/>
  <c r="AC842" i="6"/>
  <c r="X842" i="6"/>
  <c r="W842" i="6"/>
  <c r="S842" i="6"/>
  <c r="R842" i="6"/>
  <c r="B842" i="6" a="1"/>
  <c r="B842" i="6" s="1"/>
  <c r="AC841" i="6"/>
  <c r="X841" i="6"/>
  <c r="W841" i="6"/>
  <c r="S841" i="6"/>
  <c r="R841" i="6"/>
  <c r="B841" i="6" a="1"/>
  <c r="B841" i="6" s="1"/>
  <c r="AC840" i="6"/>
  <c r="X840" i="6"/>
  <c r="W840" i="6"/>
  <c r="S840" i="6"/>
  <c r="R840" i="6"/>
  <c r="B840" i="6" a="1"/>
  <c r="B840" i="6"/>
  <c r="AC839" i="6"/>
  <c r="X839" i="6"/>
  <c r="W839" i="6"/>
  <c r="S839" i="6"/>
  <c r="R839" i="6"/>
  <c r="B839" i="6" a="1"/>
  <c r="B839" i="6" s="1"/>
  <c r="AC838" i="6"/>
  <c r="X838" i="6"/>
  <c r="W838" i="6"/>
  <c r="S838" i="6"/>
  <c r="R838" i="6"/>
  <c r="B838" i="6" a="1"/>
  <c r="B838" i="6" s="1"/>
  <c r="AC837" i="6"/>
  <c r="X837" i="6"/>
  <c r="W837" i="6"/>
  <c r="S837" i="6"/>
  <c r="R837" i="6"/>
  <c r="B837" i="6" a="1"/>
  <c r="B837" i="6" s="1"/>
  <c r="AC836" i="6"/>
  <c r="X836" i="6"/>
  <c r="W836" i="6"/>
  <c r="S836" i="6"/>
  <c r="R836" i="6"/>
  <c r="B836" i="6" a="1"/>
  <c r="B836" i="6" s="1"/>
  <c r="AC835" i="6"/>
  <c r="X835" i="6"/>
  <c r="W835" i="6"/>
  <c r="S835" i="6"/>
  <c r="R835" i="6"/>
  <c r="B835" i="6" a="1"/>
  <c r="B835" i="6" s="1"/>
  <c r="AC834" i="6"/>
  <c r="X834" i="6"/>
  <c r="W834" i="6"/>
  <c r="S834" i="6"/>
  <c r="R834" i="6"/>
  <c r="B834" i="6" a="1"/>
  <c r="B834" i="6" s="1"/>
  <c r="AC833" i="6"/>
  <c r="X833" i="6"/>
  <c r="W833" i="6"/>
  <c r="S833" i="6"/>
  <c r="R833" i="6"/>
  <c r="B833" i="6" a="1"/>
  <c r="B833" i="6" s="1"/>
  <c r="AC832" i="6"/>
  <c r="X832" i="6"/>
  <c r="W832" i="6"/>
  <c r="S832" i="6"/>
  <c r="R832" i="6"/>
  <c r="B832" i="6" a="1"/>
  <c r="B832" i="6"/>
  <c r="AC831" i="6"/>
  <c r="X831" i="6"/>
  <c r="W831" i="6"/>
  <c r="S831" i="6"/>
  <c r="R831" i="6"/>
  <c r="B831" i="6" a="1"/>
  <c r="B831" i="6" s="1"/>
  <c r="AC830" i="6"/>
  <c r="X830" i="6"/>
  <c r="W830" i="6"/>
  <c r="S830" i="6"/>
  <c r="R830" i="6"/>
  <c r="B830" i="6" a="1"/>
  <c r="B830" i="6" s="1"/>
  <c r="AC829" i="6"/>
  <c r="X829" i="6"/>
  <c r="W829" i="6"/>
  <c r="S829" i="6"/>
  <c r="R829" i="6"/>
  <c r="B829" i="6" a="1"/>
  <c r="B829" i="6" s="1"/>
  <c r="AC828" i="6"/>
  <c r="X828" i="6"/>
  <c r="W828" i="6"/>
  <c r="S828" i="6"/>
  <c r="R828" i="6"/>
  <c r="B828" i="6" a="1"/>
  <c r="B828" i="6"/>
  <c r="AC827" i="6"/>
  <c r="X827" i="6"/>
  <c r="W827" i="6"/>
  <c r="S827" i="6"/>
  <c r="R827" i="6"/>
  <c r="B827" i="6" a="1"/>
  <c r="B827" i="6"/>
  <c r="AC826" i="6"/>
  <c r="X826" i="6"/>
  <c r="W826" i="6"/>
  <c r="S826" i="6"/>
  <c r="R826" i="6"/>
  <c r="B826" i="6" a="1"/>
  <c r="B826" i="6" s="1"/>
  <c r="AC825" i="6"/>
  <c r="X825" i="6"/>
  <c r="W825" i="6"/>
  <c r="S825" i="6"/>
  <c r="R825" i="6"/>
  <c r="B825" i="6" a="1"/>
  <c r="B825" i="6" s="1"/>
  <c r="AC824" i="6"/>
  <c r="X824" i="6"/>
  <c r="W824" i="6"/>
  <c r="S824" i="6"/>
  <c r="R824" i="6"/>
  <c r="B824" i="6" a="1"/>
  <c r="B824" i="6"/>
  <c r="AC823" i="6"/>
  <c r="X823" i="6"/>
  <c r="W823" i="6"/>
  <c r="S823" i="6"/>
  <c r="R823" i="6"/>
  <c r="B823" i="6" a="1"/>
  <c r="B823" i="6" s="1"/>
  <c r="AC822" i="6"/>
  <c r="X822" i="6"/>
  <c r="W822" i="6"/>
  <c r="S822" i="6"/>
  <c r="R822" i="6"/>
  <c r="B822" i="6" a="1"/>
  <c r="B822" i="6" s="1"/>
  <c r="AC821" i="6"/>
  <c r="X821" i="6"/>
  <c r="W821" i="6"/>
  <c r="S821" i="6"/>
  <c r="R821" i="6"/>
  <c r="B821" i="6" a="1"/>
  <c r="B821" i="6" s="1"/>
  <c r="AC820" i="6"/>
  <c r="X820" i="6"/>
  <c r="W820" i="6"/>
  <c r="S820" i="6"/>
  <c r="R820" i="6"/>
  <c r="B820" i="6" a="1"/>
  <c r="B820" i="6" s="1"/>
  <c r="AC819" i="6"/>
  <c r="X819" i="6"/>
  <c r="W819" i="6"/>
  <c r="S819" i="6"/>
  <c r="R819" i="6"/>
  <c r="B819" i="6" a="1"/>
  <c r="B819" i="6" s="1"/>
  <c r="AC818" i="6"/>
  <c r="X818" i="6"/>
  <c r="W818" i="6"/>
  <c r="S818" i="6"/>
  <c r="R818" i="6"/>
  <c r="B818" i="6" a="1"/>
  <c r="B818" i="6" s="1"/>
  <c r="AC817" i="6"/>
  <c r="X817" i="6"/>
  <c r="W817" i="6"/>
  <c r="S817" i="6"/>
  <c r="R817" i="6"/>
  <c r="B817" i="6" a="1"/>
  <c r="B817" i="6" s="1"/>
  <c r="AC816" i="6"/>
  <c r="X816" i="6"/>
  <c r="W816" i="6"/>
  <c r="S816" i="6"/>
  <c r="R816" i="6"/>
  <c r="B816" i="6" a="1"/>
  <c r="B816" i="6"/>
  <c r="AC815" i="6"/>
  <c r="X815" i="6"/>
  <c r="W815" i="6"/>
  <c r="S815" i="6"/>
  <c r="R815" i="6"/>
  <c r="B815" i="6" a="1"/>
  <c r="B815" i="6" s="1"/>
  <c r="AC814" i="6"/>
  <c r="X814" i="6"/>
  <c r="W814" i="6"/>
  <c r="S814" i="6"/>
  <c r="R814" i="6"/>
  <c r="B814" i="6" a="1"/>
  <c r="B814" i="6" s="1"/>
  <c r="AC813" i="6"/>
  <c r="X813" i="6"/>
  <c r="W813" i="6"/>
  <c r="S813" i="6"/>
  <c r="R813" i="6"/>
  <c r="B813" i="6" a="1"/>
  <c r="B813" i="6" s="1"/>
  <c r="AC812" i="6"/>
  <c r="X812" i="6"/>
  <c r="W812" i="6"/>
  <c r="S812" i="6"/>
  <c r="R812" i="6"/>
  <c r="B812" i="6" a="1"/>
  <c r="B812" i="6" s="1"/>
  <c r="AC811" i="6"/>
  <c r="X811" i="6"/>
  <c r="W811" i="6"/>
  <c r="S811" i="6"/>
  <c r="R811" i="6"/>
  <c r="B811" i="6" a="1"/>
  <c r="B811" i="6" s="1"/>
  <c r="AC810" i="6"/>
  <c r="X810" i="6"/>
  <c r="W810" i="6"/>
  <c r="S810" i="6"/>
  <c r="R810" i="6"/>
  <c r="B810" i="6" a="1"/>
  <c r="B810" i="6"/>
  <c r="AC809" i="6"/>
  <c r="X809" i="6"/>
  <c r="W809" i="6"/>
  <c r="S809" i="6"/>
  <c r="R809" i="6"/>
  <c r="B809" i="6" a="1"/>
  <c r="B809" i="6" s="1"/>
  <c r="AC808" i="6"/>
  <c r="X808" i="6"/>
  <c r="W808" i="6"/>
  <c r="S808" i="6"/>
  <c r="R808" i="6"/>
  <c r="B808" i="6" a="1"/>
  <c r="B808" i="6" s="1"/>
  <c r="AC807" i="6"/>
  <c r="X807" i="6"/>
  <c r="W807" i="6"/>
  <c r="S807" i="6"/>
  <c r="R807" i="6"/>
  <c r="B807" i="6" a="1"/>
  <c r="B807" i="6"/>
  <c r="AC806" i="6"/>
  <c r="X806" i="6"/>
  <c r="W806" i="6"/>
  <c r="S806" i="6"/>
  <c r="R806" i="6"/>
  <c r="B806" i="6" a="1"/>
  <c r="B806" i="6"/>
  <c r="AC805" i="6"/>
  <c r="X805" i="6"/>
  <c r="W805" i="6"/>
  <c r="S805" i="6"/>
  <c r="R805" i="6"/>
  <c r="B805" i="6" a="1"/>
  <c r="B805" i="6" s="1"/>
  <c r="AC804" i="6"/>
  <c r="X804" i="6"/>
  <c r="W804" i="6"/>
  <c r="S804" i="6"/>
  <c r="R804" i="6"/>
  <c r="B804" i="6" a="1"/>
  <c r="B804" i="6" s="1"/>
  <c r="AC803" i="6"/>
  <c r="X803" i="6"/>
  <c r="W803" i="6"/>
  <c r="S803" i="6"/>
  <c r="R803" i="6"/>
  <c r="B803" i="6" a="1"/>
  <c r="B803" i="6" s="1"/>
  <c r="AC802" i="6"/>
  <c r="X802" i="6"/>
  <c r="W802" i="6"/>
  <c r="S802" i="6"/>
  <c r="R802" i="6"/>
  <c r="B802" i="6" a="1"/>
  <c r="B802" i="6" s="1"/>
  <c r="AC801" i="6"/>
  <c r="X801" i="6"/>
  <c r="W801" i="6"/>
  <c r="S801" i="6"/>
  <c r="R801" i="6"/>
  <c r="B801" i="6" a="1"/>
  <c r="B801" i="6" s="1"/>
  <c r="AC800" i="6"/>
  <c r="X800" i="6"/>
  <c r="W800" i="6"/>
  <c r="S800" i="6"/>
  <c r="R800" i="6"/>
  <c r="B800" i="6" a="1"/>
  <c r="B800" i="6"/>
  <c r="AC799" i="6"/>
  <c r="X799" i="6"/>
  <c r="W799" i="6"/>
  <c r="S799" i="6"/>
  <c r="R799" i="6"/>
  <c r="B799" i="6" a="1"/>
  <c r="B799" i="6" s="1"/>
  <c r="AC798" i="6"/>
  <c r="X798" i="6"/>
  <c r="W798" i="6"/>
  <c r="S798" i="6"/>
  <c r="R798" i="6"/>
  <c r="B798" i="6" a="1"/>
  <c r="B798" i="6" s="1"/>
  <c r="AC797" i="6"/>
  <c r="X797" i="6"/>
  <c r="W797" i="6"/>
  <c r="S797" i="6"/>
  <c r="R797" i="6"/>
  <c r="B797" i="6" a="1"/>
  <c r="B797" i="6" s="1"/>
  <c r="AC796" i="6"/>
  <c r="X796" i="6"/>
  <c r="W796" i="6"/>
  <c r="S796" i="6"/>
  <c r="R796" i="6"/>
  <c r="B796" i="6" a="1"/>
  <c r="B796" i="6" s="1"/>
  <c r="AC795" i="6"/>
  <c r="X795" i="6"/>
  <c r="W795" i="6"/>
  <c r="S795" i="6"/>
  <c r="R795" i="6"/>
  <c r="B795" i="6" a="1"/>
  <c r="B795" i="6" s="1"/>
  <c r="AC794" i="6"/>
  <c r="X794" i="6"/>
  <c r="W794" i="6"/>
  <c r="S794" i="6"/>
  <c r="R794" i="6"/>
  <c r="B794" i="6" a="1"/>
  <c r="B794" i="6" s="1"/>
  <c r="AC793" i="6"/>
  <c r="X793" i="6"/>
  <c r="W793" i="6"/>
  <c r="S793" i="6"/>
  <c r="R793" i="6"/>
  <c r="B793" i="6" a="1"/>
  <c r="B793" i="6" s="1"/>
  <c r="AC792" i="6"/>
  <c r="X792" i="6"/>
  <c r="W792" i="6"/>
  <c r="S792" i="6"/>
  <c r="R792" i="6"/>
  <c r="B792" i="6" a="1"/>
  <c r="B792" i="6" s="1"/>
  <c r="AC791" i="6"/>
  <c r="X791" i="6"/>
  <c r="W791" i="6"/>
  <c r="S791" i="6"/>
  <c r="R791" i="6"/>
  <c r="B791" i="6" a="1"/>
  <c r="B791" i="6" s="1"/>
  <c r="AC790" i="6"/>
  <c r="X790" i="6"/>
  <c r="W790" i="6"/>
  <c r="S790" i="6"/>
  <c r="R790" i="6"/>
  <c r="B790" i="6" a="1"/>
  <c r="B790" i="6" s="1"/>
  <c r="AC789" i="6"/>
  <c r="X789" i="6"/>
  <c r="W789" i="6"/>
  <c r="S789" i="6"/>
  <c r="R789" i="6"/>
  <c r="B789" i="6" a="1"/>
  <c r="B789" i="6" s="1"/>
  <c r="AC788" i="6"/>
  <c r="X788" i="6"/>
  <c r="W788" i="6"/>
  <c r="S788" i="6"/>
  <c r="R788" i="6"/>
  <c r="B788" i="6" a="1"/>
  <c r="B788" i="6"/>
  <c r="AC787" i="6"/>
  <c r="X787" i="6"/>
  <c r="W787" i="6"/>
  <c r="S787" i="6"/>
  <c r="R787" i="6"/>
  <c r="B787" i="6" a="1"/>
  <c r="B787" i="6" s="1"/>
  <c r="AC786" i="6"/>
  <c r="X786" i="6"/>
  <c r="W786" i="6"/>
  <c r="S786" i="6"/>
  <c r="R786" i="6"/>
  <c r="B786" i="6" a="1"/>
  <c r="B786" i="6" s="1"/>
  <c r="AC785" i="6"/>
  <c r="X785" i="6"/>
  <c r="W785" i="6"/>
  <c r="S785" i="6"/>
  <c r="R785" i="6"/>
  <c r="B785" i="6" a="1"/>
  <c r="B785" i="6" s="1"/>
  <c r="AC784" i="6"/>
  <c r="X784" i="6"/>
  <c r="W784" i="6"/>
  <c r="S784" i="6"/>
  <c r="R784" i="6"/>
  <c r="B784" i="6" a="1"/>
  <c r="B784" i="6"/>
  <c r="AC783" i="6"/>
  <c r="X783" i="6"/>
  <c r="W783" i="6"/>
  <c r="S783" i="6"/>
  <c r="R783" i="6"/>
  <c r="B783" i="6" a="1"/>
  <c r="B783" i="6" s="1"/>
  <c r="AC782" i="6"/>
  <c r="X782" i="6"/>
  <c r="W782" i="6"/>
  <c r="S782" i="6"/>
  <c r="R782" i="6"/>
  <c r="B782" i="6" a="1"/>
  <c r="B782" i="6" s="1"/>
  <c r="AC781" i="6"/>
  <c r="X781" i="6"/>
  <c r="W781" i="6"/>
  <c r="S781" i="6"/>
  <c r="R781" i="6"/>
  <c r="B781" i="6" a="1"/>
  <c r="B781" i="6" s="1"/>
  <c r="AC780" i="6"/>
  <c r="X780" i="6"/>
  <c r="W780" i="6"/>
  <c r="S780" i="6"/>
  <c r="R780" i="6"/>
  <c r="B780" i="6" a="1"/>
  <c r="B780" i="6"/>
  <c r="AC779" i="6"/>
  <c r="X779" i="6"/>
  <c r="W779" i="6"/>
  <c r="S779" i="6"/>
  <c r="R779" i="6"/>
  <c r="B779" i="6" a="1"/>
  <c r="B779" i="6" s="1"/>
  <c r="AC778" i="6"/>
  <c r="X778" i="6"/>
  <c r="W778" i="6"/>
  <c r="S778" i="6"/>
  <c r="R778" i="6"/>
  <c r="B778" i="6" a="1"/>
  <c r="B778" i="6" s="1"/>
  <c r="AC777" i="6"/>
  <c r="X777" i="6"/>
  <c r="W777" i="6"/>
  <c r="S777" i="6"/>
  <c r="R777" i="6"/>
  <c r="B777" i="6" a="1"/>
  <c r="B777" i="6" s="1"/>
  <c r="AC776" i="6"/>
  <c r="X776" i="6"/>
  <c r="W776" i="6"/>
  <c r="S776" i="6"/>
  <c r="R776" i="6"/>
  <c r="B776" i="6" a="1"/>
  <c r="B776" i="6" s="1"/>
  <c r="AC775" i="6"/>
  <c r="X775" i="6"/>
  <c r="W775" i="6"/>
  <c r="S775" i="6"/>
  <c r="R775" i="6"/>
  <c r="B775" i="6" a="1"/>
  <c r="B775" i="6" s="1"/>
  <c r="AC774" i="6"/>
  <c r="X774" i="6"/>
  <c r="W774" i="6"/>
  <c r="S774" i="6"/>
  <c r="R774" i="6"/>
  <c r="B774" i="6" a="1"/>
  <c r="B774" i="6" s="1"/>
  <c r="AC773" i="6"/>
  <c r="X773" i="6"/>
  <c r="W773" i="6"/>
  <c r="S773" i="6"/>
  <c r="R773" i="6"/>
  <c r="B773" i="6" a="1"/>
  <c r="B773" i="6" s="1"/>
  <c r="AC772" i="6"/>
  <c r="X772" i="6"/>
  <c r="W772" i="6"/>
  <c r="S772" i="6"/>
  <c r="R772" i="6"/>
  <c r="B772" i="6" a="1"/>
  <c r="B772" i="6" s="1"/>
  <c r="AC771" i="6"/>
  <c r="X771" i="6"/>
  <c r="W771" i="6"/>
  <c r="S771" i="6"/>
  <c r="R771" i="6"/>
  <c r="B771" i="6" a="1"/>
  <c r="B771" i="6" s="1"/>
  <c r="AC770" i="6"/>
  <c r="X770" i="6"/>
  <c r="W770" i="6"/>
  <c r="S770" i="6"/>
  <c r="R770" i="6"/>
  <c r="B770" i="6" a="1"/>
  <c r="B770" i="6"/>
  <c r="AC769" i="6"/>
  <c r="X769" i="6"/>
  <c r="W769" i="6"/>
  <c r="S769" i="6"/>
  <c r="R769" i="6"/>
  <c r="B769" i="6" a="1"/>
  <c r="B769" i="6" s="1"/>
  <c r="AC768" i="6"/>
  <c r="X768" i="6"/>
  <c r="W768" i="6"/>
  <c r="S768" i="6"/>
  <c r="R768" i="6"/>
  <c r="B768" i="6" a="1"/>
  <c r="B768" i="6" s="1"/>
  <c r="AC767" i="6"/>
  <c r="X767" i="6"/>
  <c r="W767" i="6"/>
  <c r="S767" i="6"/>
  <c r="R767" i="6"/>
  <c r="B767" i="6" a="1"/>
  <c r="B767" i="6" s="1"/>
  <c r="AC766" i="6"/>
  <c r="X766" i="6"/>
  <c r="W766" i="6"/>
  <c r="S766" i="6"/>
  <c r="R766" i="6"/>
  <c r="B766" i="6" a="1"/>
  <c r="B766" i="6" s="1"/>
  <c r="AC765" i="6"/>
  <c r="X765" i="6"/>
  <c r="W765" i="6"/>
  <c r="S765" i="6"/>
  <c r="R765" i="6"/>
  <c r="B765" i="6" a="1"/>
  <c r="B765" i="6" s="1"/>
  <c r="AC764" i="6"/>
  <c r="X764" i="6"/>
  <c r="W764" i="6"/>
  <c r="S764" i="6"/>
  <c r="R764" i="6"/>
  <c r="B764" i="6" a="1"/>
  <c r="B764" i="6" s="1"/>
  <c r="AC763" i="6"/>
  <c r="X763" i="6"/>
  <c r="W763" i="6"/>
  <c r="S763" i="6"/>
  <c r="R763" i="6"/>
  <c r="B763" i="6" a="1"/>
  <c r="B763" i="6" s="1"/>
  <c r="AC762" i="6"/>
  <c r="X762" i="6"/>
  <c r="W762" i="6"/>
  <c r="S762" i="6"/>
  <c r="R762" i="6"/>
  <c r="B762" i="6" a="1"/>
  <c r="B762" i="6" s="1"/>
  <c r="AC761" i="6"/>
  <c r="X761" i="6"/>
  <c r="W761" i="6"/>
  <c r="S761" i="6"/>
  <c r="R761" i="6"/>
  <c r="B761" i="6" a="1"/>
  <c r="B761" i="6" s="1"/>
  <c r="AC760" i="6"/>
  <c r="X760" i="6"/>
  <c r="W760" i="6"/>
  <c r="S760" i="6"/>
  <c r="R760" i="6"/>
  <c r="B760" i="6" a="1"/>
  <c r="B760" i="6" s="1"/>
  <c r="AC759" i="6"/>
  <c r="X759" i="6"/>
  <c r="W759" i="6"/>
  <c r="S759" i="6"/>
  <c r="R759" i="6"/>
  <c r="B759" i="6" a="1"/>
  <c r="B759" i="6" s="1"/>
  <c r="AC758" i="6"/>
  <c r="X758" i="6"/>
  <c r="W758" i="6"/>
  <c r="S758" i="6"/>
  <c r="R758" i="6"/>
  <c r="B758" i="6" a="1"/>
  <c r="B758" i="6" s="1"/>
  <c r="AC757" i="6"/>
  <c r="X757" i="6"/>
  <c r="W757" i="6"/>
  <c r="S757" i="6"/>
  <c r="R757" i="6"/>
  <c r="B757" i="6" a="1"/>
  <c r="B757" i="6" s="1"/>
  <c r="AC756" i="6"/>
  <c r="X756" i="6"/>
  <c r="W756" i="6"/>
  <c r="S756" i="6"/>
  <c r="R756" i="6"/>
  <c r="B756" i="6" a="1"/>
  <c r="B756" i="6" s="1"/>
  <c r="AC755" i="6"/>
  <c r="X755" i="6"/>
  <c r="W755" i="6"/>
  <c r="S755" i="6"/>
  <c r="R755" i="6"/>
  <c r="B755" i="6" a="1"/>
  <c r="B755" i="6" s="1"/>
  <c r="AC754" i="6"/>
  <c r="X754" i="6"/>
  <c r="W754" i="6"/>
  <c r="S754" i="6"/>
  <c r="R754" i="6"/>
  <c r="B754" i="6" a="1"/>
  <c r="B754" i="6" s="1"/>
  <c r="AC753" i="6"/>
  <c r="X753" i="6"/>
  <c r="W753" i="6"/>
  <c r="S753" i="6"/>
  <c r="R753" i="6"/>
  <c r="B753" i="6" a="1"/>
  <c r="B753" i="6" s="1"/>
  <c r="AC752" i="6"/>
  <c r="X752" i="6"/>
  <c r="W752" i="6"/>
  <c r="S752" i="6"/>
  <c r="R752" i="6"/>
  <c r="B752" i="6" a="1"/>
  <c r="B752" i="6"/>
  <c r="AC751" i="6"/>
  <c r="X751" i="6"/>
  <c r="W751" i="6"/>
  <c r="S751" i="6"/>
  <c r="R751" i="6"/>
  <c r="B751" i="6" a="1"/>
  <c r="B751" i="6"/>
  <c r="AC750" i="6"/>
  <c r="X750" i="6"/>
  <c r="W750" i="6"/>
  <c r="S750" i="6"/>
  <c r="R750" i="6"/>
  <c r="B750" i="6" a="1"/>
  <c r="B750" i="6" s="1"/>
  <c r="AC749" i="6"/>
  <c r="X749" i="6"/>
  <c r="W749" i="6"/>
  <c r="S749" i="6"/>
  <c r="R749" i="6"/>
  <c r="B749" i="6" a="1"/>
  <c r="B749" i="6" s="1"/>
  <c r="AC748" i="6"/>
  <c r="X748" i="6"/>
  <c r="W748" i="6"/>
  <c r="S748" i="6"/>
  <c r="R748" i="6"/>
  <c r="B748" i="6" a="1"/>
  <c r="B748" i="6"/>
  <c r="AC747" i="6"/>
  <c r="X747" i="6"/>
  <c r="W747" i="6"/>
  <c r="S747" i="6"/>
  <c r="R747" i="6"/>
  <c r="B747" i="6" a="1"/>
  <c r="B747" i="6"/>
  <c r="AC746" i="6"/>
  <c r="X746" i="6"/>
  <c r="W746" i="6"/>
  <c r="S746" i="6"/>
  <c r="R746" i="6"/>
  <c r="B746" i="6" a="1"/>
  <c r="B746" i="6" s="1"/>
  <c r="AC745" i="6"/>
  <c r="X745" i="6"/>
  <c r="W745" i="6"/>
  <c r="S745" i="6"/>
  <c r="R745" i="6"/>
  <c r="B745" i="6" a="1"/>
  <c r="B745" i="6" s="1"/>
  <c r="AC744" i="6"/>
  <c r="X744" i="6"/>
  <c r="W744" i="6"/>
  <c r="S744" i="6"/>
  <c r="R744" i="6"/>
  <c r="B744" i="6" a="1"/>
  <c r="B744" i="6" s="1"/>
  <c r="AC743" i="6"/>
  <c r="X743" i="6"/>
  <c r="W743" i="6"/>
  <c r="S743" i="6"/>
  <c r="R743" i="6"/>
  <c r="B743" i="6" a="1"/>
  <c r="B743" i="6" s="1"/>
  <c r="AC742" i="6"/>
  <c r="X742" i="6"/>
  <c r="W742" i="6"/>
  <c r="S742" i="6"/>
  <c r="R742" i="6"/>
  <c r="B742" i="6" a="1"/>
  <c r="B742" i="6" s="1"/>
  <c r="AC741" i="6"/>
  <c r="X741" i="6"/>
  <c r="W741" i="6"/>
  <c r="S741" i="6"/>
  <c r="R741" i="6"/>
  <c r="B741" i="6" a="1"/>
  <c r="B741" i="6" s="1"/>
  <c r="AC740" i="6"/>
  <c r="X740" i="6"/>
  <c r="W740" i="6"/>
  <c r="S740" i="6"/>
  <c r="R740" i="6"/>
  <c r="B740" i="6" a="1"/>
  <c r="B740" i="6"/>
  <c r="AC739" i="6"/>
  <c r="X739" i="6"/>
  <c r="W739" i="6"/>
  <c r="S739" i="6"/>
  <c r="R739" i="6"/>
  <c r="B739" i="6" a="1"/>
  <c r="B739" i="6"/>
  <c r="AC738" i="6"/>
  <c r="X738" i="6"/>
  <c r="W738" i="6"/>
  <c r="S738" i="6"/>
  <c r="R738" i="6"/>
  <c r="B738" i="6" a="1"/>
  <c r="B738" i="6" s="1"/>
  <c r="AC737" i="6"/>
  <c r="X737" i="6"/>
  <c r="W737" i="6"/>
  <c r="S737" i="6"/>
  <c r="R737" i="6"/>
  <c r="B737" i="6" a="1"/>
  <c r="B737" i="6" s="1"/>
  <c r="AC736" i="6"/>
  <c r="X736" i="6"/>
  <c r="W736" i="6"/>
  <c r="S736" i="6"/>
  <c r="R736" i="6"/>
  <c r="B736" i="6" a="1"/>
  <c r="B736" i="6"/>
  <c r="AC735" i="6"/>
  <c r="X735" i="6"/>
  <c r="W735" i="6"/>
  <c r="S735" i="6"/>
  <c r="R735" i="6"/>
  <c r="B735" i="6" a="1"/>
  <c r="B735" i="6"/>
  <c r="AC734" i="6"/>
  <c r="X734" i="6"/>
  <c r="W734" i="6"/>
  <c r="S734" i="6"/>
  <c r="R734" i="6"/>
  <c r="B734" i="6" a="1"/>
  <c r="B734" i="6"/>
  <c r="AC733" i="6"/>
  <c r="X733" i="6"/>
  <c r="W733" i="6"/>
  <c r="S733" i="6"/>
  <c r="R733" i="6"/>
  <c r="B733" i="6" a="1"/>
  <c r="B733" i="6" s="1"/>
  <c r="AC732" i="6"/>
  <c r="X732" i="6"/>
  <c r="W732" i="6"/>
  <c r="S732" i="6"/>
  <c r="R732" i="6"/>
  <c r="B732" i="6" a="1"/>
  <c r="B732" i="6" s="1"/>
  <c r="AC731" i="6"/>
  <c r="X731" i="6"/>
  <c r="W731" i="6"/>
  <c r="S731" i="6"/>
  <c r="R731" i="6"/>
  <c r="B731" i="6" a="1"/>
  <c r="B731" i="6" s="1"/>
  <c r="AC730" i="6"/>
  <c r="X730" i="6"/>
  <c r="W730" i="6"/>
  <c r="S730" i="6"/>
  <c r="R730" i="6"/>
  <c r="B730" i="6" a="1"/>
  <c r="B730" i="6" s="1"/>
  <c r="AC729" i="6"/>
  <c r="X729" i="6"/>
  <c r="W729" i="6"/>
  <c r="S729" i="6"/>
  <c r="R729" i="6"/>
  <c r="B729" i="6" a="1"/>
  <c r="B729" i="6" s="1"/>
  <c r="AC728" i="6"/>
  <c r="X728" i="6"/>
  <c r="W728" i="6"/>
  <c r="S728" i="6"/>
  <c r="R728" i="6"/>
  <c r="B728" i="6" a="1"/>
  <c r="B728" i="6" s="1"/>
  <c r="AC727" i="6"/>
  <c r="X727" i="6"/>
  <c r="W727" i="6"/>
  <c r="S727" i="6"/>
  <c r="R727" i="6"/>
  <c r="B727" i="6" a="1"/>
  <c r="B727" i="6" s="1"/>
  <c r="AC726" i="6"/>
  <c r="X726" i="6"/>
  <c r="W726" i="6"/>
  <c r="S726" i="6"/>
  <c r="R726" i="6"/>
  <c r="B726" i="6" a="1"/>
  <c r="B726" i="6" s="1"/>
  <c r="AC725" i="6"/>
  <c r="X725" i="6"/>
  <c r="W725" i="6"/>
  <c r="S725" i="6"/>
  <c r="R725" i="6"/>
  <c r="B725" i="6" a="1"/>
  <c r="B725" i="6" s="1"/>
  <c r="AC724" i="6"/>
  <c r="X724" i="6"/>
  <c r="W724" i="6"/>
  <c r="S724" i="6"/>
  <c r="R724" i="6"/>
  <c r="B724" i="6" a="1"/>
  <c r="B724" i="6" s="1"/>
  <c r="AC723" i="6"/>
  <c r="X723" i="6"/>
  <c r="W723" i="6"/>
  <c r="S723" i="6"/>
  <c r="R723" i="6"/>
  <c r="B723" i="6" a="1"/>
  <c r="B723" i="6" s="1"/>
  <c r="AC722" i="6"/>
  <c r="X722" i="6"/>
  <c r="W722" i="6"/>
  <c r="S722" i="6"/>
  <c r="R722" i="6"/>
  <c r="B722" i="6" a="1"/>
  <c r="B722" i="6" s="1"/>
  <c r="AC721" i="6"/>
  <c r="X721" i="6"/>
  <c r="W721" i="6"/>
  <c r="S721" i="6"/>
  <c r="R721" i="6"/>
  <c r="B721" i="6" a="1"/>
  <c r="B721" i="6" s="1"/>
  <c r="AC720" i="6"/>
  <c r="X720" i="6"/>
  <c r="W720" i="6"/>
  <c r="S720" i="6"/>
  <c r="R720" i="6"/>
  <c r="B720" i="6" a="1"/>
  <c r="B720" i="6" s="1"/>
  <c r="AC719" i="6"/>
  <c r="X719" i="6"/>
  <c r="W719" i="6"/>
  <c r="S719" i="6"/>
  <c r="R719" i="6"/>
  <c r="B719" i="6" a="1"/>
  <c r="B719" i="6" s="1"/>
  <c r="AC718" i="6"/>
  <c r="X718" i="6"/>
  <c r="W718" i="6"/>
  <c r="S718" i="6"/>
  <c r="R718" i="6"/>
  <c r="B718" i="6" a="1"/>
  <c r="B718" i="6" s="1"/>
  <c r="AC717" i="6"/>
  <c r="X717" i="6"/>
  <c r="W717" i="6"/>
  <c r="S717" i="6"/>
  <c r="R717" i="6"/>
  <c r="B717" i="6" a="1"/>
  <c r="B717" i="6" s="1"/>
  <c r="AC716" i="6"/>
  <c r="X716" i="6"/>
  <c r="W716" i="6"/>
  <c r="S716" i="6"/>
  <c r="R716" i="6"/>
  <c r="B716" i="6" a="1"/>
  <c r="B716" i="6" s="1"/>
  <c r="AC715" i="6"/>
  <c r="X715" i="6"/>
  <c r="W715" i="6"/>
  <c r="S715" i="6"/>
  <c r="R715" i="6"/>
  <c r="B715" i="6" a="1"/>
  <c r="B715" i="6" s="1"/>
  <c r="AC714" i="6"/>
  <c r="X714" i="6"/>
  <c r="W714" i="6"/>
  <c r="S714" i="6"/>
  <c r="R714" i="6"/>
  <c r="B714" i="6" a="1"/>
  <c r="B714" i="6" s="1"/>
  <c r="AC713" i="6"/>
  <c r="X713" i="6"/>
  <c r="W713" i="6"/>
  <c r="S713" i="6"/>
  <c r="R713" i="6"/>
  <c r="B713" i="6" a="1"/>
  <c r="B713" i="6" s="1"/>
  <c r="AC712" i="6"/>
  <c r="X712" i="6"/>
  <c r="W712" i="6"/>
  <c r="S712" i="6"/>
  <c r="R712" i="6"/>
  <c r="B712" i="6" a="1"/>
  <c r="B712" i="6" s="1"/>
  <c r="AC711" i="6"/>
  <c r="X711" i="6"/>
  <c r="W711" i="6"/>
  <c r="S711" i="6"/>
  <c r="R711" i="6"/>
  <c r="B711" i="6" a="1"/>
  <c r="B711" i="6" s="1"/>
  <c r="AC710" i="6"/>
  <c r="X710" i="6"/>
  <c r="W710" i="6"/>
  <c r="S710" i="6"/>
  <c r="R710" i="6"/>
  <c r="B710" i="6" a="1"/>
  <c r="B710" i="6" s="1"/>
  <c r="AC709" i="6"/>
  <c r="X709" i="6"/>
  <c r="W709" i="6"/>
  <c r="S709" i="6"/>
  <c r="R709" i="6"/>
  <c r="B709" i="6" a="1"/>
  <c r="B709" i="6" s="1"/>
  <c r="AC708" i="6"/>
  <c r="X708" i="6"/>
  <c r="W708" i="6"/>
  <c r="S708" i="6"/>
  <c r="R708" i="6"/>
  <c r="B708" i="6" a="1"/>
  <c r="B708" i="6"/>
  <c r="AC707" i="6"/>
  <c r="X707" i="6"/>
  <c r="W707" i="6"/>
  <c r="S707" i="6"/>
  <c r="R707" i="6"/>
  <c r="B707" i="6" a="1"/>
  <c r="B707" i="6" s="1"/>
  <c r="AC706" i="6"/>
  <c r="X706" i="6"/>
  <c r="W706" i="6"/>
  <c r="S706" i="6"/>
  <c r="R706" i="6"/>
  <c r="B706" i="6" a="1"/>
  <c r="B706" i="6" s="1"/>
  <c r="AC705" i="6"/>
  <c r="X705" i="6"/>
  <c r="W705" i="6"/>
  <c r="S705" i="6"/>
  <c r="R705" i="6"/>
  <c r="B705" i="6" a="1"/>
  <c r="B705" i="6" s="1"/>
  <c r="AC704" i="6"/>
  <c r="X704" i="6"/>
  <c r="W704" i="6"/>
  <c r="S704" i="6"/>
  <c r="R704" i="6"/>
  <c r="B704" i="6" a="1"/>
  <c r="B704" i="6" s="1"/>
  <c r="AC703" i="6"/>
  <c r="X703" i="6"/>
  <c r="W703" i="6"/>
  <c r="S703" i="6"/>
  <c r="R703" i="6"/>
  <c r="B703" i="6" a="1"/>
  <c r="B703" i="6"/>
  <c r="AC702" i="6"/>
  <c r="X702" i="6"/>
  <c r="W702" i="6"/>
  <c r="S702" i="6"/>
  <c r="R702" i="6"/>
  <c r="B702" i="6" a="1"/>
  <c r="B702" i="6" s="1"/>
  <c r="AC701" i="6"/>
  <c r="X701" i="6"/>
  <c r="W701" i="6"/>
  <c r="S701" i="6"/>
  <c r="R701" i="6"/>
  <c r="B701" i="6" a="1"/>
  <c r="B701" i="6" s="1"/>
  <c r="AC700" i="6"/>
  <c r="X700" i="6"/>
  <c r="W700" i="6"/>
  <c r="S700" i="6"/>
  <c r="R700" i="6"/>
  <c r="B700" i="6" a="1"/>
  <c r="B700" i="6"/>
  <c r="AC699" i="6"/>
  <c r="X699" i="6"/>
  <c r="W699" i="6"/>
  <c r="S699" i="6"/>
  <c r="R699" i="6"/>
  <c r="B699" i="6" a="1"/>
  <c r="B699" i="6"/>
  <c r="AC698" i="6"/>
  <c r="X698" i="6"/>
  <c r="W698" i="6"/>
  <c r="S698" i="6"/>
  <c r="R698" i="6"/>
  <c r="B698" i="6" a="1"/>
  <c r="B698" i="6"/>
  <c r="AC697" i="6"/>
  <c r="X697" i="6"/>
  <c r="W697" i="6"/>
  <c r="S697" i="6"/>
  <c r="R697" i="6"/>
  <c r="B697" i="6" a="1"/>
  <c r="B697" i="6" s="1"/>
  <c r="AC696" i="6"/>
  <c r="X696" i="6"/>
  <c r="W696" i="6"/>
  <c r="S696" i="6"/>
  <c r="R696" i="6"/>
  <c r="B696" i="6" a="1"/>
  <c r="B696" i="6" s="1"/>
  <c r="AC695" i="6"/>
  <c r="X695" i="6"/>
  <c r="W695" i="6"/>
  <c r="S695" i="6"/>
  <c r="R695" i="6"/>
  <c r="B695" i="6" a="1"/>
  <c r="B695" i="6" s="1"/>
  <c r="AC694" i="6"/>
  <c r="X694" i="6"/>
  <c r="W694" i="6"/>
  <c r="S694" i="6"/>
  <c r="R694" i="6"/>
  <c r="B694" i="6" a="1"/>
  <c r="B694" i="6" s="1"/>
  <c r="AC693" i="6"/>
  <c r="X693" i="6"/>
  <c r="W693" i="6"/>
  <c r="S693" i="6"/>
  <c r="R693" i="6"/>
  <c r="B693" i="6" a="1"/>
  <c r="B693" i="6" s="1"/>
  <c r="AC692" i="6"/>
  <c r="X692" i="6"/>
  <c r="W692" i="6"/>
  <c r="S692" i="6"/>
  <c r="R692" i="6"/>
  <c r="B692" i="6" a="1"/>
  <c r="B692" i="6" s="1"/>
  <c r="AC691" i="6"/>
  <c r="X691" i="6"/>
  <c r="W691" i="6"/>
  <c r="S691" i="6"/>
  <c r="R691" i="6"/>
  <c r="B691" i="6" a="1"/>
  <c r="B691" i="6" s="1"/>
  <c r="AC690" i="6"/>
  <c r="X690" i="6"/>
  <c r="W690" i="6"/>
  <c r="S690" i="6"/>
  <c r="R690" i="6"/>
  <c r="B690" i="6" a="1"/>
  <c r="B690" i="6" s="1"/>
  <c r="AC689" i="6"/>
  <c r="X689" i="6"/>
  <c r="W689" i="6"/>
  <c r="S689" i="6"/>
  <c r="R689" i="6"/>
  <c r="B689" i="6" a="1"/>
  <c r="B689" i="6" s="1"/>
  <c r="AC688" i="6"/>
  <c r="X688" i="6"/>
  <c r="W688" i="6"/>
  <c r="S688" i="6"/>
  <c r="R688" i="6"/>
  <c r="B688" i="6" a="1"/>
  <c r="B688" i="6"/>
  <c r="AC687" i="6"/>
  <c r="X687" i="6"/>
  <c r="W687" i="6"/>
  <c r="S687" i="6"/>
  <c r="R687" i="6"/>
  <c r="B687" i="6" a="1"/>
  <c r="B687" i="6"/>
  <c r="AC686" i="6"/>
  <c r="X686" i="6"/>
  <c r="W686" i="6"/>
  <c r="S686" i="6"/>
  <c r="R686" i="6"/>
  <c r="B686" i="6" a="1"/>
  <c r="B686" i="6"/>
  <c r="AC685" i="6"/>
  <c r="X685" i="6"/>
  <c r="W685" i="6"/>
  <c r="S685" i="6"/>
  <c r="R685" i="6"/>
  <c r="B685" i="6" a="1"/>
  <c r="B685" i="6" s="1"/>
  <c r="AC684" i="6"/>
  <c r="X684" i="6"/>
  <c r="W684" i="6"/>
  <c r="S684" i="6"/>
  <c r="R684" i="6"/>
  <c r="B684" i="6" a="1"/>
  <c r="B684" i="6" s="1"/>
  <c r="AC683" i="6"/>
  <c r="X683" i="6"/>
  <c r="W683" i="6"/>
  <c r="S683" i="6"/>
  <c r="R683" i="6"/>
  <c r="B683" i="6" a="1"/>
  <c r="B683" i="6" s="1"/>
  <c r="AC682" i="6"/>
  <c r="X682" i="6"/>
  <c r="W682" i="6"/>
  <c r="S682" i="6"/>
  <c r="R682" i="6"/>
  <c r="B682" i="6" a="1"/>
  <c r="B682" i="6" s="1"/>
  <c r="AC681" i="6"/>
  <c r="X681" i="6"/>
  <c r="W681" i="6"/>
  <c r="S681" i="6"/>
  <c r="R681" i="6"/>
  <c r="B681" i="6" a="1"/>
  <c r="B681" i="6" s="1"/>
  <c r="AC680" i="6"/>
  <c r="X680" i="6"/>
  <c r="W680" i="6"/>
  <c r="S680" i="6"/>
  <c r="R680" i="6"/>
  <c r="B680" i="6" a="1"/>
  <c r="B680" i="6"/>
  <c r="AC679" i="6"/>
  <c r="X679" i="6"/>
  <c r="W679" i="6"/>
  <c r="S679" i="6"/>
  <c r="R679" i="6"/>
  <c r="B679" i="6" a="1"/>
  <c r="B679" i="6" s="1"/>
  <c r="AC678" i="6"/>
  <c r="X678" i="6"/>
  <c r="W678" i="6"/>
  <c r="S678" i="6"/>
  <c r="R678" i="6"/>
  <c r="B678" i="6" a="1"/>
  <c r="B678" i="6" s="1"/>
  <c r="AC677" i="6"/>
  <c r="X677" i="6"/>
  <c r="W677" i="6"/>
  <c r="S677" i="6"/>
  <c r="R677" i="6"/>
  <c r="B677" i="6" a="1"/>
  <c r="B677" i="6" s="1"/>
  <c r="AC676" i="6"/>
  <c r="X676" i="6"/>
  <c r="W676" i="6"/>
  <c r="S676" i="6"/>
  <c r="R676" i="6"/>
  <c r="B676" i="6" a="1"/>
  <c r="B676" i="6" s="1"/>
  <c r="AC675" i="6"/>
  <c r="X675" i="6"/>
  <c r="W675" i="6"/>
  <c r="S675" i="6"/>
  <c r="R675" i="6"/>
  <c r="B675" i="6" a="1"/>
  <c r="B675" i="6" s="1"/>
  <c r="AC674" i="6"/>
  <c r="X674" i="6"/>
  <c r="W674" i="6"/>
  <c r="S674" i="6"/>
  <c r="R674" i="6"/>
  <c r="B674" i="6" a="1"/>
  <c r="B674" i="6" s="1"/>
  <c r="AC673" i="6"/>
  <c r="X673" i="6"/>
  <c r="W673" i="6"/>
  <c r="S673" i="6"/>
  <c r="R673" i="6"/>
  <c r="B673" i="6" a="1"/>
  <c r="B673" i="6" s="1"/>
  <c r="AC672" i="6"/>
  <c r="X672" i="6"/>
  <c r="W672" i="6"/>
  <c r="S672" i="6"/>
  <c r="R672" i="6"/>
  <c r="B672" i="6" a="1"/>
  <c r="B672" i="6" s="1"/>
  <c r="AC671" i="6"/>
  <c r="X671" i="6"/>
  <c r="W671" i="6"/>
  <c r="S671" i="6"/>
  <c r="R671" i="6"/>
  <c r="B671" i="6" a="1"/>
  <c r="B671" i="6" s="1"/>
  <c r="AC670" i="6"/>
  <c r="X670" i="6"/>
  <c r="W670" i="6"/>
  <c r="S670" i="6"/>
  <c r="R670" i="6"/>
  <c r="B670" i="6" a="1"/>
  <c r="B670" i="6" s="1"/>
  <c r="AC669" i="6"/>
  <c r="X669" i="6"/>
  <c r="W669" i="6"/>
  <c r="S669" i="6"/>
  <c r="R669" i="6"/>
  <c r="B669" i="6" a="1"/>
  <c r="B669" i="6" s="1"/>
  <c r="AC668" i="6"/>
  <c r="X668" i="6"/>
  <c r="W668" i="6"/>
  <c r="S668" i="6"/>
  <c r="R668" i="6"/>
  <c r="B668" i="6" a="1"/>
  <c r="B668" i="6"/>
  <c r="AC667" i="6"/>
  <c r="X667" i="6"/>
  <c r="W667" i="6"/>
  <c r="S667" i="6"/>
  <c r="R667" i="6"/>
  <c r="B667" i="6" a="1"/>
  <c r="B667" i="6"/>
  <c r="AC666" i="6"/>
  <c r="X666" i="6"/>
  <c r="W666" i="6"/>
  <c r="S666" i="6"/>
  <c r="R666" i="6"/>
  <c r="B666" i="6" a="1"/>
  <c r="B666" i="6" s="1"/>
  <c r="AC665" i="6"/>
  <c r="X665" i="6"/>
  <c r="W665" i="6"/>
  <c r="S665" i="6"/>
  <c r="R665" i="6"/>
  <c r="B665" i="6" a="1"/>
  <c r="B665" i="6" s="1"/>
  <c r="AC664" i="6"/>
  <c r="X664" i="6"/>
  <c r="W664" i="6"/>
  <c r="S664" i="6"/>
  <c r="R664" i="6"/>
  <c r="B664" i="6" a="1"/>
  <c r="B664" i="6" s="1"/>
  <c r="AC663" i="6"/>
  <c r="X663" i="6"/>
  <c r="W663" i="6"/>
  <c r="S663" i="6"/>
  <c r="R663" i="6"/>
  <c r="B663" i="6" a="1"/>
  <c r="B663" i="6" s="1"/>
  <c r="AC662" i="6"/>
  <c r="X662" i="6"/>
  <c r="W662" i="6"/>
  <c r="S662" i="6"/>
  <c r="R662" i="6"/>
  <c r="B662" i="6" a="1"/>
  <c r="B662" i="6" s="1"/>
  <c r="AC661" i="6"/>
  <c r="X661" i="6"/>
  <c r="W661" i="6"/>
  <c r="S661" i="6"/>
  <c r="R661" i="6"/>
  <c r="B661" i="6" a="1"/>
  <c r="B661" i="6" s="1"/>
  <c r="AC660" i="6"/>
  <c r="X660" i="6"/>
  <c r="W660" i="6"/>
  <c r="S660" i="6"/>
  <c r="R660" i="6"/>
  <c r="B660" i="6" a="1"/>
  <c r="B660" i="6"/>
  <c r="AC659" i="6"/>
  <c r="X659" i="6"/>
  <c r="W659" i="6"/>
  <c r="S659" i="6"/>
  <c r="R659" i="6"/>
  <c r="B659" i="6" a="1"/>
  <c r="B659" i="6" s="1"/>
  <c r="AC658" i="6"/>
  <c r="X658" i="6"/>
  <c r="W658" i="6"/>
  <c r="S658" i="6"/>
  <c r="R658" i="6"/>
  <c r="B658" i="6" a="1"/>
  <c r="B658" i="6" s="1"/>
  <c r="AC657" i="6"/>
  <c r="X657" i="6"/>
  <c r="W657" i="6"/>
  <c r="S657" i="6"/>
  <c r="R657" i="6"/>
  <c r="B657" i="6" a="1"/>
  <c r="B657" i="6" s="1"/>
  <c r="AC656" i="6"/>
  <c r="X656" i="6"/>
  <c r="W656" i="6"/>
  <c r="S656" i="6"/>
  <c r="R656" i="6"/>
  <c r="B656" i="6" a="1"/>
  <c r="B656" i="6" s="1"/>
  <c r="AC655" i="6"/>
  <c r="X655" i="6"/>
  <c r="W655" i="6"/>
  <c r="S655" i="6"/>
  <c r="R655" i="6"/>
  <c r="B655" i="6" a="1"/>
  <c r="B655" i="6" s="1"/>
  <c r="AC654" i="6"/>
  <c r="X654" i="6"/>
  <c r="W654" i="6"/>
  <c r="S654" i="6"/>
  <c r="R654" i="6"/>
  <c r="B654" i="6" a="1"/>
  <c r="B654" i="6" s="1"/>
  <c r="AC653" i="6"/>
  <c r="X653" i="6"/>
  <c r="W653" i="6"/>
  <c r="S653" i="6"/>
  <c r="R653" i="6"/>
  <c r="B653" i="6" a="1"/>
  <c r="B653" i="6" s="1"/>
  <c r="AC652" i="6"/>
  <c r="X652" i="6"/>
  <c r="W652" i="6"/>
  <c r="S652" i="6"/>
  <c r="R652" i="6"/>
  <c r="B652" i="6" a="1"/>
  <c r="B652" i="6" s="1"/>
  <c r="AC651" i="6"/>
  <c r="X651" i="6"/>
  <c r="W651" i="6"/>
  <c r="S651" i="6"/>
  <c r="R651" i="6"/>
  <c r="B651" i="6" a="1"/>
  <c r="B651" i="6"/>
  <c r="AC650" i="6"/>
  <c r="X650" i="6"/>
  <c r="W650" i="6"/>
  <c r="S650" i="6"/>
  <c r="R650" i="6"/>
  <c r="B650" i="6" a="1"/>
  <c r="B650" i="6"/>
  <c r="AC649" i="6"/>
  <c r="X649" i="6"/>
  <c r="W649" i="6"/>
  <c r="S649" i="6"/>
  <c r="R649" i="6"/>
  <c r="B649" i="6" a="1"/>
  <c r="B649" i="6" s="1"/>
  <c r="AC648" i="6"/>
  <c r="X648" i="6"/>
  <c r="W648" i="6"/>
  <c r="S648" i="6"/>
  <c r="R648" i="6"/>
  <c r="B648" i="6" a="1"/>
  <c r="B648" i="6" s="1"/>
  <c r="AC647" i="6"/>
  <c r="X647" i="6"/>
  <c r="W647" i="6"/>
  <c r="S647" i="6"/>
  <c r="R647" i="6"/>
  <c r="B647" i="6" a="1"/>
  <c r="B647" i="6" s="1"/>
  <c r="AC646" i="6"/>
  <c r="X646" i="6"/>
  <c r="W646" i="6"/>
  <c r="S646" i="6"/>
  <c r="R646" i="6"/>
  <c r="B646" i="6" a="1"/>
  <c r="B646" i="6" s="1"/>
  <c r="AC645" i="6"/>
  <c r="X645" i="6"/>
  <c r="W645" i="6"/>
  <c r="S645" i="6"/>
  <c r="R645" i="6"/>
  <c r="B645" i="6" a="1"/>
  <c r="B645" i="6" s="1"/>
  <c r="AC644" i="6"/>
  <c r="X644" i="6"/>
  <c r="W644" i="6"/>
  <c r="S644" i="6"/>
  <c r="R644" i="6"/>
  <c r="B644" i="6" a="1"/>
  <c r="B644" i="6" s="1"/>
  <c r="AC643" i="6"/>
  <c r="X643" i="6"/>
  <c r="W643" i="6"/>
  <c r="S643" i="6"/>
  <c r="R643" i="6"/>
  <c r="B643" i="6" a="1"/>
  <c r="B643" i="6" s="1"/>
  <c r="AC642" i="6"/>
  <c r="X642" i="6"/>
  <c r="W642" i="6"/>
  <c r="S642" i="6"/>
  <c r="R642" i="6"/>
  <c r="B642" i="6" a="1"/>
  <c r="B642" i="6" s="1"/>
  <c r="AC641" i="6"/>
  <c r="X641" i="6"/>
  <c r="W641" i="6"/>
  <c r="S641" i="6"/>
  <c r="R641" i="6"/>
  <c r="B641" i="6" a="1"/>
  <c r="B641" i="6"/>
  <c r="AC640" i="6"/>
  <c r="X640" i="6"/>
  <c r="W640" i="6"/>
  <c r="S640" i="6"/>
  <c r="R640" i="6"/>
  <c r="B640" i="6" a="1"/>
  <c r="B640" i="6" s="1"/>
  <c r="AC639" i="6"/>
  <c r="X639" i="6"/>
  <c r="W639" i="6"/>
  <c r="S639" i="6"/>
  <c r="R639" i="6"/>
  <c r="B639" i="6" a="1"/>
  <c r="B639" i="6" s="1"/>
  <c r="AC638" i="6"/>
  <c r="X638" i="6"/>
  <c r="W638" i="6"/>
  <c r="S638" i="6"/>
  <c r="R638" i="6"/>
  <c r="B638" i="6" a="1"/>
  <c r="B638" i="6" s="1"/>
  <c r="AC637" i="6"/>
  <c r="X637" i="6"/>
  <c r="W637" i="6"/>
  <c r="S637" i="6"/>
  <c r="R637" i="6"/>
  <c r="B637" i="6" a="1"/>
  <c r="B637" i="6" s="1"/>
  <c r="AC636" i="6"/>
  <c r="X636" i="6"/>
  <c r="W636" i="6"/>
  <c r="S636" i="6"/>
  <c r="R636" i="6"/>
  <c r="B636" i="6" a="1"/>
  <c r="B636" i="6" s="1"/>
  <c r="AC635" i="6"/>
  <c r="X635" i="6"/>
  <c r="W635" i="6"/>
  <c r="S635" i="6"/>
  <c r="R635" i="6"/>
  <c r="B635" i="6" a="1"/>
  <c r="B635" i="6" s="1"/>
  <c r="AC634" i="6"/>
  <c r="X634" i="6"/>
  <c r="W634" i="6"/>
  <c r="S634" i="6"/>
  <c r="R634" i="6"/>
  <c r="B634" i="6" a="1"/>
  <c r="B634" i="6" s="1"/>
  <c r="AC633" i="6"/>
  <c r="X633" i="6"/>
  <c r="W633" i="6"/>
  <c r="S633" i="6"/>
  <c r="R633" i="6"/>
  <c r="B633" i="6" a="1"/>
  <c r="B633" i="6" s="1"/>
  <c r="AC632" i="6"/>
  <c r="X632" i="6"/>
  <c r="W632" i="6"/>
  <c r="S632" i="6"/>
  <c r="R632" i="6"/>
  <c r="B632" i="6" a="1"/>
  <c r="B632" i="6"/>
  <c r="AC631" i="6"/>
  <c r="X631" i="6"/>
  <c r="W631" i="6"/>
  <c r="S631" i="6"/>
  <c r="R631" i="6"/>
  <c r="B631" i="6" a="1"/>
  <c r="B631" i="6" s="1"/>
  <c r="AC630" i="6"/>
  <c r="X630" i="6"/>
  <c r="W630" i="6"/>
  <c r="S630" i="6"/>
  <c r="R630" i="6"/>
  <c r="B630" i="6" a="1"/>
  <c r="B630" i="6" s="1"/>
  <c r="AC629" i="6"/>
  <c r="X629" i="6"/>
  <c r="W629" i="6"/>
  <c r="S629" i="6"/>
  <c r="R629" i="6"/>
  <c r="B629" i="6" a="1"/>
  <c r="B629" i="6"/>
  <c r="AC628" i="6"/>
  <c r="X628" i="6"/>
  <c r="W628" i="6"/>
  <c r="S628" i="6"/>
  <c r="R628" i="6"/>
  <c r="B628" i="6" a="1"/>
  <c r="B628" i="6"/>
  <c r="AC627" i="6"/>
  <c r="X627" i="6"/>
  <c r="W627" i="6"/>
  <c r="S627" i="6"/>
  <c r="R627" i="6"/>
  <c r="B627" i="6" a="1"/>
  <c r="B627" i="6" s="1"/>
  <c r="AC626" i="6"/>
  <c r="X626" i="6"/>
  <c r="W626" i="6"/>
  <c r="S626" i="6"/>
  <c r="R626" i="6"/>
  <c r="B626" i="6" a="1"/>
  <c r="B626" i="6" s="1"/>
  <c r="AC625" i="6"/>
  <c r="X625" i="6"/>
  <c r="W625" i="6"/>
  <c r="S625" i="6"/>
  <c r="R625" i="6"/>
  <c r="B625" i="6" a="1"/>
  <c r="B625" i="6" s="1"/>
  <c r="AC624" i="6"/>
  <c r="X624" i="6"/>
  <c r="W624" i="6"/>
  <c r="S624" i="6"/>
  <c r="R624" i="6"/>
  <c r="B624" i="6" a="1"/>
  <c r="B624" i="6" s="1"/>
  <c r="AC623" i="6"/>
  <c r="X623" i="6"/>
  <c r="W623" i="6"/>
  <c r="S623" i="6"/>
  <c r="R623" i="6"/>
  <c r="B623" i="6" a="1"/>
  <c r="B623" i="6" s="1"/>
  <c r="AC622" i="6"/>
  <c r="X622" i="6"/>
  <c r="W622" i="6"/>
  <c r="S622" i="6"/>
  <c r="R622" i="6"/>
  <c r="B622" i="6" a="1"/>
  <c r="B622" i="6" s="1"/>
  <c r="AC621" i="6"/>
  <c r="X621" i="6"/>
  <c r="W621" i="6"/>
  <c r="S621" i="6"/>
  <c r="R621" i="6"/>
  <c r="B621" i="6" a="1"/>
  <c r="B621" i="6" s="1"/>
  <c r="AC620" i="6"/>
  <c r="X620" i="6"/>
  <c r="W620" i="6"/>
  <c r="S620" i="6"/>
  <c r="R620" i="6"/>
  <c r="B620" i="6" a="1"/>
  <c r="B620" i="6" s="1"/>
  <c r="AC619" i="6"/>
  <c r="X619" i="6"/>
  <c r="W619" i="6"/>
  <c r="S619" i="6"/>
  <c r="R619" i="6"/>
  <c r="B619" i="6" a="1"/>
  <c r="B619" i="6" s="1"/>
  <c r="AC618" i="6"/>
  <c r="X618" i="6"/>
  <c r="W618" i="6"/>
  <c r="S618" i="6"/>
  <c r="R618" i="6"/>
  <c r="B618" i="6" a="1"/>
  <c r="B618" i="6" s="1"/>
  <c r="AC617" i="6"/>
  <c r="X617" i="6"/>
  <c r="W617" i="6"/>
  <c r="S617" i="6"/>
  <c r="R617" i="6"/>
  <c r="B617" i="6" a="1"/>
  <c r="B617" i="6" s="1"/>
  <c r="AC616" i="6"/>
  <c r="X616" i="6"/>
  <c r="W616" i="6"/>
  <c r="S616" i="6"/>
  <c r="R616" i="6"/>
  <c r="B616" i="6" a="1"/>
  <c r="B616" i="6"/>
  <c r="AC615" i="6"/>
  <c r="X615" i="6"/>
  <c r="W615" i="6"/>
  <c r="S615" i="6"/>
  <c r="R615" i="6"/>
  <c r="B615" i="6" a="1"/>
  <c r="B615" i="6"/>
  <c r="AC614" i="6"/>
  <c r="X614" i="6"/>
  <c r="W614" i="6"/>
  <c r="S614" i="6"/>
  <c r="R614" i="6"/>
  <c r="B614" i="6" a="1"/>
  <c r="B614" i="6" s="1"/>
  <c r="AC613" i="6"/>
  <c r="X613" i="6"/>
  <c r="W613" i="6"/>
  <c r="S613" i="6"/>
  <c r="R613" i="6"/>
  <c r="B613" i="6" a="1"/>
  <c r="B613" i="6" s="1"/>
  <c r="AC612" i="6"/>
  <c r="X612" i="6"/>
  <c r="W612" i="6"/>
  <c r="S612" i="6"/>
  <c r="R612" i="6"/>
  <c r="B612" i="6" a="1"/>
  <c r="B612" i="6" s="1"/>
  <c r="AC611" i="6"/>
  <c r="X611" i="6"/>
  <c r="W611" i="6"/>
  <c r="S611" i="6"/>
  <c r="R611" i="6"/>
  <c r="B611" i="6" a="1"/>
  <c r="B611" i="6" s="1"/>
  <c r="AC610" i="6"/>
  <c r="X610" i="6"/>
  <c r="W610" i="6"/>
  <c r="S610" i="6"/>
  <c r="R610" i="6"/>
  <c r="B610" i="6" a="1"/>
  <c r="B610" i="6" s="1"/>
  <c r="AC609" i="6"/>
  <c r="X609" i="6"/>
  <c r="W609" i="6"/>
  <c r="S609" i="6"/>
  <c r="R609" i="6"/>
  <c r="B609" i="6" a="1"/>
  <c r="B609" i="6" s="1"/>
  <c r="AC608" i="6"/>
  <c r="X608" i="6"/>
  <c r="W608" i="6"/>
  <c r="S608" i="6"/>
  <c r="R608" i="6"/>
  <c r="B608" i="6" a="1"/>
  <c r="B608" i="6" s="1"/>
  <c r="AC607" i="6"/>
  <c r="X607" i="6"/>
  <c r="W607" i="6"/>
  <c r="S607" i="6"/>
  <c r="R607" i="6"/>
  <c r="B607" i="6" a="1"/>
  <c r="B607" i="6" s="1"/>
  <c r="AC606" i="6"/>
  <c r="X606" i="6"/>
  <c r="W606" i="6"/>
  <c r="S606" i="6"/>
  <c r="R606" i="6"/>
  <c r="B606" i="6" a="1"/>
  <c r="B606" i="6" s="1"/>
  <c r="AC605" i="6"/>
  <c r="X605" i="6"/>
  <c r="W605" i="6"/>
  <c r="S605" i="6"/>
  <c r="R605" i="6"/>
  <c r="B605" i="6" a="1"/>
  <c r="B605" i="6"/>
  <c r="AC604" i="6"/>
  <c r="X604" i="6"/>
  <c r="W604" i="6"/>
  <c r="S604" i="6"/>
  <c r="R604" i="6"/>
  <c r="B604" i="6" a="1"/>
  <c r="B604" i="6"/>
  <c r="AC603" i="6"/>
  <c r="X603" i="6"/>
  <c r="W603" i="6"/>
  <c r="S603" i="6"/>
  <c r="R603" i="6"/>
  <c r="B603" i="6" a="1"/>
  <c r="B603" i="6"/>
  <c r="AC602" i="6"/>
  <c r="X602" i="6"/>
  <c r="W602" i="6"/>
  <c r="S602" i="6"/>
  <c r="R602" i="6"/>
  <c r="B602" i="6" a="1"/>
  <c r="B602" i="6"/>
  <c r="AC601" i="6"/>
  <c r="X601" i="6"/>
  <c r="W601" i="6"/>
  <c r="S601" i="6"/>
  <c r="R601" i="6"/>
  <c r="B601" i="6" a="1"/>
  <c r="B601" i="6" s="1"/>
  <c r="AC600" i="6"/>
  <c r="X600" i="6"/>
  <c r="W600" i="6"/>
  <c r="S600" i="6"/>
  <c r="R600" i="6"/>
  <c r="B600" i="6" a="1"/>
  <c r="B600" i="6" s="1"/>
  <c r="AC599" i="6"/>
  <c r="X599" i="6"/>
  <c r="W599" i="6"/>
  <c r="S599" i="6"/>
  <c r="R599" i="6"/>
  <c r="B599" i="6" a="1"/>
  <c r="B599" i="6" s="1"/>
  <c r="AC598" i="6"/>
  <c r="X598" i="6"/>
  <c r="W598" i="6"/>
  <c r="S598" i="6"/>
  <c r="R598" i="6"/>
  <c r="B598" i="6" a="1"/>
  <c r="B598" i="6" s="1"/>
  <c r="AC597" i="6"/>
  <c r="X597" i="6"/>
  <c r="W597" i="6"/>
  <c r="S597" i="6"/>
  <c r="R597" i="6"/>
  <c r="B597" i="6" a="1"/>
  <c r="B597" i="6" s="1"/>
  <c r="AC596" i="6"/>
  <c r="X596" i="6"/>
  <c r="W596" i="6"/>
  <c r="S596" i="6"/>
  <c r="R596" i="6"/>
  <c r="B596" i="6" a="1"/>
  <c r="B596" i="6" s="1"/>
  <c r="AC595" i="6"/>
  <c r="X595" i="6"/>
  <c r="W595" i="6"/>
  <c r="S595" i="6"/>
  <c r="R595" i="6"/>
  <c r="B595" i="6" a="1"/>
  <c r="B595" i="6" s="1"/>
  <c r="AC594" i="6"/>
  <c r="X594" i="6"/>
  <c r="W594" i="6"/>
  <c r="S594" i="6"/>
  <c r="R594" i="6"/>
  <c r="B594" i="6" a="1"/>
  <c r="B594" i="6" s="1"/>
  <c r="AC593" i="6"/>
  <c r="X593" i="6"/>
  <c r="W593" i="6"/>
  <c r="S593" i="6"/>
  <c r="R593" i="6"/>
  <c r="B593" i="6" a="1"/>
  <c r="B593" i="6"/>
  <c r="AC592" i="6"/>
  <c r="X592" i="6"/>
  <c r="W592" i="6"/>
  <c r="S592" i="6"/>
  <c r="R592" i="6"/>
  <c r="B592" i="6" a="1"/>
  <c r="B592" i="6"/>
  <c r="AC591" i="6"/>
  <c r="X591" i="6"/>
  <c r="W591" i="6"/>
  <c r="S591" i="6"/>
  <c r="R591" i="6"/>
  <c r="B591" i="6" a="1"/>
  <c r="B591" i="6"/>
  <c r="AC590" i="6"/>
  <c r="X590" i="6"/>
  <c r="W590" i="6"/>
  <c r="S590" i="6"/>
  <c r="R590" i="6"/>
  <c r="B590" i="6" a="1"/>
  <c r="B590" i="6"/>
  <c r="AC589" i="6"/>
  <c r="X589" i="6"/>
  <c r="W589" i="6"/>
  <c r="S589" i="6"/>
  <c r="R589" i="6"/>
  <c r="B589" i="6" a="1"/>
  <c r="B589" i="6"/>
  <c r="AC588" i="6"/>
  <c r="X588" i="6"/>
  <c r="W588" i="6"/>
  <c r="S588" i="6"/>
  <c r="R588" i="6"/>
  <c r="B588" i="6" a="1"/>
  <c r="B588" i="6" s="1"/>
  <c r="AC587" i="6"/>
  <c r="X587" i="6"/>
  <c r="W587" i="6"/>
  <c r="S587" i="6"/>
  <c r="R587" i="6"/>
  <c r="B587" i="6" a="1"/>
  <c r="B587" i="6" s="1"/>
  <c r="AC586" i="6"/>
  <c r="X586" i="6"/>
  <c r="W586" i="6"/>
  <c r="S586" i="6"/>
  <c r="R586" i="6"/>
  <c r="B586" i="6" a="1"/>
  <c r="B586" i="6" s="1"/>
  <c r="AC585" i="6"/>
  <c r="X585" i="6"/>
  <c r="W585" i="6"/>
  <c r="S585" i="6"/>
  <c r="R585" i="6"/>
  <c r="B585" i="6" a="1"/>
  <c r="B585" i="6" s="1"/>
  <c r="AC584" i="6"/>
  <c r="X584" i="6"/>
  <c r="W584" i="6"/>
  <c r="S584" i="6"/>
  <c r="R584" i="6"/>
  <c r="B584" i="6" a="1"/>
  <c r="B584" i="6" s="1"/>
  <c r="AC583" i="6"/>
  <c r="X583" i="6"/>
  <c r="W583" i="6"/>
  <c r="S583" i="6"/>
  <c r="R583" i="6"/>
  <c r="B583" i="6" a="1"/>
  <c r="B583" i="6" s="1"/>
  <c r="AC582" i="6"/>
  <c r="X582" i="6"/>
  <c r="W582" i="6"/>
  <c r="S582" i="6"/>
  <c r="R582" i="6"/>
  <c r="B582" i="6" a="1"/>
  <c r="B582" i="6" s="1"/>
  <c r="AC581" i="6"/>
  <c r="X581" i="6"/>
  <c r="W581" i="6"/>
  <c r="S581" i="6"/>
  <c r="R581" i="6"/>
  <c r="B581" i="6" a="1"/>
  <c r="B581" i="6" s="1"/>
  <c r="AC580" i="6"/>
  <c r="X580" i="6"/>
  <c r="W580" i="6"/>
  <c r="S580" i="6"/>
  <c r="R580" i="6"/>
  <c r="B580" i="6" a="1"/>
  <c r="B580" i="6"/>
  <c r="AC579" i="6"/>
  <c r="X579" i="6"/>
  <c r="W579" i="6"/>
  <c r="S579" i="6"/>
  <c r="R579" i="6"/>
  <c r="B579" i="6" a="1"/>
  <c r="B579" i="6"/>
  <c r="AC578" i="6"/>
  <c r="X578" i="6"/>
  <c r="W578" i="6"/>
  <c r="S578" i="6"/>
  <c r="R578" i="6"/>
  <c r="B578" i="6" a="1"/>
  <c r="B578" i="6"/>
  <c r="AC577" i="6"/>
  <c r="X577" i="6"/>
  <c r="W577" i="6"/>
  <c r="S577" i="6"/>
  <c r="R577" i="6"/>
  <c r="B577" i="6" a="1"/>
  <c r="B577" i="6"/>
  <c r="AC576" i="6"/>
  <c r="X576" i="6"/>
  <c r="W576" i="6"/>
  <c r="S576" i="6"/>
  <c r="R576" i="6"/>
  <c r="B576" i="6" a="1"/>
  <c r="B576" i="6" s="1"/>
  <c r="AC575" i="6"/>
  <c r="X575" i="6"/>
  <c r="W575" i="6"/>
  <c r="S575" i="6"/>
  <c r="R575" i="6"/>
  <c r="B575" i="6" a="1"/>
  <c r="B575" i="6" s="1"/>
  <c r="AC574" i="6"/>
  <c r="X574" i="6"/>
  <c r="W574" i="6"/>
  <c r="S574" i="6"/>
  <c r="R574" i="6"/>
  <c r="B574" i="6" a="1"/>
  <c r="B574" i="6" s="1"/>
  <c r="AC573" i="6"/>
  <c r="X573" i="6"/>
  <c r="W573" i="6"/>
  <c r="S573" i="6"/>
  <c r="R573" i="6"/>
  <c r="B573" i="6" a="1"/>
  <c r="B573" i="6" s="1"/>
  <c r="AC572" i="6"/>
  <c r="X572" i="6"/>
  <c r="W572" i="6"/>
  <c r="S572" i="6"/>
  <c r="R572" i="6"/>
  <c r="B572" i="6" a="1"/>
  <c r="B572" i="6" s="1"/>
  <c r="AC571" i="6"/>
  <c r="X571" i="6"/>
  <c r="W571" i="6"/>
  <c r="S571" i="6"/>
  <c r="R571" i="6"/>
  <c r="B571" i="6" a="1"/>
  <c r="B571" i="6" s="1"/>
  <c r="AC570" i="6"/>
  <c r="X570" i="6"/>
  <c r="W570" i="6"/>
  <c r="S570" i="6"/>
  <c r="R570" i="6"/>
  <c r="B570" i="6" a="1"/>
  <c r="B570" i="6" s="1"/>
  <c r="AC569" i="6"/>
  <c r="X569" i="6"/>
  <c r="W569" i="6"/>
  <c r="S569" i="6"/>
  <c r="R569" i="6"/>
  <c r="B569" i="6" a="1"/>
  <c r="B569" i="6" s="1"/>
  <c r="AC568" i="6"/>
  <c r="X568" i="6"/>
  <c r="W568" i="6"/>
  <c r="S568" i="6"/>
  <c r="R568" i="6"/>
  <c r="B568" i="6" a="1"/>
  <c r="B568" i="6" s="1"/>
  <c r="AC567" i="6"/>
  <c r="X567" i="6"/>
  <c r="W567" i="6"/>
  <c r="S567" i="6"/>
  <c r="R567" i="6"/>
  <c r="B567" i="6" a="1"/>
  <c r="B567" i="6"/>
  <c r="AC566" i="6"/>
  <c r="X566" i="6"/>
  <c r="W566" i="6"/>
  <c r="S566" i="6"/>
  <c r="R566" i="6"/>
  <c r="B566" i="6" a="1"/>
  <c r="B566" i="6"/>
  <c r="AC565" i="6"/>
  <c r="X565" i="6"/>
  <c r="W565" i="6"/>
  <c r="S565" i="6"/>
  <c r="R565" i="6"/>
  <c r="B565" i="6" a="1"/>
  <c r="B565" i="6" s="1"/>
  <c r="AC564" i="6"/>
  <c r="X564" i="6"/>
  <c r="W564" i="6"/>
  <c r="S564" i="6"/>
  <c r="R564" i="6"/>
  <c r="B564" i="6" a="1"/>
  <c r="B564" i="6" s="1"/>
  <c r="AC563" i="6"/>
  <c r="X563" i="6"/>
  <c r="W563" i="6"/>
  <c r="S563" i="6"/>
  <c r="R563" i="6"/>
  <c r="B563" i="6" a="1"/>
  <c r="B563" i="6" s="1"/>
  <c r="AC562" i="6"/>
  <c r="X562" i="6"/>
  <c r="W562" i="6"/>
  <c r="S562" i="6"/>
  <c r="R562" i="6"/>
  <c r="B562" i="6" a="1"/>
  <c r="B562" i="6" s="1"/>
  <c r="AC561" i="6"/>
  <c r="X561" i="6"/>
  <c r="W561" i="6"/>
  <c r="S561" i="6"/>
  <c r="R561" i="6"/>
  <c r="B561" i="6" a="1"/>
  <c r="B561" i="6" s="1"/>
  <c r="AC560" i="6"/>
  <c r="X560" i="6"/>
  <c r="W560" i="6"/>
  <c r="S560" i="6"/>
  <c r="R560" i="6"/>
  <c r="B560" i="6" a="1"/>
  <c r="B560" i="6" s="1"/>
  <c r="AC559" i="6"/>
  <c r="X559" i="6"/>
  <c r="W559" i="6"/>
  <c r="S559" i="6"/>
  <c r="R559" i="6"/>
  <c r="B559" i="6" a="1"/>
  <c r="B559" i="6" s="1"/>
  <c r="AC558" i="6"/>
  <c r="X558" i="6"/>
  <c r="W558" i="6"/>
  <c r="S558" i="6"/>
  <c r="R558" i="6"/>
  <c r="B558" i="6" a="1"/>
  <c r="B558" i="6" s="1"/>
  <c r="AC557" i="6"/>
  <c r="X557" i="6"/>
  <c r="W557" i="6"/>
  <c r="S557" i="6"/>
  <c r="R557" i="6"/>
  <c r="B557" i="6" a="1"/>
  <c r="B557" i="6" s="1"/>
  <c r="AC556" i="6"/>
  <c r="X556" i="6"/>
  <c r="W556" i="6"/>
  <c r="S556" i="6"/>
  <c r="R556" i="6"/>
  <c r="B556" i="6" a="1"/>
  <c r="B556" i="6" s="1"/>
  <c r="AC555" i="6"/>
  <c r="X555" i="6"/>
  <c r="W555" i="6"/>
  <c r="S555" i="6"/>
  <c r="R555" i="6"/>
  <c r="B555" i="6" a="1"/>
  <c r="B555" i="6" s="1"/>
  <c r="AC554" i="6"/>
  <c r="X554" i="6"/>
  <c r="W554" i="6"/>
  <c r="S554" i="6"/>
  <c r="R554" i="6"/>
  <c r="B554" i="6" a="1"/>
  <c r="B554" i="6"/>
  <c r="AC553" i="6"/>
  <c r="X553" i="6"/>
  <c r="W553" i="6"/>
  <c r="S553" i="6"/>
  <c r="R553" i="6"/>
  <c r="B553" i="6" a="1"/>
  <c r="B553" i="6"/>
  <c r="AC552" i="6"/>
  <c r="X552" i="6"/>
  <c r="W552" i="6"/>
  <c r="S552" i="6"/>
  <c r="R552" i="6"/>
  <c r="B552" i="6" a="1"/>
  <c r="B552" i="6" s="1"/>
  <c r="AC551" i="6"/>
  <c r="X551" i="6"/>
  <c r="W551" i="6"/>
  <c r="S551" i="6"/>
  <c r="R551" i="6"/>
  <c r="B551" i="6" a="1"/>
  <c r="B551" i="6" s="1"/>
  <c r="AC550" i="6"/>
  <c r="X550" i="6"/>
  <c r="W550" i="6"/>
  <c r="S550" i="6"/>
  <c r="R550" i="6"/>
  <c r="B550" i="6" a="1"/>
  <c r="B550" i="6" s="1"/>
  <c r="AC549" i="6"/>
  <c r="X549" i="6"/>
  <c r="W549" i="6"/>
  <c r="S549" i="6"/>
  <c r="R549" i="6"/>
  <c r="B549" i="6" a="1"/>
  <c r="B549" i="6" s="1"/>
  <c r="AC548" i="6"/>
  <c r="X548" i="6"/>
  <c r="W548" i="6"/>
  <c r="S548" i="6"/>
  <c r="R548" i="6"/>
  <c r="B548" i="6" a="1"/>
  <c r="B548" i="6"/>
  <c r="AC547" i="6"/>
  <c r="X547" i="6"/>
  <c r="W547" i="6"/>
  <c r="S547" i="6"/>
  <c r="R547" i="6"/>
  <c r="B547" i="6" a="1"/>
  <c r="B547" i="6" s="1"/>
  <c r="AC546" i="6"/>
  <c r="X546" i="6"/>
  <c r="W546" i="6"/>
  <c r="S546" i="6"/>
  <c r="R546" i="6"/>
  <c r="B546" i="6" a="1"/>
  <c r="B546" i="6" s="1"/>
  <c r="AC545" i="6"/>
  <c r="X545" i="6"/>
  <c r="W545" i="6"/>
  <c r="S545" i="6"/>
  <c r="R545" i="6"/>
  <c r="B545" i="6" a="1"/>
  <c r="B545" i="6" s="1"/>
  <c r="AC544" i="6"/>
  <c r="X544" i="6"/>
  <c r="W544" i="6"/>
  <c r="S544" i="6"/>
  <c r="R544" i="6"/>
  <c r="B544" i="6" a="1"/>
  <c r="B544" i="6" s="1"/>
  <c r="AC543" i="6"/>
  <c r="X543" i="6"/>
  <c r="W543" i="6"/>
  <c r="S543" i="6"/>
  <c r="R543" i="6"/>
  <c r="B543" i="6" a="1"/>
  <c r="B543" i="6" s="1"/>
  <c r="AC542" i="6"/>
  <c r="X542" i="6"/>
  <c r="W542" i="6"/>
  <c r="S542" i="6"/>
  <c r="R542" i="6"/>
  <c r="B542" i="6" a="1"/>
  <c r="B542" i="6" s="1"/>
  <c r="AC541" i="6"/>
  <c r="X541" i="6"/>
  <c r="W541" i="6"/>
  <c r="S541" i="6"/>
  <c r="R541" i="6"/>
  <c r="B541" i="6" a="1"/>
  <c r="B541" i="6"/>
  <c r="AC540" i="6"/>
  <c r="X540" i="6"/>
  <c r="W540" i="6"/>
  <c r="S540" i="6"/>
  <c r="R540" i="6"/>
  <c r="B540" i="6" a="1"/>
  <c r="B540" i="6" s="1"/>
  <c r="AC539" i="6"/>
  <c r="X539" i="6"/>
  <c r="W539" i="6"/>
  <c r="S539" i="6"/>
  <c r="R539" i="6"/>
  <c r="B539" i="6" a="1"/>
  <c r="B539" i="6" s="1"/>
  <c r="AC538" i="6"/>
  <c r="X538" i="6"/>
  <c r="W538" i="6"/>
  <c r="S538" i="6"/>
  <c r="R538" i="6"/>
  <c r="B538" i="6" a="1"/>
  <c r="B538" i="6" s="1"/>
  <c r="AC537" i="6"/>
  <c r="X537" i="6"/>
  <c r="W537" i="6"/>
  <c r="S537" i="6"/>
  <c r="R537" i="6"/>
  <c r="B537" i="6" a="1"/>
  <c r="B537" i="6" s="1"/>
  <c r="AC536" i="6"/>
  <c r="X536" i="6"/>
  <c r="W536" i="6"/>
  <c r="S536" i="6"/>
  <c r="R536" i="6"/>
  <c r="B536" i="6" a="1"/>
  <c r="B536" i="6" s="1"/>
  <c r="AC535" i="6"/>
  <c r="X535" i="6"/>
  <c r="W535" i="6"/>
  <c r="S535" i="6"/>
  <c r="R535" i="6"/>
  <c r="B535" i="6" a="1"/>
  <c r="B535" i="6" s="1"/>
  <c r="AC534" i="6"/>
  <c r="X534" i="6"/>
  <c r="W534" i="6"/>
  <c r="S534" i="6"/>
  <c r="R534" i="6"/>
  <c r="B534" i="6" a="1"/>
  <c r="B534" i="6" s="1"/>
  <c r="AC533" i="6"/>
  <c r="X533" i="6"/>
  <c r="W533" i="6"/>
  <c r="S533" i="6"/>
  <c r="R533" i="6"/>
  <c r="B533" i="6" a="1"/>
  <c r="B533" i="6" s="1"/>
  <c r="AC532" i="6"/>
  <c r="X532" i="6"/>
  <c r="W532" i="6"/>
  <c r="S532" i="6"/>
  <c r="R532" i="6"/>
  <c r="B532" i="6" a="1"/>
  <c r="B532" i="6" s="1"/>
  <c r="AC531" i="6"/>
  <c r="X531" i="6"/>
  <c r="W531" i="6"/>
  <c r="S531" i="6"/>
  <c r="R531" i="6"/>
  <c r="B531" i="6" a="1"/>
  <c r="B531" i="6" s="1"/>
  <c r="AC530" i="6"/>
  <c r="X530" i="6"/>
  <c r="W530" i="6"/>
  <c r="S530" i="6"/>
  <c r="R530" i="6"/>
  <c r="B530" i="6" a="1"/>
  <c r="B530" i="6" s="1"/>
  <c r="AC529" i="6"/>
  <c r="X529" i="6"/>
  <c r="W529" i="6"/>
  <c r="S529" i="6"/>
  <c r="R529" i="6"/>
  <c r="B529" i="6" a="1"/>
  <c r="B529" i="6" s="1"/>
  <c r="AC528" i="6"/>
  <c r="X528" i="6"/>
  <c r="W528" i="6"/>
  <c r="S528" i="6"/>
  <c r="R528" i="6"/>
  <c r="B528" i="6" a="1"/>
  <c r="B528" i="6" s="1"/>
  <c r="AC527" i="6"/>
  <c r="X527" i="6"/>
  <c r="W527" i="6"/>
  <c r="S527" i="6"/>
  <c r="R527" i="6"/>
  <c r="B527" i="6" a="1"/>
  <c r="B527" i="6" s="1"/>
  <c r="AC526" i="6"/>
  <c r="X526" i="6"/>
  <c r="W526" i="6"/>
  <c r="S526" i="6"/>
  <c r="R526" i="6"/>
  <c r="B526" i="6" a="1"/>
  <c r="B526" i="6" s="1"/>
  <c r="AC525" i="6"/>
  <c r="X525" i="6"/>
  <c r="W525" i="6"/>
  <c r="S525" i="6"/>
  <c r="R525" i="6"/>
  <c r="B525" i="6" a="1"/>
  <c r="B525" i="6" s="1"/>
  <c r="AC524" i="6"/>
  <c r="X524" i="6"/>
  <c r="W524" i="6"/>
  <c r="S524" i="6"/>
  <c r="R524" i="6"/>
  <c r="B524" i="6" a="1"/>
  <c r="B524" i="6" s="1"/>
  <c r="AC523" i="6"/>
  <c r="X523" i="6"/>
  <c r="W523" i="6"/>
  <c r="S523" i="6"/>
  <c r="R523" i="6"/>
  <c r="B523" i="6" a="1"/>
  <c r="B523" i="6" s="1"/>
  <c r="AC522" i="6"/>
  <c r="X522" i="6"/>
  <c r="W522" i="6"/>
  <c r="S522" i="6"/>
  <c r="R522" i="6"/>
  <c r="B522" i="6" a="1"/>
  <c r="B522" i="6" s="1"/>
  <c r="AC521" i="6"/>
  <c r="X521" i="6"/>
  <c r="W521" i="6"/>
  <c r="S521" i="6"/>
  <c r="R521" i="6"/>
  <c r="B521" i="6" a="1"/>
  <c r="B521" i="6"/>
  <c r="AC520" i="6"/>
  <c r="X520" i="6"/>
  <c r="W520" i="6"/>
  <c r="S520" i="6"/>
  <c r="R520" i="6"/>
  <c r="B520" i="6" a="1"/>
  <c r="B520" i="6" s="1"/>
  <c r="AC519" i="6"/>
  <c r="X519" i="6"/>
  <c r="W519" i="6"/>
  <c r="S519" i="6"/>
  <c r="R519" i="6"/>
  <c r="B519" i="6" a="1"/>
  <c r="B519" i="6" s="1"/>
  <c r="AC518" i="6"/>
  <c r="X518" i="6"/>
  <c r="W518" i="6"/>
  <c r="S518" i="6"/>
  <c r="R518" i="6"/>
  <c r="B518" i="6" a="1"/>
  <c r="B518" i="6" s="1"/>
  <c r="AC517" i="6"/>
  <c r="X517" i="6"/>
  <c r="W517" i="6"/>
  <c r="S517" i="6"/>
  <c r="R517" i="6"/>
  <c r="B517" i="6" a="1"/>
  <c r="B517" i="6" s="1"/>
  <c r="AC516" i="6"/>
  <c r="X516" i="6"/>
  <c r="W516" i="6"/>
  <c r="S516" i="6"/>
  <c r="R516" i="6"/>
  <c r="B516" i="6" a="1"/>
  <c r="B516" i="6" s="1"/>
  <c r="AC515" i="6"/>
  <c r="X515" i="6"/>
  <c r="W515" i="6"/>
  <c r="S515" i="6"/>
  <c r="R515" i="6"/>
  <c r="B515" i="6" a="1"/>
  <c r="B515" i="6" s="1"/>
  <c r="AC514" i="6"/>
  <c r="X514" i="6"/>
  <c r="W514" i="6"/>
  <c r="S514" i="6"/>
  <c r="R514" i="6"/>
  <c r="B514" i="6" a="1"/>
  <c r="B514" i="6" s="1"/>
  <c r="AC513" i="6"/>
  <c r="X513" i="6"/>
  <c r="W513" i="6"/>
  <c r="S513" i="6"/>
  <c r="R513" i="6"/>
  <c r="B513" i="6" a="1"/>
  <c r="B513" i="6" s="1"/>
  <c r="AC512" i="6"/>
  <c r="X512" i="6"/>
  <c r="W512" i="6"/>
  <c r="S512" i="6"/>
  <c r="R512" i="6"/>
  <c r="B512" i="6" a="1"/>
  <c r="B512" i="6" s="1"/>
  <c r="AC511" i="6"/>
  <c r="X511" i="6"/>
  <c r="W511" i="6"/>
  <c r="S511" i="6"/>
  <c r="R511" i="6"/>
  <c r="B511" i="6" a="1"/>
  <c r="B511" i="6" s="1"/>
  <c r="AC510" i="6"/>
  <c r="X510" i="6"/>
  <c r="W510" i="6"/>
  <c r="S510" i="6"/>
  <c r="R510" i="6"/>
  <c r="B510" i="6" a="1"/>
  <c r="B510" i="6" s="1"/>
  <c r="AC509" i="6"/>
  <c r="X509" i="6"/>
  <c r="W509" i="6"/>
  <c r="S509" i="6"/>
  <c r="R509" i="6"/>
  <c r="B509" i="6" a="1"/>
  <c r="B509" i="6" s="1"/>
  <c r="AC508" i="6"/>
  <c r="X508" i="6"/>
  <c r="W508" i="6"/>
  <c r="S508" i="6"/>
  <c r="R508" i="6"/>
  <c r="B508" i="6" a="1"/>
  <c r="B508" i="6"/>
  <c r="AC507" i="6"/>
  <c r="X507" i="6"/>
  <c r="W507" i="6"/>
  <c r="S507" i="6"/>
  <c r="R507" i="6"/>
  <c r="B507" i="6" a="1"/>
  <c r="B507" i="6" s="1"/>
  <c r="AC506" i="6"/>
  <c r="X506" i="6"/>
  <c r="W506" i="6"/>
  <c r="S506" i="6"/>
  <c r="R506" i="6"/>
  <c r="B506" i="6" a="1"/>
  <c r="B506" i="6" s="1"/>
  <c r="AC505" i="6"/>
  <c r="X505" i="6"/>
  <c r="W505" i="6"/>
  <c r="S505" i="6"/>
  <c r="R505" i="6"/>
  <c r="B505" i="6" a="1"/>
  <c r="B505" i="6" s="1"/>
  <c r="AC504" i="6"/>
  <c r="X504" i="6"/>
  <c r="W504" i="6"/>
  <c r="S504" i="6"/>
  <c r="R504" i="6"/>
  <c r="B504" i="6" a="1"/>
  <c r="B504" i="6" s="1"/>
  <c r="AC503" i="6"/>
  <c r="X503" i="6"/>
  <c r="W503" i="6"/>
  <c r="S503" i="6"/>
  <c r="R503" i="6"/>
  <c r="B503" i="6" a="1"/>
  <c r="B503" i="6" s="1"/>
  <c r="AC502" i="6"/>
  <c r="X502" i="6"/>
  <c r="W502" i="6"/>
  <c r="S502" i="6"/>
  <c r="R502" i="6"/>
  <c r="B502" i="6" a="1"/>
  <c r="B502" i="6" s="1"/>
  <c r="AC501" i="6"/>
  <c r="X501" i="6"/>
  <c r="W501" i="6"/>
  <c r="S501" i="6"/>
  <c r="R501" i="6"/>
  <c r="B501" i="6" a="1"/>
  <c r="B501" i="6" s="1"/>
  <c r="AC500" i="6"/>
  <c r="X500" i="6"/>
  <c r="W500" i="6"/>
  <c r="S500" i="6"/>
  <c r="R500" i="6"/>
  <c r="B500" i="6" a="1"/>
  <c r="B500" i="6" s="1"/>
  <c r="AC499" i="6"/>
  <c r="X499" i="6"/>
  <c r="W499" i="6"/>
  <c r="S499" i="6"/>
  <c r="R499" i="6"/>
  <c r="B499" i="6" a="1"/>
  <c r="B499" i="6" s="1"/>
  <c r="AC498" i="6"/>
  <c r="X498" i="6"/>
  <c r="W498" i="6"/>
  <c r="S498" i="6"/>
  <c r="R498" i="6"/>
  <c r="B498" i="6" a="1"/>
  <c r="B498" i="6" s="1"/>
  <c r="AC497" i="6"/>
  <c r="X497" i="6"/>
  <c r="W497" i="6"/>
  <c r="S497" i="6"/>
  <c r="R497" i="6"/>
  <c r="B497" i="6" a="1"/>
  <c r="B497" i="6"/>
  <c r="AC496" i="6"/>
  <c r="X496" i="6"/>
  <c r="W496" i="6"/>
  <c r="S496" i="6"/>
  <c r="R496" i="6"/>
  <c r="B496" i="6" a="1"/>
  <c r="B496" i="6" s="1"/>
  <c r="AC495" i="6"/>
  <c r="X495" i="6"/>
  <c r="W495" i="6"/>
  <c r="S495" i="6"/>
  <c r="R495" i="6"/>
  <c r="B495" i="6" a="1"/>
  <c r="B495" i="6"/>
  <c r="AC494" i="6"/>
  <c r="X494" i="6"/>
  <c r="W494" i="6"/>
  <c r="S494" i="6"/>
  <c r="R494" i="6"/>
  <c r="B494" i="6" a="1"/>
  <c r="B494" i="6" s="1"/>
  <c r="AC493" i="6"/>
  <c r="X493" i="6"/>
  <c r="W493" i="6"/>
  <c r="S493" i="6"/>
  <c r="R493" i="6"/>
  <c r="B493" i="6" a="1"/>
  <c r="B493" i="6" s="1"/>
  <c r="AC492" i="6"/>
  <c r="X492" i="6"/>
  <c r="W492" i="6"/>
  <c r="S492" i="6"/>
  <c r="R492" i="6"/>
  <c r="B492" i="6" a="1"/>
  <c r="B492" i="6" s="1"/>
  <c r="AC491" i="6"/>
  <c r="X491" i="6"/>
  <c r="W491" i="6"/>
  <c r="S491" i="6"/>
  <c r="R491" i="6"/>
  <c r="B491" i="6" a="1"/>
  <c r="B491" i="6" s="1"/>
  <c r="AC490" i="6"/>
  <c r="X490" i="6"/>
  <c r="W490" i="6"/>
  <c r="S490" i="6"/>
  <c r="R490" i="6"/>
  <c r="B490" i="6" a="1"/>
  <c r="B490" i="6" s="1"/>
  <c r="AC489" i="6"/>
  <c r="X489" i="6"/>
  <c r="W489" i="6"/>
  <c r="S489" i="6"/>
  <c r="R489" i="6"/>
  <c r="B489" i="6" a="1"/>
  <c r="B489" i="6" s="1"/>
  <c r="AC488" i="6"/>
  <c r="X488" i="6"/>
  <c r="W488" i="6"/>
  <c r="S488" i="6"/>
  <c r="R488" i="6"/>
  <c r="B488" i="6" a="1"/>
  <c r="B488" i="6"/>
  <c r="AC487" i="6"/>
  <c r="X487" i="6"/>
  <c r="W487" i="6"/>
  <c r="S487" i="6"/>
  <c r="R487" i="6"/>
  <c r="B487" i="6" a="1"/>
  <c r="B487" i="6" s="1"/>
  <c r="AC486" i="6"/>
  <c r="X486" i="6"/>
  <c r="W486" i="6"/>
  <c r="S486" i="6"/>
  <c r="R486" i="6"/>
  <c r="B486" i="6" a="1"/>
  <c r="B486" i="6" s="1"/>
  <c r="AC485" i="6"/>
  <c r="X485" i="6"/>
  <c r="W485" i="6"/>
  <c r="S485" i="6"/>
  <c r="R485" i="6"/>
  <c r="B485" i="6" a="1"/>
  <c r="B485" i="6"/>
  <c r="AC484" i="6"/>
  <c r="X484" i="6"/>
  <c r="W484" i="6"/>
  <c r="S484" i="6"/>
  <c r="R484" i="6"/>
  <c r="B484" i="6" a="1"/>
  <c r="B484" i="6"/>
  <c r="AC483" i="6"/>
  <c r="X483" i="6"/>
  <c r="W483" i="6"/>
  <c r="S483" i="6"/>
  <c r="R483" i="6"/>
  <c r="B483" i="6" a="1"/>
  <c r="B483" i="6" s="1"/>
  <c r="AC482" i="6"/>
  <c r="X482" i="6"/>
  <c r="W482" i="6"/>
  <c r="S482" i="6"/>
  <c r="R482" i="6"/>
  <c r="B482" i="6" a="1"/>
  <c r="B482" i="6" s="1"/>
  <c r="AC481" i="6"/>
  <c r="X481" i="6"/>
  <c r="W481" i="6"/>
  <c r="S481" i="6"/>
  <c r="R481" i="6"/>
  <c r="B481" i="6" a="1"/>
  <c r="B481" i="6" s="1"/>
  <c r="AC480" i="6"/>
  <c r="X480" i="6"/>
  <c r="W480" i="6"/>
  <c r="S480" i="6"/>
  <c r="R480" i="6"/>
  <c r="B480" i="6" a="1"/>
  <c r="B480" i="6" s="1"/>
  <c r="AC479" i="6"/>
  <c r="X479" i="6"/>
  <c r="W479" i="6"/>
  <c r="S479" i="6"/>
  <c r="R479" i="6"/>
  <c r="B479" i="6" a="1"/>
  <c r="B479" i="6" s="1"/>
  <c r="AC478" i="6"/>
  <c r="X478" i="6"/>
  <c r="W478" i="6"/>
  <c r="S478" i="6"/>
  <c r="R478" i="6"/>
  <c r="B478" i="6" a="1"/>
  <c r="B478" i="6" s="1"/>
  <c r="AC477" i="6"/>
  <c r="X477" i="6"/>
  <c r="W477" i="6"/>
  <c r="S477" i="6"/>
  <c r="R477" i="6"/>
  <c r="B477" i="6" a="1"/>
  <c r="B477" i="6" s="1"/>
  <c r="AC476" i="6"/>
  <c r="X476" i="6"/>
  <c r="W476" i="6"/>
  <c r="S476" i="6"/>
  <c r="R476" i="6"/>
  <c r="B476" i="6" a="1"/>
  <c r="B476" i="6" s="1"/>
  <c r="AC475" i="6"/>
  <c r="X475" i="6"/>
  <c r="W475" i="6"/>
  <c r="S475" i="6"/>
  <c r="R475" i="6"/>
  <c r="B475" i="6" a="1"/>
  <c r="B475" i="6" s="1"/>
  <c r="AC474" i="6"/>
  <c r="X474" i="6"/>
  <c r="W474" i="6"/>
  <c r="S474" i="6"/>
  <c r="R474" i="6"/>
  <c r="B474" i="6" a="1"/>
  <c r="B474" i="6" s="1"/>
  <c r="AC473" i="6"/>
  <c r="X473" i="6"/>
  <c r="W473" i="6"/>
  <c r="S473" i="6"/>
  <c r="R473" i="6"/>
  <c r="B473" i="6" a="1"/>
  <c r="B473" i="6" s="1"/>
  <c r="AC472" i="6"/>
  <c r="X472" i="6"/>
  <c r="W472" i="6"/>
  <c r="S472" i="6"/>
  <c r="R472" i="6"/>
  <c r="B472" i="6" a="1"/>
  <c r="B472" i="6"/>
  <c r="AC471" i="6"/>
  <c r="X471" i="6"/>
  <c r="W471" i="6"/>
  <c r="S471" i="6"/>
  <c r="R471" i="6"/>
  <c r="B471" i="6" a="1"/>
  <c r="B471" i="6"/>
  <c r="AC470" i="6"/>
  <c r="X470" i="6"/>
  <c r="W470" i="6"/>
  <c r="S470" i="6"/>
  <c r="R470" i="6"/>
  <c r="B470" i="6" a="1"/>
  <c r="B470" i="6" s="1"/>
  <c r="AC469" i="6"/>
  <c r="X469" i="6"/>
  <c r="W469" i="6"/>
  <c r="S469" i="6"/>
  <c r="R469" i="6"/>
  <c r="B469" i="6" a="1"/>
  <c r="B469" i="6" s="1"/>
  <c r="AC468" i="6"/>
  <c r="X468" i="6"/>
  <c r="W468" i="6"/>
  <c r="S468" i="6"/>
  <c r="R468" i="6"/>
  <c r="B468" i="6" a="1"/>
  <c r="B468" i="6" s="1"/>
  <c r="AC467" i="6"/>
  <c r="X467" i="6"/>
  <c r="W467" i="6"/>
  <c r="S467" i="6"/>
  <c r="R467" i="6"/>
  <c r="B467" i="6" a="1"/>
  <c r="B467" i="6" s="1"/>
  <c r="AC466" i="6"/>
  <c r="X466" i="6"/>
  <c r="W466" i="6"/>
  <c r="S466" i="6"/>
  <c r="R466" i="6"/>
  <c r="B466" i="6" a="1"/>
  <c r="B466" i="6" s="1"/>
  <c r="AC465" i="6"/>
  <c r="X465" i="6"/>
  <c r="W465" i="6"/>
  <c r="S465" i="6"/>
  <c r="R465" i="6"/>
  <c r="B465" i="6" a="1"/>
  <c r="B465" i="6" s="1"/>
  <c r="AC464" i="6"/>
  <c r="X464" i="6"/>
  <c r="W464" i="6"/>
  <c r="S464" i="6"/>
  <c r="R464" i="6"/>
  <c r="B464" i="6" a="1"/>
  <c r="B464" i="6" s="1"/>
  <c r="AC463" i="6"/>
  <c r="X463" i="6"/>
  <c r="W463" i="6"/>
  <c r="S463" i="6"/>
  <c r="R463" i="6"/>
  <c r="B463" i="6" a="1"/>
  <c r="B463" i="6" s="1"/>
  <c r="AC462" i="6"/>
  <c r="X462" i="6"/>
  <c r="W462" i="6"/>
  <c r="S462" i="6"/>
  <c r="R462" i="6"/>
  <c r="B462" i="6" a="1"/>
  <c r="B462" i="6" s="1"/>
  <c r="AC461" i="6"/>
  <c r="X461" i="6"/>
  <c r="W461" i="6"/>
  <c r="S461" i="6"/>
  <c r="R461" i="6"/>
  <c r="B461" i="6" a="1"/>
  <c r="B461" i="6"/>
  <c r="AC460" i="6"/>
  <c r="X460" i="6"/>
  <c r="W460" i="6"/>
  <c r="S460" i="6"/>
  <c r="R460" i="6"/>
  <c r="B460" i="6" a="1"/>
  <c r="B460" i="6"/>
  <c r="AC459" i="6"/>
  <c r="X459" i="6"/>
  <c r="W459" i="6"/>
  <c r="S459" i="6"/>
  <c r="R459" i="6"/>
  <c r="B459" i="6" a="1"/>
  <c r="B459" i="6"/>
  <c r="AC458" i="6"/>
  <c r="X458" i="6"/>
  <c r="W458" i="6"/>
  <c r="S458" i="6"/>
  <c r="R458" i="6"/>
  <c r="B458" i="6" a="1"/>
  <c r="B458" i="6"/>
  <c r="AC457" i="6"/>
  <c r="X457" i="6"/>
  <c r="W457" i="6"/>
  <c r="S457" i="6"/>
  <c r="R457" i="6"/>
  <c r="B457" i="6" a="1"/>
  <c r="B457" i="6" s="1"/>
  <c r="AC456" i="6"/>
  <c r="X456" i="6"/>
  <c r="W456" i="6"/>
  <c r="S456" i="6"/>
  <c r="R456" i="6"/>
  <c r="B456" i="6" a="1"/>
  <c r="B456" i="6" s="1"/>
  <c r="AC455" i="6"/>
  <c r="X455" i="6"/>
  <c r="W455" i="6"/>
  <c r="S455" i="6"/>
  <c r="R455" i="6"/>
  <c r="B455" i="6" a="1"/>
  <c r="B455" i="6" s="1"/>
  <c r="AC454" i="6"/>
  <c r="X454" i="6"/>
  <c r="W454" i="6"/>
  <c r="S454" i="6"/>
  <c r="R454" i="6"/>
  <c r="B454" i="6" a="1"/>
  <c r="B454" i="6" s="1"/>
  <c r="AC453" i="6"/>
  <c r="X453" i="6"/>
  <c r="W453" i="6"/>
  <c r="S453" i="6"/>
  <c r="R453" i="6"/>
  <c r="B453" i="6" a="1"/>
  <c r="B453" i="6" s="1"/>
  <c r="AC452" i="6"/>
  <c r="X452" i="6"/>
  <c r="W452" i="6"/>
  <c r="S452" i="6"/>
  <c r="R452" i="6"/>
  <c r="B452" i="6" a="1"/>
  <c r="B452" i="6" s="1"/>
  <c r="AC451" i="6"/>
  <c r="X451" i="6"/>
  <c r="W451" i="6"/>
  <c r="S451" i="6"/>
  <c r="R451" i="6"/>
  <c r="B451" i="6" a="1"/>
  <c r="B451" i="6" s="1"/>
  <c r="AC450" i="6"/>
  <c r="X450" i="6"/>
  <c r="W450" i="6"/>
  <c r="S450" i="6"/>
  <c r="R450" i="6"/>
  <c r="B450" i="6" a="1"/>
  <c r="B450" i="6" s="1"/>
  <c r="AC449" i="6"/>
  <c r="X449" i="6"/>
  <c r="W449" i="6"/>
  <c r="S449" i="6"/>
  <c r="R449" i="6"/>
  <c r="B449" i="6" a="1"/>
  <c r="B449" i="6"/>
  <c r="AC448" i="6"/>
  <c r="X448" i="6"/>
  <c r="W448" i="6"/>
  <c r="S448" i="6"/>
  <c r="R448" i="6"/>
  <c r="B448" i="6" a="1"/>
  <c r="B448" i="6"/>
  <c r="AC447" i="6"/>
  <c r="X447" i="6"/>
  <c r="W447" i="6"/>
  <c r="S447" i="6"/>
  <c r="R447" i="6"/>
  <c r="B447" i="6" a="1"/>
  <c r="B447" i="6"/>
  <c r="AC446" i="6"/>
  <c r="X446" i="6"/>
  <c r="W446" i="6"/>
  <c r="S446" i="6"/>
  <c r="R446" i="6"/>
  <c r="B446" i="6" a="1"/>
  <c r="B446" i="6"/>
  <c r="AC445" i="6"/>
  <c r="X445" i="6"/>
  <c r="W445" i="6"/>
  <c r="S445" i="6"/>
  <c r="R445" i="6"/>
  <c r="B445" i="6" a="1"/>
  <c r="B445" i="6"/>
  <c r="AC444" i="6"/>
  <c r="X444" i="6"/>
  <c r="W444" i="6"/>
  <c r="S444" i="6"/>
  <c r="R444" i="6"/>
  <c r="B444" i="6" a="1"/>
  <c r="B444" i="6" s="1"/>
  <c r="AC443" i="6"/>
  <c r="X443" i="6"/>
  <c r="W443" i="6"/>
  <c r="S443" i="6"/>
  <c r="R443" i="6"/>
  <c r="B443" i="6" a="1"/>
  <c r="B443" i="6" s="1"/>
  <c r="AC442" i="6"/>
  <c r="X442" i="6"/>
  <c r="W442" i="6"/>
  <c r="S442" i="6"/>
  <c r="R442" i="6"/>
  <c r="B442" i="6" a="1"/>
  <c r="B442" i="6" s="1"/>
  <c r="AC441" i="6"/>
  <c r="X441" i="6"/>
  <c r="W441" i="6"/>
  <c r="S441" i="6"/>
  <c r="R441" i="6"/>
  <c r="B441" i="6" a="1"/>
  <c r="B441" i="6" s="1"/>
  <c r="AC440" i="6"/>
  <c r="X440" i="6"/>
  <c r="W440" i="6"/>
  <c r="S440" i="6"/>
  <c r="R440" i="6"/>
  <c r="B440" i="6" a="1"/>
  <c r="B440" i="6" s="1"/>
  <c r="AC439" i="6"/>
  <c r="X439" i="6"/>
  <c r="W439" i="6"/>
  <c r="S439" i="6"/>
  <c r="R439" i="6"/>
  <c r="B439" i="6" a="1"/>
  <c r="B439" i="6" s="1"/>
  <c r="AC438" i="6"/>
  <c r="X438" i="6"/>
  <c r="W438" i="6"/>
  <c r="S438" i="6"/>
  <c r="R438" i="6"/>
  <c r="B438" i="6" a="1"/>
  <c r="B438" i="6" s="1"/>
  <c r="AC437" i="6"/>
  <c r="X437" i="6"/>
  <c r="W437" i="6"/>
  <c r="S437" i="6"/>
  <c r="R437" i="6"/>
  <c r="B437" i="6" a="1"/>
  <c r="B437" i="6" s="1"/>
  <c r="AC436" i="6"/>
  <c r="X436" i="6"/>
  <c r="W436" i="6"/>
  <c r="S436" i="6"/>
  <c r="R436" i="6"/>
  <c r="B436" i="6" a="1"/>
  <c r="B436" i="6"/>
  <c r="AC435" i="6"/>
  <c r="X435" i="6"/>
  <c r="W435" i="6"/>
  <c r="S435" i="6"/>
  <c r="R435" i="6"/>
  <c r="B435" i="6" a="1"/>
  <c r="B435" i="6"/>
  <c r="AC434" i="6"/>
  <c r="X434" i="6"/>
  <c r="W434" i="6"/>
  <c r="S434" i="6"/>
  <c r="R434" i="6"/>
  <c r="B434" i="6" a="1"/>
  <c r="B434" i="6"/>
  <c r="AC433" i="6"/>
  <c r="X433" i="6"/>
  <c r="W433" i="6"/>
  <c r="S433" i="6"/>
  <c r="R433" i="6"/>
  <c r="B433" i="6" a="1"/>
  <c r="B433" i="6"/>
  <c r="AC432" i="6"/>
  <c r="X432" i="6"/>
  <c r="W432" i="6"/>
  <c r="S432" i="6"/>
  <c r="R432" i="6"/>
  <c r="B432" i="6" a="1"/>
  <c r="B432" i="6" s="1"/>
  <c r="AC431" i="6"/>
  <c r="X431" i="6"/>
  <c r="W431" i="6"/>
  <c r="S431" i="6"/>
  <c r="R431" i="6"/>
  <c r="B431" i="6" a="1"/>
  <c r="B431" i="6" s="1"/>
  <c r="AC430" i="6"/>
  <c r="X430" i="6"/>
  <c r="W430" i="6"/>
  <c r="S430" i="6"/>
  <c r="R430" i="6"/>
  <c r="B430" i="6" a="1"/>
  <c r="B430" i="6" s="1"/>
  <c r="AC429" i="6"/>
  <c r="X429" i="6"/>
  <c r="W429" i="6"/>
  <c r="S429" i="6"/>
  <c r="R429" i="6"/>
  <c r="B429" i="6" a="1"/>
  <c r="B429" i="6" s="1"/>
  <c r="AC428" i="6"/>
  <c r="X428" i="6"/>
  <c r="W428" i="6"/>
  <c r="S428" i="6"/>
  <c r="R428" i="6"/>
  <c r="B428" i="6" a="1"/>
  <c r="B428" i="6" s="1"/>
  <c r="AC427" i="6"/>
  <c r="X427" i="6"/>
  <c r="W427" i="6"/>
  <c r="S427" i="6"/>
  <c r="R427" i="6"/>
  <c r="B427" i="6" a="1"/>
  <c r="B427" i="6" s="1"/>
  <c r="AC426" i="6"/>
  <c r="X426" i="6"/>
  <c r="W426" i="6"/>
  <c r="S426" i="6"/>
  <c r="R426" i="6"/>
  <c r="B426" i="6" a="1"/>
  <c r="B426" i="6"/>
  <c r="AC425" i="6"/>
  <c r="X425" i="6"/>
  <c r="W425" i="6"/>
  <c r="S425" i="6"/>
  <c r="R425" i="6"/>
  <c r="B425" i="6" a="1"/>
  <c r="B425" i="6" s="1"/>
  <c r="AC424" i="6"/>
  <c r="X424" i="6"/>
  <c r="W424" i="6"/>
  <c r="S424" i="6"/>
  <c r="R424" i="6"/>
  <c r="B424" i="6" a="1"/>
  <c r="B424" i="6" s="1"/>
  <c r="AC423" i="6"/>
  <c r="X423" i="6"/>
  <c r="W423" i="6"/>
  <c r="S423" i="6"/>
  <c r="R423" i="6"/>
  <c r="B423" i="6" a="1"/>
  <c r="B423" i="6"/>
  <c r="AC422" i="6"/>
  <c r="X422" i="6"/>
  <c r="W422" i="6"/>
  <c r="S422" i="6"/>
  <c r="R422" i="6"/>
  <c r="B422" i="6" a="1"/>
  <c r="B422" i="6"/>
  <c r="AC421" i="6"/>
  <c r="X421" i="6"/>
  <c r="W421" i="6"/>
  <c r="S421" i="6"/>
  <c r="R421" i="6"/>
  <c r="B421" i="6" a="1"/>
  <c r="B421" i="6"/>
  <c r="AC420" i="6"/>
  <c r="X420" i="6"/>
  <c r="W420" i="6"/>
  <c r="S420" i="6"/>
  <c r="R420" i="6"/>
  <c r="B420" i="6" a="1"/>
  <c r="B420" i="6"/>
  <c r="AC419" i="6"/>
  <c r="X419" i="6"/>
  <c r="W419" i="6"/>
  <c r="S419" i="6"/>
  <c r="R419" i="6"/>
  <c r="B419" i="6" a="1"/>
  <c r="B419" i="6" s="1"/>
  <c r="AC418" i="6"/>
  <c r="X418" i="6"/>
  <c r="W418" i="6"/>
  <c r="S418" i="6"/>
  <c r="R418" i="6"/>
  <c r="B418" i="6" a="1"/>
  <c r="B418" i="6" s="1"/>
  <c r="AC417" i="6"/>
  <c r="X417" i="6"/>
  <c r="W417" i="6"/>
  <c r="S417" i="6"/>
  <c r="R417" i="6"/>
  <c r="B417" i="6" a="1"/>
  <c r="B417" i="6" s="1"/>
  <c r="AC416" i="6"/>
  <c r="X416" i="6"/>
  <c r="W416" i="6"/>
  <c r="S416" i="6"/>
  <c r="R416" i="6"/>
  <c r="B416" i="6" a="1"/>
  <c r="B416" i="6" s="1"/>
  <c r="AC415" i="6"/>
  <c r="X415" i="6"/>
  <c r="W415" i="6"/>
  <c r="S415" i="6"/>
  <c r="R415" i="6"/>
  <c r="B415" i="6" a="1"/>
  <c r="B415" i="6"/>
  <c r="AC414" i="6"/>
  <c r="X414" i="6"/>
  <c r="W414" i="6"/>
  <c r="S414" i="6"/>
  <c r="R414" i="6"/>
  <c r="B414" i="6" a="1"/>
  <c r="B414" i="6" s="1"/>
  <c r="AC413" i="6"/>
  <c r="X413" i="6"/>
  <c r="W413" i="6"/>
  <c r="S413" i="6"/>
  <c r="R413" i="6"/>
  <c r="B413" i="6" a="1"/>
  <c r="B413" i="6" s="1"/>
  <c r="AC412" i="6"/>
  <c r="X412" i="6"/>
  <c r="W412" i="6"/>
  <c r="S412" i="6"/>
  <c r="R412" i="6"/>
  <c r="B412" i="6" a="1"/>
  <c r="B412" i="6"/>
  <c r="AC411" i="6"/>
  <c r="X411" i="6"/>
  <c r="W411" i="6"/>
  <c r="S411" i="6"/>
  <c r="R411" i="6"/>
  <c r="B411" i="6" a="1"/>
  <c r="B411" i="6"/>
  <c r="AC410" i="6"/>
  <c r="X410" i="6"/>
  <c r="W410" i="6"/>
  <c r="S410" i="6"/>
  <c r="R410" i="6"/>
  <c r="B410" i="6" a="1"/>
  <c r="B410" i="6"/>
  <c r="AC409" i="6"/>
  <c r="X409" i="6"/>
  <c r="W409" i="6"/>
  <c r="S409" i="6"/>
  <c r="R409" i="6"/>
  <c r="B409" i="6" a="1"/>
  <c r="B409" i="6" s="1"/>
  <c r="AC408" i="6"/>
  <c r="X408" i="6"/>
  <c r="W408" i="6"/>
  <c r="S408" i="6"/>
  <c r="R408" i="6"/>
  <c r="B408" i="6" a="1"/>
  <c r="B408" i="6" s="1"/>
  <c r="AC407" i="6"/>
  <c r="X407" i="6"/>
  <c r="W407" i="6"/>
  <c r="S407" i="6"/>
  <c r="R407" i="6"/>
  <c r="B407" i="6" a="1"/>
  <c r="B407" i="6" s="1"/>
  <c r="AC406" i="6"/>
  <c r="X406" i="6"/>
  <c r="W406" i="6"/>
  <c r="S406" i="6"/>
  <c r="R406" i="6"/>
  <c r="B406" i="6" a="1"/>
  <c r="B406" i="6" s="1"/>
  <c r="AC405" i="6"/>
  <c r="X405" i="6"/>
  <c r="W405" i="6"/>
  <c r="S405" i="6"/>
  <c r="R405" i="6"/>
  <c r="B405" i="6" a="1"/>
  <c r="B405" i="6" s="1"/>
  <c r="AC404" i="6"/>
  <c r="X404" i="6"/>
  <c r="W404" i="6"/>
  <c r="S404" i="6"/>
  <c r="R404" i="6"/>
  <c r="B404" i="6" a="1"/>
  <c r="B404" i="6" s="1"/>
  <c r="AC403" i="6"/>
  <c r="X403" i="6"/>
  <c r="W403" i="6"/>
  <c r="S403" i="6"/>
  <c r="R403" i="6"/>
  <c r="B403" i="6" a="1"/>
  <c r="B403" i="6"/>
  <c r="AC402" i="6"/>
  <c r="X402" i="6"/>
  <c r="W402" i="6"/>
  <c r="S402" i="6"/>
  <c r="R402" i="6"/>
  <c r="B402" i="6" a="1"/>
  <c r="B402" i="6" s="1"/>
  <c r="AC401" i="6"/>
  <c r="X401" i="6"/>
  <c r="W401" i="6"/>
  <c r="S401" i="6"/>
  <c r="R401" i="6"/>
  <c r="B401" i="6" a="1"/>
  <c r="B401" i="6" s="1"/>
  <c r="AC400" i="6"/>
  <c r="X400" i="6"/>
  <c r="W400" i="6"/>
  <c r="S400" i="6"/>
  <c r="R400" i="6"/>
  <c r="B400" i="6" a="1"/>
  <c r="B400" i="6"/>
  <c r="AC399" i="6"/>
  <c r="X399" i="6"/>
  <c r="W399" i="6"/>
  <c r="S399" i="6"/>
  <c r="R399" i="6"/>
  <c r="B399" i="6" a="1"/>
  <c r="B399" i="6" s="1"/>
  <c r="AC398" i="6"/>
  <c r="X398" i="6"/>
  <c r="W398" i="6"/>
  <c r="S398" i="6"/>
  <c r="R398" i="6"/>
  <c r="B398" i="6" a="1"/>
  <c r="B398" i="6" s="1"/>
  <c r="AC397" i="6"/>
  <c r="X397" i="6"/>
  <c r="W397" i="6"/>
  <c r="S397" i="6"/>
  <c r="R397" i="6"/>
  <c r="B397" i="6" a="1"/>
  <c r="B397" i="6" s="1"/>
  <c r="AC396" i="6"/>
  <c r="X396" i="6"/>
  <c r="W396" i="6"/>
  <c r="S396" i="6"/>
  <c r="R396" i="6"/>
  <c r="B396" i="6" a="1"/>
  <c r="B396" i="6"/>
  <c r="AC395" i="6"/>
  <c r="X395" i="6"/>
  <c r="W395" i="6"/>
  <c r="S395" i="6"/>
  <c r="R395" i="6"/>
  <c r="B395" i="6" a="1"/>
  <c r="B395" i="6" s="1"/>
  <c r="AC394" i="6"/>
  <c r="X394" i="6"/>
  <c r="W394" i="6"/>
  <c r="S394" i="6"/>
  <c r="R394" i="6"/>
  <c r="B394" i="6" a="1"/>
  <c r="B394" i="6" s="1"/>
  <c r="AC393" i="6"/>
  <c r="X393" i="6"/>
  <c r="W393" i="6"/>
  <c r="S393" i="6"/>
  <c r="R393" i="6"/>
  <c r="B393" i="6" a="1"/>
  <c r="B393" i="6" s="1"/>
  <c r="AC392" i="6"/>
  <c r="X392" i="6"/>
  <c r="W392" i="6"/>
  <c r="S392" i="6"/>
  <c r="R392" i="6"/>
  <c r="B392" i="6" a="1"/>
  <c r="B392" i="6" s="1"/>
  <c r="AC391" i="6"/>
  <c r="X391" i="6"/>
  <c r="W391" i="6"/>
  <c r="S391" i="6"/>
  <c r="R391" i="6"/>
  <c r="B391" i="6" a="1"/>
  <c r="B391" i="6" s="1"/>
  <c r="AC390" i="6"/>
  <c r="X390" i="6"/>
  <c r="W390" i="6"/>
  <c r="S390" i="6"/>
  <c r="R390" i="6"/>
  <c r="B390" i="6" a="1"/>
  <c r="B390" i="6" s="1"/>
  <c r="AC389" i="6"/>
  <c r="X389" i="6"/>
  <c r="W389" i="6"/>
  <c r="S389" i="6"/>
  <c r="R389" i="6"/>
  <c r="B389" i="6" a="1"/>
  <c r="B389" i="6" s="1"/>
  <c r="AC388" i="6"/>
  <c r="X388" i="6"/>
  <c r="W388" i="6"/>
  <c r="S388" i="6"/>
  <c r="R388" i="6"/>
  <c r="B388" i="6" a="1"/>
  <c r="B388" i="6" s="1"/>
  <c r="AC387" i="6"/>
  <c r="X387" i="6"/>
  <c r="W387" i="6"/>
  <c r="S387" i="6"/>
  <c r="R387" i="6"/>
  <c r="B387" i="6" a="1"/>
  <c r="B387" i="6" s="1"/>
  <c r="AC386" i="6"/>
  <c r="X386" i="6"/>
  <c r="W386" i="6"/>
  <c r="S386" i="6"/>
  <c r="R386" i="6"/>
  <c r="B386" i="6" a="1"/>
  <c r="B386" i="6"/>
  <c r="AC385" i="6"/>
  <c r="X385" i="6"/>
  <c r="W385" i="6"/>
  <c r="S385" i="6"/>
  <c r="R385" i="6"/>
  <c r="B385" i="6" a="1"/>
  <c r="B385" i="6"/>
  <c r="AC384" i="6"/>
  <c r="X384" i="6"/>
  <c r="W384" i="6"/>
  <c r="S384" i="6"/>
  <c r="R384" i="6"/>
  <c r="B384" i="6" a="1"/>
  <c r="B384" i="6" s="1"/>
  <c r="AC383" i="6"/>
  <c r="X383" i="6"/>
  <c r="W383" i="6"/>
  <c r="S383" i="6"/>
  <c r="R383" i="6"/>
  <c r="B383" i="6" a="1"/>
  <c r="B383" i="6" s="1"/>
  <c r="AC382" i="6"/>
  <c r="X382" i="6"/>
  <c r="W382" i="6"/>
  <c r="S382" i="6"/>
  <c r="R382" i="6"/>
  <c r="B382" i="6" a="1"/>
  <c r="B382" i="6" s="1"/>
  <c r="AC381" i="6"/>
  <c r="X381" i="6"/>
  <c r="W381" i="6"/>
  <c r="S381" i="6"/>
  <c r="R381" i="6"/>
  <c r="B381" i="6" a="1"/>
  <c r="B381" i="6" s="1"/>
  <c r="AC380" i="6"/>
  <c r="X380" i="6"/>
  <c r="W380" i="6"/>
  <c r="S380" i="6"/>
  <c r="R380" i="6"/>
  <c r="B380" i="6" a="1"/>
  <c r="B380" i="6" s="1"/>
  <c r="AC379" i="6"/>
  <c r="X379" i="6"/>
  <c r="W379" i="6"/>
  <c r="S379" i="6"/>
  <c r="R379" i="6"/>
  <c r="B379" i="6" a="1"/>
  <c r="B379" i="6" s="1"/>
  <c r="AC378" i="6"/>
  <c r="X378" i="6"/>
  <c r="W378" i="6"/>
  <c r="S378" i="6"/>
  <c r="R378" i="6"/>
  <c r="B378" i="6" a="1"/>
  <c r="B378" i="6"/>
  <c r="AC377" i="6"/>
  <c r="X377" i="6"/>
  <c r="W377" i="6"/>
  <c r="S377" i="6"/>
  <c r="R377" i="6"/>
  <c r="B377" i="6" a="1"/>
  <c r="B377" i="6" s="1"/>
  <c r="AC376" i="6"/>
  <c r="X376" i="6"/>
  <c r="W376" i="6"/>
  <c r="S376" i="6"/>
  <c r="R376" i="6"/>
  <c r="B376" i="6" a="1"/>
  <c r="B376" i="6" s="1"/>
  <c r="AC375" i="6"/>
  <c r="X375" i="6"/>
  <c r="W375" i="6"/>
  <c r="S375" i="6"/>
  <c r="R375" i="6"/>
  <c r="B375" i="6" a="1"/>
  <c r="B375" i="6" s="1"/>
  <c r="AC374" i="6"/>
  <c r="X374" i="6"/>
  <c r="W374" i="6"/>
  <c r="S374" i="6"/>
  <c r="R374" i="6"/>
  <c r="B374" i="6" a="1"/>
  <c r="B374" i="6" s="1"/>
  <c r="AC373" i="6"/>
  <c r="X373" i="6"/>
  <c r="W373" i="6"/>
  <c r="S373" i="6"/>
  <c r="R373" i="6"/>
  <c r="B373" i="6" a="1"/>
  <c r="B373" i="6"/>
  <c r="AC372" i="6"/>
  <c r="X372" i="6"/>
  <c r="W372" i="6"/>
  <c r="S372" i="6"/>
  <c r="R372" i="6"/>
  <c r="B372" i="6" a="1"/>
  <c r="B372" i="6"/>
  <c r="AC371" i="6"/>
  <c r="X371" i="6"/>
  <c r="W371" i="6"/>
  <c r="S371" i="6"/>
  <c r="R371" i="6"/>
  <c r="B371" i="6" a="1"/>
  <c r="B371" i="6" s="1"/>
  <c r="AC370" i="6"/>
  <c r="X370" i="6"/>
  <c r="W370" i="6"/>
  <c r="S370" i="6"/>
  <c r="R370" i="6"/>
  <c r="B370" i="6" a="1"/>
  <c r="B370" i="6" s="1"/>
  <c r="AC369" i="6"/>
  <c r="X369" i="6"/>
  <c r="W369" i="6"/>
  <c r="S369" i="6"/>
  <c r="R369" i="6"/>
  <c r="B369" i="6" a="1"/>
  <c r="B369" i="6" s="1"/>
  <c r="AC368" i="6"/>
  <c r="X368" i="6"/>
  <c r="W368" i="6"/>
  <c r="S368" i="6"/>
  <c r="R368" i="6"/>
  <c r="B368" i="6" a="1"/>
  <c r="B368" i="6" s="1"/>
  <c r="AC367" i="6"/>
  <c r="X367" i="6"/>
  <c r="W367" i="6"/>
  <c r="S367" i="6"/>
  <c r="R367" i="6"/>
  <c r="B367" i="6" a="1"/>
  <c r="B367" i="6"/>
  <c r="AC366" i="6"/>
  <c r="X366" i="6"/>
  <c r="W366" i="6"/>
  <c r="S366" i="6"/>
  <c r="R366" i="6"/>
  <c r="B366" i="6" a="1"/>
  <c r="B366" i="6" s="1"/>
  <c r="AC365" i="6"/>
  <c r="X365" i="6"/>
  <c r="W365" i="6"/>
  <c r="S365" i="6"/>
  <c r="R365" i="6"/>
  <c r="B365" i="6" a="1"/>
  <c r="B365" i="6" s="1"/>
  <c r="AC364" i="6"/>
  <c r="X364" i="6"/>
  <c r="W364" i="6"/>
  <c r="S364" i="6"/>
  <c r="R364" i="6"/>
  <c r="B364" i="6" a="1"/>
  <c r="B364" i="6" s="1"/>
  <c r="AC363" i="6"/>
  <c r="X363" i="6"/>
  <c r="W363" i="6"/>
  <c r="S363" i="6"/>
  <c r="R363" i="6"/>
  <c r="B363" i="6" a="1"/>
  <c r="B363" i="6" s="1"/>
  <c r="AC362" i="6"/>
  <c r="X362" i="6"/>
  <c r="W362" i="6"/>
  <c r="S362" i="6"/>
  <c r="R362" i="6"/>
  <c r="B362" i="6" a="1"/>
  <c r="B362" i="6"/>
  <c r="AC361" i="6"/>
  <c r="X361" i="6"/>
  <c r="W361" i="6"/>
  <c r="S361" i="6"/>
  <c r="R361" i="6"/>
  <c r="B361" i="6" a="1"/>
  <c r="B361" i="6" s="1"/>
  <c r="AC360" i="6"/>
  <c r="X360" i="6"/>
  <c r="W360" i="6"/>
  <c r="S360" i="6"/>
  <c r="R360" i="6"/>
  <c r="B360" i="6" a="1"/>
  <c r="B360" i="6" s="1"/>
  <c r="AC359" i="6"/>
  <c r="X359" i="6"/>
  <c r="W359" i="6"/>
  <c r="S359" i="6"/>
  <c r="R359" i="6"/>
  <c r="B359" i="6" a="1"/>
  <c r="B359" i="6" s="1"/>
  <c r="AC358" i="6"/>
  <c r="X358" i="6"/>
  <c r="W358" i="6"/>
  <c r="S358" i="6"/>
  <c r="R358" i="6"/>
  <c r="B358" i="6" a="1"/>
  <c r="B358" i="6" s="1"/>
  <c r="AC357" i="6"/>
  <c r="X357" i="6"/>
  <c r="W357" i="6"/>
  <c r="S357" i="6"/>
  <c r="R357" i="6"/>
  <c r="B357" i="6" a="1"/>
  <c r="B357" i="6" s="1"/>
  <c r="AC356" i="6"/>
  <c r="X356" i="6"/>
  <c r="W356" i="6"/>
  <c r="S356" i="6"/>
  <c r="R356" i="6"/>
  <c r="B356" i="6" a="1"/>
  <c r="B356" i="6" s="1"/>
  <c r="AC355" i="6"/>
  <c r="X355" i="6"/>
  <c r="W355" i="6"/>
  <c r="S355" i="6"/>
  <c r="R355" i="6"/>
  <c r="B355" i="6" a="1"/>
  <c r="B355" i="6" s="1"/>
  <c r="AC354" i="6"/>
  <c r="X354" i="6"/>
  <c r="W354" i="6"/>
  <c r="S354" i="6"/>
  <c r="R354" i="6"/>
  <c r="B354" i="6" a="1"/>
  <c r="B354" i="6" s="1"/>
  <c r="AC353" i="6"/>
  <c r="X353" i="6"/>
  <c r="W353" i="6"/>
  <c r="S353" i="6"/>
  <c r="R353" i="6"/>
  <c r="B353" i="6" a="1"/>
  <c r="B353" i="6" s="1"/>
  <c r="AC352" i="6"/>
  <c r="X352" i="6"/>
  <c r="W352" i="6"/>
  <c r="S352" i="6"/>
  <c r="R352" i="6"/>
  <c r="B352" i="6" a="1"/>
  <c r="B352" i="6"/>
  <c r="AC351" i="6"/>
  <c r="X351" i="6"/>
  <c r="W351" i="6"/>
  <c r="S351" i="6"/>
  <c r="R351" i="6"/>
  <c r="B351" i="6" a="1"/>
  <c r="B351" i="6" s="1"/>
  <c r="AC350" i="6"/>
  <c r="X350" i="6"/>
  <c r="W350" i="6"/>
  <c r="S350" i="6"/>
  <c r="R350" i="6"/>
  <c r="B350" i="6" a="1"/>
  <c r="B350" i="6"/>
  <c r="AC349" i="6"/>
  <c r="X349" i="6"/>
  <c r="W349" i="6"/>
  <c r="S349" i="6"/>
  <c r="R349" i="6"/>
  <c r="B349" i="6" a="1"/>
  <c r="B349" i="6" s="1"/>
  <c r="AC348" i="6"/>
  <c r="X348" i="6"/>
  <c r="W348" i="6"/>
  <c r="S348" i="6"/>
  <c r="R348" i="6"/>
  <c r="B348" i="6" a="1"/>
  <c r="B348" i="6"/>
  <c r="AC347" i="6"/>
  <c r="X347" i="6"/>
  <c r="W347" i="6"/>
  <c r="S347" i="6"/>
  <c r="R347" i="6"/>
  <c r="B347" i="6" a="1"/>
  <c r="B347" i="6" s="1"/>
  <c r="AC346" i="6"/>
  <c r="X346" i="6"/>
  <c r="W346" i="6"/>
  <c r="S346" i="6"/>
  <c r="R346" i="6"/>
  <c r="B346" i="6" a="1"/>
  <c r="B346" i="6" s="1"/>
  <c r="AC345" i="6"/>
  <c r="X345" i="6"/>
  <c r="W345" i="6"/>
  <c r="S345" i="6"/>
  <c r="R345" i="6"/>
  <c r="B345" i="6" a="1"/>
  <c r="B345" i="6" s="1"/>
  <c r="AC344" i="6"/>
  <c r="X344" i="6"/>
  <c r="W344" i="6"/>
  <c r="S344" i="6"/>
  <c r="R344" i="6"/>
  <c r="B344" i="6" a="1"/>
  <c r="B344" i="6" s="1"/>
  <c r="AC343" i="6"/>
  <c r="X343" i="6"/>
  <c r="W343" i="6"/>
  <c r="S343" i="6"/>
  <c r="R343" i="6"/>
  <c r="B343" i="6" a="1"/>
  <c r="B343" i="6" s="1"/>
  <c r="AC342" i="6"/>
  <c r="X342" i="6"/>
  <c r="W342" i="6"/>
  <c r="S342" i="6"/>
  <c r="R342" i="6"/>
  <c r="B342" i="6" a="1"/>
  <c r="B342" i="6"/>
  <c r="AC341" i="6"/>
  <c r="X341" i="6"/>
  <c r="W341" i="6"/>
  <c r="S341" i="6"/>
  <c r="R341" i="6"/>
  <c r="B341" i="6" a="1"/>
  <c r="B341" i="6"/>
  <c r="AC340" i="6"/>
  <c r="X340" i="6"/>
  <c r="W340" i="6"/>
  <c r="S340" i="6"/>
  <c r="R340" i="6"/>
  <c r="B340" i="6" a="1"/>
  <c r="B340" i="6" s="1"/>
  <c r="AC339" i="6"/>
  <c r="X339" i="6"/>
  <c r="W339" i="6"/>
  <c r="S339" i="6"/>
  <c r="R339" i="6"/>
  <c r="B339" i="6" a="1"/>
  <c r="B339" i="6" s="1"/>
  <c r="AC338" i="6"/>
  <c r="X338" i="6"/>
  <c r="W338" i="6"/>
  <c r="S338" i="6"/>
  <c r="R338" i="6"/>
  <c r="B338" i="6" a="1"/>
  <c r="B338" i="6"/>
  <c r="AC337" i="6"/>
  <c r="X337" i="6"/>
  <c r="W337" i="6"/>
  <c r="S337" i="6"/>
  <c r="R337" i="6"/>
  <c r="B337" i="6" a="1"/>
  <c r="B337" i="6" s="1"/>
  <c r="AC336" i="6"/>
  <c r="X336" i="6"/>
  <c r="W336" i="6"/>
  <c r="S336" i="6"/>
  <c r="R336" i="6"/>
  <c r="B336" i="6" a="1"/>
  <c r="B336" i="6" s="1"/>
  <c r="AC335" i="6"/>
  <c r="X335" i="6"/>
  <c r="W335" i="6"/>
  <c r="S335" i="6"/>
  <c r="R335" i="6"/>
  <c r="B335" i="6" a="1"/>
  <c r="B335" i="6" s="1"/>
  <c r="AC334" i="6"/>
  <c r="X334" i="6"/>
  <c r="W334" i="6"/>
  <c r="S334" i="6"/>
  <c r="R334" i="6"/>
  <c r="B334" i="6" a="1"/>
  <c r="B334" i="6" s="1"/>
  <c r="AC333" i="6"/>
  <c r="X333" i="6"/>
  <c r="W333" i="6"/>
  <c r="S333" i="6"/>
  <c r="R333" i="6"/>
  <c r="B333" i="6" a="1"/>
  <c r="B333" i="6" s="1"/>
  <c r="AC332" i="6"/>
  <c r="X332" i="6"/>
  <c r="W332" i="6"/>
  <c r="S332" i="6"/>
  <c r="R332" i="6"/>
  <c r="B332" i="6" a="1"/>
  <c r="B332" i="6"/>
  <c r="AC331" i="6"/>
  <c r="X331" i="6"/>
  <c r="W331" i="6"/>
  <c r="S331" i="6"/>
  <c r="R331" i="6"/>
  <c r="B331" i="6" a="1"/>
  <c r="B331" i="6"/>
  <c r="AC330" i="6"/>
  <c r="X330" i="6"/>
  <c r="W330" i="6"/>
  <c r="S330" i="6"/>
  <c r="R330" i="6"/>
  <c r="B330" i="6" a="1"/>
  <c r="B330" i="6"/>
  <c r="AC329" i="6"/>
  <c r="X329" i="6"/>
  <c r="W329" i="6"/>
  <c r="S329" i="6"/>
  <c r="R329" i="6"/>
  <c r="B329" i="6" a="1"/>
  <c r="B329" i="6" s="1"/>
  <c r="AC328" i="6"/>
  <c r="X328" i="6"/>
  <c r="W328" i="6"/>
  <c r="S328" i="6"/>
  <c r="R328" i="6"/>
  <c r="B328" i="6" a="1"/>
  <c r="B328" i="6" s="1"/>
  <c r="AC327" i="6"/>
  <c r="X327" i="6"/>
  <c r="W327" i="6"/>
  <c r="S327" i="6"/>
  <c r="R327" i="6"/>
  <c r="B327" i="6" a="1"/>
  <c r="B327" i="6"/>
  <c r="AC326" i="6"/>
  <c r="X326" i="6"/>
  <c r="W326" i="6"/>
  <c r="S326" i="6"/>
  <c r="R326" i="6"/>
  <c r="B326" i="6" a="1"/>
  <c r="B326" i="6"/>
  <c r="AC325" i="6"/>
  <c r="X325" i="6"/>
  <c r="W325" i="6"/>
  <c r="S325" i="6"/>
  <c r="R325" i="6"/>
  <c r="B325" i="6" a="1"/>
  <c r="B325" i="6" s="1"/>
  <c r="AC324" i="6"/>
  <c r="X324" i="6"/>
  <c r="W324" i="6"/>
  <c r="S324" i="6"/>
  <c r="R324" i="6"/>
  <c r="B324" i="6" a="1"/>
  <c r="B324" i="6" s="1"/>
  <c r="AC323" i="6"/>
  <c r="X323" i="6"/>
  <c r="W323" i="6"/>
  <c r="S323" i="6"/>
  <c r="R323" i="6"/>
  <c r="B323" i="6" a="1"/>
  <c r="B323" i="6" s="1"/>
  <c r="AC322" i="6"/>
  <c r="X322" i="6"/>
  <c r="W322" i="6"/>
  <c r="S322" i="6"/>
  <c r="R322" i="6"/>
  <c r="B322" i="6" a="1"/>
  <c r="B322" i="6" s="1"/>
  <c r="AC321" i="6"/>
  <c r="X321" i="6"/>
  <c r="W321" i="6"/>
  <c r="S321" i="6"/>
  <c r="R321" i="6"/>
  <c r="B321" i="6" a="1"/>
  <c r="B321" i="6"/>
  <c r="AC320" i="6"/>
  <c r="X320" i="6"/>
  <c r="W320" i="6"/>
  <c r="S320" i="6"/>
  <c r="R320" i="6"/>
  <c r="B320" i="6" a="1"/>
  <c r="B320" i="6"/>
  <c r="AC319" i="6"/>
  <c r="X319" i="6"/>
  <c r="W319" i="6"/>
  <c r="S319" i="6"/>
  <c r="R319" i="6"/>
  <c r="B319" i="6" a="1"/>
  <c r="B319" i="6"/>
  <c r="AC318" i="6"/>
  <c r="X318" i="6"/>
  <c r="W318" i="6"/>
  <c r="S318" i="6"/>
  <c r="R318" i="6"/>
  <c r="B318" i="6" a="1"/>
  <c r="B318" i="6" s="1"/>
  <c r="AC317" i="6"/>
  <c r="X317" i="6"/>
  <c r="W317" i="6"/>
  <c r="S317" i="6"/>
  <c r="R317" i="6"/>
  <c r="B317" i="6" a="1"/>
  <c r="B317" i="6" s="1"/>
  <c r="AC316" i="6"/>
  <c r="X316" i="6"/>
  <c r="W316" i="6"/>
  <c r="S316" i="6"/>
  <c r="R316" i="6"/>
  <c r="B316" i="6" a="1"/>
  <c r="B316" i="6" s="1"/>
  <c r="AC315" i="6"/>
  <c r="X315" i="6"/>
  <c r="W315" i="6"/>
  <c r="S315" i="6"/>
  <c r="R315" i="6"/>
  <c r="B315" i="6" a="1"/>
  <c r="B315" i="6" s="1"/>
  <c r="AC314" i="6"/>
  <c r="X314" i="6"/>
  <c r="W314" i="6"/>
  <c r="S314" i="6"/>
  <c r="R314" i="6"/>
  <c r="B314" i="6" a="1"/>
  <c r="B314" i="6" s="1"/>
  <c r="AC313" i="6"/>
  <c r="X313" i="6"/>
  <c r="W313" i="6"/>
  <c r="S313" i="6"/>
  <c r="R313" i="6"/>
  <c r="B313" i="6" a="1"/>
  <c r="B313" i="6"/>
  <c r="AC312" i="6"/>
  <c r="X312" i="6"/>
  <c r="W312" i="6"/>
  <c r="S312" i="6"/>
  <c r="R312" i="6"/>
  <c r="B312" i="6" a="1"/>
  <c r="B312" i="6" s="1"/>
  <c r="AC311" i="6"/>
  <c r="X311" i="6"/>
  <c r="W311" i="6"/>
  <c r="S311" i="6"/>
  <c r="R311" i="6"/>
  <c r="B311" i="6" a="1"/>
  <c r="B311" i="6" s="1"/>
  <c r="AC310" i="6"/>
  <c r="X310" i="6"/>
  <c r="W310" i="6"/>
  <c r="S310" i="6"/>
  <c r="R310" i="6"/>
  <c r="B310" i="6" a="1"/>
  <c r="B310" i="6" s="1"/>
  <c r="AC309" i="6"/>
  <c r="X309" i="6"/>
  <c r="W309" i="6"/>
  <c r="S309" i="6"/>
  <c r="R309" i="6"/>
  <c r="B309" i="6" a="1"/>
  <c r="B309" i="6" s="1"/>
  <c r="AC308" i="6"/>
  <c r="X308" i="6"/>
  <c r="W308" i="6"/>
  <c r="S308" i="6"/>
  <c r="R308" i="6"/>
  <c r="B308" i="6" a="1"/>
  <c r="B308" i="6" s="1"/>
  <c r="AC307" i="6"/>
  <c r="X307" i="6"/>
  <c r="W307" i="6"/>
  <c r="S307" i="6"/>
  <c r="R307" i="6"/>
  <c r="B307" i="6" a="1"/>
  <c r="B307" i="6" s="1"/>
  <c r="AC306" i="6"/>
  <c r="X306" i="6"/>
  <c r="W306" i="6"/>
  <c r="S306" i="6"/>
  <c r="R306" i="6"/>
  <c r="B306" i="6" a="1"/>
  <c r="B306" i="6"/>
  <c r="AC305" i="6"/>
  <c r="X305" i="6"/>
  <c r="W305" i="6"/>
  <c r="S305" i="6"/>
  <c r="R305" i="6"/>
  <c r="B305" i="6" a="1"/>
  <c r="B305" i="6" s="1"/>
  <c r="AC304" i="6"/>
  <c r="X304" i="6"/>
  <c r="W304" i="6"/>
  <c r="S304" i="6"/>
  <c r="R304" i="6"/>
  <c r="B304" i="6" a="1"/>
  <c r="B304" i="6" s="1"/>
  <c r="AC303" i="6"/>
  <c r="X303" i="6"/>
  <c r="W303" i="6"/>
  <c r="S303" i="6"/>
  <c r="R303" i="6"/>
  <c r="B303" i="6" a="1"/>
  <c r="B303" i="6" s="1"/>
  <c r="AC302" i="6"/>
  <c r="X302" i="6"/>
  <c r="W302" i="6"/>
  <c r="S302" i="6"/>
  <c r="R302" i="6"/>
  <c r="B302" i="6" a="1"/>
  <c r="B302" i="6"/>
  <c r="AC301" i="6"/>
  <c r="X301" i="6"/>
  <c r="W301" i="6"/>
  <c r="S301" i="6"/>
  <c r="R301" i="6"/>
  <c r="B301" i="6" a="1"/>
  <c r="B301" i="6" s="1"/>
  <c r="AC300" i="6"/>
  <c r="X300" i="6"/>
  <c r="W300" i="6"/>
  <c r="S300" i="6"/>
  <c r="R300" i="6"/>
  <c r="B300" i="6" a="1"/>
  <c r="B300" i="6"/>
  <c r="AC299" i="6"/>
  <c r="X299" i="6"/>
  <c r="W299" i="6"/>
  <c r="S299" i="6"/>
  <c r="R299" i="6"/>
  <c r="B299" i="6" a="1"/>
  <c r="B299" i="6" s="1"/>
  <c r="AC298" i="6"/>
  <c r="X298" i="6"/>
  <c r="W298" i="6"/>
  <c r="S298" i="6"/>
  <c r="R298" i="6"/>
  <c r="B298" i="6" a="1"/>
  <c r="B298" i="6"/>
  <c r="AC297" i="6"/>
  <c r="X297" i="6"/>
  <c r="W297" i="6"/>
  <c r="S297" i="6"/>
  <c r="R297" i="6"/>
  <c r="B297" i="6" a="1"/>
  <c r="B297" i="6"/>
  <c r="AC296" i="6"/>
  <c r="X296" i="6"/>
  <c r="W296" i="6"/>
  <c r="S296" i="6"/>
  <c r="R296" i="6"/>
  <c r="B296" i="6" a="1"/>
  <c r="B296" i="6" s="1"/>
  <c r="AC295" i="6"/>
  <c r="X295" i="6"/>
  <c r="W295" i="6"/>
  <c r="S295" i="6"/>
  <c r="R295" i="6"/>
  <c r="B295" i="6" a="1"/>
  <c r="B295" i="6" s="1"/>
  <c r="AC294" i="6"/>
  <c r="X294" i="6"/>
  <c r="W294" i="6"/>
  <c r="S294" i="6"/>
  <c r="R294" i="6"/>
  <c r="B294" i="6" a="1"/>
  <c r="B294" i="6" s="1"/>
  <c r="AC293" i="6"/>
  <c r="X293" i="6"/>
  <c r="W293" i="6"/>
  <c r="S293" i="6"/>
  <c r="R293" i="6"/>
  <c r="B293" i="6" a="1"/>
  <c r="B293" i="6" s="1"/>
  <c r="AC292" i="6"/>
  <c r="X292" i="6"/>
  <c r="W292" i="6"/>
  <c r="S292" i="6"/>
  <c r="R292" i="6"/>
  <c r="B292" i="6" a="1"/>
  <c r="B292" i="6"/>
  <c r="AC291" i="6"/>
  <c r="X291" i="6"/>
  <c r="W291" i="6"/>
  <c r="S291" i="6"/>
  <c r="R291" i="6"/>
  <c r="B291" i="6" a="1"/>
  <c r="B291" i="6"/>
  <c r="AC290" i="6"/>
  <c r="X290" i="6"/>
  <c r="W290" i="6"/>
  <c r="S290" i="6"/>
  <c r="R290" i="6"/>
  <c r="B290" i="6" a="1"/>
  <c r="B290" i="6" s="1"/>
  <c r="AC289" i="6"/>
  <c r="X289" i="6"/>
  <c r="W289" i="6"/>
  <c r="S289" i="6"/>
  <c r="R289" i="6"/>
  <c r="B289" i="6" a="1"/>
  <c r="B289" i="6" s="1"/>
  <c r="AC288" i="6"/>
  <c r="X288" i="6"/>
  <c r="W288" i="6"/>
  <c r="S288" i="6"/>
  <c r="R288" i="6"/>
  <c r="B288" i="6" a="1"/>
  <c r="B288" i="6" s="1"/>
  <c r="AC287" i="6"/>
  <c r="X287" i="6"/>
  <c r="W287" i="6"/>
  <c r="S287" i="6"/>
  <c r="R287" i="6"/>
  <c r="B287" i="6" a="1"/>
  <c r="B287" i="6" s="1"/>
  <c r="AC286" i="6"/>
  <c r="X286" i="6"/>
  <c r="W286" i="6"/>
  <c r="S286" i="6"/>
  <c r="R286" i="6"/>
  <c r="B286" i="6" a="1"/>
  <c r="B286" i="6"/>
  <c r="AC285" i="6"/>
  <c r="X285" i="6"/>
  <c r="W285" i="6"/>
  <c r="S285" i="6"/>
  <c r="R285" i="6"/>
  <c r="B285" i="6" a="1"/>
  <c r="B285" i="6" s="1"/>
  <c r="AC284" i="6"/>
  <c r="X284" i="6"/>
  <c r="W284" i="6"/>
  <c r="S284" i="6"/>
  <c r="R284" i="6"/>
  <c r="B284" i="6" a="1"/>
  <c r="B284" i="6" s="1"/>
  <c r="AC283" i="6"/>
  <c r="X283" i="6"/>
  <c r="W283" i="6"/>
  <c r="S283" i="6"/>
  <c r="R283" i="6"/>
  <c r="B283" i="6" a="1"/>
  <c r="B283" i="6" s="1"/>
  <c r="AC282" i="6"/>
  <c r="X282" i="6"/>
  <c r="W282" i="6"/>
  <c r="S282" i="6"/>
  <c r="R282" i="6"/>
  <c r="B282" i="6" a="1"/>
  <c r="B282" i="6" s="1"/>
  <c r="AC281" i="6"/>
  <c r="X281" i="6"/>
  <c r="W281" i="6"/>
  <c r="S281" i="6"/>
  <c r="R281" i="6"/>
  <c r="B281" i="6" a="1"/>
  <c r="B281" i="6" s="1"/>
  <c r="AC280" i="6"/>
  <c r="X280" i="6"/>
  <c r="W280" i="6"/>
  <c r="S280" i="6"/>
  <c r="R280" i="6"/>
  <c r="B280" i="6" a="1"/>
  <c r="B280" i="6"/>
  <c r="AC279" i="6"/>
  <c r="X279" i="6"/>
  <c r="W279" i="6"/>
  <c r="S279" i="6"/>
  <c r="R279" i="6"/>
  <c r="B279" i="6" a="1"/>
  <c r="B279" i="6" s="1"/>
  <c r="AC278" i="6"/>
  <c r="X278" i="6"/>
  <c r="W278" i="6"/>
  <c r="S278" i="6"/>
  <c r="R278" i="6"/>
  <c r="B278" i="6" a="1"/>
  <c r="B278" i="6" s="1"/>
  <c r="AC277" i="6"/>
  <c r="X277" i="6"/>
  <c r="W277" i="6"/>
  <c r="S277" i="6"/>
  <c r="R277" i="6"/>
  <c r="B277" i="6" a="1"/>
  <c r="B277" i="6" s="1"/>
  <c r="AC276" i="6"/>
  <c r="X276" i="6"/>
  <c r="W276" i="6"/>
  <c r="S276" i="6"/>
  <c r="R276" i="6"/>
  <c r="B276" i="6" a="1"/>
  <c r="B276" i="6" s="1"/>
  <c r="AC275" i="6"/>
  <c r="X275" i="6"/>
  <c r="W275" i="6"/>
  <c r="S275" i="6"/>
  <c r="R275" i="6"/>
  <c r="B275" i="6" a="1"/>
  <c r="B275" i="6" s="1"/>
  <c r="AC274" i="6"/>
  <c r="X274" i="6"/>
  <c r="W274" i="6"/>
  <c r="S274" i="6"/>
  <c r="R274" i="6"/>
  <c r="B274" i="6" a="1"/>
  <c r="B274" i="6" s="1"/>
  <c r="AC273" i="6"/>
  <c r="X273" i="6"/>
  <c r="W273" i="6"/>
  <c r="S273" i="6"/>
  <c r="R273" i="6"/>
  <c r="B273" i="6" a="1"/>
  <c r="B273" i="6" s="1"/>
  <c r="AC272" i="6"/>
  <c r="X272" i="6"/>
  <c r="W272" i="6"/>
  <c r="S272" i="6"/>
  <c r="R272" i="6"/>
  <c r="B272" i="6" a="1"/>
  <c r="B272" i="6" s="1"/>
  <c r="AC271" i="6"/>
  <c r="X271" i="6"/>
  <c r="W271" i="6"/>
  <c r="S271" i="6"/>
  <c r="R271" i="6"/>
  <c r="B271" i="6" a="1"/>
  <c r="B271" i="6" s="1"/>
  <c r="AC270" i="6"/>
  <c r="X270" i="6"/>
  <c r="W270" i="6"/>
  <c r="S270" i="6"/>
  <c r="R270" i="6"/>
  <c r="B270" i="6" a="1"/>
  <c r="B270" i="6" s="1"/>
  <c r="AC269" i="6"/>
  <c r="X269" i="6"/>
  <c r="W269" i="6"/>
  <c r="S269" i="6"/>
  <c r="R269" i="6"/>
  <c r="B269" i="6" a="1"/>
  <c r="B269" i="6"/>
  <c r="AC268" i="6"/>
  <c r="X268" i="6"/>
  <c r="W268" i="6"/>
  <c r="S268" i="6"/>
  <c r="R268" i="6"/>
  <c r="B268" i="6" a="1"/>
  <c r="B268" i="6" s="1"/>
  <c r="AC267" i="6"/>
  <c r="X267" i="6"/>
  <c r="W267" i="6"/>
  <c r="S267" i="6"/>
  <c r="R267" i="6"/>
  <c r="B267" i="6" a="1"/>
  <c r="B267" i="6" s="1"/>
  <c r="AC266" i="6"/>
  <c r="X266" i="6"/>
  <c r="W266" i="6"/>
  <c r="S266" i="6"/>
  <c r="R266" i="6"/>
  <c r="B266" i="6" a="1"/>
  <c r="B266" i="6" s="1"/>
  <c r="AC265" i="6"/>
  <c r="X265" i="6"/>
  <c r="W265" i="6"/>
  <c r="S265" i="6"/>
  <c r="R265" i="6"/>
  <c r="B265" i="6" a="1"/>
  <c r="B265" i="6" s="1"/>
  <c r="AC264" i="6"/>
  <c r="X264" i="6"/>
  <c r="W264" i="6"/>
  <c r="S264" i="6"/>
  <c r="R264" i="6"/>
  <c r="B264" i="6" a="1"/>
  <c r="B264" i="6" s="1"/>
  <c r="AC263" i="6"/>
  <c r="X263" i="6"/>
  <c r="W263" i="6"/>
  <c r="S263" i="6"/>
  <c r="R263" i="6"/>
  <c r="B263" i="6" a="1"/>
  <c r="B263" i="6" s="1"/>
  <c r="AC262" i="6"/>
  <c r="X262" i="6"/>
  <c r="W262" i="6"/>
  <c r="S262" i="6"/>
  <c r="R262" i="6"/>
  <c r="B262" i="6" a="1"/>
  <c r="B262" i="6" s="1"/>
  <c r="AC261" i="6"/>
  <c r="X261" i="6"/>
  <c r="W261" i="6"/>
  <c r="S261" i="6"/>
  <c r="R261" i="6"/>
  <c r="B261" i="6" a="1"/>
  <c r="B261" i="6" s="1"/>
  <c r="AC260" i="6"/>
  <c r="X260" i="6"/>
  <c r="W260" i="6"/>
  <c r="S260" i="6"/>
  <c r="R260" i="6"/>
  <c r="B260" i="6" a="1"/>
  <c r="B260" i="6" s="1"/>
  <c r="AC259" i="6"/>
  <c r="X259" i="6"/>
  <c r="W259" i="6"/>
  <c r="S259" i="6"/>
  <c r="R259" i="6"/>
  <c r="B259" i="6" a="1"/>
  <c r="B259" i="6" s="1"/>
  <c r="AC258" i="6"/>
  <c r="X258" i="6"/>
  <c r="W258" i="6"/>
  <c r="S258" i="6"/>
  <c r="R258" i="6"/>
  <c r="B258" i="6" a="1"/>
  <c r="B258" i="6"/>
  <c r="AC257" i="6"/>
  <c r="X257" i="6"/>
  <c r="W257" i="6"/>
  <c r="S257" i="6"/>
  <c r="R257" i="6"/>
  <c r="B257" i="6" a="1"/>
  <c r="B257" i="6" s="1"/>
  <c r="AC256" i="6"/>
  <c r="X256" i="6"/>
  <c r="W256" i="6"/>
  <c r="S256" i="6"/>
  <c r="R256" i="6"/>
  <c r="B256" i="6" a="1"/>
  <c r="B256" i="6" s="1"/>
  <c r="AC255" i="6"/>
  <c r="X255" i="6"/>
  <c r="W255" i="6"/>
  <c r="S255" i="6"/>
  <c r="R255" i="6"/>
  <c r="B255" i="6" a="1"/>
  <c r="B255" i="6" s="1"/>
  <c r="AC254" i="6"/>
  <c r="X254" i="6"/>
  <c r="W254" i="6"/>
  <c r="S254" i="6"/>
  <c r="R254" i="6"/>
  <c r="B254" i="6" a="1"/>
  <c r="B254" i="6" s="1"/>
  <c r="AC253" i="6"/>
  <c r="X253" i="6"/>
  <c r="W253" i="6"/>
  <c r="S253" i="6"/>
  <c r="R253" i="6"/>
  <c r="B253" i="6" a="1"/>
  <c r="B253" i="6" s="1"/>
  <c r="AC252" i="6"/>
  <c r="X252" i="6"/>
  <c r="W252" i="6"/>
  <c r="S252" i="6"/>
  <c r="R252" i="6"/>
  <c r="B252" i="6" a="1"/>
  <c r="B252" i="6"/>
  <c r="AC251" i="6"/>
  <c r="X251" i="6"/>
  <c r="W251" i="6"/>
  <c r="S251" i="6"/>
  <c r="R251" i="6"/>
  <c r="B251" i="6" a="1"/>
  <c r="B251" i="6" s="1"/>
  <c r="AC250" i="6"/>
  <c r="X250" i="6"/>
  <c r="W250" i="6"/>
  <c r="S250" i="6"/>
  <c r="R250" i="6"/>
  <c r="B250" i="6" a="1"/>
  <c r="B250" i="6" s="1"/>
  <c r="AC249" i="6"/>
  <c r="X249" i="6"/>
  <c r="W249" i="6"/>
  <c r="S249" i="6"/>
  <c r="R249" i="6"/>
  <c r="B249" i="6" a="1"/>
  <c r="B249" i="6" s="1"/>
  <c r="AC248" i="6"/>
  <c r="X248" i="6"/>
  <c r="W248" i="6"/>
  <c r="S248" i="6"/>
  <c r="R248" i="6"/>
  <c r="B248" i="6" a="1"/>
  <c r="B248" i="6" s="1"/>
  <c r="AC247" i="6"/>
  <c r="X247" i="6"/>
  <c r="W247" i="6"/>
  <c r="S247" i="6"/>
  <c r="R247" i="6"/>
  <c r="B247" i="6" a="1"/>
  <c r="B247" i="6"/>
  <c r="AC246" i="6"/>
  <c r="X246" i="6"/>
  <c r="W246" i="6"/>
  <c r="S246" i="6"/>
  <c r="R246" i="6"/>
  <c r="B246" i="6" a="1"/>
  <c r="B246" i="6" s="1"/>
  <c r="AC245" i="6"/>
  <c r="X245" i="6"/>
  <c r="W245" i="6"/>
  <c r="S245" i="6"/>
  <c r="R245" i="6"/>
  <c r="B245" i="6" a="1"/>
  <c r="B245" i="6" s="1"/>
  <c r="AC244" i="6"/>
  <c r="X244" i="6"/>
  <c r="W244" i="6"/>
  <c r="S244" i="6"/>
  <c r="R244" i="6"/>
  <c r="B244" i="6" a="1"/>
  <c r="B244" i="6" s="1"/>
  <c r="AC243" i="6"/>
  <c r="X243" i="6"/>
  <c r="W243" i="6"/>
  <c r="S243" i="6"/>
  <c r="R243" i="6"/>
  <c r="B243" i="6" a="1"/>
  <c r="B243" i="6" s="1"/>
  <c r="AC242" i="6"/>
  <c r="X242" i="6"/>
  <c r="W242" i="6"/>
  <c r="S242" i="6"/>
  <c r="R242" i="6"/>
  <c r="B242" i="6" a="1"/>
  <c r="B242" i="6"/>
  <c r="AC241" i="6"/>
  <c r="X241" i="6"/>
  <c r="W241" i="6"/>
  <c r="S241" i="6"/>
  <c r="R241" i="6"/>
  <c r="B241" i="6" a="1"/>
  <c r="B241" i="6"/>
  <c r="AC240" i="6"/>
  <c r="X240" i="6"/>
  <c r="W240" i="6"/>
  <c r="S240" i="6"/>
  <c r="R240" i="6"/>
  <c r="B240" i="6" a="1"/>
  <c r="B240" i="6" s="1"/>
  <c r="AC239" i="6"/>
  <c r="X239" i="6"/>
  <c r="W239" i="6"/>
  <c r="S239" i="6"/>
  <c r="R239" i="6"/>
  <c r="B239" i="6" a="1"/>
  <c r="B239" i="6" s="1"/>
  <c r="AC238" i="6"/>
  <c r="X238" i="6"/>
  <c r="W238" i="6"/>
  <c r="S238" i="6"/>
  <c r="R238" i="6"/>
  <c r="B238" i="6" a="1"/>
  <c r="B238" i="6"/>
  <c r="AC237" i="6"/>
  <c r="X237" i="6"/>
  <c r="W237" i="6"/>
  <c r="S237" i="6"/>
  <c r="R237" i="6"/>
  <c r="B237" i="6" a="1"/>
  <c r="B237" i="6" s="1"/>
  <c r="AC236" i="6"/>
  <c r="X236" i="6"/>
  <c r="W236" i="6"/>
  <c r="S236" i="6"/>
  <c r="R236" i="6"/>
  <c r="B236" i="6" a="1"/>
  <c r="B236" i="6" s="1"/>
  <c r="AC235" i="6"/>
  <c r="X235" i="6"/>
  <c r="W235" i="6"/>
  <c r="S235" i="6"/>
  <c r="R235" i="6"/>
  <c r="B235" i="6" a="1"/>
  <c r="B235" i="6" s="1"/>
  <c r="AC234" i="6"/>
  <c r="X234" i="6"/>
  <c r="W234" i="6"/>
  <c r="S234" i="6"/>
  <c r="R234" i="6"/>
  <c r="B234" i="6" a="1"/>
  <c r="B234" i="6" s="1"/>
  <c r="AC233" i="6"/>
  <c r="X233" i="6"/>
  <c r="W233" i="6"/>
  <c r="S233" i="6"/>
  <c r="R233" i="6"/>
  <c r="B233" i="6" a="1"/>
  <c r="B233" i="6" s="1"/>
  <c r="AC232" i="6"/>
  <c r="X232" i="6"/>
  <c r="W232" i="6"/>
  <c r="S232" i="6"/>
  <c r="R232" i="6"/>
  <c r="B232" i="6" a="1"/>
  <c r="B232" i="6" s="1"/>
  <c r="AC231" i="6"/>
  <c r="X231" i="6"/>
  <c r="W231" i="6"/>
  <c r="S231" i="6"/>
  <c r="R231" i="6"/>
  <c r="B231" i="6" a="1"/>
  <c r="B231" i="6" s="1"/>
  <c r="AC230" i="6"/>
  <c r="X230" i="6"/>
  <c r="W230" i="6"/>
  <c r="S230" i="6"/>
  <c r="R230" i="6"/>
  <c r="B230" i="6" a="1"/>
  <c r="B230" i="6" s="1"/>
  <c r="AC229" i="6"/>
  <c r="X229" i="6"/>
  <c r="W229" i="6"/>
  <c r="S229" i="6"/>
  <c r="R229" i="6"/>
  <c r="B229" i="6" a="1"/>
  <c r="B229" i="6"/>
  <c r="AC228" i="6"/>
  <c r="X228" i="6"/>
  <c r="W228" i="6"/>
  <c r="S228" i="6"/>
  <c r="R228" i="6"/>
  <c r="B228" i="6" a="1"/>
  <c r="B228" i="6"/>
  <c r="AC227" i="6"/>
  <c r="X227" i="6"/>
  <c r="W227" i="6"/>
  <c r="S227" i="6"/>
  <c r="R227" i="6"/>
  <c r="B227" i="6" a="1"/>
  <c r="B227" i="6"/>
  <c r="AC226" i="6"/>
  <c r="X226" i="6"/>
  <c r="W226" i="6"/>
  <c r="S226" i="6"/>
  <c r="R226" i="6"/>
  <c r="B226" i="6" a="1"/>
  <c r="B226" i="6"/>
  <c r="AC225" i="6"/>
  <c r="X225" i="6"/>
  <c r="W225" i="6"/>
  <c r="S225" i="6"/>
  <c r="R225" i="6"/>
  <c r="B225" i="6" a="1"/>
  <c r="B225" i="6" s="1"/>
  <c r="AC224" i="6"/>
  <c r="X224" i="6"/>
  <c r="W224" i="6"/>
  <c r="S224" i="6"/>
  <c r="R224" i="6"/>
  <c r="B224" i="6" a="1"/>
  <c r="B224" i="6" s="1"/>
  <c r="AC223" i="6"/>
  <c r="X223" i="6"/>
  <c r="W223" i="6"/>
  <c r="S223" i="6"/>
  <c r="R223" i="6"/>
  <c r="B223" i="6" a="1"/>
  <c r="B223" i="6" s="1"/>
  <c r="AC222" i="6"/>
  <c r="X222" i="6"/>
  <c r="W222" i="6"/>
  <c r="S222" i="6"/>
  <c r="R222" i="6"/>
  <c r="B222" i="6" a="1"/>
  <c r="B222" i="6"/>
  <c r="AC221" i="6"/>
  <c r="X221" i="6"/>
  <c r="W221" i="6"/>
  <c r="S221" i="6"/>
  <c r="R221" i="6"/>
  <c r="B221" i="6" a="1"/>
  <c r="B221" i="6" s="1"/>
  <c r="AC220" i="6"/>
  <c r="X220" i="6"/>
  <c r="W220" i="6"/>
  <c r="S220" i="6"/>
  <c r="R220" i="6"/>
  <c r="B220" i="6" a="1"/>
  <c r="B220" i="6" s="1"/>
  <c r="AC219" i="6"/>
  <c r="X219" i="6"/>
  <c r="W219" i="6"/>
  <c r="S219" i="6"/>
  <c r="R219" i="6"/>
  <c r="B219" i="6" a="1"/>
  <c r="B219" i="6" s="1"/>
  <c r="AC218" i="6"/>
  <c r="X218" i="6"/>
  <c r="W218" i="6"/>
  <c r="S218" i="6"/>
  <c r="R218" i="6"/>
  <c r="B218" i="6" a="1"/>
  <c r="B218" i="6" s="1"/>
  <c r="AC217" i="6"/>
  <c r="X217" i="6"/>
  <c r="W217" i="6"/>
  <c r="S217" i="6"/>
  <c r="R217" i="6"/>
  <c r="B217" i="6" a="1"/>
  <c r="B217" i="6"/>
  <c r="AC216" i="6"/>
  <c r="X216" i="6"/>
  <c r="W216" i="6"/>
  <c r="S216" i="6"/>
  <c r="R216" i="6"/>
  <c r="B216" i="6" a="1"/>
  <c r="B216" i="6"/>
  <c r="AC215" i="6"/>
  <c r="X215" i="6"/>
  <c r="W215" i="6"/>
  <c r="S215" i="6"/>
  <c r="R215" i="6"/>
  <c r="B215" i="6" a="1"/>
  <c r="B215" i="6" s="1"/>
  <c r="AC214" i="6"/>
  <c r="X214" i="6"/>
  <c r="W214" i="6"/>
  <c r="S214" i="6"/>
  <c r="R214" i="6"/>
  <c r="B214" i="6" a="1"/>
  <c r="B214" i="6"/>
  <c r="AC213" i="6"/>
  <c r="X213" i="6"/>
  <c r="W213" i="6"/>
  <c r="S213" i="6"/>
  <c r="R213" i="6"/>
  <c r="B213" i="6" a="1"/>
  <c r="B213" i="6" s="1"/>
  <c r="AC212" i="6"/>
  <c r="X212" i="6"/>
  <c r="W212" i="6"/>
  <c r="S212" i="6"/>
  <c r="R212" i="6"/>
  <c r="B212" i="6" a="1"/>
  <c r="B212" i="6" s="1"/>
  <c r="AC211" i="6"/>
  <c r="X211" i="6"/>
  <c r="W211" i="6"/>
  <c r="S211" i="6"/>
  <c r="R211" i="6"/>
  <c r="B211" i="6" a="1"/>
  <c r="B211" i="6"/>
  <c r="AC210" i="6"/>
  <c r="X210" i="6"/>
  <c r="W210" i="6"/>
  <c r="S210" i="6"/>
  <c r="R210" i="6"/>
  <c r="B210" i="6" a="1"/>
  <c r="B210" i="6"/>
  <c r="AC209" i="6"/>
  <c r="X209" i="6"/>
  <c r="W209" i="6"/>
  <c r="S209" i="6"/>
  <c r="R209" i="6"/>
  <c r="B209" i="6" a="1"/>
  <c r="B209" i="6" s="1"/>
  <c r="AC208" i="6"/>
  <c r="X208" i="6"/>
  <c r="W208" i="6"/>
  <c r="S208" i="6"/>
  <c r="R208" i="6"/>
  <c r="B208" i="6" a="1"/>
  <c r="B208" i="6" s="1"/>
  <c r="AC207" i="6"/>
  <c r="X207" i="6"/>
  <c r="W207" i="6"/>
  <c r="S207" i="6"/>
  <c r="R207" i="6"/>
  <c r="B207" i="6" a="1"/>
  <c r="B207" i="6" s="1"/>
  <c r="AC206" i="6"/>
  <c r="X206" i="6"/>
  <c r="W206" i="6"/>
  <c r="S206" i="6"/>
  <c r="R206" i="6"/>
  <c r="B206" i="6" a="1"/>
  <c r="B206" i="6" s="1"/>
  <c r="AC205" i="6"/>
  <c r="X205" i="6"/>
  <c r="W205" i="6"/>
  <c r="S205" i="6"/>
  <c r="R205" i="6"/>
  <c r="B205" i="6" a="1"/>
  <c r="B205" i="6" s="1"/>
  <c r="AC204" i="6"/>
  <c r="X204" i="6"/>
  <c r="W204" i="6"/>
  <c r="S204" i="6"/>
  <c r="R204" i="6"/>
  <c r="B204" i="6" a="1"/>
  <c r="B204" i="6" s="1"/>
  <c r="AC203" i="6"/>
  <c r="X203" i="6"/>
  <c r="W203" i="6"/>
  <c r="S203" i="6"/>
  <c r="R203" i="6"/>
  <c r="B203" i="6" a="1"/>
  <c r="B203" i="6" s="1"/>
  <c r="AC202" i="6"/>
  <c r="X202" i="6"/>
  <c r="W202" i="6"/>
  <c r="S202" i="6"/>
  <c r="R202" i="6"/>
  <c r="B202" i="6" a="1"/>
  <c r="B202" i="6" s="1"/>
  <c r="AC201" i="6"/>
  <c r="X201" i="6"/>
  <c r="W201" i="6"/>
  <c r="S201" i="6"/>
  <c r="R201" i="6"/>
  <c r="B201" i="6" a="1"/>
  <c r="B201" i="6" s="1"/>
  <c r="AC200" i="6"/>
  <c r="X200" i="6"/>
  <c r="W200" i="6"/>
  <c r="S200" i="6"/>
  <c r="R200" i="6"/>
  <c r="B200" i="6" a="1"/>
  <c r="B200" i="6" s="1"/>
  <c r="AC199" i="6"/>
  <c r="X199" i="6"/>
  <c r="W199" i="6"/>
  <c r="S199" i="6"/>
  <c r="R199" i="6"/>
  <c r="B199" i="6" a="1"/>
  <c r="B199" i="6" s="1"/>
  <c r="AC198" i="6"/>
  <c r="X198" i="6"/>
  <c r="W198" i="6"/>
  <c r="S198" i="6"/>
  <c r="R198" i="6"/>
  <c r="B198" i="6" a="1"/>
  <c r="B198" i="6" s="1"/>
  <c r="AC197" i="6"/>
  <c r="X197" i="6"/>
  <c r="W197" i="6"/>
  <c r="S197" i="6"/>
  <c r="R197" i="6"/>
  <c r="B197" i="6" a="1"/>
  <c r="B197" i="6" s="1"/>
  <c r="AC196" i="6"/>
  <c r="X196" i="6"/>
  <c r="W196" i="6"/>
  <c r="S196" i="6"/>
  <c r="R196" i="6"/>
  <c r="B196" i="6" a="1"/>
  <c r="B196" i="6" s="1"/>
  <c r="AC195" i="6"/>
  <c r="X195" i="6"/>
  <c r="W195" i="6"/>
  <c r="S195" i="6"/>
  <c r="R195" i="6"/>
  <c r="B195" i="6" a="1"/>
  <c r="B195" i="6" s="1"/>
  <c r="AC194" i="6"/>
  <c r="X194" i="6"/>
  <c r="W194" i="6"/>
  <c r="S194" i="6"/>
  <c r="R194" i="6"/>
  <c r="B194" i="6" a="1"/>
  <c r="B194" i="6" s="1"/>
  <c r="AC193" i="6"/>
  <c r="X193" i="6"/>
  <c r="W193" i="6"/>
  <c r="S193" i="6"/>
  <c r="R193" i="6"/>
  <c r="B193" i="6" a="1"/>
  <c r="B193" i="6"/>
  <c r="AC192" i="6"/>
  <c r="X192" i="6"/>
  <c r="W192" i="6"/>
  <c r="S192" i="6"/>
  <c r="R192" i="6"/>
  <c r="B192" i="6" a="1"/>
  <c r="B192" i="6"/>
  <c r="AC191" i="6"/>
  <c r="X191" i="6"/>
  <c r="W191" i="6"/>
  <c r="S191" i="6"/>
  <c r="R191" i="6"/>
  <c r="B191" i="6" a="1"/>
  <c r="B191" i="6" s="1"/>
  <c r="AC190" i="6"/>
  <c r="X190" i="6"/>
  <c r="W190" i="6"/>
  <c r="S190" i="6"/>
  <c r="R190" i="6"/>
  <c r="B190" i="6" a="1"/>
  <c r="B190" i="6"/>
  <c r="AC189" i="6"/>
  <c r="X189" i="6"/>
  <c r="W189" i="6"/>
  <c r="S189" i="6"/>
  <c r="R189" i="6"/>
  <c r="B189" i="6" a="1"/>
  <c r="B189" i="6" s="1"/>
  <c r="AC188" i="6"/>
  <c r="X188" i="6"/>
  <c r="W188" i="6"/>
  <c r="S188" i="6"/>
  <c r="R188" i="6"/>
  <c r="B188" i="6" a="1"/>
  <c r="B188" i="6" s="1"/>
  <c r="AC187" i="6"/>
  <c r="X187" i="6"/>
  <c r="W187" i="6"/>
  <c r="S187" i="6"/>
  <c r="R187" i="6"/>
  <c r="B187" i="6" a="1"/>
  <c r="B187" i="6"/>
  <c r="AC186" i="6"/>
  <c r="X186" i="6"/>
  <c r="W186" i="6"/>
  <c r="S186" i="6"/>
  <c r="R186" i="6"/>
  <c r="B186" i="6" a="1"/>
  <c r="B186" i="6"/>
  <c r="AC185" i="6"/>
  <c r="X185" i="6"/>
  <c r="W185" i="6"/>
  <c r="S185" i="6"/>
  <c r="R185" i="6"/>
  <c r="B185" i="6" a="1"/>
  <c r="B185" i="6" s="1"/>
  <c r="AC184" i="6"/>
  <c r="X184" i="6"/>
  <c r="W184" i="6"/>
  <c r="S184" i="6"/>
  <c r="R184" i="6"/>
  <c r="B184" i="6" a="1"/>
  <c r="B184" i="6" s="1"/>
  <c r="AC183" i="6"/>
  <c r="X183" i="6"/>
  <c r="W183" i="6"/>
  <c r="S183" i="6"/>
  <c r="R183" i="6"/>
  <c r="B183" i="6" a="1"/>
  <c r="B183" i="6" s="1"/>
  <c r="AC182" i="6"/>
  <c r="X182" i="6"/>
  <c r="W182" i="6"/>
  <c r="S182" i="6"/>
  <c r="R182" i="6"/>
  <c r="B182" i="6" a="1"/>
  <c r="B182" i="6" s="1"/>
  <c r="AC181" i="6"/>
  <c r="X181" i="6"/>
  <c r="W181" i="6"/>
  <c r="S181" i="6"/>
  <c r="R181" i="6"/>
  <c r="B181" i="6" a="1"/>
  <c r="B181" i="6"/>
  <c r="AC180" i="6"/>
  <c r="X180" i="6"/>
  <c r="W180" i="6"/>
  <c r="S180" i="6"/>
  <c r="R180" i="6"/>
  <c r="B180" i="6" a="1"/>
  <c r="B180" i="6" s="1"/>
  <c r="AC179" i="6"/>
  <c r="X179" i="6"/>
  <c r="W179" i="6"/>
  <c r="S179" i="6"/>
  <c r="R179" i="6"/>
  <c r="B179" i="6" a="1"/>
  <c r="B179" i="6"/>
  <c r="AC178" i="6"/>
  <c r="X178" i="6"/>
  <c r="W178" i="6"/>
  <c r="S178" i="6"/>
  <c r="R178" i="6"/>
  <c r="B178" i="6" a="1"/>
  <c r="B178" i="6"/>
  <c r="AC177" i="6"/>
  <c r="X177" i="6"/>
  <c r="W177" i="6"/>
  <c r="S177" i="6"/>
  <c r="R177" i="6"/>
  <c r="B177" i="6" a="1"/>
  <c r="B177" i="6" s="1"/>
  <c r="AC176" i="6"/>
  <c r="X176" i="6"/>
  <c r="W176" i="6"/>
  <c r="S176" i="6"/>
  <c r="R176" i="6"/>
  <c r="B176" i="6" a="1"/>
  <c r="B176" i="6"/>
  <c r="AC175" i="6"/>
  <c r="X175" i="6"/>
  <c r="W175" i="6"/>
  <c r="S175" i="6"/>
  <c r="R175" i="6"/>
  <c r="B175" i="6" a="1"/>
  <c r="B175" i="6"/>
  <c r="AC174" i="6"/>
  <c r="X174" i="6"/>
  <c r="W174" i="6"/>
  <c r="S174" i="6"/>
  <c r="R174" i="6"/>
  <c r="B174" i="6" a="1"/>
  <c r="B174" i="6"/>
  <c r="AC173" i="6"/>
  <c r="X173" i="6"/>
  <c r="W173" i="6"/>
  <c r="S173" i="6"/>
  <c r="R173" i="6"/>
  <c r="B173" i="6" a="1"/>
  <c r="B173" i="6" s="1"/>
  <c r="AC172" i="6"/>
  <c r="X172" i="6"/>
  <c r="W172" i="6"/>
  <c r="S172" i="6"/>
  <c r="R172" i="6"/>
  <c r="B172" i="6" a="1"/>
  <c r="B172" i="6" s="1"/>
  <c r="AC171" i="6"/>
  <c r="X171" i="6"/>
  <c r="W171" i="6"/>
  <c r="S171" i="6"/>
  <c r="R171" i="6"/>
  <c r="B171" i="6" a="1"/>
  <c r="B171" i="6" s="1"/>
  <c r="AC170" i="6"/>
  <c r="X170" i="6"/>
  <c r="W170" i="6"/>
  <c r="S170" i="6"/>
  <c r="R170" i="6"/>
  <c r="B170" i="6" a="1"/>
  <c r="B170" i="6" s="1"/>
  <c r="AC169" i="6"/>
  <c r="X169" i="6"/>
  <c r="W169" i="6"/>
  <c r="S169" i="6"/>
  <c r="R169" i="6"/>
  <c r="B169" i="6" a="1"/>
  <c r="B169" i="6" s="1"/>
  <c r="AC168" i="6"/>
  <c r="X168" i="6"/>
  <c r="W168" i="6"/>
  <c r="S168" i="6"/>
  <c r="R168" i="6"/>
  <c r="B168" i="6" a="1"/>
  <c r="B168" i="6"/>
  <c r="AC167" i="6"/>
  <c r="X167" i="6"/>
  <c r="W167" i="6"/>
  <c r="S167" i="6"/>
  <c r="R167" i="6"/>
  <c r="B167" i="6" a="1"/>
  <c r="B167" i="6"/>
  <c r="AC166" i="6"/>
  <c r="X166" i="6"/>
  <c r="W166" i="6"/>
  <c r="S166" i="6"/>
  <c r="R166" i="6"/>
  <c r="B166" i="6" a="1"/>
  <c r="B166" i="6" s="1"/>
  <c r="AC165" i="6"/>
  <c r="X165" i="6"/>
  <c r="W165" i="6"/>
  <c r="S165" i="6"/>
  <c r="R165" i="6"/>
  <c r="B165" i="6" a="1"/>
  <c r="B165" i="6" s="1"/>
  <c r="AC164" i="6"/>
  <c r="X164" i="6"/>
  <c r="W164" i="6"/>
  <c r="S164" i="6"/>
  <c r="R164" i="6"/>
  <c r="B164" i="6" a="1"/>
  <c r="B164" i="6"/>
  <c r="AC163" i="6"/>
  <c r="X163" i="6"/>
  <c r="W163" i="6"/>
  <c r="S163" i="6"/>
  <c r="R163" i="6"/>
  <c r="B163" i="6" a="1"/>
  <c r="B163" i="6"/>
  <c r="AC162" i="6"/>
  <c r="X162" i="6"/>
  <c r="W162" i="6"/>
  <c r="S162" i="6"/>
  <c r="R162" i="6"/>
  <c r="B162" i="6" a="1"/>
  <c r="B162" i="6" s="1"/>
  <c r="AC161" i="6"/>
  <c r="X161" i="6"/>
  <c r="W161" i="6"/>
  <c r="S161" i="6"/>
  <c r="R161" i="6"/>
  <c r="B161" i="6" a="1"/>
  <c r="B161" i="6" s="1"/>
  <c r="AC160" i="6"/>
  <c r="X160" i="6"/>
  <c r="W160" i="6"/>
  <c r="S160" i="6"/>
  <c r="R160" i="6"/>
  <c r="B160" i="6" a="1"/>
  <c r="B160" i="6" s="1"/>
  <c r="AC159" i="6"/>
  <c r="X159" i="6"/>
  <c r="W159" i="6"/>
  <c r="S159" i="6"/>
  <c r="R159" i="6"/>
  <c r="B159" i="6" a="1"/>
  <c r="B159" i="6" s="1"/>
  <c r="AC158" i="6"/>
  <c r="X158" i="6"/>
  <c r="W158" i="6"/>
  <c r="S158" i="6"/>
  <c r="R158" i="6"/>
  <c r="B158" i="6" a="1"/>
  <c r="B158" i="6" s="1"/>
  <c r="AC157" i="6"/>
  <c r="X157" i="6"/>
  <c r="W157" i="6"/>
  <c r="S157" i="6"/>
  <c r="R157" i="6"/>
  <c r="B157" i="6" a="1"/>
  <c r="B157" i="6"/>
  <c r="AC156" i="6"/>
  <c r="X156" i="6"/>
  <c r="W156" i="6"/>
  <c r="S156" i="6"/>
  <c r="R156" i="6"/>
  <c r="B156" i="6" a="1"/>
  <c r="B156" i="6"/>
  <c r="AC155" i="6"/>
  <c r="X155" i="6"/>
  <c r="W155" i="6"/>
  <c r="S155" i="6"/>
  <c r="R155" i="6"/>
  <c r="B155" i="6" a="1"/>
  <c r="B155" i="6" s="1"/>
  <c r="AC154" i="6"/>
  <c r="X154" i="6"/>
  <c r="W154" i="6"/>
  <c r="S154" i="6"/>
  <c r="R154" i="6"/>
  <c r="B154" i="6" a="1"/>
  <c r="B154" i="6" s="1"/>
  <c r="AC153" i="6"/>
  <c r="X153" i="6"/>
  <c r="W153" i="6"/>
  <c r="S153" i="6"/>
  <c r="R153" i="6"/>
  <c r="B153" i="6" a="1"/>
  <c r="B153" i="6" s="1"/>
  <c r="AC152" i="6"/>
  <c r="X152" i="6"/>
  <c r="W152" i="6"/>
  <c r="S152" i="6"/>
  <c r="R152" i="6"/>
  <c r="B152" i="6" a="1"/>
  <c r="B152" i="6"/>
  <c r="AC151" i="6"/>
  <c r="X151" i="6"/>
  <c r="W151" i="6"/>
  <c r="S151" i="6"/>
  <c r="R151" i="6"/>
  <c r="B151" i="6" a="1"/>
  <c r="B151" i="6" s="1"/>
  <c r="AC150" i="6"/>
  <c r="X150" i="6"/>
  <c r="W150" i="6"/>
  <c r="S150" i="6"/>
  <c r="R150" i="6"/>
  <c r="B150" i="6" a="1"/>
  <c r="B150" i="6"/>
  <c r="AC149" i="6"/>
  <c r="X149" i="6"/>
  <c r="W149" i="6"/>
  <c r="S149" i="6"/>
  <c r="R149" i="6"/>
  <c r="B149" i="6" a="1"/>
  <c r="B149" i="6" s="1"/>
  <c r="AC148" i="6"/>
  <c r="X148" i="6"/>
  <c r="W148" i="6"/>
  <c r="S148" i="6"/>
  <c r="R148" i="6"/>
  <c r="B148" i="6" a="1"/>
  <c r="B148" i="6" s="1"/>
  <c r="AC147" i="6"/>
  <c r="X147" i="6"/>
  <c r="W147" i="6"/>
  <c r="S147" i="6"/>
  <c r="R147" i="6"/>
  <c r="B147" i="6" a="1"/>
  <c r="B147" i="6" s="1"/>
  <c r="AC146" i="6"/>
  <c r="X146" i="6"/>
  <c r="W146" i="6"/>
  <c r="S146" i="6"/>
  <c r="R146" i="6"/>
  <c r="B146" i="6" a="1"/>
  <c r="B146" i="6" s="1"/>
  <c r="AC145" i="6"/>
  <c r="X145" i="6"/>
  <c r="W145" i="6"/>
  <c r="S145" i="6"/>
  <c r="R145" i="6"/>
  <c r="B145" i="6" a="1"/>
  <c r="B145" i="6" s="1"/>
  <c r="AC144" i="6"/>
  <c r="X144" i="6"/>
  <c r="W144" i="6"/>
  <c r="S144" i="6"/>
  <c r="R144" i="6"/>
  <c r="B144" i="6" a="1"/>
  <c r="B144" i="6" s="1"/>
  <c r="AC143" i="6"/>
  <c r="X143" i="6"/>
  <c r="W143" i="6"/>
  <c r="S143" i="6"/>
  <c r="R143" i="6"/>
  <c r="B143" i="6" a="1"/>
  <c r="B143" i="6" s="1"/>
  <c r="AC142" i="6"/>
  <c r="X142" i="6"/>
  <c r="W142" i="6"/>
  <c r="S142" i="6"/>
  <c r="R142" i="6"/>
  <c r="B142" i="6" a="1"/>
  <c r="B142" i="6" s="1"/>
  <c r="AC141" i="6"/>
  <c r="X141" i="6"/>
  <c r="W141" i="6"/>
  <c r="S141" i="6"/>
  <c r="R141" i="6"/>
  <c r="B141" i="6" a="1"/>
  <c r="B141" i="6" s="1"/>
  <c r="AC140" i="6"/>
  <c r="X140" i="6"/>
  <c r="W140" i="6"/>
  <c r="S140" i="6"/>
  <c r="R140" i="6"/>
  <c r="B140" i="6" a="1"/>
  <c r="B140" i="6" s="1"/>
  <c r="AC139" i="6"/>
  <c r="X139" i="6"/>
  <c r="W139" i="6"/>
  <c r="S139" i="6"/>
  <c r="R139" i="6"/>
  <c r="B139" i="6" a="1"/>
  <c r="B139" i="6"/>
  <c r="AC138" i="6"/>
  <c r="X138" i="6"/>
  <c r="W138" i="6"/>
  <c r="S138" i="6"/>
  <c r="R138" i="6"/>
  <c r="B138" i="6" a="1"/>
  <c r="B138" i="6" s="1"/>
  <c r="AC137" i="6"/>
  <c r="X137" i="6"/>
  <c r="W137" i="6"/>
  <c r="S137" i="6"/>
  <c r="R137" i="6"/>
  <c r="B137" i="6" a="1"/>
  <c r="B137" i="6" s="1"/>
  <c r="AC136" i="6"/>
  <c r="X136" i="6"/>
  <c r="W136" i="6"/>
  <c r="S136" i="6"/>
  <c r="R136" i="6"/>
  <c r="B136" i="6" a="1"/>
  <c r="B136" i="6" s="1"/>
  <c r="AC135" i="6"/>
  <c r="X135" i="6"/>
  <c r="W135" i="6"/>
  <c r="S135" i="6"/>
  <c r="R135" i="6"/>
  <c r="B135" i="6" a="1"/>
  <c r="B135" i="6" s="1"/>
  <c r="AC134" i="6"/>
  <c r="X134" i="6"/>
  <c r="W134" i="6"/>
  <c r="S134" i="6"/>
  <c r="R134" i="6"/>
  <c r="B134" i="6" a="1"/>
  <c r="B134" i="6" s="1"/>
  <c r="AC133" i="6"/>
  <c r="X133" i="6"/>
  <c r="W133" i="6"/>
  <c r="S133" i="6"/>
  <c r="R133" i="6"/>
  <c r="B133" i="6" a="1"/>
  <c r="B133" i="6" s="1"/>
  <c r="AC132" i="6"/>
  <c r="X132" i="6"/>
  <c r="W132" i="6"/>
  <c r="S132" i="6"/>
  <c r="R132" i="6"/>
  <c r="B132" i="6" a="1"/>
  <c r="B132" i="6"/>
  <c r="AC131" i="6"/>
  <c r="X131" i="6"/>
  <c r="W131" i="6"/>
  <c r="S131" i="6"/>
  <c r="R131" i="6"/>
  <c r="B131" i="6" a="1"/>
  <c r="B131" i="6"/>
  <c r="AC130" i="6"/>
  <c r="X130" i="6"/>
  <c r="W130" i="6"/>
  <c r="S130" i="6"/>
  <c r="R130" i="6"/>
  <c r="B130" i="6" a="1"/>
  <c r="B130" i="6"/>
  <c r="AC129" i="6"/>
  <c r="X129" i="6"/>
  <c r="W129" i="6"/>
  <c r="S129" i="6"/>
  <c r="R129" i="6"/>
  <c r="B129" i="6" a="1"/>
  <c r="B129" i="6" s="1"/>
  <c r="AC128" i="6"/>
  <c r="X128" i="6"/>
  <c r="W128" i="6"/>
  <c r="S128" i="6"/>
  <c r="R128" i="6"/>
  <c r="B128" i="6" a="1"/>
  <c r="B128" i="6" s="1"/>
  <c r="AC127" i="6"/>
  <c r="X127" i="6"/>
  <c r="W127" i="6"/>
  <c r="S127" i="6"/>
  <c r="R127" i="6"/>
  <c r="B127" i="6" a="1"/>
  <c r="B127" i="6"/>
  <c r="AC126" i="6"/>
  <c r="X126" i="6"/>
  <c r="W126" i="6"/>
  <c r="S126" i="6"/>
  <c r="R126" i="6"/>
  <c r="B126" i="6" a="1"/>
  <c r="B126" i="6" s="1"/>
  <c r="AC125" i="6"/>
  <c r="X125" i="6"/>
  <c r="W125" i="6"/>
  <c r="S125" i="6"/>
  <c r="R125" i="6"/>
  <c r="B125" i="6" a="1"/>
  <c r="B125" i="6" s="1"/>
  <c r="AC124" i="6"/>
  <c r="X124" i="6"/>
  <c r="W124" i="6"/>
  <c r="S124" i="6"/>
  <c r="R124" i="6"/>
  <c r="B124" i="6" a="1"/>
  <c r="B124" i="6" s="1"/>
  <c r="AC123" i="6"/>
  <c r="X123" i="6"/>
  <c r="W123" i="6"/>
  <c r="S123" i="6"/>
  <c r="R123" i="6"/>
  <c r="B123" i="6" a="1"/>
  <c r="B123" i="6" s="1"/>
  <c r="AC122" i="6"/>
  <c r="X122" i="6"/>
  <c r="W122" i="6"/>
  <c r="S122" i="6"/>
  <c r="R122" i="6"/>
  <c r="B122" i="6" a="1"/>
  <c r="B122" i="6" s="1"/>
  <c r="AC121" i="6"/>
  <c r="X121" i="6"/>
  <c r="W121" i="6"/>
  <c r="S121" i="6"/>
  <c r="R121" i="6"/>
  <c r="B121" i="6" a="1"/>
  <c r="B121" i="6"/>
  <c r="AC120" i="6"/>
  <c r="X120" i="6"/>
  <c r="W120" i="6"/>
  <c r="S120" i="6"/>
  <c r="R120" i="6"/>
  <c r="B120" i="6" a="1"/>
  <c r="B120" i="6" s="1"/>
  <c r="AC119" i="6"/>
  <c r="X119" i="6"/>
  <c r="W119" i="6"/>
  <c r="S119" i="6"/>
  <c r="R119" i="6"/>
  <c r="B119" i="6" a="1"/>
  <c r="B119" i="6" s="1"/>
  <c r="AC118" i="6"/>
  <c r="X118" i="6"/>
  <c r="W118" i="6"/>
  <c r="S118" i="6"/>
  <c r="R118" i="6"/>
  <c r="B118" i="6" a="1"/>
  <c r="B118" i="6" s="1"/>
  <c r="AC117" i="6"/>
  <c r="X117" i="6"/>
  <c r="W117" i="6"/>
  <c r="S117" i="6"/>
  <c r="R117" i="6"/>
  <c r="B117" i="6" a="1"/>
  <c r="B117" i="6" s="1"/>
  <c r="AC116" i="6"/>
  <c r="X116" i="6"/>
  <c r="W116" i="6"/>
  <c r="S116" i="6"/>
  <c r="R116" i="6"/>
  <c r="B116" i="6" a="1"/>
  <c r="B116" i="6" s="1"/>
  <c r="AC115" i="6"/>
  <c r="X115" i="6"/>
  <c r="W115" i="6"/>
  <c r="S115" i="6"/>
  <c r="R115" i="6"/>
  <c r="B115" i="6" a="1"/>
  <c r="B115" i="6"/>
  <c r="AC114" i="6"/>
  <c r="X114" i="6"/>
  <c r="W114" i="6"/>
  <c r="S114" i="6"/>
  <c r="R114" i="6"/>
  <c r="B114" i="6" a="1"/>
  <c r="B114" i="6" s="1"/>
  <c r="AC113" i="6"/>
  <c r="X113" i="6"/>
  <c r="W113" i="6"/>
  <c r="S113" i="6"/>
  <c r="R113" i="6"/>
  <c r="B113" i="6" a="1"/>
  <c r="B113" i="6" s="1"/>
  <c r="AC112" i="6"/>
  <c r="X112" i="6"/>
  <c r="W112" i="6"/>
  <c r="S112" i="6"/>
  <c r="R112" i="6"/>
  <c r="B112" i="6" a="1"/>
  <c r="B112" i="6" s="1"/>
  <c r="AC111" i="6"/>
  <c r="X111" i="6"/>
  <c r="W111" i="6"/>
  <c r="S111" i="6"/>
  <c r="R111" i="6"/>
  <c r="B111" i="6" a="1"/>
  <c r="B111" i="6" s="1"/>
  <c r="AC110" i="6"/>
  <c r="X110" i="6"/>
  <c r="W110" i="6"/>
  <c r="S110" i="6"/>
  <c r="R110" i="6"/>
  <c r="B110" i="6" a="1"/>
  <c r="B110" i="6" s="1"/>
  <c r="AC109" i="6"/>
  <c r="X109" i="6"/>
  <c r="W109" i="6"/>
  <c r="S109" i="6"/>
  <c r="R109" i="6"/>
  <c r="B109" i="6" a="1"/>
  <c r="B109" i="6" s="1"/>
  <c r="AC108" i="6"/>
  <c r="X108" i="6"/>
  <c r="W108" i="6"/>
  <c r="S108" i="6"/>
  <c r="R108" i="6"/>
  <c r="B108" i="6" a="1"/>
  <c r="B108" i="6" s="1"/>
  <c r="AC107" i="6"/>
  <c r="X107" i="6"/>
  <c r="W107" i="6"/>
  <c r="S107" i="6"/>
  <c r="R107" i="6"/>
  <c r="B107" i="6" a="1"/>
  <c r="B107" i="6" s="1"/>
  <c r="AC106" i="6"/>
  <c r="X106" i="6"/>
  <c r="W106" i="6"/>
  <c r="S106" i="6"/>
  <c r="R106" i="6"/>
  <c r="B106" i="6" a="1"/>
  <c r="B106" i="6" s="1"/>
  <c r="AC105" i="6"/>
  <c r="X105" i="6"/>
  <c r="W105" i="6"/>
  <c r="S105" i="6"/>
  <c r="R105" i="6"/>
  <c r="B105" i="6" a="1"/>
  <c r="B105" i="6" s="1"/>
  <c r="AC104" i="6"/>
  <c r="X104" i="6"/>
  <c r="W104" i="6"/>
  <c r="S104" i="6"/>
  <c r="R104" i="6"/>
  <c r="B104" i="6" a="1"/>
  <c r="B104" i="6"/>
  <c r="AC103" i="6"/>
  <c r="X103" i="6"/>
  <c r="W103" i="6"/>
  <c r="S103" i="6"/>
  <c r="R103" i="6"/>
  <c r="B103" i="6" a="1"/>
  <c r="B103" i="6"/>
  <c r="AC102" i="6"/>
  <c r="X102" i="6"/>
  <c r="W102" i="6"/>
  <c r="S102" i="6"/>
  <c r="R102" i="6"/>
  <c r="B102" i="6" a="1"/>
  <c r="B102" i="6" s="1"/>
  <c r="AC101" i="6"/>
  <c r="X101" i="6"/>
  <c r="W101" i="6"/>
  <c r="S101" i="6"/>
  <c r="R101" i="6"/>
  <c r="B101" i="6" a="1"/>
  <c r="B101" i="6" s="1"/>
  <c r="AC100" i="6"/>
  <c r="X100" i="6"/>
  <c r="W100" i="6"/>
  <c r="S100" i="6"/>
  <c r="R100" i="6"/>
  <c r="B100" i="6" a="1"/>
  <c r="B100" i="6" s="1"/>
  <c r="AC99" i="6"/>
  <c r="X99" i="6"/>
  <c r="W99" i="6"/>
  <c r="S99" i="6"/>
  <c r="R99" i="6"/>
  <c r="B99" i="6" a="1"/>
  <c r="B99" i="6" s="1"/>
  <c r="AC98" i="6"/>
  <c r="X98" i="6"/>
  <c r="W98" i="6"/>
  <c r="S98" i="6"/>
  <c r="R98" i="6"/>
  <c r="B98" i="6" a="1"/>
  <c r="B98" i="6" s="1"/>
  <c r="AC97" i="6"/>
  <c r="X97" i="6"/>
  <c r="W97" i="6"/>
  <c r="S97" i="6"/>
  <c r="R97" i="6"/>
  <c r="B97" i="6" a="1"/>
  <c r="B97" i="6" s="1"/>
  <c r="AC96" i="6"/>
  <c r="X96" i="6"/>
  <c r="W96" i="6"/>
  <c r="S96" i="6"/>
  <c r="R96" i="6"/>
  <c r="B96" i="6" a="1"/>
  <c r="B96" i="6"/>
  <c r="AC95" i="6"/>
  <c r="X95" i="6"/>
  <c r="W95" i="6"/>
  <c r="S95" i="6"/>
  <c r="R95" i="6"/>
  <c r="B95" i="6" a="1"/>
  <c r="B95" i="6" s="1"/>
  <c r="AC94" i="6"/>
  <c r="X94" i="6"/>
  <c r="W94" i="6"/>
  <c r="S94" i="6"/>
  <c r="R94" i="6"/>
  <c r="B94" i="6" a="1"/>
  <c r="B94" i="6" s="1"/>
  <c r="AC93" i="6"/>
  <c r="X93" i="6"/>
  <c r="W93" i="6"/>
  <c r="S93" i="6"/>
  <c r="R93" i="6"/>
  <c r="B93" i="6" a="1"/>
  <c r="B93" i="6" s="1"/>
  <c r="AC92" i="6"/>
  <c r="X92" i="6"/>
  <c r="W92" i="6"/>
  <c r="S92" i="6"/>
  <c r="R92" i="6"/>
  <c r="B92" i="6" a="1"/>
  <c r="B92" i="6" s="1"/>
  <c r="AC91" i="6"/>
  <c r="X91" i="6"/>
  <c r="W91" i="6"/>
  <c r="S91" i="6"/>
  <c r="R91" i="6"/>
  <c r="B91" i="6" a="1"/>
  <c r="B91" i="6" s="1"/>
  <c r="AC90" i="6"/>
  <c r="X90" i="6"/>
  <c r="W90" i="6"/>
  <c r="S90" i="6"/>
  <c r="R90" i="6"/>
  <c r="B90" i="6" a="1"/>
  <c r="B90" i="6" s="1"/>
  <c r="AC89" i="6"/>
  <c r="X89" i="6"/>
  <c r="W89" i="6"/>
  <c r="S89" i="6"/>
  <c r="R89" i="6"/>
  <c r="B89" i="6" a="1"/>
  <c r="B89" i="6" s="1"/>
  <c r="AC88" i="6"/>
  <c r="X88" i="6"/>
  <c r="W88" i="6"/>
  <c r="S88" i="6"/>
  <c r="R88" i="6"/>
  <c r="B88" i="6" a="1"/>
  <c r="B88" i="6"/>
  <c r="AC87" i="6"/>
  <c r="X87" i="6"/>
  <c r="W87" i="6"/>
  <c r="S87" i="6"/>
  <c r="R87" i="6"/>
  <c r="B87" i="6" a="1"/>
  <c r="B87" i="6" s="1"/>
  <c r="AC86" i="6"/>
  <c r="X86" i="6"/>
  <c r="W86" i="6"/>
  <c r="S86" i="6"/>
  <c r="R86" i="6"/>
  <c r="B86" i="6" a="1"/>
  <c r="B86" i="6" s="1"/>
  <c r="AC85" i="6"/>
  <c r="X85" i="6"/>
  <c r="W85" i="6"/>
  <c r="S85" i="6"/>
  <c r="R85" i="6"/>
  <c r="B85" i="6" a="1"/>
  <c r="B85" i="6" s="1"/>
  <c r="AC84" i="6"/>
  <c r="X84" i="6"/>
  <c r="W84" i="6"/>
  <c r="S84" i="6"/>
  <c r="R84" i="6"/>
  <c r="B84" i="6" a="1"/>
  <c r="B84" i="6"/>
  <c r="AC83" i="6"/>
  <c r="X83" i="6"/>
  <c r="W83" i="6"/>
  <c r="S83" i="6"/>
  <c r="R83" i="6"/>
  <c r="B83" i="6" a="1"/>
  <c r="B83" i="6" s="1"/>
  <c r="AC82" i="6"/>
  <c r="X82" i="6"/>
  <c r="W82" i="6"/>
  <c r="S82" i="6"/>
  <c r="R82" i="6"/>
  <c r="B82" i="6" a="1"/>
  <c r="B82" i="6" s="1"/>
  <c r="AC81" i="6"/>
  <c r="X81" i="6"/>
  <c r="W81" i="6"/>
  <c r="S81" i="6"/>
  <c r="R81" i="6"/>
  <c r="B81" i="6" a="1"/>
  <c r="B81" i="6" s="1"/>
  <c r="AC80" i="6"/>
  <c r="X80" i="6"/>
  <c r="W80" i="6"/>
  <c r="S80" i="6"/>
  <c r="R80" i="6"/>
  <c r="B80" i="6" a="1"/>
  <c r="B80" i="6"/>
  <c r="AC79" i="6"/>
  <c r="X79" i="6"/>
  <c r="W79" i="6"/>
  <c r="S79" i="6"/>
  <c r="R79" i="6"/>
  <c r="B79" i="6" a="1"/>
  <c r="B79" i="6" s="1"/>
  <c r="AC78" i="6"/>
  <c r="X78" i="6"/>
  <c r="W78" i="6"/>
  <c r="S78" i="6"/>
  <c r="R78" i="6"/>
  <c r="B78" i="6" a="1"/>
  <c r="B78" i="6"/>
  <c r="AC77" i="6"/>
  <c r="X77" i="6"/>
  <c r="W77" i="6"/>
  <c r="S77" i="6"/>
  <c r="R77" i="6"/>
  <c r="B77" i="6" a="1"/>
  <c r="B77" i="6" s="1"/>
  <c r="AC76" i="6"/>
  <c r="X76" i="6"/>
  <c r="W76" i="6"/>
  <c r="S76" i="6"/>
  <c r="R76" i="6"/>
  <c r="B76" i="6" a="1"/>
  <c r="B76" i="6" s="1"/>
  <c r="AC75" i="6"/>
  <c r="X75" i="6"/>
  <c r="W75" i="6"/>
  <c r="S75" i="6"/>
  <c r="R75" i="6"/>
  <c r="B75" i="6" a="1"/>
  <c r="B75" i="6" s="1"/>
  <c r="AC74" i="6"/>
  <c r="X74" i="6"/>
  <c r="W74" i="6"/>
  <c r="S74" i="6"/>
  <c r="R74" i="6"/>
  <c r="B74" i="6" a="1"/>
  <c r="B74" i="6" s="1"/>
  <c r="AC73" i="6"/>
  <c r="X73" i="6"/>
  <c r="W73" i="6"/>
  <c r="S73" i="6"/>
  <c r="R73" i="6"/>
  <c r="B73" i="6" a="1"/>
  <c r="B73" i="6"/>
  <c r="AC72" i="6"/>
  <c r="X72" i="6"/>
  <c r="W72" i="6"/>
  <c r="S72" i="6"/>
  <c r="R72" i="6"/>
  <c r="B72" i="6" a="1"/>
  <c r="B72" i="6"/>
  <c r="AC71" i="6"/>
  <c r="X71" i="6"/>
  <c r="W71" i="6"/>
  <c r="S71" i="6"/>
  <c r="R71" i="6"/>
  <c r="B71" i="6" a="1"/>
  <c r="B71" i="6" s="1"/>
  <c r="AC70" i="6"/>
  <c r="X70" i="6"/>
  <c r="W70" i="6"/>
  <c r="S70" i="6"/>
  <c r="R70" i="6"/>
  <c r="B70" i="6" a="1"/>
  <c r="B70" i="6" s="1"/>
  <c r="AC69" i="6"/>
  <c r="X69" i="6"/>
  <c r="W69" i="6"/>
  <c r="S69" i="6"/>
  <c r="R69" i="6"/>
  <c r="B69" i="6" a="1"/>
  <c r="B69" i="6" s="1"/>
  <c r="AC68" i="6"/>
  <c r="X68" i="6"/>
  <c r="W68" i="6"/>
  <c r="S68" i="6"/>
  <c r="R68" i="6"/>
  <c r="B68" i="6" a="1"/>
  <c r="B68" i="6" s="1"/>
  <c r="AC67" i="6"/>
  <c r="X67" i="6"/>
  <c r="W67" i="6"/>
  <c r="S67" i="6"/>
  <c r="R67" i="6"/>
  <c r="B67" i="6" a="1"/>
  <c r="B67" i="6" s="1"/>
  <c r="AC66" i="6"/>
  <c r="X66" i="6"/>
  <c r="W66" i="6"/>
  <c r="S66" i="6"/>
  <c r="R66" i="6"/>
  <c r="B66" i="6" a="1"/>
  <c r="B66" i="6"/>
  <c r="AC65" i="6"/>
  <c r="X65" i="6"/>
  <c r="W65" i="6"/>
  <c r="S65" i="6"/>
  <c r="R65" i="6"/>
  <c r="B65" i="6" a="1"/>
  <c r="B65" i="6" s="1"/>
  <c r="AC64" i="6"/>
  <c r="X64" i="6"/>
  <c r="W64" i="6"/>
  <c r="S64" i="6"/>
  <c r="R64" i="6"/>
  <c r="B64" i="6" a="1"/>
  <c r="B64" i="6" s="1"/>
  <c r="AC63" i="6"/>
  <c r="X63" i="6"/>
  <c r="W63" i="6"/>
  <c r="S63" i="6"/>
  <c r="R63" i="6"/>
  <c r="B63" i="6" a="1"/>
  <c r="B63" i="6" s="1"/>
  <c r="AC62" i="6"/>
  <c r="X62" i="6"/>
  <c r="W62" i="6"/>
  <c r="S62" i="6"/>
  <c r="R62" i="6"/>
  <c r="B62" i="6" a="1"/>
  <c r="B62" i="6" s="1"/>
  <c r="AC61" i="6"/>
  <c r="X61" i="6"/>
  <c r="W61" i="6"/>
  <c r="S61" i="6"/>
  <c r="R61" i="6"/>
  <c r="B61" i="6" a="1"/>
  <c r="B61" i="6" s="1"/>
  <c r="AC60" i="6"/>
  <c r="X60" i="6"/>
  <c r="W60" i="6"/>
  <c r="S60" i="6"/>
  <c r="R60" i="6"/>
  <c r="B60" i="6" a="1"/>
  <c r="B60" i="6" s="1"/>
  <c r="AC59" i="6"/>
  <c r="X59" i="6"/>
  <c r="W59" i="6"/>
  <c r="S59" i="6"/>
  <c r="R59" i="6"/>
  <c r="B59" i="6" a="1"/>
  <c r="B59" i="6" s="1"/>
  <c r="AC58" i="6"/>
  <c r="X58" i="6"/>
  <c r="W58" i="6"/>
  <c r="S58" i="6"/>
  <c r="R58" i="6"/>
  <c r="B58" i="6" a="1"/>
  <c r="B58" i="6" s="1"/>
  <c r="AC57" i="6"/>
  <c r="X57" i="6"/>
  <c r="W57" i="6"/>
  <c r="S57" i="6"/>
  <c r="R57" i="6"/>
  <c r="B57" i="6" a="1"/>
  <c r="B57" i="6" s="1"/>
  <c r="AC56" i="6"/>
  <c r="X56" i="6"/>
  <c r="W56" i="6"/>
  <c r="S56" i="6"/>
  <c r="R56" i="6"/>
  <c r="B56" i="6" a="1"/>
  <c r="B56" i="6"/>
  <c r="AC55" i="6"/>
  <c r="X55" i="6"/>
  <c r="W55" i="6"/>
  <c r="S55" i="6"/>
  <c r="R55" i="6"/>
  <c r="B55" i="6" a="1"/>
  <c r="B55" i="6" s="1"/>
  <c r="AC54" i="6"/>
  <c r="X54" i="6"/>
  <c r="W54" i="6"/>
  <c r="S54" i="6"/>
  <c r="R54" i="6"/>
  <c r="B54" i="6" a="1"/>
  <c r="B54" i="6" s="1"/>
  <c r="AC53" i="6"/>
  <c r="X53" i="6"/>
  <c r="W53" i="6"/>
  <c r="S53" i="6"/>
  <c r="R53" i="6"/>
  <c r="B53" i="6" a="1"/>
  <c r="B53" i="6" s="1"/>
  <c r="AC52" i="6"/>
  <c r="X52" i="6"/>
  <c r="W52" i="6"/>
  <c r="S52" i="6"/>
  <c r="R52" i="6"/>
  <c r="B52" i="6" a="1"/>
  <c r="B52" i="6" s="1"/>
  <c r="AC51" i="6"/>
  <c r="X51" i="6"/>
  <c r="W51" i="6"/>
  <c r="S51" i="6"/>
  <c r="R51" i="6"/>
  <c r="B51" i="6" a="1"/>
  <c r="B51" i="6" s="1"/>
  <c r="AC50" i="6"/>
  <c r="X50" i="6"/>
  <c r="W50" i="6"/>
  <c r="S50" i="6"/>
  <c r="R50" i="6"/>
  <c r="B50" i="6" a="1"/>
  <c r="B50" i="6" s="1"/>
  <c r="AC49" i="6"/>
  <c r="X49" i="6"/>
  <c r="W49" i="6"/>
  <c r="S49" i="6"/>
  <c r="R49" i="6"/>
  <c r="B49" i="6" a="1"/>
  <c r="B49" i="6" s="1"/>
  <c r="AC48" i="6"/>
  <c r="X48" i="6"/>
  <c r="W48" i="6"/>
  <c r="S48" i="6"/>
  <c r="R48" i="6"/>
  <c r="B48" i="6" a="1"/>
  <c r="B48" i="6" s="1"/>
  <c r="AC47" i="6"/>
  <c r="X47" i="6"/>
  <c r="W47" i="6"/>
  <c r="S47" i="6"/>
  <c r="R47" i="6"/>
  <c r="B47" i="6" a="1"/>
  <c r="B47" i="6" s="1"/>
  <c r="AC46" i="6"/>
  <c r="X46" i="6"/>
  <c r="W46" i="6"/>
  <c r="S46" i="6"/>
  <c r="R46" i="6"/>
  <c r="B46" i="6" a="1"/>
  <c r="B46" i="6" s="1"/>
  <c r="AC45" i="6"/>
  <c r="X45" i="6"/>
  <c r="W45" i="6"/>
  <c r="S45" i="6"/>
  <c r="R45" i="6"/>
  <c r="B45" i="6" a="1"/>
  <c r="B45" i="6" s="1"/>
  <c r="AC44" i="6"/>
  <c r="X44" i="6"/>
  <c r="W44" i="6"/>
  <c r="S44" i="6"/>
  <c r="R44" i="6"/>
  <c r="B44" i="6" a="1"/>
  <c r="B44" i="6"/>
  <c r="AC43" i="6"/>
  <c r="X43" i="6"/>
  <c r="W43" i="6"/>
  <c r="S43" i="6"/>
  <c r="R43" i="6"/>
  <c r="B43" i="6" a="1"/>
  <c r="B43" i="6" s="1"/>
  <c r="AC42" i="6"/>
  <c r="X42" i="6"/>
  <c r="W42" i="6"/>
  <c r="S42" i="6"/>
  <c r="R42" i="6"/>
  <c r="B42" i="6" a="1"/>
  <c r="B42" i="6" s="1"/>
  <c r="AC41" i="6"/>
  <c r="X41" i="6"/>
  <c r="W41" i="6"/>
  <c r="S41" i="6"/>
  <c r="R41" i="6"/>
  <c r="B41" i="6" a="1"/>
  <c r="B41" i="6" s="1"/>
  <c r="AC40" i="6"/>
  <c r="X40" i="6"/>
  <c r="W40" i="6"/>
  <c r="S40" i="6"/>
  <c r="R40" i="6"/>
  <c r="B40" i="6" a="1"/>
  <c r="B40" i="6"/>
  <c r="AC39" i="6"/>
  <c r="X39" i="6"/>
  <c r="W39" i="6"/>
  <c r="S39" i="6"/>
  <c r="R39" i="6"/>
  <c r="B39" i="6" a="1"/>
  <c r="B39" i="6" s="1"/>
  <c r="AC38" i="6"/>
  <c r="X38" i="6"/>
  <c r="W38" i="6"/>
  <c r="S38" i="6"/>
  <c r="R38" i="6"/>
  <c r="B38" i="6" a="1"/>
  <c r="B38" i="6" s="1"/>
  <c r="AC37" i="6"/>
  <c r="X37" i="6"/>
  <c r="W37" i="6"/>
  <c r="S37" i="6"/>
  <c r="R37" i="6"/>
  <c r="B37" i="6" a="1"/>
  <c r="B37" i="6"/>
  <c r="AC36" i="6"/>
  <c r="X36" i="6"/>
  <c r="W36" i="6"/>
  <c r="S36" i="6"/>
  <c r="R36" i="6"/>
  <c r="B36" i="6" a="1"/>
  <c r="B36" i="6"/>
  <c r="AC35" i="6"/>
  <c r="X35" i="6"/>
  <c r="W35" i="6"/>
  <c r="S35" i="6"/>
  <c r="R35" i="6"/>
  <c r="B35" i="6" a="1"/>
  <c r="B35" i="6" s="1"/>
  <c r="AC34" i="6"/>
  <c r="X34" i="6"/>
  <c r="W34" i="6"/>
  <c r="S34" i="6"/>
  <c r="R34" i="6"/>
  <c r="B34" i="6" a="1"/>
  <c r="B34" i="6"/>
  <c r="AC33" i="6"/>
  <c r="X33" i="6"/>
  <c r="W33" i="6"/>
  <c r="S33" i="6"/>
  <c r="R33" i="6"/>
  <c r="B33" i="6" a="1"/>
  <c r="B33" i="6" s="1"/>
  <c r="AC32" i="6"/>
  <c r="X32" i="6"/>
  <c r="W32" i="6"/>
  <c r="S32" i="6"/>
  <c r="R32" i="6"/>
  <c r="B32" i="6" a="1"/>
  <c r="B32" i="6" s="1"/>
  <c r="AC31" i="6"/>
  <c r="X31" i="6"/>
  <c r="W31" i="6"/>
  <c r="S31" i="6"/>
  <c r="R31" i="6"/>
  <c r="B31" i="6" a="1"/>
  <c r="B31" i="6"/>
  <c r="AC30" i="6"/>
  <c r="X30" i="6"/>
  <c r="W30" i="6"/>
  <c r="S30" i="6"/>
  <c r="R30" i="6"/>
  <c r="B30" i="6" a="1"/>
  <c r="B30" i="6"/>
  <c r="AC29" i="6"/>
  <c r="X29" i="6"/>
  <c r="W29" i="6"/>
  <c r="S29" i="6"/>
  <c r="R29" i="6"/>
  <c r="B29" i="6" a="1"/>
  <c r="B29" i="6" s="1"/>
  <c r="AC28" i="6"/>
  <c r="X28" i="6"/>
  <c r="W28" i="6"/>
  <c r="S28" i="6"/>
  <c r="R28" i="6"/>
  <c r="B28" i="6" a="1"/>
  <c r="B28" i="6" s="1"/>
  <c r="AC27" i="6"/>
  <c r="X27" i="6"/>
  <c r="W27" i="6"/>
  <c r="S27" i="6"/>
  <c r="R27" i="6"/>
  <c r="B27" i="6" a="1"/>
  <c r="B27" i="6" s="1"/>
  <c r="AC26" i="6"/>
  <c r="X26" i="6"/>
  <c r="W26" i="6"/>
  <c r="S26" i="6"/>
  <c r="R26" i="6"/>
  <c r="B26" i="6" a="1"/>
  <c r="B26" i="6" s="1"/>
  <c r="AC25" i="6"/>
  <c r="X25" i="6"/>
  <c r="W25" i="6"/>
  <c r="S25" i="6"/>
  <c r="R25" i="6"/>
  <c r="B25" i="6" a="1"/>
  <c r="B25" i="6"/>
  <c r="AC24" i="6"/>
  <c r="X24" i="6"/>
  <c r="W24" i="6"/>
  <c r="S24" i="6"/>
  <c r="R24" i="6"/>
  <c r="B24" i="6" a="1"/>
  <c r="B24" i="6"/>
  <c r="AC23" i="6"/>
  <c r="X23" i="6"/>
  <c r="W23" i="6"/>
  <c r="S23" i="6"/>
  <c r="R23" i="6"/>
  <c r="B23" i="6" a="1"/>
  <c r="B23" i="6" s="1"/>
  <c r="AC22" i="6"/>
  <c r="X22" i="6"/>
  <c r="W22" i="6"/>
  <c r="S22" i="6"/>
  <c r="R22" i="6"/>
  <c r="B22" i="6" a="1"/>
  <c r="B22" i="6"/>
  <c r="AC21" i="6"/>
  <c r="X21" i="6"/>
  <c r="W21" i="6"/>
  <c r="S21" i="6"/>
  <c r="R21" i="6"/>
  <c r="B21" i="6" a="1"/>
  <c r="B21" i="6" s="1"/>
  <c r="AC20" i="6"/>
  <c r="X20" i="6"/>
  <c r="W20" i="6"/>
  <c r="S20" i="6"/>
  <c r="R20" i="6"/>
  <c r="B20" i="6" a="1"/>
  <c r="B20" i="6" s="1"/>
  <c r="AC19" i="6"/>
  <c r="X19" i="6"/>
  <c r="W19" i="6"/>
  <c r="S19" i="6"/>
  <c r="R19" i="6"/>
  <c r="B19" i="6" a="1"/>
  <c r="B19" i="6"/>
  <c r="AC18" i="6"/>
  <c r="X18" i="6"/>
  <c r="W18" i="6"/>
  <c r="S18" i="6"/>
  <c r="R18" i="6"/>
  <c r="B18" i="6" a="1"/>
  <c r="B18" i="6"/>
  <c r="AC17" i="6"/>
  <c r="X17" i="6"/>
  <c r="W17" i="6"/>
  <c r="S17" i="6"/>
  <c r="R17" i="6"/>
  <c r="B17" i="6" a="1"/>
  <c r="B17" i="6" s="1"/>
  <c r="AC16" i="6"/>
  <c r="X16" i="6"/>
  <c r="W16" i="6"/>
  <c r="S16" i="6"/>
  <c r="R16" i="6"/>
  <c r="B16" i="6" a="1"/>
  <c r="B16" i="6" s="1"/>
  <c r="AC15" i="6"/>
  <c r="X15" i="6"/>
  <c r="W15" i="6"/>
  <c r="S15" i="6"/>
  <c r="R15" i="6"/>
  <c r="B15" i="6" a="1"/>
  <c r="B15" i="6"/>
  <c r="AC14" i="6"/>
  <c r="X14" i="6"/>
  <c r="W14" i="6"/>
  <c r="S14" i="6"/>
  <c r="R14" i="6"/>
  <c r="B14" i="6" a="1"/>
  <c r="B14" i="6" s="1"/>
  <c r="AC13" i="6"/>
  <c r="X13" i="6"/>
  <c r="W13" i="6"/>
  <c r="S13" i="6"/>
  <c r="R13" i="6"/>
  <c r="B13" i="6" a="1"/>
  <c r="B13" i="6"/>
  <c r="AC12" i="6"/>
  <c r="X12" i="6"/>
  <c r="W12" i="6"/>
  <c r="S12" i="6"/>
  <c r="R12" i="6"/>
  <c r="B12" i="6" a="1"/>
  <c r="B12" i="6" s="1"/>
  <c r="AC11" i="6"/>
  <c r="X11" i="6"/>
  <c r="W11" i="6"/>
  <c r="S11" i="6"/>
  <c r="R11" i="6"/>
  <c r="B11" i="6" a="1"/>
  <c r="B11" i="6" s="1"/>
  <c r="AC10" i="6"/>
  <c r="X10" i="6"/>
  <c r="W10" i="6"/>
  <c r="S10" i="6"/>
  <c r="R10" i="6"/>
  <c r="B10" i="6" a="1"/>
  <c r="B10" i="6" s="1"/>
  <c r="AC9" i="6"/>
  <c r="X9" i="6"/>
  <c r="W9" i="6"/>
  <c r="S9" i="6"/>
  <c r="R9" i="6"/>
  <c r="B9" i="6" a="1"/>
  <c r="B9" i="6" s="1"/>
  <c r="X8" i="6"/>
  <c r="W8" i="6"/>
  <c r="S8" i="6"/>
  <c r="R8" i="6"/>
  <c r="B8" i="6" a="1"/>
  <c r="B8" i="6" s="1"/>
  <c r="AC7" i="6"/>
  <c r="X7" i="6"/>
  <c r="W7" i="6"/>
  <c r="S7" i="6"/>
  <c r="R7" i="6"/>
  <c r="B7" i="6" a="1"/>
  <c r="B7" i="6" s="1"/>
  <c r="AC6" i="6"/>
  <c r="X6" i="6"/>
  <c r="W6" i="6"/>
  <c r="S6" i="6"/>
  <c r="R6" i="6"/>
  <c r="B6" i="6" a="1"/>
  <c r="B6" i="6" s="1"/>
  <c r="AC5" i="6"/>
  <c r="X5" i="6"/>
  <c r="W5" i="6"/>
  <c r="S5" i="6"/>
  <c r="R5" i="6"/>
  <c r="B5" i="6" a="1"/>
  <c r="B5" i="6"/>
  <c r="H726" i="5"/>
  <c r="E724" i="5" a="1"/>
  <c r="E724" i="5" s="1"/>
  <c r="E723" i="5" a="1"/>
  <c r="E723" i="5" s="1"/>
  <c r="E722" i="5" a="1"/>
  <c r="E722" i="5"/>
  <c r="E721" i="5" a="1"/>
  <c r="E721" i="5" s="1"/>
  <c r="E720" i="5" a="1"/>
  <c r="E720" i="5"/>
  <c r="E719" i="5" a="1"/>
  <c r="E719" i="5" s="1"/>
  <c r="E718" i="5" a="1"/>
  <c r="E718" i="5" s="1"/>
  <c r="E717" i="5" a="1"/>
  <c r="E717" i="5" s="1"/>
  <c r="E716" i="5" a="1"/>
  <c r="E716" i="5" s="1"/>
  <c r="E715" i="5" a="1"/>
  <c r="E715" i="5" s="1"/>
  <c r="E714" i="5" a="1"/>
  <c r="E714" i="5" s="1"/>
  <c r="E713" i="5" a="1"/>
  <c r="E713" i="5"/>
  <c r="E712" i="5" a="1"/>
  <c r="E712" i="5" s="1"/>
  <c r="E711" i="5" a="1"/>
  <c r="E711" i="5"/>
  <c r="E710" i="5" a="1"/>
  <c r="E710" i="5" s="1"/>
  <c r="E709" i="5" a="1"/>
  <c r="E709" i="5" s="1"/>
  <c r="E708" i="5" a="1"/>
  <c r="E708" i="5" s="1"/>
  <c r="E707" i="5" a="1"/>
  <c r="E707" i="5" s="1"/>
  <c r="E706" i="5" a="1"/>
  <c r="E706" i="5" s="1"/>
  <c r="E705" i="5" a="1"/>
  <c r="E705" i="5" s="1"/>
  <c r="E704" i="5" a="1"/>
  <c r="E704" i="5" s="1"/>
  <c r="E703" i="5" a="1"/>
  <c r="E703" i="5" s="1"/>
  <c r="E702" i="5" a="1"/>
  <c r="E702" i="5" s="1"/>
  <c r="E701" i="5" a="1"/>
  <c r="E701" i="5" s="1"/>
  <c r="E700" i="5" a="1"/>
  <c r="E700" i="5" s="1"/>
  <c r="E699" i="5" a="1"/>
  <c r="E699" i="5" s="1"/>
  <c r="E698" i="5" a="1"/>
  <c r="E698" i="5" s="1"/>
  <c r="E697" i="5" a="1"/>
  <c r="E697" i="5" s="1"/>
  <c r="E696" i="5" a="1"/>
  <c r="E696" i="5" s="1"/>
  <c r="E695" i="5" a="1"/>
  <c r="E695" i="5" s="1"/>
  <c r="E694" i="5" a="1"/>
  <c r="E694" i="5"/>
  <c r="E693" i="5" a="1"/>
  <c r="E693" i="5" s="1"/>
  <c r="E692" i="5" a="1"/>
  <c r="E692" i="5" s="1"/>
  <c r="E691" i="5" a="1"/>
  <c r="E691" i="5" s="1"/>
  <c r="E690" i="5" a="1"/>
  <c r="E690" i="5" s="1"/>
  <c r="E689" i="5" a="1"/>
  <c r="E689" i="5"/>
  <c r="E688" i="5" a="1"/>
  <c r="E688" i="5" s="1"/>
  <c r="E687" i="5" a="1"/>
  <c r="E687" i="5" s="1"/>
  <c r="E686" i="5" a="1"/>
  <c r="E686" i="5" s="1"/>
  <c r="E685" i="5" a="1"/>
  <c r="E685" i="5" s="1"/>
  <c r="E684" i="5" a="1"/>
  <c r="E684" i="5"/>
  <c r="E683" i="5" a="1"/>
  <c r="E683" i="5" s="1"/>
  <c r="E682" i="5" a="1"/>
  <c r="E682" i="5" s="1"/>
  <c r="E681" i="5" a="1"/>
  <c r="E681" i="5" s="1"/>
  <c r="E680" i="5" a="1"/>
  <c r="E680" i="5" s="1"/>
  <c r="E679" i="5" a="1"/>
  <c r="E679" i="5" s="1"/>
  <c r="E678" i="5" a="1"/>
  <c r="E678" i="5"/>
  <c r="E677" i="5" a="1"/>
  <c r="E677" i="5" s="1"/>
  <c r="E676" i="5" a="1"/>
  <c r="E676" i="5" s="1"/>
  <c r="E675" i="5" a="1"/>
  <c r="E675" i="5" s="1"/>
  <c r="E674" i="5" a="1"/>
  <c r="E674" i="5"/>
  <c r="E673" i="5" a="1"/>
  <c r="E673" i="5" s="1"/>
  <c r="E672" i="5" a="1"/>
  <c r="E672" i="5"/>
  <c r="E671" i="5" a="1"/>
  <c r="E671" i="5" s="1"/>
  <c r="E670" i="5" a="1"/>
  <c r="E670" i="5" s="1"/>
  <c r="E669" i="5" a="1"/>
  <c r="E669" i="5" s="1"/>
  <c r="E668" i="5" a="1"/>
  <c r="E668" i="5" s="1"/>
  <c r="E667" i="5" a="1"/>
  <c r="E667" i="5" s="1"/>
  <c r="E666" i="5" a="1"/>
  <c r="E666" i="5" s="1"/>
  <c r="E665" i="5" a="1"/>
  <c r="E665" i="5" s="1"/>
  <c r="E664" i="5" a="1"/>
  <c r="E664" i="5" s="1"/>
  <c r="E663" i="5" a="1"/>
  <c r="E663" i="5" s="1"/>
  <c r="E662" i="5" a="1"/>
  <c r="E662" i="5" s="1"/>
  <c r="E661" i="5" a="1"/>
  <c r="E661" i="5" s="1"/>
  <c r="E660" i="5" a="1"/>
  <c r="E660" i="5"/>
  <c r="E659" i="5" a="1"/>
  <c r="E659" i="5" s="1"/>
  <c r="E658" i="5" a="1"/>
  <c r="E658" i="5" s="1"/>
  <c r="E657" i="5" a="1"/>
  <c r="E657" i="5" s="1"/>
  <c r="E656" i="5" a="1"/>
  <c r="E656" i="5" s="1"/>
  <c r="E655" i="5" a="1"/>
  <c r="E655" i="5" s="1"/>
  <c r="E654" i="5" a="1"/>
  <c r="E654" i="5"/>
  <c r="E653" i="5" a="1"/>
  <c r="E653" i="5"/>
  <c r="E652" i="5" a="1"/>
  <c r="E652" i="5"/>
  <c r="E651" i="5" a="1"/>
  <c r="E651" i="5" s="1"/>
  <c r="E650" i="5" a="1"/>
  <c r="E650" i="5"/>
  <c r="E649" i="5" a="1"/>
  <c r="E649" i="5" s="1"/>
  <c r="E648" i="5" a="1"/>
  <c r="E648" i="5"/>
  <c r="E647" i="5" a="1"/>
  <c r="E647" i="5" s="1"/>
  <c r="E646" i="5" a="1"/>
  <c r="E646" i="5" s="1"/>
  <c r="E645" i="5" a="1"/>
  <c r="E645" i="5" s="1"/>
  <c r="E644" i="5" a="1"/>
  <c r="E644" i="5" s="1"/>
  <c r="E643" i="5" a="1"/>
  <c r="E643" i="5" s="1"/>
  <c r="E642" i="5" a="1"/>
  <c r="E642" i="5" s="1"/>
  <c r="E641" i="5" a="1"/>
  <c r="E641" i="5"/>
  <c r="E640" i="5" a="1"/>
  <c r="E640" i="5" s="1"/>
  <c r="E639" i="5" a="1"/>
  <c r="E639" i="5" s="1"/>
  <c r="E638" i="5" a="1"/>
  <c r="E638" i="5" s="1"/>
  <c r="E637" i="5" a="1"/>
  <c r="E637" i="5" s="1"/>
  <c r="E636" i="5" a="1"/>
  <c r="E636" i="5"/>
  <c r="E635" i="5" a="1"/>
  <c r="E635" i="5"/>
  <c r="E634" i="5" a="1"/>
  <c r="E634" i="5" s="1"/>
  <c r="E633" i="5" a="1"/>
  <c r="E633" i="5" s="1"/>
  <c r="E632" i="5" a="1"/>
  <c r="E632" i="5" s="1"/>
  <c r="E631" i="5" a="1"/>
  <c r="E631" i="5" s="1"/>
  <c r="E630" i="5" a="1"/>
  <c r="E630" i="5"/>
  <c r="E629" i="5" a="1"/>
  <c r="E629" i="5"/>
  <c r="E628" i="5" a="1"/>
  <c r="E628" i="5"/>
  <c r="E627" i="5" a="1"/>
  <c r="E627" i="5"/>
  <c r="E626" i="5" a="1"/>
  <c r="E626" i="5" s="1"/>
  <c r="E625" i="5" a="1"/>
  <c r="E625" i="5" s="1"/>
  <c r="E624" i="5" a="1"/>
  <c r="E624" i="5" s="1"/>
  <c r="E623" i="5" a="1"/>
  <c r="E623" i="5" s="1"/>
  <c r="E622" i="5" a="1"/>
  <c r="E622" i="5" s="1"/>
  <c r="E621" i="5" a="1"/>
  <c r="E621" i="5" s="1"/>
  <c r="E620" i="5" a="1"/>
  <c r="E620" i="5"/>
  <c r="E619" i="5" a="1"/>
  <c r="E619" i="5" s="1"/>
  <c r="E618" i="5" a="1"/>
  <c r="E618" i="5" s="1"/>
  <c r="E617" i="5" a="1"/>
  <c r="E617" i="5"/>
  <c r="E616" i="5" a="1"/>
  <c r="E616" i="5" s="1"/>
  <c r="E615" i="5" a="1"/>
  <c r="E615" i="5" s="1"/>
  <c r="E614" i="5" a="1"/>
  <c r="E614" i="5" s="1"/>
  <c r="E613" i="5" a="1"/>
  <c r="E613" i="5" s="1"/>
  <c r="E612" i="5" a="1"/>
  <c r="E612" i="5"/>
  <c r="E611" i="5" a="1"/>
  <c r="E611" i="5" s="1"/>
  <c r="E610" i="5" a="1"/>
  <c r="E610" i="5" s="1"/>
  <c r="E609" i="5" a="1"/>
  <c r="E609" i="5" s="1"/>
  <c r="E608" i="5" a="1"/>
  <c r="E608" i="5" s="1"/>
  <c r="E607" i="5" a="1"/>
  <c r="E607" i="5" s="1"/>
  <c r="E606" i="5" a="1"/>
  <c r="E606" i="5"/>
  <c r="E605" i="5" a="1"/>
  <c r="E605" i="5" s="1"/>
  <c r="E604" i="5" a="1"/>
  <c r="E604" i="5" s="1"/>
  <c r="E603" i="5" a="1"/>
  <c r="E603" i="5" s="1"/>
  <c r="E602" i="5" a="1"/>
  <c r="E602" i="5"/>
  <c r="E601" i="5" a="1"/>
  <c r="E601" i="5" s="1"/>
  <c r="E600" i="5" a="1"/>
  <c r="E600" i="5"/>
  <c r="E599" i="5" a="1"/>
  <c r="E599" i="5" s="1"/>
  <c r="E598" i="5" a="1"/>
  <c r="E598" i="5" s="1"/>
  <c r="E597" i="5" a="1"/>
  <c r="E597" i="5" s="1"/>
  <c r="E596" i="5" a="1"/>
  <c r="E596" i="5" s="1"/>
  <c r="E595" i="5" a="1"/>
  <c r="E595" i="5" s="1"/>
  <c r="E594" i="5" a="1"/>
  <c r="E594" i="5" s="1"/>
  <c r="E593" i="5" a="1"/>
  <c r="E593" i="5" s="1"/>
  <c r="E592" i="5" a="1"/>
  <c r="E592" i="5" s="1"/>
  <c r="E591" i="5" a="1"/>
  <c r="E591" i="5"/>
  <c r="E590" i="5" a="1"/>
  <c r="E590" i="5"/>
  <c r="E589" i="5" a="1"/>
  <c r="E589" i="5" s="1"/>
  <c r="E588" i="5" a="1"/>
  <c r="E588" i="5" s="1"/>
  <c r="E587" i="5" a="1"/>
  <c r="E587" i="5" s="1"/>
  <c r="E586" i="5" a="1"/>
  <c r="E586" i="5" s="1"/>
  <c r="E585" i="5" a="1"/>
  <c r="E585" i="5" s="1"/>
  <c r="E584" i="5" a="1"/>
  <c r="E584" i="5" s="1"/>
  <c r="E583" i="5" a="1"/>
  <c r="E583" i="5" s="1"/>
  <c r="E582" i="5" a="1"/>
  <c r="E582" i="5" s="1"/>
  <c r="E581" i="5" a="1"/>
  <c r="E581" i="5" s="1"/>
  <c r="E580" i="5" a="1"/>
  <c r="E580" i="5" s="1"/>
  <c r="E579" i="5" a="1"/>
  <c r="E579" i="5" s="1"/>
  <c r="E578" i="5" a="1"/>
  <c r="E578" i="5" s="1"/>
  <c r="E577" i="5" a="1"/>
  <c r="E577" i="5" s="1"/>
  <c r="E576" i="5" a="1"/>
  <c r="E576" i="5" s="1"/>
  <c r="E575" i="5" a="1"/>
  <c r="E575" i="5" s="1"/>
  <c r="E574" i="5" a="1"/>
  <c r="E574" i="5" s="1"/>
  <c r="E573" i="5" a="1"/>
  <c r="E573" i="5" s="1"/>
  <c r="E572" i="5" a="1"/>
  <c r="E572" i="5" s="1"/>
  <c r="E571" i="5" a="1"/>
  <c r="E571" i="5" s="1"/>
  <c r="E570" i="5" a="1"/>
  <c r="E570" i="5"/>
  <c r="E569" i="5" a="1"/>
  <c r="E569" i="5" s="1"/>
  <c r="E568" i="5" a="1"/>
  <c r="E568" i="5" s="1"/>
  <c r="E567" i="5" a="1"/>
  <c r="E567" i="5"/>
  <c r="E566" i="5" a="1"/>
  <c r="E566" i="5" s="1"/>
  <c r="E565" i="5" a="1"/>
  <c r="E565" i="5" s="1"/>
  <c r="E564" i="5" a="1"/>
  <c r="E564" i="5"/>
  <c r="E563" i="5" a="1"/>
  <c r="E563" i="5"/>
  <c r="E562" i="5" a="1"/>
  <c r="E562" i="5" s="1"/>
  <c r="E561" i="5" a="1"/>
  <c r="E561" i="5" s="1"/>
  <c r="E560" i="5" a="1"/>
  <c r="E560" i="5" s="1"/>
  <c r="E559" i="5" a="1"/>
  <c r="E559" i="5" s="1"/>
  <c r="E558" i="5" a="1"/>
  <c r="E558" i="5"/>
  <c r="E557" i="5" a="1"/>
  <c r="E557" i="5"/>
  <c r="E556" i="5" a="1"/>
  <c r="E556" i="5"/>
  <c r="E555" i="5" a="1"/>
  <c r="E555" i="5"/>
  <c r="E554" i="5" a="1"/>
  <c r="E554" i="5" s="1"/>
  <c r="E553" i="5" a="1"/>
  <c r="E553" i="5" s="1"/>
  <c r="E552" i="5" a="1"/>
  <c r="E552" i="5" s="1"/>
  <c r="E551" i="5" a="1"/>
  <c r="E551" i="5" s="1"/>
  <c r="E550" i="5" a="1"/>
  <c r="E550" i="5" s="1"/>
  <c r="E549" i="5" a="1"/>
  <c r="E549" i="5" s="1"/>
  <c r="E548" i="5" a="1"/>
  <c r="E548" i="5"/>
  <c r="E547" i="5" a="1"/>
  <c r="E547" i="5" s="1"/>
  <c r="E546" i="5" a="1"/>
  <c r="E546" i="5" s="1"/>
  <c r="E545" i="5" a="1"/>
  <c r="E545" i="5"/>
  <c r="E544" i="5" a="1"/>
  <c r="E544" i="5" s="1"/>
  <c r="E543" i="5" a="1"/>
  <c r="E543" i="5" s="1"/>
  <c r="E542" i="5" a="1"/>
  <c r="E542" i="5" s="1"/>
  <c r="E541" i="5" a="1"/>
  <c r="E541" i="5" s="1"/>
  <c r="E540" i="5" a="1"/>
  <c r="E540" i="5"/>
  <c r="E539" i="5" a="1"/>
  <c r="E539" i="5" s="1"/>
  <c r="E538" i="5" a="1"/>
  <c r="E538" i="5" s="1"/>
  <c r="E537" i="5" a="1"/>
  <c r="E537" i="5" s="1"/>
  <c r="E536" i="5" a="1"/>
  <c r="E536" i="5" s="1"/>
  <c r="E535" i="5" a="1"/>
  <c r="E535" i="5" s="1"/>
  <c r="E534" i="5" a="1"/>
  <c r="E534" i="5"/>
  <c r="E533" i="5" a="1"/>
  <c r="E533" i="5" s="1"/>
  <c r="E532" i="5" a="1"/>
  <c r="E532" i="5" s="1"/>
  <c r="E531" i="5" a="1"/>
  <c r="E531" i="5" s="1"/>
  <c r="E530" i="5" a="1"/>
  <c r="E530" i="5"/>
  <c r="E529" i="5" a="1"/>
  <c r="E529" i="5" s="1"/>
  <c r="E528" i="5" a="1"/>
  <c r="E528" i="5"/>
  <c r="E527" i="5" a="1"/>
  <c r="E527" i="5" s="1"/>
  <c r="E526" i="5" a="1"/>
  <c r="E526" i="5" s="1"/>
  <c r="E525" i="5" a="1"/>
  <c r="E525" i="5" s="1"/>
  <c r="E524" i="5" a="1"/>
  <c r="E524" i="5" s="1"/>
  <c r="E523" i="5" a="1"/>
  <c r="E523" i="5" s="1"/>
  <c r="E522" i="5" a="1"/>
  <c r="E522" i="5" s="1"/>
  <c r="E521" i="5" a="1"/>
  <c r="E521" i="5" s="1"/>
  <c r="E520" i="5" a="1"/>
  <c r="E520" i="5" s="1"/>
  <c r="E519" i="5" a="1"/>
  <c r="E519" i="5" s="1"/>
  <c r="E518" i="5" a="1"/>
  <c r="E518" i="5" s="1"/>
  <c r="E517" i="5" a="1"/>
  <c r="E517" i="5" s="1"/>
  <c r="E516" i="5" a="1"/>
  <c r="E516" i="5"/>
  <c r="E515" i="5" a="1"/>
  <c r="E515" i="5" s="1"/>
  <c r="E514" i="5" a="1"/>
  <c r="E514" i="5" s="1"/>
  <c r="E513" i="5" a="1"/>
  <c r="E513" i="5" s="1"/>
  <c r="E512" i="5" a="1"/>
  <c r="E512" i="5" s="1"/>
  <c r="E511" i="5" a="1"/>
  <c r="E511" i="5" s="1"/>
  <c r="E510" i="5" a="1"/>
  <c r="E510" i="5" s="1"/>
  <c r="E509" i="5" a="1"/>
  <c r="E509" i="5" s="1"/>
  <c r="E508" i="5" a="1"/>
  <c r="E508" i="5" s="1"/>
  <c r="E507" i="5" a="1"/>
  <c r="E507" i="5" s="1"/>
  <c r="E506" i="5" a="1"/>
  <c r="E506" i="5" s="1"/>
  <c r="E505" i="5" a="1"/>
  <c r="E505" i="5" s="1"/>
  <c r="E504" i="5" a="1"/>
  <c r="E504" i="5" s="1"/>
  <c r="E503" i="5" a="1"/>
  <c r="E503" i="5" s="1"/>
  <c r="E502" i="5" a="1"/>
  <c r="E502" i="5" s="1"/>
  <c r="E501" i="5" a="1"/>
  <c r="E501" i="5" s="1"/>
  <c r="E500" i="5" a="1"/>
  <c r="E500" i="5" s="1"/>
  <c r="E499" i="5" a="1"/>
  <c r="E499" i="5" s="1"/>
  <c r="E498" i="5" a="1"/>
  <c r="E498" i="5" s="1"/>
  <c r="E497" i="5" a="1"/>
  <c r="E497" i="5" s="1"/>
  <c r="E496" i="5" a="1"/>
  <c r="E496" i="5" s="1"/>
  <c r="E495" i="5" a="1"/>
  <c r="E495" i="5" s="1"/>
  <c r="E494" i="5" a="1"/>
  <c r="E494" i="5"/>
  <c r="E493" i="5" a="1"/>
  <c r="E493" i="5" s="1"/>
  <c r="E492" i="5" a="1"/>
  <c r="E492" i="5" s="1"/>
  <c r="E491" i="5" a="1"/>
  <c r="E491" i="5"/>
  <c r="E490" i="5" a="1"/>
  <c r="E490" i="5" s="1"/>
  <c r="E489" i="5" a="1"/>
  <c r="E489" i="5" s="1"/>
  <c r="E488" i="5" a="1"/>
  <c r="E488" i="5" s="1"/>
  <c r="E487" i="5" a="1"/>
  <c r="E487" i="5" s="1"/>
  <c r="E486" i="5" a="1"/>
  <c r="E486" i="5" s="1"/>
  <c r="E485" i="5" a="1"/>
  <c r="E485" i="5" s="1"/>
  <c r="E484" i="5" a="1"/>
  <c r="E484" i="5" s="1"/>
  <c r="E483" i="5" a="1"/>
  <c r="E483" i="5" s="1"/>
  <c r="E482" i="5" a="1"/>
  <c r="E482" i="5" s="1"/>
  <c r="E481" i="5" a="1"/>
  <c r="E481" i="5" s="1"/>
  <c r="E480" i="5" a="1"/>
  <c r="E480" i="5" s="1"/>
  <c r="E479" i="5" a="1"/>
  <c r="E479" i="5" s="1"/>
  <c r="E478" i="5" a="1"/>
  <c r="E478" i="5" s="1"/>
  <c r="E477" i="5" a="1"/>
  <c r="E477" i="5" s="1"/>
  <c r="E476" i="5" a="1"/>
  <c r="E476" i="5"/>
  <c r="E475" i="5" a="1"/>
  <c r="E475" i="5" s="1"/>
  <c r="E474" i="5" a="1"/>
  <c r="E474" i="5" s="1"/>
  <c r="E473" i="5" a="1"/>
  <c r="E473" i="5" s="1"/>
  <c r="E472" i="5" a="1"/>
  <c r="E472" i="5" s="1"/>
  <c r="E471" i="5" a="1"/>
  <c r="E471" i="5" s="1"/>
  <c r="E470" i="5" a="1"/>
  <c r="E470" i="5" s="1"/>
  <c r="E469" i="5" a="1"/>
  <c r="E469" i="5" s="1"/>
  <c r="E468" i="5" a="1"/>
  <c r="E468" i="5" s="1"/>
  <c r="E467" i="5" a="1"/>
  <c r="E467" i="5" s="1"/>
  <c r="E466" i="5" a="1"/>
  <c r="E466" i="5" s="1"/>
  <c r="E465" i="5" a="1"/>
  <c r="E465" i="5" s="1"/>
  <c r="E464" i="5" a="1"/>
  <c r="E464" i="5" s="1"/>
  <c r="E463" i="5" a="1"/>
  <c r="E463" i="5" s="1"/>
  <c r="E462" i="5" a="1"/>
  <c r="E462" i="5" s="1"/>
  <c r="E461" i="5" a="1"/>
  <c r="E461" i="5" s="1"/>
  <c r="E460" i="5" a="1"/>
  <c r="E460" i="5" s="1"/>
  <c r="E459" i="5" a="1"/>
  <c r="E459" i="5" s="1"/>
  <c r="E458" i="5" a="1"/>
  <c r="E458" i="5" s="1"/>
  <c r="E457" i="5" a="1"/>
  <c r="E457" i="5" s="1"/>
  <c r="E456" i="5" a="1"/>
  <c r="E456" i="5" s="1"/>
  <c r="E455" i="5" a="1"/>
  <c r="E455" i="5" s="1"/>
  <c r="E454" i="5" a="1"/>
  <c r="E454" i="5" s="1"/>
  <c r="E453" i="5" a="1"/>
  <c r="E453" i="5" s="1"/>
  <c r="E452" i="5" a="1"/>
  <c r="E452" i="5" s="1"/>
  <c r="E451" i="5" a="1"/>
  <c r="E451" i="5" s="1"/>
  <c r="E450" i="5" a="1"/>
  <c r="E450" i="5" s="1"/>
  <c r="E449" i="5" a="1"/>
  <c r="E449" i="5" s="1"/>
  <c r="E448" i="5" a="1"/>
  <c r="E448" i="5" s="1"/>
  <c r="E447" i="5" a="1"/>
  <c r="E447" i="5" s="1"/>
  <c r="E446" i="5" a="1"/>
  <c r="E446" i="5" s="1"/>
  <c r="E445" i="5" a="1"/>
  <c r="E445" i="5"/>
  <c r="E444" i="5" a="1"/>
  <c r="E444" i="5" s="1"/>
  <c r="E443" i="5" a="1"/>
  <c r="E443" i="5"/>
  <c r="E442" i="5" a="1"/>
  <c r="E442" i="5" s="1"/>
  <c r="E441" i="5" a="1"/>
  <c r="E441" i="5" s="1"/>
  <c r="E440" i="5" a="1"/>
  <c r="E440" i="5" s="1"/>
  <c r="E439" i="5" a="1"/>
  <c r="E439" i="5" s="1"/>
  <c r="E438" i="5" a="1"/>
  <c r="E438" i="5" s="1"/>
  <c r="E437" i="5" a="1"/>
  <c r="E437" i="5" s="1"/>
  <c r="E436" i="5" a="1"/>
  <c r="E436" i="5" s="1"/>
  <c r="E435" i="5" a="1"/>
  <c r="E435" i="5" s="1"/>
  <c r="E434" i="5" a="1"/>
  <c r="E434" i="5" s="1"/>
  <c r="E433" i="5" a="1"/>
  <c r="E433" i="5" s="1"/>
  <c r="E432" i="5" a="1"/>
  <c r="E432" i="5" s="1"/>
  <c r="E431" i="5" a="1"/>
  <c r="E431" i="5" s="1"/>
  <c r="E430" i="5" a="1"/>
  <c r="E430" i="5" s="1"/>
  <c r="E429" i="5" a="1"/>
  <c r="E429" i="5" s="1"/>
  <c r="E428" i="5" a="1"/>
  <c r="E428" i="5" s="1"/>
  <c r="E427" i="5" a="1"/>
  <c r="E427" i="5" s="1"/>
  <c r="E426" i="5" a="1"/>
  <c r="E426" i="5" s="1"/>
  <c r="E425" i="5" a="1"/>
  <c r="E425" i="5" s="1"/>
  <c r="E424" i="5" a="1"/>
  <c r="E424" i="5" s="1"/>
  <c r="E423" i="5" a="1"/>
  <c r="E423" i="5" s="1"/>
  <c r="E422" i="5" a="1"/>
  <c r="E422" i="5" s="1"/>
  <c r="E421" i="5" a="1"/>
  <c r="E421" i="5" s="1"/>
  <c r="E420" i="5" a="1"/>
  <c r="E420" i="5" s="1"/>
  <c r="E419" i="5" a="1"/>
  <c r="E419" i="5" s="1"/>
  <c r="E418" i="5" a="1"/>
  <c r="E418" i="5" s="1"/>
  <c r="E417" i="5" a="1"/>
  <c r="E417" i="5"/>
  <c r="E416" i="5" a="1"/>
  <c r="E416" i="5" s="1"/>
  <c r="E415" i="5" a="1"/>
  <c r="E415" i="5" s="1"/>
  <c r="E414" i="5" a="1"/>
  <c r="E414" i="5" s="1"/>
  <c r="E413" i="5" a="1"/>
  <c r="E413" i="5" s="1"/>
  <c r="E412" i="5" a="1"/>
  <c r="E412" i="5"/>
  <c r="E411" i="5" a="1"/>
  <c r="E411" i="5" s="1"/>
  <c r="E410" i="5" a="1"/>
  <c r="E410" i="5" s="1"/>
  <c r="E409" i="5" a="1"/>
  <c r="E409" i="5" s="1"/>
  <c r="E408" i="5" a="1"/>
  <c r="E408" i="5" s="1"/>
  <c r="E407" i="5" a="1"/>
  <c r="E407" i="5" s="1"/>
  <c r="E406" i="5" a="1"/>
  <c r="E406" i="5" s="1"/>
  <c r="E405" i="5" a="1"/>
  <c r="E405" i="5" s="1"/>
  <c r="E404" i="5" a="1"/>
  <c r="E404" i="5" s="1"/>
  <c r="E403" i="5" a="1"/>
  <c r="E403" i="5" s="1"/>
  <c r="E402" i="5" a="1"/>
  <c r="E402" i="5" s="1"/>
  <c r="E401" i="5" a="1"/>
  <c r="E401" i="5"/>
  <c r="E400" i="5" a="1"/>
  <c r="E400" i="5" s="1"/>
  <c r="E399" i="5" a="1"/>
  <c r="E399" i="5" s="1"/>
  <c r="E398" i="5" a="1"/>
  <c r="E398" i="5" s="1"/>
  <c r="E397" i="5" a="1"/>
  <c r="E397" i="5" s="1"/>
  <c r="E396" i="5" a="1"/>
  <c r="E396" i="5" s="1"/>
  <c r="E395" i="5" a="1"/>
  <c r="E395" i="5" s="1"/>
  <c r="E394" i="5" a="1"/>
  <c r="E394" i="5" s="1"/>
  <c r="E393" i="5" a="1"/>
  <c r="E393" i="5" s="1"/>
  <c r="E392" i="5" a="1"/>
  <c r="E392" i="5" s="1"/>
  <c r="E391" i="5" a="1"/>
  <c r="E391" i="5" s="1"/>
  <c r="E390" i="5" a="1"/>
  <c r="E390" i="5" s="1"/>
  <c r="E389" i="5" a="1"/>
  <c r="E389" i="5" s="1"/>
  <c r="E388" i="5" a="1"/>
  <c r="E388" i="5"/>
  <c r="E387" i="5" a="1"/>
  <c r="E387" i="5" s="1"/>
  <c r="E386" i="5" a="1"/>
  <c r="E386" i="5" s="1"/>
  <c r="E385" i="5" a="1"/>
  <c r="E385" i="5" s="1"/>
  <c r="E384" i="5" a="1"/>
  <c r="E384" i="5" s="1"/>
  <c r="E383" i="5" a="1"/>
  <c r="E383" i="5"/>
  <c r="E382" i="5" a="1"/>
  <c r="E382" i="5"/>
  <c r="E381" i="5" a="1"/>
  <c r="E381" i="5" s="1"/>
  <c r="E380" i="5" a="1"/>
  <c r="E380" i="5" s="1"/>
  <c r="E379" i="5" a="1"/>
  <c r="E379" i="5" s="1"/>
  <c r="E378" i="5" a="1"/>
  <c r="E378" i="5" s="1"/>
  <c r="E377" i="5" a="1"/>
  <c r="E377" i="5" s="1"/>
  <c r="E376" i="5" a="1"/>
  <c r="E376" i="5" s="1"/>
  <c r="E375" i="5" a="1"/>
  <c r="E375" i="5" s="1"/>
  <c r="E374" i="5" a="1"/>
  <c r="E374" i="5" s="1"/>
  <c r="E373" i="5" a="1"/>
  <c r="E373" i="5"/>
  <c r="E372" i="5" a="1"/>
  <c r="E372" i="5" s="1"/>
  <c r="E371" i="5" a="1"/>
  <c r="E371" i="5"/>
  <c r="E370" i="5" a="1"/>
  <c r="E370" i="5" s="1"/>
  <c r="E369" i="5" a="1"/>
  <c r="E369" i="5" s="1"/>
  <c r="E368" i="5" a="1"/>
  <c r="E368" i="5" s="1"/>
  <c r="E367" i="5" a="1"/>
  <c r="E367" i="5" s="1"/>
  <c r="E366" i="5" a="1"/>
  <c r="E366" i="5" s="1"/>
  <c r="E365" i="5" a="1"/>
  <c r="E365" i="5" s="1"/>
  <c r="E364" i="5" a="1"/>
  <c r="E364" i="5"/>
  <c r="E363" i="5" a="1"/>
  <c r="E363" i="5" s="1"/>
  <c r="E362" i="5" a="1"/>
  <c r="E362" i="5" s="1"/>
  <c r="E361" i="5" a="1"/>
  <c r="E361" i="5" s="1"/>
  <c r="E360" i="5" a="1"/>
  <c r="E360" i="5" s="1"/>
  <c r="E359" i="5" a="1"/>
  <c r="E359" i="5" s="1"/>
  <c r="E358" i="5" a="1"/>
  <c r="E358" i="5" s="1"/>
  <c r="E357" i="5" a="1"/>
  <c r="E357" i="5" s="1"/>
  <c r="E356" i="5" a="1"/>
  <c r="E356" i="5"/>
  <c r="E355" i="5" a="1"/>
  <c r="E355" i="5" s="1"/>
  <c r="E354" i="5" a="1"/>
  <c r="E354" i="5" s="1"/>
  <c r="E353" i="5" a="1"/>
  <c r="E353" i="5" s="1"/>
  <c r="E352" i="5" a="1"/>
  <c r="E352" i="5" s="1"/>
  <c r="E351" i="5" a="1"/>
  <c r="E351" i="5" s="1"/>
  <c r="E350" i="5" a="1"/>
  <c r="E350" i="5" s="1"/>
  <c r="E349" i="5" a="1"/>
  <c r="E349" i="5" s="1"/>
  <c r="E348" i="5" a="1"/>
  <c r="E348" i="5" s="1"/>
  <c r="E347" i="5" a="1"/>
  <c r="E347" i="5" s="1"/>
  <c r="E346" i="5" a="1"/>
  <c r="E346" i="5" s="1"/>
  <c r="E345" i="5" a="1"/>
  <c r="E345" i="5" s="1"/>
  <c r="E344" i="5" a="1"/>
  <c r="E344" i="5" s="1"/>
  <c r="E343" i="5" a="1"/>
  <c r="E343" i="5" s="1"/>
  <c r="E342" i="5" a="1"/>
  <c r="E342" i="5" s="1"/>
  <c r="E341" i="5" a="1"/>
  <c r="E341" i="5" s="1"/>
  <c r="E340" i="5" a="1"/>
  <c r="E340" i="5"/>
  <c r="E339" i="5" a="1"/>
  <c r="E339" i="5" s="1"/>
  <c r="E338" i="5" a="1"/>
  <c r="E338" i="5" s="1"/>
  <c r="E337" i="5" a="1"/>
  <c r="E337" i="5"/>
  <c r="E336" i="5" a="1"/>
  <c r="E336" i="5" s="1"/>
  <c r="E335" i="5" a="1"/>
  <c r="E335" i="5" s="1"/>
  <c r="E334" i="5" a="1"/>
  <c r="E334" i="5" s="1"/>
  <c r="E333" i="5" a="1"/>
  <c r="E333" i="5" s="1"/>
  <c r="E332" i="5" a="1"/>
  <c r="E332" i="5" s="1"/>
  <c r="E331" i="5" a="1"/>
  <c r="E331" i="5" s="1"/>
  <c r="E330" i="5" a="1"/>
  <c r="E330" i="5" s="1"/>
  <c r="E329" i="5" a="1"/>
  <c r="E329" i="5"/>
  <c r="E328" i="5" a="1"/>
  <c r="E328" i="5" s="1"/>
  <c r="E327" i="5" a="1"/>
  <c r="E327" i="5" s="1"/>
  <c r="E326" i="5" a="1"/>
  <c r="E326" i="5" s="1"/>
  <c r="E325" i="5" a="1"/>
  <c r="E325" i="5" s="1"/>
  <c r="E324" i="5" a="1"/>
  <c r="E324" i="5" s="1"/>
  <c r="E323" i="5" a="1"/>
  <c r="E323" i="5" s="1"/>
  <c r="E322" i="5" a="1"/>
  <c r="E322" i="5" s="1"/>
  <c r="E321" i="5" a="1"/>
  <c r="E321" i="5" s="1"/>
  <c r="E320" i="5" a="1"/>
  <c r="E320" i="5" s="1"/>
  <c r="E319" i="5" a="1"/>
  <c r="E319" i="5"/>
  <c r="E318" i="5" a="1"/>
  <c r="E318" i="5" s="1"/>
  <c r="E317" i="5" a="1"/>
  <c r="E317" i="5" s="1"/>
  <c r="E316" i="5" a="1"/>
  <c r="E316" i="5"/>
  <c r="E315" i="5" a="1"/>
  <c r="E315" i="5" s="1"/>
  <c r="E314" i="5" a="1"/>
  <c r="E314" i="5" s="1"/>
  <c r="E313" i="5" a="1"/>
  <c r="E313" i="5" s="1"/>
  <c r="E312" i="5" a="1"/>
  <c r="E312" i="5" s="1"/>
  <c r="E311" i="5" a="1"/>
  <c r="E311" i="5" s="1"/>
  <c r="E310" i="5" a="1"/>
  <c r="E310" i="5" s="1"/>
  <c r="E309" i="5" a="1"/>
  <c r="E309" i="5" s="1"/>
  <c r="E308" i="5" a="1"/>
  <c r="E308" i="5" s="1"/>
  <c r="E307" i="5" a="1"/>
  <c r="E307" i="5" s="1"/>
  <c r="E306" i="5" a="1"/>
  <c r="E306" i="5" s="1"/>
  <c r="E305" i="5" a="1"/>
  <c r="E305" i="5" s="1"/>
  <c r="E304" i="5" a="1"/>
  <c r="E304" i="5" s="1"/>
  <c r="E303" i="5" a="1"/>
  <c r="E303" i="5" s="1"/>
  <c r="E302" i="5" a="1"/>
  <c r="E302" i="5" s="1"/>
  <c r="E301" i="5" a="1"/>
  <c r="E301" i="5" s="1"/>
  <c r="E300" i="5" a="1"/>
  <c r="E300" i="5" s="1"/>
  <c r="E299" i="5" a="1"/>
  <c r="E299" i="5"/>
  <c r="E298" i="5" a="1"/>
  <c r="E298" i="5" s="1"/>
  <c r="E297" i="5" a="1"/>
  <c r="E297" i="5"/>
  <c r="E296" i="5" a="1"/>
  <c r="E296" i="5" s="1"/>
  <c r="E295" i="5" a="1"/>
  <c r="E295" i="5" s="1"/>
  <c r="E294" i="5" a="1"/>
  <c r="E294" i="5" s="1"/>
  <c r="E293" i="5" a="1"/>
  <c r="E293" i="5" s="1"/>
  <c r="E292" i="5" a="1"/>
  <c r="E292" i="5" s="1"/>
  <c r="E291" i="5" a="1"/>
  <c r="E291" i="5"/>
  <c r="E290" i="5" a="1"/>
  <c r="E290" i="5" s="1"/>
  <c r="E289" i="5" a="1"/>
  <c r="E289" i="5" s="1"/>
  <c r="E288" i="5" a="1"/>
  <c r="E288" i="5" s="1"/>
  <c r="E287" i="5" a="1"/>
  <c r="E287" i="5" s="1"/>
  <c r="E286" i="5" a="1"/>
  <c r="E286" i="5" s="1"/>
  <c r="E285" i="5" a="1"/>
  <c r="E285" i="5" s="1"/>
  <c r="E284" i="5" a="1"/>
  <c r="E284" i="5"/>
  <c r="E283" i="5" a="1"/>
  <c r="E283" i="5" s="1"/>
  <c r="E282" i="5" a="1"/>
  <c r="E282" i="5" s="1"/>
  <c r="E281" i="5" a="1"/>
  <c r="E281" i="5"/>
  <c r="E280" i="5" a="1"/>
  <c r="E280" i="5" s="1"/>
  <c r="E279" i="5" a="1"/>
  <c r="E279" i="5" s="1"/>
  <c r="E278" i="5" a="1"/>
  <c r="E278" i="5" s="1"/>
  <c r="E277" i="5" a="1"/>
  <c r="E277" i="5" s="1"/>
  <c r="E276" i="5" a="1"/>
  <c r="E276" i="5" s="1"/>
  <c r="E275" i="5" a="1"/>
  <c r="E275" i="5" s="1"/>
  <c r="E274" i="5" a="1"/>
  <c r="E274" i="5" s="1"/>
  <c r="E273" i="5" a="1"/>
  <c r="E273" i="5" s="1"/>
  <c r="E272" i="5" a="1"/>
  <c r="E272" i="5" s="1"/>
  <c r="E271" i="5" a="1"/>
  <c r="E271" i="5" s="1"/>
  <c r="E270" i="5" a="1"/>
  <c r="E270" i="5" s="1"/>
  <c r="E269" i="5" a="1"/>
  <c r="E269" i="5" s="1"/>
  <c r="E268" i="5" a="1"/>
  <c r="E268" i="5" s="1"/>
  <c r="E267" i="5" a="1"/>
  <c r="E267" i="5" s="1"/>
  <c r="E266" i="5" a="1"/>
  <c r="E266" i="5" s="1"/>
  <c r="E265" i="5" a="1"/>
  <c r="E265" i="5" s="1"/>
  <c r="E264" i="5" a="1"/>
  <c r="E264" i="5" s="1"/>
  <c r="E263" i="5" a="1"/>
  <c r="E263" i="5" s="1"/>
  <c r="E262" i="5" a="1"/>
  <c r="E262" i="5" s="1"/>
  <c r="E261" i="5" a="1"/>
  <c r="E261" i="5" s="1"/>
  <c r="E260" i="5" a="1"/>
  <c r="E260" i="5"/>
  <c r="E259" i="5" a="1"/>
  <c r="E259" i="5" s="1"/>
  <c r="E258" i="5" a="1"/>
  <c r="E258" i="5" s="1"/>
  <c r="E257" i="5" a="1"/>
  <c r="E257" i="5" s="1"/>
  <c r="E256" i="5" a="1"/>
  <c r="E256" i="5" s="1"/>
  <c r="E255" i="5" a="1"/>
  <c r="E255" i="5" s="1"/>
  <c r="E254" i="5" a="1"/>
  <c r="E254" i="5" s="1"/>
  <c r="E253" i="5" a="1"/>
  <c r="E253" i="5"/>
  <c r="E252" i="5" a="1"/>
  <c r="E252" i="5" s="1"/>
  <c r="E251" i="5" a="1"/>
  <c r="E251" i="5"/>
  <c r="E250" i="5" a="1"/>
  <c r="E250" i="5" s="1"/>
  <c r="E249" i="5" a="1"/>
  <c r="E249" i="5" s="1"/>
  <c r="E248" i="5" a="1"/>
  <c r="E248" i="5" s="1"/>
  <c r="E247" i="5" a="1"/>
  <c r="E247" i="5"/>
  <c r="E246" i="5" a="1"/>
  <c r="E246" i="5" s="1"/>
  <c r="E245" i="5" a="1"/>
  <c r="E245" i="5" s="1"/>
  <c r="E244" i="5" a="1"/>
  <c r="E244" i="5" s="1"/>
  <c r="E243" i="5" a="1"/>
  <c r="E243" i="5" s="1"/>
  <c r="E242" i="5" a="1"/>
  <c r="E242" i="5" s="1"/>
  <c r="E241" i="5" a="1"/>
  <c r="E241" i="5" s="1"/>
  <c r="E240" i="5" a="1"/>
  <c r="E240" i="5" s="1"/>
  <c r="E239" i="5" a="1"/>
  <c r="E239" i="5" s="1"/>
  <c r="E238" i="5" a="1"/>
  <c r="E238" i="5"/>
  <c r="E237" i="5" a="1"/>
  <c r="E237" i="5" s="1"/>
  <c r="E236" i="5" a="1"/>
  <c r="E236" i="5" s="1"/>
  <c r="E235" i="5" a="1"/>
  <c r="E235" i="5" s="1"/>
  <c r="E234" i="5" a="1"/>
  <c r="E234" i="5" s="1"/>
  <c r="E233" i="5" a="1"/>
  <c r="E233" i="5" s="1"/>
  <c r="E232" i="5" a="1"/>
  <c r="E232" i="5" s="1"/>
  <c r="E231" i="5" a="1"/>
  <c r="E231" i="5" s="1"/>
  <c r="E230" i="5" a="1"/>
  <c r="E230" i="5" s="1"/>
  <c r="E229" i="5" a="1"/>
  <c r="E229" i="5" s="1"/>
  <c r="E228" i="5" a="1"/>
  <c r="E228" i="5" s="1"/>
  <c r="E227" i="5" a="1"/>
  <c r="E227" i="5"/>
  <c r="E226" i="5" a="1"/>
  <c r="E226" i="5" s="1"/>
  <c r="E225" i="5" a="1"/>
  <c r="E225" i="5" s="1"/>
  <c r="E224" i="5" a="1"/>
  <c r="E224" i="5" s="1"/>
  <c r="E223" i="5" a="1"/>
  <c r="E223" i="5" s="1"/>
  <c r="E222" i="5" a="1"/>
  <c r="E222" i="5" s="1"/>
  <c r="E221" i="5" a="1"/>
  <c r="E221" i="5" s="1"/>
  <c r="E220" i="5" a="1"/>
  <c r="E220" i="5" s="1"/>
  <c r="E219" i="5" a="1"/>
  <c r="E219" i="5"/>
  <c r="E218" i="5" a="1"/>
  <c r="E218" i="5" s="1"/>
  <c r="E217" i="5" a="1"/>
  <c r="E217" i="5" s="1"/>
  <c r="E216" i="5" a="1"/>
  <c r="E216" i="5" s="1"/>
  <c r="E215" i="5" a="1"/>
  <c r="E215" i="5" s="1"/>
  <c r="E214" i="5" a="1"/>
  <c r="E214" i="5" s="1"/>
  <c r="E213" i="5" a="1"/>
  <c r="E213" i="5" s="1"/>
  <c r="E212" i="5" a="1"/>
  <c r="E212" i="5" s="1"/>
  <c r="E211" i="5" a="1"/>
  <c r="E211" i="5" s="1"/>
  <c r="E210" i="5" a="1"/>
  <c r="E210" i="5" s="1"/>
  <c r="E209" i="5" a="1"/>
  <c r="E209" i="5"/>
  <c r="E208" i="5" a="1"/>
  <c r="E208" i="5" s="1"/>
  <c r="E207" i="5" a="1"/>
  <c r="E207" i="5" s="1"/>
  <c r="E206" i="5" a="1"/>
  <c r="E206" i="5" s="1"/>
  <c r="E205" i="5" a="1"/>
  <c r="E205" i="5"/>
  <c r="E204" i="5" a="1"/>
  <c r="E204" i="5" s="1"/>
  <c r="E203" i="5" a="1"/>
  <c r="E203" i="5" s="1"/>
  <c r="E202" i="5" a="1"/>
  <c r="E202" i="5" s="1"/>
  <c r="E201" i="5" a="1"/>
  <c r="E201" i="5"/>
  <c r="E200" i="5" a="1"/>
  <c r="E200" i="5"/>
  <c r="E199" i="5" a="1"/>
  <c r="E199" i="5" s="1"/>
  <c r="E198" i="5" a="1"/>
  <c r="E198" i="5" s="1"/>
  <c r="E197" i="5" a="1"/>
  <c r="E197" i="5" s="1"/>
  <c r="E196" i="5" a="1"/>
  <c r="E196" i="5"/>
  <c r="E195" i="5" a="1"/>
  <c r="E195" i="5" s="1"/>
  <c r="E194" i="5" a="1"/>
  <c r="E194" i="5" s="1"/>
  <c r="E193" i="5" a="1"/>
  <c r="E193" i="5" s="1"/>
  <c r="E192" i="5" a="1"/>
  <c r="E192" i="5" s="1"/>
  <c r="E191" i="5" a="1"/>
  <c r="E191" i="5" s="1"/>
  <c r="E190" i="5" a="1"/>
  <c r="E190" i="5" s="1"/>
  <c r="E189" i="5" a="1"/>
  <c r="E189" i="5" s="1"/>
  <c r="E188" i="5" a="1"/>
  <c r="E188" i="5"/>
  <c r="E187" i="5" a="1"/>
  <c r="E187" i="5" s="1"/>
  <c r="E186" i="5" a="1"/>
  <c r="E186" i="5" s="1"/>
  <c r="E185" i="5" a="1"/>
  <c r="E185" i="5" s="1"/>
  <c r="E184" i="5" a="1"/>
  <c r="E184" i="5" s="1"/>
  <c r="E183" i="5" a="1"/>
  <c r="E183" i="5" s="1"/>
  <c r="E182" i="5" a="1"/>
  <c r="E182" i="5" s="1"/>
  <c r="E181" i="5" a="1"/>
  <c r="E181" i="5" s="1"/>
  <c r="E180" i="5" a="1"/>
  <c r="E180" i="5" s="1"/>
  <c r="E179" i="5" a="1"/>
  <c r="E179" i="5"/>
  <c r="E178" i="5" a="1"/>
  <c r="E178" i="5" s="1"/>
  <c r="E177" i="5" a="1"/>
  <c r="E177" i="5" s="1"/>
  <c r="E176" i="5" a="1"/>
  <c r="E176" i="5" s="1"/>
  <c r="E175" i="5" a="1"/>
  <c r="E175" i="5"/>
  <c r="E174" i="5" a="1"/>
  <c r="E174" i="5" s="1"/>
  <c r="E173" i="5" a="1"/>
  <c r="E173" i="5"/>
  <c r="E172" i="5" a="1"/>
  <c r="E172" i="5"/>
  <c r="E171" i="5" a="1"/>
  <c r="E171" i="5" s="1"/>
  <c r="E170" i="5" a="1"/>
  <c r="E170" i="5" s="1"/>
  <c r="E169" i="5" a="1"/>
  <c r="E169" i="5" s="1"/>
  <c r="E168" i="5" a="1"/>
  <c r="E168" i="5" s="1"/>
  <c r="E167" i="5" a="1"/>
  <c r="E167" i="5" s="1"/>
  <c r="E166" i="5" a="1"/>
  <c r="E166" i="5" s="1"/>
  <c r="E165" i="5" a="1"/>
  <c r="E165" i="5" s="1"/>
  <c r="E164" i="5" a="1"/>
  <c r="E164" i="5" s="1"/>
  <c r="E163" i="5" a="1"/>
  <c r="E163" i="5" s="1"/>
  <c r="E162" i="5" a="1"/>
  <c r="E162" i="5" s="1"/>
  <c r="E161" i="5" a="1"/>
  <c r="E161" i="5"/>
  <c r="E160" i="5" a="1"/>
  <c r="E160" i="5" s="1"/>
  <c r="E159" i="5" a="1"/>
  <c r="E159" i="5"/>
  <c r="E158" i="5" a="1"/>
  <c r="E158" i="5" s="1"/>
  <c r="E157" i="5" a="1"/>
  <c r="E157" i="5" s="1"/>
  <c r="E156" i="5" a="1"/>
  <c r="E156" i="5" s="1"/>
  <c r="E155" i="5" a="1"/>
  <c r="E155" i="5" s="1"/>
  <c r="E154" i="5" a="1"/>
  <c r="E154" i="5" s="1"/>
  <c r="E153" i="5" a="1"/>
  <c r="E153" i="5" s="1"/>
  <c r="E152" i="5" a="1"/>
  <c r="E152" i="5" s="1"/>
  <c r="E151" i="5" a="1"/>
  <c r="E151" i="5" s="1"/>
  <c r="E150" i="5" a="1"/>
  <c r="E150" i="5" s="1"/>
  <c r="E149" i="5" a="1"/>
  <c r="E149" i="5" s="1"/>
  <c r="E148" i="5" a="1"/>
  <c r="E148" i="5" s="1"/>
  <c r="E147" i="5" a="1"/>
  <c r="E147" i="5" s="1"/>
  <c r="E146" i="5" a="1"/>
  <c r="E146" i="5" s="1"/>
  <c r="E145" i="5" a="1"/>
  <c r="E145" i="5" s="1"/>
  <c r="E144" i="5" a="1"/>
  <c r="E144" i="5" s="1"/>
  <c r="E143" i="5" a="1"/>
  <c r="E143" i="5" s="1"/>
  <c r="E142" i="5" a="1"/>
  <c r="E142" i="5"/>
  <c r="E141" i="5" a="1"/>
  <c r="E141" i="5" s="1"/>
  <c r="E140" i="5" a="1"/>
  <c r="E140" i="5" s="1"/>
  <c r="E139" i="5" a="1"/>
  <c r="E139" i="5" s="1"/>
  <c r="E138" i="5" a="1"/>
  <c r="E138" i="5" s="1"/>
  <c r="E137" i="5" a="1"/>
  <c r="E137" i="5"/>
  <c r="E136" i="5" a="1"/>
  <c r="E136" i="5" s="1"/>
  <c r="E135" i="5" a="1"/>
  <c r="E135" i="5" s="1"/>
  <c r="E134" i="5" a="1"/>
  <c r="E134" i="5" s="1"/>
  <c r="E133" i="5" a="1"/>
  <c r="E133" i="5" s="1"/>
  <c r="E132" i="5" a="1"/>
  <c r="E132" i="5" s="1"/>
  <c r="E131" i="5" a="1"/>
  <c r="E131" i="5" s="1"/>
  <c r="E130" i="5" a="1"/>
  <c r="E130" i="5" s="1"/>
  <c r="E129" i="5" a="1"/>
  <c r="E129" i="5" s="1"/>
  <c r="E128" i="5" a="1"/>
  <c r="E128" i="5" s="1"/>
  <c r="E127" i="5" a="1"/>
  <c r="E127" i="5" s="1"/>
  <c r="E126" i="5" a="1"/>
  <c r="E126" i="5" s="1"/>
  <c r="E125" i="5" a="1"/>
  <c r="E125" i="5" s="1"/>
  <c r="E124" i="5" a="1"/>
  <c r="E124" i="5" s="1"/>
  <c r="E123" i="5" a="1"/>
  <c r="E123" i="5" s="1"/>
  <c r="E122" i="5" a="1"/>
  <c r="E122" i="5" s="1"/>
  <c r="E121" i="5" a="1"/>
  <c r="E121" i="5" s="1"/>
  <c r="E120" i="5" a="1"/>
  <c r="E120" i="5" s="1"/>
  <c r="E119" i="5" a="1"/>
  <c r="E119" i="5" s="1"/>
  <c r="E118" i="5" a="1"/>
  <c r="E118" i="5" s="1"/>
  <c r="E117" i="5" a="1"/>
  <c r="E117" i="5"/>
  <c r="E116" i="5" a="1"/>
  <c r="E116" i="5"/>
  <c r="E115" i="5" a="1"/>
  <c r="E115" i="5" s="1"/>
  <c r="E114" i="5" a="1"/>
  <c r="E114" i="5" s="1"/>
  <c r="E113" i="5" a="1"/>
  <c r="E113" i="5" s="1"/>
  <c r="E112" i="5" a="1"/>
  <c r="E112" i="5" s="1"/>
  <c r="E111" i="5" a="1"/>
  <c r="E111" i="5" s="1"/>
  <c r="E110" i="5" a="1"/>
  <c r="E110" i="5" s="1"/>
  <c r="E109" i="5" a="1"/>
  <c r="E109" i="5" s="1"/>
  <c r="E108" i="5" a="1"/>
  <c r="E108" i="5" s="1"/>
  <c r="E107" i="5" a="1"/>
  <c r="E107" i="5"/>
  <c r="E106" i="5" a="1"/>
  <c r="E106" i="5" s="1"/>
  <c r="E105" i="5" a="1"/>
  <c r="E105" i="5" s="1"/>
  <c r="E104" i="5" a="1"/>
  <c r="E104" i="5" s="1"/>
  <c r="E103" i="5" a="1"/>
  <c r="E103" i="5"/>
  <c r="E102" i="5" a="1"/>
  <c r="E102" i="5" s="1"/>
  <c r="E101" i="5" a="1"/>
  <c r="E101" i="5" s="1"/>
  <c r="E100" i="5" a="1"/>
  <c r="E100" i="5" s="1"/>
  <c r="E99" i="5" a="1"/>
  <c r="E99" i="5" s="1"/>
  <c r="E98" i="5" a="1"/>
  <c r="E98" i="5" s="1"/>
  <c r="E97" i="5" a="1"/>
  <c r="E97" i="5" s="1"/>
  <c r="E96" i="5" a="1"/>
  <c r="E96" i="5" s="1"/>
  <c r="E95" i="5" a="1"/>
  <c r="E95" i="5"/>
  <c r="E94" i="5" a="1"/>
  <c r="E94" i="5"/>
  <c r="E93" i="5" a="1"/>
  <c r="E93" i="5" s="1"/>
  <c r="E92" i="5" a="1"/>
  <c r="E92" i="5" s="1"/>
  <c r="E91" i="5" a="1"/>
  <c r="E91" i="5"/>
  <c r="E90" i="5" a="1"/>
  <c r="E90" i="5" s="1"/>
  <c r="E89" i="5" a="1"/>
  <c r="E89" i="5" s="1"/>
  <c r="E88" i="5" a="1"/>
  <c r="E88" i="5" s="1"/>
  <c r="E87" i="5" a="1"/>
  <c r="E87" i="5" s="1"/>
  <c r="E86" i="5" a="1"/>
  <c r="E86" i="5" s="1"/>
  <c r="E85" i="5" a="1"/>
  <c r="E85" i="5" s="1"/>
  <c r="E84" i="5" a="1"/>
  <c r="E84" i="5" s="1"/>
  <c r="E83" i="5" a="1"/>
  <c r="E83" i="5" s="1"/>
  <c r="E82" i="5" a="1"/>
  <c r="E82" i="5" s="1"/>
  <c r="E81" i="5" a="1"/>
  <c r="E81" i="5"/>
  <c r="E80" i="5" a="1"/>
  <c r="E80" i="5" s="1"/>
  <c r="E79" i="5" a="1"/>
  <c r="E79" i="5" s="1"/>
  <c r="E78" i="5" a="1"/>
  <c r="E78" i="5" s="1"/>
  <c r="E77" i="5" a="1"/>
  <c r="E77" i="5" s="1"/>
  <c r="E76" i="5" a="1"/>
  <c r="E76" i="5" s="1"/>
  <c r="E75" i="5" a="1"/>
  <c r="E75" i="5" s="1"/>
  <c r="E74" i="5" a="1"/>
  <c r="E74" i="5"/>
  <c r="E73" i="5" a="1"/>
  <c r="E73" i="5" s="1"/>
  <c r="E72" i="5" a="1"/>
  <c r="E72" i="5" s="1"/>
  <c r="E71" i="5" a="1"/>
  <c r="E71" i="5" s="1"/>
  <c r="E70" i="5" a="1"/>
  <c r="E70" i="5" s="1"/>
  <c r="E69" i="5" a="1"/>
  <c r="E69" i="5" s="1"/>
  <c r="E68" i="5" a="1"/>
  <c r="E68" i="5" s="1"/>
  <c r="E67" i="5" a="1"/>
  <c r="E67" i="5"/>
  <c r="E66" i="5" a="1"/>
  <c r="E66" i="5" s="1"/>
  <c r="E65" i="5" a="1"/>
  <c r="E65" i="5" s="1"/>
  <c r="E64" i="5" a="1"/>
  <c r="E64" i="5" s="1"/>
  <c r="E63" i="5" a="1"/>
  <c r="E63" i="5" s="1"/>
  <c r="E62" i="5" a="1"/>
  <c r="E62" i="5" s="1"/>
  <c r="E61" i="5" a="1"/>
  <c r="E61" i="5"/>
  <c r="E60" i="5" a="1"/>
  <c r="E60" i="5" s="1"/>
  <c r="E59" i="5" a="1"/>
  <c r="E59" i="5" s="1"/>
  <c r="E58" i="5" a="1"/>
  <c r="E58" i="5" s="1"/>
  <c r="E57" i="5" a="1"/>
  <c r="E57" i="5" s="1"/>
  <c r="E56" i="5" a="1"/>
  <c r="E56" i="5" s="1"/>
  <c r="E55" i="5" a="1"/>
  <c r="E55" i="5" s="1"/>
  <c r="E54" i="5" a="1"/>
  <c r="E54" i="5" s="1"/>
  <c r="E53" i="5" a="1"/>
  <c r="E53" i="5" s="1"/>
  <c r="E52" i="5" a="1"/>
  <c r="E52" i="5" s="1"/>
  <c r="E51" i="5" a="1"/>
  <c r="E51" i="5" s="1"/>
  <c r="E50" i="5" a="1"/>
  <c r="E50" i="5" s="1"/>
  <c r="E49" i="5" a="1"/>
  <c r="E49" i="5"/>
  <c r="E48" i="5" a="1"/>
  <c r="E48" i="5" s="1"/>
  <c r="E47" i="5" a="1"/>
  <c r="E47" i="5" s="1"/>
  <c r="E46" i="5" a="1"/>
  <c r="E46" i="5" s="1"/>
  <c r="E45" i="5" a="1"/>
  <c r="E45" i="5" s="1"/>
  <c r="E44" i="5" a="1"/>
  <c r="E44" i="5" s="1"/>
  <c r="E43" i="5" a="1"/>
  <c r="E43" i="5" s="1"/>
  <c r="E42" i="5" a="1"/>
  <c r="E42" i="5" s="1"/>
  <c r="E41" i="5" a="1"/>
  <c r="E41" i="5" s="1"/>
  <c r="E40" i="5" a="1"/>
  <c r="E40" i="5" s="1"/>
  <c r="E39" i="5" a="1"/>
  <c r="E39" i="5" s="1"/>
  <c r="E38" i="5" a="1"/>
  <c r="E38" i="5" s="1"/>
  <c r="E37" i="5" a="1"/>
  <c r="E37" i="5" s="1"/>
  <c r="E36" i="5" a="1"/>
  <c r="E36" i="5" s="1"/>
  <c r="E35" i="5" a="1"/>
  <c r="E35" i="5"/>
  <c r="E34" i="5" a="1"/>
  <c r="E34" i="5" s="1"/>
  <c r="E33" i="5" a="1"/>
  <c r="E33" i="5" s="1"/>
  <c r="E32" i="5" a="1"/>
  <c r="E32" i="5" s="1"/>
  <c r="E31" i="5" a="1"/>
  <c r="E31" i="5" s="1"/>
  <c r="E30" i="5" a="1"/>
  <c r="E30" i="5" s="1"/>
  <c r="E29" i="5" a="1"/>
  <c r="E29" i="5"/>
  <c r="E28" i="5" a="1"/>
  <c r="E28" i="5"/>
  <c r="E27" i="5" a="1"/>
  <c r="E27" i="5" s="1"/>
  <c r="E26" i="5" a="1"/>
  <c r="E26" i="5" s="1"/>
  <c r="E25" i="5" a="1"/>
  <c r="E25" i="5"/>
  <c r="E24" i="5" a="1"/>
  <c r="E24" i="5" s="1"/>
  <c r="E23" i="5" a="1"/>
  <c r="E23" i="5" s="1"/>
  <c r="E22" i="5" a="1"/>
  <c r="E22" i="5"/>
  <c r="E21" i="5" a="1"/>
  <c r="E21" i="5"/>
  <c r="E20" i="5" a="1"/>
  <c r="E20" i="5" s="1"/>
  <c r="E19" i="5" a="1"/>
  <c r="E19" i="5" s="1"/>
  <c r="E18" i="5" a="1"/>
  <c r="E18" i="5" s="1"/>
  <c r="E17" i="5" a="1"/>
  <c r="E17" i="5"/>
  <c r="E16" i="5" a="1"/>
  <c r="E16" i="5"/>
  <c r="E15" i="5" a="1"/>
  <c r="E15" i="5" s="1"/>
  <c r="E14" i="5" a="1"/>
  <c r="E14" i="5" s="1"/>
  <c r="E13" i="5" a="1"/>
  <c r="E13" i="5"/>
  <c r="E12" i="5" a="1"/>
  <c r="E12" i="5" s="1"/>
  <c r="E11" i="5" a="1"/>
  <c r="E11" i="5" s="1"/>
  <c r="E10" i="5" a="1"/>
  <c r="E10" i="5" s="1"/>
  <c r="E9" i="5" a="1"/>
  <c r="E9" i="5" s="1"/>
  <c r="E8" i="5" a="1"/>
  <c r="E8" i="5" s="1"/>
  <c r="E7" i="5" a="1"/>
  <c r="E7" i="5" s="1"/>
  <c r="E6" i="5" a="1"/>
  <c r="E6" i="5" s="1"/>
  <c r="E5" i="5" a="1"/>
  <c r="E5" i="5" s="1"/>
  <c r="E4" i="5" a="1"/>
  <c r="E4" i="5" s="1"/>
  <c r="F809" i="4"/>
  <c r="E807" i="4" a="1"/>
  <c r="E807" i="4" s="1"/>
  <c r="E806" i="4" a="1"/>
  <c r="E806" i="4" s="1"/>
  <c r="E805" i="4" a="1"/>
  <c r="E805" i="4" s="1"/>
  <c r="E804" i="4" a="1"/>
  <c r="E804" i="4" s="1"/>
  <c r="E803" i="4" a="1"/>
  <c r="E803" i="4" s="1"/>
  <c r="E802" i="4" a="1"/>
  <c r="E802" i="4" s="1"/>
  <c r="E801" i="4" a="1"/>
  <c r="E801" i="4"/>
  <c r="E800" i="4" a="1"/>
  <c r="E800" i="4"/>
  <c r="E799" i="4" a="1"/>
  <c r="E799" i="4" s="1"/>
  <c r="E798" i="4" a="1"/>
  <c r="E798" i="4" s="1"/>
  <c r="E797" i="4" a="1"/>
  <c r="E797" i="4"/>
  <c r="E796" i="4" a="1"/>
  <c r="E796" i="4" s="1"/>
  <c r="E795" i="4" a="1"/>
  <c r="E795" i="4"/>
  <c r="E794" i="4" a="1"/>
  <c r="E794" i="4" s="1"/>
  <c r="E793" i="4" a="1"/>
  <c r="E793" i="4" s="1"/>
  <c r="E792" i="4" a="1"/>
  <c r="E792" i="4" s="1"/>
  <c r="E791" i="4" a="1"/>
  <c r="E791" i="4" s="1"/>
  <c r="E790" i="4" a="1"/>
  <c r="E790" i="4" s="1"/>
  <c r="E789" i="4" a="1"/>
  <c r="E789" i="4" s="1"/>
  <c r="E788" i="4" a="1"/>
  <c r="E788" i="4" s="1"/>
  <c r="E787" i="4" a="1"/>
  <c r="E787" i="4" s="1"/>
  <c r="E786" i="4" a="1"/>
  <c r="E786" i="4" s="1"/>
  <c r="E785" i="4" a="1"/>
  <c r="E785" i="4" s="1"/>
  <c r="E784" i="4" a="1"/>
  <c r="E784" i="4" s="1"/>
  <c r="E783" i="4" a="1"/>
  <c r="E783" i="4" s="1"/>
  <c r="E782" i="4" a="1"/>
  <c r="E782" i="4" s="1"/>
  <c r="E781" i="4" a="1"/>
  <c r="E781" i="4" s="1"/>
  <c r="E780" i="4" a="1"/>
  <c r="E780" i="4" s="1"/>
  <c r="E779" i="4" a="1"/>
  <c r="E779" i="4" s="1"/>
  <c r="E778" i="4" a="1"/>
  <c r="E778" i="4" s="1"/>
  <c r="E777" i="4" a="1"/>
  <c r="E777" i="4" s="1"/>
  <c r="E776" i="4" a="1"/>
  <c r="E776" i="4" s="1"/>
  <c r="E775" i="4" a="1"/>
  <c r="E775" i="4" s="1"/>
  <c r="E774" i="4" a="1"/>
  <c r="E774" i="4" s="1"/>
  <c r="E773" i="4" a="1"/>
  <c r="E773" i="4" s="1"/>
  <c r="E772" i="4" a="1"/>
  <c r="E772" i="4" s="1"/>
  <c r="E771" i="4" a="1"/>
  <c r="E771" i="4"/>
  <c r="E770" i="4" a="1"/>
  <c r="E770" i="4" s="1"/>
  <c r="E769" i="4" a="1"/>
  <c r="E769" i="4" s="1"/>
  <c r="E768" i="4" a="1"/>
  <c r="E768" i="4" s="1"/>
  <c r="E767" i="4" a="1"/>
  <c r="E767" i="4"/>
  <c r="E766" i="4" a="1"/>
  <c r="E766" i="4"/>
  <c r="E765" i="4" a="1"/>
  <c r="E765" i="4"/>
  <c r="E764" i="4" a="1"/>
  <c r="E764" i="4"/>
  <c r="E763" i="4" a="1"/>
  <c r="E763" i="4" s="1"/>
  <c r="E762" i="4" a="1"/>
  <c r="E762" i="4"/>
  <c r="E761" i="4" a="1"/>
  <c r="E761" i="4" s="1"/>
  <c r="E760" i="4" a="1"/>
  <c r="E760" i="4" s="1"/>
  <c r="E759" i="4" a="1"/>
  <c r="E759" i="4" s="1"/>
  <c r="E758" i="4" a="1"/>
  <c r="E758" i="4" s="1"/>
  <c r="E757" i="4" a="1"/>
  <c r="E757" i="4" s="1"/>
  <c r="E756" i="4" a="1"/>
  <c r="E756" i="4" s="1"/>
  <c r="E755" i="4" a="1"/>
  <c r="E755" i="4"/>
  <c r="E754" i="4" a="1"/>
  <c r="E754" i="4"/>
  <c r="E753" i="4" a="1"/>
  <c r="E753" i="4"/>
  <c r="E752" i="4" a="1"/>
  <c r="E752" i="4"/>
  <c r="E751" i="4" a="1"/>
  <c r="E751" i="4" s="1"/>
  <c r="E750" i="4" a="1"/>
  <c r="E750" i="4" s="1"/>
  <c r="E749" i="4" a="1"/>
  <c r="E749" i="4" s="1"/>
  <c r="E748" i="4" a="1"/>
  <c r="E748" i="4" s="1"/>
  <c r="E747" i="4" a="1"/>
  <c r="E747" i="4" s="1"/>
  <c r="E746" i="4" a="1"/>
  <c r="E746" i="4" s="1"/>
  <c r="E745" i="4" a="1"/>
  <c r="E745" i="4" s="1"/>
  <c r="E744" i="4" a="1"/>
  <c r="E744" i="4"/>
  <c r="E743" i="4" a="1"/>
  <c r="E743" i="4" s="1"/>
  <c r="E742" i="4" a="1"/>
  <c r="E742" i="4"/>
  <c r="E741" i="4" a="1"/>
  <c r="E741" i="4"/>
  <c r="E740" i="4" a="1"/>
  <c r="E740" i="4"/>
  <c r="E739" i="4" a="1"/>
  <c r="E739" i="4" s="1"/>
  <c r="E738" i="4" a="1"/>
  <c r="E738" i="4"/>
  <c r="E737" i="4" a="1"/>
  <c r="E737" i="4" s="1"/>
  <c r="E736" i="4" a="1"/>
  <c r="E736" i="4" s="1"/>
  <c r="E735" i="4" a="1"/>
  <c r="E735" i="4" s="1"/>
  <c r="E734" i="4" a="1"/>
  <c r="E734" i="4" s="1"/>
  <c r="E733" i="4" a="1"/>
  <c r="E733" i="4" s="1"/>
  <c r="E732" i="4" a="1"/>
  <c r="E732" i="4" s="1"/>
  <c r="E731" i="4" a="1"/>
  <c r="E731" i="4"/>
  <c r="E730" i="4" a="1"/>
  <c r="E730" i="4" s="1"/>
  <c r="E729" i="4" a="1"/>
  <c r="E729" i="4" s="1"/>
  <c r="E728" i="4" a="1"/>
  <c r="E728" i="4" s="1"/>
  <c r="E727" i="4" a="1"/>
  <c r="E727" i="4" s="1"/>
  <c r="E726" i="4" a="1"/>
  <c r="E726" i="4" s="1"/>
  <c r="E725" i="4" a="1"/>
  <c r="E725" i="4" s="1"/>
  <c r="E724" i="4" a="1"/>
  <c r="E724" i="4" s="1"/>
  <c r="E723" i="4" a="1"/>
  <c r="E723" i="4" s="1"/>
  <c r="E722" i="4" a="1"/>
  <c r="E722" i="4" s="1"/>
  <c r="E721" i="4" a="1"/>
  <c r="E721" i="4" s="1"/>
  <c r="E720" i="4" a="1"/>
  <c r="E720" i="4"/>
  <c r="E719" i="4" a="1"/>
  <c r="E719" i="4"/>
  <c r="E718" i="4" a="1"/>
  <c r="E718" i="4" s="1"/>
  <c r="E717" i="4" a="1"/>
  <c r="E717" i="4" s="1"/>
  <c r="E716" i="4" a="1"/>
  <c r="E716" i="4" s="1"/>
  <c r="E715" i="4" a="1"/>
  <c r="E715" i="4" s="1"/>
  <c r="E714" i="4" a="1"/>
  <c r="E714" i="4" s="1"/>
  <c r="E713" i="4" a="1"/>
  <c r="E713" i="4" s="1"/>
  <c r="E712" i="4" a="1"/>
  <c r="E712" i="4" s="1"/>
  <c r="E711" i="4" a="1"/>
  <c r="E711" i="4" s="1"/>
  <c r="E710" i="4" a="1"/>
  <c r="E710" i="4"/>
  <c r="E709" i="4" a="1"/>
  <c r="E709" i="4" s="1"/>
  <c r="E708" i="4" a="1"/>
  <c r="E708" i="4"/>
  <c r="E707" i="4" a="1"/>
  <c r="E707" i="4"/>
  <c r="E706" i="4" a="1"/>
  <c r="E706" i="4"/>
  <c r="E705" i="4" a="1"/>
  <c r="E705" i="4" s="1"/>
  <c r="E704" i="4" a="1"/>
  <c r="E704" i="4" s="1"/>
  <c r="E703" i="4" a="1"/>
  <c r="E703" i="4" s="1"/>
  <c r="E702" i="4" a="1"/>
  <c r="E702" i="4" s="1"/>
  <c r="E701" i="4" a="1"/>
  <c r="E701" i="4" s="1"/>
  <c r="E700" i="4" a="1"/>
  <c r="E700" i="4" s="1"/>
  <c r="E699" i="4" a="1"/>
  <c r="E699" i="4" s="1"/>
  <c r="E698" i="4" a="1"/>
  <c r="E698" i="4" s="1"/>
  <c r="E697" i="4" a="1"/>
  <c r="E697" i="4" s="1"/>
  <c r="E696" i="4" a="1"/>
  <c r="E696" i="4" s="1"/>
  <c r="E695" i="4" a="1"/>
  <c r="E695" i="4" s="1"/>
  <c r="E694" i="4" a="1"/>
  <c r="E694" i="4" s="1"/>
  <c r="E693" i="4" a="1"/>
  <c r="E693" i="4"/>
  <c r="E692" i="4" a="1"/>
  <c r="E692" i="4" s="1"/>
  <c r="E691" i="4" a="1"/>
  <c r="E691" i="4" s="1"/>
  <c r="E690" i="4" a="1"/>
  <c r="E690" i="4"/>
  <c r="E689" i="4" a="1"/>
  <c r="E689" i="4" s="1"/>
  <c r="E688" i="4" a="1"/>
  <c r="E688" i="4" s="1"/>
  <c r="E687" i="4" a="1"/>
  <c r="E687" i="4" s="1"/>
  <c r="E686" i="4" a="1"/>
  <c r="E686" i="4"/>
  <c r="E685" i="4" a="1"/>
  <c r="E685" i="4" s="1"/>
  <c r="E684" i="4" a="1"/>
  <c r="E684" i="4" s="1"/>
  <c r="E683" i="4" a="1"/>
  <c r="E683" i="4" s="1"/>
  <c r="E682" i="4" a="1"/>
  <c r="E682" i="4" s="1"/>
  <c r="E681" i="4" a="1"/>
  <c r="E681" i="4"/>
  <c r="E680" i="4" a="1"/>
  <c r="E680" i="4"/>
  <c r="E679" i="4" a="1"/>
  <c r="E679" i="4" s="1"/>
  <c r="E678" i="4" a="1"/>
  <c r="E678" i="4" s="1"/>
  <c r="E677" i="4" a="1"/>
  <c r="E677" i="4"/>
  <c r="E676" i="4" a="1"/>
  <c r="E676" i="4" s="1"/>
  <c r="E675" i="4" a="1"/>
  <c r="E675" i="4" s="1"/>
  <c r="E674" i="4" a="1"/>
  <c r="E674" i="4" s="1"/>
  <c r="E673" i="4" a="1"/>
  <c r="E673" i="4" s="1"/>
  <c r="E672" i="4" a="1"/>
  <c r="E672" i="4" s="1"/>
  <c r="E671" i="4" a="1"/>
  <c r="E671" i="4" s="1"/>
  <c r="E670" i="4" a="1"/>
  <c r="E670" i="4"/>
  <c r="E669" i="4" a="1"/>
  <c r="E669" i="4"/>
  <c r="E668" i="4" a="1"/>
  <c r="E668" i="4"/>
  <c r="E667" i="4" a="1"/>
  <c r="E667" i="4" s="1"/>
  <c r="E666" i="4" a="1"/>
  <c r="E666" i="4" s="1"/>
  <c r="E665" i="4" a="1"/>
  <c r="E665" i="4" s="1"/>
  <c r="E664" i="4" a="1"/>
  <c r="E664" i="4"/>
  <c r="E663" i="4" a="1"/>
  <c r="E663" i="4" s="1"/>
  <c r="E662" i="4" a="1"/>
  <c r="E662" i="4" s="1"/>
  <c r="E661" i="4" a="1"/>
  <c r="E661" i="4" s="1"/>
  <c r="E660" i="4" a="1"/>
  <c r="E660" i="4" s="1"/>
  <c r="E659" i="4" a="1"/>
  <c r="E659" i="4" s="1"/>
  <c r="E658" i="4" a="1"/>
  <c r="E658" i="4" s="1"/>
  <c r="E657" i="4" a="1"/>
  <c r="E657" i="4"/>
  <c r="E656" i="4" a="1"/>
  <c r="E656" i="4"/>
  <c r="E655" i="4" a="1"/>
  <c r="E655" i="4" s="1"/>
  <c r="E654" i="4" a="1"/>
  <c r="E654" i="4" s="1"/>
  <c r="E653" i="4" a="1"/>
  <c r="E653" i="4" s="1"/>
  <c r="E652" i="4" a="1"/>
  <c r="E652" i="4" s="1"/>
  <c r="E651" i="4" a="1"/>
  <c r="E651" i="4" s="1"/>
  <c r="E650" i="4" a="1"/>
  <c r="E650" i="4" s="1"/>
  <c r="E649" i="4" a="1"/>
  <c r="E649" i="4" s="1"/>
  <c r="E648" i="4" a="1"/>
  <c r="E648" i="4"/>
  <c r="E647" i="4" a="1"/>
  <c r="E647" i="4" s="1"/>
  <c r="E646" i="4" a="1"/>
  <c r="E646" i="4"/>
  <c r="E645" i="4" a="1"/>
  <c r="E645" i="4" s="1"/>
  <c r="E644" i="4" a="1"/>
  <c r="E644" i="4"/>
  <c r="E643" i="4" a="1"/>
  <c r="E643" i="4" s="1"/>
  <c r="E642" i="4" a="1"/>
  <c r="E642" i="4" s="1"/>
  <c r="E641" i="4" a="1"/>
  <c r="E641" i="4" s="1"/>
  <c r="E640" i="4" a="1"/>
  <c r="E640" i="4" s="1"/>
  <c r="E639" i="4" a="1"/>
  <c r="E639" i="4" s="1"/>
  <c r="E638" i="4" a="1"/>
  <c r="E638" i="4" s="1"/>
  <c r="E637" i="4" a="1"/>
  <c r="E637" i="4" s="1"/>
  <c r="E636" i="4" a="1"/>
  <c r="E636" i="4"/>
  <c r="E635" i="4" a="1"/>
  <c r="E635" i="4"/>
  <c r="E634" i="4" a="1"/>
  <c r="E634" i="4"/>
  <c r="E633" i="4" a="1"/>
  <c r="E633" i="4" s="1"/>
  <c r="E632" i="4" a="1"/>
  <c r="E632" i="4" s="1"/>
  <c r="E631" i="4" a="1"/>
  <c r="E631" i="4" s="1"/>
  <c r="E630" i="4" a="1"/>
  <c r="E630" i="4" s="1"/>
  <c r="E629" i="4" a="1"/>
  <c r="E629" i="4" s="1"/>
  <c r="E628" i="4" a="1"/>
  <c r="E628" i="4" s="1"/>
  <c r="E627" i="4" a="1"/>
  <c r="E627" i="4"/>
  <c r="E626" i="4" a="1"/>
  <c r="E626" i="4" s="1"/>
  <c r="E625" i="4" a="1"/>
  <c r="E625" i="4" s="1"/>
  <c r="E624" i="4" a="1"/>
  <c r="E624" i="4"/>
  <c r="E623" i="4" a="1"/>
  <c r="E623" i="4" s="1"/>
  <c r="E622" i="4" a="1"/>
  <c r="E622" i="4"/>
  <c r="E621" i="4" a="1"/>
  <c r="E621" i="4"/>
  <c r="E620" i="4" a="1"/>
  <c r="E620" i="4"/>
  <c r="E619" i="4" a="1"/>
  <c r="E619" i="4" s="1"/>
  <c r="E618" i="4" a="1"/>
  <c r="E618" i="4" s="1"/>
  <c r="E617" i="4" a="1"/>
  <c r="E617" i="4" s="1"/>
  <c r="E616" i="4" a="1"/>
  <c r="E616" i="4" s="1"/>
  <c r="E615" i="4" a="1"/>
  <c r="E615" i="4" s="1"/>
  <c r="E614" i="4" a="1"/>
  <c r="E614" i="4"/>
  <c r="E613" i="4" a="1"/>
  <c r="E613" i="4" s="1"/>
  <c r="E612" i="4" a="1"/>
  <c r="E612" i="4" s="1"/>
  <c r="E611" i="4" a="1"/>
  <c r="E611" i="4"/>
  <c r="E610" i="4" a="1"/>
  <c r="E610" i="4"/>
  <c r="E609" i="4" a="1"/>
  <c r="E609" i="4"/>
  <c r="E608" i="4" a="1"/>
  <c r="E608" i="4"/>
  <c r="E607" i="4" a="1"/>
  <c r="E607" i="4" s="1"/>
  <c r="E606" i="4" a="1"/>
  <c r="E606" i="4" s="1"/>
  <c r="E605" i="4" a="1"/>
  <c r="E605" i="4" s="1"/>
  <c r="E604" i="4" a="1"/>
  <c r="E604" i="4" s="1"/>
  <c r="E603" i="4" a="1"/>
  <c r="E603" i="4" s="1"/>
  <c r="E602" i="4" a="1"/>
  <c r="E602" i="4" s="1"/>
  <c r="E601" i="4" a="1"/>
  <c r="E601" i="4" s="1"/>
  <c r="E600" i="4" a="1"/>
  <c r="E600" i="4"/>
  <c r="E599" i="4" a="1"/>
  <c r="E599" i="4" s="1"/>
  <c r="E598" i="4" a="1"/>
  <c r="E598" i="4" s="1"/>
  <c r="E597" i="4" a="1"/>
  <c r="E597" i="4"/>
  <c r="E596" i="4" a="1"/>
  <c r="E596" i="4"/>
  <c r="E595" i="4" a="1"/>
  <c r="E595" i="4" s="1"/>
  <c r="E594" i="4" a="1"/>
  <c r="E594" i="4"/>
  <c r="E593" i="4" a="1"/>
  <c r="E593" i="4" s="1"/>
  <c r="E592" i="4" a="1"/>
  <c r="E592" i="4"/>
  <c r="E591" i="4" a="1"/>
  <c r="E591" i="4" s="1"/>
  <c r="E590" i="4" a="1"/>
  <c r="E590" i="4" s="1"/>
  <c r="E589" i="4" a="1"/>
  <c r="E589" i="4" s="1"/>
  <c r="E588" i="4" a="1"/>
  <c r="E588" i="4" s="1"/>
  <c r="E587" i="4" a="1"/>
  <c r="E587" i="4"/>
  <c r="E586" i="4" a="1"/>
  <c r="E586" i="4" s="1"/>
  <c r="E585" i="4" a="1"/>
  <c r="E585" i="4" s="1"/>
  <c r="E584" i="4" a="1"/>
  <c r="E584" i="4" s="1"/>
  <c r="E583" i="4" a="1"/>
  <c r="E583" i="4" s="1"/>
  <c r="E582" i="4" a="1"/>
  <c r="E582" i="4" s="1"/>
  <c r="E581" i="4" a="1"/>
  <c r="E581" i="4"/>
  <c r="E580" i="4" a="1"/>
  <c r="E580" i="4" s="1"/>
  <c r="E579" i="4" a="1"/>
  <c r="E579" i="4"/>
  <c r="E578" i="4" a="1"/>
  <c r="E578" i="4" s="1"/>
  <c r="E577" i="4" a="1"/>
  <c r="E577" i="4" s="1"/>
  <c r="E576" i="4" a="1"/>
  <c r="E576" i="4"/>
  <c r="E575" i="4" a="1"/>
  <c r="E575" i="4" s="1"/>
  <c r="E574" i="4" a="1"/>
  <c r="E574" i="4" s="1"/>
  <c r="E573" i="4" a="1"/>
  <c r="E573" i="4" s="1"/>
  <c r="E572" i="4" a="1"/>
  <c r="E572" i="4" s="1"/>
  <c r="E571" i="4" a="1"/>
  <c r="E571" i="4" s="1"/>
  <c r="E570" i="4" a="1"/>
  <c r="E570" i="4" s="1"/>
  <c r="E569" i="4" a="1"/>
  <c r="E569" i="4" s="1"/>
  <c r="E568" i="4" a="1"/>
  <c r="E568" i="4"/>
  <c r="E567" i="4" a="1"/>
  <c r="E567" i="4" s="1"/>
  <c r="E566" i="4" a="1"/>
  <c r="E566" i="4"/>
  <c r="E565" i="4" a="1"/>
  <c r="E565" i="4" s="1"/>
  <c r="E564" i="4" a="1"/>
  <c r="E564" i="4"/>
  <c r="E563" i="4" a="1"/>
  <c r="E563" i="4"/>
  <c r="E562" i="4" a="1"/>
  <c r="E562" i="4"/>
  <c r="E561" i="4" a="1"/>
  <c r="E561" i="4"/>
  <c r="E560" i="4" a="1"/>
  <c r="E560" i="4" s="1"/>
  <c r="E559" i="4" a="1"/>
  <c r="E559" i="4" s="1"/>
  <c r="E558" i="4" a="1"/>
  <c r="E558" i="4" s="1"/>
  <c r="E557" i="4" a="1"/>
  <c r="E557" i="4" s="1"/>
  <c r="E556" i="4" a="1"/>
  <c r="E556" i="4" s="1"/>
  <c r="E555" i="4" a="1"/>
  <c r="E555" i="4" s="1"/>
  <c r="E554" i="4" a="1"/>
  <c r="E554" i="4" s="1"/>
  <c r="E553" i="4" a="1"/>
  <c r="E553" i="4" s="1"/>
  <c r="E552" i="4" a="1"/>
  <c r="E552" i="4"/>
  <c r="E551" i="4" a="1"/>
  <c r="E551" i="4" s="1"/>
  <c r="E550" i="4" a="1"/>
  <c r="E550" i="4"/>
  <c r="E549" i="4" a="1"/>
  <c r="E549" i="4"/>
  <c r="E548" i="4" a="1"/>
  <c r="E548" i="4" s="1"/>
  <c r="E547" i="4" a="1"/>
  <c r="E547" i="4" s="1"/>
  <c r="E546" i="4" a="1"/>
  <c r="E546" i="4"/>
  <c r="E545" i="4" a="1"/>
  <c r="E545" i="4" s="1"/>
  <c r="E544" i="4" a="1"/>
  <c r="E544" i="4" s="1"/>
  <c r="E543" i="4" a="1"/>
  <c r="E543" i="4" s="1"/>
  <c r="E542" i="4" a="1"/>
  <c r="E542" i="4" s="1"/>
  <c r="E541" i="4" a="1"/>
  <c r="E541" i="4" s="1"/>
  <c r="E540" i="4" a="1"/>
  <c r="E540" i="4" s="1"/>
  <c r="E539" i="4" a="1"/>
  <c r="E539" i="4"/>
  <c r="E538" i="4" a="1"/>
  <c r="E538" i="4"/>
  <c r="E537" i="4" a="1"/>
  <c r="E537" i="4"/>
  <c r="E536" i="4" a="1"/>
  <c r="E536" i="4"/>
  <c r="E535" i="4" a="1"/>
  <c r="E535" i="4" s="1"/>
  <c r="E534" i="4" a="1"/>
  <c r="E534" i="4" s="1"/>
  <c r="E533" i="4" a="1"/>
  <c r="E533" i="4" s="1"/>
  <c r="E532" i="4" a="1"/>
  <c r="E532" i="4" s="1"/>
  <c r="E531" i="4" a="1"/>
  <c r="E531" i="4" s="1"/>
  <c r="E530" i="4" a="1"/>
  <c r="E530" i="4" s="1"/>
  <c r="E529" i="4" a="1"/>
  <c r="E529" i="4" s="1"/>
  <c r="E528" i="4" a="1"/>
  <c r="E528" i="4"/>
  <c r="E527" i="4" a="1"/>
  <c r="E527" i="4" s="1"/>
  <c r="E526" i="4" a="1"/>
  <c r="E526" i="4" s="1"/>
  <c r="E525" i="4" a="1"/>
  <c r="E525" i="4"/>
  <c r="E524" i="4" a="1"/>
  <c r="E524" i="4"/>
  <c r="E523" i="4" a="1"/>
  <c r="E523" i="4" s="1"/>
  <c r="E522" i="4" a="1"/>
  <c r="E522" i="4" s="1"/>
  <c r="E521" i="4" a="1"/>
  <c r="E521" i="4" s="1"/>
  <c r="E520" i="4" a="1"/>
  <c r="E520" i="4"/>
  <c r="E519" i="4" a="1"/>
  <c r="E519" i="4" s="1"/>
  <c r="E518" i="4" a="1"/>
  <c r="E518" i="4" s="1"/>
  <c r="E517" i="4" a="1"/>
  <c r="E517" i="4" s="1"/>
  <c r="E516" i="4" a="1"/>
  <c r="E516" i="4"/>
  <c r="E515" i="4" a="1"/>
  <c r="E515" i="4"/>
  <c r="E514" i="4" a="1"/>
  <c r="E514" i="4" s="1"/>
  <c r="E513" i="4" a="1"/>
  <c r="E513" i="4"/>
  <c r="E512" i="4" a="1"/>
  <c r="E512" i="4"/>
  <c r="E511" i="4" a="1"/>
  <c r="E511" i="4" s="1"/>
  <c r="E510" i="4" a="1"/>
  <c r="E510" i="4" s="1"/>
  <c r="E509" i="4" a="1"/>
  <c r="E509" i="4" s="1"/>
  <c r="E508" i="4" a="1"/>
  <c r="E508" i="4" s="1"/>
  <c r="E507" i="4" a="1"/>
  <c r="E507" i="4"/>
  <c r="E506" i="4" a="1"/>
  <c r="E506" i="4" s="1"/>
  <c r="E505" i="4" a="1"/>
  <c r="E505" i="4" s="1"/>
  <c r="E504" i="4" a="1"/>
  <c r="E504" i="4"/>
  <c r="E503" i="4" a="1"/>
  <c r="E503" i="4"/>
  <c r="E502" i="4" a="1"/>
  <c r="E502" i="4" s="1"/>
  <c r="E501" i="4" a="1"/>
  <c r="E501" i="4" s="1"/>
  <c r="E500" i="4" a="1"/>
  <c r="E500" i="4"/>
  <c r="E499" i="4" a="1"/>
  <c r="E499" i="4" s="1"/>
  <c r="E498" i="4" a="1"/>
  <c r="E498" i="4" s="1"/>
  <c r="E497" i="4" a="1"/>
  <c r="E497" i="4" s="1"/>
  <c r="E496" i="4" a="1"/>
  <c r="E496" i="4"/>
  <c r="E495" i="4" a="1"/>
  <c r="E495" i="4" s="1"/>
  <c r="E494" i="4" a="1"/>
  <c r="E494" i="4"/>
  <c r="E493" i="4" a="1"/>
  <c r="E493" i="4" s="1"/>
  <c r="E492" i="4" a="1"/>
  <c r="E492" i="4" s="1"/>
  <c r="E491" i="4" a="1"/>
  <c r="E491" i="4" s="1"/>
  <c r="E490" i="4" a="1"/>
  <c r="E490" i="4"/>
  <c r="E489" i="4" a="1"/>
  <c r="E489" i="4" s="1"/>
  <c r="E488" i="4" a="1"/>
  <c r="E488" i="4" s="1"/>
  <c r="E487" i="4" a="1"/>
  <c r="E487" i="4" s="1"/>
  <c r="E486" i="4" a="1"/>
  <c r="E486" i="4" s="1"/>
  <c r="E485" i="4" a="1"/>
  <c r="E485" i="4" s="1"/>
  <c r="E484" i="4" a="1"/>
  <c r="E484" i="4" s="1"/>
  <c r="E483" i="4" a="1"/>
  <c r="E483" i="4" s="1"/>
  <c r="E482" i="4" a="1"/>
  <c r="E482" i="4" s="1"/>
  <c r="E481" i="4" a="1"/>
  <c r="E481" i="4" s="1"/>
  <c r="E480" i="4" a="1"/>
  <c r="E480" i="4"/>
  <c r="E479" i="4" a="1"/>
  <c r="E479" i="4" s="1"/>
  <c r="E478" i="4" a="1"/>
  <c r="E478" i="4"/>
  <c r="E477" i="4" a="1"/>
  <c r="E477" i="4"/>
  <c r="E476" i="4" a="1"/>
  <c r="E476" i="4" s="1"/>
  <c r="E475" i="4" a="1"/>
  <c r="E475" i="4" s="1"/>
  <c r="E474" i="4" a="1"/>
  <c r="E474" i="4" s="1"/>
  <c r="E473" i="4" a="1"/>
  <c r="E473" i="4" s="1"/>
  <c r="E472" i="4" a="1"/>
  <c r="E472" i="4" s="1"/>
  <c r="E471" i="4" a="1"/>
  <c r="E471" i="4" s="1"/>
  <c r="E470" i="4" a="1"/>
  <c r="E470" i="4"/>
  <c r="E469" i="4" a="1"/>
  <c r="E469" i="4" s="1"/>
  <c r="E468" i="4" a="1"/>
  <c r="E468" i="4" s="1"/>
  <c r="E467" i="4" a="1"/>
  <c r="E467" i="4" s="1"/>
  <c r="E466" i="4" a="1"/>
  <c r="E466" i="4"/>
  <c r="E465" i="4" a="1"/>
  <c r="E465" i="4"/>
  <c r="E464" i="4" a="1"/>
  <c r="E464" i="4" s="1"/>
  <c r="E463" i="4" a="1"/>
  <c r="E463" i="4" s="1"/>
  <c r="E462" i="4" a="1"/>
  <c r="E462" i="4" s="1"/>
  <c r="E461" i="4" a="1"/>
  <c r="E461" i="4"/>
  <c r="E460" i="4" a="1"/>
  <c r="E460" i="4" s="1"/>
  <c r="E459" i="4" a="1"/>
  <c r="E459" i="4" s="1"/>
  <c r="E458" i="4" a="1"/>
  <c r="E458" i="4" s="1"/>
  <c r="E457" i="4" a="1"/>
  <c r="E457" i="4" s="1"/>
  <c r="E456" i="4" a="1"/>
  <c r="E456" i="4"/>
  <c r="E455" i="4" a="1"/>
  <c r="E455" i="4" s="1"/>
  <c r="E454" i="4" a="1"/>
  <c r="E454" i="4" s="1"/>
  <c r="E453" i="4" a="1"/>
  <c r="E453" i="4"/>
  <c r="E452" i="4" a="1"/>
  <c r="E452" i="4"/>
  <c r="E451" i="4" a="1"/>
  <c r="E451" i="4" s="1"/>
  <c r="E450" i="4" a="1"/>
  <c r="E450" i="4"/>
  <c r="E449" i="4" a="1"/>
  <c r="E449" i="4" s="1"/>
  <c r="E448" i="4" a="1"/>
  <c r="E448" i="4"/>
  <c r="E447" i="4" a="1"/>
  <c r="E447" i="4" s="1"/>
  <c r="E446" i="4" a="1"/>
  <c r="E446" i="4" s="1"/>
  <c r="E445" i="4" a="1"/>
  <c r="E445" i="4" s="1"/>
  <c r="E444" i="4" a="1"/>
  <c r="E444" i="4"/>
  <c r="E443" i="4" a="1"/>
  <c r="E443" i="4" s="1"/>
  <c r="E442" i="4" a="1"/>
  <c r="E442" i="4" s="1"/>
  <c r="E441" i="4" a="1"/>
  <c r="E441" i="4"/>
  <c r="E440" i="4" a="1"/>
  <c r="E440" i="4"/>
  <c r="E439" i="4" a="1"/>
  <c r="E439" i="4" s="1"/>
  <c r="E438" i="4" a="1"/>
  <c r="E438" i="4" s="1"/>
  <c r="E437" i="4" a="1"/>
  <c r="E437" i="4" s="1"/>
  <c r="E436" i="4" a="1"/>
  <c r="E436" i="4" s="1"/>
  <c r="E435" i="4" a="1"/>
  <c r="E435" i="4"/>
  <c r="E434" i="4" a="1"/>
  <c r="E434" i="4" s="1"/>
  <c r="E433" i="4" a="1"/>
  <c r="E433" i="4" s="1"/>
  <c r="E432" i="4" a="1"/>
  <c r="E432" i="4"/>
  <c r="E431" i="4" a="1"/>
  <c r="E431" i="4"/>
  <c r="E430" i="4" a="1"/>
  <c r="E430" i="4" s="1"/>
  <c r="E429" i="4" a="1"/>
  <c r="E429" i="4" s="1"/>
  <c r="E428" i="4" a="1"/>
  <c r="E428" i="4"/>
  <c r="E427" i="4" a="1"/>
  <c r="E427" i="4" s="1"/>
  <c r="E426" i="4" a="1"/>
  <c r="E426" i="4" s="1"/>
  <c r="E425" i="4" a="1"/>
  <c r="E425" i="4" s="1"/>
  <c r="E424" i="4" a="1"/>
  <c r="E424" i="4"/>
  <c r="E423" i="4" a="1"/>
  <c r="E423" i="4" s="1"/>
  <c r="E422" i="4" a="1"/>
  <c r="E422" i="4"/>
  <c r="E421" i="4" a="1"/>
  <c r="E421" i="4" s="1"/>
  <c r="E420" i="4" a="1"/>
  <c r="E420" i="4"/>
  <c r="E419" i="4" a="1"/>
  <c r="E419" i="4"/>
  <c r="E418" i="4" a="1"/>
  <c r="E418" i="4" s="1"/>
  <c r="E417" i="4" a="1"/>
  <c r="E417" i="4"/>
  <c r="E416" i="4" a="1"/>
  <c r="E416" i="4" s="1"/>
  <c r="E415" i="4" a="1"/>
  <c r="E415" i="4" s="1"/>
  <c r="E414" i="4" a="1"/>
  <c r="E414" i="4" s="1"/>
  <c r="E413" i="4" a="1"/>
  <c r="E413" i="4" s="1"/>
  <c r="E412" i="4" a="1"/>
  <c r="E412" i="4" s="1"/>
  <c r="E411" i="4" a="1"/>
  <c r="E411" i="4"/>
  <c r="E410" i="4" a="1"/>
  <c r="E410" i="4" s="1"/>
  <c r="E409" i="4" a="1"/>
  <c r="E409" i="4" s="1"/>
  <c r="E408" i="4" a="1"/>
  <c r="E408" i="4" s="1"/>
  <c r="E407" i="4" a="1"/>
  <c r="E407" i="4" s="1"/>
  <c r="E406" i="4" a="1"/>
  <c r="E406" i="4"/>
  <c r="E405" i="4" a="1"/>
  <c r="E405" i="4" s="1"/>
  <c r="E404" i="4" a="1"/>
  <c r="E404" i="4"/>
  <c r="E403" i="4" a="1"/>
  <c r="E403" i="4" s="1"/>
  <c r="E402" i="4" a="1"/>
  <c r="E402" i="4" s="1"/>
  <c r="E401" i="4" a="1"/>
  <c r="E401" i="4" s="1"/>
  <c r="E400" i="4" a="1"/>
  <c r="E400" i="4" s="1"/>
  <c r="E399" i="4" a="1"/>
  <c r="E399" i="4" s="1"/>
  <c r="E398" i="4" a="1"/>
  <c r="E398" i="4" s="1"/>
  <c r="E397" i="4" a="1"/>
  <c r="E397" i="4" s="1"/>
  <c r="E396" i="4" a="1"/>
  <c r="E396" i="4" s="1"/>
  <c r="E395" i="4" a="1"/>
  <c r="E395" i="4"/>
  <c r="E394" i="4" a="1"/>
  <c r="E394" i="4"/>
  <c r="E393" i="4" a="1"/>
  <c r="E393" i="4" s="1"/>
  <c r="E392" i="4" a="1"/>
  <c r="E392" i="4"/>
  <c r="E391" i="4" a="1"/>
  <c r="E391" i="4" s="1"/>
  <c r="E390" i="4" a="1"/>
  <c r="E390" i="4" s="1"/>
  <c r="E389" i="4" a="1"/>
  <c r="E389" i="4" s="1"/>
  <c r="E388" i="4" a="1"/>
  <c r="E388" i="4" s="1"/>
  <c r="E387" i="4" a="1"/>
  <c r="E387" i="4" s="1"/>
  <c r="E386" i="4" a="1"/>
  <c r="E386" i="4" s="1"/>
  <c r="E385" i="4" a="1"/>
  <c r="E385" i="4" s="1"/>
  <c r="E384" i="4" a="1"/>
  <c r="E384" i="4" s="1"/>
  <c r="E383" i="4" a="1"/>
  <c r="E383" i="4" s="1"/>
  <c r="E382" i="4" a="1"/>
  <c r="E382" i="4"/>
  <c r="E381" i="4" a="1"/>
  <c r="E381" i="4"/>
  <c r="E380" i="4" a="1"/>
  <c r="E380" i="4" s="1"/>
  <c r="E379" i="4" a="1"/>
  <c r="E379" i="4" s="1"/>
  <c r="E378" i="4" a="1"/>
  <c r="E378" i="4"/>
  <c r="E377" i="4" a="1"/>
  <c r="E377" i="4" s="1"/>
  <c r="E376" i="4" a="1"/>
  <c r="E376" i="4" s="1"/>
  <c r="E375" i="4" a="1"/>
  <c r="E375" i="4" s="1"/>
  <c r="E374" i="4" a="1"/>
  <c r="E374" i="4" s="1"/>
  <c r="E373" i="4" a="1"/>
  <c r="E373" i="4" s="1"/>
  <c r="E372" i="4" a="1"/>
  <c r="E372" i="4"/>
  <c r="E371" i="4" a="1"/>
  <c r="E371" i="4"/>
  <c r="E370" i="4" a="1"/>
  <c r="E370" i="4" s="1"/>
  <c r="E369" i="4" a="1"/>
  <c r="E369" i="4"/>
  <c r="E368" i="4" a="1"/>
  <c r="E368" i="4" s="1"/>
  <c r="E367" i="4" a="1"/>
  <c r="E367" i="4" s="1"/>
  <c r="E366" i="4" a="1"/>
  <c r="E366" i="4" s="1"/>
  <c r="E365" i="4" a="1"/>
  <c r="E365" i="4"/>
  <c r="E364" i="4" a="1"/>
  <c r="E364" i="4" s="1"/>
  <c r="E363" i="4" a="1"/>
  <c r="E363" i="4" s="1"/>
  <c r="E362" i="4" a="1"/>
  <c r="E362" i="4" s="1"/>
  <c r="E361" i="4" a="1"/>
  <c r="E361" i="4" s="1"/>
  <c r="E360" i="4" a="1"/>
  <c r="E360" i="4"/>
  <c r="E359" i="4" a="1"/>
  <c r="E359" i="4" s="1"/>
  <c r="E358" i="4" a="1"/>
  <c r="E358" i="4" s="1"/>
  <c r="E357" i="4" a="1"/>
  <c r="E357" i="4" s="1"/>
  <c r="E356" i="4" a="1"/>
  <c r="E356" i="4"/>
  <c r="E355" i="4" a="1"/>
  <c r="E355" i="4" s="1"/>
  <c r="E354" i="4" a="1"/>
  <c r="E354" i="4" s="1"/>
  <c r="E353" i="4" a="1"/>
  <c r="E353" i="4" s="1"/>
  <c r="E352" i="4" a="1"/>
  <c r="E352" i="4" s="1"/>
  <c r="E351" i="4" a="1"/>
  <c r="E351" i="4" s="1"/>
  <c r="E350" i="4" a="1"/>
  <c r="E350" i="4" s="1"/>
  <c r="E349" i="4" a="1"/>
  <c r="E349" i="4" s="1"/>
  <c r="E348" i="4" a="1"/>
  <c r="E348" i="4" s="1"/>
  <c r="E347" i="4" a="1"/>
  <c r="E347" i="4"/>
  <c r="E346" i="4" a="1"/>
  <c r="E346" i="4" s="1"/>
  <c r="E345" i="4" a="1"/>
  <c r="E345" i="4" s="1"/>
  <c r="E344" i="4" a="1"/>
  <c r="E344" i="4" s="1"/>
  <c r="E343" i="4" a="1"/>
  <c r="E343" i="4" s="1"/>
  <c r="E342" i="4" a="1"/>
  <c r="E342" i="4" s="1"/>
  <c r="E341" i="4" a="1"/>
  <c r="E341" i="4" s="1"/>
  <c r="E340" i="4" a="1"/>
  <c r="E340" i="4" s="1"/>
  <c r="E339" i="4" a="1"/>
  <c r="E339" i="4" s="1"/>
  <c r="E338" i="4" a="1"/>
  <c r="E338" i="4" s="1"/>
  <c r="E337" i="4" a="1"/>
  <c r="E337" i="4" s="1"/>
  <c r="E336" i="4" a="1"/>
  <c r="E336" i="4" s="1"/>
  <c r="E335" i="4" a="1"/>
  <c r="E335" i="4"/>
  <c r="E334" i="4" a="1"/>
  <c r="E334" i="4"/>
  <c r="E333" i="4" a="1"/>
  <c r="E333" i="4" s="1"/>
  <c r="E332" i="4" a="1"/>
  <c r="E332" i="4" s="1"/>
  <c r="E331" i="4" a="1"/>
  <c r="E331" i="4" s="1"/>
  <c r="E330" i="4" a="1"/>
  <c r="E330" i="4" s="1"/>
  <c r="E329" i="4" a="1"/>
  <c r="E329" i="4"/>
  <c r="E328" i="4" a="1"/>
  <c r="E328" i="4" s="1"/>
  <c r="E327" i="4" a="1"/>
  <c r="E327" i="4" s="1"/>
  <c r="E326" i="4" a="1"/>
  <c r="E326" i="4" s="1"/>
  <c r="E325" i="4" a="1"/>
  <c r="E325" i="4" s="1"/>
  <c r="E324" i="4" a="1"/>
  <c r="E324" i="4" s="1"/>
  <c r="E323" i="4" a="1"/>
  <c r="E323" i="4" s="1"/>
  <c r="E322" i="4" a="1"/>
  <c r="E322" i="4"/>
  <c r="E321" i="4" a="1"/>
  <c r="E321" i="4" s="1"/>
  <c r="E320" i="4" a="1"/>
  <c r="E320" i="4"/>
  <c r="E319" i="4" a="1"/>
  <c r="E319" i="4" s="1"/>
  <c r="E318" i="4" a="1"/>
  <c r="E318" i="4" s="1"/>
  <c r="E317" i="4" a="1"/>
  <c r="E317" i="4" s="1"/>
  <c r="E316" i="4" a="1"/>
  <c r="E316" i="4" s="1"/>
  <c r="E315" i="4" a="1"/>
  <c r="E315" i="4" s="1"/>
  <c r="E314" i="4" a="1"/>
  <c r="E314" i="4" s="1"/>
  <c r="E313" i="4" a="1"/>
  <c r="E313" i="4" s="1"/>
  <c r="E312" i="4" a="1"/>
  <c r="E312" i="4" s="1"/>
  <c r="E311" i="4" a="1"/>
  <c r="E311" i="4" s="1"/>
  <c r="E310" i="4" a="1"/>
  <c r="E310" i="4"/>
  <c r="E309" i="4" a="1"/>
  <c r="E309" i="4"/>
  <c r="E308" i="4" a="1"/>
  <c r="E308" i="4" s="1"/>
  <c r="E307" i="4" a="1"/>
  <c r="E307" i="4" s="1"/>
  <c r="E306" i="4" a="1"/>
  <c r="E306" i="4"/>
  <c r="E305" i="4" a="1"/>
  <c r="E305" i="4" s="1"/>
  <c r="E304" i="4" a="1"/>
  <c r="E304" i="4" s="1"/>
  <c r="E303" i="4" a="1"/>
  <c r="E303" i="4"/>
  <c r="E302" i="4" a="1"/>
  <c r="E302" i="4" s="1"/>
  <c r="E301" i="4" a="1"/>
  <c r="E301" i="4" s="1"/>
  <c r="E300" i="4" a="1"/>
  <c r="E300" i="4" s="1"/>
  <c r="E299" i="4" a="1"/>
  <c r="E299" i="4" s="1"/>
  <c r="E298" i="4" a="1"/>
  <c r="E298" i="4" s="1"/>
  <c r="E297" i="4" a="1"/>
  <c r="E297" i="4"/>
  <c r="E296" i="4" a="1"/>
  <c r="E296" i="4" s="1"/>
  <c r="E295" i="4" a="1"/>
  <c r="E295" i="4" s="1"/>
  <c r="E294" i="4" a="1"/>
  <c r="E294" i="4" s="1"/>
  <c r="E293" i="4" a="1"/>
  <c r="E293" i="4" s="1"/>
  <c r="E292" i="4" a="1"/>
  <c r="E292" i="4" s="1"/>
  <c r="E291" i="4" a="1"/>
  <c r="E291" i="4" s="1"/>
  <c r="E290" i="4" a="1"/>
  <c r="E290" i="4" s="1"/>
  <c r="E289" i="4" a="1"/>
  <c r="E289" i="4" s="1"/>
  <c r="E288" i="4" a="1"/>
  <c r="E288" i="4" s="1"/>
  <c r="E287" i="4" a="1"/>
  <c r="E287" i="4"/>
  <c r="E286" i="4" a="1"/>
  <c r="E286" i="4" s="1"/>
  <c r="E285" i="4" a="1"/>
  <c r="E285" i="4" s="1"/>
  <c r="E284" i="4" a="1"/>
  <c r="E284" i="4" s="1"/>
  <c r="E283" i="4" a="1"/>
  <c r="E283" i="4" s="1"/>
  <c r="E282" i="4" a="1"/>
  <c r="E282" i="4" s="1"/>
  <c r="E281" i="4" a="1"/>
  <c r="E281" i="4" s="1"/>
  <c r="E280" i="4" a="1"/>
  <c r="E280" i="4"/>
  <c r="E279" i="4" a="1"/>
  <c r="E279" i="4" s="1"/>
  <c r="E278" i="4" a="1"/>
  <c r="E278" i="4"/>
  <c r="E277" i="4" a="1"/>
  <c r="E277" i="4" s="1"/>
  <c r="E276" i="4" a="1"/>
  <c r="E276" i="4"/>
  <c r="E275" i="4" a="1"/>
  <c r="E275" i="4" s="1"/>
  <c r="E274" i="4" a="1"/>
  <c r="E274" i="4" s="1"/>
  <c r="E273" i="4" a="1"/>
  <c r="E273" i="4"/>
  <c r="E272" i="4" a="1"/>
  <c r="E272" i="4" s="1"/>
  <c r="E271" i="4" a="1"/>
  <c r="E271" i="4" s="1"/>
  <c r="E270" i="4" a="1"/>
  <c r="E270" i="4"/>
  <c r="E269" i="4" a="1"/>
  <c r="E269" i="4" s="1"/>
  <c r="E268" i="4" a="1"/>
  <c r="E268" i="4" s="1"/>
  <c r="E267" i="4" a="1"/>
  <c r="E267" i="4" s="1"/>
  <c r="E266" i="4" a="1"/>
  <c r="E266" i="4" s="1"/>
  <c r="E265" i="4" a="1"/>
  <c r="E265" i="4" s="1"/>
  <c r="E264" i="4" a="1"/>
  <c r="E264" i="4"/>
  <c r="E263" i="4" a="1"/>
  <c r="E263" i="4" s="1"/>
  <c r="E262" i="4" a="1"/>
  <c r="E262" i="4"/>
  <c r="E261" i="4" a="1"/>
  <c r="E261" i="4"/>
  <c r="E260" i="4" a="1"/>
  <c r="E260" i="4" s="1"/>
  <c r="E259" i="4" a="1"/>
  <c r="E259" i="4" s="1"/>
  <c r="E258" i="4" a="1"/>
  <c r="E258" i="4"/>
  <c r="E257" i="4" a="1"/>
  <c r="E257" i="4" s="1"/>
  <c r="E256" i="4" a="1"/>
  <c r="E256" i="4" s="1"/>
  <c r="E255" i="4" a="1"/>
  <c r="E255" i="4" s="1"/>
  <c r="E254" i="4" a="1"/>
  <c r="E254" i="4"/>
  <c r="E253" i="4" a="1"/>
  <c r="E253" i="4" s="1"/>
  <c r="E252" i="4" a="1"/>
  <c r="E252" i="4" s="1"/>
  <c r="E251" i="4" a="1"/>
  <c r="E251" i="4"/>
  <c r="E250" i="4" a="1"/>
  <c r="E250" i="4"/>
  <c r="E249" i="4" a="1"/>
  <c r="E249" i="4" s="1"/>
  <c r="E248" i="4" a="1"/>
  <c r="E248" i="4"/>
  <c r="E247" i="4" a="1"/>
  <c r="E247" i="4" s="1"/>
  <c r="E246" i="4" a="1"/>
  <c r="E246" i="4" s="1"/>
  <c r="E245" i="4" a="1"/>
  <c r="E245" i="4" s="1"/>
  <c r="E244" i="4" a="1"/>
  <c r="E244" i="4"/>
  <c r="E243" i="4" a="1"/>
  <c r="E243" i="4" s="1"/>
  <c r="E242" i="4" a="1"/>
  <c r="E242" i="4" s="1"/>
  <c r="E241" i="4" a="1"/>
  <c r="E241" i="4" s="1"/>
  <c r="E240" i="4" a="1"/>
  <c r="E240" i="4" s="1"/>
  <c r="E239" i="4" a="1"/>
  <c r="E239" i="4" s="1"/>
  <c r="E238" i="4" a="1"/>
  <c r="E238" i="4"/>
  <c r="E237" i="4" a="1"/>
  <c r="E237" i="4"/>
  <c r="E236" i="4" a="1"/>
  <c r="E236" i="4" s="1"/>
  <c r="E235" i="4" a="1"/>
  <c r="E235" i="4" s="1"/>
  <c r="E234" i="4" a="1"/>
  <c r="E234" i="4"/>
  <c r="E233" i="4" a="1"/>
  <c r="E233" i="4" s="1"/>
  <c r="E232" i="4" a="1"/>
  <c r="E232" i="4" s="1"/>
  <c r="E231" i="4" a="1"/>
  <c r="E231" i="4"/>
  <c r="E230" i="4" a="1"/>
  <c r="E230" i="4" s="1"/>
  <c r="E229" i="4" a="1"/>
  <c r="E229" i="4" s="1"/>
  <c r="E228" i="4" a="1"/>
  <c r="E228" i="4" s="1"/>
  <c r="E227" i="4" a="1"/>
  <c r="E227" i="4" s="1"/>
  <c r="E226" i="4" a="1"/>
  <c r="E226" i="4" s="1"/>
  <c r="E225" i="4" a="1"/>
  <c r="E225" i="4" s="1"/>
  <c r="E224" i="4" a="1"/>
  <c r="E224" i="4"/>
  <c r="E223" i="4" a="1"/>
  <c r="E223" i="4" s="1"/>
  <c r="E222" i="4" a="1"/>
  <c r="E222" i="4" s="1"/>
  <c r="E221" i="4" a="1"/>
  <c r="E221" i="4" s="1"/>
  <c r="E220" i="4" a="1"/>
  <c r="E220" i="4" s="1"/>
  <c r="E219" i="4" a="1"/>
  <c r="E219" i="4" s="1"/>
  <c r="E218" i="4" a="1"/>
  <c r="E218" i="4"/>
  <c r="E217" i="4" a="1"/>
  <c r="E217" i="4" s="1"/>
  <c r="E216" i="4" a="1"/>
  <c r="E216" i="4"/>
  <c r="E215" i="4" a="1"/>
  <c r="E215" i="4"/>
  <c r="E214" i="4" a="1"/>
  <c r="E214" i="4" s="1"/>
  <c r="E213" i="4" a="1"/>
  <c r="E213" i="4" s="1"/>
  <c r="E212" i="4" a="1"/>
  <c r="E212" i="4" s="1"/>
  <c r="E211" i="4" a="1"/>
  <c r="E211" i="4" s="1"/>
  <c r="E210" i="4" a="1"/>
  <c r="E210" i="4" s="1"/>
  <c r="E209" i="4" a="1"/>
  <c r="E209" i="4" s="1"/>
  <c r="E208" i="4" a="1"/>
  <c r="E208" i="4" s="1"/>
  <c r="E207" i="4" a="1"/>
  <c r="E207" i="4" s="1"/>
  <c r="E206" i="4" a="1"/>
  <c r="E206" i="4"/>
  <c r="E205" i="4" a="1"/>
  <c r="E205" i="4" s="1"/>
  <c r="E204" i="4" a="1"/>
  <c r="E204" i="4" s="1"/>
  <c r="E203" i="4" a="1"/>
  <c r="E203" i="4" s="1"/>
  <c r="E202" i="4" a="1"/>
  <c r="E202" i="4"/>
  <c r="E201" i="4" a="1"/>
  <c r="E201" i="4" s="1"/>
  <c r="E200" i="4" a="1"/>
  <c r="E200" i="4" s="1"/>
  <c r="E199" i="4" a="1"/>
  <c r="E199" i="4" s="1"/>
  <c r="E198" i="4" a="1"/>
  <c r="E198" i="4"/>
  <c r="E197" i="4" a="1"/>
  <c r="E197" i="4" s="1"/>
  <c r="E196" i="4" a="1"/>
  <c r="E196" i="4" s="1"/>
  <c r="E195" i="4" a="1"/>
  <c r="E195" i="4"/>
  <c r="E194" i="4" a="1"/>
  <c r="E194" i="4" s="1"/>
  <c r="E193" i="4" a="1"/>
  <c r="E193" i="4" s="1"/>
  <c r="E192" i="4" a="1"/>
  <c r="E192" i="4" s="1"/>
  <c r="E191" i="4" a="1"/>
  <c r="E191" i="4"/>
  <c r="E190" i="4" a="1"/>
  <c r="E190" i="4"/>
  <c r="E189" i="4" a="1"/>
  <c r="E189" i="4" s="1"/>
  <c r="E188" i="4" a="1"/>
  <c r="E188" i="4"/>
  <c r="E187" i="4" a="1"/>
  <c r="E187" i="4" s="1"/>
  <c r="E186" i="4" a="1"/>
  <c r="E186" i="4"/>
  <c r="E185" i="4" a="1"/>
  <c r="E185" i="4" s="1"/>
  <c r="E184" i="4" a="1"/>
  <c r="E184" i="4" s="1"/>
  <c r="E183" i="4" a="1"/>
  <c r="E183" i="4" s="1"/>
  <c r="E182" i="4" a="1"/>
  <c r="E182" i="4"/>
  <c r="E181" i="4" a="1"/>
  <c r="E181" i="4" s="1"/>
  <c r="E180" i="4" a="1"/>
  <c r="E180" i="4" s="1"/>
  <c r="E179" i="4" a="1"/>
  <c r="E179" i="4" s="1"/>
  <c r="E178" i="4" a="1"/>
  <c r="E178" i="4"/>
  <c r="E177" i="4" a="1"/>
  <c r="E177" i="4" s="1"/>
  <c r="E176" i="4" a="1"/>
  <c r="E176" i="4"/>
  <c r="E175" i="4" a="1"/>
  <c r="E175" i="4" s="1"/>
  <c r="E174" i="4" a="1"/>
  <c r="E174" i="4" s="1"/>
  <c r="E173" i="4" a="1"/>
  <c r="E173" i="4" s="1"/>
  <c r="E172" i="4" a="1"/>
  <c r="E172" i="4" s="1"/>
  <c r="E171" i="4" a="1"/>
  <c r="E171" i="4" s="1"/>
  <c r="E170" i="4" a="1"/>
  <c r="E170" i="4" s="1"/>
  <c r="E169" i="4" a="1"/>
  <c r="E169" i="4" s="1"/>
  <c r="E168" i="4" a="1"/>
  <c r="E168" i="4"/>
  <c r="E167" i="4" a="1"/>
  <c r="E167" i="4" s="1"/>
  <c r="E166" i="4" a="1"/>
  <c r="E166" i="4"/>
  <c r="E165" i="4" a="1"/>
  <c r="E165" i="4" s="1"/>
  <c r="E164" i="4" a="1"/>
  <c r="E164" i="4" s="1"/>
  <c r="E163" i="4" a="1"/>
  <c r="E163" i="4" s="1"/>
  <c r="E162" i="4" a="1"/>
  <c r="E162" i="4" s="1"/>
  <c r="E161" i="4" a="1"/>
  <c r="E161" i="4" s="1"/>
  <c r="E160" i="4" a="1"/>
  <c r="E160" i="4"/>
  <c r="E159" i="4" a="1"/>
  <c r="E159" i="4"/>
  <c r="E158" i="4" a="1"/>
  <c r="E158" i="4" s="1"/>
  <c r="E157" i="4" a="1"/>
  <c r="E157" i="4" s="1"/>
  <c r="E156" i="4" a="1"/>
  <c r="E156" i="4"/>
  <c r="E155" i="4" a="1"/>
  <c r="E155" i="4"/>
  <c r="E154" i="4" a="1"/>
  <c r="E154" i="4" s="1"/>
  <c r="E153" i="4" a="1"/>
  <c r="E153" i="4" s="1"/>
  <c r="E152" i="4" a="1"/>
  <c r="E152" i="4"/>
  <c r="E151" i="4" a="1"/>
  <c r="E151" i="4" s="1"/>
  <c r="E150" i="4" a="1"/>
  <c r="E150" i="4" s="1"/>
  <c r="E149" i="4" a="1"/>
  <c r="E149" i="4" s="1"/>
  <c r="E148" i="4" a="1"/>
  <c r="E148" i="4" s="1"/>
  <c r="E147" i="4" a="1"/>
  <c r="E147" i="4"/>
  <c r="E146" i="4" a="1"/>
  <c r="E146" i="4" s="1"/>
  <c r="E145" i="4" a="1"/>
  <c r="E145" i="4" s="1"/>
  <c r="E144" i="4" a="1"/>
  <c r="E144" i="4"/>
  <c r="E143" i="4" a="1"/>
  <c r="E143" i="4"/>
  <c r="E142" i="4" a="1"/>
  <c r="E142" i="4" s="1"/>
  <c r="E141" i="4" a="1"/>
  <c r="E141" i="4" s="1"/>
  <c r="E140" i="4" a="1"/>
  <c r="E140" i="4"/>
  <c r="E139" i="4" a="1"/>
  <c r="E139" i="4" s="1"/>
  <c r="E138" i="4" a="1"/>
  <c r="E138" i="4" s="1"/>
  <c r="E137" i="4" a="1"/>
  <c r="E137" i="4" s="1"/>
  <c r="E136" i="4" a="1"/>
  <c r="E136" i="4"/>
  <c r="E135" i="4" a="1"/>
  <c r="E135" i="4" s="1"/>
  <c r="E134" i="4" a="1"/>
  <c r="E134" i="4" s="1"/>
  <c r="E133" i="4" a="1"/>
  <c r="E133" i="4" s="1"/>
  <c r="E132" i="4" a="1"/>
  <c r="E132" i="4"/>
  <c r="E131" i="4" a="1"/>
  <c r="E131" i="4" s="1"/>
  <c r="E130" i="4" a="1"/>
  <c r="E130" i="4"/>
  <c r="E129" i="4" a="1"/>
  <c r="E129" i="4"/>
  <c r="E128" i="4" a="1"/>
  <c r="E128" i="4" s="1"/>
  <c r="E127" i="4" a="1"/>
  <c r="E127" i="4" s="1"/>
  <c r="E126" i="4" a="1"/>
  <c r="E126" i="4"/>
  <c r="E125" i="4" a="1"/>
  <c r="E125" i="4"/>
  <c r="E124" i="4" a="1"/>
  <c r="E124" i="4" s="1"/>
  <c r="E123" i="4" a="1"/>
  <c r="E123" i="4" s="1"/>
  <c r="E122" i="4" a="1"/>
  <c r="E122" i="4" s="1"/>
  <c r="E121" i="4" a="1"/>
  <c r="E121" i="4"/>
  <c r="E120" i="4" a="1"/>
  <c r="E120" i="4"/>
  <c r="E119" i="4" a="1"/>
  <c r="E119" i="4"/>
  <c r="E118" i="4" a="1"/>
  <c r="E118" i="4" s="1"/>
  <c r="E117" i="4" a="1"/>
  <c r="E117" i="4" s="1"/>
  <c r="E116" i="4" a="1"/>
  <c r="E116" i="4" s="1"/>
  <c r="E115" i="4" a="1"/>
  <c r="E115" i="4" s="1"/>
  <c r="E114" i="4" a="1"/>
  <c r="E114" i="4"/>
  <c r="E113" i="4" a="1"/>
  <c r="E113" i="4"/>
  <c r="E112" i="4" a="1"/>
  <c r="E112" i="4" s="1"/>
  <c r="E111" i="4" a="1"/>
  <c r="E111" i="4" s="1"/>
  <c r="E110" i="4" a="1"/>
  <c r="E110" i="4" s="1"/>
  <c r="E109" i="4" a="1"/>
  <c r="E109" i="4"/>
  <c r="E108" i="4" a="1"/>
  <c r="E108" i="4" s="1"/>
  <c r="E107" i="4" a="1"/>
  <c r="E107" i="4"/>
  <c r="E106" i="4" a="1"/>
  <c r="E106" i="4" s="1"/>
  <c r="E105" i="4" a="1"/>
  <c r="E105" i="4"/>
  <c r="E104" i="4" a="1"/>
  <c r="E104" i="4" s="1"/>
  <c r="E103" i="4" a="1"/>
  <c r="E103" i="4"/>
  <c r="E102" i="4" a="1"/>
  <c r="E102" i="4"/>
  <c r="E101" i="4" a="1"/>
  <c r="E101" i="4" s="1"/>
  <c r="E100" i="4" a="1"/>
  <c r="E100" i="4" s="1"/>
  <c r="E99" i="4" a="1"/>
  <c r="E99" i="4" s="1"/>
  <c r="E98" i="4" a="1"/>
  <c r="E98" i="4" s="1"/>
  <c r="E97" i="4" a="1"/>
  <c r="E97" i="4"/>
  <c r="E96" i="4" a="1"/>
  <c r="E96" i="4" s="1"/>
  <c r="E95" i="4" a="1"/>
  <c r="E95" i="4" s="1"/>
  <c r="E94" i="4" a="1"/>
  <c r="E94" i="4" s="1"/>
  <c r="E93" i="4" a="1"/>
  <c r="E93" i="4" s="1"/>
  <c r="E92" i="4" a="1"/>
  <c r="E92" i="4" s="1"/>
  <c r="E91" i="4" a="1"/>
  <c r="E91" i="4"/>
  <c r="E90" i="4" a="1"/>
  <c r="E90" i="4"/>
  <c r="E89" i="4" a="1"/>
  <c r="E89" i="4" s="1"/>
  <c r="E88" i="4" a="1"/>
  <c r="E88" i="4" s="1"/>
  <c r="E87" i="4" a="1"/>
  <c r="E87" i="4"/>
  <c r="E86" i="4" a="1"/>
  <c r="E86" i="4" s="1"/>
  <c r="E85" i="4" a="1"/>
  <c r="E85" i="4" s="1"/>
  <c r="E84" i="4" a="1"/>
  <c r="E84" i="4"/>
  <c r="E83" i="4" a="1"/>
  <c r="E83" i="4"/>
  <c r="E82" i="4" a="1"/>
  <c r="E82" i="4" s="1"/>
  <c r="E81" i="4" a="1"/>
  <c r="E81" i="4" s="1"/>
  <c r="E80" i="4" a="1"/>
  <c r="E80" i="4" s="1"/>
  <c r="E79" i="4" a="1"/>
  <c r="E79" i="4"/>
  <c r="E78" i="4" a="1"/>
  <c r="E78" i="4" s="1"/>
  <c r="E77" i="4" a="1"/>
  <c r="E77" i="4"/>
  <c r="E76" i="4" a="1"/>
  <c r="E76" i="4" s="1"/>
  <c r="E75" i="4" a="1"/>
  <c r="E75" i="4" s="1"/>
  <c r="E74" i="4" a="1"/>
  <c r="E74" i="4" s="1"/>
  <c r="E73" i="4" a="1"/>
  <c r="E73" i="4" s="1"/>
  <c r="E72" i="4" a="1"/>
  <c r="E72" i="4" s="1"/>
  <c r="E71" i="4" a="1"/>
  <c r="E71" i="4"/>
  <c r="E70" i="4" a="1"/>
  <c r="E70" i="4" s="1"/>
  <c r="E69" i="4" a="1"/>
  <c r="E69" i="4"/>
  <c r="E68" i="4" a="1"/>
  <c r="E68" i="4" s="1"/>
  <c r="E67" i="4" a="1"/>
  <c r="E67" i="4"/>
  <c r="E66" i="4" a="1"/>
  <c r="E66" i="4" s="1"/>
  <c r="E65" i="4" a="1"/>
  <c r="E65" i="4" s="1"/>
  <c r="E64" i="4" a="1"/>
  <c r="E64" i="4" s="1"/>
  <c r="E63" i="4" a="1"/>
  <c r="E63" i="4" s="1"/>
  <c r="E62" i="4" a="1"/>
  <c r="E62" i="4" s="1"/>
  <c r="E61" i="4" a="1"/>
  <c r="E61" i="4"/>
  <c r="E60" i="4" a="1"/>
  <c r="E60" i="4"/>
  <c r="E59" i="4" a="1"/>
  <c r="E59" i="4"/>
  <c r="E58" i="4" a="1"/>
  <c r="E58" i="4" s="1"/>
  <c r="E57" i="4" a="1"/>
  <c r="E57" i="4" s="1"/>
  <c r="E56" i="4" a="1"/>
  <c r="E56" i="4" s="1"/>
  <c r="E55" i="4" a="1"/>
  <c r="E55" i="4" s="1"/>
  <c r="E54" i="4" a="1"/>
  <c r="E54" i="4"/>
  <c r="E53" i="4" a="1"/>
  <c r="E53" i="4"/>
  <c r="E52" i="4" a="1"/>
  <c r="E52" i="4" s="1"/>
  <c r="E51" i="4" a="1"/>
  <c r="E51" i="4" s="1"/>
  <c r="E50" i="4" a="1"/>
  <c r="E50" i="4" s="1"/>
  <c r="E49" i="4" a="1"/>
  <c r="E49" i="4"/>
  <c r="E48" i="4" a="1"/>
  <c r="E48" i="4" s="1"/>
  <c r="E47" i="4" a="1"/>
  <c r="E47" i="4"/>
  <c r="E46" i="4" a="1"/>
  <c r="E46" i="4" s="1"/>
  <c r="E45" i="4" a="1"/>
  <c r="E45" i="4" s="1"/>
  <c r="E44" i="4" a="1"/>
  <c r="E44" i="4" s="1"/>
  <c r="E43" i="4" a="1"/>
  <c r="E43" i="4" s="1"/>
  <c r="E42" i="4" a="1"/>
  <c r="E42" i="4" s="1"/>
  <c r="E41" i="4" a="1"/>
  <c r="E41" i="4"/>
  <c r="E40" i="4" a="1"/>
  <c r="E40" i="4" s="1"/>
  <c r="E39" i="4" a="1"/>
  <c r="E39" i="4" s="1"/>
  <c r="E38" i="4" a="1"/>
  <c r="E38" i="4" s="1"/>
  <c r="E37" i="4" a="1"/>
  <c r="E37" i="4"/>
  <c r="E36" i="4" a="1"/>
  <c r="E36" i="4"/>
  <c r="E35" i="4" a="1"/>
  <c r="E35" i="4"/>
  <c r="E34" i="4" a="1"/>
  <c r="E34" i="4" s="1"/>
  <c r="E33" i="4" a="1"/>
  <c r="E33" i="4"/>
  <c r="E32" i="4" a="1"/>
  <c r="E32" i="4" s="1"/>
  <c r="E31" i="4" a="1"/>
  <c r="E31" i="4"/>
  <c r="E30" i="4" a="1"/>
  <c r="E30" i="4"/>
  <c r="E29" i="4" a="1"/>
  <c r="E29" i="4"/>
  <c r="E28" i="4" a="1"/>
  <c r="E28" i="4" s="1"/>
  <c r="E27" i="4" a="1"/>
  <c r="E27" i="4" s="1"/>
  <c r="E26" i="4" a="1"/>
  <c r="E26" i="4" s="1"/>
  <c r="E25" i="4" a="1"/>
  <c r="E25" i="4"/>
  <c r="E24" i="4" a="1"/>
  <c r="E24" i="4" s="1"/>
  <c r="E23" i="4" a="1"/>
  <c r="E23" i="4"/>
  <c r="E22" i="4" a="1"/>
  <c r="E22" i="4" s="1"/>
  <c r="E21" i="4" a="1"/>
  <c r="E21" i="4"/>
  <c r="E20" i="4" a="1"/>
  <c r="E20" i="4" s="1"/>
  <c r="E19" i="4" a="1"/>
  <c r="E19" i="4"/>
  <c r="E18" i="4" a="1"/>
  <c r="E18" i="4"/>
  <c r="E17" i="4" a="1"/>
  <c r="E17" i="4" s="1"/>
  <c r="E16" i="4" a="1"/>
  <c r="E16" i="4" s="1"/>
  <c r="E15" i="4" a="1"/>
  <c r="E15" i="4" s="1"/>
  <c r="E14" i="4" a="1"/>
  <c r="E14" i="4" s="1"/>
  <c r="E13" i="4" a="1"/>
  <c r="E13" i="4"/>
  <c r="E12" i="4" a="1"/>
  <c r="E12" i="4" s="1"/>
  <c r="E11" i="4" a="1"/>
  <c r="E11" i="4" s="1"/>
  <c r="E10" i="4" a="1"/>
  <c r="E10" i="4" s="1"/>
  <c r="E9" i="4" a="1"/>
  <c r="E9" i="4" s="1"/>
  <c r="E8" i="4" a="1"/>
  <c r="E8" i="4" s="1"/>
  <c r="E7" i="4" a="1"/>
  <c r="E7" i="4"/>
  <c r="E2" i="4"/>
  <c r="C14" i="3" a="1"/>
  <c r="C14" i="3"/>
  <c r="J13" i="3" a="1"/>
  <c r="J13" i="3" s="1"/>
  <c r="I13" i="3" a="1"/>
  <c r="I13" i="3" s="1"/>
  <c r="H13" i="3" a="1"/>
  <c r="H13" i="3" s="1"/>
  <c r="C13" i="3" a="1"/>
  <c r="C13" i="3" s="1"/>
  <c r="C12" i="3" a="1"/>
  <c r="C12" i="3"/>
  <c r="J11" i="3" a="1"/>
  <c r="J11" i="3" s="1"/>
  <c r="I11" i="3" a="1"/>
  <c r="I11" i="3"/>
  <c r="H11" i="3" a="1"/>
  <c r="H11" i="3" s="1"/>
  <c r="D10" i="3" a="1"/>
  <c r="D10" i="3" s="1"/>
  <c r="D9" i="3" a="1"/>
  <c r="D9" i="3" s="1"/>
  <c r="D8" i="3" a="1"/>
  <c r="D8" i="3"/>
  <c r="D7" i="3" a="1"/>
  <c r="D7" i="3"/>
  <c r="D6" i="3" a="1"/>
  <c r="D6" i="3"/>
  <c r="D5" i="3" a="1"/>
  <c r="D5" i="3"/>
  <c r="I4" i="3" a="1"/>
  <c r="I4" i="3" s="1"/>
  <c r="D4" i="3" a="1"/>
  <c r="D4" i="3" s="1"/>
  <c r="C11" i="1"/>
  <c r="Z10" i="7" l="1"/>
  <c r="Z7" i="7"/>
  <c r="T9" i="7"/>
  <c r="T10" i="7"/>
  <c r="T11" i="7"/>
  <c r="T6" i="7"/>
  <c r="T7" i="7"/>
  <c r="T8" i="7"/>
  <c r="AA11" i="7"/>
  <c r="AA10" i="7"/>
  <c r="AA9" i="7"/>
  <c r="AA8" i="7"/>
  <c r="AA7" i="7"/>
  <c r="AA6" i="7"/>
  <c r="Y11" i="7"/>
  <c r="Y6" i="7"/>
  <c r="Y7" i="7"/>
  <c r="Y8" i="7"/>
  <c r="Y9" i="7"/>
  <c r="P8" i="7"/>
  <c r="P9" i="7"/>
  <c r="P10" i="7"/>
  <c r="P11" i="7"/>
  <c r="P6" i="7"/>
  <c r="P7" i="7"/>
  <c r="Y10" i="7"/>
  <c r="V10" i="7"/>
  <c r="N11" i="7"/>
  <c r="N8" i="7"/>
  <c r="N9" i="7"/>
  <c r="N6" i="7"/>
  <c r="N10" i="7"/>
  <c r="N7" i="7"/>
  <c r="K6" i="7"/>
  <c r="K10" i="7"/>
  <c r="K7" i="7"/>
  <c r="W10" i="7"/>
  <c r="W7" i="7"/>
  <c r="W11" i="7"/>
  <c r="W8" i="7"/>
  <c r="W9" i="7"/>
  <c r="W6" i="7"/>
  <c r="M9" i="7"/>
  <c r="M6" i="7"/>
  <c r="M10" i="7"/>
  <c r="M7" i="7"/>
  <c r="Q9" i="7"/>
  <c r="Q6" i="7"/>
  <c r="Q10" i="7"/>
  <c r="Q7" i="7"/>
  <c r="Q11" i="7"/>
  <c r="Q8" i="7"/>
  <c r="K11" i="7"/>
  <c r="R9" i="7"/>
  <c r="R6" i="7"/>
  <c r="R10" i="7"/>
  <c r="R7" i="7"/>
  <c r="R11" i="7"/>
  <c r="R8" i="7"/>
  <c r="V11" i="7"/>
  <c r="V8" i="7"/>
  <c r="S9" i="7"/>
  <c r="Z11" i="7"/>
  <c r="L11" i="7"/>
  <c r="L10" i="7"/>
  <c r="L9" i="7"/>
  <c r="L8" i="7"/>
  <c r="L7" i="7"/>
  <c r="L6" i="7"/>
  <c r="AF12" i="14"/>
  <c r="AE12" i="14"/>
  <c r="AD12" i="14"/>
  <c r="AB12" i="14"/>
  <c r="AG12" i="14"/>
  <c r="AF24" i="14"/>
  <c r="AE24" i="14"/>
  <c r="AD24" i="14"/>
  <c r="AB24" i="14"/>
  <c r="AG24" i="14"/>
  <c r="AG13" i="14"/>
  <c r="AF13" i="14"/>
  <c r="AE13" i="14"/>
  <c r="AD13" i="14"/>
  <c r="AC13" i="14"/>
  <c r="AB13" i="14"/>
  <c r="V6" i="7"/>
  <c r="V9" i="7"/>
  <c r="AF14" i="14"/>
  <c r="AE14" i="14"/>
  <c r="AD14" i="14"/>
  <c r="AB14" i="14"/>
  <c r="AG14" i="14"/>
  <c r="S8" i="7"/>
  <c r="S11" i="7"/>
  <c r="AG15" i="14"/>
  <c r="AF15" i="14"/>
  <c r="AE15" i="14"/>
  <c r="AD15" i="14"/>
  <c r="AC15" i="14"/>
  <c r="AB15" i="14"/>
  <c r="AF16" i="14"/>
  <c r="AE16" i="14"/>
  <c r="AD16" i="14"/>
  <c r="AB16" i="14"/>
  <c r="AG16" i="14"/>
  <c r="Z6" i="7"/>
  <c r="U8" i="7"/>
  <c r="K9" i="7"/>
  <c r="Z9" i="7"/>
  <c r="AG17" i="14"/>
  <c r="AF17" i="14"/>
  <c r="AE17" i="14"/>
  <c r="AD17" i="14"/>
  <c r="AC17" i="14"/>
  <c r="AB17" i="14"/>
  <c r="O11" i="7"/>
  <c r="O10" i="7"/>
  <c r="O9" i="7"/>
  <c r="O8" i="7"/>
  <c r="O7" i="7"/>
  <c r="O6" i="7"/>
  <c r="AC24" i="14"/>
  <c r="AF18" i="14"/>
  <c r="AE18" i="14"/>
  <c r="AD18" i="14"/>
  <c r="AB18" i="14"/>
  <c r="AG18" i="14"/>
  <c r="S7" i="7"/>
  <c r="S10" i="7"/>
  <c r="AG7" i="14"/>
  <c r="AF7" i="14"/>
  <c r="AE7" i="14"/>
  <c r="AD7" i="14"/>
  <c r="AC7" i="14"/>
  <c r="AB7" i="14"/>
  <c r="AG19" i="14"/>
  <c r="AF19" i="14"/>
  <c r="AE19" i="14"/>
  <c r="AD19" i="14"/>
  <c r="AC19" i="14"/>
  <c r="AB19" i="14"/>
  <c r="AF8" i="14"/>
  <c r="AE8" i="14"/>
  <c r="AD8" i="14"/>
  <c r="AB8" i="14"/>
  <c r="AG8" i="14"/>
  <c r="AF20" i="14"/>
  <c r="AE20" i="14"/>
  <c r="AD20" i="14"/>
  <c r="AB20" i="14"/>
  <c r="AG20" i="14"/>
  <c r="U7" i="7"/>
  <c r="K8" i="7"/>
  <c r="Z8" i="7"/>
  <c r="AG9" i="14"/>
  <c r="AF9" i="14"/>
  <c r="AE9" i="14"/>
  <c r="AD9" i="14"/>
  <c r="AC9" i="14"/>
  <c r="AB9" i="14"/>
  <c r="AG21" i="14"/>
  <c r="AF21" i="14"/>
  <c r="AE21" i="14"/>
  <c r="AD21" i="14"/>
  <c r="AC21" i="14"/>
  <c r="AB21" i="14"/>
  <c r="V7" i="7"/>
  <c r="M8" i="7"/>
  <c r="X11" i="7"/>
  <c r="X10" i="7"/>
  <c r="X9" i="7"/>
  <c r="X8" i="7"/>
  <c r="X7" i="7"/>
  <c r="X6" i="7"/>
  <c r="AF10" i="14"/>
  <c r="AE10" i="14"/>
  <c r="AD10" i="14"/>
  <c r="AB10" i="14"/>
  <c r="AG10" i="14"/>
  <c r="AF22" i="14"/>
  <c r="AE22" i="14"/>
  <c r="AD22" i="14"/>
  <c r="AB22" i="14"/>
  <c r="AG22" i="14"/>
  <c r="S6" i="7"/>
  <c r="AC10" i="14"/>
  <c r="AG11" i="14"/>
  <c r="AF11" i="14"/>
  <c r="AE11" i="14"/>
  <c r="AD11" i="14"/>
  <c r="AC11" i="14"/>
  <c r="AB11" i="14"/>
  <c r="AG23" i="14"/>
  <c r="AF23" i="14"/>
  <c r="AE23" i="14"/>
  <c r="AD23" i="14"/>
  <c r="AC23" i="14"/>
  <c r="AB23"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36" authorId="0" shapeId="0" xr:uid="{00000000-0006-0000-0500-000001000000}">
      <text>
        <r>
          <rPr>
            <sz val="10"/>
            <color rgb="FF000000"/>
            <rFont val="Arial"/>
          </rPr>
          <t xml:space="preserve">First ever naturally caught shiny. Caught on 8/20/15 in Friend Safari on Pokemon X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4" authorId="0" shapeId="0" xr:uid="{00000000-0006-0000-1400-000001000000}">
      <text>
        <r>
          <rPr>
            <sz val="10"/>
            <color rgb="FF000000"/>
            <rFont val="Arial"/>
          </rPr>
          <t xml:space="preserve">This is a list of the different Pokémon games where you may have your Pokémon stored.
</t>
        </r>
      </text>
    </comment>
    <comment ref="D4" authorId="0" shapeId="0" xr:uid="{00000000-0006-0000-1400-000002000000}">
      <text>
        <r>
          <rPr>
            <sz val="10"/>
            <color rgb="FF000000"/>
            <rFont val="Arial"/>
          </rPr>
          <t>Rename the cells below to how you would name your boxes. It might also be a good idea to make a cell for the Pokémon Day Care, since your Pokémon can hang out there.</t>
        </r>
      </text>
    </comment>
    <comment ref="F4" authorId="0" shapeId="0" xr:uid="{00000000-0006-0000-1400-000003000000}">
      <text>
        <r>
          <rPr>
            <sz val="10"/>
            <color rgb="FF000000"/>
            <rFont val="Arial"/>
          </rPr>
          <t>Do not mess with these. This is what cell in a box your Pokémon is in, arranged just how a spreadsheet is arranged (columns=letters, rows=numbers)</t>
        </r>
      </text>
    </comment>
  </commentList>
</comments>
</file>

<file path=xl/sharedStrings.xml><?xml version="1.0" encoding="utf-8"?>
<sst xmlns="http://schemas.openxmlformats.org/spreadsheetml/2006/main" count="33225" uniqueCount="4294">
  <si>
    <t>ULTIMATE</t>
  </si>
  <si>
    <t>Reference/Tracker</t>
  </si>
  <si>
    <t>This is a massive spreadsheet in progress and thus not everything works perfect just yet. Feel free to download it for yourself and change it as it suits you. On the last sheet are references for where my information came from, as well as inspiration from other sheets that went into this one. I also want to add that most of the sheets were brought together from other people's sheets and just tweaked a little to suit a broader audience in one convenient location.</t>
  </si>
  <si>
    <t>For a Pokémon Go reference/tracker, click the link below:</t>
  </si>
  <si>
    <t>*PS: I seem to have forgotten where I got a couple of these sheets, so if you are the original owner, please let me know and I will add you to the references</t>
  </si>
  <si>
    <t>Done?</t>
  </si>
  <si>
    <t>To Do</t>
  </si>
  <si>
    <t>Get a better name for the "Looker_Upper" page</t>
  </si>
  <si>
    <t>✔</t>
  </si>
  <si>
    <t>Finish the Moves portion of the "Looker_Upper" page</t>
  </si>
  <si>
    <t>Add Shiny Option to "Inventory" sheet</t>
  </si>
  <si>
    <t>Add 0 IV total to "Breeding" sheet</t>
  </si>
  <si>
    <t>Add level option to "Inventory" sheet</t>
  </si>
  <si>
    <t>Add Move descriptions with secondary effects to the "Move_Dex" page</t>
  </si>
  <si>
    <t>Add Nickname portion to "Inventory" sheet</t>
  </si>
  <si>
    <t>Make a reference sheet for O-Powers</t>
  </si>
  <si>
    <t>Make sure "Ability_Dex" is up to date</t>
  </si>
  <si>
    <t>Add a Pokémon alternate color/form sheet for completionism</t>
  </si>
  <si>
    <t>Update "Locations" sheet with all available games</t>
  </si>
  <si>
    <t>Update "TM/HM_Dex"</t>
  </si>
  <si>
    <t>Add Sun and Moon Pokemon</t>
  </si>
  <si>
    <t>Add Sun and Moon Moves</t>
  </si>
  <si>
    <t>Update sheets to include new Sun and Moon info</t>
  </si>
  <si>
    <t>Update base egg steps as some seem to be wrong</t>
  </si>
  <si>
    <t>Add Sun and Moon abilities</t>
  </si>
  <si>
    <t>Pokémon</t>
  </si>
  <si>
    <t>Abilities</t>
  </si>
  <si>
    <t>Blastoise</t>
  </si>
  <si>
    <t>Rock Head</t>
  </si>
  <si>
    <t>Type 1</t>
  </si>
  <si>
    <t>Type 2</t>
  </si>
  <si>
    <t>No. of abilities</t>
  </si>
  <si>
    <t xml:space="preserve"> </t>
  </si>
  <si>
    <t>Moves</t>
  </si>
  <si>
    <t>Hidden Ability</t>
  </si>
  <si>
    <t>Egg Cycles</t>
  </si>
  <si>
    <t>Psycho Cut</t>
  </si>
  <si>
    <t>*Move description will eventually go here</t>
  </si>
  <si>
    <t>Egg Group(s)</t>
  </si>
  <si>
    <t>Type</t>
  </si>
  <si>
    <t>Category</t>
  </si>
  <si>
    <t>Contest</t>
  </si>
  <si>
    <t>PP</t>
  </si>
  <si>
    <t>Power</t>
  </si>
  <si>
    <t>Accuracy</t>
  </si>
  <si>
    <t>Percent Complete:</t>
  </si>
  <si>
    <t>/100%</t>
  </si>
  <si>
    <t>Very plain and simple list to track how much of your Pokédex is completed. You can sort by DEX number, Name, or whether you have caught them or not</t>
  </si>
  <si>
    <t>DEX NO.</t>
  </si>
  <si>
    <t>POKÉMON</t>
  </si>
  <si>
    <t>Sprite</t>
  </si>
  <si>
    <t>Have?</t>
  </si>
  <si>
    <t>Bulbasaur</t>
  </si>
  <si>
    <t>Ivysaur</t>
  </si>
  <si>
    <t>Venusaur</t>
  </si>
  <si>
    <t>Charmander</t>
  </si>
  <si>
    <t>Charmeleon</t>
  </si>
  <si>
    <t>Charizard</t>
  </si>
  <si>
    <t>Squirtle</t>
  </si>
  <si>
    <t>Wartortle</t>
  </si>
  <si>
    <t>Caterpie</t>
  </si>
  <si>
    <t>Metapod</t>
  </si>
  <si>
    <t>Butterfree</t>
  </si>
  <si>
    <t>Weedle</t>
  </si>
  <si>
    <t>Kakuna</t>
  </si>
  <si>
    <t>Beedrill</t>
  </si>
  <si>
    <t>Pidgey</t>
  </si>
  <si>
    <t>Pidgeotto</t>
  </si>
  <si>
    <t>Pidgeot</t>
  </si>
  <si>
    <t>Rattata</t>
  </si>
  <si>
    <t>Raticate</t>
  </si>
  <si>
    <t>Spearow</t>
  </si>
  <si>
    <t>Fearow</t>
  </si>
  <si>
    <t>Ekans</t>
  </si>
  <si>
    <t>Arbok</t>
  </si>
  <si>
    <t>Pikachu</t>
  </si>
  <si>
    <t>Raichu</t>
  </si>
  <si>
    <t>Sandshrew</t>
  </si>
  <si>
    <t>Sandslash</t>
  </si>
  <si>
    <t>Nidoran♀</t>
  </si>
  <si>
    <t>Nidorina</t>
  </si>
  <si>
    <t>Nidoqueen</t>
  </si>
  <si>
    <t>Nidoran♂</t>
  </si>
  <si>
    <t>Nidorino</t>
  </si>
  <si>
    <t>Nidoking</t>
  </si>
  <si>
    <t>Clefairy</t>
  </si>
  <si>
    <t>Clefable</t>
  </si>
  <si>
    <t>Vulpix</t>
  </si>
  <si>
    <t>Ninetales</t>
  </si>
  <si>
    <t>Jigglypuff</t>
  </si>
  <si>
    <t>Wigglytuff</t>
  </si>
  <si>
    <t>Zubat</t>
  </si>
  <si>
    <t>Golbat</t>
  </si>
  <si>
    <t>Oddish</t>
  </si>
  <si>
    <t>Gloom</t>
  </si>
  <si>
    <t>Vileplume</t>
  </si>
  <si>
    <t>Paras</t>
  </si>
  <si>
    <t>Parasect</t>
  </si>
  <si>
    <t>Venonat</t>
  </si>
  <si>
    <t>Venomoth</t>
  </si>
  <si>
    <t>Diglett</t>
  </si>
  <si>
    <t>Dugtrio</t>
  </si>
  <si>
    <t>Meowth</t>
  </si>
  <si>
    <t>Persian</t>
  </si>
  <si>
    <t>Psyduck</t>
  </si>
  <si>
    <t>Golduck</t>
  </si>
  <si>
    <t>Mankey</t>
  </si>
  <si>
    <t>Primeape</t>
  </si>
  <si>
    <t>Growlithe</t>
  </si>
  <si>
    <t>Arcanine</t>
  </si>
  <si>
    <t>Poliwag</t>
  </si>
  <si>
    <t>Poliwhirl</t>
  </si>
  <si>
    <t>Poliwrath</t>
  </si>
  <si>
    <t>Abra</t>
  </si>
  <si>
    <t>Kadabra</t>
  </si>
  <si>
    <t>Alakazam</t>
  </si>
  <si>
    <t>Machop</t>
  </si>
  <si>
    <t>Machoke</t>
  </si>
  <si>
    <t>Machamp</t>
  </si>
  <si>
    <t>Bellsprout</t>
  </si>
  <si>
    <t>Weepinbell</t>
  </si>
  <si>
    <t>Victreebel</t>
  </si>
  <si>
    <t>Tentacool</t>
  </si>
  <si>
    <t>Tentacruel</t>
  </si>
  <si>
    <t>Geodude</t>
  </si>
  <si>
    <t>Graveler</t>
  </si>
  <si>
    <t>Golem</t>
  </si>
  <si>
    <t>Ponyta</t>
  </si>
  <si>
    <t>Rapidash</t>
  </si>
  <si>
    <t>Slowpoke</t>
  </si>
  <si>
    <t>Slowbro</t>
  </si>
  <si>
    <t>Magnemite</t>
  </si>
  <si>
    <t>Magneton</t>
  </si>
  <si>
    <t>Farfetch'd</t>
  </si>
  <si>
    <t>Doduo</t>
  </si>
  <si>
    <t>Dodrio</t>
  </si>
  <si>
    <t>Seel</t>
  </si>
  <si>
    <t>Dewgong</t>
  </si>
  <si>
    <t>Grimer</t>
  </si>
  <si>
    <t>Muk</t>
  </si>
  <si>
    <t>Shellder</t>
  </si>
  <si>
    <t>Cloyster</t>
  </si>
  <si>
    <t>Gastly</t>
  </si>
  <si>
    <t>Haunter</t>
  </si>
  <si>
    <t>Gengar</t>
  </si>
  <si>
    <t>Onix</t>
  </si>
  <si>
    <t>Drowzee</t>
  </si>
  <si>
    <t>Hypno</t>
  </si>
  <si>
    <t>Krabby</t>
  </si>
  <si>
    <t>Kingler</t>
  </si>
  <si>
    <t>Voltorb</t>
  </si>
  <si>
    <t>Electrode</t>
  </si>
  <si>
    <t>Exeggcute</t>
  </si>
  <si>
    <t>Exeggutor</t>
  </si>
  <si>
    <t>Cubone</t>
  </si>
  <si>
    <t>Marowak</t>
  </si>
  <si>
    <t>Hitmonlee</t>
  </si>
  <si>
    <t>Hitmonchan</t>
  </si>
  <si>
    <t>Lickitung</t>
  </si>
  <si>
    <t>Koffing</t>
  </si>
  <si>
    <t>Weezing</t>
  </si>
  <si>
    <t>Rhyhorn</t>
  </si>
  <si>
    <t>Rhydon</t>
  </si>
  <si>
    <t>Chansey</t>
  </si>
  <si>
    <t>Tangela</t>
  </si>
  <si>
    <t>Kangaskhan</t>
  </si>
  <si>
    <t>Horsea</t>
  </si>
  <si>
    <t>Seadra</t>
  </si>
  <si>
    <t>Goldeen</t>
  </si>
  <si>
    <t>Seaking</t>
  </si>
  <si>
    <t>Staryu</t>
  </si>
  <si>
    <t>Starmie</t>
  </si>
  <si>
    <t>Mr. Mime</t>
  </si>
  <si>
    <t>Scyther</t>
  </si>
  <si>
    <t>Jynx</t>
  </si>
  <si>
    <t>Electabuzz</t>
  </si>
  <si>
    <t>Magmar</t>
  </si>
  <si>
    <t>Pinsir</t>
  </si>
  <si>
    <t>Tauros</t>
  </si>
  <si>
    <t>Magikarp</t>
  </si>
  <si>
    <t>Gyarados</t>
  </si>
  <si>
    <t>Lapras</t>
  </si>
  <si>
    <t>Ditto</t>
  </si>
  <si>
    <t>Eevee</t>
  </si>
  <si>
    <t>Vaporeon</t>
  </si>
  <si>
    <t>Jolteon</t>
  </si>
  <si>
    <t>Flareon</t>
  </si>
  <si>
    <t>Porygon</t>
  </si>
  <si>
    <t>Omanyte</t>
  </si>
  <si>
    <t>Omastar</t>
  </si>
  <si>
    <t>Kabuto</t>
  </si>
  <si>
    <t>Kabutops</t>
  </si>
  <si>
    <t>Aerodactyl</t>
  </si>
  <si>
    <t>Snorlax</t>
  </si>
  <si>
    <t>Articuno</t>
  </si>
  <si>
    <t>Zapdos</t>
  </si>
  <si>
    <t>Moltres</t>
  </si>
  <si>
    <t>Dratini</t>
  </si>
  <si>
    <t>Dragonair</t>
  </si>
  <si>
    <t>Dragonite</t>
  </si>
  <si>
    <t>Mewtwo</t>
  </si>
  <si>
    <t>Mew</t>
  </si>
  <si>
    <t>Chikorita</t>
  </si>
  <si>
    <t>Bayleef</t>
  </si>
  <si>
    <t>Meganium</t>
  </si>
  <si>
    <t>Cyndaquil</t>
  </si>
  <si>
    <t>Quilava</t>
  </si>
  <si>
    <t>Typhlosion</t>
  </si>
  <si>
    <t>Totodile</t>
  </si>
  <si>
    <t>Croconaw</t>
  </si>
  <si>
    <t>Feraligatr</t>
  </si>
  <si>
    <t>Sentret</t>
  </si>
  <si>
    <t>Furret</t>
  </si>
  <si>
    <t>Hoothoot</t>
  </si>
  <si>
    <t>Noctowl</t>
  </si>
  <si>
    <t>Ledyba</t>
  </si>
  <si>
    <t>Ledian</t>
  </si>
  <si>
    <t>Spinarak</t>
  </si>
  <si>
    <t>Ariados</t>
  </si>
  <si>
    <t>Crobat</t>
  </si>
  <si>
    <t>Chinchou</t>
  </si>
  <si>
    <t>Lanturn</t>
  </si>
  <si>
    <t>Pichu</t>
  </si>
  <si>
    <t>Cleffa</t>
  </si>
  <si>
    <t>Igglybuff</t>
  </si>
  <si>
    <t>Togepi</t>
  </si>
  <si>
    <t>Togetic</t>
  </si>
  <si>
    <t>Natu</t>
  </si>
  <si>
    <t>Xatu</t>
  </si>
  <si>
    <t>Mareep</t>
  </si>
  <si>
    <t>Flaaffy</t>
  </si>
  <si>
    <t>Ampharos</t>
  </si>
  <si>
    <t>Bellossom</t>
  </si>
  <si>
    <t>Marill</t>
  </si>
  <si>
    <t>Azumarill</t>
  </si>
  <si>
    <t>Sudowoodo</t>
  </si>
  <si>
    <t>Politoed</t>
  </si>
  <si>
    <t>Hoppip</t>
  </si>
  <si>
    <t>Skiploom</t>
  </si>
  <si>
    <t>Jumpluff</t>
  </si>
  <si>
    <t>Aipom</t>
  </si>
  <si>
    <t>Sunkern</t>
  </si>
  <si>
    <t>Sunflora</t>
  </si>
  <si>
    <t>Yanma</t>
  </si>
  <si>
    <t>Wooper</t>
  </si>
  <si>
    <t>Quagsire</t>
  </si>
  <si>
    <t>Espeon</t>
  </si>
  <si>
    <t>Umbreon</t>
  </si>
  <si>
    <t>Murkrow</t>
  </si>
  <si>
    <t>Slowking</t>
  </si>
  <si>
    <t>Misdreavus</t>
  </si>
  <si>
    <t>Unown</t>
  </si>
  <si>
    <t>Wobbuffet</t>
  </si>
  <si>
    <t>Girafarig</t>
  </si>
  <si>
    <t>Pineco</t>
  </si>
  <si>
    <t>Forretress</t>
  </si>
  <si>
    <t>Dunsparce</t>
  </si>
  <si>
    <t>Gligar</t>
  </si>
  <si>
    <t>Steelix</t>
  </si>
  <si>
    <t>Snubbull</t>
  </si>
  <si>
    <t>Granbull</t>
  </si>
  <si>
    <t>Qwilfish</t>
  </si>
  <si>
    <t>Scizor</t>
  </si>
  <si>
    <t>Shuckle</t>
  </si>
  <si>
    <t>Heracross</t>
  </si>
  <si>
    <t>Sneasel</t>
  </si>
  <si>
    <t>Teddiursa</t>
  </si>
  <si>
    <t>Ursaring</t>
  </si>
  <si>
    <t>Slugma</t>
  </si>
  <si>
    <t>Magcargo</t>
  </si>
  <si>
    <t>Swinub</t>
  </si>
  <si>
    <t>Piloswine</t>
  </si>
  <si>
    <t>Corsola</t>
  </si>
  <si>
    <t>Remoraid</t>
  </si>
  <si>
    <t>Octillery</t>
  </si>
  <si>
    <t>Delibird</t>
  </si>
  <si>
    <t>Mantine</t>
  </si>
  <si>
    <t>Skarmory</t>
  </si>
  <si>
    <t>Houndour</t>
  </si>
  <si>
    <t>Houndoom</t>
  </si>
  <si>
    <t>Kingdra</t>
  </si>
  <si>
    <t>Phanpy</t>
  </si>
  <si>
    <t>Donphan</t>
  </si>
  <si>
    <t>Porygon2</t>
  </si>
  <si>
    <t>Stantler</t>
  </si>
  <si>
    <t>Smeargle</t>
  </si>
  <si>
    <t>Tyrogue</t>
  </si>
  <si>
    <t>Hitmontop</t>
  </si>
  <si>
    <t>Smoochum</t>
  </si>
  <si>
    <t>Elekid</t>
  </si>
  <si>
    <t>Magby</t>
  </si>
  <si>
    <t>Miltank</t>
  </si>
  <si>
    <t>Blissey</t>
  </si>
  <si>
    <t>Raikou</t>
  </si>
  <si>
    <t>Entei</t>
  </si>
  <si>
    <t>Suicune</t>
  </si>
  <si>
    <t>Larvitar</t>
  </si>
  <si>
    <t>Pupitar</t>
  </si>
  <si>
    <t>Tyranitar</t>
  </si>
  <si>
    <t>Lugia</t>
  </si>
  <si>
    <t>Ho-Oh</t>
  </si>
  <si>
    <t>Celebi</t>
  </si>
  <si>
    <t>Treecko</t>
  </si>
  <si>
    <t>Grovyle</t>
  </si>
  <si>
    <t>Sceptile</t>
  </si>
  <si>
    <t>Torchic</t>
  </si>
  <si>
    <t>Combusken</t>
  </si>
  <si>
    <t>Blaziken</t>
  </si>
  <si>
    <t>Mudkip</t>
  </si>
  <si>
    <t>Marshtomp</t>
  </si>
  <si>
    <t>Swampert</t>
  </si>
  <si>
    <t>Poochyena</t>
  </si>
  <si>
    <t>Mightyena</t>
  </si>
  <si>
    <t>Zigzagoon</t>
  </si>
  <si>
    <t>Linoone</t>
  </si>
  <si>
    <t>Wurmple</t>
  </si>
  <si>
    <t>Silcoon</t>
  </si>
  <si>
    <t>Beautifly</t>
  </si>
  <si>
    <t>Cascoon</t>
  </si>
  <si>
    <t>Dustox</t>
  </si>
  <si>
    <t>Lotad</t>
  </si>
  <si>
    <t>Lombre</t>
  </si>
  <si>
    <t>Ludicolo</t>
  </si>
  <si>
    <t>Seedot</t>
  </si>
  <si>
    <t>Nuzleaf</t>
  </si>
  <si>
    <t>Shiftry</t>
  </si>
  <si>
    <t>Taillow</t>
  </si>
  <si>
    <t>Swellow</t>
  </si>
  <si>
    <t>Wingull</t>
  </si>
  <si>
    <t>Pelipper</t>
  </si>
  <si>
    <t>Ralts</t>
  </si>
  <si>
    <t>Kirlia</t>
  </si>
  <si>
    <t>Gardevoir</t>
  </si>
  <si>
    <t>Surskit</t>
  </si>
  <si>
    <t>Masquerain</t>
  </si>
  <si>
    <t>Shroomish</t>
  </si>
  <si>
    <t>Breloom</t>
  </si>
  <si>
    <t>Slakoth</t>
  </si>
  <si>
    <t>Vigoroth</t>
  </si>
  <si>
    <t>Slaking</t>
  </si>
  <si>
    <t>Nincada</t>
  </si>
  <si>
    <t>Ninjask</t>
  </si>
  <si>
    <t>Shedinja</t>
  </si>
  <si>
    <t>Whismur</t>
  </si>
  <si>
    <t>Loudred</t>
  </si>
  <si>
    <t>Exploud</t>
  </si>
  <si>
    <t>Makuhita</t>
  </si>
  <si>
    <t>Hariyama</t>
  </si>
  <si>
    <t>Azurill</t>
  </si>
  <si>
    <t>Nosepass</t>
  </si>
  <si>
    <t>Skitty</t>
  </si>
  <si>
    <t>Delcatty</t>
  </si>
  <si>
    <t>Sableye</t>
  </si>
  <si>
    <t>Mawile</t>
  </si>
  <si>
    <t>Aron</t>
  </si>
  <si>
    <t>Lairon</t>
  </si>
  <si>
    <t>Aggron</t>
  </si>
  <si>
    <t>Meditite</t>
  </si>
  <si>
    <t>Medicham</t>
  </si>
  <si>
    <t>Electrike</t>
  </si>
  <si>
    <t>Manectric</t>
  </si>
  <si>
    <t>Plusle</t>
  </si>
  <si>
    <t>Minun</t>
  </si>
  <si>
    <t>Volbeat</t>
  </si>
  <si>
    <t>Illumise</t>
  </si>
  <si>
    <t>Roselia</t>
  </si>
  <si>
    <t>Gulpin</t>
  </si>
  <si>
    <t>Swalot</t>
  </si>
  <si>
    <t>Carvanha</t>
  </si>
  <si>
    <t>Sharpedo</t>
  </si>
  <si>
    <t>Wailmer</t>
  </si>
  <si>
    <t>Wailord</t>
  </si>
  <si>
    <t>Numel</t>
  </si>
  <si>
    <t>Camerupt</t>
  </si>
  <si>
    <t>Torkoal</t>
  </si>
  <si>
    <t>Spoink</t>
  </si>
  <si>
    <t>Grumpig</t>
  </si>
  <si>
    <t>Spinda</t>
  </si>
  <si>
    <t>Trapinch</t>
  </si>
  <si>
    <t>Vibrava</t>
  </si>
  <si>
    <t>Flygon</t>
  </si>
  <si>
    <t>Cacnea</t>
  </si>
  <si>
    <t>Cacturne</t>
  </si>
  <si>
    <t>Swablu</t>
  </si>
  <si>
    <t>Altaria</t>
  </si>
  <si>
    <t>Zangoose</t>
  </si>
  <si>
    <t>Seviper</t>
  </si>
  <si>
    <t>Lunatone</t>
  </si>
  <si>
    <t>Solrock</t>
  </si>
  <si>
    <t>Barboach</t>
  </si>
  <si>
    <t>Whiscash</t>
  </si>
  <si>
    <t>Corphish</t>
  </si>
  <si>
    <t>Crawdaunt</t>
  </si>
  <si>
    <t>Baltoy</t>
  </si>
  <si>
    <t>Claydol</t>
  </si>
  <si>
    <t>Lileep</t>
  </si>
  <si>
    <t>Cradily</t>
  </si>
  <si>
    <t>Anorith</t>
  </si>
  <si>
    <t>Armaldo</t>
  </si>
  <si>
    <t>Feebas</t>
  </si>
  <si>
    <t>Milotic</t>
  </si>
  <si>
    <t>Castform</t>
  </si>
  <si>
    <t>Kecleon</t>
  </si>
  <si>
    <t>Shuppet</t>
  </si>
  <si>
    <t>Banette</t>
  </si>
  <si>
    <t>Duskull</t>
  </si>
  <si>
    <t>Dusclops</t>
  </si>
  <si>
    <t>Tropius</t>
  </si>
  <si>
    <t>Chimecho</t>
  </si>
  <si>
    <t>Absol</t>
  </si>
  <si>
    <t>Wynaut</t>
  </si>
  <si>
    <t>Snorunt</t>
  </si>
  <si>
    <t>Glalie</t>
  </si>
  <si>
    <t>Spheal</t>
  </si>
  <si>
    <t>Sealeo</t>
  </si>
  <si>
    <t>Walrein</t>
  </si>
  <si>
    <t>Clamperl</t>
  </si>
  <si>
    <t>Huntail</t>
  </si>
  <si>
    <t>Gorebyss</t>
  </si>
  <si>
    <t>Relicanth</t>
  </si>
  <si>
    <t>Luvdisc</t>
  </si>
  <si>
    <t>Bagon</t>
  </si>
  <si>
    <t>Shelgon</t>
  </si>
  <si>
    <t>Salamence</t>
  </si>
  <si>
    <t>Beldum</t>
  </si>
  <si>
    <t>Metang</t>
  </si>
  <si>
    <t>Metagross</t>
  </si>
  <si>
    <t>Regirock</t>
  </si>
  <si>
    <t>Regice</t>
  </si>
  <si>
    <t>Registeel</t>
  </si>
  <si>
    <t>Latias</t>
  </si>
  <si>
    <t>Latios</t>
  </si>
  <si>
    <t>Kyogre</t>
  </si>
  <si>
    <t>Groudon</t>
  </si>
  <si>
    <t>Rayquaza</t>
  </si>
  <si>
    <t>Jirachi</t>
  </si>
  <si>
    <t>Deoxys</t>
  </si>
  <si>
    <t>Turtwig</t>
  </si>
  <si>
    <t>Grotle</t>
  </si>
  <si>
    <t>Torterra</t>
  </si>
  <si>
    <t>Chimchar</t>
  </si>
  <si>
    <t>Monferno</t>
  </si>
  <si>
    <t>Infernape</t>
  </si>
  <si>
    <t>Piplup</t>
  </si>
  <si>
    <t>Prinplup</t>
  </si>
  <si>
    <t>Empoleon</t>
  </si>
  <si>
    <t>Starly</t>
  </si>
  <si>
    <t>Staravia</t>
  </si>
  <si>
    <t>Staraptor</t>
  </si>
  <si>
    <t>Bidoof</t>
  </si>
  <si>
    <t>Bibarel</t>
  </si>
  <si>
    <t>Kricketot</t>
  </si>
  <si>
    <t>Kricketune</t>
  </si>
  <si>
    <t>Shinx</t>
  </si>
  <si>
    <t>Luxio</t>
  </si>
  <si>
    <t>Luxray</t>
  </si>
  <si>
    <t>Budew</t>
  </si>
  <si>
    <t>Roserade</t>
  </si>
  <si>
    <t>Cranidos</t>
  </si>
  <si>
    <t>Rampardos</t>
  </si>
  <si>
    <t>Shieldon</t>
  </si>
  <si>
    <t>Bastiodon</t>
  </si>
  <si>
    <t>Burmy</t>
  </si>
  <si>
    <t>Wormadam</t>
  </si>
  <si>
    <t>Mothim</t>
  </si>
  <si>
    <t>Combee</t>
  </si>
  <si>
    <t>Vespiquen</t>
  </si>
  <si>
    <t>Pachirisu</t>
  </si>
  <si>
    <t>Buizel</t>
  </si>
  <si>
    <t>Floatzel</t>
  </si>
  <si>
    <t>Cherubi</t>
  </si>
  <si>
    <t>Cherrim</t>
  </si>
  <si>
    <t>Shellos</t>
  </si>
  <si>
    <t>Gastrodon</t>
  </si>
  <si>
    <t>Ambipom</t>
  </si>
  <si>
    <t>Drifloon</t>
  </si>
  <si>
    <t>Drifblim</t>
  </si>
  <si>
    <t>Buneary</t>
  </si>
  <si>
    <t>Lopunny</t>
  </si>
  <si>
    <t>Mismagius</t>
  </si>
  <si>
    <t>Honchkrow</t>
  </si>
  <si>
    <t>Glameow</t>
  </si>
  <si>
    <t>Purugly</t>
  </si>
  <si>
    <t>Chingling</t>
  </si>
  <si>
    <t>Stunky</t>
  </si>
  <si>
    <t>Skuntank</t>
  </si>
  <si>
    <t>Bronzor</t>
  </si>
  <si>
    <t>Bronzong</t>
  </si>
  <si>
    <t>Bonsly</t>
  </si>
  <si>
    <t>Mime Jr.</t>
  </si>
  <si>
    <t>Happiny</t>
  </si>
  <si>
    <t>Chatot</t>
  </si>
  <si>
    <t>Spiritomb</t>
  </si>
  <si>
    <t>Gible</t>
  </si>
  <si>
    <t>Gabite</t>
  </si>
  <si>
    <t>Garchomp</t>
  </si>
  <si>
    <t>Munchlax</t>
  </si>
  <si>
    <t>Riolu</t>
  </si>
  <si>
    <t>Lucario</t>
  </si>
  <si>
    <t>Hippopotas</t>
  </si>
  <si>
    <t>Hippowdon</t>
  </si>
  <si>
    <t>Skorupi</t>
  </si>
  <si>
    <t>Drapion</t>
  </si>
  <si>
    <t>Croagunk</t>
  </si>
  <si>
    <t>Toxicroak</t>
  </si>
  <si>
    <t>Carnivine</t>
  </si>
  <si>
    <t>Finneon</t>
  </si>
  <si>
    <t>Lumineon</t>
  </si>
  <si>
    <t>Mantyke</t>
  </si>
  <si>
    <t>Snover</t>
  </si>
  <si>
    <t>Abomasnow</t>
  </si>
  <si>
    <t>Weavile</t>
  </si>
  <si>
    <t>Magnezone</t>
  </si>
  <si>
    <t>Lickilicky</t>
  </si>
  <si>
    <t>Rhyperior</t>
  </si>
  <si>
    <t>Tangrowth</t>
  </si>
  <si>
    <t>Electivire</t>
  </si>
  <si>
    <t>Magmortar</t>
  </si>
  <si>
    <t>Togekiss</t>
  </si>
  <si>
    <t>Yanmega</t>
  </si>
  <si>
    <t>Leafeon</t>
  </si>
  <si>
    <t>Glaceon</t>
  </si>
  <si>
    <t>Gliscor</t>
  </si>
  <si>
    <t>Mamoswine</t>
  </si>
  <si>
    <t>Porygon-Z</t>
  </si>
  <si>
    <t>Gallade</t>
  </si>
  <si>
    <t>Probopass</t>
  </si>
  <si>
    <t>Dusknoir</t>
  </si>
  <si>
    <t>Froslass</t>
  </si>
  <si>
    <t>Rotom</t>
  </si>
  <si>
    <t>Uxie</t>
  </si>
  <si>
    <t>Mesprit</t>
  </si>
  <si>
    <t>Azelf</t>
  </si>
  <si>
    <t>Dialga</t>
  </si>
  <si>
    <t>Palkia</t>
  </si>
  <si>
    <t>Heatran</t>
  </si>
  <si>
    <t>Regigigas</t>
  </si>
  <si>
    <t>Giratina</t>
  </si>
  <si>
    <t>Cresselia</t>
  </si>
  <si>
    <t>Phione</t>
  </si>
  <si>
    <t>Manaphy</t>
  </si>
  <si>
    <t>Darkrai</t>
  </si>
  <si>
    <t>Shaymin</t>
  </si>
  <si>
    <t>Arceus</t>
  </si>
  <si>
    <t>Victini</t>
  </si>
  <si>
    <t>Snivy</t>
  </si>
  <si>
    <t>Servine</t>
  </si>
  <si>
    <t>Serperior</t>
  </si>
  <si>
    <t>Tepig</t>
  </si>
  <si>
    <t>Pignite</t>
  </si>
  <si>
    <t>Emboar</t>
  </si>
  <si>
    <t>Oshawott</t>
  </si>
  <si>
    <t>Dewott</t>
  </si>
  <si>
    <t>Samurott</t>
  </si>
  <si>
    <t>Patrat</t>
  </si>
  <si>
    <t>Watchog</t>
  </si>
  <si>
    <t>Lillipup</t>
  </si>
  <si>
    <t>Herdier</t>
  </si>
  <si>
    <t>Stoutland</t>
  </si>
  <si>
    <t>Purrloin</t>
  </si>
  <si>
    <t>Liepard</t>
  </si>
  <si>
    <t>Pansage</t>
  </si>
  <si>
    <t>Simisage</t>
  </si>
  <si>
    <t>Pansear</t>
  </si>
  <si>
    <t>Simisear</t>
  </si>
  <si>
    <t>Panpour</t>
  </si>
  <si>
    <t>Simipour</t>
  </si>
  <si>
    <t>Munna</t>
  </si>
  <si>
    <t>Musharna</t>
  </si>
  <si>
    <t>Pidove</t>
  </si>
  <si>
    <t>Tranquill</t>
  </si>
  <si>
    <t>Unfezant</t>
  </si>
  <si>
    <t>Blitzle</t>
  </si>
  <si>
    <t>Zebstrika</t>
  </si>
  <si>
    <t>Roggenrola</t>
  </si>
  <si>
    <t>Boldore</t>
  </si>
  <si>
    <t>Gigalith</t>
  </si>
  <si>
    <t>Woobat</t>
  </si>
  <si>
    <t>Swoobat</t>
  </si>
  <si>
    <t>Drilbur</t>
  </si>
  <si>
    <t>Excadrill</t>
  </si>
  <si>
    <t>Audino</t>
  </si>
  <si>
    <t>Timburr</t>
  </si>
  <si>
    <t>Gurdurr</t>
  </si>
  <si>
    <t>Conkeldurr</t>
  </si>
  <si>
    <t>Tympole</t>
  </si>
  <si>
    <t>Palpitoad</t>
  </si>
  <si>
    <t>Seismitoad</t>
  </si>
  <si>
    <t>Throh</t>
  </si>
  <si>
    <t>Sawk</t>
  </si>
  <si>
    <t>Sewaddle</t>
  </si>
  <si>
    <t>Swadloon</t>
  </si>
  <si>
    <t>Leavanny</t>
  </si>
  <si>
    <t>Venipede</t>
  </si>
  <si>
    <t>Whirlipede</t>
  </si>
  <si>
    <t>Scolipede</t>
  </si>
  <si>
    <t>Cottonee</t>
  </si>
  <si>
    <t>Whimsicott</t>
  </si>
  <si>
    <t>Petilil</t>
  </si>
  <si>
    <t>Lilligant</t>
  </si>
  <si>
    <t>Basculin</t>
  </si>
  <si>
    <t>Sandile</t>
  </si>
  <si>
    <t>Krokorok</t>
  </si>
  <si>
    <t>Krookodile</t>
  </si>
  <si>
    <t>Darumaka</t>
  </si>
  <si>
    <t>Darmanitan</t>
  </si>
  <si>
    <t>Maractus</t>
  </si>
  <si>
    <t>Dwebble</t>
  </si>
  <si>
    <t>Crustle</t>
  </si>
  <si>
    <t>Scraggy</t>
  </si>
  <si>
    <t>Scrafty</t>
  </si>
  <si>
    <t>Sigilyph</t>
  </si>
  <si>
    <t>Yamask</t>
  </si>
  <si>
    <t>Cofagrigus</t>
  </si>
  <si>
    <t>Tirtouga</t>
  </si>
  <si>
    <t>Carracosta</t>
  </si>
  <si>
    <t>Archen</t>
  </si>
  <si>
    <t>Archeops</t>
  </si>
  <si>
    <t>Trubbish</t>
  </si>
  <si>
    <t>Garbodor</t>
  </si>
  <si>
    <t>Zorua</t>
  </si>
  <si>
    <t>Zoroark</t>
  </si>
  <si>
    <t>Minccino</t>
  </si>
  <si>
    <t>Cinccino</t>
  </si>
  <si>
    <t>Gothita</t>
  </si>
  <si>
    <t>Gothorita</t>
  </si>
  <si>
    <t>Gothitelle</t>
  </si>
  <si>
    <t>Solosis</t>
  </si>
  <si>
    <t>Duosion</t>
  </si>
  <si>
    <t>Reuniclus</t>
  </si>
  <si>
    <t>Ducklett</t>
  </si>
  <si>
    <t>Swanna</t>
  </si>
  <si>
    <t>Vanillite</t>
  </si>
  <si>
    <t>Vanillish</t>
  </si>
  <si>
    <t>Vanilluxe</t>
  </si>
  <si>
    <t>Deerling</t>
  </si>
  <si>
    <t>Sawsbuck</t>
  </si>
  <si>
    <t>Emolga</t>
  </si>
  <si>
    <t>Karrablast</t>
  </si>
  <si>
    <t>Escavalier</t>
  </si>
  <si>
    <t>Foongus</t>
  </si>
  <si>
    <t>Amoonguss</t>
  </si>
  <si>
    <t>Frillish</t>
  </si>
  <si>
    <t>Jellicent</t>
  </si>
  <si>
    <t>Alomomola</t>
  </si>
  <si>
    <t>Joltik</t>
  </si>
  <si>
    <t>Galvantula</t>
  </si>
  <si>
    <t>Ferroseed</t>
  </si>
  <si>
    <t>Ferrothorn</t>
  </si>
  <si>
    <t>Klink</t>
  </si>
  <si>
    <t>Klang</t>
  </si>
  <si>
    <t>Klinklang</t>
  </si>
  <si>
    <t>Tynamo</t>
  </si>
  <si>
    <t>Eelektrik</t>
  </si>
  <si>
    <t>Eelektross</t>
  </si>
  <si>
    <t>Elgyem</t>
  </si>
  <si>
    <t>Beheeyem</t>
  </si>
  <si>
    <t>Litwick</t>
  </si>
  <si>
    <t>Lampent</t>
  </si>
  <si>
    <t>Chandelure</t>
  </si>
  <si>
    <t>Axew</t>
  </si>
  <si>
    <t>Fraxure</t>
  </si>
  <si>
    <t>Haxorus</t>
  </si>
  <si>
    <t>Cubchoo</t>
  </si>
  <si>
    <t>Beartic</t>
  </si>
  <si>
    <t>Cryogonal</t>
  </si>
  <si>
    <t>Shelmet</t>
  </si>
  <si>
    <t>Accelgor</t>
  </si>
  <si>
    <t>Stunfisk</t>
  </si>
  <si>
    <t>Mienfoo</t>
  </si>
  <si>
    <t>Mienshao</t>
  </si>
  <si>
    <t>Druddigon</t>
  </si>
  <si>
    <t>Golett</t>
  </si>
  <si>
    <t>Golurk</t>
  </si>
  <si>
    <t>Pawniard</t>
  </si>
  <si>
    <t>Bisharp</t>
  </si>
  <si>
    <t>Bouffalant</t>
  </si>
  <si>
    <t>Rufflet</t>
  </si>
  <si>
    <t>Braviary</t>
  </si>
  <si>
    <t>Vullaby</t>
  </si>
  <si>
    <t>Mandibuzz</t>
  </si>
  <si>
    <t>Heatmor</t>
  </si>
  <si>
    <t>Durant</t>
  </si>
  <si>
    <t>Deino</t>
  </si>
  <si>
    <t>Zweilous</t>
  </si>
  <si>
    <t>Hydreigon</t>
  </si>
  <si>
    <t>Larvesta</t>
  </si>
  <si>
    <t>Volcarona</t>
  </si>
  <si>
    <t>Cobalion</t>
  </si>
  <si>
    <t>Terrakion</t>
  </si>
  <si>
    <t>Virizion</t>
  </si>
  <si>
    <t>Tornadus</t>
  </si>
  <si>
    <t>Thundurus</t>
  </si>
  <si>
    <t>Reshiram</t>
  </si>
  <si>
    <t>Zekrom</t>
  </si>
  <si>
    <t>Landorus</t>
  </si>
  <si>
    <t>Kyurem</t>
  </si>
  <si>
    <t>Keldeo</t>
  </si>
  <si>
    <t>Meloetta</t>
  </si>
  <si>
    <t>Genesect</t>
  </si>
  <si>
    <t>Chespin</t>
  </si>
  <si>
    <t>Quilladin</t>
  </si>
  <si>
    <t>Chesnaught</t>
  </si>
  <si>
    <t>Fennekin</t>
  </si>
  <si>
    <t>Braixen</t>
  </si>
  <si>
    <t>Delphox</t>
  </si>
  <si>
    <t>Froakie</t>
  </si>
  <si>
    <t>Frogadier</t>
  </si>
  <si>
    <t>Greninja</t>
  </si>
  <si>
    <t>Bunnelby</t>
  </si>
  <si>
    <t>Diggersby</t>
  </si>
  <si>
    <t>Fletchling</t>
  </si>
  <si>
    <t>Fletchinder</t>
  </si>
  <si>
    <t>Talonflame</t>
  </si>
  <si>
    <t>Scatterbug</t>
  </si>
  <si>
    <t>Spewpa</t>
  </si>
  <si>
    <t>Vivillon</t>
  </si>
  <si>
    <t>Litleo</t>
  </si>
  <si>
    <t>Pyroar</t>
  </si>
  <si>
    <t>Flabébé</t>
  </si>
  <si>
    <t>Floette</t>
  </si>
  <si>
    <t>Florges</t>
  </si>
  <si>
    <t>Skiddo</t>
  </si>
  <si>
    <t>Gogoat</t>
  </si>
  <si>
    <t>Pancham</t>
  </si>
  <si>
    <t>Pangoro</t>
  </si>
  <si>
    <t>Furfrou</t>
  </si>
  <si>
    <t>Espurr</t>
  </si>
  <si>
    <t>Meowstic</t>
  </si>
  <si>
    <t>Honedge</t>
  </si>
  <si>
    <t>Doublade</t>
  </si>
  <si>
    <t>Aegislash</t>
  </si>
  <si>
    <t>Spritzee</t>
  </si>
  <si>
    <t>Aromatisse</t>
  </si>
  <si>
    <t>Swirlix</t>
  </si>
  <si>
    <t>Slurpuff</t>
  </si>
  <si>
    <t>Inkay</t>
  </si>
  <si>
    <t>Malamar</t>
  </si>
  <si>
    <t>Binacle</t>
  </si>
  <si>
    <t>Barbaracle</t>
  </si>
  <si>
    <t>Skrelp</t>
  </si>
  <si>
    <t>Dragalge</t>
  </si>
  <si>
    <t>Clauncher</t>
  </si>
  <si>
    <t>Clawitzer</t>
  </si>
  <si>
    <t>Helioptile</t>
  </si>
  <si>
    <t>Heliolisk</t>
  </si>
  <si>
    <t>Tyrunt</t>
  </si>
  <si>
    <t>Tyrantrum</t>
  </si>
  <si>
    <t>Amaura</t>
  </si>
  <si>
    <t>Aurorus</t>
  </si>
  <si>
    <t>Sylveon</t>
  </si>
  <si>
    <t>Hawlucha</t>
  </si>
  <si>
    <t>Dedenne</t>
  </si>
  <si>
    <t>Carbink</t>
  </si>
  <si>
    <t>Goomy</t>
  </si>
  <si>
    <t>Sliggoo</t>
  </si>
  <si>
    <t>Goodra</t>
  </si>
  <si>
    <t>Klefki</t>
  </si>
  <si>
    <t>Phantump</t>
  </si>
  <si>
    <t>Trevenant</t>
  </si>
  <si>
    <t>Pumpkaboo</t>
  </si>
  <si>
    <t>Gourgeist</t>
  </si>
  <si>
    <t>Bergmite</t>
  </si>
  <si>
    <t>Avalugg</t>
  </si>
  <si>
    <t>Noibat</t>
  </si>
  <si>
    <t>Noivern</t>
  </si>
  <si>
    <t>Xerneas</t>
  </si>
  <si>
    <t>Yveltal</t>
  </si>
  <si>
    <t>Zygarde</t>
  </si>
  <si>
    <t>Diancie</t>
  </si>
  <si>
    <t>Hoopa</t>
  </si>
  <si>
    <t>Volcanion</t>
  </si>
  <si>
    <t>Rowlet</t>
  </si>
  <si>
    <t>Dartrix</t>
  </si>
  <si>
    <t>Decidueye</t>
  </si>
  <si>
    <t>Litten</t>
  </si>
  <si>
    <t>Torracat</t>
  </si>
  <si>
    <t>Incineroar</t>
  </si>
  <si>
    <t>Popplio</t>
  </si>
  <si>
    <t>Brionne</t>
  </si>
  <si>
    <t>Primarina</t>
  </si>
  <si>
    <t>Pikipek</t>
  </si>
  <si>
    <t>Trumbeak</t>
  </si>
  <si>
    <t>Toucannon</t>
  </si>
  <si>
    <t>Sun</t>
  </si>
  <si>
    <t>Moon</t>
  </si>
  <si>
    <t>OR</t>
  </si>
  <si>
    <t>AS</t>
  </si>
  <si>
    <t>X</t>
  </si>
  <si>
    <t>Y</t>
  </si>
  <si>
    <t>B2</t>
  </si>
  <si>
    <t>W2</t>
  </si>
  <si>
    <t>B</t>
  </si>
  <si>
    <t>W</t>
  </si>
  <si>
    <t>HG</t>
  </si>
  <si>
    <t>SS</t>
  </si>
  <si>
    <t>Pltnm</t>
  </si>
  <si>
    <t>Diam.</t>
  </si>
  <si>
    <t>Pearl</t>
  </si>
  <si>
    <t>Emer.</t>
  </si>
  <si>
    <t>FR</t>
  </si>
  <si>
    <t>LG</t>
  </si>
  <si>
    <t>Ruby</t>
  </si>
  <si>
    <t>Sapph.</t>
  </si>
  <si>
    <t>Crystal</t>
  </si>
  <si>
    <t>Gold</t>
  </si>
  <si>
    <t>Silver</t>
  </si>
  <si>
    <t>Yellow</t>
  </si>
  <si>
    <t>Red</t>
  </si>
  <si>
    <t>Blue</t>
  </si>
  <si>
    <t>n/a</t>
  </si>
  <si>
    <t>Track your Pokémon inventory here. I would not recommend tracking EVERY single Pokémon ever, but use it to track your important Pokémon.</t>
  </si>
  <si>
    <t>Nickname</t>
  </si>
  <si>
    <t>Shiny?</t>
  </si>
  <si>
    <t>Level</t>
  </si>
  <si>
    <t>Sex</t>
  </si>
  <si>
    <t>Poke Ball</t>
  </si>
  <si>
    <t>Pokérus</t>
  </si>
  <si>
    <t>Ability</t>
  </si>
  <si>
    <t>Nature</t>
  </si>
  <si>
    <t>HP</t>
  </si>
  <si>
    <t>Atk</t>
  </si>
  <si>
    <t>Def</t>
  </si>
  <si>
    <t>SpA</t>
  </si>
  <si>
    <t>SpD</t>
  </si>
  <si>
    <t>Spd</t>
  </si>
  <si>
    <t>IVs</t>
  </si>
  <si>
    <t>0 IVs</t>
  </si>
  <si>
    <t>Location</t>
  </si>
  <si>
    <t>Box</t>
  </si>
  <si>
    <t>Grid</t>
  </si>
  <si>
    <t>Egg Group 1</t>
  </si>
  <si>
    <t>Egg Group 2</t>
  </si>
  <si>
    <t>Move 1</t>
  </si>
  <si>
    <t>Move 2</t>
  </si>
  <si>
    <t>Move 3</t>
  </si>
  <si>
    <t>Move 4</t>
  </si>
  <si>
    <t>HA?</t>
  </si>
  <si>
    <t>♀</t>
  </si>
  <si>
    <t>Dusk</t>
  </si>
  <si>
    <t>No</t>
  </si>
  <si>
    <t>Stance Change</t>
  </si>
  <si>
    <t>Brave (+Atk, -Spd)</t>
  </si>
  <si>
    <t>x</t>
  </si>
  <si>
    <t>BATTLE</t>
  </si>
  <si>
    <t>Iron Head</t>
  </si>
  <si>
    <t>False Swipe</t>
  </si>
  <si>
    <t>Shadow Claw</t>
  </si>
  <si>
    <t>Swords Dance</t>
  </si>
  <si>
    <t>⚪</t>
  </si>
  <si>
    <t>Ultra</t>
  </si>
  <si>
    <t>Levitate</t>
  </si>
  <si>
    <t>Timid (+Spd, -Atk)</t>
  </si>
  <si>
    <t>Uproar</t>
  </si>
  <si>
    <t>Future Sight</t>
  </si>
  <si>
    <t>Nasty Plot</t>
  </si>
  <si>
    <t>Extrasensory</t>
  </si>
  <si>
    <t>Poké</t>
  </si>
  <si>
    <t>Has</t>
  </si>
  <si>
    <t>Natural Cure</t>
  </si>
  <si>
    <t>Quiet (+SAtk, -Spd)</t>
  </si>
  <si>
    <t>Omega Ruby</t>
  </si>
  <si>
    <t>FAVS</t>
  </si>
  <si>
    <t>Perish Song</t>
  </si>
  <si>
    <t>Ancient Power</t>
  </si>
  <si>
    <t>Baton Pass</t>
  </si>
  <si>
    <t>♂</t>
  </si>
  <si>
    <t>Blaze</t>
  </si>
  <si>
    <t>Jolly (+Spd, -SAtk)</t>
  </si>
  <si>
    <t>Dragon Claw</t>
  </si>
  <si>
    <t>Earthquake</t>
  </si>
  <si>
    <t>Fire Punch</t>
  </si>
  <si>
    <t>Dragon Dance</t>
  </si>
  <si>
    <t>Cherish</t>
  </si>
  <si>
    <t>Bad Dreams</t>
  </si>
  <si>
    <t>Modest (+SAtk, -Atk)</t>
  </si>
  <si>
    <t>Dark Void</t>
  </si>
  <si>
    <t>Dark Pulse</t>
  </si>
  <si>
    <t>Dream Eater</t>
  </si>
  <si>
    <t>Phantom Force</t>
  </si>
  <si>
    <t>Clear Body</t>
  </si>
  <si>
    <t>Diamond Storm</t>
  </si>
  <si>
    <t>Moonblast</t>
  </si>
  <si>
    <t>Dazzling Gleam</t>
  </si>
  <si>
    <t>Protect</t>
  </si>
  <si>
    <t>TheCollector</t>
  </si>
  <si>
    <t>Quick</t>
  </si>
  <si>
    <t>Steadfast</t>
  </si>
  <si>
    <t>Lonely (+Atk, -Def)</t>
  </si>
  <si>
    <t>Mean Look</t>
  </si>
  <si>
    <t>Hypnosis</t>
  </si>
  <si>
    <t>Taunt</t>
  </si>
  <si>
    <t>Had</t>
  </si>
  <si>
    <t>Torrent</t>
  </si>
  <si>
    <t>Adamant (+Atk, -SAtk)</t>
  </si>
  <si>
    <t>Waterfall</t>
  </si>
  <si>
    <t>Surf</t>
  </si>
  <si>
    <t>Water Pulse</t>
  </si>
  <si>
    <t>Thief</t>
  </si>
  <si>
    <t>Stench</t>
  </si>
  <si>
    <t>Acid Armor</t>
  </si>
  <si>
    <t>Minimize</t>
  </si>
  <si>
    <t>Sludge</t>
  </si>
  <si>
    <t>Mud Bomb</t>
  </si>
  <si>
    <t>Thick Fat</t>
  </si>
  <si>
    <t>Rock Smash</t>
  </si>
  <si>
    <t>Force Palm</t>
  </si>
  <si>
    <t>Secret Power</t>
  </si>
  <si>
    <t>Strength</t>
  </si>
  <si>
    <t>Yoshi</t>
  </si>
  <si>
    <t>Dry Skin</t>
  </si>
  <si>
    <t>Thunderbolt</t>
  </si>
  <si>
    <t>Parabolic Charge</t>
  </si>
  <si>
    <t>Bulldoze</t>
  </si>
  <si>
    <t>Quick Attack</t>
  </si>
  <si>
    <t>Serene Grace</t>
  </si>
  <si>
    <t>Serious (+Spd, -Spd)</t>
  </si>
  <si>
    <t>Wish</t>
  </si>
  <si>
    <t>Swift</t>
  </si>
  <si>
    <t>Healing Wish</t>
  </si>
  <si>
    <t>Sandy</t>
  </si>
  <si>
    <t>Moxie</t>
  </si>
  <si>
    <t>Naughty (+Atk, -SDef)</t>
  </si>
  <si>
    <t>Outrage</t>
  </si>
  <si>
    <t>Foul Play</t>
  </si>
  <si>
    <t>Rock Tomb</t>
  </si>
  <si>
    <t>Pressure</t>
  </si>
  <si>
    <t>Dragon Breath</t>
  </si>
  <si>
    <t>Slash</t>
  </si>
  <si>
    <t>Scary Face</t>
  </si>
  <si>
    <t>Glaciate</t>
  </si>
  <si>
    <t>Steel Wing</t>
  </si>
  <si>
    <t>Dragon Pulse</t>
  </si>
  <si>
    <t>Psychic</t>
  </si>
  <si>
    <t>Fly</t>
  </si>
  <si>
    <t>Recover</t>
  </si>
  <si>
    <t>Luster Purge</t>
  </si>
  <si>
    <t>Psycho Shift</t>
  </si>
  <si>
    <t>Roku</t>
  </si>
  <si>
    <t>Hasty (+Spd, -Def)</t>
  </si>
  <si>
    <t>Power-Up Punch</t>
  </si>
  <si>
    <t>Premier</t>
  </si>
  <si>
    <t>Lax (+Def, -SDef)</t>
  </si>
  <si>
    <t>Lucky Chant</t>
  </si>
  <si>
    <t>Charm*</t>
  </si>
  <si>
    <t>Synchronize</t>
  </si>
  <si>
    <t>Synthesis</t>
  </si>
  <si>
    <t>Return</t>
  </si>
  <si>
    <t>Teleport</t>
  </si>
  <si>
    <t>Flash Fire</t>
  </si>
  <si>
    <t>Calm (+SDef, -Atk)</t>
  </si>
  <si>
    <t>Flamethrower</t>
  </si>
  <si>
    <t>Hex</t>
  </si>
  <si>
    <t>Speed Boost</t>
  </si>
  <si>
    <t>Naive (+Spd, -SDef)</t>
  </si>
  <si>
    <t>X-Scissor</t>
  </si>
  <si>
    <t>Shadow Ball</t>
  </si>
  <si>
    <t>Cut</t>
  </si>
  <si>
    <t>Lightning Rod</t>
  </si>
  <si>
    <t>Hardy (+Atk, -Atk)</t>
  </si>
  <si>
    <t>Thunder</t>
  </si>
  <si>
    <t>Thunder Wave</t>
  </si>
  <si>
    <t>Draining Kiss</t>
  </si>
  <si>
    <t>Air Lock</t>
  </si>
  <si>
    <t>Dragon Ascent</t>
  </si>
  <si>
    <t>Extreme Speed</t>
  </si>
  <si>
    <t>Sassy (+SDef, -Spd)</t>
  </si>
  <si>
    <t>Curse*</t>
  </si>
  <si>
    <t>Iron Defense</t>
  </si>
  <si>
    <t>Turboblaze</t>
  </si>
  <si>
    <t>Fusion Flare</t>
  </si>
  <si>
    <t>Dive</t>
  </si>
  <si>
    <t>Dig</t>
  </si>
  <si>
    <t>Pakku</t>
  </si>
  <si>
    <t>Great</t>
  </si>
  <si>
    <t>Cute Charm</t>
  </si>
  <si>
    <t>Flash</t>
  </si>
  <si>
    <t>Echoed Voice</t>
  </si>
  <si>
    <t>Iroh</t>
  </si>
  <si>
    <t>Flame Body</t>
  </si>
  <si>
    <t>Flame Charge</t>
  </si>
  <si>
    <t>Roost</t>
  </si>
  <si>
    <t>Acrobatics</t>
  </si>
  <si>
    <t>Eclipse</t>
  </si>
  <si>
    <t>Relaxed (+Def, -Spd)</t>
  </si>
  <si>
    <t>Toxic</t>
  </si>
  <si>
    <t>Fairy Aura</t>
  </si>
  <si>
    <t>Geomancy</t>
  </si>
  <si>
    <t>Vital Spirit</t>
  </si>
  <si>
    <t>Mild (+SAtk, -Def)</t>
  </si>
  <si>
    <t>Work Up</t>
  </si>
  <si>
    <t>Crunch</t>
  </si>
  <si>
    <t>Roar</t>
  </si>
  <si>
    <t>Retaliate</t>
  </si>
  <si>
    <t>SERIOUS</t>
  </si>
  <si>
    <t>Limber</t>
  </si>
  <si>
    <t>Ditto "0"IV</t>
  </si>
  <si>
    <t>A1</t>
  </si>
  <si>
    <t>Repeat</t>
  </si>
  <si>
    <t>B1</t>
  </si>
  <si>
    <t>Bashful (+SAtk, -SAtk)</t>
  </si>
  <si>
    <t>C1</t>
  </si>
  <si>
    <t>Impish (+Def, -SAtk)</t>
  </si>
  <si>
    <t>D1</t>
  </si>
  <si>
    <t>Imposter</t>
  </si>
  <si>
    <t>Careful (+SDef, -SAtk)</t>
  </si>
  <si>
    <t>E1</t>
  </si>
  <si>
    <t>F1</t>
  </si>
  <si>
    <t>A2</t>
  </si>
  <si>
    <t>Rash (+SAtk, -SDef)</t>
  </si>
  <si>
    <t>C2</t>
  </si>
  <si>
    <t>D2</t>
  </si>
  <si>
    <t>RELAXED</t>
  </si>
  <si>
    <t>E2</t>
  </si>
  <si>
    <t>*This sheet is still a huge WIP. I am trying to figure out a better way of displaying the information to make it easier to understand</t>
  </si>
  <si>
    <t>TEAM MEMBERS</t>
  </si>
  <si>
    <t>Role</t>
  </si>
  <si>
    <t>Bug</t>
  </si>
  <si>
    <t>Dark</t>
  </si>
  <si>
    <t>Dragon</t>
  </si>
  <si>
    <t>Electric</t>
  </si>
  <si>
    <t>Fairy</t>
  </si>
  <si>
    <t>Fighting</t>
  </si>
  <si>
    <t>Fire</t>
  </si>
  <si>
    <t>Flying</t>
  </si>
  <si>
    <t>Ghost</t>
  </si>
  <si>
    <t>Grass</t>
  </si>
  <si>
    <t>Ground</t>
  </si>
  <si>
    <t>Ice</t>
  </si>
  <si>
    <t>Normal</t>
  </si>
  <si>
    <t>Poison</t>
  </si>
  <si>
    <t>Rock</t>
  </si>
  <si>
    <t>Steel</t>
  </si>
  <si>
    <t>Water</t>
  </si>
  <si>
    <t>Wall Breaker</t>
  </si>
  <si>
    <t>No Effect</t>
  </si>
  <si>
    <t>Mixed Attacker</t>
  </si>
  <si>
    <t>Very Resistant To</t>
  </si>
  <si>
    <t>Defensive</t>
  </si>
  <si>
    <t>Resitant To</t>
  </si>
  <si>
    <t>Weak To</t>
  </si>
  <si>
    <t>Very Weak To</t>
  </si>
  <si>
    <t>*This area will be hidden when the sheet is done</t>
  </si>
  <si>
    <t>Unhide Row 2 for instructions</t>
  </si>
  <si>
    <t>Use this sheet to track any Pokémon you wish to breed. It is only good for 1 set at a time, but make copies of the sheet to track other Pokémon you may be breeding.</t>
  </si>
  <si>
    <t>Goal</t>
  </si>
  <si>
    <t>Item</t>
  </si>
  <si>
    <t>Sand Stream</t>
  </si>
  <si>
    <t>Jolly</t>
  </si>
  <si>
    <t>Stone Edge</t>
  </si>
  <si>
    <t>Superpower</t>
  </si>
  <si>
    <t>Pursuit</t>
  </si>
  <si>
    <t>Parents</t>
  </si>
  <si>
    <t>Guts</t>
  </si>
  <si>
    <t>Everstone</t>
  </si>
  <si>
    <t>Breeding 5IVs</t>
  </si>
  <si>
    <t>Sandstorm</t>
  </si>
  <si>
    <t>Screech</t>
  </si>
  <si>
    <t>Focus Energy</t>
  </si>
  <si>
    <t>Destiny Knot</t>
  </si>
  <si>
    <t>A5</t>
  </si>
  <si>
    <t>Bite</t>
  </si>
  <si>
    <t>Leer</t>
  </si>
  <si>
    <t>Offspring</t>
  </si>
  <si>
    <t>Quirky</t>
  </si>
  <si>
    <t>Breeding "0"IV</t>
  </si>
  <si>
    <t>Timid</t>
  </si>
  <si>
    <t>B5</t>
  </si>
  <si>
    <t>C5</t>
  </si>
  <si>
    <t>D5</t>
  </si>
  <si>
    <t>E5</t>
  </si>
  <si>
    <t>Thrash</t>
  </si>
  <si>
    <t>Breeding 1IV</t>
  </si>
  <si>
    <t>Rash</t>
  </si>
  <si>
    <t>F5</t>
  </si>
  <si>
    <t>A4</t>
  </si>
  <si>
    <t>Chip Away</t>
  </si>
  <si>
    <t>Shed Skin</t>
  </si>
  <si>
    <t>Gentle</t>
  </si>
  <si>
    <t>Breeding 2IVs</t>
  </si>
  <si>
    <t>Rock Slide</t>
  </si>
  <si>
    <t>B4</t>
  </si>
  <si>
    <t>Breeding 3IVs</t>
  </si>
  <si>
    <t>Breeding 4IVs</t>
  </si>
  <si>
    <t>F2</t>
  </si>
  <si>
    <t>C3</t>
  </si>
  <si>
    <t>D3</t>
  </si>
  <si>
    <t>E3</t>
  </si>
  <si>
    <t>F3</t>
  </si>
  <si>
    <t>C4</t>
  </si>
  <si>
    <t>D4</t>
  </si>
  <si>
    <t>E4</t>
  </si>
  <si>
    <t>A3</t>
  </si>
  <si>
    <t>B3</t>
  </si>
  <si>
    <t>F4</t>
  </si>
  <si>
    <t>Iron Barbs</t>
  </si>
  <si>
    <t>Relaxed</t>
  </si>
  <si>
    <t>Leech Seed</t>
  </si>
  <si>
    <t>Spikes</t>
  </si>
  <si>
    <t>Egg Move 1</t>
  </si>
  <si>
    <t>Egg Move 2</t>
  </si>
  <si>
    <t>Egg Move 3</t>
  </si>
  <si>
    <t>Egg Move 4</t>
  </si>
  <si>
    <t>You this sheet to track any Pokémon you want to have through breeding eventually. Make sure to include you desired EV spread and any moves you would like the Pokémon to have</t>
  </si>
  <si>
    <t>EVs</t>
  </si>
  <si>
    <t>Tier</t>
  </si>
  <si>
    <t>OU</t>
  </si>
  <si>
    <t>Sand Veil</t>
  </si>
  <si>
    <t>Naive</t>
  </si>
  <si>
    <t>Garchompite</t>
  </si>
  <si>
    <t>Fire Blast</t>
  </si>
  <si>
    <t>Draco Meteor</t>
  </si>
  <si>
    <t>Choice Scarf</t>
  </si>
  <si>
    <t>Sand Rush</t>
  </si>
  <si>
    <t>Adamant</t>
  </si>
  <si>
    <t>Air Balloon</t>
  </si>
  <si>
    <t>Substitute</t>
  </si>
  <si>
    <t>Chople Berry</t>
  </si>
  <si>
    <t>Power Whip</t>
  </si>
  <si>
    <t>Gyro Ball</t>
  </si>
  <si>
    <t>Analytic</t>
  </si>
  <si>
    <t>Life Orb</t>
  </si>
  <si>
    <t>Hydro Pump</t>
  </si>
  <si>
    <t>Ice Beam</t>
  </si>
  <si>
    <t>Rapid Spin</t>
  </si>
  <si>
    <t>Uber</t>
  </si>
  <si>
    <t>Weakness Policy</t>
  </si>
  <si>
    <t>Flash Cannon</t>
  </si>
  <si>
    <t>Shadow Sneak</t>
  </si>
  <si>
    <t>King's Shield</t>
  </si>
  <si>
    <t>Status</t>
  </si>
  <si>
    <t>#</t>
  </si>
  <si>
    <t>Pokemon</t>
  </si>
  <si>
    <t>Gender</t>
  </si>
  <si>
    <t>Ball</t>
  </si>
  <si>
    <t>IV Spread</t>
  </si>
  <si>
    <t>Totals</t>
  </si>
  <si>
    <t>OT</t>
  </si>
  <si>
    <t>TID</t>
  </si>
  <si>
    <t>Notes</t>
  </si>
  <si>
    <t>Spe</t>
  </si>
  <si>
    <t>31 IVs</t>
  </si>
  <si>
    <t>A</t>
  </si>
  <si>
    <t>Telepathy</t>
  </si>
  <si>
    <t>Krista</t>
  </si>
  <si>
    <t>Bashful</t>
  </si>
  <si>
    <t>Docile</t>
  </si>
  <si>
    <t>Trace</t>
  </si>
  <si>
    <t>Luxury</t>
  </si>
  <si>
    <t>Nest</t>
  </si>
  <si>
    <t>Mild</t>
  </si>
  <si>
    <t>Disable</t>
  </si>
  <si>
    <t>Grudge</t>
  </si>
  <si>
    <t>Sassy</t>
  </si>
  <si>
    <t>Destiny Bond</t>
  </si>
  <si>
    <t>Modest</t>
  </si>
  <si>
    <t>Ol'Deoxys</t>
  </si>
  <si>
    <t>Krista's Friend Safari Collection (Pokémon X/Y)</t>
  </si>
  <si>
    <t>My FS: Ghost (Shuppet, Phantump, Dusclops)
Code: 5155-3925-3431</t>
  </si>
  <si>
    <t>x=Don't have Safari, FS=You have the Safari, C=You caught the HA Pokémon</t>
  </si>
  <si>
    <t>Slot 1</t>
  </si>
  <si>
    <t>Slot 2</t>
  </si>
  <si>
    <t>Slot 3</t>
  </si>
  <si>
    <t>Tinted Lens</t>
  </si>
  <si>
    <t>C</t>
  </si>
  <si>
    <t>Rivalry</t>
  </si>
  <si>
    <t>Wonder Skin</t>
  </si>
  <si>
    <t>Damp</t>
  </si>
  <si>
    <t>Unnerve</t>
  </si>
  <si>
    <t>Rattled</t>
  </si>
  <si>
    <t>Prankster</t>
  </si>
  <si>
    <t>Hustle</t>
  </si>
  <si>
    <t>Friend Guard</t>
  </si>
  <si>
    <t>Pickpocket</t>
  </si>
  <si>
    <t>FS</t>
  </si>
  <si>
    <t>Water Absorb</t>
  </si>
  <si>
    <t>Justified</t>
  </si>
  <si>
    <t>Adaptability</t>
  </si>
  <si>
    <t>Weak Armor</t>
  </si>
  <si>
    <t>Anger Point</t>
  </si>
  <si>
    <t>Infiltrator</t>
  </si>
  <si>
    <t>Rough Skin</t>
  </si>
  <si>
    <t>Marvel Scale</t>
  </si>
  <si>
    <t>Mold Breaker</t>
  </si>
  <si>
    <t>Overcoat</t>
  </si>
  <si>
    <t>Gooey</t>
  </si>
  <si>
    <t>Aftermath</t>
  </si>
  <si>
    <t>Minus</t>
  </si>
  <si>
    <t>Volt Absorb</t>
  </si>
  <si>
    <t>Motor Drive</t>
  </si>
  <si>
    <t>Sap Sipper</t>
  </si>
  <si>
    <t>Plus</t>
  </si>
  <si>
    <t>Solar Power</t>
  </si>
  <si>
    <t>Swarm</t>
  </si>
  <si>
    <t>Super Luck</t>
  </si>
  <si>
    <t>Sheer Force</t>
  </si>
  <si>
    <t>Symbiosis</t>
  </si>
  <si>
    <t>Aroma Veil</t>
  </si>
  <si>
    <t>Unburden</t>
  </si>
  <si>
    <t>Defiant</t>
  </si>
  <si>
    <t>Technician</t>
  </si>
  <si>
    <t>Scrappy</t>
  </si>
  <si>
    <t>Reckless</t>
  </si>
  <si>
    <t>Drought</t>
  </si>
  <si>
    <t>Magician</t>
  </si>
  <si>
    <t>Gale Wings</t>
  </si>
  <si>
    <t>Big Pecks</t>
  </si>
  <si>
    <t>Harvest</t>
  </si>
  <si>
    <t>Sniper</t>
  </si>
  <si>
    <t>Simple</t>
  </si>
  <si>
    <t>Tangled Feet</t>
  </si>
  <si>
    <t>Hydration</t>
  </si>
  <si>
    <t>Cursed Body</t>
  </si>
  <si>
    <t>Frisk</t>
  </si>
  <si>
    <t>Insomnia</t>
  </si>
  <si>
    <t>Flare Boost</t>
  </si>
  <si>
    <t>No Guard</t>
  </si>
  <si>
    <t>Run Away</t>
  </si>
  <si>
    <t>Chlorophyll</t>
  </si>
  <si>
    <t>Storm Drain</t>
  </si>
  <si>
    <t>Regenerator</t>
  </si>
  <si>
    <t>Bulletproof</t>
  </si>
  <si>
    <t>Early Bird</t>
  </si>
  <si>
    <t>Leaf Guard</t>
  </si>
  <si>
    <t>Overgrow</t>
  </si>
  <si>
    <t>Sand Force</t>
  </si>
  <si>
    <t>Unaware</t>
  </si>
  <si>
    <t>Battle Armor</t>
  </si>
  <si>
    <t>Huge Power</t>
  </si>
  <si>
    <t>Ice Body</t>
  </si>
  <si>
    <t>Moody</t>
  </si>
  <si>
    <t>Swift Swim</t>
  </si>
  <si>
    <t>Oblivious</t>
  </si>
  <si>
    <t>Sturdy</t>
  </si>
  <si>
    <t>Soundproof</t>
  </si>
  <si>
    <t>Skill Link</t>
  </si>
  <si>
    <t>Healer</t>
  </si>
  <si>
    <t>Protean</t>
  </si>
  <si>
    <t>Honey Gather</t>
  </si>
  <si>
    <t>Klutz</t>
  </si>
  <si>
    <t>Anticipation</t>
  </si>
  <si>
    <t>Poison Touch</t>
  </si>
  <si>
    <t>Keen Eye</t>
  </si>
  <si>
    <t>Gluttony</t>
  </si>
  <si>
    <t>Magic Guard</t>
  </si>
  <si>
    <t>Magic Bounce</t>
  </si>
  <si>
    <t>Inner Focus</t>
  </si>
  <si>
    <t>Own Tempo</t>
  </si>
  <si>
    <t>Shadow Tag</t>
  </si>
  <si>
    <t>Contrary</t>
  </si>
  <si>
    <t>Heavy Metal</t>
  </si>
  <si>
    <t>Light Metal</t>
  </si>
  <si>
    <t>Rain Dish</t>
  </si>
  <si>
    <t>Water Veil</t>
  </si>
  <si>
    <t>No.</t>
  </si>
  <si>
    <t>Name</t>
  </si>
  <si>
    <t>Cloud Nine</t>
  </si>
  <si>
    <t>Iron Fist</t>
  </si>
  <si>
    <t>Zen Mode</t>
  </si>
  <si>
    <t>Multiscale</t>
  </si>
  <si>
    <t>Truant</t>
  </si>
  <si>
    <t>Compoundeyes</t>
  </si>
  <si>
    <t>Immunity</t>
  </si>
  <si>
    <t>Poison Heal</t>
  </si>
  <si>
    <t>Grass Pelt</t>
  </si>
  <si>
    <t>Lightningrod</t>
  </si>
  <si>
    <t>Shell Armor</t>
  </si>
  <si>
    <t>White Smoke</t>
  </si>
  <si>
    <t>Quick Feet</t>
  </si>
  <si>
    <t>Competitive</t>
  </si>
  <si>
    <t>Drizzle</t>
  </si>
  <si>
    <t>Intimidate</t>
  </si>
  <si>
    <t>Pixilate</t>
  </si>
  <si>
    <t>Effect Spore</t>
  </si>
  <si>
    <t>Toxic Boost</t>
  </si>
  <si>
    <t>This sheet is still a WIP. I am leaving it unlocked and visible because it is good for seeing what a Pokémon's weakness/resistances are (at least until I find a better way to display that info</t>
  </si>
  <si>
    <t>Your Pokémon</t>
  </si>
  <si>
    <t>Little Effect</t>
  </si>
  <si>
    <t>Weak To:</t>
  </si>
  <si>
    <t>Super Effective</t>
  </si>
  <si>
    <t>Effect</t>
  </si>
  <si>
    <t>Generation</t>
  </si>
  <si>
    <t>Single</t>
  </si>
  <si>
    <t>Dual</t>
  </si>
  <si>
    <t>Hidden</t>
  </si>
  <si>
    <t>Battery</t>
  </si>
  <si>
    <t>Powers up ally Pokémon's special moves.</t>
  </si>
  <si>
    <t>VII</t>
  </si>
  <si>
    <t>Battle Bond</t>
  </si>
  <si>
    <t>Defeating an opposing Pokémon strengthens the Pokémon's bond with its Trainer, and it becomes Ash-Greninja. Water Shuriken gets more powerful.</t>
  </si>
  <si>
    <t>Beast Boost</t>
  </si>
  <si>
    <t>The Pokémon boosts its proficient stat each time it knocks out a Pokémon.</t>
  </si>
  <si>
    <t>Berserk</t>
  </si>
  <si>
    <t>Boosts the Pokémon's Sp. Atk stat when it takes a hit that causes its HP to become half or less.</t>
  </si>
  <si>
    <t>Comatose</t>
  </si>
  <si>
    <t>It's always drowsing and will never wake up. It can attack without waking up.</t>
  </si>
  <si>
    <t>Corrosion</t>
  </si>
  <si>
    <t>The Pokémon can poson the target even if it's a Steel or Poison type.</t>
  </si>
  <si>
    <t>Dancer</t>
  </si>
  <si>
    <t>When another Pokémon uses a dance move, it can use a dance move following it regardless of its Speed.</t>
  </si>
  <si>
    <t>Dazzling</t>
  </si>
  <si>
    <t>Surprises the opposing Pokémon, making it unable to attack using priority moves.</t>
  </si>
  <si>
    <t>Disguise</t>
  </si>
  <si>
    <t>Once per battle, the shroud that covers the Pokémon can protect it from an attack.</t>
  </si>
  <si>
    <t>Electric Surge</t>
  </si>
  <si>
    <t>Turns the ground into Electric Terrain when the Pokémon enters a battle.</t>
  </si>
  <si>
    <t>Emergency Exit</t>
  </si>
  <si>
    <t>The Pokémon, sensing danger, switches out when its HP becomes half or less.</t>
  </si>
  <si>
    <t>Fluffy</t>
  </si>
  <si>
    <t>Halves the damage taken from moves that make direct contact, but doubles that of Fire-type moves.</t>
  </si>
  <si>
    <t>Full Metal Body</t>
  </si>
  <si>
    <t>Prevents other Pokémon's moves or Abilities from lowering the Pokémon's stats.</t>
  </si>
  <si>
    <t>Galvanize</t>
  </si>
  <si>
    <t>Normal-type moves become Electric-type moves. The power of these moves is boosted a little.</t>
  </si>
  <si>
    <t>Grassy Surge</t>
  </si>
  <si>
    <t>Turns the ground into Grassy Terrain when the Pokémon enters a battle.</t>
  </si>
  <si>
    <t>Innards Out</t>
  </si>
  <si>
    <t>Damages the attacker landing the finishing hit by the amount equal to its last HP.</t>
  </si>
  <si>
    <t>Liquid Voice</t>
  </si>
  <si>
    <t>All sound-based moves become Water-type moves.</t>
  </si>
  <si>
    <t>Long Reach</t>
  </si>
  <si>
    <t>The Pokémon uses its moves without making contact with the target.</t>
  </si>
  <si>
    <t>Merciless</t>
  </si>
  <si>
    <t>The Pokémon's attacks become critical hits if the target is poisoned.</t>
  </si>
  <si>
    <t>Misty Surge</t>
  </si>
  <si>
    <t>Turns the ground into Misty Terrain when the Pokémon enters a battle.</t>
  </si>
  <si>
    <t>Power Construct</t>
  </si>
  <si>
    <t>Other Cells gather to aid when its HP becomes half or less. Then the Pokémon changes its form to Complete Forme.</t>
  </si>
  <si>
    <t>Power of Alchemy</t>
  </si>
  <si>
    <t>The Pokémon copies the Ability of a defeated ally.</t>
  </si>
  <si>
    <t>Prism Armor</t>
  </si>
  <si>
    <t>Reduces the power of supereffective attacks taken.</t>
  </si>
  <si>
    <t>Psychic Surge</t>
  </si>
  <si>
    <t>Turns the ground into Psychic Terrain when the Pokémon enters a battle.</t>
  </si>
  <si>
    <t>Queenly Majesty</t>
  </si>
  <si>
    <t>Its majesty pressures the opposing Pokémon, making it unable to attack using priority moves.</t>
  </si>
  <si>
    <t>Receiver</t>
  </si>
  <si>
    <t>RKS System</t>
  </si>
  <si>
    <t>Changes the Pokémon's type to match the memory disc it holds.</t>
  </si>
  <si>
    <t>Schooling</t>
  </si>
  <si>
    <t>When it has a lot of HP, the Pokémon forms a powerful school. It stops schooling when its HP is low.</t>
  </si>
  <si>
    <t>Shadow Shield</t>
  </si>
  <si>
    <t>Reduces the amount of damage the Pokémon takes while its HP is full.</t>
  </si>
  <si>
    <t>Shields Down</t>
  </si>
  <si>
    <t>When its HP becomes half or less, the Pokmon's shell breaks and it becomes aggressive.</t>
  </si>
  <si>
    <t>Slush Rush</t>
  </si>
  <si>
    <t>Boosts the Pokémon's Speed stat in a hailstorm.</t>
  </si>
  <si>
    <t>Soul-Heart</t>
  </si>
  <si>
    <t>Boosts its Sp. Atk stat every time a Pokémon faints.</t>
  </si>
  <si>
    <t>Stakeout</t>
  </si>
  <si>
    <t>Doubles the damage dealt to the target's replacement if the target switches out.</t>
  </si>
  <si>
    <t>Stamina</t>
  </si>
  <si>
    <t>Boosts the Defense stat when hit by an attack.</t>
  </si>
  <si>
    <t>Steelworker</t>
  </si>
  <si>
    <t>Powers up Steel-type moves.</t>
  </si>
  <si>
    <t>Surge Surfer</t>
  </si>
  <si>
    <t>Doubles the Pokémon's Speed stat on Electric Terrain.</t>
  </si>
  <si>
    <t>Tangling Hair</t>
  </si>
  <si>
    <t>Contact with the Pokémon lowers the attacker's Speed stat.</t>
  </si>
  <si>
    <t>Triage</t>
  </si>
  <si>
    <t>Gives priority to a healing move.</t>
  </si>
  <si>
    <t>Water Bubble</t>
  </si>
  <si>
    <t>Lowers the power of Fire-type moves done to the Pokémon and prevents the Pokémon from getting a burn.</t>
  </si>
  <si>
    <t>Water Compaction</t>
  </si>
  <si>
    <t>Boosts the Pokémon's Defense stat sharply when hit by a Water-type move.</t>
  </si>
  <si>
    <t>Wimp Out</t>
  </si>
  <si>
    <t>The Pokémon cowardly switches out when its HP becomes half or less.</t>
  </si>
  <si>
    <t>Powers up moves of the same type.</t>
  </si>
  <si>
    <t>IV</t>
  </si>
  <si>
    <t>Aerilate</t>
  </si>
  <si>
    <t>Normal-type moves become Flying-type moves.</t>
  </si>
  <si>
    <t>VI</t>
  </si>
  <si>
    <t>Damages the foe landing the finishing hit.</t>
  </si>
  <si>
    <t>Eliminates the effects of weather.</t>
  </si>
  <si>
    <t>III</t>
  </si>
  <si>
    <t>Strengthens moves when moving last.</t>
  </si>
  <si>
    <t>V</t>
  </si>
  <si>
    <t>Raises Attack upon taking a critical hit.</t>
  </si>
  <si>
    <t>Senses the foe’s dangerous moves.</t>
  </si>
  <si>
    <t>Arena Trap</t>
  </si>
  <si>
    <t>Prevents the foe from fleeing.</t>
  </si>
  <si>
    <t>Protects allies from attacks that limit their move choices.</t>
  </si>
  <si>
    <t>Aura Break</t>
  </si>
  <si>
    <t>The effects of "Aura" Abilities are reversed.</t>
  </si>
  <si>
    <t>Reduces a sleeping foe’s HP.</t>
  </si>
  <si>
    <t>The Pokémon is protected against critical hits.</t>
  </si>
  <si>
    <t>Protects the Pokémon from Defense-lowering attacks.</t>
  </si>
  <si>
    <t>Powers up Fire-type moves in a pinch.</t>
  </si>
  <si>
    <t>Protects the Pokémon from some and bomb moves.</t>
  </si>
  <si>
    <t>—</t>
  </si>
  <si>
    <t>Cacophony</t>
  </si>
  <si>
    <t>Avoids sound-based moves.</t>
  </si>
  <si>
    <t>Cheek Pouch</t>
  </si>
  <si>
    <t>Restores HP as well when the Pokémon eats a Berry.</t>
  </si>
  <si>
    <t>Boosts the Pokémon’s Speed in sunshine.</t>
  </si>
  <si>
    <t>Prevents the Pokémon’s stats from being lowered.</t>
  </si>
  <si>
    <t>Color Change</t>
  </si>
  <si>
    <t>Changes the Pokémon’s type to the foe’s move.</t>
  </si>
  <si>
    <t>Boosts the Sp.Atk stat when a stat is lowered.</t>
  </si>
  <si>
    <t>Compound Eyes</t>
  </si>
  <si>
    <t>The Pokémon’s accuracy is boosted.</t>
  </si>
  <si>
    <t>Inverts stat modifiers.</t>
  </si>
  <si>
    <t>Has a 30% chance of Disabling any move that hits the Pokémon.</t>
  </si>
  <si>
    <t>Contact with the Pokémon may cause infatuation.</t>
  </si>
  <si>
    <t>Prevents combatants from self destructing.</t>
  </si>
  <si>
    <t>Dark Aura</t>
  </si>
  <si>
    <t>Powers up each Pokémon's Dark-type moves.</t>
  </si>
  <si>
    <t>Defeatist</t>
  </si>
  <si>
    <t>Halves Attack and Special Attack below 50% HP.</t>
  </si>
  <si>
    <t>Raises Attack two stages upon having any stat lowered.</t>
  </si>
  <si>
    <t>Delta Stream</t>
  </si>
  <si>
    <t>Eliminates weather effects and eliminates weaknesses of flying type Pokémon</t>
  </si>
  <si>
    <t>Desolate Land</t>
  </si>
  <si>
    <t>Creates harsh sunlight</t>
  </si>
  <si>
    <t>Download</t>
  </si>
  <si>
    <t>Adjusts power according to the foe’s lowest defensive stat.</t>
  </si>
  <si>
    <t>The Pokémon makes it rain if it appears in battle.</t>
  </si>
  <si>
    <t>The Pokémon makes it sunny if it is in battle.</t>
  </si>
  <si>
    <t>Reduces HP if it is hot. Water restores HP.</t>
  </si>
  <si>
    <t>The Pokémon awakens quickly from sleep.</t>
  </si>
  <si>
    <t>Contact may paralyze, poison, or cause sleep.</t>
  </si>
  <si>
    <t>Powers up each Pokémon's Fairy-type moves.</t>
  </si>
  <si>
    <t>Filter</t>
  </si>
  <si>
    <t>Powers down super-effective moves.</t>
  </si>
  <si>
    <t>Contact with the Pokémon may burn the foe.</t>
  </si>
  <si>
    <t>Increases Special Attack to 1.5× when burned.</t>
  </si>
  <si>
    <t>Powers up Fire-type moves if hit by a fire move.</t>
  </si>
  <si>
    <t>Flower Gift</t>
  </si>
  <si>
    <t>Powers up party Pokémon when it is sunny.</t>
  </si>
  <si>
    <t>Flower Veil</t>
  </si>
  <si>
    <t>Prevents lowering of ally Grass-type Pokémon's stats.</t>
  </si>
  <si>
    <t>Forecast</t>
  </si>
  <si>
    <t>Transforms with the weather.</t>
  </si>
  <si>
    <t>Forewarn</t>
  </si>
  <si>
    <t>Determines what moves the foe has.</t>
  </si>
  <si>
    <t>Decreases damage inflicted against ally Pokémon.</t>
  </si>
  <si>
    <t>The Pokémon can check the foe’s held item.</t>
  </si>
  <si>
    <t>Fur Coat</t>
  </si>
  <si>
    <t>Halves damage from physical moves.</t>
  </si>
  <si>
    <t>Gives priority to Flying-type moves.</t>
  </si>
  <si>
    <t>Encourages the early use of a held Berry.</t>
  </si>
  <si>
    <t>Boosts the Defense stat in Grassy Terrain.</t>
  </si>
  <si>
    <t>Boosts Attack if there is a status problem.</t>
  </si>
  <si>
    <t>Restores any held Berry after the turn on which it is used.</t>
  </si>
  <si>
    <t>Has a 30% chance of curing each adjacent ally of any major status ailment after each turn.</t>
  </si>
  <si>
    <t>Heatproof</t>
  </si>
  <si>
    <t>Weakens the power of Fire-type moves.</t>
  </si>
  <si>
    <t>Doubles the Pokémon's weight.</t>
  </si>
  <si>
    <t>The Pokémon may gather Honey from somewhere.</t>
  </si>
  <si>
    <t>Raises the Pokémon’s Attack stat.</t>
  </si>
  <si>
    <t>Boosts the Attack stat, but lowers accuracy.</t>
  </si>
  <si>
    <t>Heals status problems if it is raining.</t>
  </si>
  <si>
    <t>Hyper Cutter</t>
  </si>
  <si>
    <t>Prevents the Attack stat from being lowered.</t>
  </si>
  <si>
    <t>The Pokémon regains HP in a hailstorm.</t>
  </si>
  <si>
    <t>Illuminate</t>
  </si>
  <si>
    <t>Raises the likelihood of meeting wild Pokémon.</t>
  </si>
  <si>
    <t>Illusion</t>
  </si>
  <si>
    <t>Takes the appearance of the last conscious party Pokémon upon being sent out until hit by a damaging move.</t>
  </si>
  <si>
    <t>Prevents the Pokémon from getting poisoned.</t>
  </si>
  <si>
    <t>Transforms upon entering battle.</t>
  </si>
  <si>
    <t>Ignores Light Screen, Reflect, and Safeguard.</t>
  </si>
  <si>
    <t>The Pokémon is protected from flinching.</t>
  </si>
  <si>
    <t>Prevents the Pokémon from falling asleep.</t>
  </si>
  <si>
    <t>Lowers the foe’s Attack stat.</t>
  </si>
  <si>
    <t>Damages attacking Pokémon for 1/8 their max HP on contact.</t>
  </si>
  <si>
    <t>Boosts the power of punching moves.</t>
  </si>
  <si>
    <t>Raises Attack when hit by dark-type moves.</t>
  </si>
  <si>
    <t>Prevents the Pokémon from losing accuracy.</t>
  </si>
  <si>
    <t>The Pokémon can’t use any held items.</t>
  </si>
  <si>
    <t>Prevents status problems in sunny weather.</t>
  </si>
  <si>
    <t>Gives full immunity to all Ground-type moves.</t>
  </si>
  <si>
    <t>Halves the Pokémon's weight.</t>
  </si>
  <si>
    <t>The Pokémon draws in all Electric-type moves.</t>
  </si>
  <si>
    <t>The Pokémon is protected from paralysis.</t>
  </si>
  <si>
    <t>Liquid Ooze</t>
  </si>
  <si>
    <t>Inflicts damage on foes using any draining move.</t>
  </si>
  <si>
    <t>Reflects most non-damaging moves back at their user.</t>
  </si>
  <si>
    <t>The Pokémon only takes damage from attacks.</t>
  </si>
  <si>
    <t>The Pokémon steals the held item of a Pokémon it hits with a move.</t>
  </si>
  <si>
    <t>Magma Armor</t>
  </si>
  <si>
    <t>Prevents the Pokémon from becoming frozen.</t>
  </si>
  <si>
    <t>Magnet Pull</t>
  </si>
  <si>
    <t>Prevents Steel-type Pokémon from escaping.</t>
  </si>
  <si>
    <t>Boosts Defense if there is a status problem.</t>
  </si>
  <si>
    <t>Mega Launcher</t>
  </si>
  <si>
    <t>Powers up aura and pulse moves.</t>
  </si>
  <si>
    <t>Boosts Sp. Atk if another Pokémon has Plus.</t>
  </si>
  <si>
    <t>Moves can be used regardless of Abilities.</t>
  </si>
  <si>
    <t>Raises a random stat two stages and lowers another one stage after each turn.</t>
  </si>
  <si>
    <t>Raises Speed if hit by an Electric-type move.</t>
  </si>
  <si>
    <t>Raises Attack one stage upon KOing a Pokémon.</t>
  </si>
  <si>
    <t>Halves damage taken from full HP.</t>
  </si>
  <si>
    <t>Multitype</t>
  </si>
  <si>
    <t>Changes type to match the held Plate.</t>
  </si>
  <si>
    <t>Mummy</t>
  </si>
  <si>
    <t>Contact with this Pokémon spreads this Ability.</t>
  </si>
  <si>
    <t>All status problems are healed upon switching out.</t>
  </si>
  <si>
    <t>Ensures the Pokémon and its foe’s attacks land.</t>
  </si>
  <si>
    <t>Normalize</t>
  </si>
  <si>
    <t>All the Pokémon’s moves become the Normal type.</t>
  </si>
  <si>
    <t>Prevents the Pokémon from becoming infatuated.</t>
  </si>
  <si>
    <t>Protects against damage from weather.</t>
  </si>
  <si>
    <t>Powers up Grass-type moves in a pinch.</t>
  </si>
  <si>
    <t>Prevents the Pokémon from becoming confused.</t>
  </si>
  <si>
    <t>Parental Bond</t>
  </si>
  <si>
    <t>Parent and child attack together.</t>
  </si>
  <si>
    <t>Steals attacking Pokémon's held item on contact.</t>
  </si>
  <si>
    <t>Pickup</t>
  </si>
  <si>
    <t>The Pokémon may pick up items.</t>
  </si>
  <si>
    <t>Normal-type moves become Fairy-type moves.</t>
  </si>
  <si>
    <t>Boosts Sp. Atk if another Pokémon has Minus.</t>
  </si>
  <si>
    <t>Restores HP if the Pokémon is poisoned.</t>
  </si>
  <si>
    <t>Poison Point</t>
  </si>
  <si>
    <t>Contact with the Pokémon may poison the foe.</t>
  </si>
  <si>
    <t>Has a 30% chance of poisoning Pokémon upon contact when attacking.</t>
  </si>
  <si>
    <t>Raises non-damaging moves' priority by one stage.</t>
  </si>
  <si>
    <t>The Pokémon raises the foe’s PP usage.</t>
  </si>
  <si>
    <t>Primordial Sea</t>
  </si>
  <si>
    <t>Causes Heavy Rain</t>
  </si>
  <si>
    <t>Changes the Pokémon's type to the same type of the move it is using.</t>
  </si>
  <si>
    <t>Pure Power</t>
  </si>
  <si>
    <t>Boosts the power of physical attacks.</t>
  </si>
  <si>
    <t>Boosts Speed if there is a status problem.</t>
  </si>
  <si>
    <t>The Pokémon gradually recovers HP in rain.</t>
  </si>
  <si>
    <t>Raises Speed one stage upon being hit by a Dark, Ghost, or Bug move.</t>
  </si>
  <si>
    <t>Powers up moves that have recoil damage.</t>
  </si>
  <si>
    <t>Refrigerate</t>
  </si>
  <si>
    <t>Normal-type moves become Ice-type moves.</t>
  </si>
  <si>
    <t>Heals for 1/3 max HP upon leaving battle.</t>
  </si>
  <si>
    <t>Raises Attack if the foe is of the same gender.</t>
  </si>
  <si>
    <t>Protects the Pokémon from recoil damage.</t>
  </si>
  <si>
    <t>Inflicts damage to the foe on contact.</t>
  </si>
  <si>
    <t>Enables sure getaway from wild Pokémon.</t>
  </si>
  <si>
    <t>Strengthens Rock, Ground, and Steel moves to 1.3× their power during a sandstorm.</t>
  </si>
  <si>
    <t>Doubles Speed during a sandstorm.</t>
  </si>
  <si>
    <t>The Pokémon summons a sandstorm in battle.</t>
  </si>
  <si>
    <t>Boosts the Pokémon’s evasion in a sandstorm.</t>
  </si>
  <si>
    <t>Absorbs Grass moves, raising Attack one stage.</t>
  </si>
  <si>
    <t>Enables moves to hit Ghost-type foes.</t>
  </si>
  <si>
    <t>Boosts the likelihood of added effects appearing.</t>
  </si>
  <si>
    <t>Prevents the foe from escaping.</t>
  </si>
  <si>
    <t>The Pokémon may heal its own status problems.</t>
  </si>
  <si>
    <t>Strengthens moves with extra effects to 1.3× their power, but prevents their extra effects.</t>
  </si>
  <si>
    <t>Shield Dust</t>
  </si>
  <si>
    <t>Blocks the added effects of attacks taken.</t>
  </si>
  <si>
    <t>The Pokémon is prone to wild stat changes.</t>
  </si>
  <si>
    <t>Increases the frequency of multi-strike moves.</t>
  </si>
  <si>
    <t>Slow Start</t>
  </si>
  <si>
    <t>Temporarily halves Attack and Speed.</t>
  </si>
  <si>
    <t>Powers up moves if they become critical hits.</t>
  </si>
  <si>
    <t>Snow Cloak</t>
  </si>
  <si>
    <t>Raises evasion in a hailstorm.</t>
  </si>
  <si>
    <t>Snow Warning</t>
  </si>
  <si>
    <t>The Pokémon summons a hailstorm in battle.</t>
  </si>
  <si>
    <t>Boosts Sp. Atk, but lowers HP in sunshine.</t>
  </si>
  <si>
    <t>Solid Rock</t>
  </si>
  <si>
    <t>Gives full immunity to all sound-based moves.</t>
  </si>
  <si>
    <t>The Pokémon’s Speed stat is gradually boosted.</t>
  </si>
  <si>
    <t>Stall</t>
  </si>
  <si>
    <t>The Pokémon moves after even slower foes.</t>
  </si>
  <si>
    <t>The Pokémon changes form depending on how it battles.</t>
  </si>
  <si>
    <t>Static</t>
  </si>
  <si>
    <t>Contact with the Pokémon may cause paralysis.</t>
  </si>
  <si>
    <t>Raises Speed each time the Pokémon flinches.</t>
  </si>
  <si>
    <t>The stench may cause the target to flinch.</t>
  </si>
  <si>
    <t>Sticky Hold</t>
  </si>
  <si>
    <t>Protects the Pokémon from item theft.</t>
  </si>
  <si>
    <t>The Pokémon draws in all Water-type moves.</t>
  </si>
  <si>
    <t>Strong Jaw</t>
  </si>
  <si>
    <t>The Pokémon's strong jaw gives it tremendous biting power.</t>
  </si>
  <si>
    <t>The Pokémon is protected against 1-hit KO attacks.</t>
  </si>
  <si>
    <t>Suction Cups</t>
  </si>
  <si>
    <t>Negates moves that force switching out.</t>
  </si>
  <si>
    <t>Heightens the critical-hit ratios of moves.</t>
  </si>
  <si>
    <t>Powers up Bug-type moves in a pinch.</t>
  </si>
  <si>
    <t>Sweet Veil</t>
  </si>
  <si>
    <t>Prevents itself and its allies from falling asleep.</t>
  </si>
  <si>
    <t>Boosts the Pokémon’s Speed in rain.</t>
  </si>
  <si>
    <t>The Pokémon can pass an item to an ally.</t>
  </si>
  <si>
    <t>Passes on a burn, poison, or paralysis to the foe.</t>
  </si>
  <si>
    <t>Raises evasion if the Pokémon is confused.</t>
  </si>
  <si>
    <t>Powers up the Pokémon’s weaker moves.</t>
  </si>
  <si>
    <t>Protects against damaging moves from friendly Pokémon.</t>
  </si>
  <si>
    <t>Teravolt</t>
  </si>
  <si>
    <t>Raises resistance to Fire- and Ice-type moves.</t>
  </si>
  <si>
    <t>Powers up “not very effective” moves.</t>
  </si>
  <si>
    <t>Powers up Water-type moves in a pinch.</t>
  </si>
  <si>
    <t>Tough Claws</t>
  </si>
  <si>
    <t>Powers up moves that make direct contact.</t>
  </si>
  <si>
    <t>Increases Attack to 1.5× when poisoned.</t>
  </si>
  <si>
    <t>The Pokémon copies a foe's Ability.</t>
  </si>
  <si>
    <t>The Pokémon can't attack on consecutive turns.</t>
  </si>
  <si>
    <t>Ignores any change in stats by the foe.</t>
  </si>
  <si>
    <t>Raises Speed if a held item is used.</t>
  </si>
  <si>
    <t>Prevents opposing Pokémon from eating held Berries.</t>
  </si>
  <si>
    <t>Victory Star</t>
  </si>
  <si>
    <t>Raises moves' accuracy to 1.1× for friendly Pokémon.</t>
  </si>
  <si>
    <t>Restores HP if hit by an Electric-type move.</t>
  </si>
  <si>
    <t>Restores HP if hit by a Water-type move.</t>
  </si>
  <si>
    <t>Prevents the Pokémon from getting a burn.</t>
  </si>
  <si>
    <t>Raises Speed and lowers Defense by one stage each upon being hit by any move.</t>
  </si>
  <si>
    <t>Wonder Guard</t>
  </si>
  <si>
    <t>Only super effective moves will hit.</t>
  </si>
  <si>
    <t>Has a 50% chance of protecting against non-damaging moves that inflict major status ailments.</t>
  </si>
  <si>
    <t>Changes the Pokémon's shape when HP is halved.</t>
  </si>
  <si>
    <t>Description</t>
  </si>
  <si>
    <t>Absorb Bulb</t>
  </si>
  <si>
    <t>A one-time use item which increases the user's Special Attack Stat when hit by a Water-type Attack.</t>
  </si>
  <si>
    <t>Makes the holder immune to Ground-type Attacks until they are attacked.</t>
  </si>
  <si>
    <t>Amulet Coin</t>
  </si>
  <si>
    <t>Doubles the amount of money received after winning a battle. The Pokémon holding the Amulet Coin must be in battle to get the money boost.</t>
  </si>
  <si>
    <t>Assault Vest</t>
  </si>
  <si>
    <t>An item that increases the Special Defense of the user, but prevents them from using Status Moves.</t>
  </si>
  <si>
    <t>Big Root</t>
  </si>
  <si>
    <t>Increases the amount of HP absorbed from HP Absorbing moves by 30%.</t>
  </si>
  <si>
    <t>Binding Band</t>
  </si>
  <si>
    <t>Doubles the amount of damage caused by multiturn Trapping attacks.</t>
  </si>
  <si>
    <t>Black Belt</t>
  </si>
  <si>
    <t>Increases Fighting-type Moves by 20% (1.2x).</t>
  </si>
  <si>
    <t>Black Glasses</t>
  </si>
  <si>
    <t>Increases Dark-type Moves by 20% (1.2x).</t>
  </si>
  <si>
    <t>Black Sludge</t>
  </si>
  <si>
    <t>Restores 1/16th of a Poison-type Pokémon's Max HP every turn. If held by any other type, it will reduce the Pokémon's Max HP by 1/8th each turn.</t>
  </si>
  <si>
    <t>Bright Powder</t>
  </si>
  <si>
    <t>Increases the user's Evasion.</t>
  </si>
  <si>
    <t>Cell Battery</t>
  </si>
  <si>
    <t>A one-time use item which increases the user's Attack Stat when hit by an Electric-type Attack.</t>
  </si>
  <si>
    <t>Charcoal</t>
  </si>
  <si>
    <t>Increases Fire-type Moves by 20% (1.2x).</t>
  </si>
  <si>
    <t>Choice Band</t>
  </si>
  <si>
    <t>Increases the user's Attack Stat by 50%; however, the user can only use the first move he selected for the remainder of the battle.</t>
  </si>
  <si>
    <t>Increases the user's Speed Stat by 50%; however, the user can only use the first move he selected for the remainder of the battle.</t>
  </si>
  <si>
    <t>Choice Specs</t>
  </si>
  <si>
    <t>Increases the user's Special Attack Stat by 50%; however, the user can only use the first move he selected for the remainder of the battle.</t>
  </si>
  <si>
    <t>Cleanse Tag</t>
  </si>
  <si>
    <t>Place on the leader of the Party to encounter less Pokémon in the wild. Only effective if wild Pokémon are at a lower level than the user.</t>
  </si>
  <si>
    <t>Damp Rock</t>
  </si>
  <si>
    <t>Increases the duration of Rain Dance from five to eight turns.</t>
  </si>
  <si>
    <t>Deep Sea Scale</t>
  </si>
  <si>
    <t>Doubles Clamperl's Special Defense Stat.</t>
  </si>
  <si>
    <t>Deep Sea Tooth</t>
  </si>
  <si>
    <t>Doubles Clamperl's Special Attack Stat.</t>
  </si>
  <si>
    <t>Causes the target to become Infatuated if the user is inflicted with Infatuation.</t>
  </si>
  <si>
    <t>Dragon Fang</t>
  </si>
  <si>
    <t>Increases Dragon-type Moves by 20% (1.2x).</t>
  </si>
  <si>
    <t>Eject Button</t>
  </si>
  <si>
    <t>A one-time use item which allows the user to switch to another Pokémon in their party after being hit by a direct attack.</t>
  </si>
  <si>
    <t>Prevents any Pokémon holding it from evolving. Everstone also passes on that Pokémon's nature to eggs when left at the daycare</t>
  </si>
  <si>
    <t>Eviolite</t>
  </si>
  <si>
    <t>Increases the user's Defense and Special Defense Stats by 50% if the user can still evolve.</t>
  </si>
  <si>
    <t>Expert Belt</t>
  </si>
  <si>
    <t>Increases the power of Super Effective moves by 20%.</t>
  </si>
  <si>
    <t>Flame Orb</t>
  </si>
  <si>
    <t>Causes the Burned condition to the user after one turn.</t>
  </si>
  <si>
    <t>Float Stone</t>
  </si>
  <si>
    <t>Halves the weight of the user.</t>
  </si>
  <si>
    <t>Focus Band</t>
  </si>
  <si>
    <t>May allow the user to endure attacks that would cause them to faint, leaving them with 1 HP.</t>
  </si>
  <si>
    <t>Focus Sash</t>
  </si>
  <si>
    <t>Allows the user to endure an attack that would cause them to faint, leaving them with 1 HP. However, it only works if they had full HP before the move was used.</t>
  </si>
  <si>
    <t>Full Incense</t>
  </si>
  <si>
    <t>Forces the user to move last</t>
  </si>
  <si>
    <t>Grip Claw</t>
  </si>
  <si>
    <t>Allows multiturn attacks to hit five times every time.</t>
  </si>
  <si>
    <t>Hard Stone</t>
  </si>
  <si>
    <t>Increases Rock-type Moves by 20% (1.2x).</t>
  </si>
  <si>
    <t>Heat Rock</t>
  </si>
  <si>
    <t>Increases the duration of Sunny Day from five to eight turns.</t>
  </si>
  <si>
    <t>Icy Rock</t>
  </si>
  <si>
    <t>Increases the duration of Hail from five to eight turns.</t>
  </si>
  <si>
    <t>Iron Ball</t>
  </si>
  <si>
    <t>Cuts the user's Speed Stat in half and prevents immunity from Ground-type Attacks.</t>
  </si>
  <si>
    <t>King's Rock</t>
  </si>
  <si>
    <t>Increases the user's chance of causing Flinch when using Attacks that cause Flinch.</t>
  </si>
  <si>
    <t>Lagging Tail</t>
  </si>
  <si>
    <t>Allows / Forces the user to attack last in battle.</t>
  </si>
  <si>
    <t>Lax Incense</t>
  </si>
  <si>
    <t>User Evasion increases by 10%</t>
  </si>
  <si>
    <t>Leftovers</t>
  </si>
  <si>
    <t>Restores 1/6th of the user's Max HP after every turn.</t>
  </si>
  <si>
    <t>Increases the power of Attacks by around 30%, but at the cost of 10% of the user's Max HP each turn.</t>
  </si>
  <si>
    <t>Light Ball</t>
  </si>
  <si>
    <t>Doubles the Attack and Special Attack Stats of Pikachu. Also necessary to learn Volt Tackle when breeding.</t>
  </si>
  <si>
    <t>Light Clay</t>
  </si>
  <si>
    <t>Increases the duration of Reflect and Light Screen from five to eight turns.</t>
  </si>
  <si>
    <t>Luck Incense</t>
  </si>
  <si>
    <t>Doubles the amount of money you receive after battle.</t>
  </si>
  <si>
    <t>Lucky Egg</t>
  </si>
  <si>
    <t>Increases the amount of EXP earned in battle by about 50%.</t>
  </si>
  <si>
    <t>Macho Brace</t>
  </si>
  <si>
    <t>Doubles the Effort Value Points obtained in battle, but halves the Speed of the holder.</t>
  </si>
  <si>
    <t>Magnet</t>
  </si>
  <si>
    <t>Increases Electric-type Moves by 20% (1.2x).</t>
  </si>
  <si>
    <t>Mental Herb</t>
  </si>
  <si>
    <t>A one-time use item that cures the effects of Cursed Body, Disable, Encore, Infatuation, Taunt, and Torment</t>
  </si>
  <si>
    <t>Metal Coat</t>
  </si>
  <si>
    <t>Increases Steel-type Moves by 20% (1.2x).</t>
  </si>
  <si>
    <t>Metal Powder</t>
  </si>
  <si>
    <t>Increases the Defense and Special Defense Stats of Ditto.</t>
  </si>
  <si>
    <t>Metronome</t>
  </si>
  <si>
    <t>Increases the power of Attacks by 20% when used in succession. The power stops increasing after the fifth consecutive turn (100% increase).</t>
  </si>
  <si>
    <t>Miracle Seed</t>
  </si>
  <si>
    <t>Muscle Band</t>
  </si>
  <si>
    <t>Increases Physical Attacks by 10%.</t>
  </si>
  <si>
    <t>Mystic Water</t>
  </si>
  <si>
    <t>Increases Water-type Moves by 20% (1.2x).</t>
  </si>
  <si>
    <t>Never-Melt Ice</t>
  </si>
  <si>
    <t>Increases Ice-type Moves by 20% (1.2x).</t>
  </si>
  <si>
    <t>Odd Incense</t>
  </si>
  <si>
    <t>Increase the power of Psychic-type moves.</t>
  </si>
  <si>
    <t>Poison Barb</t>
  </si>
  <si>
    <t>Increases Poison-type Moves by 20% (1.2x).</t>
  </si>
  <si>
    <t>Power Anklet</t>
  </si>
  <si>
    <t>Adds four Speed Effort Value Points to all other EV Points gained at the end of a battle, but halves the speed of the holder.</t>
  </si>
  <si>
    <t>Power Band</t>
  </si>
  <si>
    <t>Adds four Special Defense Effort Value Points to all other EV Points gained at the end of a battle, but halves the speed of the holder.</t>
  </si>
  <si>
    <t>Power Belt</t>
  </si>
  <si>
    <t>Adds four Defense Effort Value Points to all other EV Points gained at the end of a battle, but halves the speed of the holder.</t>
  </si>
  <si>
    <t>Power Bracer</t>
  </si>
  <si>
    <t>Adds four Attack Effort Value Points to all other EV Points gained at the end of a battle, but halves the speed of the holder.</t>
  </si>
  <si>
    <t>Power Herb</t>
  </si>
  <si>
    <t>A one-time use item that allows the user to skip the first turn of a two turn move, e.g. Dig and Fly.</t>
  </si>
  <si>
    <t>Power Lens</t>
  </si>
  <si>
    <t>Adds four Special Attack Effort Value Points to all other EV Points gained at the end of a battle, but halves the speed of the holder.</t>
  </si>
  <si>
    <t>Power Weight</t>
  </si>
  <si>
    <t>Adds four HP Effort Value Points to all other EV Points gained at the end of a battle, but halves the speed of the holder.</t>
  </si>
  <si>
    <t>Pure Incense</t>
  </si>
  <si>
    <t>Causes wild Pokémon to show up less.</t>
  </si>
  <si>
    <t>Quick Claw</t>
  </si>
  <si>
    <t>May allow the user to attack first in a battle.</t>
  </si>
  <si>
    <t>Quick Powder</t>
  </si>
  <si>
    <t>Doubles the Speed of Ditto.</t>
  </si>
  <si>
    <t>Razor Claw</t>
  </si>
  <si>
    <t>Increases the user's Critical Hit Ratio.</t>
  </si>
  <si>
    <t>Razor Fang</t>
  </si>
  <si>
    <t>Red Card</t>
  </si>
  <si>
    <t>A one-time use item that forces the enemy Pokémon to switch to a random Pokémon from their team when the user is directly attacked.</t>
  </si>
  <si>
    <t>Ring Target</t>
  </si>
  <si>
    <t>Prevents immunity to any Type. This would allow a Poison-type move to hit a Steel-type Pokémon.</t>
  </si>
  <si>
    <t>Rock Incense</t>
  </si>
  <si>
    <t>Increase the power of Rock-type moves.</t>
  </si>
  <si>
    <t>Rocky Helmet</t>
  </si>
  <si>
    <t>Causes damage equal to 1/6th of Max HP to the opponent when they use a direct attack on the user.</t>
  </si>
  <si>
    <t>Rose Incense</t>
  </si>
  <si>
    <t>Increases the power of Grass-type moves.</t>
  </si>
  <si>
    <t>Safety Goggles</t>
  </si>
  <si>
    <t>An items that protects the holder from both weather-related damage and powder status moves.</t>
  </si>
  <si>
    <t>Scope Lens</t>
  </si>
  <si>
    <t>Sea Incense</t>
  </si>
  <si>
    <t>Increases the power of Water-type moves.</t>
  </si>
  <si>
    <t>Sharp Beak</t>
  </si>
  <si>
    <t>Increases Flying-type Moves by 20% (1.2x).</t>
  </si>
  <si>
    <t>Shed Shell</t>
  </si>
  <si>
    <t>Allows the user to switch out of battle, even if trapped by specific moves or abilities.</t>
  </si>
  <si>
    <t>Shell Bell</t>
  </si>
  <si>
    <t>Restores HP equal to 1/8th of the damage dealt by the user. If the user deals 40 HP of damage to a target, 5 HP will be restored to the user.</t>
  </si>
  <si>
    <t>Silk Scarf</t>
  </si>
  <si>
    <t>Increases Normal-type Moves by 20% (1.2x).</t>
  </si>
  <si>
    <t>Silver Powder</t>
  </si>
  <si>
    <t>Increases Bug-type Moves by 20% (1.2x).</t>
  </si>
  <si>
    <t>Smoke Ball</t>
  </si>
  <si>
    <t>Allows the user to run away from a Wild Pokémon.</t>
  </si>
  <si>
    <t>Smooth Rock</t>
  </si>
  <si>
    <t>Increases the duration of Sandstorm from five to eight turns.</t>
  </si>
  <si>
    <t>Soft Sand</t>
  </si>
  <si>
    <t>Increases Ground-type Moves by 20% (1.2x).</t>
  </si>
  <si>
    <t>Soothe Bell</t>
  </si>
  <si>
    <t>Increases the Friendship of a Pokémon</t>
  </si>
  <si>
    <t>Spell Tag</t>
  </si>
  <si>
    <t>Increases Ghost-type Moves by 20% (1.2x).</t>
  </si>
  <si>
    <t>Stick</t>
  </si>
  <si>
    <t>Increases the Critical Hit ratio two stages for Farfetch'd.</t>
  </si>
  <si>
    <t>Sticky Barb</t>
  </si>
  <si>
    <t>Causes damage equal to 12.5% of the user's Max HP each turn. If an opponent Pokémon uses a direct attack, they will receive the same damage. If the Pokémon has no held item, Sticky Barb may jump over to that Pokémon when using a Direct Attack.</t>
  </si>
  <si>
    <t>Toxic Orb</t>
  </si>
  <si>
    <t>Causes the Badly Poisoned condition to the user after one turn.</t>
  </si>
  <si>
    <t>Twisted Spoon</t>
  </si>
  <si>
    <t>Increases Psychic-type Moves by 20% (1.2x).</t>
  </si>
  <si>
    <t>Wave Incense</t>
  </si>
  <si>
    <t>A one-time use item that increases the user's Attack and Special Attack two stages if hit with a move the user is weak to.</t>
  </si>
  <si>
    <t>White Herb</t>
  </si>
  <si>
    <t>A one-time use item that cures any reduced Stats.</t>
  </si>
  <si>
    <t>Wide Lens</t>
  </si>
  <si>
    <t>Increases the user's Accuracy Stat by 10%.</t>
  </si>
  <si>
    <t>Wise Glasses</t>
  </si>
  <si>
    <t>Increases the user's Special Attack Stat by 10%.</t>
  </si>
  <si>
    <t>Zoom Lens</t>
  </si>
  <si>
    <t>Increases the user's Accuracy Stat by 20% if the user moves after the opponent Pokémon.</t>
  </si>
  <si>
    <t>Gen</t>
  </si>
  <si>
    <t>Z-Move?</t>
  </si>
  <si>
    <t>Target</t>
  </si>
  <si>
    <t>TM #</t>
  </si>
  <si>
    <t>Pokémon that can learn by level up</t>
  </si>
  <si>
    <t>Pokémon that can learn through breeding</t>
  </si>
  <si>
    <t>Pokémon that can learn through TM</t>
  </si>
  <si>
    <t>Pokemon that can activate</t>
  </si>
  <si>
    <t>10,000,000 Volt Thunderbolt</t>
  </si>
  <si>
    <t>Special</t>
  </si>
  <si>
    <t>Yes</t>
  </si>
  <si>
    <t>The user, Pikachu wearing a cap, powers up a jolt of electricity using its Z-Power and unleashes it. Critical hits land more easily.</t>
  </si>
  <si>
    <t>Absorb</t>
  </si>
  <si>
    <t>Smart</t>
  </si>
  <si>
    <t>I</t>
  </si>
  <si>
    <t>A nutrient-draining attack. The user's HP is restored by half the damage taken by the target.</t>
  </si>
  <si>
    <t>Zubat, Golbat, Oddish, Gloom, Paras, Parasect, Tangela, Kabuto, Kabutops, Spinarak, Ariados, Crobat, Sunkern, Sunflora, Treecko, Grovyle, Sceptile, Beautifly, Lotad, Lombre, Shroomish, Breloom, Nincada, Ninjask, Shedinja, Roselia, Cacnea, Cacturne, Turtwig, Grotle, Torterra, Kricketune, Budew, Tangrowth, Cottonnee, Petilil, Maractus, Foongus, Amoongus, Frillish, Jellicent, Joltik, Galvantula, Shelmet, Accelgor, Larvesta, Volcarona, Goomy, Sliggoo, Goodra, Noibat, Noivern, Cutiefly, Ribombee, Morelull, Shiinotic, Sandygast, Palossand, Dhelmise, Celesteela</t>
  </si>
  <si>
    <t>Accelerock</t>
  </si>
  <si>
    <t>Physical</t>
  </si>
  <si>
    <t>-</t>
  </si>
  <si>
    <t>The user smashes into the target at high speed. This move always goes first.</t>
  </si>
  <si>
    <t>Lycanroc</t>
  </si>
  <si>
    <t>Acid</t>
  </si>
  <si>
    <t>Multiple</t>
  </si>
  <si>
    <t>The opposing Pokemon are attacked with a spray of harsh acid. This may also lower their Sp. Def stat.</t>
  </si>
  <si>
    <t>Ekans, Arbok, Oddish, Gloom, Bellsprout, Weepinbell, Tentacool, Tentacruel, Lileep, Cradily, Seismitoad, Eelektrik, Eelektross, Shelmet, Skrelp, Dragalge, Nihilego</t>
  </si>
  <si>
    <t>Shuckle, Cacnea, Cacturne, Litwick, Lampent, Chandelure</t>
  </si>
  <si>
    <t>Tough</t>
  </si>
  <si>
    <t>Self</t>
  </si>
  <si>
    <t>The user alters its cellular structure to liquefy itself, sharply raising its Defense stat.</t>
  </si>
  <si>
    <t>Grimer, Grimer (Alolan), Muk, Muk (Alolan), Vaporeon, Phione, Manaphy, Vanillite, Vanillish, Vanilluxe, Cryogonal, Shelmet</t>
  </si>
  <si>
    <t>Slugma, Magcargo, Gulpin, Swalot, Shellos, Gastrodon, Solosis, Duosion, Reuniclus, Frillish, Jellicent, Litwick, Lampent, Chandelure, Skrelp, Dragalge, Goomy, Sliggoo, Goodra</t>
  </si>
  <si>
    <t>Acid Downpour</t>
  </si>
  <si>
    <t>The user creates a poisonous swamp using its Z-Power and sinks the target into it at full force. The power varies, depending on the original move.</t>
  </si>
  <si>
    <t>Pokemon that know the moves: Acid, Acid Spray, Belch, Clear Smog, Cross Poison, Gunk Shot, Poison Fang, Poison Jab, Poison Sting, Poison Tail, Sludge, Sludge Bomb, Sludge Wave, Smog, Venoshock</t>
  </si>
  <si>
    <t>Acid Spray</t>
  </si>
  <si>
    <t>Beautiful</t>
  </si>
  <si>
    <t>The user spits fluid that works to melt the target. This harshly lowers the target's Sp. Def stat.</t>
  </si>
  <si>
    <t>Ekans, Arbok, Tentacool, Tentacruel, Grimer, Muk, Gulpin, Swalot, Stunky, Skuntank, Trubbish, Garbodor, Eelektrik, Accelgor, Nihilego</t>
  </si>
  <si>
    <t>Bellsprout, Weepinbell, Victreebell, Grimer, Muk, Wooper, Quagsire, Qwilfish, Remoraid, Octillery, Ferroseed, Ferrothorn</t>
  </si>
  <si>
    <t>Cool</t>
  </si>
  <si>
    <t>TM62</t>
  </si>
  <si>
    <t>The user nimbly strikes the target. If the user is not holding an item, this attack inflicts massive damage.</t>
  </si>
  <si>
    <t>Farfetch'd. Hoppip, Skiploom, Jumpluff, Gligar, Chimchar, Monferno, Infernape, Gliscor, Pansage, Pansear, Panpour, Archen, Archeops, Emolga, Meloetta, Fletchling, Fletchinder, Talonflame, Grubbin, Charjabug, Vikavolt</t>
  </si>
  <si>
    <t>Butterfree, Beedrill, Zubat, Golbat, Venomoth, Mankey, Primeape, Farfetch'd, Mew, Ledyba, Ledian, Crobat, Hoppip, Skiploom, Jumpluff, Aipom, Gligar, Scizor, Mantine, Treecko, Grovyle, Sceptile, Blaziken, Beautifly, Dustox, Volbeat, Illumise, Lunatone, Solrock, Chimchar, Monferno, Infernape, Mothim, Vespiqueen, Ambipom, Drifloon, Drifblim, Mantyke, Gliscor, Uxie, Mesprit, Azelf, Pansage, Simisage, Pansear, Simisear, Panpour, Simipour, Woobat, Swoobat, Archen, Archeops, emolga, Ellektrik, Ellektross, Cryogonal, Mienfoo, Mienshao, Hydreigon, Larvesta, Volcarona, Tornadus, Meloetta, Froakie, Frogadier, Greninja, Fletchling, Fletchinder, Talonflame, Vivillon, Hawlucha, Noibat, Noivern, Yveltal, Decidueye, Litten, Torracat, Incineroar, Popplio, Brionne, Primarina, Grubbin, Charjabug, Vikavolt, Oricorio, Cutifly, Ribombee, Salazzle, Tsareena, Comfey, Passimian, Minior, Komala, Tapu Koko, Lunala, Celesteela, Marshadow</t>
  </si>
  <si>
    <t>Acupressure</t>
  </si>
  <si>
    <t>Self/Ally</t>
  </si>
  <si>
    <t>The user applies pressure to stress points, sharply boosting one of its or its allies' stats.</t>
  </si>
  <si>
    <t>Doduo, Dodrio, Meditite, Medicham, Skorupi, Drapion, Maractus</t>
  </si>
  <si>
    <t>Tentacool, Tentacruel, Shuckle, Croagunk, Toxicroak, Bounsweet, Steenee, Tsareena</t>
  </si>
  <si>
    <t>Aerial Ace</t>
  </si>
  <si>
    <t>TM40</t>
  </si>
  <si>
    <t>The user confounds the target with speed, then slashes. This attack never misses.</t>
  </si>
  <si>
    <t>Spearow, Fearow, Farfetch'd, Heracross, Taillow, Swellow, Wingull, Starly, Staravia, Staraptor, Gallade, Ducklett, Swanna, Rufflet, Braviary, Gogoat, Honedge, Doublade, Aegislash, Hawlucha, Type: Null, Silvally, Kartana</t>
  </si>
  <si>
    <t>Charmander, Charmeleon, Charizard, Butterfree, Beedrill, Pidgey, Pidgeotto, Pidgeot, Spearow, Fearow, Sandshrew, Sandshrew (Alolan), Sandslash, Sandslash (Alolan), Nidoran ♀ , Nidorina, Nidoqueen, Zubat, Golbat, Paras, Parasect, Venomoth, Diglett, Diglett (Alolan), Dugtrio, Dugtrio (Alolan), Meowth, Meowth (Alolan), Persian, Persian (Alolan), Psyduck, Golduck, Mankey, Primeape, Growlithe, Arcanine, Slowbro, Farfetch'd, Doduo, Dodrio, Cubone, Marowak, Marowak (Alolan), Kangaskhan, Mr. Mime, Scyther, Porygon, Kabuto, Kabutops, Aerodactyl, Articuno, Zapdos, Moltres, Dragonite, Mewtwo, Mew</t>
  </si>
  <si>
    <t>Aeroblast</t>
  </si>
  <si>
    <t>II</t>
  </si>
  <si>
    <t>A vortex of air is shot at the target to inflict damage. Critical hits land more easily.</t>
  </si>
  <si>
    <t>After You</t>
  </si>
  <si>
    <t>Cute</t>
  </si>
  <si>
    <t>The user helps the target and makes it use its move right after the user.</t>
  </si>
  <si>
    <t>Clefairy, Togepi, Togetic, Buneary, Lopunny, Togekiss, Patrat, Watchog, Audino, Petilil, Maractus, Minccino, Oranguru</t>
  </si>
  <si>
    <t>Oddish, Gloom, Vileplume, Snorlax, Mareep, Flaaffy, Ampharos, Bellossom, Wooper, Quagsire, Slakoth, Vigoroth, Slaking, Munchlax, Lillipup, Herdier, Stoutland, Tympole, Palpitoad, Seismitoad, Swirlix, Slurpuff, Comfey</t>
  </si>
  <si>
    <t>Agility</t>
  </si>
  <si>
    <t>The user relaxes and lightens its body toove faster. This sharply raises the Speed stat.</t>
  </si>
  <si>
    <t>Coming Soon</t>
  </si>
  <si>
    <t>Air Cutter</t>
  </si>
  <si>
    <t>The user launches razor-like wind to slash the opposing Pokémon. Critical hits land more easily.</t>
  </si>
  <si>
    <t>Zubat, Golbat, Farfetch'd, Crobat, Skarmory, Beautifly, Wingull, Masquerain, Pidove, Tranquill, Unfezant, Woobat, Swoobat, Sigilyph, Tornadus, Noibat, Noivern, Oricorio, Kartana</t>
  </si>
  <si>
    <t>Charmander, Charmeleon, Charizard, Pidgey, Pidgeotto, Pidgeot, Chatot, Ducklett, Swanna</t>
  </si>
  <si>
    <t>Air Slash</t>
  </si>
  <si>
    <t>The user attacks with a blade of air that slices even the sky. This may also make the target flinch.</t>
  </si>
  <si>
    <t>All-Out Pummeling</t>
  </si>
  <si>
    <t>The user rams an energy orb created by its Z-Power into the target with full force. The power varies, depending on the original move.</t>
  </si>
  <si>
    <t>Ally Switch</t>
  </si>
  <si>
    <t>Clever</t>
  </si>
  <si>
    <t>The user teleports using a strange power and switches places with one of its allies.</t>
  </si>
  <si>
    <t>Kadabra, Alakazam, Hoopa, Hoopa (Unbound)</t>
  </si>
  <si>
    <t>Amnesia</t>
  </si>
  <si>
    <t>Darkest Lariat</t>
  </si>
  <si>
    <t>Dragon Hammer</t>
  </si>
  <si>
    <t>Fire Lash</t>
  </si>
  <si>
    <t>First Impression</t>
  </si>
  <si>
    <t>Fleur Cannon</t>
  </si>
  <si>
    <t>Floral Healing</t>
  </si>
  <si>
    <t>Gear Up</t>
  </si>
  <si>
    <t>High Horsepower</t>
  </si>
  <si>
    <t>Ice Hammer</t>
  </si>
  <si>
    <t>Instruct</t>
  </si>
  <si>
    <t>Laser Focus</t>
  </si>
  <si>
    <t>Leafage</t>
  </si>
  <si>
    <t>Liquidation</t>
  </si>
  <si>
    <t>Lunge</t>
  </si>
  <si>
    <t>Moongeist Beam</t>
  </si>
  <si>
    <t>Multi-Attack</t>
  </si>
  <si>
    <t>Nature's Madness</t>
  </si>
  <si>
    <t>Pollen Puff</t>
  </si>
  <si>
    <t>Anchor Shot</t>
  </si>
  <si>
    <t>The user entangles the target with its anchor chain while attacking. The target becomes unable to flee.</t>
  </si>
  <si>
    <t>Dhelmise</t>
  </si>
  <si>
    <t>Power Trip</t>
  </si>
  <si>
    <t>Prismatic Laser</t>
  </si>
  <si>
    <t>Psychic Fangs</t>
  </si>
  <si>
    <t>Psychic Terrain</t>
  </si>
  <si>
    <t>Purify</t>
  </si>
  <si>
    <t>Revelation Dance</t>
  </si>
  <si>
    <t>Shadow Bone</t>
  </si>
  <si>
    <t>Shell Trap</t>
  </si>
  <si>
    <t>Shore Up</t>
  </si>
  <si>
    <t>Smart Strike</t>
  </si>
  <si>
    <t>Solar Blade</t>
  </si>
  <si>
    <t>Sparkling Aria</t>
  </si>
  <si>
    <t>Spectral Thief</t>
  </si>
  <si>
    <t>Speed Swap</t>
  </si>
  <si>
    <t>Spirit Shackle</t>
  </si>
  <si>
    <t>Spotlight</t>
  </si>
  <si>
    <t>Stomping Tantrum</t>
  </si>
  <si>
    <t>Stength Sap</t>
  </si>
  <si>
    <t>Sunsteel Strike</t>
  </si>
  <si>
    <t>Tearful Look</t>
  </si>
  <si>
    <t>Throat Chop</t>
  </si>
  <si>
    <t>Toxic Thread</t>
  </si>
  <si>
    <t>Trop Kick</t>
  </si>
  <si>
    <t>Zing Zap</t>
  </si>
  <si>
    <t>Aqua Jet</t>
  </si>
  <si>
    <t>Aqua Ring</t>
  </si>
  <si>
    <t>Aqua Tail</t>
  </si>
  <si>
    <t>Arm Thrust</t>
  </si>
  <si>
    <t>Aromatherapy</t>
  </si>
  <si>
    <t>Aromatic Mist</t>
  </si>
  <si>
    <t>Assist</t>
  </si>
  <si>
    <t>Assurance</t>
  </si>
  <si>
    <t>Astonish</t>
  </si>
  <si>
    <t>Attack Order</t>
  </si>
  <si>
    <t>Attract</t>
  </si>
  <si>
    <t>Aura Sphere</t>
  </si>
  <si>
    <t>Aurora Beam</t>
  </si>
  <si>
    <t>Aurora Veil</t>
  </si>
  <si>
    <t>Ally</t>
  </si>
  <si>
    <t>TM70</t>
  </si>
  <si>
    <t>This move reduces damage from physical and special moves for five turns. This can be used only in a hailstorm.</t>
  </si>
  <si>
    <t>Sandshrew (Alolan), Sandslash (Alolan), Vulpix (Alolan), Ninetales (Alolan), Jynx, Articuno, Mew, Delibird, Smoochum, Regice, Glaceon, Froslass, Cryogonal</t>
  </si>
  <si>
    <t>Autotomize</t>
  </si>
  <si>
    <t>Avalanche</t>
  </si>
  <si>
    <t>Baby-Doll Eyes</t>
  </si>
  <si>
    <t>Baneful Bunker</t>
  </si>
  <si>
    <t>In addition to protecting the user from attacks, this move also poisons any attacker that makes direct contact.</t>
  </si>
  <si>
    <t>Toxapex</t>
  </si>
  <si>
    <t>Barrage</t>
  </si>
  <si>
    <t>Barrier</t>
  </si>
  <si>
    <t>20*</t>
  </si>
  <si>
    <t>Beak Blast</t>
  </si>
  <si>
    <t>The user first heats up its beak, then it attacks the target. Making direct contact with the Pokémon while its heating up its beak results in a burn.</t>
  </si>
  <si>
    <t>Beat Up</t>
  </si>
  <si>
    <t>Belch</t>
  </si>
  <si>
    <t>Belly Drum</t>
  </si>
  <si>
    <t>Bestow</t>
  </si>
  <si>
    <t>Bide</t>
  </si>
  <si>
    <t>Bind</t>
  </si>
  <si>
    <t>Black Hole Eclipse</t>
  </si>
  <si>
    <t>The user gathers dark energy using its Z-Power and sucks the target into it. The power varies, depending on the original move.</t>
  </si>
  <si>
    <t>Blast Burn</t>
  </si>
  <si>
    <t>Blaze Kick</t>
  </si>
  <si>
    <t>Blizzard</t>
  </si>
  <si>
    <t>Block</t>
  </si>
  <si>
    <t>Bloom Doom</t>
  </si>
  <si>
    <t>The user collects energy from p lants using its Z-Power and attacks the target with full force. The power varies, depending on the original move.</t>
  </si>
  <si>
    <t>Blue Flare</t>
  </si>
  <si>
    <t>Body Slam</t>
  </si>
  <si>
    <t>Bolt Strike</t>
  </si>
  <si>
    <t>Bone Club</t>
  </si>
  <si>
    <t>Bone Rush</t>
  </si>
  <si>
    <t>Bonemerang</t>
  </si>
  <si>
    <t>Boomburst</t>
  </si>
  <si>
    <t>Bounce</t>
  </si>
  <si>
    <t>Breakneck Blitz</t>
  </si>
  <si>
    <t>The user builds up its momentum using its Z-Power and crashes into the target at full speed. The power varies, depending on the original move.</t>
  </si>
  <si>
    <t>Brave Bird</t>
  </si>
  <si>
    <t>Brick Break</t>
  </si>
  <si>
    <t>Brine</t>
  </si>
  <si>
    <t>Brutal Swing</t>
  </si>
  <si>
    <t>Adjacent</t>
  </si>
  <si>
    <t>TM59</t>
  </si>
  <si>
    <t>The user swings its body around violently to inflict damage on everything in its vicinity.</t>
  </si>
  <si>
    <t>Stufful, Bewear, Guzzlord</t>
  </si>
  <si>
    <t>Bubble</t>
  </si>
  <si>
    <t>Bubble Beam</t>
  </si>
  <si>
    <t>Bug Bite</t>
  </si>
  <si>
    <t>Bug Buzz</t>
  </si>
  <si>
    <t>Bulk Up</t>
  </si>
  <si>
    <t>Bullet Punch</t>
  </si>
  <si>
    <t>Bullet Seed</t>
  </si>
  <si>
    <t>Burn Up</t>
  </si>
  <si>
    <t>To inflict massive damage, the user burns itself out. After using this move, the user will no longer be Fire type.</t>
  </si>
  <si>
    <t>Moltres, Cyndaquil, Quilava, Typhlosion</t>
  </si>
  <si>
    <t>Growlithe, Arcanine</t>
  </si>
  <si>
    <t>Calm Mind</t>
  </si>
  <si>
    <t>Camouflage</t>
  </si>
  <si>
    <t>Captivate</t>
  </si>
  <si>
    <t>Celebrate</t>
  </si>
  <si>
    <t>Charge</t>
  </si>
  <si>
    <t>Charge Beam</t>
  </si>
  <si>
    <t>Chatter</t>
  </si>
  <si>
    <t>65*</t>
  </si>
  <si>
    <t>Circle Throw</t>
  </si>
  <si>
    <t>Clamp</t>
  </si>
  <si>
    <t>85%*</t>
  </si>
  <si>
    <t>Clanging Scales</t>
  </si>
  <si>
    <t>The user rubs the scales on its entire body and makes a huge noise to attack the opposing Pokémon. The user's Defense stat goes down after the attack.</t>
  </si>
  <si>
    <t>Clear Smog</t>
  </si>
  <si>
    <t>Close Combat</t>
  </si>
  <si>
    <t>Coil</t>
  </si>
  <si>
    <t>Comet Punch</t>
  </si>
  <si>
    <t>Confide</t>
  </si>
  <si>
    <t>Confuse Ray</t>
  </si>
  <si>
    <t>Confusion</t>
  </si>
  <si>
    <t>Constrict</t>
  </si>
  <si>
    <t>Conversion</t>
  </si>
  <si>
    <t>Conversion 2</t>
  </si>
  <si>
    <t>Copycat</t>
  </si>
  <si>
    <t>Core Enforcer</t>
  </si>
  <si>
    <t>Cosmic Power</t>
  </si>
  <si>
    <t>Cotton Guard</t>
  </si>
  <si>
    <t>Cotton Spore</t>
  </si>
  <si>
    <t>100%*</t>
  </si>
  <si>
    <t>Counter</t>
  </si>
  <si>
    <t>Covet</t>
  </si>
  <si>
    <t>25*</t>
  </si>
  <si>
    <t>60*</t>
  </si>
  <si>
    <t>Crabhammer</t>
  </si>
  <si>
    <t>100*</t>
  </si>
  <si>
    <t>90%*</t>
  </si>
  <si>
    <t>Crafty Shield</t>
  </si>
  <si>
    <t>Cross Chop</t>
  </si>
  <si>
    <t>Cross Poison</t>
  </si>
  <si>
    <t>Crush Claw</t>
  </si>
  <si>
    <t>Crush Grip</t>
  </si>
  <si>
    <t>Defend Order</t>
  </si>
  <si>
    <t>Defense Curl</t>
  </si>
  <si>
    <t>Defog</t>
  </si>
  <si>
    <t>Detect</t>
  </si>
  <si>
    <t>80*</t>
  </si>
  <si>
    <t>Disarming Voice</t>
  </si>
  <si>
    <t>Discharge</t>
  </si>
  <si>
    <t>Dizzy Punch</t>
  </si>
  <si>
    <t>Doom Desire</t>
  </si>
  <si>
    <t>140*</t>
  </si>
  <si>
    <t>Double Hit</t>
  </si>
  <si>
    <t>Double Kick</t>
  </si>
  <si>
    <t>Double Slap</t>
  </si>
  <si>
    <t>Double Team</t>
  </si>
  <si>
    <t>Double-Edge</t>
  </si>
  <si>
    <t>120*</t>
  </si>
  <si>
    <t>130*</t>
  </si>
  <si>
    <t>85*</t>
  </si>
  <si>
    <t>Dragon Rage</t>
  </si>
  <si>
    <t>*</t>
  </si>
  <si>
    <t>Dragon Rush</t>
  </si>
  <si>
    <t>Dragon Tail</t>
  </si>
  <si>
    <t>Drain Punch</t>
  </si>
  <si>
    <t>10*</t>
  </si>
  <si>
    <t>75*</t>
  </si>
  <si>
    <t>Drill Peck</t>
  </si>
  <si>
    <t>Drill Run</t>
  </si>
  <si>
    <t>Dual Chop</t>
  </si>
  <si>
    <t>Dynamic Punch</t>
  </si>
  <si>
    <t>Earth Power</t>
  </si>
  <si>
    <t>Eerie Impulse</t>
  </si>
  <si>
    <t>Egg Bomb</t>
  </si>
  <si>
    <t>Electric Terrain</t>
  </si>
  <si>
    <t>Electrify</t>
  </si>
  <si>
    <t>Electro</t>
  </si>
  <si>
    <t>Electroweb</t>
  </si>
  <si>
    <t>Embargo</t>
  </si>
  <si>
    <t>Ember</t>
  </si>
  <si>
    <t>Encore</t>
  </si>
  <si>
    <t>Endeavor</t>
  </si>
  <si>
    <t>Endure</t>
  </si>
  <si>
    <t>Energy</t>
  </si>
  <si>
    <t>90*</t>
  </si>
  <si>
    <t>Entrainment</t>
  </si>
  <si>
    <t>Eruption</t>
  </si>
  <si>
    <t>Explosion</t>
  </si>
  <si>
    <t>250*</t>
  </si>
  <si>
    <t>Facade</t>
  </si>
  <si>
    <t>Fairy Lock</t>
  </si>
  <si>
    <t>Fairy Wind</t>
  </si>
  <si>
    <t>Fake Out</t>
  </si>
  <si>
    <t>Fake Tears</t>
  </si>
  <si>
    <t>Feather Dance</t>
  </si>
  <si>
    <t>Feint</t>
  </si>
  <si>
    <t>30*</t>
  </si>
  <si>
    <t>Feint Attack</t>
  </si>
  <si>
    <t>Fell Stinger</t>
  </si>
  <si>
    <t>Fiery Dance</t>
  </si>
  <si>
    <t>Final Gambit</t>
  </si>
  <si>
    <t>110*</t>
  </si>
  <si>
    <t>Fire Fang</t>
  </si>
  <si>
    <t>Fire Pledge</t>
  </si>
  <si>
    <t>Fire Spin</t>
  </si>
  <si>
    <t>35*</t>
  </si>
  <si>
    <t>Fissure</t>
  </si>
  <si>
    <t>Flail</t>
  </si>
  <si>
    <t>Flame Burst</t>
  </si>
  <si>
    <t>Flame Wheel</t>
  </si>
  <si>
    <t>Flare Blitz</t>
  </si>
  <si>
    <t>Flatter</t>
  </si>
  <si>
    <t>Fling</t>
  </si>
  <si>
    <t>Flower Shield</t>
  </si>
  <si>
    <t>Flying Press</t>
  </si>
  <si>
    <t>Focus Blast</t>
  </si>
  <si>
    <t>Focus Punch</t>
  </si>
  <si>
    <t>Follow Me</t>
  </si>
  <si>
    <t>Foresight</t>
  </si>
  <si>
    <t>Forest's Curse</t>
  </si>
  <si>
    <t>Freeze Shock</t>
  </si>
  <si>
    <t>Freeze-Dry</t>
  </si>
  <si>
    <t>Frenzy Plant</t>
  </si>
  <si>
    <t>Frost Breath</t>
  </si>
  <si>
    <t>Frustration</t>
  </si>
  <si>
    <t>Fury Attack</t>
  </si>
  <si>
    <t>Fury Cutter</t>
  </si>
  <si>
    <t>40*</t>
  </si>
  <si>
    <t>Fury Swipes</t>
  </si>
  <si>
    <t>Fusion Bolt</t>
  </si>
  <si>
    <t>Gastro Acid</t>
  </si>
  <si>
    <t>Gear Grind</t>
  </si>
  <si>
    <t>Giga Drain</t>
  </si>
  <si>
    <t>Giga Impact</t>
  </si>
  <si>
    <t>Glare</t>
  </si>
  <si>
    <t>Grass Knot</t>
  </si>
  <si>
    <t>Grass Pledge</t>
  </si>
  <si>
    <t>Grass Whistle</t>
  </si>
  <si>
    <t>Grassy Terrain</t>
  </si>
  <si>
    <t>Gravity</t>
  </si>
  <si>
    <t>Growl</t>
  </si>
  <si>
    <t>Growth</t>
  </si>
  <si>
    <t>Guard Split</t>
  </si>
  <si>
    <t>Guard Swap</t>
  </si>
  <si>
    <t>Guillotine</t>
  </si>
  <si>
    <t>—**</t>
  </si>
  <si>
    <t>Gunk Shot</t>
  </si>
  <si>
    <t>80%*</t>
  </si>
  <si>
    <t>Gust*</t>
  </si>
  <si>
    <t>Hail</t>
  </si>
  <si>
    <t>Hammer Arm</t>
  </si>
  <si>
    <t>Happy Hour</t>
  </si>
  <si>
    <t>Harden</t>
  </si>
  <si>
    <t>Haze</t>
  </si>
  <si>
    <t>Head Charge</t>
  </si>
  <si>
    <t>Head Smash</t>
  </si>
  <si>
    <t>Headbutt</t>
  </si>
  <si>
    <t>Heal Bell</t>
  </si>
  <si>
    <t>Heal Block</t>
  </si>
  <si>
    <t>Heal Order</t>
  </si>
  <si>
    <t>Heal Pulse</t>
  </si>
  <si>
    <t>Heart Stamp</t>
  </si>
  <si>
    <t>Heart Swap</t>
  </si>
  <si>
    <t>Heat Crash</t>
  </si>
  <si>
    <t>Heat Wave</t>
  </si>
  <si>
    <t>95*</t>
  </si>
  <si>
    <t>Heavy Slam</t>
  </si>
  <si>
    <t>Helping Hand</t>
  </si>
  <si>
    <t>Hidden Power</t>
  </si>
  <si>
    <t>High Jump Kick</t>
  </si>
  <si>
    <t>Hold Back</t>
  </si>
  <si>
    <t>Hold Hands</t>
  </si>
  <si>
    <t>Hone Claws</t>
  </si>
  <si>
    <t>Horn Attack</t>
  </si>
  <si>
    <t>Horn Drill</t>
  </si>
  <si>
    <t>Horn Leech</t>
  </si>
  <si>
    <t>Howl</t>
  </si>
  <si>
    <t>Hurricane</t>
  </si>
  <si>
    <t>Hydro Cannon</t>
  </si>
  <si>
    <t>Hyper Beam</t>
  </si>
  <si>
    <t>Hyper Fang</t>
  </si>
  <si>
    <t>Hyper Voice</t>
  </si>
  <si>
    <t>Hyperspace Fury</t>
  </si>
  <si>
    <t>Hyperspace Hole</t>
  </si>
  <si>
    <t>60%*</t>
  </si>
  <si>
    <t>Ice Burn</t>
  </si>
  <si>
    <t>Ice Fang</t>
  </si>
  <si>
    <t>Ice Punch</t>
  </si>
  <si>
    <t>Ice Shard</t>
  </si>
  <si>
    <t>Icicle Crash</t>
  </si>
  <si>
    <t>Icicle Spear</t>
  </si>
  <si>
    <t>Icy Wind</t>
  </si>
  <si>
    <t>Imprison</t>
  </si>
  <si>
    <t>Incinerate</t>
  </si>
  <si>
    <t>Inferno</t>
  </si>
  <si>
    <t>Infestation</t>
  </si>
  <si>
    <t>Ingrain</t>
  </si>
  <si>
    <t>Ion Deluge</t>
  </si>
  <si>
    <t>Iron Tail</t>
  </si>
  <si>
    <t>Judgment</t>
  </si>
  <si>
    <t>Jump Kick</t>
  </si>
  <si>
    <t>Karate Chop*</t>
  </si>
  <si>
    <t>Kinesis</t>
  </si>
  <si>
    <t>Knock Off</t>
  </si>
  <si>
    <t>Land's Wrath</t>
  </si>
  <si>
    <t>Last Resort</t>
  </si>
  <si>
    <t>Lava Plume</t>
  </si>
  <si>
    <t>Leaf Blade</t>
  </si>
  <si>
    <t>Leaf Storm</t>
  </si>
  <si>
    <t>Leaf Tornado</t>
  </si>
  <si>
    <t>Leech Life</t>
  </si>
  <si>
    <t>Lick</t>
  </si>
  <si>
    <t>Light of Ruin</t>
  </si>
  <si>
    <t>Light Screen</t>
  </si>
  <si>
    <t>Lock-On</t>
  </si>
  <si>
    <t>Lovely Kiss</t>
  </si>
  <si>
    <t>Low Kick</t>
  </si>
  <si>
    <t>—*</t>
  </si>
  <si>
    <t>Low Sweep</t>
  </si>
  <si>
    <t>Lunar Dance</t>
  </si>
  <si>
    <t>Mach Punch</t>
  </si>
  <si>
    <t>Magic Coat</t>
  </si>
  <si>
    <t>Magic Room</t>
  </si>
  <si>
    <t>Magical Leaf</t>
  </si>
  <si>
    <t>Magma Storm</t>
  </si>
  <si>
    <t>75%*</t>
  </si>
  <si>
    <t>Magnet Bomb</t>
  </si>
  <si>
    <t>Magnet Rise</t>
  </si>
  <si>
    <t>Magnetic Flux</t>
  </si>
  <si>
    <t>Magnitude</t>
  </si>
  <si>
    <t>Mat Block</t>
  </si>
  <si>
    <t>Me First</t>
  </si>
  <si>
    <t>Meditate</t>
  </si>
  <si>
    <t>Mega Drain</t>
  </si>
  <si>
    <t>15*</t>
  </si>
  <si>
    <t>Mega Kick</t>
  </si>
  <si>
    <t>Mega Punch</t>
  </si>
  <si>
    <t>Megahorn</t>
  </si>
  <si>
    <t>Memento</t>
  </si>
  <si>
    <t>Metal Burst</t>
  </si>
  <si>
    <t>Metal Claw</t>
  </si>
  <si>
    <t>Metal Sound</t>
  </si>
  <si>
    <t>Meteor Mash</t>
  </si>
  <si>
    <t>Milk Drink</t>
  </si>
  <si>
    <t>Mimic</t>
  </si>
  <si>
    <t>Mind Reader</t>
  </si>
  <si>
    <t>Miracle Eye</t>
  </si>
  <si>
    <t>Mirror Coat</t>
  </si>
  <si>
    <t>Mirror Move</t>
  </si>
  <si>
    <t>Mirror Shot</t>
  </si>
  <si>
    <t>Mist</t>
  </si>
  <si>
    <t>Misty Terrain</t>
  </si>
  <si>
    <t>Moonlight*</t>
  </si>
  <si>
    <t>Morning Sun</t>
  </si>
  <si>
    <t>Mud Shot</t>
  </si>
  <si>
    <t>Mud Sport</t>
  </si>
  <si>
    <t>Mud-Slap</t>
  </si>
  <si>
    <t>Muddy Water</t>
  </si>
  <si>
    <t>Mystical Fire</t>
  </si>
  <si>
    <t>Natural Gift</t>
  </si>
  <si>
    <t>Nature Power</t>
  </si>
  <si>
    <t>Needle Arm</t>
  </si>
  <si>
    <t>Night Daze</t>
  </si>
  <si>
    <t>Night Shade</t>
  </si>
  <si>
    <t>Night Slash</t>
  </si>
  <si>
    <t>Nightmare</t>
  </si>
  <si>
    <t>Noble Roar</t>
  </si>
  <si>
    <t>Nuzzle</t>
  </si>
  <si>
    <t>Oblivion Wing</t>
  </si>
  <si>
    <t>Octazooka</t>
  </si>
  <si>
    <t>Odor Sleuth</t>
  </si>
  <si>
    <t>Ominous Wind</t>
  </si>
  <si>
    <t>Origin Pulse</t>
  </si>
  <si>
    <t>Overheat</t>
  </si>
  <si>
    <t>Pain Split</t>
  </si>
  <si>
    <t>Parting Shot</t>
  </si>
  <si>
    <t>Pay Day</t>
  </si>
  <si>
    <t>Payback</t>
  </si>
  <si>
    <t>Peck</t>
  </si>
  <si>
    <t>Petal Blizzard</t>
  </si>
  <si>
    <t>Petal Dance</t>
  </si>
  <si>
    <t>Pin Missile</t>
  </si>
  <si>
    <t>95%*</t>
  </si>
  <si>
    <t>Play Nice</t>
  </si>
  <si>
    <t>Play Rough</t>
  </si>
  <si>
    <t>Pluck</t>
  </si>
  <si>
    <t>Poison Fang</t>
  </si>
  <si>
    <t>Poison Gas</t>
  </si>
  <si>
    <t>Poison Jab</t>
  </si>
  <si>
    <t>Poison Powder</t>
  </si>
  <si>
    <t>Poison Sting</t>
  </si>
  <si>
    <t>Poison Tail</t>
  </si>
  <si>
    <t>Pound</t>
  </si>
  <si>
    <t>Powder</t>
  </si>
  <si>
    <t>Powder Snow</t>
  </si>
  <si>
    <t>Power Gem</t>
  </si>
  <si>
    <t>Power Split</t>
  </si>
  <si>
    <t>Power Swap</t>
  </si>
  <si>
    <t>Power Trick</t>
  </si>
  <si>
    <t>Precipice Blades</t>
  </si>
  <si>
    <t>Present</t>
  </si>
  <si>
    <t>Psybeam</t>
  </si>
  <si>
    <t>Psych Up</t>
  </si>
  <si>
    <t>Psycho Boost</t>
  </si>
  <si>
    <t>Psyshock</t>
  </si>
  <si>
    <t>Psystrike</t>
  </si>
  <si>
    <t>Psywave</t>
  </si>
  <si>
    <t>Punishment</t>
  </si>
  <si>
    <t>Quash</t>
  </si>
  <si>
    <t>Quick Guard</t>
  </si>
  <si>
    <t>Quiver Dance</t>
  </si>
  <si>
    <t>Rage</t>
  </si>
  <si>
    <t>Rage Powder</t>
  </si>
  <si>
    <t>Rain Dance</t>
  </si>
  <si>
    <t>Razor Leaf</t>
  </si>
  <si>
    <t>Razor Shell</t>
  </si>
  <si>
    <t>Razor Wind</t>
  </si>
  <si>
    <t>Recycle</t>
  </si>
  <si>
    <t>Reflect</t>
  </si>
  <si>
    <t>Reflect Type</t>
  </si>
  <si>
    <t>Refresh</t>
  </si>
  <si>
    <t>Relic Song</t>
  </si>
  <si>
    <t>Rest</t>
  </si>
  <si>
    <t>Revenge</t>
  </si>
  <si>
    <t>Reversal</t>
  </si>
  <si>
    <t>Roar of Time</t>
  </si>
  <si>
    <t>Rock Blast</t>
  </si>
  <si>
    <t>Rock Climb</t>
  </si>
  <si>
    <t>Rock Polish</t>
  </si>
  <si>
    <t>Rock Throw</t>
  </si>
  <si>
    <t>Rock Wrecker</t>
  </si>
  <si>
    <t>Role Play</t>
  </si>
  <si>
    <t>Rolling Kick</t>
  </si>
  <si>
    <t>Rollout</t>
  </si>
  <si>
    <t>Rototiller</t>
  </si>
  <si>
    <t>Round</t>
  </si>
  <si>
    <t>Sacred Fire</t>
  </si>
  <si>
    <t>Sacred Sword</t>
  </si>
  <si>
    <t>Safeguard</t>
  </si>
  <si>
    <t>Sand Attack*</t>
  </si>
  <si>
    <t>Sand Tomb</t>
  </si>
  <si>
    <t>Scald</t>
  </si>
  <si>
    <t>Scratch</t>
  </si>
  <si>
    <t>Searing Shot</t>
  </si>
  <si>
    <t>Secret Sword</t>
  </si>
  <si>
    <t>Seed Bomb</t>
  </si>
  <si>
    <t>Seed Flare</t>
  </si>
  <si>
    <t>Seismic Toss</t>
  </si>
  <si>
    <t>Self-Destruct</t>
  </si>
  <si>
    <t>200*</t>
  </si>
  <si>
    <t>Shadow Force</t>
  </si>
  <si>
    <t>Shadow Punch</t>
  </si>
  <si>
    <t>Sharpen</t>
  </si>
  <si>
    <t>Sheer Cold</t>
  </si>
  <si>
    <t>Shell Smash</t>
  </si>
  <si>
    <t>Shift Gear</t>
  </si>
  <si>
    <t>Shock Wave</t>
  </si>
  <si>
    <t>Signal Beam</t>
  </si>
  <si>
    <t>Silver Wind</t>
  </si>
  <si>
    <t>Simple Beam</t>
  </si>
  <si>
    <t>Sing</t>
  </si>
  <si>
    <t>Sketch</t>
  </si>
  <si>
    <t>Skill Swap</t>
  </si>
  <si>
    <t>Skull Bash</t>
  </si>
  <si>
    <t>Sky Attack</t>
  </si>
  <si>
    <t>Sky Drop</t>
  </si>
  <si>
    <t>Sky Uppercut</t>
  </si>
  <si>
    <t>Slack Off</t>
  </si>
  <si>
    <t>Slam</t>
  </si>
  <si>
    <t>Sleep Powder</t>
  </si>
  <si>
    <t>Sleep Talk</t>
  </si>
  <si>
    <t>Sludge Bomb</t>
  </si>
  <si>
    <t>Sludge Wave</t>
  </si>
  <si>
    <t>Smack Down</t>
  </si>
  <si>
    <t>Smelling Salts</t>
  </si>
  <si>
    <t>70*</t>
  </si>
  <si>
    <t>Smog</t>
  </si>
  <si>
    <t>Smokescreen</t>
  </si>
  <si>
    <t>Snarl</t>
  </si>
  <si>
    <t>Snatch</t>
  </si>
  <si>
    <t>Snore</t>
  </si>
  <si>
    <t>50*</t>
  </si>
  <si>
    <t>Soak</t>
  </si>
  <si>
    <t>Soft-Boiled</t>
  </si>
  <si>
    <t>Solar Beam</t>
  </si>
  <si>
    <t>Sonic Boom</t>
  </si>
  <si>
    <t>Spacial Rend</t>
  </si>
  <si>
    <t>Spark</t>
  </si>
  <si>
    <t>Spider Web</t>
  </si>
  <si>
    <t>Spike Cannon</t>
  </si>
  <si>
    <t>Spiky Shield</t>
  </si>
  <si>
    <t>Spit Up</t>
  </si>
  <si>
    <t>Spite</t>
  </si>
  <si>
    <t>Splash</t>
  </si>
  <si>
    <t>Spore</t>
  </si>
  <si>
    <t>Stealth Rock</t>
  </si>
  <si>
    <t>Steam Eruption</t>
  </si>
  <si>
    <t>Steamroller</t>
  </si>
  <si>
    <t>Sticky Web</t>
  </si>
  <si>
    <t>Stockpile</t>
  </si>
  <si>
    <t>Stomp</t>
  </si>
  <si>
    <t>Stored Power</t>
  </si>
  <si>
    <t>Storm Throw</t>
  </si>
  <si>
    <t>String Shot</t>
  </si>
  <si>
    <t>Struggle</t>
  </si>
  <si>
    <t>1*</t>
  </si>
  <si>
    <t>Struggle Bug</t>
  </si>
  <si>
    <t>Stun Spore</t>
  </si>
  <si>
    <t>Submission</t>
  </si>
  <si>
    <t>Sucker Punch</t>
  </si>
  <si>
    <t>Sunny Day</t>
  </si>
  <si>
    <t>Super Fang</t>
  </si>
  <si>
    <t>Supersonic</t>
  </si>
  <si>
    <t>Swagger</t>
  </si>
  <si>
    <t>Swallow</t>
  </si>
  <si>
    <t>Sweet Kiss*</t>
  </si>
  <si>
    <t>Sweet Scent</t>
  </si>
  <si>
    <t>Switcheroo</t>
  </si>
  <si>
    <t>Synchronoise</t>
  </si>
  <si>
    <t>Tackle</t>
  </si>
  <si>
    <t>Tail Glow</t>
  </si>
  <si>
    <t>Tail Slap</t>
  </si>
  <si>
    <t>Tail Whip</t>
  </si>
  <si>
    <t>Tailwind</t>
  </si>
  <si>
    <t>Take Down</t>
  </si>
  <si>
    <t>Techno Blast</t>
  </si>
  <si>
    <t>Teeter Dance</t>
  </si>
  <si>
    <t>Telekinesis</t>
  </si>
  <si>
    <t>Thousand Arrows</t>
  </si>
  <si>
    <t>Thousand Waves</t>
  </si>
  <si>
    <t>Thunder Fang</t>
  </si>
  <si>
    <t>Thunder Punch</t>
  </si>
  <si>
    <t>Thunder Shock</t>
  </si>
  <si>
    <t>Tickle</t>
  </si>
  <si>
    <t>Topsy-Turvy</t>
  </si>
  <si>
    <t>Torment</t>
  </si>
  <si>
    <t>Toxic Spikes</t>
  </si>
  <si>
    <t>Transform</t>
  </si>
  <si>
    <t>Tri Attack</t>
  </si>
  <si>
    <t>Trick</t>
  </si>
  <si>
    <t>Trick Room</t>
  </si>
  <si>
    <t>Trick-or-Treat</t>
  </si>
  <si>
    <t>Triple Kick</t>
  </si>
  <si>
    <t>Trump Card</t>
  </si>
  <si>
    <t>Twineedle</t>
  </si>
  <si>
    <t>Twister</t>
  </si>
  <si>
    <t>U-turn</t>
  </si>
  <si>
    <t>V-create</t>
  </si>
  <si>
    <t>Vacuum Wave</t>
  </si>
  <si>
    <t>Venom Drench</t>
  </si>
  <si>
    <t>Venoshock</t>
  </si>
  <si>
    <t>Vice Grip</t>
  </si>
  <si>
    <t>Vine Whip</t>
  </si>
  <si>
    <t>45*</t>
  </si>
  <si>
    <t>Vital Throw</t>
  </si>
  <si>
    <t>Volt Switch</t>
  </si>
  <si>
    <t>Volt Tackle</t>
  </si>
  <si>
    <t>Wake-Up Slap</t>
  </si>
  <si>
    <t>Water Gun</t>
  </si>
  <si>
    <t>Water Pledge</t>
  </si>
  <si>
    <t>Water Shuriken</t>
  </si>
  <si>
    <t>Water Sport</t>
  </si>
  <si>
    <t>Water Spout</t>
  </si>
  <si>
    <t>Weather</t>
  </si>
  <si>
    <t>Whirlpool</t>
  </si>
  <si>
    <t>Whirlwind</t>
  </si>
  <si>
    <t>Wide Guard</t>
  </si>
  <si>
    <t>Wild Charge</t>
  </si>
  <si>
    <t>Will-O-Wisp</t>
  </si>
  <si>
    <t>Wing Attack</t>
  </si>
  <si>
    <t>Withdraw</t>
  </si>
  <si>
    <t>Wonder Room</t>
  </si>
  <si>
    <t>Wood Hammer</t>
  </si>
  <si>
    <t>Worry Seed</t>
  </si>
  <si>
    <t>Wrap</t>
  </si>
  <si>
    <t>Wring Out</t>
  </si>
  <si>
    <t>Yawn</t>
  </si>
  <si>
    <t>Zap Cannon</t>
  </si>
  <si>
    <t>Zen Headbutt</t>
  </si>
  <si>
    <t>Cat.</t>
  </si>
  <si>
    <t>Acc.</t>
  </si>
  <si>
    <t>TM</t>
  </si>
  <si>
    <t>Prob. (%)</t>
  </si>
  <si>
    <t>GRASS</t>
  </si>
  <si>
    <t>User recovers half the HP inflicted on opponent.</t>
  </si>
  <si>
    <t>POISON</t>
  </si>
  <si>
    <t>May lower opponent's Special Defense.</t>
  </si>
  <si>
    <t>Sharply raises user's Defense.</t>
  </si>
  <si>
    <t>Sharply lowers opponent's Special Defense.</t>
  </si>
  <si>
    <t>FLYING</t>
  </si>
  <si>
    <t>Stronger when the user does not have a held item.</t>
  </si>
  <si>
    <t>NORMAL</t>
  </si>
  <si>
    <t>Sharply raises a random stat.</t>
  </si>
  <si>
    <t>∞</t>
  </si>
  <si>
    <t>Ignores Accuracy and Evasiveness.</t>
  </si>
  <si>
    <t>High critical hit ratio.</t>
  </si>
  <si>
    <t>Gives target priority in the next turn.</t>
  </si>
  <si>
    <t>PSYCHIC</t>
  </si>
  <si>
    <t>Sharply raises user's Speed.</t>
  </si>
  <si>
    <t>May cause flinching.</t>
  </si>
  <si>
    <t>User switches with opposite teammate.</t>
  </si>
  <si>
    <t>Sharply raises user's Special Defense.</t>
  </si>
  <si>
    <t>ROCK</t>
  </si>
  <si>
    <t>May raise all user's stats at once.</t>
  </si>
  <si>
    <t>WATER</t>
  </si>
  <si>
    <t>User attacks first.</t>
  </si>
  <si>
    <t>Restores a little HP each turn.</t>
  </si>
  <si>
    <t>FIGHTING</t>
  </si>
  <si>
    <t>Hits 2-5 times in one turn.</t>
  </si>
  <si>
    <t>Cures all status problems in your party.</t>
  </si>
  <si>
    <t>FAIRY</t>
  </si>
  <si>
    <t>Raises Special Defense of allies.</t>
  </si>
  <si>
    <t>In a Double Battle, user randomly attacks with a partner's move.</t>
  </si>
  <si>
    <t>DARK</t>
  </si>
  <si>
    <t>Power doubles if opponent already took damage in the same turn.</t>
  </si>
  <si>
    <t>GHOST</t>
  </si>
  <si>
    <t>BUG</t>
  </si>
  <si>
    <t>TM45</t>
  </si>
  <si>
    <t>If opponent is the opposite gender, it's less likely to attack.</t>
  </si>
  <si>
    <t>ICE</t>
  </si>
  <si>
    <t>May lower opponent's Attack.</t>
  </si>
  <si>
    <t>STEEL</t>
  </si>
  <si>
    <t>Halves weight and sharply raises Speed.</t>
  </si>
  <si>
    <t>Power doubles if user took damage first.</t>
  </si>
  <si>
    <t>Always goes first. Lowers the target's attack.</t>
  </si>
  <si>
    <t>User switches out and gives stat changes to the incoming Pokémon.</t>
  </si>
  <si>
    <t>Each Pokémon in your party attacks.</t>
  </si>
  <si>
    <t>Requires a held Berry to attack.</t>
  </si>
  <si>
    <t>User loses 50% of its max HP, but Attack raises to maximum.</t>
  </si>
  <si>
    <t>Gives the user's held item to the target.</t>
  </si>
  <si>
    <t>User takes damage for two turns then strikes back double.</t>
  </si>
  <si>
    <t>Traps opponent, damaging them for 4-5 turns.</t>
  </si>
  <si>
    <t>FIRE</t>
  </si>
  <si>
    <t>User must recharge next turn.</t>
  </si>
  <si>
    <t>High critical hit ratio. May burn opponent.</t>
  </si>
  <si>
    <t>TM14</t>
  </si>
  <si>
    <t>May freeze opponent.</t>
  </si>
  <si>
    <t>Opponent cannot flee or switch.</t>
  </si>
  <si>
    <t>May burn opponent.</t>
  </si>
  <si>
    <t>May paralyze opponent.</t>
  </si>
  <si>
    <t>ELECTRIC</t>
  </si>
  <si>
    <t>GROUND</t>
  </si>
  <si>
    <t>Hits twice in one turn.</t>
  </si>
  <si>
    <t>Hits all adjacent Pokémon.</t>
  </si>
  <si>
    <t>Springs up on first turn, attacks on second. May paralyze opponent.</t>
  </si>
  <si>
    <t>User receives recoil damage.</t>
  </si>
  <si>
    <t>TM31</t>
  </si>
  <si>
    <t>Breaks through Reflect and Light Screen barriers.</t>
  </si>
  <si>
    <t>Power doubles if opponent's HP is less than 50%.</t>
  </si>
  <si>
    <t>May lower opponent's Speed.</t>
  </si>
  <si>
    <t>Receives the effect from the opponent's held berry.</t>
  </si>
  <si>
    <t>TM08</t>
  </si>
  <si>
    <t>Raises user's Attack and Defense.</t>
  </si>
  <si>
    <t>TM78</t>
  </si>
  <si>
    <t>Lowers opponent's Speed.</t>
  </si>
  <si>
    <t>TM04</t>
  </si>
  <si>
    <t>Raises user's Special Attack and Special Defense.</t>
  </si>
  <si>
    <t>Changes user's type according to the location.</t>
  </si>
  <si>
    <t>Sharply lowers opponent's Special Attack if opposite gender.</t>
  </si>
  <si>
    <t>The Pokémon congratulates you on your special day. No battle effect.</t>
  </si>
  <si>
    <t>Raises user's Special Defense and next Electric move's power increases.</t>
  </si>
  <si>
    <t>TM57</t>
  </si>
  <si>
    <t>May raise user's Special Attack.</t>
  </si>
  <si>
    <t>Charm</t>
  </si>
  <si>
    <t>Sharply lowers opponent's Attack.</t>
  </si>
  <si>
    <t>Confuses opponent.</t>
  </si>
  <si>
    <t>Ignores opponent's stat changes.</t>
  </si>
  <si>
    <t>In battles, the opponent switches. In the wild, the Pokémon runs.</t>
  </si>
  <si>
    <t>Removes all of the target's stat changes.</t>
  </si>
  <si>
    <t>Lowers user's Defense and Special Defense.</t>
  </si>
  <si>
    <t>Raises user's Attack, Defense and Accuracy.</t>
  </si>
  <si>
    <t>TM100</t>
  </si>
  <si>
    <t>Lowers opponent's Special Attack.</t>
  </si>
  <si>
    <t>May confuse opponent.</t>
  </si>
  <si>
    <t>May lower opponent's Speed by one stage.</t>
  </si>
  <si>
    <t>Changes user's type to that of its first move.</t>
  </si>
  <si>
    <t>User changes type to become resistant to opponent's last move.</t>
  </si>
  <si>
    <t>Copies opponent's last move.</t>
  </si>
  <si>
    <t>Raises user's Defense and Special Defense.</t>
  </si>
  <si>
    <t>Drastically raises user's Defense.</t>
  </si>
  <si>
    <t>Sharply lowers opponent's Speed.</t>
  </si>
  <si>
    <t>When hit by a Physical Attack, user strikes back with 2x power.</t>
  </si>
  <si>
    <t>Opponent's item is stolen by the user.</t>
  </si>
  <si>
    <t>Protects the Pokémon from status moves.</t>
  </si>
  <si>
    <t>High critical hit ratio. May poison opponent.</t>
  </si>
  <si>
    <t>May lower opponent's Defense.</t>
  </si>
  <si>
    <t>More powerful when opponent has higher HP.</t>
  </si>
  <si>
    <t>Curse</t>
  </si>
  <si>
    <t>Ghosts lose 50% of max HP and curse the opponent; Non-Ghosts raise Attack, Defense and lower Speed.</t>
  </si>
  <si>
    <t>HM01</t>
  </si>
  <si>
    <t>TM97</t>
  </si>
  <si>
    <t>Puts all adjacent opponents to sleep.</t>
  </si>
  <si>
    <t>TM99</t>
  </si>
  <si>
    <t>Hits all adjacent opponents.</t>
  </si>
  <si>
    <t>Raises user's Defense.</t>
  </si>
  <si>
    <t>Lowers opponent's Evasiveness and clears fog.</t>
  </si>
  <si>
    <t>If the user faints, the opponent also faints.</t>
  </si>
  <si>
    <t>Opponent's attack doesn't affect you, but may fail if used often.</t>
  </si>
  <si>
    <t>May raise user's Defense</t>
  </si>
  <si>
    <t>TM28</t>
  </si>
  <si>
    <t>Digs underground on first turn, attacks on second. Can also escape from caves.</t>
  </si>
  <si>
    <t>Opponent can't use its last attack for a few turns.</t>
  </si>
  <si>
    <t>HM07</t>
  </si>
  <si>
    <t>Dives underwater on first turn, attacks on second turn.</t>
  </si>
  <si>
    <t>Damage occurs 2 turns later.</t>
  </si>
  <si>
    <t>TM32</t>
  </si>
  <si>
    <t>Raises user's Evasiveness.</t>
  </si>
  <si>
    <t>DRAGON</t>
  </si>
  <si>
    <t>Sharply lowers user's Special Attack.</t>
  </si>
  <si>
    <t>TM02</t>
  </si>
  <si>
    <t>Raises user's Attack and Speed.</t>
  </si>
  <si>
    <t>Always inflicts 40 HP.</t>
  </si>
  <si>
    <t>TM82</t>
  </si>
  <si>
    <t>User recovers most the HP inflicted on opponent.</t>
  </si>
  <si>
    <t>TM85</t>
  </si>
  <si>
    <t>User recovers half the HP inflicted on a sleeping opponent.</t>
  </si>
  <si>
    <t>TM26</t>
  </si>
  <si>
    <t>Power is doubled if opponent is underground from using Dig.</t>
  </si>
  <si>
    <t>TM49</t>
  </si>
  <si>
    <t>Power increases each turn.</t>
  </si>
  <si>
    <t>Sharply lowers opponent's Special Attack.</t>
  </si>
  <si>
    <t>Prevents all Pokémon from falling asleep for 5 turns.</t>
  </si>
  <si>
    <t>Changes the target's move to Electric type.</t>
  </si>
  <si>
    <t>Electro Ball</t>
  </si>
  <si>
    <t>The faster the user, the stronger the attack.</t>
  </si>
  <si>
    <t>TM63</t>
  </si>
  <si>
    <t>Opponent cannot use items.</t>
  </si>
  <si>
    <t>Forces opponent to keep using its last move for 3 turns.</t>
  </si>
  <si>
    <t>Reduces opponent's HP to same as user's.</t>
  </si>
  <si>
    <t>Always left with at least 1 HP, but may fail if used consecutively.</t>
  </si>
  <si>
    <t>Energy Ball</t>
  </si>
  <si>
    <t>TM53</t>
  </si>
  <si>
    <t>Makes target's ability same as user's.</t>
  </si>
  <si>
    <t>Stronger when the user's HP is higher.</t>
  </si>
  <si>
    <t>TM64</t>
  </si>
  <si>
    <t>User faints.</t>
  </si>
  <si>
    <t>TM42</t>
  </si>
  <si>
    <t>Power doubles if user is burned, poisoned, or paralyzed.</t>
  </si>
  <si>
    <t>Prevents fleeing in the next turn.</t>
  </si>
  <si>
    <t>User attacks first, foe flinches. Only usable on first turn.</t>
  </si>
  <si>
    <t>TM54</t>
  </si>
  <si>
    <t>Always leaves opponent with at least 1 HP.</t>
  </si>
  <si>
    <t>Only hits if opponent uses Protect or Detect in the same turn.</t>
  </si>
  <si>
    <t>Sharply raises user's Attack if target is KO'd.</t>
  </si>
  <si>
    <t>Inflicts damage equal to the user's remaining HP. User faints.</t>
  </si>
  <si>
    <t>TM38</t>
  </si>
  <si>
    <t>May cause flinching and/or burn opponent.</t>
  </si>
  <si>
    <t>Added effects appear if combined with Grass Pledge or Water Pledge.</t>
  </si>
  <si>
    <t>One-Hit-KO, if it hits.</t>
  </si>
  <si>
    <t>The lower the user's HP, the higher the power.</t>
  </si>
  <si>
    <t>May also injure nearby Pokémon.</t>
  </si>
  <si>
    <t>TM43</t>
  </si>
  <si>
    <t>Raises user's Speed.</t>
  </si>
  <si>
    <t>TM35</t>
  </si>
  <si>
    <t>User receives recoil damage. May burn opponent.</t>
  </si>
  <si>
    <t>Lowers opponent's Accuracy.</t>
  </si>
  <si>
    <t>TM91</t>
  </si>
  <si>
    <t>Confuses opponent, but raises its Special Attack by two stages.</t>
  </si>
  <si>
    <t>TM56</t>
  </si>
  <si>
    <t>Power depends on held item.</t>
  </si>
  <si>
    <t>Sharply raises Defense of all Grass-type Pokémon on the field.</t>
  </si>
  <si>
    <t>HM02</t>
  </si>
  <si>
    <t>Flies up on first turn, attacks on second turn.</t>
  </si>
  <si>
    <t>Deals Fighting and Flying type damage.</t>
  </si>
  <si>
    <t>TM52</t>
  </si>
  <si>
    <t>Increases critical hit ratio.</t>
  </si>
  <si>
    <t>If the user is hit before attacking, it flinches instead.</t>
  </si>
  <si>
    <t>In Double Battle, the user takes all the attacks.</t>
  </si>
  <si>
    <t>Resets opponent's Evasiveness, Normal-type and Fighting-type attacks can now hit Ghosts, and Ghost-type attacks hit Normal.</t>
  </si>
  <si>
    <t>Adds Grass type to opponent.</t>
  </si>
  <si>
    <t>Uses the opponent's Attack stat.</t>
  </si>
  <si>
    <t>Charges on first turn, attacks on second. May paralyze opponent.</t>
  </si>
  <si>
    <t>May freeze opponent. Super-effective against Water types.</t>
  </si>
  <si>
    <t>TM79</t>
  </si>
  <si>
    <t>Always results in a critical hit.</t>
  </si>
  <si>
    <t>TM21</t>
  </si>
  <si>
    <t>Power decreases with higher Happiness.</t>
  </si>
  <si>
    <t>Power increases if Fusion Flare is used in the same turn.</t>
  </si>
  <si>
    <t>Power increases if Fusion Bolt is used in the same turn.</t>
  </si>
  <si>
    <t>Cancels out the effect of the opponent's Ability.</t>
  </si>
  <si>
    <t>Charges on first turn, sharply raises user's Sp. Attack, Sp. Defense and Speed on the second.</t>
  </si>
  <si>
    <t>TM68</t>
  </si>
  <si>
    <t>Paralyzes opponent.</t>
  </si>
  <si>
    <t>TM86</t>
  </si>
  <si>
    <t>The heavier the opponent, the stronger the attack.</t>
  </si>
  <si>
    <t>Added effects appear if preceded by Water Pledge or succeeded by Fire Pledge.</t>
  </si>
  <si>
    <t>Puts opponent to sleep.</t>
  </si>
  <si>
    <t>Restores a little HP of all Pokémon for 5 turns.</t>
  </si>
  <si>
    <t>Prevents moves like Fly and Bounce and the Ability Levitate for 5 turns.</t>
  </si>
  <si>
    <t>Lowers opponent's Attack.</t>
  </si>
  <si>
    <t>Raises user's Attack and Special Attack.</t>
  </si>
  <si>
    <t>If the users faints after using this move, the PP for the opponent's last move is depleted.</t>
  </si>
  <si>
    <t>Averages Defense and Special Defense with the target.</t>
  </si>
  <si>
    <t>User and opponent swap Defense and Special Defense.</t>
  </si>
  <si>
    <t>May poison opponent.</t>
  </si>
  <si>
    <t>Gust</t>
  </si>
  <si>
    <t>Hits Pokémon using Fly/Bounce with double power.</t>
  </si>
  <si>
    <t>TM74</t>
  </si>
  <si>
    <t>The slower the user, the stronger the attack.</t>
  </si>
  <si>
    <t>TM07</t>
  </si>
  <si>
    <t>Non-Ice types are damaged for 5 turns.</t>
  </si>
  <si>
    <t>Lowers user's Speed.</t>
  </si>
  <si>
    <t>Doubles prize money from trainer battles.</t>
  </si>
  <si>
    <t>Resets all stat changes.</t>
  </si>
  <si>
    <t>Heals the user's party's status conditions.</t>
  </si>
  <si>
    <t>Prevents the opponent from restoring HP for 5 turns.</t>
  </si>
  <si>
    <t>User recovers half its max HP.</t>
  </si>
  <si>
    <t>Restores half the target's max HP.</t>
  </si>
  <si>
    <t>The user faints and the next Pokémon released is fully healed.</t>
  </si>
  <si>
    <t>Stat changes are swapped with the opponent.</t>
  </si>
  <si>
    <t>The heavier the user, the stronger the attack.</t>
  </si>
  <si>
    <t>In Double Battles, boosts the power of the partner's move.</t>
  </si>
  <si>
    <t>Inflicts more damage if the target has a status condition.</t>
  </si>
  <si>
    <t>TM10</t>
  </si>
  <si>
    <t>Type and power depends on user's IVs.</t>
  </si>
  <si>
    <t>If it misses, the user loses half their HP.</t>
  </si>
  <si>
    <t>Makes the user and an ally very happy.</t>
  </si>
  <si>
    <t>TM01</t>
  </si>
  <si>
    <t>Raises user's Attack and Accuracy.</t>
  </si>
  <si>
    <t>Raises user's Attack.</t>
  </si>
  <si>
    <t>TM15</t>
  </si>
  <si>
    <t>Lowers user's Defense. Can strike through Protect/Detect.</t>
  </si>
  <si>
    <t>Can strike through Protect/Detect.</t>
  </si>
  <si>
    <t>Ice Ball</t>
  </si>
  <si>
    <t>Doubles in power each turn for 5 turns.</t>
  </si>
  <si>
    <t>TM13</t>
  </si>
  <si>
    <t>Charges on first turn, attacks on second. May burn opponent.</t>
  </si>
  <si>
    <t>May cause flinching and/or freeze opponent.</t>
  </si>
  <si>
    <t>Opponent is unable to use moves that the user also knows.</t>
  </si>
  <si>
    <t>Destroys the target's held berry.</t>
  </si>
  <si>
    <t>Burns opponent.</t>
  </si>
  <si>
    <t>TM83</t>
  </si>
  <si>
    <t>User restores HP each turn. User cannot escape/switch.</t>
  </si>
  <si>
    <t>Changes Normal-type moves to Electric-type.</t>
  </si>
  <si>
    <t>Type depends on the Arceus Plate being held.</t>
  </si>
  <si>
    <t>Karate Chop</t>
  </si>
  <si>
    <t>Protects against attacks, and lowers opponent's Attack on contact.</t>
  </si>
  <si>
    <t>Removes opponent's held item for the rest of the battle.</t>
  </si>
  <si>
    <t>Can only be used after all other moves are used.</t>
  </si>
  <si>
    <t>May lower opponent's Accuracy.</t>
  </si>
  <si>
    <t>User steals HP from opponent each turn.</t>
  </si>
  <si>
    <t>Lowers opponent's Defense.</t>
  </si>
  <si>
    <t>TM16</t>
  </si>
  <si>
    <t>Halves damage from Special attacks for 5 turns.</t>
  </si>
  <si>
    <t>The next move the user uses is guaranteed to hit.</t>
  </si>
  <si>
    <t>TM47</t>
  </si>
  <si>
    <t>Opponent cannot land critical hits for 5 turns.</t>
  </si>
  <si>
    <t>The user faints but the next Pokémon released is fully healed.</t>
  </si>
  <si>
    <t>Any special move is reflected back to the attacker.</t>
  </si>
  <si>
    <t>Suppresses the effects of held items for five turns.</t>
  </si>
  <si>
    <t>User becomes immune to Ground-type moves for 5 turns.</t>
  </si>
  <si>
    <t>Raises Defense and Sp. Defense of Plus/Minus Pokémon.</t>
  </si>
  <si>
    <t>Hits with random power.</t>
  </si>
  <si>
    <t>Protects teammates from damaging moves.</t>
  </si>
  <si>
    <t>User copies the opponent's attack with 1.5× power.</t>
  </si>
  <si>
    <t>User faints, sharply lowers opponent's Attack and Special Attack.</t>
  </si>
  <si>
    <t>Deals damage equal to 1.5x opponent's attack.</t>
  </si>
  <si>
    <t>May raise user's Attack.</t>
  </si>
  <si>
    <t>User performs any move in the game at random.</t>
  </si>
  <si>
    <t>Copies the opponent's last move.</t>
  </si>
  <si>
    <t>User's next attack is guaranteed to hit.</t>
  </si>
  <si>
    <t>Sharply raises user's Evasiveness.</t>
  </si>
  <si>
    <t>Resets opponent's Evasiveness, removes Dark's Psychic immunity.</t>
  </si>
  <si>
    <t>When hit by a Special Attack, user strikes back with 2x power.</t>
  </si>
  <si>
    <t>User performs the opponent's last move.</t>
  </si>
  <si>
    <t>User's stats cannot be changed for a period of time.</t>
  </si>
  <si>
    <t>Mist Ball</t>
  </si>
  <si>
    <t>May lower opponent's Special Attack.</t>
  </si>
  <si>
    <t>Protects the field from status conditions for 5 turns.</t>
  </si>
  <si>
    <t>Moonlight</t>
  </si>
  <si>
    <t>User recovers HP. Amount varies with the weather.</t>
  </si>
  <si>
    <t>Weakens the power of Electric-type moves.</t>
  </si>
  <si>
    <t>Sharply raises user's Special Attack.</t>
  </si>
  <si>
    <t>Power and type depend on the user's held berry.</t>
  </si>
  <si>
    <t>TM96</t>
  </si>
  <si>
    <t>Uses a certain move based on the current terrain.</t>
  </si>
  <si>
    <t>Inflicts damage equal to user's level.</t>
  </si>
  <si>
    <t>The sleeping opponent loses 25% of its max HP each turn.</t>
  </si>
  <si>
    <t>Lowers opponent's Attack and Special Attack.</t>
  </si>
  <si>
    <t>User recovers most of the HP inflicted on opponent.</t>
  </si>
  <si>
    <t>User attacks for 2-3 turns but then becomes confused.</t>
  </si>
  <si>
    <t>TM50</t>
  </si>
  <si>
    <t>The user's and opponent's HP becomes the average of both.</t>
  </si>
  <si>
    <t>Lowers opponent's Attack and Special Attack then switches out.</t>
  </si>
  <si>
    <t>A small amount of money is gained after the battle resolves.</t>
  </si>
  <si>
    <t>TM66</t>
  </si>
  <si>
    <t>Power doubles if the user was attacked first.</t>
  </si>
  <si>
    <t>Any Pokémon in play when this attack is used faints in 3 turns.</t>
  </si>
  <si>
    <t>Disappears on first turn, attacks on second. Can strike through Protect/Detect.</t>
  </si>
  <si>
    <t>Lowers opponent's Attack. Always hits.</t>
  </si>
  <si>
    <t>If the opponent is holding a berry, its effect is stolen by user.</t>
  </si>
  <si>
    <t>May badly poison opponent.</t>
  </si>
  <si>
    <t>Poisons opponent.</t>
  </si>
  <si>
    <t>TM84</t>
  </si>
  <si>
    <t>May poison the opponent.</t>
  </si>
  <si>
    <t>Damages Pokémon using Fire type moves.</t>
  </si>
  <si>
    <t>Averages Attack and Special Attack with the target.</t>
  </si>
  <si>
    <t>User and opponent swap Attack and Special Attack.</t>
  </si>
  <si>
    <t>User's own Attack and Defense switch.</t>
  </si>
  <si>
    <t>TM98</t>
  </si>
  <si>
    <t>Raises Attack.</t>
  </si>
  <si>
    <t>Either deals damage or heals.</t>
  </si>
  <si>
    <t>TM17</t>
  </si>
  <si>
    <t>User is not affected by opponent's move.</t>
  </si>
  <si>
    <t>TM77</t>
  </si>
  <si>
    <t>Copies the opponent's stat changes.</t>
  </si>
  <si>
    <t>TM29</t>
  </si>
  <si>
    <t>Gives the opponent the user's status condition, if it hits.</t>
  </si>
  <si>
    <t>TM03</t>
  </si>
  <si>
    <t>Inflicts damage based on the target's Defense, not Special Defense.</t>
  </si>
  <si>
    <t>Inflicts damage 50-150% of user's level.</t>
  </si>
  <si>
    <t>Power increases when opponent's stats have been raised.</t>
  </si>
  <si>
    <t>Double power if the opponent is switching out.</t>
  </si>
  <si>
    <t>TM60</t>
  </si>
  <si>
    <t>Makes the target act last this turn.</t>
  </si>
  <si>
    <t>Fast moves won't damage the user or its teammates.</t>
  </si>
  <si>
    <t>Raises user's Special Attack, Special Defense and Speed.</t>
  </si>
  <si>
    <t>Raises user's Attack when hit.</t>
  </si>
  <si>
    <t>Forces attacks to hit user, not team-mates.</t>
  </si>
  <si>
    <t>TM18</t>
  </si>
  <si>
    <t>Makes it rain for 5 turns.</t>
  </si>
  <si>
    <t>Removes effects of trap moves.</t>
  </si>
  <si>
    <t>Charges on first turn, attacks on second. High critical hit ratio.</t>
  </si>
  <si>
    <t>User's used hold item is restored.</t>
  </si>
  <si>
    <t>TM33</t>
  </si>
  <si>
    <t>Halves damage from Physical attacks for 5 turns.</t>
  </si>
  <si>
    <t>User becomes the target's type.</t>
  </si>
  <si>
    <t>Cures paralysis, poison, and burns.</t>
  </si>
  <si>
    <t>May put the target to sleep.</t>
  </si>
  <si>
    <t>TM44</t>
  </si>
  <si>
    <t>User sleeps for 2 turns, but user is fully healed.</t>
  </si>
  <si>
    <t>TM67</t>
  </si>
  <si>
    <t>Inflicts double damage if a teammate fainted on the last turn.</t>
  </si>
  <si>
    <t>TM27</t>
  </si>
  <si>
    <t>Power increases with user's Happiness.</t>
  </si>
  <si>
    <t>Power increases if user was hit first.</t>
  </si>
  <si>
    <t>TM05</t>
  </si>
  <si>
    <t>TM69</t>
  </si>
  <si>
    <t>TM80</t>
  </si>
  <si>
    <t>HM06</t>
  </si>
  <si>
    <t>TM39</t>
  </si>
  <si>
    <t>User copies the opponent's Ability.</t>
  </si>
  <si>
    <t>TM19</t>
  </si>
  <si>
    <t>User recovers half of its max HP and loses the Flying type temporarily.</t>
  </si>
  <si>
    <t>Raises Attack and Special Attack of Grass-types.</t>
  </si>
  <si>
    <t>TM48</t>
  </si>
  <si>
    <t>Power increases if teammates use it in the same turn.</t>
  </si>
  <si>
    <t>TM20</t>
  </si>
  <si>
    <t>The user's party is protected from status conditions.</t>
  </si>
  <si>
    <t>Sand Attack</t>
  </si>
  <si>
    <t>TM37</t>
  </si>
  <si>
    <t>Creates a sandstorm for 5 turns.</t>
  </si>
  <si>
    <t>TM55</t>
  </si>
  <si>
    <t>Sharply lowers opponent's Defense.</t>
  </si>
  <si>
    <t>TM94</t>
  </si>
  <si>
    <t>Effects of the attack vary with the location.</t>
  </si>
  <si>
    <t>TM30</t>
  </si>
  <si>
    <t>TM65</t>
  </si>
  <si>
    <t>Sharply raises user's Attack, Special Attack and Speed but lowers Defense and Special Defense.</t>
  </si>
  <si>
    <t>Raises user's Attack and sharply raises Speed.</t>
  </si>
  <si>
    <t>May raise all stats of user at once.</t>
  </si>
  <si>
    <t>Changes target's ability to Simple.</t>
  </si>
  <si>
    <t>Permanently copies the opponent's last move.</t>
  </si>
  <si>
    <t>The user swaps Abilities with the opponent.</t>
  </si>
  <si>
    <t>Raises Defense on first turn, attacks on second.</t>
  </si>
  <si>
    <t>Charges on first turn, attacks on second. May cause flinching.</t>
  </si>
  <si>
    <t>TM58</t>
  </si>
  <si>
    <t>Takes opponent into the air on first turn, drops them on second turn.</t>
  </si>
  <si>
    <t>Hits the opponent, even during Fly.</t>
  </si>
  <si>
    <t>TM88</t>
  </si>
  <si>
    <t>User performs one of its own moves while sleeping.</t>
  </si>
  <si>
    <t>TM36</t>
  </si>
  <si>
    <t>TM34</t>
  </si>
  <si>
    <t>TM23</t>
  </si>
  <si>
    <t>Makes Flying-type Pokémon vulnerable to Ground moves.</t>
  </si>
  <si>
    <t>Power doubles if opponent is paralyzed, but cures it.</t>
  </si>
  <si>
    <t>TM95</t>
  </si>
  <si>
    <t>Steals the effects of the opponent's next move.</t>
  </si>
  <si>
    <t>Can only be used if asleep. May cause flinching.</t>
  </si>
  <si>
    <t>Changes the target's type to water.</t>
  </si>
  <si>
    <t>TM22</t>
  </si>
  <si>
    <t>Charges on first turn, attacks on second.</t>
  </si>
  <si>
    <t>Always inflicts 20 HP.</t>
  </si>
  <si>
    <t>Opponent cannot escape/switch.</t>
  </si>
  <si>
    <t>Hurts opponents when they switch into battle.</t>
  </si>
  <si>
    <t>Protects user and inflicts damage on contact moves.</t>
  </si>
  <si>
    <t>Power depends on how many times the user performed Stockpile.</t>
  </si>
  <si>
    <t>The opponent's last move loses 2-5 PP.</t>
  </si>
  <si>
    <t>Doesn't do ANYTHING.</t>
  </si>
  <si>
    <t>Damages opponent switching into battle.</t>
  </si>
  <si>
    <t>TM51</t>
  </si>
  <si>
    <t>May raise user's Defense.</t>
  </si>
  <si>
    <t>Lowers opponent's Speed when switching into battle.</t>
  </si>
  <si>
    <t>Stores energy for use with Spit Up and Swallow.</t>
  </si>
  <si>
    <t>TM71</t>
  </si>
  <si>
    <t>Power increases when user's stats have been raised.</t>
  </si>
  <si>
    <t>HM04</t>
  </si>
  <si>
    <t>Only usable when all PP are gone. Hurts the user.</t>
  </si>
  <si>
    <t>TM76</t>
  </si>
  <si>
    <t>TM90</t>
  </si>
  <si>
    <t>Uses HP to creates a decoy that takes hits.</t>
  </si>
  <si>
    <t>User attacks first, but only works if opponent is readying an attack.</t>
  </si>
  <si>
    <t>TM11</t>
  </si>
  <si>
    <t>Makes it sunny for 5 turns.</t>
  </si>
  <si>
    <t>Always takes off half of the opponent's HP.</t>
  </si>
  <si>
    <t>Lowers user's Attack and Defense.</t>
  </si>
  <si>
    <t>HM03</t>
  </si>
  <si>
    <t>TM87</t>
  </si>
  <si>
    <t>Opponent becomes confused, but its Attack is raised two stages.</t>
  </si>
  <si>
    <t>The more times the user has performed Stockpile, the more HP is recovered.</t>
  </si>
  <si>
    <t>Sweet Kiss</t>
  </si>
  <si>
    <t>Lowers opponent's Evasiveness.</t>
  </si>
  <si>
    <t>Swaps held items with the opponent.</t>
  </si>
  <si>
    <t>TM75</t>
  </si>
  <si>
    <t>Sharply raises user's Attack.</t>
  </si>
  <si>
    <t>Hits any Pokémon that shares a type with the user.</t>
  </si>
  <si>
    <t>Drastically raises user's Special Attack.</t>
  </si>
  <si>
    <t>Doubles Speed for 4 turns.</t>
  </si>
  <si>
    <t>TM12</t>
  </si>
  <si>
    <t>Opponent can only use moves that attack.</t>
  </si>
  <si>
    <t>Type depends on the Drive being held.</t>
  </si>
  <si>
    <t>Confuses all Pokémon.</t>
  </si>
  <si>
    <t>Ignores opponent's Evasiveness for three turns, add Ground immunity.</t>
  </si>
  <si>
    <t>Allows user to flee wild battles; also warps player to last PokéCenter.</t>
  </si>
  <si>
    <t>TM46</t>
  </si>
  <si>
    <t>Also steals opponent's held item.</t>
  </si>
  <si>
    <t>TM25</t>
  </si>
  <si>
    <t>May cause flinching and/or paralyze opponent.</t>
  </si>
  <si>
    <t>TM73</t>
  </si>
  <si>
    <t>TM24</t>
  </si>
  <si>
    <t>Lowers opponent's Attack and Defense.</t>
  </si>
  <si>
    <t>Reverses stat changes of opponent.</t>
  </si>
  <si>
    <t>TM41</t>
  </si>
  <si>
    <t>Opponent cannot use the same move in a row.</t>
  </si>
  <si>
    <t>TM06</t>
  </si>
  <si>
    <t>Badly poisons opponent.</t>
  </si>
  <si>
    <t>Poisons opponents when they switch into battle.</t>
  </si>
  <si>
    <t>User takes on the form and attacks of the opponent.</t>
  </si>
  <si>
    <t>May paralyze, burn or freeze opponent.</t>
  </si>
  <si>
    <t>TM92</t>
  </si>
  <si>
    <t>Slower Pokémon move first in the turn for 5 turns.</t>
  </si>
  <si>
    <t>Adds Ghost type to opponent.</t>
  </si>
  <si>
    <t>Hits thrice in one turn at increasing power.</t>
  </si>
  <si>
    <t>The lower the PP, the higher the power.</t>
  </si>
  <si>
    <t>Hits twice in one turn. May poison opponent.</t>
  </si>
  <si>
    <t>May cause flinching. Hits Pokémon using Fly/Bounce with double power.</t>
  </si>
  <si>
    <t>TM89</t>
  </si>
  <si>
    <t>User switches out immediately after attacking.</t>
  </si>
  <si>
    <t>User attacks for 3 turns and prevents sleep.</t>
  </si>
  <si>
    <t>Lowers user's Defense, Special Defense and Speed.</t>
  </si>
  <si>
    <t>Lowers poisoned opponent's Special Attack and Speed.</t>
  </si>
  <si>
    <t>TM09</t>
  </si>
  <si>
    <t>Inflicts double damage if the target is poisoned.</t>
  </si>
  <si>
    <t>User attacks last, but ignores Accuracy and Evasiveness.</t>
  </si>
  <si>
    <t>TM72</t>
  </si>
  <si>
    <t>User must switch out after attacking.</t>
  </si>
  <si>
    <t>User receives recoil damage. May paralyze opponent.</t>
  </si>
  <si>
    <t>Power doubles if opponent is asleep, but wakes it up.</t>
  </si>
  <si>
    <t>Added effects appear if preceded by Fire Pledge or succeeded by Grass Pledge.</t>
  </si>
  <si>
    <t>The higher the user's HP, the higher the damage caused.</t>
  </si>
  <si>
    <t>HM05</t>
  </si>
  <si>
    <t>Weather Ball</t>
  </si>
  <si>
    <t>Move's power and type changes with the weather.</t>
  </si>
  <si>
    <t>Protects the user's team from multi-target attacks.</t>
  </si>
  <si>
    <t>TM93</t>
  </si>
  <si>
    <t>TM61</t>
  </si>
  <si>
    <t>The user recovers HP in the following turn.</t>
  </si>
  <si>
    <t>Swaps every Pokémon's Defense and Special Defense for 5 turns.</t>
  </si>
  <si>
    <t>Changes the opponent's Ability to Insomnia.</t>
  </si>
  <si>
    <t>The higher the opponent's HP, the higher the damage.</t>
  </si>
  <si>
    <t>TM81</t>
  </si>
  <si>
    <t>Puts opponent to sleep in the next turn.</t>
  </si>
  <si>
    <t>May cause flinching</t>
  </si>
  <si>
    <t>Price</t>
  </si>
  <si>
    <t>Catch Rate</t>
  </si>
  <si>
    <t>D/P/Pt</t>
  </si>
  <si>
    <t>HG/SS</t>
  </si>
  <si>
    <t>B/W</t>
  </si>
  <si>
    <t>B2/W2</t>
  </si>
  <si>
    <t>X/Y</t>
  </si>
  <si>
    <t>OR/AS</t>
  </si>
  <si>
    <t>Cannot be bought</t>
  </si>
  <si>
    <t>Contains Event Pokémon</t>
  </si>
  <si>
    <t>http://cdn.bulbagarden.net/upload/f/ff/Bag_Cherish_Ball_Sprite.png</t>
  </si>
  <si>
    <t>A Poke with a 3.5x Catch Rate when Surfing or Fishing. At any other time, it has a 1x Catch Rate.</t>
  </si>
  <si>
    <t>http://cdn.bulbagarden.net/upload/f/f2/Bag_Dive_Ball_Sprite.png</t>
  </si>
  <si>
    <t>Dream</t>
  </si>
  <si>
    <t>Allows the player to catch wild Pokémon in the Entree Forest</t>
  </si>
  <si>
    <t>http://cdn.bulbagarden.net/upload/4/4a/Bag_Dream_Ball_Sprite.png</t>
  </si>
  <si>
    <t>A Poke with a 3.5x Catch Rate when in a Cave or at Night. At any other time, it has a 1x Catch Rate.</t>
  </si>
  <si>
    <t>Solaceon Town, Snowpoint City, Pastoria City, Pokémon League, Pokémon News Press</t>
  </si>
  <si>
    <t>Goldenrod Department Store Lottery, Safari Zone Gate, Blackthorn City Poké Mart Kanto: Vermillion City, Lavendar Town, Fucshia City</t>
  </si>
  <si>
    <t>Cyllage City, Snowbelle City (Poké Mart and the Poké Ball Boutique), Victory Road, Poké Ball Factory</t>
  </si>
  <si>
    <t>Fallarbor Town</t>
  </si>
  <si>
    <t>http://cdn.bulbagarden.net/upload/0/06/Bag_Dusk_Ball_Sprite.png</t>
  </si>
  <si>
    <t>Fast</t>
  </si>
  <si>
    <t>Allows the player to catch wild Pokémon; works better on fast Pokémon (HGSS) or Pokémon able to flee from battle (GSC)</t>
  </si>
  <si>
    <t>http://cdn.bulbagarden.net/upload/7/70/Bag_Fast_Ball_Sprite.png</t>
  </si>
  <si>
    <t>Friend</t>
  </si>
  <si>
    <t>Sets caught Pokémon's friendship to 200. Cannot be held (HGSSBW)</t>
  </si>
  <si>
    <t>http://cdn.bulbagarden.net/upload/1/17/Bag_Friend_Ball_Sprite.png</t>
  </si>
  <si>
    <t>A good, high-performance Poke with a 1.5x Catch Rate.</t>
  </si>
  <si>
    <t>1.5x</t>
  </si>
  <si>
    <t>http://cdn.bulbagarden.net/upload/c/ca/Bag_Great_Ball_Sprite.png</t>
  </si>
  <si>
    <t>Heal</t>
  </si>
  <si>
    <t>A remedial Poke with a 1x Catch Rate that restores the HP of a Pokémon caught with it and eliminates any status conditions.</t>
  </si>
  <si>
    <t>http://cdn.bulbagarden.net/upload/1/17/Bag_Heal_Ball_Sprite.png</t>
  </si>
  <si>
    <t>Heavy</t>
  </si>
  <si>
    <t>Allows the player to catch wild Pokémon; works better on heavier Pokémon</t>
  </si>
  <si>
    <t>http://cdn.bulbagarden.net/upload/7/74/Bag_Heavy_Ball_Sprite.png</t>
  </si>
  <si>
    <t>A Poké Ball that makes it easier to catch Pokémon that are at a lower level than your own Pokémon.</t>
  </si>
  <si>
    <t>http://cdn.bulbagarden.net/upload/d/df/Bag_Level_Ball_Sprite.png</t>
  </si>
  <si>
    <t>Love</t>
  </si>
  <si>
    <t>A Poké Ball that works best when catching a Pokémon that is of the opposite gender of your Pokémon</t>
  </si>
  <si>
    <t>http://cdn.bulbagarden.net/upload/4/42/Bag_Love_Ball_Sprite.png</t>
  </si>
  <si>
    <t>Lure</t>
  </si>
  <si>
    <t>A Poké Ball that is good for catching Pokémon that you reel in with a Rod while out fishing.</t>
  </si>
  <si>
    <t>http://cdn.bulbagarden.net/upload/2/25/Bag_Lure_Ball_Sprite.png</t>
  </si>
  <si>
    <t>A particularly comfortable Poke with a 1x Catch Rate that makes a wild Pokémon quickly grow friendlier after being caught.</t>
  </si>
  <si>
    <t>http://cdn.bulbagarden.net/upload/8/87/Bag_Luxury_Ball_Sprite.png</t>
  </si>
  <si>
    <t>Master</t>
  </si>
  <si>
    <t>The best Poke with the ultimate level of performance. With it, you will catch any wild Pokémon without fail.</t>
  </si>
  <si>
    <t>255x</t>
  </si>
  <si>
    <t>http://cdn.bulbagarden.net/upload/6/6d/Bag_Master_Ball_Sprite.png</t>
  </si>
  <si>
    <t>A Poké Ball that will make it easier to catch Pokémon that can evolve using a Moon Stone.</t>
  </si>
  <si>
    <t>http://cdn.bulbagarden.net/upload/f/f9/Bag_Moon_Ball_Sprite.png</t>
  </si>
  <si>
    <t>A somewhat different Poke that becomes more effective the lower the level of the wild Pokémon. Max catch rate is 4x.</t>
  </si>
  <si>
    <t>http://cdn.bulbagarden.net/upload/4/42/Bag_Nest_Ball_Sprite.png</t>
  </si>
  <si>
    <t>Net</t>
  </si>
  <si>
    <t>A Poke with a 3x Catch Rate when attempting to catch Water and Bug-type Pokémon. At any other time, it has a 1x Catch Rate.</t>
  </si>
  <si>
    <t>http://cdn.bulbagarden.net/upload/4/4b/Bag_Net_Ball_Sprite.png</t>
  </si>
  <si>
    <t>Park</t>
  </si>
  <si>
    <t>Recatches Pokémon sent through Pal Park</t>
  </si>
  <si>
    <t>http://cdn.bulbagarden.net/upload/b/b2/Bag_Park_Ball_Sprite.png</t>
  </si>
  <si>
    <t>A Poke with a 1x Catch Rate.</t>
  </si>
  <si>
    <t>1x</t>
  </si>
  <si>
    <t>http://cdn.bulbagarden.net/upload/9/93/Bag_Pok%C3%A9_Ball_Sprite.png</t>
  </si>
  <si>
    <t>2000 or 200</t>
  </si>
  <si>
    <t>A somewhat rare Poke with a 1x Catch Rate.</t>
  </si>
  <si>
    <t>http://cdn.bulbagarden.net/upload/5/55/Bag_Premier_Ball_Sprite.png</t>
  </si>
  <si>
    <t>A Poke with a 5x Catch Rate when used at the start of battle. At any other time, it has 1x Catch Rate.</t>
  </si>
  <si>
    <t xml:space="preserve">Coumarine City, Snowbelle City </t>
  </si>
  <si>
    <t>http://cdn.bulbagarden.net/upload/4/41/Bag_Quick_Ball_Sprite.png</t>
  </si>
  <si>
    <t>A Poke with a 3x Catch Rate when attempting to catch a Pokémon species that has been caught before. At any other time, it has a 1x Catch Rate.</t>
  </si>
  <si>
    <t>3× if used on a Pokémon that is registered in the player's Pokédex as caught</t>
  </si>
  <si>
    <t>http://cdn.bulbagarden.net/upload/8/89/Bag_Repeat_Ball_Sprite.png</t>
  </si>
  <si>
    <t>Safari</t>
  </si>
  <si>
    <t>A special Poké Ball that is used only in the Great Marsh. It is recognizable by the camouflage pattern decorating it.</t>
  </si>
  <si>
    <t>1× otherwise</t>
  </si>
  <si>
    <t>http://cdn.bulbagarden.net/upload/e/eb/Bag_Safari_Ball_Sprite.png</t>
  </si>
  <si>
    <t>Sport</t>
  </si>
  <si>
    <t>A special Poké Ball that is used during the Bug-Catching Contest.</t>
  </si>
  <si>
    <t>http://cdn.bulbagarden.net/upload/3/3e/Bag_Sport_Ball_Sprite.png</t>
  </si>
  <si>
    <t>Timer</t>
  </si>
  <si>
    <t>A Poke with a 1x Catch Rate when used between Turns 1-10, 2x Catch Rate when used between Turns 11-20, a 3x Catch Rate when used between Turns 21-30, and a 4x Catch Rate when used at Turn 31 and up.</t>
  </si>
  <si>
    <t>http://cdn.bulbagarden.net/upload/3/3d/Bag_Timer_Ball_Sprite.png</t>
  </si>
  <si>
    <t>An ultra-high-performance Poke with a 2x Catch Rate.</t>
  </si>
  <si>
    <t>2x</t>
  </si>
  <si>
    <t>http://cdn.bulbagarden.net/upload/0/03/Bag_Ultra_Ball_Sprite.png</t>
  </si>
  <si>
    <t>Move</t>
  </si>
  <si>
    <t>N/A</t>
  </si>
  <si>
    <t>48 BP</t>
  </si>
  <si>
    <t>Gyro</t>
  </si>
  <si>
    <t>16 BP</t>
  </si>
  <si>
    <t>24 BP</t>
  </si>
  <si>
    <t>Shadow</t>
  </si>
  <si>
    <t>32 BP</t>
  </si>
  <si>
    <t>This sheet is the reference sheet used in other worksheets to track the locations of your Pokémon. Read the note for the column headers for instructions on what to do with this sheet</t>
  </si>
  <si>
    <t>Locations</t>
  </si>
  <si>
    <t>Boxes</t>
  </si>
  <si>
    <t>Pokémon Bank</t>
  </si>
  <si>
    <t>Black</t>
  </si>
  <si>
    <t>White</t>
  </si>
  <si>
    <t>Trade 1</t>
  </si>
  <si>
    <t>Black 2</t>
  </si>
  <si>
    <t>Trade 2</t>
  </si>
  <si>
    <t>White 2</t>
  </si>
  <si>
    <t>Trade 3</t>
  </si>
  <si>
    <t>Borrowed</t>
  </si>
  <si>
    <t>Evolving 1</t>
  </si>
  <si>
    <t>Evolving 2</t>
  </si>
  <si>
    <t>Alpha Sapphire</t>
  </si>
  <si>
    <t>Evolving 3</t>
  </si>
  <si>
    <t>To Sort 1</t>
  </si>
  <si>
    <t>To Sort 2</t>
  </si>
  <si>
    <t>To Sort 3</t>
  </si>
  <si>
    <t>Ditto Ntrs</t>
  </si>
  <si>
    <t>Ditto 1IV</t>
  </si>
  <si>
    <t>Ditto 2IVs</t>
  </si>
  <si>
    <t>Ditto 3IVs</t>
  </si>
  <si>
    <t>Ditto 4IVs</t>
  </si>
  <si>
    <t>Ditto 5IVs</t>
  </si>
  <si>
    <t>Ditto 6IVs</t>
  </si>
  <si>
    <t>Breedjects</t>
  </si>
  <si>
    <t>Breeding 6IVs</t>
  </si>
  <si>
    <t>Breeding Ntrs</t>
  </si>
  <si>
    <t>Breeding HAs</t>
  </si>
  <si>
    <t>Breeding EMs</t>
  </si>
  <si>
    <t>To Breed</t>
  </si>
  <si>
    <t>Color Values</t>
  </si>
  <si>
    <t>#bdc45b</t>
  </si>
  <si>
    <t>#ff5f30</t>
  </si>
  <si>
    <t>#442d04</t>
  </si>
  <si>
    <t>#5c80d1</t>
  </si>
  <si>
    <t>#8c79dc</t>
  </si>
  <si>
    <t>#cccccc</t>
  </si>
  <si>
    <t>#f8c81d</t>
  </si>
  <si>
    <t>#f0aee1</t>
  </si>
  <si>
    <t>#6d2818</t>
  </si>
  <si>
    <t>#6e99fa</t>
  </si>
  <si>
    <t>#df2c04</t>
  </si>
  <si>
    <t>#c4d725</t>
  </si>
  <si>
    <t>#84afff</t>
  </si>
  <si>
    <t>#f8443b</t>
  </si>
  <si>
    <t>#5d66a6</t>
  </si>
  <si>
    <t>#ff70ab</t>
  </si>
  <si>
    <t>#57a031</t>
  </si>
  <si>
    <t>#64b938</t>
  </si>
  <si>
    <t>#d1b85e</t>
  </si>
  <si>
    <t>#f8d632</t>
  </si>
  <si>
    <t>#81e0e5</t>
  </si>
  <si>
    <t>#c3c2a4</t>
  </si>
  <si>
    <t>#9345b3</t>
  </si>
  <si>
    <t>#ff398b</t>
  </si>
  <si>
    <t>#b29e59</t>
  </si>
  <si>
    <t>#B7B7CE</t>
  </si>
  <si>
    <t>#3578f4</t>
  </si>
  <si>
    <t>Increased stat</t>
  </si>
  <si>
    <t>Decreased stat</t>
  </si>
  <si>
    <t>Favorite flavor</t>
  </si>
  <si>
    <t>Disliked flavor</t>
  </si>
  <si>
    <t>- Attack</t>
  </si>
  <si>
    <t>- Defense</t>
  </si>
  <si>
    <t>- Sp. Atk</t>
  </si>
  <si>
    <t>- Sp. Def</t>
  </si>
  <si>
    <t>- Speed</t>
  </si>
  <si>
    <t>Attack</t>
  </si>
  <si>
    <t>Sp. Attack</t>
  </si>
  <si>
    <t>Spicy</t>
  </si>
  <si>
    <t>Dry</t>
  </si>
  <si>
    <t>+ Attack</t>
  </si>
  <si>
    <t>Hardy</t>
  </si>
  <si>
    <t>Lonely</t>
  </si>
  <si>
    <t>Naughty</t>
  </si>
  <si>
    <t>Brave</t>
  </si>
  <si>
    <t>+ Defense</t>
  </si>
  <si>
    <t>Bold</t>
  </si>
  <si>
    <t>Impish</t>
  </si>
  <si>
    <t>Lax</t>
  </si>
  <si>
    <t>Bold (+Def, -Atk)</t>
  </si>
  <si>
    <t>Defense</t>
  </si>
  <si>
    <t>Sour</t>
  </si>
  <si>
    <t>+ Sp. Atk</t>
  </si>
  <si>
    <t>Quiet</t>
  </si>
  <si>
    <t>Speed</t>
  </si>
  <si>
    <t>Sweet</t>
  </si>
  <si>
    <t>+ Sp. Def</t>
  </si>
  <si>
    <t>Calm</t>
  </si>
  <si>
    <t>Careful</t>
  </si>
  <si>
    <t>Sp. Defense</t>
  </si>
  <si>
    <t>Bitter</t>
  </si>
  <si>
    <t>+ Speed</t>
  </si>
  <si>
    <t>Hasty</t>
  </si>
  <si>
    <t>Serious</t>
  </si>
  <si>
    <t>Docile (+Def, -Def)</t>
  </si>
  <si>
    <t>Gentle (+SDef, -Def)</t>
  </si>
  <si>
    <t>Quirky (+SDef, -SDef)</t>
  </si>
  <si>
    <t>DEX NO</t>
  </si>
  <si>
    <t>NAME</t>
  </si>
  <si>
    <t>URL</t>
  </si>
  <si>
    <t>TYPE1</t>
  </si>
  <si>
    <t>TYPE2</t>
  </si>
  <si>
    <t>AB1</t>
  </si>
  <si>
    <t>AB2</t>
  </si>
  <si>
    <t>AB3</t>
  </si>
  <si>
    <t>Male</t>
  </si>
  <si>
    <t>Female</t>
  </si>
  <si>
    <t>EGrp1</t>
  </si>
  <si>
    <t>Egrp2</t>
  </si>
  <si>
    <t>Cycle</t>
  </si>
  <si>
    <t>Steps</t>
  </si>
  <si>
    <t>ATK</t>
  </si>
  <si>
    <t>DEF</t>
  </si>
  <si>
    <t>SPA</t>
  </si>
  <si>
    <t>SPD</t>
  </si>
  <si>
    <t>SPE</t>
  </si>
  <si>
    <t>TOTAL</t>
  </si>
  <si>
    <t>AVG</t>
  </si>
  <si>
    <t>http://cdn.bulbagarden.net/upload/a/ab/000MS.png</t>
  </si>
  <si>
    <t>http://cdn.bulbagarden.net/upload/e/ec/001MS.png</t>
  </si>
  <si>
    <t>Monster</t>
  </si>
  <si>
    <t>http://cdn.bulbagarden.net/upload/6/6b/002MS.png</t>
  </si>
  <si>
    <t>http://cdn.bulbagarden.net/upload/d/df/003MS.png</t>
  </si>
  <si>
    <t>http://cdn.bulbagarden.net/upload/b/bb/004MS.png</t>
  </si>
  <si>
    <t>http://cdn.bulbagarden.net/upload/d/dc/005MS.png</t>
  </si>
  <si>
    <t>http://cdn.bulbagarden.net/upload/0/01/006MS.png</t>
  </si>
  <si>
    <t>http://cdn.bulbagarden.net/upload/9/92/007MS.png</t>
  </si>
  <si>
    <t>Water 1</t>
  </si>
  <si>
    <t>http://cdn.bulbagarden.net/upload/f/f3/008MS.png</t>
  </si>
  <si>
    <t>http://cdn.bulbagarden.net/upload/c/cb/009MS.png</t>
  </si>
  <si>
    <t>http://cdn.bulbagarden.net/upload/6/69/010MS.png</t>
  </si>
  <si>
    <t>http://cdn.bulbagarden.net/upload/c/ce/011MS.png</t>
  </si>
  <si>
    <t>http://cdn.bulbagarden.net/upload/1/14/012MS.png</t>
  </si>
  <si>
    <t>http://cdn.bulbagarden.net/upload/6/65/013MS.png</t>
  </si>
  <si>
    <t>http://cdn.bulbagarden.net/upload/8/81/014MS.png</t>
  </si>
  <si>
    <t>http://cdn.bulbagarden.net/upload/5/5a/015MS.png</t>
  </si>
  <si>
    <t>http://cdn.bulbagarden.net/upload/9/9c/016MS.png</t>
  </si>
  <si>
    <t>Tangled Feet*</t>
  </si>
  <si>
    <t>http://cdn.bulbagarden.net/upload/a/a9/017MS.png</t>
  </si>
  <si>
    <t>http://cdn.bulbagarden.net/upload/6/68/018MS.png</t>
  </si>
  <si>
    <t>http://cdn.bulbagarden.net/upload/4/4d/019MS.png</t>
  </si>
  <si>
    <t>Field</t>
  </si>
  <si>
    <t>Rattata (Alolan)</t>
  </si>
  <si>
    <t>http://cdn.bulbagarden.net/upload/4/4d/020MS.png</t>
  </si>
  <si>
    <t>Raticate (Alolan)</t>
  </si>
  <si>
    <t>http://cdn.bulbagarden.net/upload/5/5b/021MS.png</t>
  </si>
  <si>
    <t>http://cdn.bulbagarden.net/upload/3/35/022MS.png</t>
  </si>
  <si>
    <t>http://cdn.bulbagarden.net/upload/0/0d/023MS.png</t>
  </si>
  <si>
    <t>http://cdn.bulbagarden.net/upload/d/d3/024MS.png</t>
  </si>
  <si>
    <t>http://cdn.bulbagarden.net/upload/0/0f/025MS.png</t>
  </si>
  <si>
    <t>http://cdn.bulbagarden.net/upload/d/da/026MS.png</t>
  </si>
  <si>
    <t>Raichu (Alolan)</t>
  </si>
  <si>
    <t>http://cdn.bulbagarden.net/upload/c/c3/027MS.png</t>
  </si>
  <si>
    <t>Sandshrew (Alolan)</t>
  </si>
  <si>
    <t>http://cdn.bulbagarden.net/upload/e/e0/028MS.png</t>
  </si>
  <si>
    <t>Sandslash (Alolan)</t>
  </si>
  <si>
    <t>http://cdn.bulbagarden.net/upload/a/ab/029MS.png</t>
  </si>
  <si>
    <t>Rivalry*</t>
  </si>
  <si>
    <t>http://cdn.bulbagarden.net/upload/d/d0/030MS.png</t>
  </si>
  <si>
    <t>Undiscovered</t>
  </si>
  <si>
    <t>http://cdn.bulbagarden.net/upload/3/31/031MS.png</t>
  </si>
  <si>
    <t>http://cdn.bulbagarden.net/upload/f/fb/032MS.png</t>
  </si>
  <si>
    <t>http://cdn.bulbagarden.net/upload/0/0e/033MS.png</t>
  </si>
  <si>
    <t>http://cdn.bulbagarden.net/upload/1/18/034MS.png</t>
  </si>
  <si>
    <t>http://cdn.bulbagarden.net/upload/f/f9/035MS.png</t>
  </si>
  <si>
    <t>Magic Guard*</t>
  </si>
  <si>
    <t>http://cdn.bulbagarden.net/upload/7/75/036MS.png</t>
  </si>
  <si>
    <t>http://cdn.bulbagarden.net/upload/8/85/037MS.png</t>
  </si>
  <si>
    <t>Vulpix (Alolan)</t>
  </si>
  <si>
    <t>http://cdn.bulbagarden.net/upload/1/10/038MS.png</t>
  </si>
  <si>
    <t>Ninetales (Alolan)</t>
  </si>
  <si>
    <t>http://cdn.bulbagarden.net/upload/9/9c/039MS.png</t>
  </si>
  <si>
    <t>Competitive*</t>
  </si>
  <si>
    <t>http://cdn.bulbagarden.net/upload/f/f1/040MS.png</t>
  </si>
  <si>
    <t>http://cdn.bulbagarden.net/upload/9/96/041MS.png</t>
  </si>
  <si>
    <t>http://cdn.bulbagarden.net/upload/d/d0/042MS.png</t>
  </si>
  <si>
    <t>http://cdn.bulbagarden.net/upload/a/a5/043MS.png</t>
  </si>
  <si>
    <t>http://cdn.bulbagarden.net/upload/d/d9/044MS.png</t>
  </si>
  <si>
    <t>http://cdn.bulbagarden.net/upload/3/3e/045MS.png</t>
  </si>
  <si>
    <t>http://cdn.bulbagarden.net/upload/7/7a/046MS.png</t>
  </si>
  <si>
    <t>Dry Skin*</t>
  </si>
  <si>
    <t>http://cdn.bulbagarden.net/upload/4/41/047MS.png</t>
  </si>
  <si>
    <t>http://cdn.bulbagarden.net/upload/1/1e/048MS.png</t>
  </si>
  <si>
    <t>Tinted Lens*</t>
  </si>
  <si>
    <t>http://cdn.bulbagarden.net/upload/3/31/049MS.png</t>
  </si>
  <si>
    <t>http://cdn.bulbagarden.net/upload/8/8b/050MS.png</t>
  </si>
  <si>
    <t>Diglett (Alolan)</t>
  </si>
  <si>
    <t>http://cdn.bulbagarden.net/upload/8/86/051MS.png</t>
  </si>
  <si>
    <t>Dugtrio (Alolan)</t>
  </si>
  <si>
    <t>http://cdn.bulbagarden.net/upload/5/50/052MS.png</t>
  </si>
  <si>
    <t>Meowth (Alolan)</t>
  </si>
  <si>
    <t>http://cdn.bulbagarden.net/upload/a/a7/053MS.png</t>
  </si>
  <si>
    <t>Persian (Alolan)</t>
  </si>
  <si>
    <t>http://cdn.bulbagarden.net/upload/6/6b/054MS.png</t>
  </si>
  <si>
    <t>http://cdn.bulbagarden.net/upload/6/64/055MS.png</t>
  </si>
  <si>
    <t>http://cdn.bulbagarden.net/upload/a/ad/056MS.png</t>
  </si>
  <si>
    <t>Anger Point*</t>
  </si>
  <si>
    <t>http://cdn.bulbagarden.net/upload/f/f1/057MS.png</t>
  </si>
  <si>
    <t>http://cdn.bulbagarden.net/upload/6/69/058MS.png</t>
  </si>
  <si>
    <t>http://cdn.bulbagarden.net/upload/3/35/059MS.png</t>
  </si>
  <si>
    <t>http://cdn.bulbagarden.net/upload/1/17/060MS.png</t>
  </si>
  <si>
    <t>http://cdn.bulbagarden.net/upload/3/36/061MS.png</t>
  </si>
  <si>
    <t>http://cdn.bulbagarden.net/upload/5/5e/062MS.png</t>
  </si>
  <si>
    <t>http://cdn.bulbagarden.net/upload/c/cf/063MS.png</t>
  </si>
  <si>
    <t>Human-Like</t>
  </si>
  <si>
    <t>http://cdn.bulbagarden.net/upload/b/b6/064MS.png</t>
  </si>
  <si>
    <t>http://cdn.bulbagarden.net/upload/c/ca/065MS.png</t>
  </si>
  <si>
    <t>Alakazam (Mega)</t>
  </si>
  <si>
    <t>http://cdn.bulbagarden.net/upload/6/6c/066MS.png</t>
  </si>
  <si>
    <t>No Guard*</t>
  </si>
  <si>
    <t>http://cdn.bulbagarden.net/upload/0/0f/067MS.png</t>
  </si>
  <si>
    <t>http://cdn.bulbagarden.net/upload/1/1e/068MS.png</t>
  </si>
  <si>
    <t>http://cdn.bulbagarden.net/upload/7/7b/069MS.png</t>
  </si>
  <si>
    <t>http://cdn.bulbagarden.net/upload/d/d5/070MS.png</t>
  </si>
  <si>
    <t>http://cdn.bulbagarden.net/upload/9/9b/071MS.png</t>
  </si>
  <si>
    <t>http://cdn.bulbagarden.net/upload/4/42/072MS.png</t>
  </si>
  <si>
    <t>Water 3</t>
  </si>
  <si>
    <t>http://cdn.bulbagarden.net/upload/f/fc/073MS.png</t>
  </si>
  <si>
    <t>http://cdn.bulbagarden.net/upload/0/04/074MS.png</t>
  </si>
  <si>
    <t>Mineral</t>
  </si>
  <si>
    <t>Geodude (Alolan)</t>
  </si>
  <si>
    <t>http://cdn.bulbagarden.net/upload/5/5c/075MS.png</t>
  </si>
  <si>
    <t>Graveler (Alolan)</t>
  </si>
  <si>
    <t>http://cdn.bulbagarden.net/upload/3/34/076MS.png</t>
  </si>
  <si>
    <t>Golem (Alolan)</t>
  </si>
  <si>
    <t>http://cdn.bulbagarden.net/upload/5/55/077MS.png</t>
  </si>
  <si>
    <t>http://cdn.bulbagarden.net/upload/6/66/078MS.png</t>
  </si>
  <si>
    <t>http://cdn.bulbagarden.net/upload/6/6a/079MS.png</t>
  </si>
  <si>
    <t>http://cdn.bulbagarden.net/upload/b/b6/080MS.png</t>
  </si>
  <si>
    <t>http://cdn.bulbagarden.net/upload/0/0f/081MS.png</t>
  </si>
  <si>
    <t>http://cdn.bulbagarden.net/upload/0/0c/082MS.png</t>
  </si>
  <si>
    <t>http://cdn.bulbagarden.net/upload/5/57/083MS.png</t>
  </si>
  <si>
    <t>http://cdn.bulbagarden.net/upload/f/fc/084MS.png</t>
  </si>
  <si>
    <t>http://cdn.bulbagarden.net/upload/1/19/085MS.png</t>
  </si>
  <si>
    <t>http://cdn.bulbagarden.net/upload/9/9b/086MS.png</t>
  </si>
  <si>
    <t>Hydration*</t>
  </si>
  <si>
    <t>http://cdn.bulbagarden.net/upload/2/20/087MS.png</t>
  </si>
  <si>
    <t>http://cdn.bulbagarden.net/upload/5/50/088MS.png</t>
  </si>
  <si>
    <t>Amorphous</t>
  </si>
  <si>
    <t>Grimer (Alolan)</t>
  </si>
  <si>
    <t>http://cdn.bulbagarden.net/upload/b/b4/089MS.png</t>
  </si>
  <si>
    <t>Muk (Alolan)</t>
  </si>
  <si>
    <t>http://cdn.bulbagarden.net/upload/4/41/090MS.png</t>
  </si>
  <si>
    <t>Skill Link*</t>
  </si>
  <si>
    <t>http://cdn.bulbagarden.net/upload/b/bc/091MS.png</t>
  </si>
  <si>
    <t>http://cdn.bulbagarden.net/upload/c/cf/092MS.png</t>
  </si>
  <si>
    <t>http://cdn.bulbagarden.net/upload/7/71/093MS.png</t>
  </si>
  <si>
    <t>http://cdn.bulbagarden.net/upload/a/a4/094MS.png</t>
  </si>
  <si>
    <t>http://cdn.bulbagarden.net/upload/c/cd/095MS.png</t>
  </si>
  <si>
    <t>http://cdn.bulbagarden.net/upload/8/8e/096MS.png</t>
  </si>
  <si>
    <t>Forewarn*</t>
  </si>
  <si>
    <t>http://cdn.bulbagarden.net/upload/9/98/097MS.png</t>
  </si>
  <si>
    <t>http://cdn.bulbagarden.net/upload/4/40/098MS.png</t>
  </si>
  <si>
    <t>http://cdn.bulbagarden.net/upload/5/5c/099MS.png</t>
  </si>
  <si>
    <t>http://cdn.bulbagarden.net/upload/c/c1/100MS.png</t>
  </si>
  <si>
    <t>http://cdn.bulbagarden.net/upload/6/69/101MS.png</t>
  </si>
  <si>
    <t>http://cdn.bulbagarden.net/upload/a/a6/102MS.png</t>
  </si>
  <si>
    <t>http://cdn.bulbagarden.net/upload/d/db/103MS.png</t>
  </si>
  <si>
    <t>Exeggutor (Alolan)</t>
  </si>
  <si>
    <t>http://cdn.bulbagarden.net/upload/2/2e/104MS.png</t>
  </si>
  <si>
    <t>http://cdn.bulbagarden.net/upload/6/6f/105MS.png</t>
  </si>
  <si>
    <t>http://cdn.bulbagarden.net/upload/6/60/106MS.png</t>
  </si>
  <si>
    <t>Reckless*</t>
  </si>
  <si>
    <t>http://cdn.bulbagarden.net/upload/1/1a/107MS.png</t>
  </si>
  <si>
    <t>Iron Fist*</t>
  </si>
  <si>
    <t>http://cdn.bulbagarden.net/upload/2/25/108MS.png</t>
  </si>
  <si>
    <t>http://cdn.bulbagarden.net/upload/3/3f/109MS.png</t>
  </si>
  <si>
    <t>http://cdn.bulbagarden.net/upload/2/22/110MS.png</t>
  </si>
  <si>
    <t>http://cdn.bulbagarden.net/upload/6/67/111MS.png</t>
  </si>
  <si>
    <t>http://cdn.bulbagarden.net/upload/c/ce/112MS.png</t>
  </si>
  <si>
    <t>http://cdn.bulbagarden.net/upload/e/ea/113MS.png</t>
  </si>
  <si>
    <t>http://cdn.bulbagarden.net/upload/4/45/114MS.png</t>
  </si>
  <si>
    <t>Leaf Guard*</t>
  </si>
  <si>
    <t>http://cdn.bulbagarden.net/upload/6/68/115MS.png</t>
  </si>
  <si>
    <t>Scrappy*</t>
  </si>
  <si>
    <t>http://cdn.bulbagarden.net/upload/2/23/116MS.png</t>
  </si>
  <si>
    <t>Sniper*</t>
  </si>
  <si>
    <t>http://cdn.bulbagarden.net/upload/8/81/117MS.png</t>
  </si>
  <si>
    <t>http://cdn.bulbagarden.net/upload/9/9b/118MS.png</t>
  </si>
  <si>
    <t>Water 2</t>
  </si>
  <si>
    <t>http://cdn.bulbagarden.net/upload/8/88/119MS.png</t>
  </si>
  <si>
    <t>http://cdn.bulbagarden.net/upload/6/60/120MS.png</t>
  </si>
  <si>
    <t>http://cdn.bulbagarden.net/upload/5/55/121MS.png</t>
  </si>
  <si>
    <t>http://cdn.bulbagarden.net/upload/5/58/122MS.png</t>
  </si>
  <si>
    <t>Filter*</t>
  </si>
  <si>
    <t>http://cdn.bulbagarden.net/upload/5/54/123MS.png</t>
  </si>
  <si>
    <t>Technician*</t>
  </si>
  <si>
    <t>http://cdn.bulbagarden.net/upload/f/f5/124MS.png</t>
  </si>
  <si>
    <t>http://cdn.bulbagarden.net/upload/7/72/125MS.png</t>
  </si>
  <si>
    <t>http://cdn.bulbagarden.net/upload/e/e7/126MS.png</t>
  </si>
  <si>
    <t>http://cdn.bulbagarden.net/upload/5/5c/127MS.png</t>
  </si>
  <si>
    <t>Mold Breaker*</t>
  </si>
  <si>
    <t>http://cdn.bulbagarden.net/upload/9/95/128MS.png</t>
  </si>
  <si>
    <t>http://cdn.bulbagarden.net/upload/7/7c/129MS.png</t>
  </si>
  <si>
    <t>http://cdn.bulbagarden.net/upload/a/a0/130MS.png</t>
  </si>
  <si>
    <t>http://cdn.bulbagarden.net/upload/4/4b/131MS.png</t>
  </si>
  <si>
    <t>http://cdn.bulbagarden.net/upload/5/53/132MS.png</t>
  </si>
  <si>
    <t>http://cdn.bulbagarden.net/upload/d/de/133MS.png</t>
  </si>
  <si>
    <t>Adaptability*</t>
  </si>
  <si>
    <t>http://cdn.bulbagarden.net/upload/b/be/134MS.png</t>
  </si>
  <si>
    <t>http://cdn.bulbagarden.net/upload/1/16/135MS.png</t>
  </si>
  <si>
    <t>http://cdn.bulbagarden.net/upload/3/30/136MS.png</t>
  </si>
  <si>
    <t>http://cdn.bulbagarden.net/upload/f/f7/137MS.png</t>
  </si>
  <si>
    <t>Download*</t>
  </si>
  <si>
    <t>http://cdn.bulbagarden.net/upload/9/97/138MS.png</t>
  </si>
  <si>
    <t>http://cdn.bulbagarden.net/upload/2/2a/139MS.png</t>
  </si>
  <si>
    <t>http://cdn.bulbagarden.net/upload/1/1e/140MS.png</t>
  </si>
  <si>
    <t>http://cdn.bulbagarden.net/upload/0/08/141MS.png</t>
  </si>
  <si>
    <t>http://cdn.bulbagarden.net/upload/d/d1/142MS.png</t>
  </si>
  <si>
    <t>http://cdn.bulbagarden.net/upload/d/d6/143MS.png</t>
  </si>
  <si>
    <t>http://cdn.bulbagarden.net/upload/0/04/144MS.png</t>
  </si>
  <si>
    <t>http://cdn.bulbagarden.net/upload/3/3f/145MS.png</t>
  </si>
  <si>
    <t>http://cdn.bulbagarden.net/upload/f/fe/146MS.png</t>
  </si>
  <si>
    <t>http://cdn.bulbagarden.net/upload/2/26/147MS.png</t>
  </si>
  <si>
    <t>http://cdn.bulbagarden.net/upload/4/4e/148MS.png</t>
  </si>
  <si>
    <t>http://cdn.bulbagarden.net/upload/c/cc/149MS.png</t>
  </si>
  <si>
    <t>http://cdn.bulbagarden.net/upload/1/1a/150MS.png</t>
  </si>
  <si>
    <t>http://cdn.bulbagarden.net/upload/a/a7/151MS.png</t>
  </si>
  <si>
    <t>http://cdn.bulbagarden.net/upload/7/79/152MS.png</t>
  </si>
  <si>
    <t>http://cdn.bulbagarden.net/upload/3/31/153MS.png</t>
  </si>
  <si>
    <t>http://cdn.bulbagarden.net/upload/8/89/154MS.png</t>
  </si>
  <si>
    <t>http://cdn.bulbagarden.net/upload/3/39/155MS.png</t>
  </si>
  <si>
    <t>http://cdn.bulbagarden.net/upload/3/36/156MS.png</t>
  </si>
  <si>
    <t>http://cdn.bulbagarden.net/upload/5/56/157MS.png</t>
  </si>
  <si>
    <t>http://cdn.bulbagarden.net/upload/f/f5/158MS.png</t>
  </si>
  <si>
    <t>http://cdn.bulbagarden.net/upload/e/ea/159MS.png</t>
  </si>
  <si>
    <t>http://cdn.bulbagarden.net/upload/6/6d/160MS.png</t>
  </si>
  <si>
    <t>http://cdn.bulbagarden.net/upload/5/5c/161MS.png</t>
  </si>
  <si>
    <t>http://cdn.bulbagarden.net/upload/c/c1/162MS.png</t>
  </si>
  <si>
    <t>http://cdn.bulbagarden.net/upload/c/c0/163MS.png</t>
  </si>
  <si>
    <t>http://cdn.bulbagarden.net/upload/7/7a/164MS.png</t>
  </si>
  <si>
    <t>http://cdn.bulbagarden.net/upload/e/e1/165MS.png</t>
  </si>
  <si>
    <t>http://cdn.bulbagarden.net/upload/4/44/166MS.png</t>
  </si>
  <si>
    <t>http://cdn.bulbagarden.net/upload/0/08/167MS.png</t>
  </si>
  <si>
    <t>http://cdn.bulbagarden.net/upload/a/ae/168MS.png</t>
  </si>
  <si>
    <t>http://cdn.bulbagarden.net/upload/9/96/169MS.png</t>
  </si>
  <si>
    <t>http://cdn.bulbagarden.net/upload/2/22/170MS.png</t>
  </si>
  <si>
    <t>http://cdn.bulbagarden.net/upload/4/43/171MS.png</t>
  </si>
  <si>
    <t>http://cdn.bulbagarden.net/upload/5/50/172MS.png</t>
  </si>
  <si>
    <t>http://cdn.bulbagarden.net/upload/9/90/173MS.png</t>
  </si>
  <si>
    <t>http://cdn.bulbagarden.net/upload/4/44/174MS.png</t>
  </si>
  <si>
    <t>http://cdn.bulbagarden.net/upload/e/ef/175MS.png</t>
  </si>
  <si>
    <t>http://cdn.bulbagarden.net/upload/8/82/176MS.png</t>
  </si>
  <si>
    <t>http://cdn.bulbagarden.net/upload/0/07/177MS.png</t>
  </si>
  <si>
    <t>http://cdn.bulbagarden.net/upload/1/12/178MS.png</t>
  </si>
  <si>
    <t>http://cdn.bulbagarden.net/upload/7/75/179MS.png</t>
  </si>
  <si>
    <t>http://cdn.bulbagarden.net/upload/2/2a/180MS.png</t>
  </si>
  <si>
    <t>http://cdn.bulbagarden.net/upload/9/91/181MS.png</t>
  </si>
  <si>
    <t>http://cdn.bulbagarden.net/upload/8/85/182MS.png</t>
  </si>
  <si>
    <t>http://cdn.bulbagarden.net/upload/3/36/183MS.png</t>
  </si>
  <si>
    <t>http://cdn.bulbagarden.net/upload/8/89/184MS.png</t>
  </si>
  <si>
    <t>http://cdn.bulbagarden.net/upload/3/3b/185MS.png</t>
  </si>
  <si>
    <t>http://cdn.bulbagarden.net/upload/e/e9/186MS.png</t>
  </si>
  <si>
    <t>http://cdn.bulbagarden.net/upload/4/43/187MS.png</t>
  </si>
  <si>
    <t>http://cdn.bulbagarden.net/upload/8/88/188MS.png</t>
  </si>
  <si>
    <t>http://cdn.bulbagarden.net/upload/b/ba/189MS.png</t>
  </si>
  <si>
    <t>http://cdn.bulbagarden.net/upload/0/00/190MS.png</t>
  </si>
  <si>
    <t>http://cdn.bulbagarden.net/upload/e/e5/191MS.png</t>
  </si>
  <si>
    <t>Solar Power*</t>
  </si>
  <si>
    <t>http://cdn.bulbagarden.net/upload/5/5a/192MS.png</t>
  </si>
  <si>
    <t>http://cdn.bulbagarden.net/upload/9/97/193MS.png</t>
  </si>
  <si>
    <t>http://cdn.bulbagarden.net/upload/0/0d/194MS.png</t>
  </si>
  <si>
    <t>http://cdn.bulbagarden.net/upload/8/8b/195MS.png</t>
  </si>
  <si>
    <t>http://cdn.bulbagarden.net/upload/a/a7/196MS.png</t>
  </si>
  <si>
    <t>http://cdn.bulbagarden.net/upload/7/76/197MS.png</t>
  </si>
  <si>
    <t>http://cdn.bulbagarden.net/upload/7/71/198MS.png</t>
  </si>
  <si>
    <t>Super Luck*</t>
  </si>
  <si>
    <t>http://cdn.bulbagarden.net/upload/8/80/199MS.png</t>
  </si>
  <si>
    <t>http://cdn.bulbagarden.net/upload/8/89/200MS.png</t>
  </si>
  <si>
    <t>http://cdn.bulbagarden.net/upload/a/a4/201MS.png</t>
  </si>
  <si>
    <t>http://cdn.bulbagarden.net/upload/f/fa/202MS.png</t>
  </si>
  <si>
    <t>http://cdn.bulbagarden.net/upload/6/6a/203MS.png</t>
  </si>
  <si>
    <t>http://cdn.bulbagarden.net/upload/5/52/204MS.png</t>
  </si>
  <si>
    <t>http://cdn.bulbagarden.net/upload/5/5f/205MS.png</t>
  </si>
  <si>
    <t>http://cdn.bulbagarden.net/upload/b/b0/206MS.png</t>
  </si>
  <si>
    <t>http://cdn.bulbagarden.net/upload/6/67/207MS.png</t>
  </si>
  <si>
    <t>http://cdn.bulbagarden.net/upload/b/bf/208MS.png</t>
  </si>
  <si>
    <t>http://cdn.bulbagarden.net/upload/6/6c/209MS.png</t>
  </si>
  <si>
    <t>http://cdn.bulbagarden.net/upload/c/cd/210MS.png</t>
  </si>
  <si>
    <t>Quick Feet*</t>
  </si>
  <si>
    <t>http://cdn.bulbagarden.net/upload/9/93/211MS.png</t>
  </si>
  <si>
    <t>http://cdn.bulbagarden.net/upload/f/f2/212MS.png</t>
  </si>
  <si>
    <t>http://cdn.bulbagarden.net/upload/0/0a/213MS.png</t>
  </si>
  <si>
    <t>Gluttony*</t>
  </si>
  <si>
    <t>http://cdn.bulbagarden.net/upload/4/4c/214MS.png</t>
  </si>
  <si>
    <t>http://cdn.bulbagarden.net/upload/6/67/215MS.png</t>
  </si>
  <si>
    <t>http://cdn.bulbagarden.net/upload/5/5e/216MS.png</t>
  </si>
  <si>
    <t>http://cdn.bulbagarden.net/upload/5/50/217MS.png</t>
  </si>
  <si>
    <t>http://cdn.bulbagarden.net/upload/d/dc/218MS.png</t>
  </si>
  <si>
    <t>http://cdn.bulbagarden.net/upload/6/6b/219MS.png</t>
  </si>
  <si>
    <t>http://cdn.bulbagarden.net/upload/1/10/220MS.png</t>
  </si>
  <si>
    <t>Snow Cloak*</t>
  </si>
  <si>
    <t>http://cdn.bulbagarden.net/upload/6/6d/221MS.png</t>
  </si>
  <si>
    <t>http://cdn.bulbagarden.net/upload/9/97/222MS.png</t>
  </si>
  <si>
    <t>http://cdn.bulbagarden.net/upload/4/4f/223MS.png</t>
  </si>
  <si>
    <t>http://cdn.bulbagarden.net/upload/b/b5/224MS.png</t>
  </si>
  <si>
    <t>http://cdn.bulbagarden.net/upload/0/0b/225MS.png</t>
  </si>
  <si>
    <t>http://cdn.bulbagarden.net/upload/1/11/226MS.png</t>
  </si>
  <si>
    <t>http://cdn.bulbagarden.net/upload/c/c9/227MS.png</t>
  </si>
  <si>
    <t>http://cdn.bulbagarden.net/upload/3/3b/228MS.png</t>
  </si>
  <si>
    <t>http://cdn.bulbagarden.net/upload/6/6b/229MS.png</t>
  </si>
  <si>
    <t>http://cdn.bulbagarden.net/upload/8/8e/230MS.png</t>
  </si>
  <si>
    <t>http://cdn.bulbagarden.net/upload/9/90/231MS.png</t>
  </si>
  <si>
    <t>http://cdn.bulbagarden.net/upload/2/2c/232MS.png</t>
  </si>
  <si>
    <t>http://cdn.bulbagarden.net/upload/7/78/233MS.png</t>
  </si>
  <si>
    <t>?</t>
  </si>
  <si>
    <t>http://cdn.bulbagarden.net/upload/4/40/234MS.png</t>
  </si>
  <si>
    <t>Frisk*</t>
  </si>
  <si>
    <t>http://cdn.bulbagarden.net/upload/7/7c/235MS.png</t>
  </si>
  <si>
    <t>http://cdn.bulbagarden.net/upload/e/ed/236MS.png</t>
  </si>
  <si>
    <t>Steadfast*</t>
  </si>
  <si>
    <t>http://cdn.bulbagarden.net/upload/e/ed/237MS.png</t>
  </si>
  <si>
    <t>http://cdn.bulbagarden.net/upload/0/00/238MS.png</t>
  </si>
  <si>
    <t>http://cdn.bulbagarden.net/upload/b/b5/239MS.png</t>
  </si>
  <si>
    <t>http://cdn.bulbagarden.net/upload/e/e4/240MS.png</t>
  </si>
  <si>
    <t>http://cdn.bulbagarden.net/upload/c/ce/241MS.png</t>
  </si>
  <si>
    <t>http://cdn.bulbagarden.net/upload/f/f8/242MS.png</t>
  </si>
  <si>
    <t>http://cdn.bulbagarden.net/upload/8/80/243MS.png</t>
  </si>
  <si>
    <t>http://cdn.bulbagarden.net/upload/4/4e/244MS.png</t>
  </si>
  <si>
    <t>http://cdn.bulbagarden.net/upload/e/ea/245MS.png</t>
  </si>
  <si>
    <t>http://cdn.bulbagarden.net/upload/8/85/246MS.png</t>
  </si>
  <si>
    <t>http://cdn.bulbagarden.net/upload/f/f9/247MS.png</t>
  </si>
  <si>
    <t>http://cdn.bulbagarden.net/upload/0/0f/248MS.png</t>
  </si>
  <si>
    <t>http://cdn.bulbagarden.net/upload/c/c8/249MS.png</t>
  </si>
  <si>
    <t>http://cdn.bulbagarden.net/upload/e/ee/250MS.png</t>
  </si>
  <si>
    <t>http://cdn.bulbagarden.net/upload/5/5a/251MS.png</t>
  </si>
  <si>
    <t>http://cdn.bulbagarden.net/upload/c/cf/252MS.png</t>
  </si>
  <si>
    <t>http://cdn.bulbagarden.net/upload/a/a5/253MS.png</t>
  </si>
  <si>
    <t>http://cdn.bulbagarden.net/upload/f/ff/254MS.png</t>
  </si>
  <si>
    <t>http://cdn.bulbagarden.net/upload/d/d5/255MS.png</t>
  </si>
  <si>
    <t>http://cdn.bulbagarden.net/upload/4/4d/256MS.png</t>
  </si>
  <si>
    <t>http://cdn.bulbagarden.net/upload/3/3e/257MS.png</t>
  </si>
  <si>
    <t>http://cdn.bulbagarden.net/upload/1/19/258MS.png</t>
  </si>
  <si>
    <t>http://cdn.bulbagarden.net/upload/2/21/259MS.png</t>
  </si>
  <si>
    <t>http://cdn.bulbagarden.net/upload/a/a6/260MS.png</t>
  </si>
  <si>
    <t>http://cdn.bulbagarden.net/upload/5/5c/261MS.png</t>
  </si>
  <si>
    <t>http://cdn.bulbagarden.net/upload/4/4d/262MS.png</t>
  </si>
  <si>
    <t>http://cdn.bulbagarden.net/upload/a/a5/263MS.png</t>
  </si>
  <si>
    <t>http://cdn.bulbagarden.net/upload/7/71/264MS.png</t>
  </si>
  <si>
    <t>http://cdn.bulbagarden.net/upload/7/78/265MS.png</t>
  </si>
  <si>
    <t>http://cdn.bulbagarden.net/upload/4/41/266MS.png</t>
  </si>
  <si>
    <t>http://cdn.bulbagarden.net/upload/e/e9/267MS.png</t>
  </si>
  <si>
    <t>http://cdn.bulbagarden.net/upload/6/64/268MS.png</t>
  </si>
  <si>
    <t>http://cdn.bulbagarden.net/upload/a/ad/269MS.png</t>
  </si>
  <si>
    <t>http://cdn.bulbagarden.net/upload/1/12/270MS.png</t>
  </si>
  <si>
    <t>http://cdn.bulbagarden.net/upload/e/e1/271MS.png</t>
  </si>
  <si>
    <t>http://cdn.bulbagarden.net/upload/a/a0/272MS.png</t>
  </si>
  <si>
    <t>http://cdn.bulbagarden.net/upload/c/cb/273MS.png</t>
  </si>
  <si>
    <t>http://cdn.bulbagarden.net/upload/c/c6/274MS.png</t>
  </si>
  <si>
    <t>http://cdn.bulbagarden.net/upload/3/34/275MS.png</t>
  </si>
  <si>
    <t>http://cdn.bulbagarden.net/upload/f/f3/276MS.png</t>
  </si>
  <si>
    <t>http://cdn.bulbagarden.net/upload/1/1a/277MS.png</t>
  </si>
  <si>
    <t>http://cdn.bulbagarden.net/upload/b/b4/278MS.png</t>
  </si>
  <si>
    <t>http://cdn.bulbagarden.net/upload/9/96/279MS.png</t>
  </si>
  <si>
    <t>http://cdn.bulbagarden.net/upload/3/32/280MS.png</t>
  </si>
  <si>
    <t>http://cdn.bulbagarden.net/upload/7/77/281MS.png</t>
  </si>
  <si>
    <t>http://cdn.bulbagarden.net/upload/4/4a/282MS.png</t>
  </si>
  <si>
    <t>http://cdn.bulbagarden.net/upload/1/1f/283MS.png</t>
  </si>
  <si>
    <t>http://cdn.bulbagarden.net/upload/a/af/284MS.png</t>
  </si>
  <si>
    <t>http://cdn.bulbagarden.net/upload/8/8e/285MS.png</t>
  </si>
  <si>
    <t>Poison Heal*</t>
  </si>
  <si>
    <t>http://cdn.bulbagarden.net/upload/e/ed/286MS.png</t>
  </si>
  <si>
    <t>http://cdn.bulbagarden.net/upload/6/62/287MS.png</t>
  </si>
  <si>
    <t>http://cdn.bulbagarden.net/upload/3/38/288MS.png</t>
  </si>
  <si>
    <t>http://cdn.bulbagarden.net/upload/0/0d/289MS.png</t>
  </si>
  <si>
    <t>http://cdn.bulbagarden.net/upload/9/9f/290MS.png</t>
  </si>
  <si>
    <t>http://cdn.bulbagarden.net/upload/5/54/291MS.png</t>
  </si>
  <si>
    <t>http://cdn.bulbagarden.net/upload/3/30/292MS.png</t>
  </si>
  <si>
    <t>http://cdn.bulbagarden.net/upload/5/54/293MS.png</t>
  </si>
  <si>
    <t>http://cdn.bulbagarden.net/upload/7/73/294MS.png</t>
  </si>
  <si>
    <t>http://cdn.bulbagarden.net/upload/c/c2/295MS.png</t>
  </si>
  <si>
    <t>http://cdn.bulbagarden.net/upload/7/7e/296MS.png</t>
  </si>
  <si>
    <t>http://cdn.bulbagarden.net/upload/d/dd/297MS.png</t>
  </si>
  <si>
    <t>http://cdn.bulbagarden.net/upload/5/52/298MS.png</t>
  </si>
  <si>
    <t>http://cdn.bulbagarden.net/upload/a/a6/299MS.png</t>
  </si>
  <si>
    <t>http://cdn.bulbagarden.net/upload/e/e4/300MS.png</t>
  </si>
  <si>
    <t>Normalize*</t>
  </si>
  <si>
    <t>http://cdn.bulbagarden.net/upload/0/0a/301MS.png</t>
  </si>
  <si>
    <t>http://cdn.bulbagarden.net/upload/6/60/302MS.png</t>
  </si>
  <si>
    <t>Stall*</t>
  </si>
  <si>
    <t>http://cdn.bulbagarden.net/upload/5/53/303MS.png</t>
  </si>
  <si>
    <t>http://cdn.bulbagarden.net/upload/c/c5/304MS.png</t>
  </si>
  <si>
    <t>http://cdn.bulbagarden.net/upload/3/3e/305MS.png</t>
  </si>
  <si>
    <t>http://cdn.bulbagarden.net/upload/d/d5/306MS.png</t>
  </si>
  <si>
    <t>http://cdn.bulbagarden.net/upload/6/67/307MS.png</t>
  </si>
  <si>
    <t>http://cdn.bulbagarden.net/upload/0/0b/308MS.png</t>
  </si>
  <si>
    <t>http://cdn.bulbagarden.net/upload/6/62/309MS.png</t>
  </si>
  <si>
    <t>http://cdn.bulbagarden.net/upload/0/04/310MS.png</t>
  </si>
  <si>
    <t>http://cdn.bulbagarden.net/upload/e/e7/311MS.png</t>
  </si>
  <si>
    <t>http://cdn.bulbagarden.net/upload/9/94/312MS.png</t>
  </si>
  <si>
    <t>http://cdn.bulbagarden.net/upload/b/bd/313MS.png</t>
  </si>
  <si>
    <t>http://cdn.bulbagarden.net/upload/4/41/314MS.png</t>
  </si>
  <si>
    <t>http://cdn.bulbagarden.net/upload/b/bf/315MS.png</t>
  </si>
  <si>
    <t>http://cdn.bulbagarden.net/upload/0/03/316MS.png</t>
  </si>
  <si>
    <t>http://cdn.bulbagarden.net/upload/a/a3/317MS.png</t>
  </si>
  <si>
    <t>http://cdn.bulbagarden.net/upload/c/ca/318MS.png</t>
  </si>
  <si>
    <t>http://cdn.bulbagarden.net/upload/e/e2/319MS.png</t>
  </si>
  <si>
    <t>http://cdn.bulbagarden.net/upload/5/55/320MS.png</t>
  </si>
  <si>
    <t>http://cdn.bulbagarden.net/upload/e/ec/321MS.png</t>
  </si>
  <si>
    <t>http://cdn.bulbagarden.net/upload/5/5c/322MS.png</t>
  </si>
  <si>
    <t>Simple*</t>
  </si>
  <si>
    <t>http://cdn.bulbagarden.net/upload/6/6f/323MS.png</t>
  </si>
  <si>
    <t>Solid Rock*</t>
  </si>
  <si>
    <t>http://cdn.bulbagarden.net/upload/3/39/324MS.png</t>
  </si>
  <si>
    <t>http://cdn.bulbagarden.net/upload/a/a7/325MS.png</t>
  </si>
  <si>
    <t>http://cdn.bulbagarden.net/upload/b/b8/326MS.png</t>
  </si>
  <si>
    <t>http://cdn.bulbagarden.net/upload/c/c2/327MS.png</t>
  </si>
  <si>
    <t>http://cdn.bulbagarden.net/upload/f/f8/328MS.png</t>
  </si>
  <si>
    <t>http://cdn.bulbagarden.net/upload/6/6c/329MS.png</t>
  </si>
  <si>
    <t>http://cdn.bulbagarden.net/upload/e/eb/330MS.png</t>
  </si>
  <si>
    <t>http://cdn.bulbagarden.net/upload/3/3a/331MS.png</t>
  </si>
  <si>
    <t>http://cdn.bulbagarden.net/upload/9/95/332MS.png</t>
  </si>
  <si>
    <t>http://cdn.bulbagarden.net/upload/6/61/333MS.png</t>
  </si>
  <si>
    <t>http://cdn.bulbagarden.net/upload/a/a2/334MS.png</t>
  </si>
  <si>
    <t>http://cdn.bulbagarden.net/upload/2/2c/335MS.png</t>
  </si>
  <si>
    <t>http://cdn.bulbagarden.net/upload/b/b4/336MS.png</t>
  </si>
  <si>
    <t>http://cdn.bulbagarden.net/upload/d/d5/337MS.png</t>
  </si>
  <si>
    <t>http://cdn.bulbagarden.net/upload/1/1e/338MS.png</t>
  </si>
  <si>
    <t>http://cdn.bulbagarden.net/upload/9/9c/339MS.png</t>
  </si>
  <si>
    <t>Anticipation*</t>
  </si>
  <si>
    <t>http://cdn.bulbagarden.net/upload/7/76/340MS.png</t>
  </si>
  <si>
    <t>http://cdn.bulbagarden.net/upload/5/5a/341MS.png</t>
  </si>
  <si>
    <t>http://cdn.bulbagarden.net/upload/e/e4/342MS.png</t>
  </si>
  <si>
    <t>http://cdn.bulbagarden.net/upload/6/6e/343MS.png</t>
  </si>
  <si>
    <t>http://cdn.bulbagarden.net/upload/7/75/344MS.png</t>
  </si>
  <si>
    <t>http://cdn.bulbagarden.net/upload/8/88/345MS.png</t>
  </si>
  <si>
    <t>http://cdn.bulbagarden.net/upload/1/16/346MS.png</t>
  </si>
  <si>
    <t>http://cdn.bulbagarden.net/upload/b/b2/347MS.png</t>
  </si>
  <si>
    <t>http://cdn.bulbagarden.net/upload/6/69/348MS.png</t>
  </si>
  <si>
    <t>http://cdn.bulbagarden.net/upload/7/7d/349MS.png</t>
  </si>
  <si>
    <t>Oblivious*</t>
  </si>
  <si>
    <t>http://cdn.bulbagarden.net/upload/5/5a/350MS.png</t>
  </si>
  <si>
    <t>http://cdn.bulbagarden.net/upload/f/fc/351MS.png</t>
  </si>
  <si>
    <t>http://cdn.bulbagarden.net/upload/3/39/352MS.png</t>
  </si>
  <si>
    <t>http://cdn.bulbagarden.net/upload/f/fd/353MS.png</t>
  </si>
  <si>
    <t>http://cdn.bulbagarden.net/upload/c/c8/354MS.png</t>
  </si>
  <si>
    <t>http://cdn.bulbagarden.net/upload/2/2d/355MS.png</t>
  </si>
  <si>
    <t>http://cdn.bulbagarden.net/upload/c/cd/356MS.png</t>
  </si>
  <si>
    <t>http://cdn.bulbagarden.net/upload/0/0b/357MS.png</t>
  </si>
  <si>
    <t>http://cdn.bulbagarden.net/upload/7/78/358MS.png</t>
  </si>
  <si>
    <t>http://cdn.bulbagarden.net/upload/7/7c/359MS.png</t>
  </si>
  <si>
    <t>http://cdn.bulbagarden.net/upload/4/44/360MS.png</t>
  </si>
  <si>
    <t>http://cdn.bulbagarden.net/upload/6/66/361MS.png</t>
  </si>
  <si>
    <t>Ice Body*</t>
  </si>
  <si>
    <t>http://cdn.bulbagarden.net/upload/d/d0/362MS.png</t>
  </si>
  <si>
    <t>http://cdn.bulbagarden.net/upload/4/43/363MS.png</t>
  </si>
  <si>
    <t>http://cdn.bulbagarden.net/upload/9/92/364MS.png</t>
  </si>
  <si>
    <t>http://cdn.bulbagarden.net/upload/6/66/365MS.png</t>
  </si>
  <si>
    <t>http://cdn.bulbagarden.net/upload/b/bb/366MS.png</t>
  </si>
  <si>
    <t>http://cdn.bulbagarden.net/upload/2/2e/367MS.png</t>
  </si>
  <si>
    <t>http://cdn.bulbagarden.net/upload/d/dc/368MS.png</t>
  </si>
  <si>
    <t>http://cdn.bulbagarden.net/upload/6/6a/369MS.png</t>
  </si>
  <si>
    <t>http://cdn.bulbagarden.net/upload/d/d1/370MS.png</t>
  </si>
  <si>
    <t>http://cdn.bulbagarden.net/upload/f/fe/371MS.png</t>
  </si>
  <si>
    <t>http://cdn.bulbagarden.net/upload/2/25/372MS.png</t>
  </si>
  <si>
    <t>http://cdn.bulbagarden.net/upload/8/8c/373MS.png</t>
  </si>
  <si>
    <t>http://cdn.bulbagarden.net/upload/c/c8/374MS.png</t>
  </si>
  <si>
    <t>http://cdn.bulbagarden.net/upload/2/22/375MS.png</t>
  </si>
  <si>
    <t>http://cdn.bulbagarden.net/upload/2/2d/376MS.png</t>
  </si>
  <si>
    <t>http://cdn.bulbagarden.net/upload/6/6c/377MS.png</t>
  </si>
  <si>
    <t>http://cdn.bulbagarden.net/upload/9/99/378MS.png</t>
  </si>
  <si>
    <t>http://cdn.bulbagarden.net/upload/2/2e/379MS.png</t>
  </si>
  <si>
    <t>http://cdn.bulbagarden.net/upload/8/84/380MS.png</t>
  </si>
  <si>
    <t>http://cdn.bulbagarden.net/upload/a/a4/381MS.png</t>
  </si>
  <si>
    <t>http://cdn.bulbagarden.net/upload/1/11/382MS.png</t>
  </si>
  <si>
    <t>http://cdn.bulbagarden.net/upload/b/bc/383MS.png</t>
  </si>
  <si>
    <t>http://cdn.bulbagarden.net/upload/9/90/384MS.png</t>
  </si>
  <si>
    <t>http://cdn.bulbagarden.net/upload/9/9e/385MS.png</t>
  </si>
  <si>
    <t>http://cdn.bulbagarden.net/upload/8/86/386MS.png</t>
  </si>
  <si>
    <t>http://cdn.bulbagarden.net/upload/2/27/387MS.png</t>
  </si>
  <si>
    <t>http://cdn.bulbagarden.net/upload/4/40/388MS.png</t>
  </si>
  <si>
    <t>http://cdn.bulbagarden.net/upload/1/1f/389MS.png</t>
  </si>
  <si>
    <t>http://cdn.bulbagarden.net/upload/9/93/390MS.png</t>
  </si>
  <si>
    <t>http://cdn.bulbagarden.net/upload/7/70/391MS.png</t>
  </si>
  <si>
    <t>http://cdn.bulbagarden.net/upload/f/f5/392MS.png</t>
  </si>
  <si>
    <t>http://cdn.bulbagarden.net/upload/8/85/393MS.png</t>
  </si>
  <si>
    <t>http://cdn.bulbagarden.net/upload/a/a3/394MS.png</t>
  </si>
  <si>
    <t>http://cdn.bulbagarden.net/upload/f/ff/395MS.png</t>
  </si>
  <si>
    <t>http://cdn.bulbagarden.net/upload/1/16/396MS.png</t>
  </si>
  <si>
    <t>http://cdn.bulbagarden.net/upload/e/e2/397MS.png</t>
  </si>
  <si>
    <t>http://cdn.bulbagarden.net/upload/5/5f/398MS.png</t>
  </si>
  <si>
    <t>http://cdn.bulbagarden.net/upload/b/bc/399MS.png</t>
  </si>
  <si>
    <t>http://cdn.bulbagarden.net/upload/b/b1/400MS.png</t>
  </si>
  <si>
    <t>http://cdn.bulbagarden.net/upload/f/f9/401MS.png</t>
  </si>
  <si>
    <t>http://cdn.bulbagarden.net/upload/1/18/402MS.png</t>
  </si>
  <si>
    <t>http://cdn.bulbagarden.net/upload/a/a0/403MS.png</t>
  </si>
  <si>
    <t>http://cdn.bulbagarden.net/upload/e/e3/404MS.png</t>
  </si>
  <si>
    <t>http://cdn.bulbagarden.net/upload/8/8a/405MS.png</t>
  </si>
  <si>
    <t>http://cdn.bulbagarden.net/upload/e/ef/406MS.png</t>
  </si>
  <si>
    <t>http://cdn.bulbagarden.net/upload/f/fe/407MS.png</t>
  </si>
  <si>
    <t>http://cdn.bulbagarden.net/upload/9/98/408MS.png</t>
  </si>
  <si>
    <t>http://cdn.bulbagarden.net/upload/9/91/409MS.png</t>
  </si>
  <si>
    <t>http://cdn.bulbagarden.net/upload/9/9e/410MS.png</t>
  </si>
  <si>
    <t>http://cdn.bulbagarden.net/upload/e/ef/411MS.png</t>
  </si>
  <si>
    <t>http://cdn.bulbagarden.net/upload/8/87/412MS.png</t>
  </si>
  <si>
    <t>http://cdn.bulbagarden.net/upload/f/fa/413MS.png</t>
  </si>
  <si>
    <t>http://cdn.bulbagarden.net/upload/8/8e/414MS.png</t>
  </si>
  <si>
    <t>http://cdn.bulbagarden.net/upload/e/ee/415MS.png</t>
  </si>
  <si>
    <t>http://cdn.bulbagarden.net/upload/d/dd/416MS.png</t>
  </si>
  <si>
    <t>http://cdn.bulbagarden.net/upload/1/14/417MS.png</t>
  </si>
  <si>
    <t>http://cdn.bulbagarden.net/upload/7/7c/418MS.png</t>
  </si>
  <si>
    <t>http://cdn.bulbagarden.net/upload/6/6c/419MS.png</t>
  </si>
  <si>
    <t>http://cdn.bulbagarden.net/upload/5/5d/420MS.png</t>
  </si>
  <si>
    <t>http://cdn.bulbagarden.net/upload/6/65/421MS.png</t>
  </si>
  <si>
    <t>http://cdn.bulbagarden.net/upload/f/f1/422MS.png</t>
  </si>
  <si>
    <t>http://cdn.bulbagarden.net/upload/4/44/423MS.png</t>
  </si>
  <si>
    <t>http://cdn.bulbagarden.net/upload/5/5b/424MS.png</t>
  </si>
  <si>
    <t>http://cdn.bulbagarden.net/upload/0/03/425MS.png</t>
  </si>
  <si>
    <t>http://cdn.bulbagarden.net/upload/4/45/426MS.png</t>
  </si>
  <si>
    <t>http://cdn.bulbagarden.net/upload/4/42/427MS.png</t>
  </si>
  <si>
    <t>http://cdn.bulbagarden.net/upload/3/33/428MS.png</t>
  </si>
  <si>
    <t>http://cdn.bulbagarden.net/upload/4/47/429MS.png</t>
  </si>
  <si>
    <t>http://cdn.bulbagarden.net/upload/c/c0/430MS.png</t>
  </si>
  <si>
    <t>http://cdn.bulbagarden.net/upload/f/f1/431MS.png</t>
  </si>
  <si>
    <t>http://cdn.bulbagarden.net/upload/3/3f/432MS.png</t>
  </si>
  <si>
    <t>http://cdn.bulbagarden.net/upload/7/72/433MS.png</t>
  </si>
  <si>
    <t>http://cdn.bulbagarden.net/upload/f/f9/434MS.png</t>
  </si>
  <si>
    <t>http://cdn.bulbagarden.net/upload/8/8a/435MS.png</t>
  </si>
  <si>
    <t>http://cdn.bulbagarden.net/upload/6/63/436MS.png</t>
  </si>
  <si>
    <t>http://cdn.bulbagarden.net/upload/0/0c/437MS.png</t>
  </si>
  <si>
    <t>http://cdn.bulbagarden.net/upload/7/7a/438MS.png</t>
  </si>
  <si>
    <t>http://cdn.bulbagarden.net/upload/4/4d/439MS.png</t>
  </si>
  <si>
    <t>http://cdn.bulbagarden.net/upload/8/8e/440MS.png</t>
  </si>
  <si>
    <t>http://cdn.bulbagarden.net/upload/d/db/441MS.png</t>
  </si>
  <si>
    <t>http://cdn.bulbagarden.net/upload/e/e0/442MS.png</t>
  </si>
  <si>
    <t>http://cdn.bulbagarden.net/upload/7/7c/443MS.png</t>
  </si>
  <si>
    <t>http://cdn.bulbagarden.net/upload/6/69/444MS.png</t>
  </si>
  <si>
    <t>http://cdn.bulbagarden.net/upload/6/63/445MS.png</t>
  </si>
  <si>
    <t>http://cdn.bulbagarden.net/upload/0/06/446MS.png</t>
  </si>
  <si>
    <t>http://cdn.bulbagarden.net/upload/0/0a/447MS.png</t>
  </si>
  <si>
    <t>http://cdn.bulbagarden.net/upload/b/be/448MS.png</t>
  </si>
  <si>
    <t>http://cdn.bulbagarden.net/upload/5/58/449MS.png</t>
  </si>
  <si>
    <t>http://cdn.bulbagarden.net/upload/5/57/450MS.png</t>
  </si>
  <si>
    <t>http://cdn.bulbagarden.net/upload/0/02/451MS.png</t>
  </si>
  <si>
    <t>http://cdn.bulbagarden.net/upload/9/96/452MS.png</t>
  </si>
  <si>
    <t>http://cdn.bulbagarden.net/upload/2/2c/453MS.png</t>
  </si>
  <si>
    <t>http://cdn.bulbagarden.net/upload/f/f9/454MS.png</t>
  </si>
  <si>
    <t>http://cdn.bulbagarden.net/upload/d/d1/455MS.png</t>
  </si>
  <si>
    <t>http://cdn.bulbagarden.net/upload/7/73/456MS.png</t>
  </si>
  <si>
    <t>http://cdn.bulbagarden.net/upload/2/2b/457MS.png</t>
  </si>
  <si>
    <t>http://cdn.bulbagarden.net/upload/8/80/458MS.png</t>
  </si>
  <si>
    <t>http://cdn.bulbagarden.net/upload/0/06/459MS.png</t>
  </si>
  <si>
    <t>http://cdn.bulbagarden.net/upload/f/fc/460MS.png</t>
  </si>
  <si>
    <t>http://cdn.bulbagarden.net/upload/9/96/461MS.png</t>
  </si>
  <si>
    <t>http://cdn.bulbagarden.net/upload/2/26/462MS.png</t>
  </si>
  <si>
    <t>http://cdn.bulbagarden.net/upload/9/9b/463MS.png</t>
  </si>
  <si>
    <t>http://cdn.bulbagarden.net/upload/e/e9/464MS.png</t>
  </si>
  <si>
    <t>http://cdn.bulbagarden.net/upload/a/aa/465MS.png</t>
  </si>
  <si>
    <t>http://cdn.bulbagarden.net/upload/5/53/466MS.png</t>
  </si>
  <si>
    <t>http://cdn.bulbagarden.net/upload/4/4e/467MS.png</t>
  </si>
  <si>
    <t>http://cdn.bulbagarden.net/upload/6/63/468MS.png</t>
  </si>
  <si>
    <t>http://cdn.bulbagarden.net/upload/a/aa/469MS.png</t>
  </si>
  <si>
    <t>http://cdn.bulbagarden.net/upload/1/12/470MS.png</t>
  </si>
  <si>
    <t>http://cdn.bulbagarden.net/upload/b/bb/471MS.png</t>
  </si>
  <si>
    <t>http://cdn.bulbagarden.net/upload/a/ad/472MS.png</t>
  </si>
  <si>
    <t>http://cdn.bulbagarden.net/upload/1/12/473MS.png</t>
  </si>
  <si>
    <t>http://cdn.bulbagarden.net/upload/6/65/474MS.png</t>
  </si>
  <si>
    <t>http://cdn.bulbagarden.net/upload/8/85/475MS.png</t>
  </si>
  <si>
    <t>http://cdn.bulbagarden.net/upload/a/aa/476MS.png</t>
  </si>
  <si>
    <t>http://cdn.bulbagarden.net/upload/7/71/477MS.png</t>
  </si>
  <si>
    <t>http://cdn.bulbagarden.net/upload/8/8f/478MS.png</t>
  </si>
  <si>
    <t>http://cdn.bulbagarden.net/upload/1/14/479MS.png</t>
  </si>
  <si>
    <t>http://cdn.bulbagarden.net/upload/0/0e/480MS.png</t>
  </si>
  <si>
    <t>http://cdn.bulbagarden.net/upload/c/c7/481MS.png</t>
  </si>
  <si>
    <t>http://cdn.bulbagarden.net/upload/0/01/482MS.png</t>
  </si>
  <si>
    <t>http://cdn.bulbagarden.net/upload/c/ca/483MS.png</t>
  </si>
  <si>
    <t>http://cdn.bulbagarden.net/upload/2/24/484MS.png</t>
  </si>
  <si>
    <t>http://cdn.bulbagarden.net/upload/c/cf/485MS.png</t>
  </si>
  <si>
    <t>http://cdn.bulbagarden.net/upload/8/8e/486MS.png</t>
  </si>
  <si>
    <t>http://cdn.bulbagarden.net/upload/e/e8/487MS.png</t>
  </si>
  <si>
    <t>http://cdn.bulbagarden.net/upload/5/51/488MS.png</t>
  </si>
  <si>
    <t>http://cdn.bulbagarden.net/upload/c/ce/489MS.png</t>
  </si>
  <si>
    <t>http://cdn.bulbagarden.net/upload/0/01/490MS.png</t>
  </si>
  <si>
    <t>http://cdn.bulbagarden.net/upload/a/a7/491MS.png</t>
  </si>
  <si>
    <t>http://cdn.bulbagarden.net/upload/a/a6/492MS.png</t>
  </si>
  <si>
    <t>http://cdn.bulbagarden.net/upload/9/94/493MS.png</t>
  </si>
  <si>
    <t>http://cdn.bulbagarden.net/upload/0/0c/494MS.png</t>
  </si>
  <si>
    <t>http://cdn.bulbagarden.net/upload/2/23/495MS.png</t>
  </si>
  <si>
    <t>http://cdn.bulbagarden.net/upload/8/8f/496MS.png</t>
  </si>
  <si>
    <t>http://cdn.bulbagarden.net/upload/2/2e/497MS.png</t>
  </si>
  <si>
    <t>http://cdn.bulbagarden.net/upload/6/6f/498MS.png</t>
  </si>
  <si>
    <t>http://cdn.bulbagarden.net/upload/2/29/499MS.png</t>
  </si>
  <si>
    <t>http://cdn.bulbagarden.net/upload/b/be/500MS.png</t>
  </si>
  <si>
    <t>http://cdn.bulbagarden.net/upload/c/cb/501MS.png</t>
  </si>
  <si>
    <t>http://cdn.bulbagarden.net/upload/e/ed/502MS.png</t>
  </si>
  <si>
    <t>http://cdn.bulbagarden.net/upload/9/99/503MS.png</t>
  </si>
  <si>
    <t>http://cdn.bulbagarden.net/upload/7/73/504MS.png</t>
  </si>
  <si>
    <t>http://cdn.bulbagarden.net/upload/9/9b/505MS.png</t>
  </si>
  <si>
    <t>http://cdn.bulbagarden.net/upload/c/cc/506MS.png</t>
  </si>
  <si>
    <t>http://cdn.bulbagarden.net/upload/f/f2/507MS.png</t>
  </si>
  <si>
    <t>http://cdn.bulbagarden.net/upload/0/0f/508MS.png</t>
  </si>
  <si>
    <t>http://cdn.bulbagarden.net/upload/b/b5/509MS.png</t>
  </si>
  <si>
    <t>http://cdn.bulbagarden.net/upload/4/4e/510MS.png</t>
  </si>
  <si>
    <t>http://cdn.bulbagarden.net/upload/9/99/511MS.png</t>
  </si>
  <si>
    <t>http://cdn.bulbagarden.net/upload/6/6a/512MS.png</t>
  </si>
  <si>
    <t>http://cdn.bulbagarden.net/upload/c/cb/513MS.png</t>
  </si>
  <si>
    <t>http://cdn.bulbagarden.net/upload/0/00/514MS.png</t>
  </si>
  <si>
    <t>http://cdn.bulbagarden.net/upload/9/91/515MS.png</t>
  </si>
  <si>
    <t>http://cdn.bulbagarden.net/upload/1/19/516MS.png</t>
  </si>
  <si>
    <t>http://cdn.bulbagarden.net/upload/f/f2/517MS.png</t>
  </si>
  <si>
    <t>http://cdn.bulbagarden.net/upload/3/3e/518MS.png</t>
  </si>
  <si>
    <t>http://cdn.bulbagarden.net/upload/a/a9/519MS.png</t>
  </si>
  <si>
    <t>http://cdn.bulbagarden.net/upload/9/90/520MS.png</t>
  </si>
  <si>
    <t>http://cdn.bulbagarden.net/upload/a/a9/521MS.png</t>
  </si>
  <si>
    <t>http://cdn.bulbagarden.net/upload/5/58/522MS.png</t>
  </si>
  <si>
    <t>http://cdn.bulbagarden.net/upload/d/d7/523MS.png</t>
  </si>
  <si>
    <t>http://cdn.bulbagarden.net/upload/6/62/524MS.png</t>
  </si>
  <si>
    <t>http://cdn.bulbagarden.net/upload/2/25/525MS.png</t>
  </si>
  <si>
    <t>http://cdn.bulbagarden.net/upload/5/53/526MS.png</t>
  </si>
  <si>
    <t>http://cdn.bulbagarden.net/upload/8/8d/527MS.png</t>
  </si>
  <si>
    <t>http://cdn.bulbagarden.net/upload/d/de/528MS.png</t>
  </si>
  <si>
    <t>http://cdn.bulbagarden.net/upload/0/0a/529MS.png</t>
  </si>
  <si>
    <t>http://cdn.bulbagarden.net/upload/7/71/530MS.png</t>
  </si>
  <si>
    <t>http://cdn.bulbagarden.net/upload/a/a5/531MS.png</t>
  </si>
  <si>
    <t>http://cdn.bulbagarden.net/upload/8/80/532MS.png</t>
  </si>
  <si>
    <t>http://cdn.bulbagarden.net/upload/2/2d/533MS.png</t>
  </si>
  <si>
    <t>http://cdn.bulbagarden.net/upload/8/8b/534MS.png</t>
  </si>
  <si>
    <t>http://cdn.bulbagarden.net/upload/0/0e/535MS.png</t>
  </si>
  <si>
    <t>http://cdn.bulbagarden.net/upload/2/2a/536MS.png</t>
  </si>
  <si>
    <t>http://cdn.bulbagarden.net/upload/9/95/537MS.png</t>
  </si>
  <si>
    <t>http://cdn.bulbagarden.net/upload/7/73/538MS.png</t>
  </si>
  <si>
    <t>http://cdn.bulbagarden.net/upload/8/82/539MS.png</t>
  </si>
  <si>
    <t>http://cdn.bulbagarden.net/upload/9/97/540MS.png</t>
  </si>
  <si>
    <t>http://cdn.bulbagarden.net/upload/a/ab/541MS.png</t>
  </si>
  <si>
    <t>http://cdn.bulbagarden.net/upload/2/2d/542MS.png</t>
  </si>
  <si>
    <t>http://cdn.bulbagarden.net/upload/2/2c/543MS.png</t>
  </si>
  <si>
    <t>http://cdn.bulbagarden.net/upload/b/ba/544MS.png</t>
  </si>
  <si>
    <t>http://cdn.bulbagarden.net/upload/d/d3/545MS.png</t>
  </si>
  <si>
    <t>http://cdn.bulbagarden.net/upload/a/ac/546MS.png</t>
  </si>
  <si>
    <t>http://cdn.bulbagarden.net/upload/1/1c/547MS.png</t>
  </si>
  <si>
    <t>http://cdn.bulbagarden.net/upload/d/d4/548MS.png</t>
  </si>
  <si>
    <t>http://cdn.bulbagarden.net/upload/d/d1/549MS.png</t>
  </si>
  <si>
    <t>http://cdn.bulbagarden.net/upload/a/a7/550MS.png</t>
  </si>
  <si>
    <t>http://cdn.bulbagarden.net/upload/1/1a/551MS.png</t>
  </si>
  <si>
    <t>http://cdn.bulbagarden.net/upload/c/cd/552MS.png</t>
  </si>
  <si>
    <t>http://cdn.bulbagarden.net/upload/f/fe/553MS.png</t>
  </si>
  <si>
    <t>http://cdn.bulbagarden.net/upload/8/8f/554MS.png</t>
  </si>
  <si>
    <t>http://cdn.bulbagarden.net/upload/5/52/555MS.png</t>
  </si>
  <si>
    <t>http://cdn.bulbagarden.net/upload/f/f2/556MS.png</t>
  </si>
  <si>
    <t>http://cdn.bulbagarden.net/upload/9/9e/557MS.png</t>
  </si>
  <si>
    <t>http://cdn.bulbagarden.net/upload/e/e3/558MS.png</t>
  </si>
  <si>
    <t>http://cdn.bulbagarden.net/upload/0/09/559MS.png</t>
  </si>
  <si>
    <t>http://cdn.bulbagarden.net/upload/a/a3/560MS.png</t>
  </si>
  <si>
    <t>http://cdn.bulbagarden.net/upload/7/76/561MS.png</t>
  </si>
  <si>
    <t>http://cdn.bulbagarden.net/upload/a/a9/562MS.png</t>
  </si>
  <si>
    <t>http://cdn.bulbagarden.net/upload/9/9b/563MS.png</t>
  </si>
  <si>
    <t>http://cdn.bulbagarden.net/upload/f/f7/564MS.png</t>
  </si>
  <si>
    <t>http://cdn.bulbagarden.net/upload/a/a3/565MS.png</t>
  </si>
  <si>
    <t>http://cdn.bulbagarden.net/upload/8/8a/566MS.png</t>
  </si>
  <si>
    <t>http://cdn.bulbagarden.net/upload/a/a9/567MS.png</t>
  </si>
  <si>
    <t>http://cdn.bulbagarden.net/upload/d/d8/568MS.png</t>
  </si>
  <si>
    <t>http://cdn.bulbagarden.net/upload/2/2e/569MS.png</t>
  </si>
  <si>
    <t>http://cdn.bulbagarden.net/upload/d/d5/570MS.png</t>
  </si>
  <si>
    <t>http://cdn.bulbagarden.net/upload/b/bd/571MS.png</t>
  </si>
  <si>
    <t>http://cdn.bulbagarden.net/upload/b/b7/572MS.png</t>
  </si>
  <si>
    <t>http://cdn.bulbagarden.net/upload/8/82/573MS.png</t>
  </si>
  <si>
    <t>http://cdn.bulbagarden.net/upload/5/57/574MS.png</t>
  </si>
  <si>
    <t>http://cdn.bulbagarden.net/upload/7/75/575MS.png</t>
  </si>
  <si>
    <t>http://cdn.bulbagarden.net/upload/b/be/576MS.png</t>
  </si>
  <si>
    <t>http://cdn.bulbagarden.net/upload/7/7e/577MS.png</t>
  </si>
  <si>
    <t>http://cdn.bulbagarden.net/upload/6/64/578MS.png</t>
  </si>
  <si>
    <t>http://cdn.bulbagarden.net/upload/7/77/579MS.png</t>
  </si>
  <si>
    <t>http://cdn.bulbagarden.net/upload/e/e7/580MS.png</t>
  </si>
  <si>
    <t>http://cdn.bulbagarden.net/upload/e/e8/581MS.png</t>
  </si>
  <si>
    <t>http://cdn.bulbagarden.net/upload/5/51/582MS.png</t>
  </si>
  <si>
    <t>http://cdn.bulbagarden.net/upload/7/70/583MS.png</t>
  </si>
  <si>
    <t>http://cdn.bulbagarden.net/upload/8/83/584MS.png</t>
  </si>
  <si>
    <t>http://cdn.bulbagarden.net/upload/d/d9/585MS.png</t>
  </si>
  <si>
    <t>http://cdn.bulbagarden.net/upload/6/64/586MS.png</t>
  </si>
  <si>
    <t>http://cdn.bulbagarden.net/upload/9/95/587MS.png</t>
  </si>
  <si>
    <t>http://cdn.bulbagarden.net/upload/c/ca/588MS.png</t>
  </si>
  <si>
    <t>http://cdn.bulbagarden.net/upload/0/0e/589MS.png</t>
  </si>
  <si>
    <t>http://cdn.bulbagarden.net/upload/8/88/590MS.png</t>
  </si>
  <si>
    <t>http://cdn.bulbagarden.net/upload/2/23/591MS.png</t>
  </si>
  <si>
    <t>http://cdn.bulbagarden.net/upload/0/09/592MS.png</t>
  </si>
  <si>
    <t>http://cdn.bulbagarden.net/upload/7/71/593MS.png</t>
  </si>
  <si>
    <t>http://cdn.bulbagarden.net/upload/5/5a/594MS.png</t>
  </si>
  <si>
    <t>http://cdn.bulbagarden.net/upload/f/f3/595MS.png</t>
  </si>
  <si>
    <t>http://cdn.bulbagarden.net/upload/c/c4/596MS.png</t>
  </si>
  <si>
    <t>http://cdn.bulbagarden.net/upload/b/b2/597MS.png</t>
  </si>
  <si>
    <t>http://cdn.bulbagarden.net/upload/9/9e/598MS.png</t>
  </si>
  <si>
    <t>http://cdn.bulbagarden.net/upload/6/61/599MS.png</t>
  </si>
  <si>
    <t>http://cdn.bulbagarden.net/upload/3/3a/600MS.png</t>
  </si>
  <si>
    <t>http://cdn.bulbagarden.net/upload/2/25/601MS.png</t>
  </si>
  <si>
    <t>http://cdn.bulbagarden.net/upload/e/e1/602MS.png</t>
  </si>
  <si>
    <t>http://cdn.bulbagarden.net/upload/c/cb/603MS.png</t>
  </si>
  <si>
    <t>http://cdn.bulbagarden.net/upload/0/0f/604MS.png</t>
  </si>
  <si>
    <t>http://cdn.bulbagarden.net/upload/6/6f/605MS.png</t>
  </si>
  <si>
    <t>http://cdn.bulbagarden.net/upload/5/53/606MS.png</t>
  </si>
  <si>
    <t>http://cdn.bulbagarden.net/upload/7/7c/607MS.png</t>
  </si>
  <si>
    <t>http://cdn.bulbagarden.net/upload/0/04/608MS.png</t>
  </si>
  <si>
    <t>http://cdn.bulbagarden.net/upload/3/39/609MS.png</t>
  </si>
  <si>
    <t>http://cdn.bulbagarden.net/upload/0/0c/610MS.png</t>
  </si>
  <si>
    <t>http://cdn.bulbagarden.net/upload/1/1d/611MS.png</t>
  </si>
  <si>
    <t>http://cdn.bulbagarden.net/upload/5/5d/612MS.png</t>
  </si>
  <si>
    <t>http://cdn.bulbagarden.net/upload/f/fe/613MS.png</t>
  </si>
  <si>
    <t>http://cdn.bulbagarden.net/upload/f/f9/614MS.png</t>
  </si>
  <si>
    <t>http://cdn.bulbagarden.net/upload/d/d9/615MS.png</t>
  </si>
  <si>
    <t>http://cdn.bulbagarden.net/upload/d/da/616MS.png</t>
  </si>
  <si>
    <t>http://cdn.bulbagarden.net/upload/3/33/617MS.png</t>
  </si>
  <si>
    <t>http://cdn.bulbagarden.net/upload/3/31/618MS.png</t>
  </si>
  <si>
    <t>http://cdn.bulbagarden.net/upload/a/a9/619MS.png</t>
  </si>
  <si>
    <t>http://cdn.bulbagarden.net/upload/e/e4/620MS.png</t>
  </si>
  <si>
    <t>http://cdn.bulbagarden.net/upload/5/53/621MS.png</t>
  </si>
  <si>
    <t>http://cdn.bulbagarden.net/upload/3/3b/622MS.png</t>
  </si>
  <si>
    <t>http://cdn.bulbagarden.net/upload/8/85/623MS.png</t>
  </si>
  <si>
    <t>http://cdn.bulbagarden.net/upload/5/59/624MS.png</t>
  </si>
  <si>
    <t>http://cdn.bulbagarden.net/upload/3/3e/625MS.png</t>
  </si>
  <si>
    <t>http://cdn.bulbagarden.net/upload/0/01/626MS.png</t>
  </si>
  <si>
    <t>http://cdn.bulbagarden.net/upload/e/e5/627MS.png</t>
  </si>
  <si>
    <t>http://cdn.bulbagarden.net/upload/5/54/628MS.png</t>
  </si>
  <si>
    <t>http://cdn.bulbagarden.net/upload/2/2f/629MS.png</t>
  </si>
  <si>
    <t>http://cdn.bulbagarden.net/upload/f/f7/630MS.png</t>
  </si>
  <si>
    <t>http://cdn.bulbagarden.net/upload/e/e2/631MS.png</t>
  </si>
  <si>
    <t>http://cdn.bulbagarden.net/upload/a/a4/632MS.png</t>
  </si>
  <si>
    <t>http://cdn.bulbagarden.net/upload/3/39/633MS.png</t>
  </si>
  <si>
    <t>http://cdn.bulbagarden.net/upload/6/69/634MS.png</t>
  </si>
  <si>
    <t>http://cdn.bulbagarden.net/upload/8/83/635MS.png</t>
  </si>
  <si>
    <t>http://cdn.bulbagarden.net/upload/0/09/636MS.png</t>
  </si>
  <si>
    <t>http://cdn.bulbagarden.net/upload/7/78/637MS.png</t>
  </si>
  <si>
    <t>http://cdn.bulbagarden.net/upload/3/36/638MS.png</t>
  </si>
  <si>
    <t>http://cdn.bulbagarden.net/upload/5/5d/639MS.png</t>
  </si>
  <si>
    <t>http://cdn.bulbagarden.net/upload/6/60/640MS.png</t>
  </si>
  <si>
    <t>http://cdn.bulbagarden.net/upload/1/13/641MS.png</t>
  </si>
  <si>
    <t>http://cdn.bulbagarden.net/upload/b/b4/642MS.png</t>
  </si>
  <si>
    <t>http://cdn.bulbagarden.net/upload/0/03/643MS.png</t>
  </si>
  <si>
    <t>http://cdn.bulbagarden.net/upload/b/b2/644MS.png</t>
  </si>
  <si>
    <t>http://cdn.bulbagarden.net/upload/a/a4/645MS.png</t>
  </si>
  <si>
    <t>http://cdn.bulbagarden.net/upload/1/12/646MS.png</t>
  </si>
  <si>
    <t>http://cdn.bulbagarden.net/upload/7/78/647MS.png</t>
  </si>
  <si>
    <t>http://cdn.bulbagarden.net/upload/1/1f/648MS.png</t>
  </si>
  <si>
    <t>http://cdn.bulbagarden.net/upload/1/17/649MS.png</t>
  </si>
  <si>
    <t>http://cdn.bulbagarden.net/upload/6/67/650MS.png</t>
  </si>
  <si>
    <t>http://cdn.bulbagarden.net/upload/b/bf/651MS.png</t>
  </si>
  <si>
    <t>http://cdn.bulbagarden.net/upload/1/1c/652MS.png</t>
  </si>
  <si>
    <t>http://cdn.bulbagarden.net/upload/f/f9/653MS.png</t>
  </si>
  <si>
    <t>http://cdn.bulbagarden.net/upload/6/62/654MS.png</t>
  </si>
  <si>
    <t>http://cdn.bulbagarden.net/upload/f/f8/655MS.png</t>
  </si>
  <si>
    <t>http://cdn.bulbagarden.net/upload/d/d4/656MS.png</t>
  </si>
  <si>
    <t>http://cdn.bulbagarden.net/upload/1/15/657MS.png</t>
  </si>
  <si>
    <t>http://cdn.bulbagarden.net/upload/8/87/658MS.png</t>
  </si>
  <si>
    <t>Greninja: Ash</t>
  </si>
  <si>
    <t>http://cdn.bulbagarden.net/upload/e/e2/659MS.png</t>
  </si>
  <si>
    <t>http://cdn.bulbagarden.net/upload/0/05/660MS.png</t>
  </si>
  <si>
    <t>http://cdn.bulbagarden.net/upload/9/9c/661MS.png</t>
  </si>
  <si>
    <t>http://cdn.bulbagarden.net/upload/5/56/662MS.png</t>
  </si>
  <si>
    <t>http://cdn.bulbagarden.net/upload/8/81/663MS.png</t>
  </si>
  <si>
    <t>http://cdn.bulbagarden.net/upload/e/e0/664MS.png</t>
  </si>
  <si>
    <t>http://cdn.bulbagarden.net/upload/8/8e/665MS.png</t>
  </si>
  <si>
    <t>http://cdn.bulbagarden.net/upload/c/c5/666MS.png</t>
  </si>
  <si>
    <t>http://cdn.bulbagarden.net/upload/8/80/667MS.png</t>
  </si>
  <si>
    <t>http://cdn.bulbagarden.net/upload/0/0c/668MS.png</t>
  </si>
  <si>
    <t>http://cdn.bulbagarden.net/upload/3/38/669MS.png</t>
  </si>
  <si>
    <t>http://cdn.bulbagarden.net/upload/0/04/670MS.png</t>
  </si>
  <si>
    <t>http://cdn.bulbagarden.net/upload/e/ea/671MS.png</t>
  </si>
  <si>
    <t>http://cdn.bulbagarden.net/upload/0/04/672MS.png</t>
  </si>
  <si>
    <t>http://cdn.bulbagarden.net/upload/7/71/673MS.png</t>
  </si>
  <si>
    <t>http://cdn.bulbagarden.net/upload/f/f8/674MS.png</t>
  </si>
  <si>
    <t>http://cdn.bulbagarden.net/upload/3/39/675MS.png</t>
  </si>
  <si>
    <t>http://cdn.bulbagarden.net/upload/c/c4/676MS.png</t>
  </si>
  <si>
    <t>http://cdn.bulbagarden.net/upload/2/21/677MS.png</t>
  </si>
  <si>
    <t>http://cdn.bulbagarden.net/upload/7/70/678MS.png</t>
  </si>
  <si>
    <t>http://cdn.bulbagarden.net/upload/0/04/679MS.png</t>
  </si>
  <si>
    <t>http://cdn.bulbagarden.net/upload/a/a0/680MS.png</t>
  </si>
  <si>
    <t>http://cdn.bulbagarden.net/upload/3/37/681MS.png</t>
  </si>
  <si>
    <t>http://cdn.bulbagarden.net/upload/4/47/682MS.png</t>
  </si>
  <si>
    <t>http://cdn.bulbagarden.net/upload/b/b3/683MS.png</t>
  </si>
  <si>
    <t>http://cdn.bulbagarden.net/upload/c/c0/684MS.png</t>
  </si>
  <si>
    <t>http://cdn.bulbagarden.net/upload/c/cd/685MS.png</t>
  </si>
  <si>
    <t>http://cdn.bulbagarden.net/upload/6/63/686MS.png</t>
  </si>
  <si>
    <t>http://cdn.bulbagarden.net/upload/8/89/687MS.png</t>
  </si>
  <si>
    <t>http://cdn.bulbagarden.net/upload/7/77/688MS.png</t>
  </si>
  <si>
    <t>http://cdn.bulbagarden.net/upload/a/aa/689MS.png</t>
  </si>
  <si>
    <t>http://cdn.bulbagarden.net/upload/4/40/690MS.png</t>
  </si>
  <si>
    <t>http://cdn.bulbagarden.net/upload/f/f0/691MS.png</t>
  </si>
  <si>
    <t>http://cdn.bulbagarden.net/upload/6/68/692MS.png</t>
  </si>
  <si>
    <t>http://cdn.bulbagarden.net/upload/d/d8/693MS.png</t>
  </si>
  <si>
    <t>http://cdn.bulbagarden.net/upload/f/f7/694MS.png</t>
  </si>
  <si>
    <t>http://cdn.bulbagarden.net/upload/3/3f/695MS.png</t>
  </si>
  <si>
    <t>http://cdn.bulbagarden.net/upload/c/c1/696MS.png</t>
  </si>
  <si>
    <t>http://cdn.bulbagarden.net/upload/2/29/697MS.png</t>
  </si>
  <si>
    <t>http://cdn.bulbagarden.net/upload/a/a4/698MS.png</t>
  </si>
  <si>
    <t>http://cdn.bulbagarden.net/upload/8/8e/699MS.png</t>
  </si>
  <si>
    <t>http://cdn.bulbagarden.net/upload/4/49/700MS.png</t>
  </si>
  <si>
    <t>http://cdn.bulbagarden.net/upload/0/04/701MS.png</t>
  </si>
  <si>
    <t>http://cdn.bulbagarden.net/upload/4/43/702MS.png</t>
  </si>
  <si>
    <t>http://cdn.bulbagarden.net/upload/5/5b/703MS.png</t>
  </si>
  <si>
    <t>http://cdn.bulbagarden.net/upload/5/5d/704MS.png</t>
  </si>
  <si>
    <t>http://cdn.bulbagarden.net/upload/b/b9/705MS.png</t>
  </si>
  <si>
    <t>http://cdn.bulbagarden.net/upload/3/3c/706MS.png</t>
  </si>
  <si>
    <t>http://cdn.bulbagarden.net/upload/2/21/707MS.png</t>
  </si>
  <si>
    <t>http://cdn.bulbagarden.net/upload/e/e2/708MS.png</t>
  </si>
  <si>
    <t>http://cdn.bulbagarden.net/upload/f/ff/709MS.png</t>
  </si>
  <si>
    <t>http://cdn.bulbagarden.net/upload/5/5e/710MS.png</t>
  </si>
  <si>
    <t>http://cdn.bulbagarden.net/upload/f/f9/711MS.png</t>
  </si>
  <si>
    <t>http://cdn.bulbagarden.net/upload/f/fc/712MS.png</t>
  </si>
  <si>
    <t>http://cdn.bulbagarden.net/upload/5/53/713MS.png</t>
  </si>
  <si>
    <t>http://cdn.bulbagarden.net/upload/d/d0/714MS.png</t>
  </si>
  <si>
    <t>http://cdn.bulbagarden.net/upload/4/4f/715MS.png</t>
  </si>
  <si>
    <t>http://cdn.bulbagarden.net/upload/4/45/716MS.png</t>
  </si>
  <si>
    <t>http://cdn.bulbagarden.net/upload/c/c1/717MS.png</t>
  </si>
  <si>
    <t>Zygarde (10%)</t>
  </si>
  <si>
    <t>http://cdn.bulbagarden.net/upload/0/02/718MS.png</t>
  </si>
  <si>
    <t>Complete Form can only be obtained if you have found 100+ Zygarde cells, its ability is power Construct, and its health is below 50%</t>
  </si>
  <si>
    <t>Zygarde (50%)</t>
  </si>
  <si>
    <t>Zygarde (Complete)</t>
  </si>
  <si>
    <t>http://cdn.bulbagarden.net/upload/5/53/719MS.png</t>
  </si>
  <si>
    <t>http://cdn.bulbagarden.net/upload/d/d0/720MS.png</t>
  </si>
  <si>
    <t>http://cdn.bulbagarden.net/upload/e/e4/721MS.png</t>
  </si>
  <si>
    <t>http://cdn.bulbagarden.net/upload/4/48/722MS.png</t>
  </si>
  <si>
    <t>http://cdn.bulbagarden.net/upload/9/95/723MS.png</t>
  </si>
  <si>
    <t>http://cdn.bulbagarden.net/upload/0/01/724MS.png</t>
  </si>
  <si>
    <t>http://cdn.bulbagarden.net/upload/0/07/725MS.png</t>
  </si>
  <si>
    <t>http://cdn.bulbagarden.net/upload/9/99/726MS.png</t>
  </si>
  <si>
    <t>http://cdn.bulbagarden.net/upload/5/58/727MS.png</t>
  </si>
  <si>
    <t>http://cdn.bulbagarden.net/upload/0/02/728MS.png</t>
  </si>
  <si>
    <t>http://cdn.bulbagarden.net/upload/6/6c/729MS.png</t>
  </si>
  <si>
    <t>http://cdn.bulbagarden.net/upload/9/9b/730MS.png</t>
  </si>
  <si>
    <t>http://cdn.bulbagarden.net/upload/a/a5/731MS.png</t>
  </si>
  <si>
    <t>http://cdn.bulbagarden.net/upload/7/79/732MS.png</t>
  </si>
  <si>
    <t>http://cdn.bulbagarden.net/upload/c/c5/733MS.png</t>
  </si>
  <si>
    <t>Yungoos</t>
  </si>
  <si>
    <t>http://cdn.bulbagarden.net/upload/f/f2/734MS.png</t>
  </si>
  <si>
    <t>Gumshoos</t>
  </si>
  <si>
    <t>http://cdn.bulbagarden.net/upload/e/e2/735MS.png</t>
  </si>
  <si>
    <t>Grubbin</t>
  </si>
  <si>
    <t>http://cdn.bulbagarden.net/upload/b/b5/736MS.png</t>
  </si>
  <si>
    <t>Charjabug</t>
  </si>
  <si>
    <t>http://cdn.bulbagarden.net/upload/7/7e/737MS.png</t>
  </si>
  <si>
    <t>Vikavolt</t>
  </si>
  <si>
    <t>http://cdn.bulbagarden.net/upload/e/e6/738MS.png</t>
  </si>
  <si>
    <t>Crabrawler</t>
  </si>
  <si>
    <t>http://cdn.bulbagarden.net/upload/1/1a/739MS.png</t>
  </si>
  <si>
    <t>Crabominable</t>
  </si>
  <si>
    <t>http://cdn.bulbagarden.net/upload/2/28/740MS.png</t>
  </si>
  <si>
    <t>Water 4</t>
  </si>
  <si>
    <t>Oricorio (Baile)</t>
  </si>
  <si>
    <t>http://cdn.bulbagarden.net/upload/7/72/741MS.png</t>
  </si>
  <si>
    <t>Oricorio (P'au)</t>
  </si>
  <si>
    <t>Oricorio (Pom-Pom)</t>
  </si>
  <si>
    <t>Oricorio (Sensu)</t>
  </si>
  <si>
    <t>Cutiefly</t>
  </si>
  <si>
    <t>http://cdn.bulbagarden.net/upload/5/57/742MS.png</t>
  </si>
  <si>
    <t>Ribombee</t>
  </si>
  <si>
    <t>http://cdn.bulbagarden.net/upload/1/18/743MS.png</t>
  </si>
  <si>
    <t>Rockruff</t>
  </si>
  <si>
    <t>http://cdn.bulbagarden.net/upload/f/f8/744MS.png</t>
  </si>
  <si>
    <t>Lycanroc: Midday</t>
  </si>
  <si>
    <t>http://cdn.bulbagarden.net/upload/b/b3/745MS.png</t>
  </si>
  <si>
    <t>Lycanroc: Midnight</t>
  </si>
  <si>
    <t>Wishiwashi: Solo</t>
  </si>
  <si>
    <t>http://cdn.bulbagarden.net/upload/0/0f/746MS.png</t>
  </si>
  <si>
    <t>Wishiwashi: Schooling</t>
  </si>
  <si>
    <t>Mareanie</t>
  </si>
  <si>
    <t>http://cdn.bulbagarden.net/upload/7/74/747MS.png</t>
  </si>
  <si>
    <t>http://cdn.bulbagarden.net/upload/1/1b/748MS.png</t>
  </si>
  <si>
    <t>Mudbray</t>
  </si>
  <si>
    <t>http://cdn.bulbagarden.net/upload/0/06/749MS.png</t>
  </si>
  <si>
    <t>Mudsdale</t>
  </si>
  <si>
    <t>http://cdn.bulbagarden.net/upload/6/68/750MS.png</t>
  </si>
  <si>
    <t>Dewpider</t>
  </si>
  <si>
    <t>http://cdn.bulbagarden.net/upload/e/ee/751MS.png</t>
  </si>
  <si>
    <t>Araquanid</t>
  </si>
  <si>
    <t>http://cdn.bulbagarden.net/upload/8/80/752MS.png</t>
  </si>
  <si>
    <t>Fomantis</t>
  </si>
  <si>
    <t>http://cdn.bulbagarden.net/upload/d/d9/753MS.png</t>
  </si>
  <si>
    <t>Lurantis</t>
  </si>
  <si>
    <t>http://cdn.bulbagarden.net/upload/9/95/754MS.png</t>
  </si>
  <si>
    <t>Morelull</t>
  </si>
  <si>
    <t>http://cdn.bulbagarden.net/upload/5/5f/755MS.png</t>
  </si>
  <si>
    <t>Shiinotic</t>
  </si>
  <si>
    <t>http://cdn.bulbagarden.net/upload/6/68/756MS.png</t>
  </si>
  <si>
    <t>Salandit</t>
  </si>
  <si>
    <t>http://cdn.bulbagarden.net/upload/f/f2/757MS.png</t>
  </si>
  <si>
    <t>Salazzle</t>
  </si>
  <si>
    <t>http://cdn.bulbagarden.net/upload/c/c8/758MS.png</t>
  </si>
  <si>
    <t>Stufful</t>
  </si>
  <si>
    <t>http://cdn.bulbagarden.net/upload/9/9f/759MS.png</t>
  </si>
  <si>
    <t>Bewear</t>
  </si>
  <si>
    <t>http://cdn.bulbagarden.net/upload/0/06/760MS.png</t>
  </si>
  <si>
    <t>Bounsweet</t>
  </si>
  <si>
    <t>http://cdn.bulbagarden.net/upload/2/2a/761MS.png</t>
  </si>
  <si>
    <t>Steenee</t>
  </si>
  <si>
    <t>http://cdn.bulbagarden.net/upload/1/15/762MS.png</t>
  </si>
  <si>
    <t>Tsareena</t>
  </si>
  <si>
    <t>http://cdn.bulbagarden.net/upload/3/31/763MS.png</t>
  </si>
  <si>
    <t>Comfey</t>
  </si>
  <si>
    <t>http://cdn.bulbagarden.net/upload/3/3c/764MS.png</t>
  </si>
  <si>
    <t>Oranguru</t>
  </si>
  <si>
    <t>http://cdn.bulbagarden.net/upload/c/cd/765MS.png</t>
  </si>
  <si>
    <t>Passimian</t>
  </si>
  <si>
    <t>http://cdn.bulbagarden.net/upload/4/41/766MS.png</t>
  </si>
  <si>
    <t>Wimpod</t>
  </si>
  <si>
    <t>http://cdn.bulbagarden.net/upload/e/ef/767MS.png</t>
  </si>
  <si>
    <t>Golisopod</t>
  </si>
  <si>
    <t>http://cdn.bulbagarden.net/upload/6/6d/768MS.png</t>
  </si>
  <si>
    <t>Sandygast</t>
  </si>
  <si>
    <t>http://cdn.bulbagarden.net/upload/f/fb/769MS.png</t>
  </si>
  <si>
    <t>Palossand</t>
  </si>
  <si>
    <t>http://cdn.bulbagarden.net/upload/d/d4/770MS.png</t>
  </si>
  <si>
    <t>Pyukumuku</t>
  </si>
  <si>
    <t>http://cdn.bulbagarden.net/upload/3/3d/771MS.png</t>
  </si>
  <si>
    <t>Type: Null</t>
  </si>
  <si>
    <t>http://cdn.bulbagarden.net/upload/3/37/772MS.png</t>
  </si>
  <si>
    <t>Silvally</t>
  </si>
  <si>
    <t>http://cdn.bulbagarden.net/upload/0/05/773MS.png</t>
  </si>
  <si>
    <t>Silvally keeps its stats, just changes types</t>
  </si>
  <si>
    <t>Minior</t>
  </si>
  <si>
    <t>http://cdn.bulbagarden.net/upload/d/d6/774MS.png</t>
  </si>
  <si>
    <t>Minior: Blue Core</t>
  </si>
  <si>
    <t>Core color is determined randomly when captured and cannot be changed</t>
  </si>
  <si>
    <t>Minior: Green Core</t>
  </si>
  <si>
    <t>Minior: Indigo Core</t>
  </si>
  <si>
    <t>Minior: Orange Core</t>
  </si>
  <si>
    <t>Minior: Red Core</t>
  </si>
  <si>
    <t>Minior: Violet Core</t>
  </si>
  <si>
    <t>Minior: Yellow Core</t>
  </si>
  <si>
    <t>Komala</t>
  </si>
  <si>
    <t>http://cdn.bulbagarden.net/upload/a/ab/775MS.png</t>
  </si>
  <si>
    <t>Turtonator</t>
  </si>
  <si>
    <t>http://cdn.bulbagarden.net/upload/5/50/776MS.png</t>
  </si>
  <si>
    <t>Togedemaru</t>
  </si>
  <si>
    <t>http://cdn.bulbagarden.net/upload/1/16/777MS.png</t>
  </si>
  <si>
    <t>Mimikyu</t>
  </si>
  <si>
    <t>http://cdn.bulbagarden.net/upload/6/6f/778MS.png</t>
  </si>
  <si>
    <t>Bruxish</t>
  </si>
  <si>
    <t>http://cdn.bulbagarden.net/upload/1/1b/779MS.png</t>
  </si>
  <si>
    <t>Drampa</t>
  </si>
  <si>
    <t>http://cdn.bulbagarden.net/upload/a/a0/780MS.png</t>
  </si>
  <si>
    <t>http://cdn.bulbagarden.net/upload/9/95/781MS.png</t>
  </si>
  <si>
    <t>Jangmo-o</t>
  </si>
  <si>
    <t>http://cdn.bulbagarden.net/upload/4/4d/782MS.png</t>
  </si>
  <si>
    <t>Hakamo-o</t>
  </si>
  <si>
    <t>http://cdn.bulbagarden.net/upload/d/d4/783MS.png</t>
  </si>
  <si>
    <t>Kommo-o</t>
  </si>
  <si>
    <t>http://cdn.bulbagarden.net/upload/2/27/784MS.png</t>
  </si>
  <si>
    <t>Tapu Koko</t>
  </si>
  <si>
    <t>http://cdn.bulbagarden.net/upload/2/27/785MS.png</t>
  </si>
  <si>
    <t>Tapu Lele</t>
  </si>
  <si>
    <t>http://cdn.bulbagarden.net/upload/e/e1/786MS.png</t>
  </si>
  <si>
    <t>Tapu Bulu</t>
  </si>
  <si>
    <t>http://cdn.bulbagarden.net/upload/7/78/787MS.png</t>
  </si>
  <si>
    <t>Tapu Fini</t>
  </si>
  <si>
    <t>http://cdn.bulbagarden.net/upload/8/88/788MS.png</t>
  </si>
  <si>
    <t>Cosmog</t>
  </si>
  <si>
    <t>http://cdn.bulbagarden.net/upload/b/b9/789MS.png</t>
  </si>
  <si>
    <t>Cosmoem</t>
  </si>
  <si>
    <t>http://cdn.bulbagarden.net/upload/7/73/790MS.png</t>
  </si>
  <si>
    <t>Solgaleo</t>
  </si>
  <si>
    <t>http://cdn.bulbagarden.net/upload/a/af/791MS.png</t>
  </si>
  <si>
    <t>Lunala</t>
  </si>
  <si>
    <t>http://cdn.bulbagarden.net/upload/7/76/792MS.png</t>
  </si>
  <si>
    <t>Nihilego</t>
  </si>
  <si>
    <t>http://cdn.bulbagarden.net/upload/f/f0/793MS.png</t>
  </si>
  <si>
    <t>Buzzwole</t>
  </si>
  <si>
    <t>http://cdn.bulbagarden.net/upload/0/0a/794MS.png</t>
  </si>
  <si>
    <t>Pheromosa</t>
  </si>
  <si>
    <t>http://cdn.bulbagarden.net/upload/1/15/795MS.png</t>
  </si>
  <si>
    <t>Xurkitree</t>
  </si>
  <si>
    <t>http://cdn.bulbagarden.net/upload/9/9f/796MS.png</t>
  </si>
  <si>
    <t>Celesteela</t>
  </si>
  <si>
    <t>http://cdn.bulbagarden.net/upload/6/62/797MS.png</t>
  </si>
  <si>
    <t>Kartana</t>
  </si>
  <si>
    <t>http://cdn.bulbagarden.net/upload/6/69/798MS.png</t>
  </si>
  <si>
    <t>Guzzlord</t>
  </si>
  <si>
    <t>http://cdn.bulbagarden.net/upload/3/3e/799MS.png</t>
  </si>
  <si>
    <t>Necrozma</t>
  </si>
  <si>
    <t>http://cdn.bulbagarden.net/upload/a/a4/800MS.png</t>
  </si>
  <si>
    <t>Magearna</t>
  </si>
  <si>
    <t>http://cdn.bulbagarden.net/upload/2/20/801MS.png</t>
  </si>
  <si>
    <t>Soul Heart</t>
  </si>
  <si>
    <t>Oricorio</t>
  </si>
  <si>
    <t>Baile: Fire &amp; FLying; Pa'u: Psychic &amp; Flying; Pom-Pom: Electric &amp; Flying; Sensu: Ghost &amp; Flying</t>
  </si>
  <si>
    <t>Minior: Core</t>
  </si>
  <si>
    <t>003M</t>
  </si>
  <si>
    <t>Venusaur (Mega Venusaur)</t>
  </si>
  <si>
    <t>006MX</t>
  </si>
  <si>
    <t>Charizard (Mega Charizard X)</t>
  </si>
  <si>
    <t>006MY</t>
  </si>
  <si>
    <t>Charizard (Mega Charizard Y)</t>
  </si>
  <si>
    <t>009M</t>
  </si>
  <si>
    <t>Blastoise (Mega Blastoise)</t>
  </si>
  <si>
    <t>065M</t>
  </si>
  <si>
    <t>Alakazam (Mega Alakazam)</t>
  </si>
  <si>
    <t>094M</t>
  </si>
  <si>
    <t>Gengar (Mega Gengar)</t>
  </si>
  <si>
    <t>115M</t>
  </si>
  <si>
    <t>Kangaskhan (Mega Kangaskhan)</t>
  </si>
  <si>
    <t>127M</t>
  </si>
  <si>
    <t>Pinsir (Mega Pinsir)</t>
  </si>
  <si>
    <t>130M</t>
  </si>
  <si>
    <t>Gyarados (Mega Gyarados)</t>
  </si>
  <si>
    <t>142M</t>
  </si>
  <si>
    <t>Aerodactyl (Mega Aerodactyl)</t>
  </si>
  <si>
    <t>150MX</t>
  </si>
  <si>
    <t>Mewtwo (Mega Mewtwo X)</t>
  </si>
  <si>
    <t>150MY</t>
  </si>
  <si>
    <t>Mewtwo (Mega Mewtwo Y)</t>
  </si>
  <si>
    <t>181M</t>
  </si>
  <si>
    <t>Ampharos (Mega Ampharos)</t>
  </si>
  <si>
    <t>212M</t>
  </si>
  <si>
    <t>Scizor (Mega Scizor)</t>
  </si>
  <si>
    <t>214M</t>
  </si>
  <si>
    <t>Heracross (Mega Heracross)</t>
  </si>
  <si>
    <t>229M</t>
  </si>
  <si>
    <t>Houndoom (Mega Houndoom)</t>
  </si>
  <si>
    <t>248M</t>
  </si>
  <si>
    <t>Tyranitar (Mega Tyranitar)</t>
  </si>
  <si>
    <t>257M</t>
  </si>
  <si>
    <t>Blaziken (Mega Blaziken)</t>
  </si>
  <si>
    <t>282M</t>
  </si>
  <si>
    <t>Gardevoir (Mega Gardevoir)</t>
  </si>
  <si>
    <t>303M</t>
  </si>
  <si>
    <t>Mawile (Mega Mawile)</t>
  </si>
  <si>
    <t>306M</t>
  </si>
  <si>
    <t>Aggron (Mega Aggron)</t>
  </si>
  <si>
    <t>308M</t>
  </si>
  <si>
    <t>Medicham (Mega Medicham)</t>
  </si>
  <si>
    <t>310M</t>
  </si>
  <si>
    <t>Manectric (Mega Manectric)</t>
  </si>
  <si>
    <t>354M</t>
  </si>
  <si>
    <t>Banette (Mega Banette)</t>
  </si>
  <si>
    <t>359M</t>
  </si>
  <si>
    <t>Absol (Mega Absol)</t>
  </si>
  <si>
    <t>386A</t>
  </si>
  <si>
    <t>Deoxys (Attack Forme)</t>
  </si>
  <si>
    <t>386D</t>
  </si>
  <si>
    <t>Deoxys (Defense Forme)</t>
  </si>
  <si>
    <t>386S</t>
  </si>
  <si>
    <t>Deoxys (Speed Forme)</t>
  </si>
  <si>
    <t>413G</t>
  </si>
  <si>
    <t>Wormadam (Sandy Cloak)</t>
  </si>
  <si>
    <t>413S</t>
  </si>
  <si>
    <t>Wormadam (Trash Cloak)</t>
  </si>
  <si>
    <t>445M</t>
  </si>
  <si>
    <t>Garchomp (Mega Garchomp)</t>
  </si>
  <si>
    <t>448M</t>
  </si>
  <si>
    <t>Lucario (Mega Lucario)</t>
  </si>
  <si>
    <t>460M</t>
  </si>
  <si>
    <t>Abomasnow (Mega Abomasnow)</t>
  </si>
  <si>
    <t>479F</t>
  </si>
  <si>
    <t>Rotom (Fan Rotom)</t>
  </si>
  <si>
    <t>479L</t>
  </si>
  <si>
    <t>Rotom (Mow Rotom)</t>
  </si>
  <si>
    <t>479O</t>
  </si>
  <si>
    <t>Rotom (Heat Rotom)</t>
  </si>
  <si>
    <t>479R</t>
  </si>
  <si>
    <t>Rotom (Frost Rotom)</t>
  </si>
  <si>
    <t>Frost</t>
  </si>
  <si>
    <t>479W</t>
  </si>
  <si>
    <t>Rotom (Wash Rotom)</t>
  </si>
  <si>
    <t>487O</t>
  </si>
  <si>
    <t>Giratina (Origin Forme)</t>
  </si>
  <si>
    <t>492S</t>
  </si>
  <si>
    <t>Shaymin (Sky Forme)</t>
  </si>
  <si>
    <t>555Z</t>
  </si>
  <si>
    <t>Darmanitan (Zen Mode)</t>
  </si>
  <si>
    <t>641T</t>
  </si>
  <si>
    <t>Tornadus (Therian Forme)</t>
  </si>
  <si>
    <t>642T</t>
  </si>
  <si>
    <t>Thundurus (Therian Forme)</t>
  </si>
  <si>
    <t>645T</t>
  </si>
  <si>
    <t>Landorus (Therian Forme)</t>
  </si>
  <si>
    <t>646B</t>
  </si>
  <si>
    <t>Kyurem (Black Kyurem)</t>
  </si>
  <si>
    <t>646W</t>
  </si>
  <si>
    <t>Kyurem (White Kyurem)</t>
  </si>
  <si>
    <t>648P</t>
  </si>
  <si>
    <t>Meloetta (Pirouette Forme)</t>
  </si>
  <si>
    <t>666archipelago</t>
  </si>
  <si>
    <t>http://cdn.bulbagarden.net/upload/c/c3/666ArcMS.png</t>
  </si>
  <si>
    <t>666continental</t>
  </si>
  <si>
    <t>http://cdn.bulbagarden.net/upload/4/4f/666ConMS.png</t>
  </si>
  <si>
    <t>666elegant</t>
  </si>
  <si>
    <t>http://cdn.bulbagarden.net/upload/1/16/666EleMS.png</t>
  </si>
  <si>
    <t>666garden</t>
  </si>
  <si>
    <t>http://cdn.bulbagarden.net/upload/f/f4/666GarMS.png</t>
  </si>
  <si>
    <t>666high plains</t>
  </si>
  <si>
    <t>http://cdn.bulbagarden.net/upload/4/41/666HigMS.png</t>
  </si>
  <si>
    <t>666icy snow</t>
  </si>
  <si>
    <t>http://cdn.bulbagarden.net/upload/a/ad/666IcyMS.png</t>
  </si>
  <si>
    <t>666jungle</t>
  </si>
  <si>
    <t>http://cdn.bulbagarden.net/upload/d/db/666JunMS.png</t>
  </si>
  <si>
    <t>666marine</t>
  </si>
  <si>
    <t>http://cdn.bulbagarden.net/upload/e/ea/666MarMS.png</t>
  </si>
  <si>
    <t>666meadow</t>
  </si>
  <si>
    <t>666modern</t>
  </si>
  <si>
    <t>http://cdn.bulbagarden.net/upload/4/4c/666ModMS.png</t>
  </si>
  <si>
    <t>666monsoon</t>
  </si>
  <si>
    <t>http://cdn.bulbagarden.net/upload/c/cb/666MonMS.png</t>
  </si>
  <si>
    <t>666ocean</t>
  </si>
  <si>
    <t>http://cdn.bulbagarden.net/upload/6/64/666OceMS.png</t>
  </si>
  <si>
    <t>666polar</t>
  </si>
  <si>
    <t>http://cdn.bulbagarden.net/upload/6/64/666PolMS.png</t>
  </si>
  <si>
    <t>666river</t>
  </si>
  <si>
    <t>Vivillonriver</t>
  </si>
  <si>
    <t>http://cdn.bulbagarden.net/upload/0/0c/666RivMS.png</t>
  </si>
  <si>
    <t>666sandstorm</t>
  </si>
  <si>
    <t>http://cdn.bulbagarden.net/upload/7/73/666SanMS.png</t>
  </si>
  <si>
    <t>666savanna</t>
  </si>
  <si>
    <t>http://cdn.bulbagarden.net/upload/6/6b/666SavMS.png</t>
  </si>
  <si>
    <t>666sun</t>
  </si>
  <si>
    <t>http://cdn.bulbagarden.net/upload/6/67/666SunMS.png</t>
  </si>
  <si>
    <t>666tundra</t>
  </si>
  <si>
    <t>http://cdn.bulbagarden.net/upload/3/37/666TunMS.png</t>
  </si>
  <si>
    <t>678f</t>
  </si>
  <si>
    <t>Meowstic(f)</t>
  </si>
  <si>
    <t>http://www.serebii.net/pokedex-xy/icon/678-f.png</t>
  </si>
  <si>
    <t>681B</t>
  </si>
  <si>
    <t>Aegislash (Shield Forme)</t>
  </si>
  <si>
    <t>710B</t>
  </si>
  <si>
    <t>Pumpkaboo (Large Size)</t>
  </si>
  <si>
    <t>710C</t>
  </si>
  <si>
    <t>Pumpkaboo (Small Size)</t>
  </si>
  <si>
    <t>710D</t>
  </si>
  <si>
    <t>Pumpkaboo (Super Size)</t>
  </si>
  <si>
    <t>711B</t>
  </si>
  <si>
    <t>Gourgeist (Large Size)</t>
  </si>
  <si>
    <t>711C</t>
  </si>
  <si>
    <t>Gourgeist (Small Size)</t>
  </si>
  <si>
    <t>711D</t>
  </si>
  <si>
    <t>Gourgeist (Super Size)</t>
  </si>
  <si>
    <t>http://pokemon.pikasaur.com/</t>
  </si>
  <si>
    <t>Alt Codes</t>
  </si>
  <si>
    <t>é</t>
  </si>
  <si>
    <t>alt+130</t>
  </si>
  <si>
    <t>http://bulbapedia.bulbagarden.net/</t>
  </si>
  <si>
    <t>alt+0151</t>
  </si>
  <si>
    <t>http://www.serebii.net/</t>
  </si>
  <si>
    <t>alt+11</t>
  </si>
  <si>
    <t>http://pokemondb.net/</t>
  </si>
  <si>
    <t>alt+12</t>
  </si>
  <si>
    <t>http://pokemon.wikia.com/wiki/Pok%C3%A9mon_Wiki</t>
  </si>
  <si>
    <t>http://veekun.com/</t>
  </si>
  <si>
    <t>http://www.marriland.com/</t>
  </si>
  <si>
    <t>http://www.smogon.com/</t>
  </si>
  <si>
    <t>http://destinyknot.tk/</t>
  </si>
  <si>
    <t>Agent Kazy</t>
  </si>
  <si>
    <t>https://docs.google.com/spreadsheets/d/14L4-ZtjI8iJmjOb-aUln_r7hGMAVcn8epkrJgBsvWM8/edit#gid=219673012</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</si>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</sst>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
  </numFmts>
  <fonts count="88" x14ac:knownFonts="1">
    <font>
      <sz val="10"/>
      <color rgb="FF000000"/>
      <name val="Arial"/>
    </font>
    <font>
      <sz val="10"/>
      <name val="Georgia"/>
    </font>
    <font>
      <sz val="36"/>
      <color rgb="FF5C80D1"/>
      <name val="Georgia"/>
    </font>
    <font>
      <b/>
      <sz val="36"/>
      <color rgb="FF5C80D1"/>
      <name val="Georgia"/>
    </font>
    <font>
      <sz val="11"/>
      <name val="Georgia"/>
    </font>
    <font>
      <sz val="10"/>
      <name val="Arial"/>
    </font>
    <font>
      <sz val="24"/>
      <color rgb="FF5C80D1"/>
      <name val="Georgia"/>
    </font>
    <font>
      <b/>
      <sz val="24"/>
      <color rgb="FF5C80D1"/>
      <name val="Georgia"/>
    </font>
    <font>
      <sz val="10"/>
      <color rgb="FFFFFFFF"/>
      <name val="Georgia"/>
    </font>
    <font>
      <u/>
      <sz val="10"/>
      <color rgb="FFFFFFFF"/>
      <name val="Georgia"/>
    </font>
    <font>
      <i/>
      <sz val="10"/>
      <color rgb="FFCCCCCC"/>
      <name val="Georgia"/>
    </font>
    <font>
      <b/>
      <sz val="12"/>
      <name val="Georgia"/>
    </font>
    <font>
      <sz val="12"/>
      <name val="Georgia"/>
    </font>
    <font>
      <sz val="10"/>
      <name val="Georgia"/>
    </font>
    <font>
      <sz val="18"/>
      <color rgb="FFFFFFFF"/>
      <name val="Georgia"/>
    </font>
    <font>
      <sz val="18"/>
      <name val="Georgia"/>
    </font>
    <font>
      <sz val="17"/>
      <name val="Georgia"/>
    </font>
    <font>
      <sz val="14"/>
      <name val="Georgia"/>
    </font>
    <font>
      <sz val="12"/>
      <color rgb="FFFFFFFF"/>
      <name val="Georgia"/>
    </font>
    <font>
      <sz val="11"/>
      <color rgb="FFFFFFFF"/>
      <name val="Georgia"/>
    </font>
    <font>
      <b/>
      <sz val="11"/>
      <name val="Georgia"/>
    </font>
    <font>
      <b/>
      <sz val="10"/>
      <name val="Georgia"/>
    </font>
    <font>
      <b/>
      <sz val="10"/>
      <name val="Georgia"/>
    </font>
    <font>
      <sz val="10"/>
      <color rgb="FF38761D"/>
      <name val="Georgia"/>
    </font>
    <font>
      <sz val="10"/>
      <color rgb="FFE06666"/>
      <name val="Georgia"/>
    </font>
    <font>
      <sz val="10"/>
      <color rgb="FFFF9900"/>
      <name val="Georgia"/>
    </font>
    <font>
      <sz val="10"/>
      <name val="Trebuchet MS"/>
    </font>
    <font>
      <b/>
      <sz val="10"/>
      <name val="Trebuchet MS"/>
    </font>
    <font>
      <i/>
      <sz val="10"/>
      <name val="Georgia"/>
    </font>
    <font>
      <b/>
      <sz val="10"/>
      <color rgb="FFFFFFFF"/>
      <name val="Trebuchet MS"/>
    </font>
    <font>
      <sz val="10"/>
      <color rgb="FFFFFFFF"/>
      <name val="Trebuchet MS"/>
    </font>
    <font>
      <sz val="11"/>
      <name val="Trebuchet MS"/>
    </font>
    <font>
      <sz val="11"/>
      <name val="Arial"/>
    </font>
    <font>
      <i/>
      <sz val="10"/>
      <name val="Trebuchet MS"/>
    </font>
    <font>
      <i/>
      <sz val="10"/>
      <name val="Arial"/>
    </font>
    <font>
      <sz val="10"/>
      <name val="Arial"/>
    </font>
    <font>
      <sz val="8"/>
      <name val="Georgia"/>
    </font>
    <font>
      <b/>
      <sz val="10"/>
      <color rgb="FFFFFFFF"/>
      <name val="Georgia"/>
    </font>
    <font>
      <b/>
      <sz val="10"/>
      <color rgb="FFFF0000"/>
      <name val="Georgia"/>
    </font>
    <font>
      <sz val="10"/>
      <color rgb="FF000000"/>
      <name val="Georgia"/>
    </font>
    <font>
      <b/>
      <sz val="10"/>
      <color rgb="FF000000"/>
      <name val="Georgia"/>
    </font>
    <font>
      <sz val="9"/>
      <color rgb="FF000000"/>
      <name val="Georgia"/>
    </font>
    <font>
      <sz val="12"/>
      <color rgb="FF000000"/>
      <name val="Georgia"/>
    </font>
    <font>
      <b/>
      <sz val="14"/>
      <color rgb="FF57A031"/>
      <name val="Georgia"/>
    </font>
    <font>
      <b/>
      <sz val="12"/>
      <color rgb="FF5D66A6"/>
      <name val="Georgia"/>
    </font>
    <font>
      <i/>
      <sz val="9"/>
      <name val="Georgia"/>
    </font>
    <font>
      <i/>
      <u/>
      <sz val="9"/>
      <color rgb="FF0000FF"/>
      <name val="Georgia"/>
    </font>
    <font>
      <b/>
      <sz val="10"/>
      <color rgb="FFFFFFFF"/>
      <name val="Arial"/>
    </font>
    <font>
      <b/>
      <sz val="10"/>
      <color rgb="FFFFFFFF"/>
      <name val="Georgia"/>
    </font>
    <font>
      <b/>
      <sz val="11"/>
      <color rgb="FFFFFFFF"/>
      <name val="Georgia"/>
    </font>
    <font>
      <b/>
      <sz val="10"/>
      <color rgb="FFFFFFFF"/>
      <name val="Arial"/>
    </font>
    <font>
      <b/>
      <sz val="10"/>
      <name val="Arial"/>
    </font>
    <font>
      <sz val="10"/>
      <color rgb="FFFFFFFF"/>
      <name val="Georgia"/>
    </font>
    <font>
      <b/>
      <sz val="11"/>
      <color rgb="FF404040"/>
      <name val="Arial"/>
    </font>
    <font>
      <b/>
      <sz val="10"/>
      <name val="Arial"/>
    </font>
    <font>
      <sz val="8"/>
      <name val="Arial"/>
    </font>
    <font>
      <i/>
      <sz val="11"/>
      <name val="Arial"/>
    </font>
    <font>
      <sz val="11"/>
      <color rgb="FF404040"/>
      <name val="Arial"/>
    </font>
    <font>
      <sz val="10"/>
      <color rgb="FF404040"/>
      <name val="Arial"/>
    </font>
    <font>
      <u/>
      <sz val="10"/>
      <color rgb="FF0000FF"/>
      <name val="Arial"/>
    </font>
    <font>
      <u/>
      <sz val="10"/>
      <color rgb="FF0000FF"/>
      <name val="Arial"/>
    </font>
    <font>
      <sz val="10"/>
      <color rgb="FFFFFFFF"/>
      <name val="Arial"/>
    </font>
    <font>
      <sz val="10"/>
      <color rgb="FFFFFF00"/>
      <name val="Arial"/>
    </font>
    <font>
      <sz val="9"/>
      <color rgb="FFFFFFFF"/>
      <name val="Arial"/>
    </font>
    <font>
      <b/>
      <u/>
      <sz val="10"/>
      <color rgb="FF0000FF"/>
      <name val="Arial"/>
    </font>
    <font>
      <b/>
      <u/>
      <sz val="10"/>
      <color rgb="FF4A86E8"/>
      <name val="Arial"/>
    </font>
    <font>
      <b/>
      <u/>
      <sz val="10"/>
      <color rgb="FF9900FF"/>
      <name val="Arial"/>
    </font>
    <font>
      <b/>
      <u/>
      <sz val="10"/>
      <color rgb="FFFF00FF"/>
      <name val="Arial"/>
    </font>
    <font>
      <b/>
      <u/>
      <sz val="10"/>
      <name val="Arial"/>
    </font>
    <font>
      <b/>
      <u/>
      <sz val="10"/>
      <color rgb="FF0000FF"/>
      <name val="Arial"/>
    </font>
    <font>
      <b/>
      <u/>
      <sz val="10"/>
      <color rgb="FF4A86E8"/>
      <name val="Arial"/>
    </font>
    <font>
      <b/>
      <u/>
      <sz val="10"/>
      <color rgb="FF9900FF"/>
      <name val="Arial"/>
    </font>
    <font>
      <b/>
      <u/>
      <sz val="10"/>
      <color rgb="FFFF00FF"/>
      <name val="Arial"/>
    </font>
    <font>
      <b/>
      <u/>
      <sz val="10"/>
      <name val="Arial"/>
    </font>
    <font>
      <b/>
      <sz val="10"/>
      <color rgb="FF0000FF"/>
      <name val="Arial"/>
    </font>
    <font>
      <sz val="10"/>
      <color rgb="FF0000FF"/>
      <name val="Arial"/>
    </font>
    <font>
      <b/>
      <sz val="10"/>
      <color rgb="FF4A86E8"/>
      <name val="Arial"/>
    </font>
    <font>
      <sz val="10"/>
      <color rgb="FF4A86E8"/>
      <name val="Arial"/>
    </font>
    <font>
      <b/>
      <sz val="10"/>
      <color rgb="FF9900FF"/>
      <name val="Arial"/>
    </font>
    <font>
      <sz val="10"/>
      <color rgb="FF9900FF"/>
      <name val="Arial"/>
    </font>
    <font>
      <b/>
      <sz val="10"/>
      <color rgb="FFFF00FF"/>
      <name val="Arial"/>
    </font>
    <font>
      <sz val="10"/>
      <color rgb="FFFF00FF"/>
      <name val="Arial"/>
    </font>
    <font>
      <b/>
      <sz val="10"/>
      <color rgb="FF000000"/>
      <name val="Arial"/>
    </font>
    <font>
      <b/>
      <sz val="10"/>
      <color rgb="FF0B5394"/>
      <name val="Arial"/>
    </font>
    <font>
      <sz val="10"/>
      <color rgb="FFFFFFFF"/>
      <name val="Arial"/>
    </font>
    <font>
      <b/>
      <sz val="11"/>
      <name val="Arial"/>
    </font>
    <font>
      <b/>
      <sz val="11"/>
      <color rgb="FF0B5394"/>
      <name val="Arial"/>
    </font>
    <font>
      <u/>
      <sz val="10"/>
      <color rgb="FF0000FF"/>
      <name val="Arial"/>
    </font>
  </fonts>
  <fills count="69">
    <fill>
      <patternFill patternType="none"/>
    </fill>
    <fill>
      <patternFill patternType="gray125"/>
    </fill>
    <fill>
      <patternFill patternType="solid">
        <fgColor rgb="FF5D66A6"/>
        <bgColor rgb="FF5D66A6"/>
      </patternFill>
    </fill>
    <fill>
      <patternFill patternType="solid">
        <fgColor rgb="FFFFFFFF"/>
        <bgColor rgb="FFFFFFFF"/>
      </patternFill>
    </fill>
    <fill>
      <patternFill patternType="solid">
        <fgColor rgb="FFF8C81D"/>
        <bgColor rgb="FFF8C81D"/>
      </patternFill>
    </fill>
    <fill>
      <patternFill patternType="solid">
        <fgColor rgb="FF64B938"/>
        <bgColor rgb="FF64B938"/>
      </patternFill>
    </fill>
    <fill>
      <patternFill patternType="solid">
        <fgColor rgb="FFF8D030"/>
        <bgColor rgb="FFF8D030"/>
      </patternFill>
    </fill>
    <fill>
      <patternFill patternType="solid">
        <fgColor rgb="FFDF2C04"/>
        <bgColor rgb="FFDF2C04"/>
      </patternFill>
    </fill>
    <fill>
      <patternFill patternType="solid">
        <fgColor rgb="FFEFEFEF"/>
        <bgColor rgb="FFEFEFEF"/>
      </patternFill>
    </fill>
    <fill>
      <patternFill patternType="solid">
        <fgColor rgb="FF666666"/>
        <bgColor rgb="FF666666"/>
      </patternFill>
    </fill>
    <fill>
      <patternFill patternType="solid">
        <fgColor rgb="FFF0AEE1"/>
        <bgColor rgb="FFF0AEE1"/>
      </patternFill>
    </fill>
    <fill>
      <patternFill patternType="solid">
        <fgColor rgb="FF57A031"/>
        <bgColor rgb="FF57A031"/>
      </patternFill>
    </fill>
    <fill>
      <patternFill patternType="solid">
        <fgColor rgb="FFC9DAF8"/>
        <bgColor rgb="FFC9DAF8"/>
      </patternFill>
    </fill>
    <fill>
      <patternFill patternType="solid">
        <fgColor rgb="FFD9EAD3"/>
        <bgColor rgb="FFD9EAD3"/>
      </patternFill>
    </fill>
    <fill>
      <patternFill patternType="solid">
        <fgColor rgb="FFF4CCCC"/>
        <bgColor rgb="FFF4CCCC"/>
      </patternFill>
    </fill>
    <fill>
      <patternFill patternType="solid">
        <fgColor rgb="FF8C79DC"/>
        <bgColor rgb="FF8C79DC"/>
      </patternFill>
    </fill>
    <fill>
      <patternFill patternType="solid">
        <fgColor rgb="FFFFF2CC"/>
        <bgColor rgb="FFFFF2CC"/>
      </patternFill>
    </fill>
    <fill>
      <patternFill patternType="solid">
        <fgColor rgb="FF434343"/>
        <bgColor rgb="FF434343"/>
      </patternFill>
    </fill>
    <fill>
      <patternFill patternType="solid">
        <fgColor rgb="FFBDC45B"/>
        <bgColor rgb="FFBDC45B"/>
      </patternFill>
    </fill>
    <fill>
      <patternFill patternType="solid">
        <fgColor rgb="FF442D04"/>
        <bgColor rgb="FF442D04"/>
      </patternFill>
    </fill>
    <fill>
      <patternFill patternType="solid">
        <fgColor rgb="FFB6D7A8"/>
        <bgColor rgb="FFB6D7A8"/>
      </patternFill>
    </fill>
    <fill>
      <patternFill patternType="solid">
        <fgColor rgb="FF6D2818"/>
        <bgColor rgb="FF6D2818"/>
      </patternFill>
    </fill>
    <fill>
      <patternFill patternType="solid">
        <fgColor rgb="FF84AFFF"/>
        <bgColor rgb="FF84AFFF"/>
      </patternFill>
    </fill>
    <fill>
      <patternFill patternType="solid">
        <fgColor rgb="FFD1B85E"/>
        <bgColor rgb="FFD1B85E"/>
      </patternFill>
    </fill>
    <fill>
      <patternFill patternType="solid">
        <fgColor rgb="FF81E0E5"/>
        <bgColor rgb="FF81E0E5"/>
      </patternFill>
    </fill>
    <fill>
      <patternFill patternType="solid">
        <fgColor rgb="FFC3C2A4"/>
        <bgColor rgb="FFC3C2A4"/>
      </patternFill>
    </fill>
    <fill>
      <patternFill patternType="solid">
        <fgColor rgb="FF9345B3"/>
        <bgColor rgb="FF9345B3"/>
      </patternFill>
    </fill>
    <fill>
      <patternFill patternType="solid">
        <fgColor rgb="FFFF398B"/>
        <bgColor rgb="FFFF398B"/>
      </patternFill>
    </fill>
    <fill>
      <patternFill patternType="solid">
        <fgColor rgb="FFB29E59"/>
        <bgColor rgb="FFB29E59"/>
      </patternFill>
    </fill>
    <fill>
      <patternFill patternType="solid">
        <fgColor rgb="FFB7B7CE"/>
        <bgColor rgb="FFB7B7CE"/>
      </patternFill>
    </fill>
    <fill>
      <patternFill patternType="solid">
        <fgColor rgb="FF3578F4"/>
        <bgColor rgb="FF3578F4"/>
      </patternFill>
    </fill>
    <fill>
      <patternFill patternType="solid">
        <fgColor rgb="FF6AA84F"/>
        <bgColor rgb="FF6AA84F"/>
      </patternFill>
    </fill>
    <fill>
      <patternFill patternType="solid">
        <fgColor rgb="FF808080"/>
        <bgColor rgb="FF808080"/>
      </patternFill>
    </fill>
    <fill>
      <patternFill patternType="solid">
        <fgColor rgb="FFE06666"/>
        <bgColor rgb="FFE06666"/>
      </patternFill>
    </fill>
    <fill>
      <patternFill patternType="solid">
        <fgColor rgb="FFF1C232"/>
        <bgColor rgb="FFF1C232"/>
      </patternFill>
    </fill>
    <fill>
      <patternFill patternType="solid">
        <fgColor rgb="FFF8443B"/>
        <bgColor rgb="FFF8443B"/>
      </patternFill>
    </fill>
    <fill>
      <patternFill patternType="solid">
        <fgColor rgb="FF5C80D1"/>
        <bgColor rgb="FF5C80D1"/>
      </patternFill>
    </fill>
    <fill>
      <patternFill patternType="solid">
        <fgColor rgb="FFE7E7E0"/>
        <bgColor rgb="FFE7E7E0"/>
      </patternFill>
    </fill>
    <fill>
      <patternFill patternType="solid">
        <fgColor rgb="FF78C850"/>
        <bgColor rgb="FF78C850"/>
      </patternFill>
    </fill>
    <fill>
      <patternFill patternType="solid">
        <fgColor rgb="FFF4F4F2"/>
        <bgColor rgb="FFF4F4F2"/>
      </patternFill>
    </fill>
    <fill>
      <patternFill patternType="solid">
        <fgColor rgb="FFA040A0"/>
        <bgColor rgb="FFA040A0"/>
      </patternFill>
    </fill>
    <fill>
      <patternFill patternType="solid">
        <fgColor rgb="FFA890F0"/>
        <bgColor rgb="FFA890F0"/>
      </patternFill>
    </fill>
    <fill>
      <patternFill patternType="solid">
        <fgColor rgb="FF8A8A59"/>
        <bgColor rgb="FF8A8A59"/>
      </patternFill>
    </fill>
    <fill>
      <patternFill patternType="solid">
        <fgColor rgb="FFF85888"/>
        <bgColor rgb="FFF85888"/>
      </patternFill>
    </fill>
    <fill>
      <patternFill patternType="solid">
        <fgColor rgb="FFB8A038"/>
        <bgColor rgb="FFB8A038"/>
      </patternFill>
    </fill>
    <fill>
      <patternFill patternType="solid">
        <fgColor rgb="FF6890F0"/>
        <bgColor rgb="FF6890F0"/>
      </patternFill>
    </fill>
    <fill>
      <patternFill patternType="solid">
        <fgColor rgb="FFC03028"/>
        <bgColor rgb="FFC03028"/>
      </patternFill>
    </fill>
    <fill>
      <patternFill patternType="solid">
        <fgColor rgb="FFE898E8"/>
        <bgColor rgb="FFE898E8"/>
      </patternFill>
    </fill>
    <fill>
      <patternFill patternType="solid">
        <fgColor rgb="FF705848"/>
        <bgColor rgb="FF705848"/>
      </patternFill>
    </fill>
    <fill>
      <patternFill patternType="solid">
        <fgColor rgb="FF705898"/>
        <bgColor rgb="FF705898"/>
      </patternFill>
    </fill>
    <fill>
      <patternFill patternType="solid">
        <fgColor rgb="FFA8B820"/>
        <bgColor rgb="FFA8B820"/>
      </patternFill>
    </fill>
    <fill>
      <patternFill patternType="solid">
        <fgColor rgb="FF98D8D8"/>
        <bgColor rgb="FF98D8D8"/>
      </patternFill>
    </fill>
    <fill>
      <patternFill patternType="solid">
        <fgColor rgb="FFB8B8D0"/>
        <bgColor rgb="FFB8B8D0"/>
      </patternFill>
    </fill>
    <fill>
      <patternFill patternType="solid">
        <fgColor rgb="FFF08030"/>
        <bgColor rgb="FFF08030"/>
      </patternFill>
    </fill>
    <fill>
      <patternFill patternType="solid">
        <fgColor rgb="FFE0C068"/>
        <bgColor rgb="FFE0C068"/>
      </patternFill>
    </fill>
    <fill>
      <patternFill patternType="solid">
        <fgColor rgb="FF7038F8"/>
        <bgColor rgb="FF7038F8"/>
      </patternFill>
    </fill>
    <fill>
      <patternFill patternType="solid">
        <fgColor rgb="FFF8D632"/>
        <bgColor rgb="FFF8D632"/>
      </patternFill>
    </fill>
    <fill>
      <patternFill patternType="solid">
        <fgColor rgb="FFFF0000"/>
        <bgColor rgb="FFFF0000"/>
      </patternFill>
    </fill>
    <fill>
      <patternFill patternType="solid">
        <fgColor rgb="FF999999"/>
        <bgColor rgb="FF999999"/>
      </patternFill>
    </fill>
    <fill>
      <patternFill patternType="solid">
        <fgColor rgb="FF4A86E8"/>
        <bgColor rgb="FF4A86E8"/>
      </patternFill>
    </fill>
    <fill>
      <patternFill patternType="solid">
        <fgColor rgb="FFFF5F30"/>
        <bgColor rgb="FFFF5F30"/>
      </patternFill>
    </fill>
    <fill>
      <patternFill patternType="solid">
        <fgColor rgb="FF6E99FA"/>
        <bgColor rgb="FF6E99FA"/>
      </patternFill>
    </fill>
    <fill>
      <patternFill patternType="solid">
        <fgColor rgb="FFCCCCCC"/>
        <bgColor rgb="FFCCCCCC"/>
      </patternFill>
    </fill>
    <fill>
      <patternFill patternType="solid">
        <fgColor rgb="FFC4D725"/>
        <bgColor rgb="FFC4D725"/>
      </patternFill>
    </fill>
    <fill>
      <patternFill patternType="solid">
        <fgColor rgb="FFFF70AB"/>
        <bgColor rgb="FFFF70AB"/>
      </patternFill>
    </fill>
    <fill>
      <patternFill patternType="solid">
        <fgColor rgb="FFF3F3F3"/>
        <bgColor rgb="FFF3F3F3"/>
      </patternFill>
    </fill>
    <fill>
      <patternFill patternType="solid">
        <fgColor rgb="FFD9D9D9"/>
        <bgColor rgb="FFD9D9D9"/>
      </patternFill>
    </fill>
    <fill>
      <patternFill patternType="solid">
        <fgColor rgb="FFB7B7B7"/>
        <bgColor rgb="FFB7B7B7"/>
      </patternFill>
    </fill>
    <fill>
      <patternFill patternType="solid">
        <fgColor rgb="FFF4F7FB"/>
        <bgColor rgb="FFF4F7FB"/>
      </patternFill>
    </fill>
  </fills>
  <borders count="39">
    <border>
      <left/>
      <right/>
      <top/>
      <bottom/>
      <diagonal/>
    </border>
    <border>
      <left style="thin">
        <color rgb="FFCCCCCC"/>
      </left>
      <right style="thin">
        <color rgb="FFCCCCCC"/>
      </right>
      <top style="thin">
        <color rgb="FFCCCCCC"/>
      </top>
      <bottom style="thin">
        <color rgb="FFCCCCCC"/>
      </bottom>
      <diagonal/>
    </border>
    <border>
      <left style="thin">
        <color rgb="FFCCCCCC"/>
      </left>
      <right/>
      <top style="thin">
        <color rgb="FFCCCCCC"/>
      </top>
      <bottom style="thin">
        <color rgb="FFCCCCCC"/>
      </bottom>
      <diagonal/>
    </border>
    <border>
      <left/>
      <right style="thin">
        <color rgb="FFCCCCCC"/>
      </right>
      <top style="thin">
        <color rgb="FFCCCCCC"/>
      </top>
      <bottom style="thin">
        <color rgb="FFCCCCCC"/>
      </bottom>
      <diagonal/>
    </border>
    <border>
      <left style="thin">
        <color rgb="FFCCCCCC"/>
      </left>
      <right/>
      <top style="thin">
        <color rgb="FFCCCCCC"/>
      </top>
      <bottom/>
      <diagonal/>
    </border>
    <border>
      <left/>
      <right/>
      <top style="thin">
        <color rgb="FFCCCCCC"/>
      </top>
      <bottom/>
      <diagonal/>
    </border>
    <border>
      <left/>
      <right style="thin">
        <color rgb="FFCCCCCC"/>
      </right>
      <top style="thin">
        <color rgb="FFCCCCCC"/>
      </top>
      <bottom/>
      <diagonal/>
    </border>
    <border>
      <left style="thin">
        <color rgb="FFCCCCCC"/>
      </left>
      <right/>
      <top/>
      <bottom/>
      <diagonal/>
    </border>
    <border>
      <left style="thin">
        <color rgb="FFB7B7B7"/>
      </left>
      <right style="thin">
        <color rgb="FFB7B7B7"/>
      </right>
      <top style="thin">
        <color rgb="FFB7B7B7"/>
      </top>
      <bottom style="thin">
        <color rgb="FFB7B7B7"/>
      </bottom>
      <diagonal/>
    </border>
    <border>
      <left/>
      <right style="thin">
        <color rgb="FFCCCCCC"/>
      </right>
      <top/>
      <bottom/>
      <diagonal/>
    </border>
    <border>
      <left style="thin">
        <color rgb="FFCCCCCC"/>
      </left>
      <right/>
      <top/>
      <bottom style="thin">
        <color rgb="FFCCCCCC"/>
      </bottom>
      <diagonal/>
    </border>
    <border>
      <left/>
      <right/>
      <top/>
      <bottom style="thin">
        <color rgb="FFCCCCCC"/>
      </bottom>
      <diagonal/>
    </border>
    <border>
      <left/>
      <right style="thin">
        <color rgb="FFCCCCCC"/>
      </right>
      <top/>
      <bottom style="thin">
        <color rgb="FFCCCCCC"/>
      </bottom>
      <diagonal/>
    </border>
    <border>
      <left style="thin">
        <color rgb="FFB7B7B7"/>
      </left>
      <right/>
      <top style="thin">
        <color rgb="FFB7B7B7"/>
      </top>
      <bottom style="thin">
        <color rgb="FFB7B7B7"/>
      </bottom>
      <diagonal/>
    </border>
    <border>
      <left/>
      <right style="thin">
        <color rgb="FFB7B7B7"/>
      </right>
      <top style="thin">
        <color rgb="FFB7B7B7"/>
      </top>
      <bottom style="thin">
        <color rgb="FFB7B7B7"/>
      </bottom>
      <diagonal/>
    </border>
    <border>
      <left style="thin">
        <color rgb="FF9345B3"/>
      </left>
      <right/>
      <top style="thin">
        <color rgb="FF9345B3"/>
      </top>
      <bottom style="thin">
        <color rgb="FF9345B3"/>
      </bottom>
      <diagonal/>
    </border>
    <border>
      <left/>
      <right/>
      <top style="thin">
        <color rgb="FF9345B3"/>
      </top>
      <bottom style="thin">
        <color rgb="FF9345B3"/>
      </bottom>
      <diagonal/>
    </border>
    <border>
      <left/>
      <right style="thin">
        <color rgb="FF9345B3"/>
      </right>
      <top style="thin">
        <color rgb="FF9345B3"/>
      </top>
      <bottom style="thin">
        <color rgb="FF9345B3"/>
      </bottom>
      <diagonal/>
    </border>
    <border>
      <left/>
      <right/>
      <top style="thin">
        <color rgb="FFCCCCCC"/>
      </top>
      <bottom style="thin">
        <color rgb="FFCCCCCC"/>
      </bottom>
      <diagonal/>
    </border>
    <border>
      <left style="thin">
        <color rgb="FFB7B7B7"/>
      </left>
      <right style="thin">
        <color rgb="FFB7B7B7"/>
      </right>
      <top/>
      <bottom/>
      <diagonal/>
    </border>
    <border>
      <left style="thin">
        <color rgb="FFB7B7B7"/>
      </left>
      <right style="thin">
        <color rgb="FFB7B7B7"/>
      </right>
      <top style="thin">
        <color rgb="FFB7B7B7"/>
      </top>
      <bottom/>
      <diagonal/>
    </border>
    <border>
      <left style="thin">
        <color rgb="FFCCCCCC"/>
      </left>
      <right style="thin">
        <color rgb="FFCCCCCC"/>
      </right>
      <top style="thin">
        <color rgb="FFCCCCCC"/>
      </top>
      <bottom/>
      <diagonal/>
    </border>
    <border>
      <left style="thin">
        <color rgb="FFCCCCCC"/>
      </left>
      <right style="thin">
        <color rgb="FFCCCCCC"/>
      </right>
      <top/>
      <bottom style="thin">
        <color rgb="FFCCCCCC"/>
      </bottom>
      <diagonal/>
    </border>
    <border>
      <left style="thin">
        <color rgb="FFCCCCCC"/>
      </left>
      <right style="thin">
        <color rgb="FFCCCCCC"/>
      </right>
      <top/>
      <bottom/>
      <diagonal/>
    </border>
    <border>
      <left style="thin">
        <color rgb="FFD9D9D9"/>
      </left>
      <right/>
      <top style="thin">
        <color rgb="FFD9D9D9"/>
      </top>
      <bottom/>
      <diagonal/>
    </border>
    <border>
      <left/>
      <right style="thin">
        <color rgb="FFD9D9D9"/>
      </right>
      <top style="thin">
        <color rgb="FFD9D9D9"/>
      </top>
      <bottom/>
      <diagonal/>
    </border>
    <border>
      <left style="thin">
        <color rgb="FFD9D9D9"/>
      </left>
      <right style="thin">
        <color rgb="FFD9D9D9"/>
      </right>
      <top style="thin">
        <color rgb="FFD9D9D9"/>
      </top>
      <bottom/>
      <diagonal/>
    </border>
    <border>
      <left style="thin">
        <color rgb="FFD9D9D9"/>
      </left>
      <right/>
      <top/>
      <bottom style="thin">
        <color rgb="FFD9D9D9"/>
      </bottom>
      <diagonal/>
    </border>
    <border>
      <left/>
      <right/>
      <top/>
      <bottom style="thin">
        <color rgb="FFD9D9D9"/>
      </bottom>
      <diagonal/>
    </border>
    <border>
      <left/>
      <right style="thin">
        <color rgb="FFD9D9D9"/>
      </right>
      <top/>
      <bottom style="thin">
        <color rgb="FFD9D9D9"/>
      </bottom>
      <diagonal/>
    </border>
    <border>
      <left/>
      <right/>
      <top style="thin">
        <color rgb="FFD9D9D9"/>
      </top>
      <bottom/>
      <diagonal/>
    </border>
    <border>
      <left style="thin">
        <color rgb="FFD9D9D9"/>
      </left>
      <right/>
      <top style="thin">
        <color rgb="FF666666"/>
      </top>
      <bottom style="thin">
        <color rgb="FFD9D9D9"/>
      </bottom>
      <diagonal/>
    </border>
    <border>
      <left/>
      <right/>
      <top style="thin">
        <color rgb="FF666666"/>
      </top>
      <bottom style="thin">
        <color rgb="FFD9D9D9"/>
      </bottom>
      <diagonal/>
    </border>
    <border>
      <left/>
      <right style="thin">
        <color rgb="FFD9D9D9"/>
      </right>
      <top style="thin">
        <color rgb="FF666666"/>
      </top>
      <bottom style="thin">
        <color rgb="FFD9D9D9"/>
      </bottom>
      <diagonal/>
    </border>
    <border>
      <left style="thin">
        <color rgb="FF666666"/>
      </left>
      <right/>
      <top/>
      <bottom/>
      <diagonal/>
    </border>
    <border>
      <left/>
      <right style="thin">
        <color rgb="FF666666"/>
      </right>
      <top/>
      <bottom/>
      <diagonal/>
    </border>
    <border>
      <left style="thin">
        <color rgb="FFD9D9D9"/>
      </left>
      <right/>
      <top/>
      <bottom/>
      <diagonal/>
    </border>
    <border>
      <left/>
      <right style="thin">
        <color rgb="FFD9D9D9"/>
      </right>
      <top/>
      <bottom/>
      <diagonal/>
    </border>
    <border>
      <left style="thin">
        <color rgb="FFD6D6D6"/>
      </left>
      <right style="thin">
        <color rgb="FFD6D6D6"/>
      </right>
      <top style="thin">
        <color rgb="FFC4C4C4"/>
      </top>
      <bottom style="thin">
        <color rgb="FFC4C4C4"/>
      </bottom>
      <diagonal/>
    </border>
  </borders>
  <cellStyleXfs count="1">
    <xf numFmtId="0" fontId="0" fillId="0" borderId="0"/>
  </cellStyleXfs>
  <cellXfs count="563">
    <xf numFmtId="0" fontId="0" fillId="0" borderId="0" xfId="0" applyFont="1" applyAlignment="1"/>
    <xf numFmtId="0" fontId="1" fillId="0" borderId="0" xfId="0" applyFont="1"/>
    <xf numFmtId="0" fontId="1" fillId="2" borderId="0" xfId="0" applyFont="1" applyFill="1"/>
    <xf numFmtId="0" fontId="2" fillId="3" borderId="0" xfId="0" applyFont="1" applyFill="1" applyAlignment="1">
      <alignment horizontal="center" vertical="center"/>
    </xf>
    <xf numFmtId="0" fontId="2" fillId="2" borderId="0" xfId="0" applyFont="1" applyFill="1" applyAlignment="1">
      <alignment horizontal="center" vertical="center"/>
    </xf>
    <xf numFmtId="0" fontId="3" fillId="4" borderId="0" xfId="0" applyFont="1" applyFill="1" applyAlignment="1">
      <alignment horizontal="center" vertical="top"/>
    </xf>
    <xf numFmtId="0" fontId="1" fillId="4" borderId="0" xfId="0" applyFont="1" applyFill="1"/>
    <xf numFmtId="0" fontId="4" fillId="3" borderId="0" xfId="0" applyFont="1" applyFill="1" applyAlignment="1">
      <alignment horizontal="center" vertical="center"/>
    </xf>
    <xf numFmtId="0" fontId="4" fillId="2" borderId="0" xfId="0" applyFont="1" applyFill="1" applyAlignment="1">
      <alignment horizontal="center" vertical="center"/>
    </xf>
    <xf numFmtId="0" fontId="5" fillId="2" borderId="0" xfId="0" applyFont="1" applyFill="1" applyAlignment="1"/>
    <xf numFmtId="0" fontId="6" fillId="0" borderId="0" xfId="0" applyFont="1" applyAlignment="1">
      <alignment horizontal="center"/>
    </xf>
    <xf numFmtId="0" fontId="6" fillId="2" borderId="0" xfId="0" applyFont="1" applyFill="1" applyAlignment="1">
      <alignment horizontal="center"/>
    </xf>
    <xf numFmtId="0" fontId="7" fillId="4" borderId="0" xfId="0" applyFont="1" applyFill="1" applyAlignment="1">
      <alignment horizontal="center"/>
    </xf>
    <xf numFmtId="0" fontId="8" fillId="2" borderId="0" xfId="0" applyFont="1" applyFill="1" applyAlignment="1">
      <alignment vertical="top" wrapText="1"/>
    </xf>
    <xf numFmtId="0" fontId="1" fillId="0" borderId="0" xfId="0" applyFont="1" applyAlignment="1"/>
    <xf numFmtId="0" fontId="1" fillId="2" borderId="0" xfId="0" applyFont="1" applyFill="1" applyAlignment="1"/>
    <xf numFmtId="0" fontId="8" fillId="2" borderId="0" xfId="0" applyFont="1" applyFill="1" applyAlignment="1"/>
    <xf numFmtId="0" fontId="9" fillId="2" borderId="0" xfId="0" applyFont="1" applyFill="1" applyAlignment="1">
      <alignment horizontal="center"/>
    </xf>
    <xf numFmtId="0" fontId="10" fillId="2" borderId="0" xfId="0" applyFont="1" applyFill="1" applyAlignment="1">
      <alignment wrapText="1"/>
    </xf>
    <xf numFmtId="0" fontId="11" fillId="0" borderId="0" xfId="0" applyFont="1" applyAlignment="1">
      <alignment horizontal="center"/>
    </xf>
    <xf numFmtId="0" fontId="11" fillId="0" borderId="0" xfId="0" applyFont="1" applyAlignment="1"/>
    <xf numFmtId="0" fontId="11" fillId="0" borderId="0" xfId="0" applyFont="1"/>
    <xf numFmtId="0" fontId="11" fillId="5" borderId="1" xfId="0" applyFont="1" applyFill="1" applyBorder="1" applyAlignment="1">
      <alignment horizontal="center"/>
    </xf>
    <xf numFmtId="0" fontId="11" fillId="5" borderId="1" xfId="0" applyFont="1" applyFill="1" applyBorder="1" applyAlignment="1"/>
    <xf numFmtId="0" fontId="12" fillId="0" borderId="0" xfId="0" applyFont="1" applyAlignment="1">
      <alignment horizontal="center"/>
    </xf>
    <xf numFmtId="0" fontId="12" fillId="0" borderId="1" xfId="0" applyFont="1" applyBorder="1" applyAlignment="1">
      <alignment horizontal="center"/>
    </xf>
    <xf numFmtId="0" fontId="12" fillId="0" borderId="1" xfId="0" applyFont="1" applyBorder="1" applyAlignment="1"/>
    <xf numFmtId="0" fontId="12" fillId="0" borderId="0" xfId="0" applyFont="1"/>
    <xf numFmtId="0" fontId="12" fillId="0" borderId="1" xfId="0" applyFont="1" applyBorder="1" applyAlignment="1">
      <alignment horizontal="center"/>
    </xf>
    <xf numFmtId="0" fontId="12" fillId="0" borderId="0" xfId="0" applyFont="1" applyAlignment="1">
      <alignment horizontal="center"/>
    </xf>
    <xf numFmtId="0" fontId="13" fillId="0" borderId="0" xfId="0" applyFont="1" applyAlignment="1"/>
    <xf numFmtId="0" fontId="13" fillId="7" borderId="4" xfId="0" applyFont="1" applyFill="1" applyBorder="1" applyAlignment="1"/>
    <xf numFmtId="0" fontId="13" fillId="7" borderId="5" xfId="0" applyFont="1" applyFill="1" applyBorder="1" applyAlignment="1"/>
    <xf numFmtId="0" fontId="13" fillId="7" borderId="6" xfId="0" applyFont="1" applyFill="1" applyBorder="1" applyAlignment="1"/>
    <xf numFmtId="0" fontId="15" fillId="2" borderId="4" xfId="0" applyFont="1" applyFill="1" applyBorder="1" applyAlignment="1"/>
    <xf numFmtId="0" fontId="15" fillId="2" borderId="5" xfId="0" applyFont="1" applyFill="1" applyBorder="1" applyAlignment="1"/>
    <xf numFmtId="0" fontId="1" fillId="2" borderId="5" xfId="0" applyFont="1" applyFill="1" applyBorder="1"/>
    <xf numFmtId="0" fontId="1" fillId="2" borderId="6" xfId="0" applyFont="1" applyFill="1" applyBorder="1"/>
    <xf numFmtId="0" fontId="13" fillId="7" borderId="7" xfId="0" applyFont="1" applyFill="1" applyBorder="1" applyAlignment="1"/>
    <xf numFmtId="0" fontId="16" fillId="8" borderId="8" xfId="0" applyFont="1" applyFill="1" applyBorder="1" applyAlignment="1">
      <alignment horizontal="center" vertical="center"/>
    </xf>
    <xf numFmtId="0" fontId="13" fillId="0" borderId="8" xfId="0" applyFont="1" applyBorder="1" applyAlignment="1">
      <alignment horizontal="center" vertical="center"/>
    </xf>
    <xf numFmtId="0" fontId="13" fillId="7" borderId="9" xfId="0" applyFont="1" applyFill="1" applyBorder="1" applyAlignment="1"/>
    <xf numFmtId="0" fontId="17" fillId="2" borderId="7" xfId="0" applyFont="1" applyFill="1" applyBorder="1" applyAlignment="1">
      <alignment vertical="center"/>
    </xf>
    <xf numFmtId="0" fontId="15" fillId="8" borderId="0" xfId="0" applyFont="1" applyFill="1" applyAlignment="1">
      <alignment vertical="center"/>
    </xf>
    <xf numFmtId="0" fontId="1" fillId="2" borderId="9" xfId="0" applyFont="1" applyFill="1" applyBorder="1"/>
    <xf numFmtId="0" fontId="12" fillId="0" borderId="8" xfId="0" applyFont="1" applyBorder="1" applyAlignment="1">
      <alignment horizontal="center" vertical="center"/>
    </xf>
    <xf numFmtId="0" fontId="18" fillId="3" borderId="8" xfId="0" applyFont="1" applyFill="1" applyBorder="1" applyAlignment="1">
      <alignment horizontal="center" vertical="center"/>
    </xf>
    <xf numFmtId="0" fontId="1" fillId="2" borderId="10" xfId="0" applyFont="1" applyFill="1" applyBorder="1"/>
    <xf numFmtId="0" fontId="1" fillId="2" borderId="11" xfId="0" applyFont="1" applyFill="1" applyBorder="1"/>
    <xf numFmtId="0" fontId="1" fillId="2" borderId="12" xfId="0" applyFont="1" applyFill="1" applyBorder="1"/>
    <xf numFmtId="0" fontId="18" fillId="0" borderId="8" xfId="0" applyFont="1" applyBorder="1" applyAlignment="1">
      <alignment horizontal="center" vertical="center"/>
    </xf>
    <xf numFmtId="0" fontId="12" fillId="0" borderId="8" xfId="0" applyFont="1" applyBorder="1" applyAlignment="1">
      <alignment horizontal="center" vertical="center"/>
    </xf>
    <xf numFmtId="0" fontId="12" fillId="0" borderId="8" xfId="0" applyFont="1" applyBorder="1" applyAlignment="1">
      <alignment horizontal="center" vertical="center"/>
    </xf>
    <xf numFmtId="0" fontId="1" fillId="4" borderId="4" xfId="0" applyFont="1" applyFill="1" applyBorder="1"/>
    <xf numFmtId="0" fontId="1" fillId="4" borderId="5" xfId="0" applyFont="1" applyFill="1" applyBorder="1"/>
    <xf numFmtId="0" fontId="1" fillId="4" borderId="6" xfId="0" applyFont="1" applyFill="1" applyBorder="1"/>
    <xf numFmtId="0" fontId="12" fillId="3" borderId="8" xfId="0" applyFont="1" applyFill="1" applyBorder="1" applyAlignment="1">
      <alignment horizontal="center" vertical="center"/>
    </xf>
    <xf numFmtId="0" fontId="1" fillId="4" borderId="7" xfId="0" applyFont="1" applyFill="1" applyBorder="1"/>
    <xf numFmtId="0" fontId="15" fillId="3" borderId="1" xfId="0" applyFont="1" applyFill="1" applyBorder="1" applyAlignment="1">
      <alignment vertical="center"/>
    </xf>
    <xf numFmtId="0" fontId="1" fillId="4" borderId="9" xfId="0" applyFont="1" applyFill="1" applyBorder="1"/>
    <xf numFmtId="0" fontId="12" fillId="0" borderId="1" xfId="0" applyFont="1" applyBorder="1" applyAlignment="1">
      <alignment horizontal="center"/>
    </xf>
    <xf numFmtId="0" fontId="18" fillId="3" borderId="1" xfId="0" applyFont="1" applyFill="1" applyBorder="1" applyAlignment="1">
      <alignment horizontal="center" vertical="center"/>
    </xf>
    <xf numFmtId="0" fontId="12" fillId="0" borderId="1" xfId="0" applyFont="1" applyBorder="1" applyAlignment="1">
      <alignment horizontal="center" vertical="center"/>
    </xf>
    <xf numFmtId="0" fontId="1" fillId="4" borderId="10" xfId="0" applyFont="1" applyFill="1" applyBorder="1"/>
    <xf numFmtId="0" fontId="1" fillId="4" borderId="11" xfId="0" applyFont="1" applyFill="1" applyBorder="1"/>
    <xf numFmtId="0" fontId="1" fillId="4" borderId="12" xfId="0" applyFont="1" applyFill="1" applyBorder="1"/>
    <xf numFmtId="0" fontId="13" fillId="7" borderId="10" xfId="0" applyFont="1" applyFill="1" applyBorder="1" applyAlignment="1"/>
    <xf numFmtId="0" fontId="13" fillId="7" borderId="11" xfId="0" applyFont="1" applyFill="1" applyBorder="1" applyAlignment="1"/>
    <xf numFmtId="0" fontId="13" fillId="7" borderId="12" xfId="0" applyFont="1" applyFill="1" applyBorder="1" applyAlignment="1"/>
    <xf numFmtId="164" fontId="4" fillId="0" borderId="0" xfId="0" applyNumberFormat="1" applyFont="1" applyAlignment="1">
      <alignment horizontal="right" vertical="center"/>
    </xf>
    <xf numFmtId="164" fontId="4" fillId="7" borderId="0" xfId="0" applyNumberFormat="1" applyFont="1" applyFill="1" applyAlignment="1">
      <alignment horizontal="right" vertical="center"/>
    </xf>
    <xf numFmtId="10" fontId="1" fillId="7" borderId="0" xfId="0" applyNumberFormat="1" applyFont="1" applyFill="1" applyAlignment="1">
      <alignment vertical="center"/>
    </xf>
    <xf numFmtId="0" fontId="1" fillId="7" borderId="0" xfId="0" applyFont="1" applyFill="1" applyAlignment="1">
      <alignment horizontal="left" vertical="center"/>
    </xf>
    <xf numFmtId="0" fontId="1" fillId="7" borderId="0" xfId="0" applyFont="1" applyFill="1" applyAlignment="1">
      <alignment vertical="center"/>
    </xf>
    <xf numFmtId="0" fontId="1" fillId="0" borderId="0" xfId="0" applyFont="1" applyAlignment="1">
      <alignment vertical="center"/>
    </xf>
    <xf numFmtId="10" fontId="12" fillId="0" borderId="0" xfId="0" applyNumberFormat="1" applyFont="1" applyAlignment="1">
      <alignment vertical="center"/>
    </xf>
    <xf numFmtId="0" fontId="12" fillId="0" borderId="0" xfId="0" applyFont="1" applyAlignment="1">
      <alignment horizontal="left" vertical="center"/>
    </xf>
    <xf numFmtId="164" fontId="4" fillId="0" borderId="0" xfId="0" applyNumberFormat="1" applyFont="1" applyAlignment="1">
      <alignment horizontal="left" vertical="center"/>
    </xf>
    <xf numFmtId="164" fontId="4" fillId="7" borderId="0" xfId="0" applyNumberFormat="1" applyFont="1" applyFill="1" applyAlignment="1">
      <alignment horizontal="left" vertical="center"/>
    </xf>
    <xf numFmtId="164" fontId="20" fillId="0" borderId="0" xfId="0" applyNumberFormat="1" applyFont="1" applyAlignment="1">
      <alignment horizontal="left" vertical="center"/>
    </xf>
    <xf numFmtId="164" fontId="20" fillId="7" borderId="0" xfId="0" applyNumberFormat="1" applyFont="1" applyFill="1" applyAlignment="1">
      <alignment horizontal="left" vertical="center"/>
    </xf>
    <xf numFmtId="0" fontId="20" fillId="0" borderId="0" xfId="0" applyFont="1" applyAlignment="1">
      <alignment vertical="center"/>
    </xf>
    <xf numFmtId="0" fontId="21" fillId="0" borderId="0" xfId="0" applyFont="1" applyAlignment="1">
      <alignment vertical="center"/>
    </xf>
    <xf numFmtId="0" fontId="21" fillId="0" borderId="0" xfId="0" applyFont="1" applyAlignment="1">
      <alignment horizontal="center" vertical="center"/>
    </xf>
    <xf numFmtId="49" fontId="1" fillId="0" borderId="0" xfId="0" applyNumberFormat="1" applyFont="1" applyAlignment="1"/>
    <xf numFmtId="0" fontId="4" fillId="0" borderId="0" xfId="0" applyFont="1" applyAlignment="1">
      <alignment vertical="center"/>
    </xf>
    <xf numFmtId="0" fontId="4" fillId="3" borderId="0" xfId="0" applyFont="1" applyFill="1" applyAlignment="1">
      <alignment vertical="center"/>
    </xf>
    <xf numFmtId="0" fontId="1" fillId="0" borderId="0" xfId="0" applyFont="1" applyAlignment="1">
      <alignment horizontal="center" vertical="center"/>
    </xf>
    <xf numFmtId="164" fontId="4" fillId="0" borderId="0" xfId="0" applyNumberFormat="1" applyFont="1" applyAlignment="1">
      <alignment horizontal="left" vertical="center"/>
    </xf>
    <xf numFmtId="0" fontId="4" fillId="0" borderId="0" xfId="0" applyFont="1" applyAlignment="1">
      <alignment vertical="center"/>
    </xf>
    <xf numFmtId="164" fontId="4" fillId="0" borderId="0" xfId="0" applyNumberFormat="1" applyFont="1" applyAlignment="1">
      <alignment horizontal="left" vertical="center"/>
    </xf>
    <xf numFmtId="164" fontId="4" fillId="7" borderId="0" xfId="0" applyNumberFormat="1" applyFont="1" applyFill="1" applyAlignment="1">
      <alignment horizontal="left" vertical="center"/>
    </xf>
    <xf numFmtId="0" fontId="4" fillId="0" borderId="0" xfId="0" applyFont="1" applyAlignment="1">
      <alignment horizontal="left" vertical="center"/>
    </xf>
    <xf numFmtId="0" fontId="4" fillId="7" borderId="0" xfId="0" applyFont="1" applyFill="1" applyAlignment="1">
      <alignment horizontal="left" vertical="center"/>
    </xf>
    <xf numFmtId="164" fontId="4" fillId="7" borderId="0" xfId="0" applyNumberFormat="1" applyFont="1" applyFill="1" applyAlignment="1">
      <alignment horizontal="left" vertical="center"/>
    </xf>
    <xf numFmtId="0" fontId="1" fillId="0" borderId="0" xfId="0" applyFont="1" applyAlignment="1">
      <alignment horizontal="center" vertical="center"/>
    </xf>
    <xf numFmtId="0" fontId="1" fillId="7" borderId="0" xfId="0" applyFont="1" applyFill="1" applyAlignment="1">
      <alignment horizontal="center" vertical="center"/>
    </xf>
    <xf numFmtId="0" fontId="4" fillId="7" borderId="0" xfId="0" applyFont="1" applyFill="1" applyAlignment="1">
      <alignment horizontal="center" vertical="center"/>
    </xf>
    <xf numFmtId="0" fontId="20" fillId="7" borderId="0" xfId="0" applyFont="1" applyFill="1" applyAlignment="1">
      <alignment vertical="center"/>
    </xf>
    <xf numFmtId="0" fontId="21" fillId="7" borderId="0" xfId="0" applyFont="1" applyFill="1" applyAlignment="1">
      <alignment vertical="center"/>
    </xf>
    <xf numFmtId="0" fontId="21" fillId="7" borderId="0" xfId="0" applyFont="1" applyFill="1" applyAlignment="1">
      <alignment horizontal="center" vertical="center"/>
    </xf>
    <xf numFmtId="0" fontId="1" fillId="9" borderId="0" xfId="0" applyFont="1" applyFill="1" applyAlignment="1">
      <alignment horizontal="center" vertical="center"/>
    </xf>
    <xf numFmtId="0" fontId="1" fillId="9" borderId="0" xfId="0" applyFont="1" applyFill="1" applyAlignment="1">
      <alignment horizontal="center" vertical="center"/>
    </xf>
    <xf numFmtId="0" fontId="4" fillId="9" borderId="0" xfId="0" applyFont="1" applyFill="1" applyAlignment="1">
      <alignment horizontal="center" vertical="center"/>
    </xf>
    <xf numFmtId="0" fontId="22" fillId="0" borderId="0" xfId="0" applyFont="1" applyAlignment="1">
      <alignment horizontal="center" vertical="center"/>
    </xf>
    <xf numFmtId="0" fontId="22" fillId="0" borderId="0" xfId="0" applyFont="1" applyAlignment="1">
      <alignment horizontal="right" vertical="center"/>
    </xf>
    <xf numFmtId="0" fontId="22" fillId="0" borderId="0" xfId="0" applyFont="1" applyAlignment="1">
      <alignment horizontal="left" vertical="center"/>
    </xf>
    <xf numFmtId="0" fontId="22" fillId="11" borderId="1" xfId="0" applyFont="1" applyFill="1" applyBorder="1" applyAlignment="1">
      <alignment horizontal="center" vertical="center"/>
    </xf>
    <xf numFmtId="0" fontId="22" fillId="11" borderId="1" xfId="0" applyFont="1" applyFill="1" applyBorder="1" applyAlignment="1">
      <alignment horizontal="right" vertical="center"/>
    </xf>
    <xf numFmtId="0" fontId="22" fillId="11" borderId="1" xfId="0" applyFont="1" applyFill="1" applyBorder="1" applyAlignment="1">
      <alignment horizontal="left" vertical="center"/>
    </xf>
    <xf numFmtId="0" fontId="22" fillId="12" borderId="3" xfId="0" applyFont="1" applyFill="1" applyBorder="1" applyAlignment="1">
      <alignment horizontal="left" vertical="center"/>
    </xf>
    <xf numFmtId="0" fontId="1" fillId="0" borderId="1" xfId="0" applyFont="1" applyBorder="1" applyAlignment="1">
      <alignment horizontal="center" vertical="center"/>
    </xf>
    <xf numFmtId="0" fontId="13" fillId="0" borderId="1" xfId="0" applyFont="1" applyBorder="1" applyAlignment="1">
      <alignment horizontal="left" vertical="center"/>
    </xf>
    <xf numFmtId="0" fontId="13" fillId="0" borderId="1" xfId="0" applyFont="1" applyBorder="1" applyAlignment="1">
      <alignment horizontal="center" vertical="center"/>
    </xf>
    <xf numFmtId="0" fontId="22" fillId="0" borderId="1" xfId="0" applyFont="1" applyBorder="1" applyAlignment="1">
      <alignment horizontal="center" vertical="center"/>
    </xf>
    <xf numFmtId="0" fontId="23" fillId="0" borderId="1" xfId="0" applyFont="1" applyBorder="1" applyAlignment="1">
      <alignment horizontal="center" vertical="center"/>
    </xf>
    <xf numFmtId="0" fontId="24" fillId="0" borderId="1" xfId="0" applyFont="1" applyBorder="1" applyAlignment="1">
      <alignment horizontal="center" vertical="center"/>
    </xf>
    <xf numFmtId="0" fontId="13" fillId="13" borderId="1" xfId="0" applyFont="1" applyFill="1" applyBorder="1" applyAlignment="1">
      <alignment horizontal="center" vertical="center"/>
    </xf>
    <xf numFmtId="0" fontId="13" fillId="14" borderId="1" xfId="0" applyFont="1" applyFill="1" applyBorder="1" applyAlignment="1">
      <alignment horizontal="center" vertical="center"/>
    </xf>
    <xf numFmtId="0" fontId="13" fillId="0" borderId="1" xfId="0" applyFont="1" applyBorder="1" applyAlignment="1">
      <alignment horizontal="left" vertical="center"/>
    </xf>
    <xf numFmtId="0" fontId="13" fillId="0" borderId="1" xfId="0" applyFont="1" applyBorder="1" applyAlignment="1">
      <alignment horizontal="left" vertical="center"/>
    </xf>
    <xf numFmtId="0" fontId="13" fillId="0" borderId="1" xfId="0" applyFont="1" applyBorder="1" applyAlignment="1">
      <alignment vertical="center"/>
    </xf>
    <xf numFmtId="0" fontId="13" fillId="0" borderId="12" xfId="0" applyFont="1" applyBorder="1" applyAlignment="1">
      <alignment vertical="center"/>
    </xf>
    <xf numFmtId="0" fontId="25" fillId="0" borderId="1" xfId="0" applyFont="1" applyBorder="1" applyAlignment="1">
      <alignment horizontal="center" vertical="center"/>
    </xf>
    <xf numFmtId="0" fontId="13" fillId="0" borderId="1" xfId="0" applyFont="1" applyBorder="1" applyAlignment="1">
      <alignment vertical="center"/>
    </xf>
    <xf numFmtId="0" fontId="13" fillId="0" borderId="1" xfId="0" applyFont="1" applyBorder="1" applyAlignment="1">
      <alignment vertical="center"/>
    </xf>
    <xf numFmtId="0" fontId="13" fillId="0" borderId="1" xfId="0" applyFont="1" applyBorder="1" applyAlignment="1">
      <alignment horizontal="center" vertical="center"/>
    </xf>
    <xf numFmtId="0" fontId="22" fillId="0" borderId="1" xfId="0" applyFont="1" applyBorder="1" applyAlignment="1">
      <alignment horizontal="center" vertical="center"/>
    </xf>
    <xf numFmtId="0" fontId="1" fillId="0" borderId="1" xfId="0" applyFont="1" applyBorder="1" applyAlignment="1">
      <alignment vertical="center"/>
    </xf>
    <xf numFmtId="0" fontId="1" fillId="0" borderId="1" xfId="0" applyFont="1" applyBorder="1" applyAlignment="1">
      <alignment horizontal="center" vertical="center"/>
    </xf>
    <xf numFmtId="0" fontId="26" fillId="0" borderId="0" xfId="0" applyFont="1" applyAlignment="1">
      <alignment horizontal="center"/>
    </xf>
    <xf numFmtId="0" fontId="27" fillId="0" borderId="0" xfId="0" applyFont="1" applyAlignment="1"/>
    <xf numFmtId="0" fontId="26" fillId="0" borderId="0" xfId="0" applyFont="1"/>
    <xf numFmtId="0" fontId="27" fillId="0" borderId="0" xfId="0" applyFont="1" applyAlignment="1">
      <alignment horizontal="left"/>
    </xf>
    <xf numFmtId="0" fontId="29" fillId="2" borderId="1" xfId="0" applyFont="1" applyFill="1" applyBorder="1" applyAlignment="1"/>
    <xf numFmtId="0" fontId="29" fillId="2" borderId="1" xfId="0" applyFont="1" applyFill="1" applyBorder="1" applyAlignment="1">
      <alignment horizontal="left"/>
    </xf>
    <xf numFmtId="0" fontId="29" fillId="0" borderId="1" xfId="0" applyFont="1" applyBorder="1" applyAlignment="1"/>
    <xf numFmtId="0" fontId="30" fillId="2" borderId="1" xfId="0" applyFont="1" applyFill="1" applyBorder="1" applyAlignment="1">
      <alignment horizontal="center"/>
    </xf>
    <xf numFmtId="0" fontId="5" fillId="0" borderId="1" xfId="0" applyFont="1" applyBorder="1" applyAlignment="1">
      <alignment horizontal="center" vertical="center"/>
    </xf>
    <xf numFmtId="0" fontId="26" fillId="0" borderId="1" xfId="0" applyFont="1" applyBorder="1" applyAlignment="1"/>
    <xf numFmtId="0" fontId="31" fillId="3" borderId="1" xfId="0" applyFont="1" applyFill="1" applyBorder="1" applyAlignment="1"/>
    <xf numFmtId="0" fontId="31" fillId="3" borderId="1" xfId="0" applyFont="1" applyFill="1" applyBorder="1"/>
    <xf numFmtId="0" fontId="26" fillId="0" borderId="1" xfId="0" applyFont="1" applyBorder="1" applyAlignment="1">
      <alignment horizontal="left" wrapText="1"/>
    </xf>
    <xf numFmtId="0" fontId="32" fillId="3" borderId="1" xfId="0" applyFont="1" applyFill="1" applyBorder="1"/>
    <xf numFmtId="0" fontId="26" fillId="0" borderId="1" xfId="0" applyFont="1" applyBorder="1"/>
    <xf numFmtId="0" fontId="26" fillId="0" borderId="0" xfId="0" applyFont="1" applyAlignment="1">
      <alignment horizontal="center"/>
    </xf>
    <xf numFmtId="0" fontId="26" fillId="0" borderId="0" xfId="0" applyFont="1" applyAlignment="1">
      <alignment horizontal="left"/>
    </xf>
    <xf numFmtId="0" fontId="35" fillId="0" borderId="0" xfId="0" applyFont="1" applyAlignment="1">
      <alignment horizontal="center"/>
    </xf>
    <xf numFmtId="0" fontId="37" fillId="0" borderId="0" xfId="0" applyFont="1" applyAlignment="1">
      <alignment horizontal="left" vertical="center"/>
    </xf>
    <xf numFmtId="0" fontId="22" fillId="4" borderId="8" xfId="0" applyFont="1" applyFill="1" applyBorder="1" applyAlignment="1">
      <alignment horizontal="left" vertical="center"/>
    </xf>
    <xf numFmtId="0" fontId="22" fillId="4" borderId="8" xfId="0" applyFont="1" applyFill="1" applyBorder="1" applyAlignment="1">
      <alignment horizontal="center" vertical="center"/>
    </xf>
    <xf numFmtId="0" fontId="1" fillId="0" borderId="8" xfId="0" applyFont="1" applyBorder="1" applyAlignment="1">
      <alignment horizontal="center" vertical="center"/>
    </xf>
    <xf numFmtId="0" fontId="1" fillId="0" borderId="8" xfId="0" applyFont="1" applyBorder="1" applyAlignment="1">
      <alignment vertical="center"/>
    </xf>
    <xf numFmtId="0" fontId="38" fillId="0" borderId="8" xfId="0" applyFont="1" applyBorder="1" applyAlignment="1">
      <alignment horizontal="center" vertical="center"/>
    </xf>
    <xf numFmtId="0" fontId="23" fillId="0" borderId="8" xfId="0" applyFont="1" applyBorder="1" applyAlignment="1">
      <alignment horizontal="center" vertical="center"/>
    </xf>
    <xf numFmtId="0" fontId="13" fillId="16" borderId="8" xfId="0" applyFont="1" applyFill="1" applyBorder="1" applyAlignment="1">
      <alignment horizontal="center" vertical="center"/>
    </xf>
    <xf numFmtId="0" fontId="4" fillId="3" borderId="0" xfId="0" applyFont="1" applyFill="1" applyAlignment="1">
      <alignment horizontal="center" vertical="center"/>
    </xf>
    <xf numFmtId="0" fontId="13" fillId="0" borderId="8" xfId="0" applyFont="1" applyBorder="1" applyAlignment="1">
      <alignment horizontal="left" vertical="center"/>
    </xf>
    <xf numFmtId="0" fontId="13" fillId="0" borderId="8" xfId="0" applyFont="1" applyBorder="1" applyAlignment="1">
      <alignment vertical="center"/>
    </xf>
    <xf numFmtId="0" fontId="13" fillId="0" borderId="0" xfId="0" applyFont="1" applyAlignment="1">
      <alignment vertical="center"/>
    </xf>
    <xf numFmtId="0" fontId="24" fillId="0" borderId="8" xfId="0" applyFont="1" applyBorder="1" applyAlignment="1">
      <alignment horizontal="center" vertical="center"/>
    </xf>
    <xf numFmtId="0" fontId="13" fillId="0" borderId="8" xfId="0" applyFont="1" applyBorder="1" applyAlignment="1">
      <alignment vertical="center"/>
    </xf>
    <xf numFmtId="0" fontId="1" fillId="0" borderId="0" xfId="0" applyFont="1" applyAlignment="1">
      <alignment vertical="center"/>
    </xf>
    <xf numFmtId="0" fontId="38" fillId="0" borderId="0" xfId="0" applyFont="1" applyAlignment="1">
      <alignment horizontal="center" vertical="center"/>
    </xf>
    <xf numFmtId="0" fontId="23" fillId="0" borderId="0" xfId="0" applyFont="1" applyAlignment="1">
      <alignment horizontal="center" vertical="center"/>
    </xf>
    <xf numFmtId="0" fontId="13" fillId="16" borderId="0" xfId="0" applyFont="1" applyFill="1" applyAlignment="1">
      <alignment horizontal="center" vertical="center"/>
    </xf>
    <xf numFmtId="0" fontId="13" fillId="0" borderId="0" xfId="0" applyFont="1" applyAlignment="1">
      <alignment horizontal="left" vertical="center"/>
    </xf>
    <xf numFmtId="0" fontId="13" fillId="0" borderId="0" xfId="0" applyFont="1" applyAlignment="1">
      <alignment vertical="center"/>
    </xf>
    <xf numFmtId="0" fontId="22" fillId="4" borderId="19" xfId="0" applyFont="1" applyFill="1" applyBorder="1" applyAlignment="1">
      <alignment horizontal="left" vertical="center"/>
    </xf>
    <xf numFmtId="0" fontId="22" fillId="4" borderId="20" xfId="0" applyFont="1" applyFill="1" applyBorder="1" applyAlignment="1">
      <alignment horizontal="center" vertical="center"/>
    </xf>
    <xf numFmtId="0" fontId="22" fillId="4" borderId="20" xfId="0" applyFont="1" applyFill="1" applyBorder="1" applyAlignment="1">
      <alignment horizontal="left" vertical="center"/>
    </xf>
    <xf numFmtId="0" fontId="22" fillId="4" borderId="19" xfId="0" applyFont="1" applyFill="1" applyBorder="1" applyAlignment="1">
      <alignment horizontal="center" vertical="center"/>
    </xf>
    <xf numFmtId="0" fontId="1" fillId="0" borderId="1" xfId="0" applyFont="1" applyBorder="1" applyAlignment="1">
      <alignment vertical="center"/>
    </xf>
    <xf numFmtId="0" fontId="38" fillId="0" borderId="1" xfId="0" applyFont="1" applyBorder="1" applyAlignment="1">
      <alignment horizontal="center" vertical="center"/>
    </xf>
    <xf numFmtId="0" fontId="13" fillId="16" borderId="1" xfId="0" applyFont="1" applyFill="1" applyBorder="1" applyAlignment="1">
      <alignment horizontal="center" vertical="center"/>
    </xf>
    <xf numFmtId="0" fontId="4" fillId="3" borderId="1" xfId="0" applyFont="1" applyFill="1" applyBorder="1" applyAlignment="1">
      <alignment horizontal="center" vertical="center"/>
    </xf>
    <xf numFmtId="0" fontId="13" fillId="14" borderId="1" xfId="0" applyFont="1" applyFill="1" applyBorder="1" applyAlignment="1">
      <alignment vertical="center"/>
    </xf>
    <xf numFmtId="0" fontId="39" fillId="0" borderId="0" xfId="0" applyFont="1" applyAlignment="1">
      <alignment horizontal="center" vertical="center" wrapText="1"/>
    </xf>
    <xf numFmtId="0" fontId="39" fillId="0" borderId="0" xfId="0" applyFont="1" applyAlignment="1">
      <alignment horizontal="center" vertical="center" wrapText="1"/>
    </xf>
    <xf numFmtId="0" fontId="40" fillId="0" borderId="0" xfId="0" applyFont="1" applyAlignment="1">
      <alignment horizontal="center" vertical="center" wrapText="1"/>
    </xf>
    <xf numFmtId="0" fontId="40" fillId="11" borderId="21" xfId="0" applyFont="1" applyFill="1" applyBorder="1" applyAlignment="1">
      <alignment horizontal="center" vertical="center" wrapText="1"/>
    </xf>
    <xf numFmtId="0" fontId="40" fillId="11" borderId="0" xfId="0" applyFont="1" applyFill="1" applyAlignment="1">
      <alignment horizontal="center" vertical="center" wrapText="1"/>
    </xf>
    <xf numFmtId="0" fontId="40" fillId="11" borderId="0" xfId="0" applyFont="1" applyFill="1" applyAlignment="1">
      <alignment horizontal="center" vertical="center" wrapText="1"/>
    </xf>
    <xf numFmtId="0" fontId="40" fillId="11" borderId="23" xfId="0" applyFont="1" applyFill="1" applyBorder="1" applyAlignment="1">
      <alignment horizontal="center" vertical="center" wrapText="1"/>
    </xf>
    <xf numFmtId="0" fontId="40" fillId="11" borderId="3" xfId="0" applyFont="1" applyFill="1" applyBorder="1" applyAlignment="1">
      <alignment horizontal="center" vertical="center" wrapText="1"/>
    </xf>
    <xf numFmtId="0" fontId="40" fillId="11" borderId="1" xfId="0" applyFont="1" applyFill="1" applyBorder="1" applyAlignment="1">
      <alignment horizontal="center" vertical="center" wrapText="1"/>
    </xf>
    <xf numFmtId="0" fontId="40" fillId="11" borderId="1" xfId="0" applyFont="1" applyFill="1" applyBorder="1" applyAlignment="1">
      <alignment horizontal="center" vertical="center" wrapText="1"/>
    </xf>
    <xf numFmtId="0" fontId="41" fillId="0" borderId="0" xfId="0" applyFont="1" applyAlignment="1">
      <alignment horizontal="center" vertical="center" wrapText="1"/>
    </xf>
    <xf numFmtId="0" fontId="41"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42" fillId="0" borderId="1" xfId="0" applyFont="1" applyBorder="1" applyAlignment="1">
      <alignment horizontal="center" vertical="center" wrapText="1"/>
    </xf>
    <xf numFmtId="0" fontId="41" fillId="17" borderId="0" xfId="0" applyFont="1" applyFill="1" applyAlignment="1">
      <alignment horizontal="center" vertical="center" wrapText="1"/>
    </xf>
    <xf numFmtId="0" fontId="41" fillId="17" borderId="0" xfId="0" applyFont="1" applyFill="1" applyAlignment="1">
      <alignment horizontal="center" vertical="center" wrapText="1"/>
    </xf>
    <xf numFmtId="0" fontId="43" fillId="0" borderId="0" xfId="0" applyFont="1" applyAlignment="1">
      <alignment horizontal="center" vertical="center"/>
    </xf>
    <xf numFmtId="0" fontId="44" fillId="0" borderId="0" xfId="0" applyFont="1" applyAlignment="1">
      <alignment horizontal="center" vertical="center"/>
    </xf>
    <xf numFmtId="0" fontId="45" fillId="0" borderId="0" xfId="0" applyFont="1" applyAlignment="1">
      <alignment wrapText="1"/>
    </xf>
    <xf numFmtId="0" fontId="45" fillId="0" borderId="0" xfId="0" applyFont="1" applyAlignment="1"/>
    <xf numFmtId="0" fontId="21" fillId="0" borderId="26" xfId="0" applyFont="1" applyBorder="1" applyAlignment="1">
      <alignment vertical="center"/>
    </xf>
    <xf numFmtId="0" fontId="21" fillId="0" borderId="26" xfId="0" applyFont="1" applyBorder="1" applyAlignment="1">
      <alignment horizontal="center" vertical="center"/>
    </xf>
    <xf numFmtId="0" fontId="21" fillId="0" borderId="26" xfId="0" applyFont="1" applyBorder="1" applyAlignment="1">
      <alignment vertical="center"/>
    </xf>
    <xf numFmtId="0" fontId="18" fillId="0" borderId="0" xfId="0" applyFont="1" applyAlignment="1">
      <alignment horizontal="center" vertical="center"/>
    </xf>
    <xf numFmtId="0" fontId="4" fillId="0" borderId="1" xfId="0" applyFont="1" applyBorder="1" applyAlignment="1">
      <alignment horizontal="center" vertical="center"/>
    </xf>
    <xf numFmtId="0" fontId="4" fillId="3" borderId="1" xfId="0" applyFont="1" applyFill="1" applyBorder="1" applyAlignment="1">
      <alignment horizontal="center" vertical="center"/>
    </xf>
    <xf numFmtId="0" fontId="4" fillId="0" borderId="0" xfId="0" applyFont="1" applyAlignment="1">
      <alignment horizontal="center" vertical="center"/>
    </xf>
    <xf numFmtId="0" fontId="1" fillId="20" borderId="1" xfId="0" applyFont="1" applyFill="1" applyBorder="1" applyAlignment="1">
      <alignment vertical="center"/>
    </xf>
    <xf numFmtId="0" fontId="4" fillId="20" borderId="1" xfId="0" applyFont="1" applyFill="1" applyBorder="1" applyAlignment="1">
      <alignment horizontal="center" vertical="center"/>
    </xf>
    <xf numFmtId="0" fontId="1" fillId="20" borderId="1" xfId="0" applyFont="1" applyFill="1" applyBorder="1" applyAlignment="1">
      <alignment horizontal="center" vertical="center"/>
    </xf>
    <xf numFmtId="0" fontId="4" fillId="0" borderId="0" xfId="0" applyFont="1" applyAlignment="1">
      <alignment vertical="center"/>
    </xf>
    <xf numFmtId="0" fontId="1" fillId="31" borderId="1" xfId="0" applyFont="1" applyFill="1" applyBorder="1" applyAlignment="1">
      <alignment vertical="center"/>
    </xf>
    <xf numFmtId="0" fontId="4" fillId="31" borderId="1" xfId="0" applyFont="1" applyFill="1" applyBorder="1" applyAlignment="1">
      <alignment horizontal="center" vertical="center"/>
    </xf>
    <xf numFmtId="0" fontId="1" fillId="31" borderId="1" xfId="0" applyFont="1" applyFill="1" applyBorder="1" applyAlignment="1">
      <alignment horizontal="center" vertical="center"/>
    </xf>
    <xf numFmtId="0" fontId="47" fillId="21" borderId="0" xfId="0" applyFont="1" applyFill="1" applyAlignment="1">
      <alignment vertical="top" wrapText="1"/>
    </xf>
    <xf numFmtId="0" fontId="5" fillId="0" borderId="0" xfId="0" applyFont="1" applyAlignment="1">
      <alignment vertical="top" wrapText="1"/>
    </xf>
    <xf numFmtId="0" fontId="5" fillId="0" borderId="0" xfId="0" applyFont="1" applyAlignment="1">
      <alignment vertical="top" wrapText="1"/>
    </xf>
    <xf numFmtId="0" fontId="37" fillId="0" borderId="0" xfId="0" applyFont="1" applyAlignment="1">
      <alignment horizontal="right"/>
    </xf>
    <xf numFmtId="0" fontId="37" fillId="0" borderId="0" xfId="0" applyFont="1" applyAlignment="1">
      <alignment horizontal="center"/>
    </xf>
    <xf numFmtId="0" fontId="37" fillId="0" borderId="0" xfId="0" applyFont="1" applyAlignment="1">
      <alignment horizontal="center"/>
    </xf>
    <xf numFmtId="0" fontId="48" fillId="0" borderId="0" xfId="0" applyFont="1" applyAlignment="1">
      <alignment horizontal="center"/>
    </xf>
    <xf numFmtId="0" fontId="13" fillId="0" borderId="0" xfId="0" applyFont="1" applyAlignment="1">
      <alignment horizontal="left" vertical="center" wrapText="1"/>
    </xf>
    <xf numFmtId="0" fontId="37" fillId="18" borderId="0" xfId="0" applyFont="1" applyFill="1" applyAlignment="1">
      <alignment horizontal="center"/>
    </xf>
    <xf numFmtId="0" fontId="37" fillId="19" borderId="0" xfId="0" applyFont="1" applyFill="1" applyAlignment="1">
      <alignment horizontal="center"/>
    </xf>
    <xf numFmtId="0" fontId="37" fillId="15" borderId="0" xfId="0" applyFont="1" applyFill="1" applyAlignment="1">
      <alignment horizontal="center"/>
    </xf>
    <xf numFmtId="0" fontId="37" fillId="4" borderId="0" xfId="0" applyFont="1" applyFill="1" applyAlignment="1">
      <alignment horizontal="center"/>
    </xf>
    <xf numFmtId="0" fontId="37" fillId="10" borderId="0" xfId="0" applyFont="1" applyFill="1" applyAlignment="1">
      <alignment horizontal="center"/>
    </xf>
    <xf numFmtId="0" fontId="37" fillId="21" borderId="0" xfId="0" applyFont="1" applyFill="1" applyAlignment="1">
      <alignment horizontal="center"/>
    </xf>
    <xf numFmtId="0" fontId="37" fillId="7" borderId="0" xfId="0" applyFont="1" applyFill="1" applyAlignment="1">
      <alignment horizontal="center"/>
    </xf>
    <xf numFmtId="0" fontId="37" fillId="22" borderId="0" xfId="0" applyFont="1" applyFill="1" applyAlignment="1">
      <alignment horizontal="center"/>
    </xf>
    <xf numFmtId="0" fontId="37" fillId="2" borderId="0" xfId="0" applyFont="1" applyFill="1" applyAlignment="1">
      <alignment horizontal="center"/>
    </xf>
    <xf numFmtId="0" fontId="37" fillId="11" borderId="0" xfId="0" applyFont="1" applyFill="1" applyAlignment="1">
      <alignment horizontal="center"/>
    </xf>
    <xf numFmtId="0" fontId="37" fillId="23" borderId="0" xfId="0" applyFont="1" applyFill="1" applyAlignment="1">
      <alignment horizontal="center"/>
    </xf>
    <xf numFmtId="0" fontId="37" fillId="24" borderId="0" xfId="0" applyFont="1" applyFill="1" applyAlignment="1">
      <alignment horizontal="center"/>
    </xf>
    <xf numFmtId="0" fontId="37" fillId="25" borderId="0" xfId="0" applyFont="1" applyFill="1" applyAlignment="1">
      <alignment horizontal="center"/>
    </xf>
    <xf numFmtId="0" fontId="37" fillId="26" borderId="0" xfId="0" applyFont="1" applyFill="1" applyAlignment="1">
      <alignment horizontal="center"/>
    </xf>
    <xf numFmtId="0" fontId="37" fillId="27" borderId="0" xfId="0" applyFont="1" applyFill="1" applyAlignment="1">
      <alignment horizontal="center"/>
    </xf>
    <xf numFmtId="0" fontId="37" fillId="28" borderId="0" xfId="0" applyFont="1" applyFill="1" applyAlignment="1">
      <alignment horizontal="center"/>
    </xf>
    <xf numFmtId="0" fontId="37" fillId="32" borderId="0" xfId="0" applyFont="1" applyFill="1" applyAlignment="1">
      <alignment horizontal="center"/>
    </xf>
    <xf numFmtId="0" fontId="37" fillId="30" borderId="0" xfId="0" applyFont="1" applyFill="1" applyAlignment="1">
      <alignment horizontal="center"/>
    </xf>
    <xf numFmtId="0" fontId="49" fillId="0" borderId="0" xfId="0" applyFont="1" applyAlignment="1">
      <alignment horizontal="right"/>
    </xf>
    <xf numFmtId="0" fontId="49" fillId="18" borderId="0" xfId="0" applyFont="1" applyFill="1" applyAlignment="1">
      <alignment horizontal="right"/>
    </xf>
    <xf numFmtId="0" fontId="4" fillId="0" borderId="0" xfId="0" applyFont="1" applyAlignment="1">
      <alignment horizontal="center"/>
    </xf>
    <xf numFmtId="0" fontId="19" fillId="33" borderId="0" xfId="0" applyFont="1" applyFill="1" applyAlignment="1">
      <alignment horizontal="center"/>
    </xf>
    <xf numFmtId="0" fontId="19" fillId="31" borderId="0" xfId="0" applyFont="1" applyFill="1" applyAlignment="1">
      <alignment horizontal="center"/>
    </xf>
    <xf numFmtId="0" fontId="21" fillId="0" borderId="1" xfId="0" applyFont="1" applyBorder="1" applyAlignment="1"/>
    <xf numFmtId="0" fontId="1" fillId="0" borderId="0" xfId="0" applyFont="1" applyAlignment="1">
      <alignment horizontal="center"/>
    </xf>
    <xf numFmtId="0" fontId="1" fillId="0" borderId="0" xfId="0" applyFont="1" applyAlignment="1">
      <alignment horizontal="center"/>
    </xf>
    <xf numFmtId="0" fontId="49" fillId="19" borderId="0" xfId="0" applyFont="1" applyFill="1" applyAlignment="1">
      <alignment horizontal="right"/>
    </xf>
    <xf numFmtId="0" fontId="49" fillId="15" borderId="0" xfId="0" applyFont="1" applyFill="1" applyAlignment="1">
      <alignment horizontal="right"/>
    </xf>
    <xf numFmtId="0" fontId="4" fillId="34" borderId="0" xfId="0" applyFont="1" applyFill="1" applyAlignment="1">
      <alignment horizontal="center"/>
    </xf>
    <xf numFmtId="0" fontId="4" fillId="3" borderId="0" xfId="0" applyFont="1" applyFill="1" applyAlignment="1">
      <alignment horizontal="center"/>
    </xf>
    <xf numFmtId="0" fontId="49" fillId="4" borderId="0" xfId="0" applyFont="1" applyFill="1" applyAlignment="1">
      <alignment horizontal="right"/>
    </xf>
    <xf numFmtId="0" fontId="49" fillId="10" borderId="0" xfId="0" applyFont="1" applyFill="1" applyAlignment="1">
      <alignment horizontal="right"/>
    </xf>
    <xf numFmtId="0" fontId="49" fillId="21" borderId="0" xfId="0" applyFont="1" applyFill="1" applyAlignment="1">
      <alignment horizontal="right"/>
    </xf>
    <xf numFmtId="0" fontId="49" fillId="7" borderId="0" xfId="0" applyFont="1" applyFill="1" applyAlignment="1">
      <alignment horizontal="right"/>
    </xf>
    <xf numFmtId="0" fontId="49" fillId="22" borderId="0" xfId="0" applyFont="1" applyFill="1" applyAlignment="1">
      <alignment horizontal="right"/>
    </xf>
    <xf numFmtId="0" fontId="49" fillId="2" borderId="0" xfId="0" applyFont="1" applyFill="1" applyAlignment="1">
      <alignment horizontal="right"/>
    </xf>
    <xf numFmtId="0" fontId="49" fillId="11" borderId="0" xfId="0" applyFont="1" applyFill="1" applyAlignment="1">
      <alignment horizontal="right"/>
    </xf>
    <xf numFmtId="0" fontId="49" fillId="23" borderId="0" xfId="0" applyFont="1" applyFill="1" applyAlignment="1">
      <alignment horizontal="right"/>
    </xf>
    <xf numFmtId="0" fontId="49" fillId="24" borderId="0" xfId="0" applyFont="1" applyFill="1" applyAlignment="1">
      <alignment horizontal="right"/>
    </xf>
    <xf numFmtId="0" fontId="49" fillId="25" borderId="0" xfId="0" applyFont="1" applyFill="1" applyAlignment="1">
      <alignment horizontal="right"/>
    </xf>
    <xf numFmtId="0" fontId="49" fillId="26" borderId="0" xfId="0" applyFont="1" applyFill="1" applyAlignment="1">
      <alignment horizontal="right"/>
    </xf>
    <xf numFmtId="0" fontId="49" fillId="27" borderId="0" xfId="0" applyFont="1" applyFill="1" applyAlignment="1">
      <alignment horizontal="right"/>
    </xf>
    <xf numFmtId="0" fontId="49" fillId="28" borderId="0" xfId="0" applyFont="1" applyFill="1" applyAlignment="1">
      <alignment horizontal="right"/>
    </xf>
    <xf numFmtId="0" fontId="49" fillId="32" borderId="0" xfId="0" applyFont="1" applyFill="1" applyAlignment="1">
      <alignment horizontal="right"/>
    </xf>
    <xf numFmtId="0" fontId="49" fillId="30" borderId="0" xfId="0" applyFont="1" applyFill="1" applyAlignment="1">
      <alignment horizontal="right"/>
    </xf>
    <xf numFmtId="0" fontId="48" fillId="0" borderId="0" xfId="0" applyFont="1" applyAlignment="1">
      <alignment horizontal="right"/>
    </xf>
    <xf numFmtId="0" fontId="50" fillId="35" borderId="1" xfId="0" applyFont="1" applyFill="1" applyBorder="1" applyAlignment="1">
      <alignment horizontal="left"/>
    </xf>
    <xf numFmtId="0" fontId="50" fillId="35" borderId="3" xfId="0" applyFont="1" applyFill="1" applyBorder="1" applyAlignment="1">
      <alignment horizontal="left"/>
    </xf>
    <xf numFmtId="0" fontId="35" fillId="0" borderId="22" xfId="0" applyFont="1" applyBorder="1" applyAlignment="1">
      <alignment horizontal="right" vertical="top"/>
    </xf>
    <xf numFmtId="0" fontId="35" fillId="0" borderId="12" xfId="0" applyFont="1" applyBorder="1" applyAlignment="1">
      <alignment horizontal="left" vertical="top"/>
    </xf>
    <xf numFmtId="0" fontId="35" fillId="0" borderId="12" xfId="0" applyFont="1" applyBorder="1" applyAlignment="1">
      <alignment horizontal="right" vertical="top"/>
    </xf>
    <xf numFmtId="0" fontId="35" fillId="0" borderId="22" xfId="0" applyFont="1" applyBorder="1" applyAlignment="1">
      <alignment horizontal="left" vertical="top"/>
    </xf>
    <xf numFmtId="0" fontId="35" fillId="0" borderId="0" xfId="0" applyFont="1" applyAlignment="1">
      <alignment horizontal="right" vertical="top"/>
    </xf>
    <xf numFmtId="0" fontId="35" fillId="0" borderId="0" xfId="0" applyFont="1" applyAlignment="1">
      <alignment horizontal="left" vertical="top"/>
    </xf>
    <xf numFmtId="0" fontId="51" fillId="27" borderId="1" xfId="0" applyFont="1" applyFill="1" applyBorder="1" applyAlignment="1">
      <alignment horizontal="left" vertical="top" wrapText="1"/>
    </xf>
    <xf numFmtId="0" fontId="51" fillId="27" borderId="3" xfId="0" applyFont="1" applyFill="1" applyBorder="1" applyAlignment="1">
      <alignment horizontal="left" vertical="top" wrapText="1"/>
    </xf>
    <xf numFmtId="0" fontId="35" fillId="0" borderId="22" xfId="0" applyFont="1" applyBorder="1" applyAlignment="1">
      <alignment horizontal="left" vertical="top" wrapText="1"/>
    </xf>
    <xf numFmtId="0" fontId="35" fillId="0" borderId="12" xfId="0" applyFont="1" applyBorder="1" applyAlignment="1">
      <alignment horizontal="left" vertical="top" wrapText="1"/>
    </xf>
    <xf numFmtId="0" fontId="35" fillId="0" borderId="12" xfId="0" applyFont="1" applyBorder="1" applyAlignment="1">
      <alignment vertical="top" wrapText="1"/>
    </xf>
    <xf numFmtId="0" fontId="13" fillId="36" borderId="1" xfId="0" applyFont="1" applyFill="1" applyBorder="1" applyAlignment="1">
      <alignment horizontal="left"/>
    </xf>
    <xf numFmtId="0" fontId="13" fillId="36" borderId="3" xfId="0" applyFont="1" applyFill="1" applyBorder="1" applyAlignment="1">
      <alignment horizontal="left"/>
    </xf>
    <xf numFmtId="0" fontId="39" fillId="36" borderId="3" xfId="0" applyFont="1" applyFill="1" applyBorder="1" applyAlignment="1">
      <alignment horizontal="left"/>
    </xf>
    <xf numFmtId="0" fontId="13" fillId="36" borderId="3" xfId="0" applyFont="1" applyFill="1" applyBorder="1" applyAlignment="1">
      <alignment horizontal="center"/>
    </xf>
    <xf numFmtId="0" fontId="13" fillId="36" borderId="0" xfId="0" applyFont="1" applyFill="1" applyAlignment="1">
      <alignment horizontal="center"/>
    </xf>
    <xf numFmtId="0" fontId="13" fillId="36" borderId="0" xfId="0" applyFont="1" applyFill="1" applyAlignment="1">
      <alignment horizontal="left"/>
    </xf>
    <xf numFmtId="0" fontId="13" fillId="0" borderId="22" xfId="0" applyFont="1" applyBorder="1" applyAlignment="1">
      <alignment horizontal="right"/>
    </xf>
    <xf numFmtId="0" fontId="13" fillId="0" borderId="12" xfId="0" applyFont="1" applyBorder="1" applyAlignment="1">
      <alignment horizontal="left"/>
    </xf>
    <xf numFmtId="0" fontId="52" fillId="0" borderId="12" xfId="0" applyFont="1" applyBorder="1" applyAlignment="1">
      <alignment horizontal="left"/>
    </xf>
    <xf numFmtId="0" fontId="13" fillId="0" borderId="12" xfId="0" applyFont="1" applyBorder="1" applyAlignment="1">
      <alignment horizontal="center"/>
    </xf>
    <xf numFmtId="0" fontId="13" fillId="0" borderId="0" xfId="0" applyFont="1" applyAlignment="1">
      <alignment horizontal="center"/>
    </xf>
    <xf numFmtId="0" fontId="5" fillId="0" borderId="0" xfId="0" applyFont="1" applyAlignment="1"/>
    <xf numFmtId="9" fontId="13" fillId="0" borderId="12" xfId="0" applyNumberFormat="1" applyFont="1" applyBorder="1" applyAlignment="1">
      <alignment horizontal="center"/>
    </xf>
    <xf numFmtId="0" fontId="13" fillId="0" borderId="0" xfId="0" applyFont="1" applyAlignment="1">
      <alignment horizontal="left"/>
    </xf>
    <xf numFmtId="0" fontId="35" fillId="0" borderId="0" xfId="0" applyFont="1" applyAlignment="1"/>
    <xf numFmtId="0" fontId="13" fillId="0" borderId="0" xfId="0" applyFont="1" applyAlignment="1">
      <alignment horizontal="right"/>
    </xf>
    <xf numFmtId="0" fontId="52" fillId="0" borderId="0" xfId="0" applyFont="1" applyAlignment="1">
      <alignment horizontal="left"/>
    </xf>
    <xf numFmtId="9" fontId="13" fillId="0" borderId="0" xfId="0" applyNumberFormat="1" applyFont="1" applyAlignment="1">
      <alignment horizontal="center"/>
    </xf>
    <xf numFmtId="0" fontId="53" fillId="37" borderId="38" xfId="0" applyFont="1" applyFill="1" applyBorder="1" applyAlignment="1">
      <alignment horizontal="left"/>
    </xf>
    <xf numFmtId="0" fontId="53" fillId="37" borderId="38" xfId="0" applyFont="1" applyFill="1" applyBorder="1" applyAlignment="1">
      <alignment horizontal="center"/>
    </xf>
    <xf numFmtId="0" fontId="54" fillId="3" borderId="38" xfId="0" applyFont="1" applyFill="1" applyBorder="1" applyAlignment="1"/>
    <xf numFmtId="0" fontId="55" fillId="38" borderId="38" xfId="0" applyFont="1" applyFill="1" applyBorder="1" applyAlignment="1">
      <alignment horizontal="center"/>
    </xf>
    <xf numFmtId="0" fontId="56" fillId="0" borderId="38" xfId="0" applyFont="1" applyBorder="1" applyAlignment="1"/>
    <xf numFmtId="0" fontId="57" fillId="3" borderId="38" xfId="0" applyFont="1" applyFill="1" applyBorder="1" applyAlignment="1">
      <alignment horizontal="center"/>
    </xf>
    <xf numFmtId="0" fontId="57" fillId="3" borderId="38" xfId="0" applyFont="1" applyFill="1" applyBorder="1" applyAlignment="1">
      <alignment horizontal="center"/>
    </xf>
    <xf numFmtId="0" fontId="58" fillId="3" borderId="38" xfId="0" applyFont="1" applyFill="1" applyBorder="1" applyAlignment="1"/>
    <xf numFmtId="0" fontId="54" fillId="39" borderId="38" xfId="0" applyFont="1" applyFill="1" applyBorder="1" applyAlignment="1"/>
    <xf numFmtId="0" fontId="55" fillId="40" borderId="38" xfId="0" applyFont="1" applyFill="1" applyBorder="1" applyAlignment="1">
      <alignment horizontal="center"/>
    </xf>
    <xf numFmtId="0" fontId="57" fillId="39" borderId="38" xfId="0" applyFont="1" applyFill="1" applyBorder="1" applyAlignment="1">
      <alignment horizontal="center"/>
    </xf>
    <xf numFmtId="0" fontId="57" fillId="39" borderId="38" xfId="0" applyFont="1" applyFill="1" applyBorder="1" applyAlignment="1">
      <alignment horizontal="center"/>
    </xf>
    <xf numFmtId="0" fontId="58" fillId="39" borderId="38" xfId="0" applyFont="1" applyFill="1" applyBorder="1" applyAlignment="1"/>
    <xf numFmtId="0" fontId="55" fillId="41" borderId="38" xfId="0" applyFont="1" applyFill="1" applyBorder="1" applyAlignment="1">
      <alignment horizontal="center"/>
    </xf>
    <xf numFmtId="0" fontId="55" fillId="42" borderId="38" xfId="0" applyFont="1" applyFill="1" applyBorder="1" applyAlignment="1">
      <alignment horizontal="center"/>
    </xf>
    <xf numFmtId="0" fontId="55" fillId="43" borderId="38" xfId="0" applyFont="1" applyFill="1" applyBorder="1" applyAlignment="1">
      <alignment horizontal="center"/>
    </xf>
    <xf numFmtId="0" fontId="55" fillId="44" borderId="38" xfId="0" applyFont="1" applyFill="1" applyBorder="1" applyAlignment="1">
      <alignment horizontal="center"/>
    </xf>
    <xf numFmtId="0" fontId="55" fillId="45" borderId="38" xfId="0" applyFont="1" applyFill="1" applyBorder="1" applyAlignment="1">
      <alignment horizontal="center"/>
    </xf>
    <xf numFmtId="0" fontId="58" fillId="39" borderId="38" xfId="0" applyFont="1" applyFill="1" applyBorder="1"/>
    <xf numFmtId="0" fontId="55" fillId="46" borderId="38" xfId="0" applyFont="1" applyFill="1" applyBorder="1" applyAlignment="1">
      <alignment horizontal="center"/>
    </xf>
    <xf numFmtId="0" fontId="55" fillId="47" borderId="38" xfId="0" applyFont="1" applyFill="1" applyBorder="1" applyAlignment="1">
      <alignment horizontal="center"/>
    </xf>
    <xf numFmtId="0" fontId="55" fillId="48" borderId="38" xfId="0" applyFont="1" applyFill="1" applyBorder="1" applyAlignment="1">
      <alignment horizontal="center"/>
    </xf>
    <xf numFmtId="0" fontId="55" fillId="49" borderId="38" xfId="0" applyFont="1" applyFill="1" applyBorder="1" applyAlignment="1">
      <alignment horizontal="center"/>
    </xf>
    <xf numFmtId="0" fontId="55" fillId="50" borderId="38" xfId="0" applyFont="1" applyFill="1" applyBorder="1" applyAlignment="1">
      <alignment horizontal="center"/>
    </xf>
    <xf numFmtId="0" fontId="55" fillId="51" borderId="38" xfId="0" applyFont="1" applyFill="1" applyBorder="1" applyAlignment="1">
      <alignment horizontal="center"/>
    </xf>
    <xf numFmtId="0" fontId="55" fillId="52" borderId="38" xfId="0" applyFont="1" applyFill="1" applyBorder="1" applyAlignment="1">
      <alignment horizontal="center"/>
    </xf>
    <xf numFmtId="0" fontId="55" fillId="53" borderId="38" xfId="0" applyFont="1" applyFill="1" applyBorder="1" applyAlignment="1">
      <alignment horizontal="center"/>
    </xf>
    <xf numFmtId="0" fontId="55" fillId="6" borderId="38" xfId="0" applyFont="1" applyFill="1" applyBorder="1" applyAlignment="1">
      <alignment horizontal="center"/>
    </xf>
    <xf numFmtId="0" fontId="55" fillId="54" borderId="38" xfId="0" applyFont="1" applyFill="1" applyBorder="1" applyAlignment="1">
      <alignment horizontal="center"/>
    </xf>
    <xf numFmtId="0" fontId="57" fillId="3" borderId="38" xfId="0" applyFont="1" applyFill="1" applyBorder="1" applyAlignment="1">
      <alignment horizontal="right"/>
    </xf>
    <xf numFmtId="0" fontId="57" fillId="39" borderId="38" xfId="0" applyFont="1" applyFill="1" applyBorder="1" applyAlignment="1">
      <alignment horizontal="right"/>
    </xf>
    <xf numFmtId="0" fontId="57" fillId="39" borderId="38" xfId="0" applyFont="1" applyFill="1" applyBorder="1" applyAlignment="1">
      <alignment horizontal="right"/>
    </xf>
    <xf numFmtId="0" fontId="57" fillId="3" borderId="38" xfId="0" applyFont="1" applyFill="1" applyBorder="1" applyAlignment="1">
      <alignment horizontal="right"/>
    </xf>
    <xf numFmtId="0" fontId="55" fillId="55" borderId="38" xfId="0" applyFont="1" applyFill="1" applyBorder="1" applyAlignment="1">
      <alignment horizontal="center"/>
    </xf>
    <xf numFmtId="0" fontId="58" fillId="3" borderId="38" xfId="0" applyFont="1" applyFill="1" applyBorder="1"/>
    <xf numFmtId="0" fontId="5" fillId="0" borderId="0" xfId="0" applyFont="1" applyAlignment="1">
      <alignment horizontal="center"/>
    </xf>
    <xf numFmtId="0" fontId="5" fillId="0" borderId="0" xfId="0" applyFont="1" applyAlignment="1">
      <alignment horizontal="center"/>
    </xf>
    <xf numFmtId="0" fontId="51" fillId="56" borderId="0" xfId="0" applyFont="1" applyFill="1" applyAlignment="1">
      <alignment horizontal="center" vertical="center" wrapText="1"/>
    </xf>
    <xf numFmtId="0" fontId="51" fillId="56" borderId="1" xfId="0" applyFont="1" applyFill="1" applyBorder="1" applyAlignment="1">
      <alignment horizontal="left" vertical="center" wrapText="1"/>
    </xf>
    <xf numFmtId="0" fontId="51" fillId="56" borderId="3" xfId="0" applyFont="1" applyFill="1" applyBorder="1" applyAlignment="1">
      <alignment horizontal="left" vertical="center" wrapText="1"/>
    </xf>
    <xf numFmtId="0" fontId="51" fillId="56" borderId="3" xfId="0" applyFont="1" applyFill="1" applyBorder="1" applyAlignment="1">
      <alignment horizontal="left" vertical="center" wrapText="1"/>
    </xf>
    <xf numFmtId="0" fontId="51" fillId="56" borderId="0" xfId="0" applyFont="1" applyFill="1" applyAlignment="1">
      <alignment horizontal="left" vertical="center" wrapText="1"/>
    </xf>
    <xf numFmtId="0" fontId="51" fillId="12" borderId="0" xfId="0" applyFont="1" applyFill="1" applyAlignment="1">
      <alignment horizontal="left" vertical="center" wrapText="1"/>
    </xf>
    <xf numFmtId="0" fontId="32" fillId="3" borderId="0" xfId="0" applyFont="1" applyFill="1" applyAlignment="1">
      <alignment horizontal="center" vertical="center"/>
    </xf>
    <xf numFmtId="0" fontId="35" fillId="0" borderId="22" xfId="0" applyFont="1" applyBorder="1" applyAlignment="1">
      <alignment horizontal="left" vertical="center" wrapText="1"/>
    </xf>
    <xf numFmtId="0" fontId="35" fillId="0" borderId="12" xfId="0" applyFont="1" applyBorder="1" applyAlignment="1">
      <alignment horizontal="left" vertical="center" wrapText="1"/>
    </xf>
    <xf numFmtId="0" fontId="35" fillId="0" borderId="12" xfId="0" applyFont="1" applyBorder="1" applyAlignment="1">
      <alignment horizontal="left" vertical="center" wrapText="1"/>
    </xf>
    <xf numFmtId="0" fontId="35" fillId="0" borderId="0" xfId="0" applyFont="1" applyAlignment="1">
      <alignment horizontal="left" vertical="center" wrapText="1"/>
    </xf>
    <xf numFmtId="0" fontId="59" fillId="0" borderId="0" xfId="0" applyFont="1" applyAlignment="1">
      <alignment horizontal="left" vertical="center" wrapText="1"/>
    </xf>
    <xf numFmtId="0" fontId="60" fillId="0" borderId="0" xfId="0" applyFont="1" applyAlignment="1">
      <alignment vertical="center"/>
    </xf>
    <xf numFmtId="0" fontId="35" fillId="3" borderId="0" xfId="0" applyFont="1" applyFill="1" applyAlignment="1">
      <alignment vertical="center" wrapText="1"/>
    </xf>
    <xf numFmtId="0" fontId="35" fillId="3" borderId="0" xfId="0" applyFont="1" applyFill="1" applyAlignment="1">
      <alignment wrapText="1"/>
    </xf>
    <xf numFmtId="0" fontId="35" fillId="3" borderId="0" xfId="0" applyFont="1" applyFill="1" applyAlignment="1"/>
    <xf numFmtId="0" fontId="22" fillId="28" borderId="1" xfId="0" applyFont="1" applyFill="1" applyBorder="1" applyAlignment="1">
      <alignment horizontal="center"/>
    </xf>
    <xf numFmtId="0" fontId="22" fillId="28" borderId="3" xfId="0" applyFont="1" applyFill="1" applyBorder="1" applyAlignment="1">
      <alignment horizontal="left"/>
    </xf>
    <xf numFmtId="0" fontId="22" fillId="28" borderId="3" xfId="0" applyFont="1" applyFill="1" applyBorder="1" applyAlignment="1">
      <alignment horizontal="center"/>
    </xf>
    <xf numFmtId="0" fontId="13" fillId="0" borderId="22" xfId="0" applyFont="1" applyBorder="1" applyAlignment="1">
      <alignment horizontal="center"/>
    </xf>
    <xf numFmtId="0" fontId="25" fillId="57" borderId="12" xfId="0" applyFont="1" applyFill="1" applyBorder="1" applyAlignment="1">
      <alignment horizontal="left"/>
    </xf>
    <xf numFmtId="0" fontId="13" fillId="58" borderId="12" xfId="0" applyFont="1" applyFill="1" applyBorder="1" applyAlignment="1">
      <alignment horizontal="left"/>
    </xf>
    <xf numFmtId="0" fontId="13" fillId="59" borderId="12" xfId="0" applyFont="1" applyFill="1" applyBorder="1" applyAlignment="1">
      <alignment horizontal="left"/>
    </xf>
    <xf numFmtId="0" fontId="22" fillId="0" borderId="0" xfId="0" applyFont="1" applyAlignment="1">
      <alignment horizontal="left"/>
    </xf>
    <xf numFmtId="0" fontId="40" fillId="24" borderId="1" xfId="0" applyFont="1" applyFill="1" applyBorder="1" applyAlignment="1">
      <alignment horizontal="left"/>
    </xf>
    <xf numFmtId="0" fontId="1" fillId="0" borderId="1" xfId="0" applyFont="1" applyBorder="1" applyAlignment="1"/>
    <xf numFmtId="0" fontId="13" fillId="0" borderId="1" xfId="0" applyFont="1" applyBorder="1" applyAlignment="1">
      <alignment horizontal="left"/>
    </xf>
    <xf numFmtId="0" fontId="61" fillId="18" borderId="0" xfId="0" applyFont="1" applyFill="1" applyAlignment="1"/>
    <xf numFmtId="0" fontId="62" fillId="60" borderId="0" xfId="0" applyFont="1" applyFill="1" applyAlignment="1"/>
    <xf numFmtId="0" fontId="61" fillId="19" borderId="0" xfId="0" applyFont="1" applyFill="1" applyAlignment="1"/>
    <xf numFmtId="0" fontId="61" fillId="61" borderId="0" xfId="0" applyFont="1" applyFill="1" applyAlignment="1"/>
    <xf numFmtId="0" fontId="61" fillId="15" borderId="0" xfId="0" applyFont="1" applyFill="1" applyAlignment="1"/>
    <xf numFmtId="0" fontId="61" fillId="62" borderId="0" xfId="0" applyFont="1" applyFill="1" applyAlignment="1"/>
    <xf numFmtId="0" fontId="61" fillId="4" borderId="0" xfId="0" applyFont="1" applyFill="1" applyAlignment="1"/>
    <xf numFmtId="0" fontId="61" fillId="10" borderId="0" xfId="0" applyFont="1" applyFill="1" applyAlignment="1"/>
    <xf numFmtId="0" fontId="61" fillId="21" borderId="0" xfId="0" applyFont="1" applyFill="1" applyAlignment="1"/>
    <xf numFmtId="0" fontId="5" fillId="3" borderId="0" xfId="0" applyFont="1" applyFill="1" applyAlignment="1"/>
    <xf numFmtId="0" fontId="61" fillId="7" borderId="0" xfId="0" applyFont="1" applyFill="1" applyAlignment="1"/>
    <xf numFmtId="0" fontId="61" fillId="63" borderId="0" xfId="0" applyFont="1" applyFill="1" applyAlignment="1"/>
    <xf numFmtId="0" fontId="61" fillId="22" borderId="0" xfId="0" applyFont="1" applyFill="1" applyAlignment="1"/>
    <xf numFmtId="0" fontId="61" fillId="35" borderId="0" xfId="0" applyFont="1" applyFill="1" applyAlignment="1"/>
    <xf numFmtId="0" fontId="61" fillId="2" borderId="0" xfId="0" applyFont="1" applyFill="1" applyAlignment="1"/>
    <xf numFmtId="0" fontId="61" fillId="64" borderId="0" xfId="0" applyFont="1" applyFill="1" applyAlignment="1"/>
    <xf numFmtId="0" fontId="61" fillId="11" borderId="0" xfId="0" applyFont="1" applyFill="1" applyAlignment="1"/>
    <xf numFmtId="0" fontId="61" fillId="5" borderId="0" xfId="0" applyFont="1" applyFill="1" applyAlignment="1"/>
    <xf numFmtId="0" fontId="61" fillId="23" borderId="0" xfId="0" applyFont="1" applyFill="1" applyAlignment="1"/>
    <xf numFmtId="0" fontId="61" fillId="56" borderId="0" xfId="0" applyFont="1" applyFill="1" applyAlignment="1"/>
    <xf numFmtId="0" fontId="61" fillId="24" borderId="0" xfId="0" applyFont="1" applyFill="1" applyAlignment="1"/>
    <xf numFmtId="0" fontId="61" fillId="25" borderId="0" xfId="0" applyFont="1" applyFill="1" applyAlignment="1"/>
    <xf numFmtId="0" fontId="61" fillId="26" borderId="0" xfId="0" applyFont="1" applyFill="1" applyAlignment="1"/>
    <xf numFmtId="0" fontId="61" fillId="27" borderId="0" xfId="0" applyFont="1" applyFill="1" applyAlignment="1"/>
    <xf numFmtId="0" fontId="61" fillId="28" borderId="0" xfId="0" applyFont="1" applyFill="1" applyAlignment="1"/>
    <xf numFmtId="0" fontId="63" fillId="32" borderId="0" xfId="0" applyFont="1" applyFill="1" applyAlignment="1">
      <alignment horizontal="left"/>
    </xf>
    <xf numFmtId="0" fontId="61" fillId="30" borderId="0" xfId="0" applyFont="1" applyFill="1" applyAlignment="1"/>
    <xf numFmtId="0" fontId="51" fillId="0" borderId="0" xfId="0" applyFont="1" applyAlignment="1">
      <alignment horizontal="left"/>
    </xf>
    <xf numFmtId="0" fontId="35" fillId="0" borderId="0" xfId="0" applyFont="1" applyAlignment="1"/>
    <xf numFmtId="0" fontId="64" fillId="0" borderId="0" xfId="0" applyFont="1" applyAlignment="1">
      <alignment horizontal="left"/>
    </xf>
    <xf numFmtId="0" fontId="65" fillId="0" borderId="0" xfId="0" applyFont="1" applyAlignment="1">
      <alignment horizontal="left"/>
    </xf>
    <xf numFmtId="0" fontId="66" fillId="0" borderId="0" xfId="0" applyFont="1" applyAlignment="1">
      <alignment horizontal="left"/>
    </xf>
    <xf numFmtId="0" fontId="67" fillId="0" borderId="0" xfId="0" applyFont="1" applyAlignment="1">
      <alignment horizontal="left"/>
    </xf>
    <xf numFmtId="0" fontId="68" fillId="0" borderId="0" xfId="0" applyFont="1" applyAlignment="1">
      <alignment horizontal="left"/>
    </xf>
    <xf numFmtId="0" fontId="51" fillId="12" borderId="1" xfId="0" applyFont="1" applyFill="1" applyBorder="1" applyAlignment="1">
      <alignment horizontal="left"/>
    </xf>
    <xf numFmtId="0" fontId="51" fillId="12" borderId="3" xfId="0" applyFont="1" applyFill="1" applyBorder="1" applyAlignment="1">
      <alignment horizontal="left"/>
    </xf>
    <xf numFmtId="0" fontId="51" fillId="12" borderId="18" xfId="0" applyFont="1" applyFill="1" applyBorder="1" applyAlignment="1">
      <alignment horizontal="left"/>
    </xf>
    <xf numFmtId="0" fontId="35" fillId="0" borderId="8" xfId="0" applyFont="1" applyBorder="1" applyAlignment="1"/>
    <xf numFmtId="0" fontId="69" fillId="0" borderId="8" xfId="0" applyFont="1" applyBorder="1" applyAlignment="1">
      <alignment horizontal="left"/>
    </xf>
    <xf numFmtId="0" fontId="70" fillId="0" borderId="8" xfId="0" applyFont="1" applyBorder="1" applyAlignment="1">
      <alignment horizontal="left"/>
    </xf>
    <xf numFmtId="0" fontId="71" fillId="0" borderId="8" xfId="0" applyFont="1" applyBorder="1" applyAlignment="1">
      <alignment horizontal="left"/>
    </xf>
    <xf numFmtId="0" fontId="72" fillId="0" borderId="8" xfId="0" applyFont="1" applyBorder="1" applyAlignment="1">
      <alignment horizontal="left"/>
    </xf>
    <xf numFmtId="0" fontId="73" fillId="0" borderId="8" xfId="0" applyFont="1" applyBorder="1" applyAlignment="1">
      <alignment horizontal="left"/>
    </xf>
    <xf numFmtId="0" fontId="35" fillId="0" borderId="22" xfId="0" applyFont="1" applyBorder="1" applyAlignment="1">
      <alignment horizontal="left"/>
    </xf>
    <xf numFmtId="0" fontId="35" fillId="0" borderId="12" xfId="0" applyFont="1" applyBorder="1" applyAlignment="1">
      <alignment horizontal="left"/>
    </xf>
    <xf numFmtId="0" fontId="35" fillId="0" borderId="11" xfId="0" applyFont="1" applyBorder="1" applyAlignment="1">
      <alignment horizontal="left"/>
    </xf>
    <xf numFmtId="0" fontId="74" fillId="0" borderId="8" xfId="0" quotePrefix="1" applyFont="1" applyBorder="1" applyAlignment="1">
      <alignment horizontal="left"/>
    </xf>
    <xf numFmtId="0" fontId="75" fillId="20" borderId="8" xfId="0" applyFont="1" applyFill="1" applyBorder="1" applyAlignment="1">
      <alignment horizontal="left"/>
    </xf>
    <xf numFmtId="0" fontId="35" fillId="20" borderId="8" xfId="0" applyFont="1" applyFill="1" applyBorder="1" applyAlignment="1">
      <alignment horizontal="left"/>
    </xf>
    <xf numFmtId="0" fontId="76" fillId="0" borderId="8" xfId="0" quotePrefix="1" applyFont="1" applyBorder="1" applyAlignment="1">
      <alignment horizontal="left"/>
    </xf>
    <xf numFmtId="0" fontId="77" fillId="20" borderId="8" xfId="0" applyFont="1" applyFill="1" applyBorder="1" applyAlignment="1">
      <alignment horizontal="left"/>
    </xf>
    <xf numFmtId="0" fontId="78" fillId="0" borderId="8" xfId="0" quotePrefix="1" applyFont="1" applyBorder="1" applyAlignment="1">
      <alignment horizontal="left"/>
    </xf>
    <xf numFmtId="0" fontId="79" fillId="20" borderId="8" xfId="0" applyFont="1" applyFill="1" applyBorder="1" applyAlignment="1">
      <alignment horizontal="left"/>
    </xf>
    <xf numFmtId="0" fontId="80" fillId="0" borderId="8" xfId="0" quotePrefix="1" applyFont="1" applyBorder="1" applyAlignment="1">
      <alignment horizontal="left"/>
    </xf>
    <xf numFmtId="0" fontId="81" fillId="20" borderId="8" xfId="0" applyFont="1" applyFill="1" applyBorder="1" applyAlignment="1">
      <alignment horizontal="left"/>
    </xf>
    <xf numFmtId="0" fontId="51" fillId="0" borderId="8" xfId="0" quotePrefix="1" applyFont="1" applyBorder="1" applyAlignment="1">
      <alignment horizontal="left"/>
    </xf>
    <xf numFmtId="0" fontId="35" fillId="0" borderId="11" xfId="0" applyFont="1" applyBorder="1" applyAlignment="1"/>
    <xf numFmtId="1" fontId="51" fillId="0" borderId="0" xfId="0" applyNumberFormat="1" applyFont="1" applyAlignment="1">
      <alignment horizontal="left"/>
    </xf>
    <xf numFmtId="0" fontId="51" fillId="0" borderId="0" xfId="0" applyFont="1" applyAlignment="1"/>
    <xf numFmtId="0" fontId="51" fillId="0" borderId="0" xfId="0" applyFont="1" applyAlignment="1">
      <alignment horizontal="left"/>
    </xf>
    <xf numFmtId="0" fontId="82" fillId="0" borderId="0" xfId="0" applyFont="1" applyAlignment="1"/>
    <xf numFmtId="0" fontId="51" fillId="0" borderId="0" xfId="0" applyFont="1" applyAlignment="1"/>
    <xf numFmtId="0" fontId="83" fillId="0" borderId="0" xfId="0" applyFont="1" applyAlignment="1"/>
    <xf numFmtId="0" fontId="51" fillId="0" borderId="0" xfId="0" applyFont="1" applyAlignment="1"/>
    <xf numFmtId="164" fontId="51" fillId="0" borderId="0" xfId="0" applyNumberFormat="1" applyFont="1" applyAlignment="1"/>
    <xf numFmtId="0" fontId="51" fillId="65" borderId="0" xfId="0" applyFont="1" applyFill="1" applyAlignment="1"/>
    <xf numFmtId="0" fontId="51" fillId="66" borderId="0" xfId="0" applyFont="1" applyFill="1" applyAlignment="1"/>
    <xf numFmtId="0" fontId="51" fillId="67" borderId="0" xfId="0" applyFont="1" applyFill="1" applyAlignment="1"/>
    <xf numFmtId="0" fontId="51" fillId="0" borderId="0" xfId="0" applyFont="1" applyAlignment="1"/>
    <xf numFmtId="1" fontId="35" fillId="0" borderId="0" xfId="0" applyNumberFormat="1" applyFont="1" applyAlignment="1">
      <alignment horizontal="left"/>
    </xf>
    <xf numFmtId="0" fontId="35" fillId="0" borderId="0" xfId="0" applyFont="1" applyAlignment="1">
      <alignment horizontal="left"/>
    </xf>
    <xf numFmtId="0" fontId="35" fillId="65" borderId="0" xfId="0" applyFont="1" applyFill="1" applyAlignment="1"/>
    <xf numFmtId="0" fontId="35" fillId="66" borderId="0" xfId="0" applyFont="1" applyFill="1" applyAlignment="1"/>
    <xf numFmtId="0" fontId="35" fillId="67" borderId="0" xfId="0" applyFont="1" applyFill="1" applyAlignment="1"/>
    <xf numFmtId="0" fontId="35" fillId="0" borderId="0" xfId="0" applyFont="1" applyAlignment="1"/>
    <xf numFmtId="0" fontId="84" fillId="0" borderId="0" xfId="0" applyFont="1" applyAlignment="1"/>
    <xf numFmtId="165" fontId="35" fillId="0" borderId="0" xfId="0" applyNumberFormat="1" applyFont="1" applyAlignment="1">
      <alignment horizontal="right"/>
    </xf>
    <xf numFmtId="164" fontId="35" fillId="0" borderId="0" xfId="0" applyNumberFormat="1" applyFont="1" applyAlignment="1">
      <alignment horizontal="right"/>
    </xf>
    <xf numFmtId="0" fontId="35" fillId="0" borderId="0" xfId="0" applyFont="1" applyAlignment="1">
      <alignment horizontal="right"/>
    </xf>
    <xf numFmtId="0" fontId="35" fillId="65" borderId="0" xfId="0" applyFont="1" applyFill="1" applyAlignment="1">
      <alignment horizontal="right"/>
    </xf>
    <xf numFmtId="0" fontId="35" fillId="66" borderId="0" xfId="0" applyFont="1" applyFill="1" applyAlignment="1">
      <alignment horizontal="right"/>
    </xf>
    <xf numFmtId="0" fontId="35" fillId="67" borderId="0" xfId="0" applyFont="1" applyFill="1" applyAlignment="1">
      <alignment horizontal="right"/>
    </xf>
    <xf numFmtId="0" fontId="35" fillId="0" borderId="0" xfId="0" applyFont="1" applyAlignment="1">
      <alignment horizontal="right"/>
    </xf>
    <xf numFmtId="2" fontId="35" fillId="0" borderId="0" xfId="0" applyNumberFormat="1" applyFont="1" applyAlignment="1">
      <alignment horizontal="right"/>
    </xf>
    <xf numFmtId="1" fontId="35" fillId="0" borderId="0" xfId="0" applyNumberFormat="1" applyFont="1" applyAlignment="1">
      <alignment horizontal="left"/>
    </xf>
    <xf numFmtId="0" fontId="35" fillId="0" borderId="0" xfId="0" applyFont="1" applyAlignment="1"/>
    <xf numFmtId="0" fontId="84" fillId="0" borderId="0" xfId="0" applyFont="1" applyAlignment="1"/>
    <xf numFmtId="165" fontId="35" fillId="0" borderId="0" xfId="0" applyNumberFormat="1" applyFont="1" applyAlignment="1">
      <alignment horizontal="right"/>
    </xf>
    <xf numFmtId="0" fontId="35" fillId="65" borderId="0" xfId="0" applyFont="1" applyFill="1" applyAlignment="1">
      <alignment horizontal="right"/>
    </xf>
    <xf numFmtId="0" fontId="35" fillId="66" borderId="0" xfId="0" applyFont="1" applyFill="1" applyAlignment="1">
      <alignment horizontal="right"/>
    </xf>
    <xf numFmtId="0" fontId="35" fillId="67" borderId="0" xfId="0" applyFont="1" applyFill="1" applyAlignment="1">
      <alignment horizontal="right"/>
    </xf>
    <xf numFmtId="164" fontId="35" fillId="0" borderId="0" xfId="0" applyNumberFormat="1" applyFont="1" applyAlignment="1">
      <alignment horizontal="right"/>
    </xf>
    <xf numFmtId="165" fontId="35" fillId="0" borderId="0" xfId="0" applyNumberFormat="1" applyFont="1" applyAlignment="1"/>
    <xf numFmtId="0" fontId="35" fillId="0" borderId="0" xfId="0" applyFont="1" applyAlignment="1">
      <alignment horizontal="left"/>
    </xf>
    <xf numFmtId="165" fontId="35" fillId="0" borderId="0" xfId="0" applyNumberFormat="1" applyFont="1" applyAlignment="1"/>
    <xf numFmtId="1" fontId="35" fillId="0" borderId="0" xfId="0" applyNumberFormat="1" applyFont="1" applyAlignment="1">
      <alignment horizontal="left"/>
    </xf>
    <xf numFmtId="0" fontId="35" fillId="65" borderId="0" xfId="0" applyFont="1" applyFill="1" applyAlignment="1"/>
    <xf numFmtId="0" fontId="35" fillId="66" borderId="0" xfId="0" applyFont="1" applyFill="1" applyAlignment="1"/>
    <xf numFmtId="0" fontId="35" fillId="67" borderId="0" xfId="0" applyFont="1" applyFill="1" applyAlignment="1"/>
    <xf numFmtId="1" fontId="35" fillId="0" borderId="0" xfId="0" applyNumberFormat="1" applyFont="1" applyAlignment="1">
      <alignment horizontal="left"/>
    </xf>
    <xf numFmtId="164" fontId="35" fillId="0" borderId="0" xfId="0" applyNumberFormat="1" applyFont="1" applyAlignment="1"/>
    <xf numFmtId="164" fontId="51" fillId="0" borderId="0" xfId="0" applyNumberFormat="1" applyFont="1" applyAlignment="1">
      <alignment horizontal="left"/>
    </xf>
    <xf numFmtId="164" fontId="35" fillId="0" borderId="0" xfId="0" applyNumberFormat="1" applyFont="1" applyAlignment="1">
      <alignment horizontal="left"/>
    </xf>
    <xf numFmtId="164" fontId="35" fillId="0" borderId="0" xfId="0" applyNumberFormat="1" applyFont="1" applyAlignment="1">
      <alignment horizontal="left"/>
    </xf>
    <xf numFmtId="164" fontId="35" fillId="0" borderId="0" xfId="0" applyNumberFormat="1" applyFont="1" applyAlignment="1">
      <alignment horizontal="left"/>
    </xf>
    <xf numFmtId="0" fontId="35" fillId="0" borderId="0" xfId="0" applyFont="1" applyAlignment="1"/>
    <xf numFmtId="0" fontId="35" fillId="0" borderId="0" xfId="0" applyFont="1" applyAlignment="1">
      <alignment horizontal="left"/>
    </xf>
    <xf numFmtId="164" fontId="85" fillId="0" borderId="0" xfId="0" applyNumberFormat="1" applyFont="1" applyAlignment="1">
      <alignment horizontal="left"/>
    </xf>
    <xf numFmtId="0" fontId="85" fillId="0" borderId="0" xfId="0" applyFont="1" applyAlignment="1"/>
    <xf numFmtId="0" fontId="85" fillId="0" borderId="0" xfId="0" applyFont="1" applyAlignment="1">
      <alignment horizontal="left"/>
    </xf>
    <xf numFmtId="0" fontId="85" fillId="0" borderId="0" xfId="0" applyFont="1" applyAlignment="1"/>
    <xf numFmtId="0" fontId="86" fillId="0" borderId="0" xfId="0" applyFont="1" applyAlignment="1"/>
    <xf numFmtId="0" fontId="32" fillId="0" borderId="0" xfId="0" applyFont="1" applyAlignment="1"/>
    <xf numFmtId="0" fontId="32" fillId="0" borderId="0" xfId="0" applyFont="1" applyAlignment="1">
      <alignment horizontal="left"/>
    </xf>
    <xf numFmtId="164" fontId="35" fillId="0" borderId="0" xfId="0" applyNumberFormat="1" applyFont="1" applyAlignment="1"/>
    <xf numFmtId="0" fontId="32" fillId="0" borderId="0" xfId="0" applyFont="1" applyAlignment="1">
      <alignment horizontal="right"/>
    </xf>
    <xf numFmtId="164" fontId="32" fillId="0" borderId="0" xfId="0" applyNumberFormat="1" applyFont="1" applyAlignment="1">
      <alignment horizontal="left"/>
    </xf>
    <xf numFmtId="0" fontId="32" fillId="68" borderId="0" xfId="0" applyFont="1" applyFill="1" applyAlignment="1">
      <alignment horizontal="left"/>
    </xf>
    <xf numFmtId="0" fontId="35" fillId="0" borderId="0" xfId="0" applyFont="1"/>
    <xf numFmtId="0" fontId="32" fillId="0" borderId="0" xfId="0" applyFont="1" applyAlignment="1">
      <alignment horizontal="left"/>
    </xf>
    <xf numFmtId="164" fontId="32" fillId="3" borderId="0" xfId="0" applyNumberFormat="1" applyFont="1" applyFill="1" applyAlignment="1">
      <alignment horizontal="left"/>
    </xf>
    <xf numFmtId="0" fontId="87" fillId="0" borderId="0" xfId="0" applyFont="1" applyAlignment="1"/>
    <xf numFmtId="0" fontId="12" fillId="3" borderId="0" xfId="0" applyFont="1" applyFill="1" applyAlignment="1">
      <alignment vertical="center" wrapText="1"/>
    </xf>
    <xf numFmtId="0" fontId="0" fillId="0" borderId="0" xfId="0" applyFont="1" applyAlignment="1"/>
    <xf numFmtId="0" fontId="1" fillId="3" borderId="2" xfId="0" applyFont="1" applyFill="1" applyBorder="1" applyAlignment="1">
      <alignment vertical="center"/>
    </xf>
    <xf numFmtId="0" fontId="5" fillId="0" borderId="3" xfId="0" applyFont="1" applyBorder="1"/>
    <xf numFmtId="0" fontId="14" fillId="7" borderId="0" xfId="0" applyFont="1" applyFill="1" applyAlignment="1">
      <alignment horizontal="center" vertical="center"/>
    </xf>
    <xf numFmtId="0" fontId="12" fillId="0" borderId="13" xfId="0" applyFont="1" applyBorder="1" applyAlignment="1">
      <alignment horizontal="left" vertical="center" wrapText="1"/>
    </xf>
    <xf numFmtId="0" fontId="5" fillId="0" borderId="14" xfId="0" applyFont="1" applyBorder="1"/>
    <xf numFmtId="0" fontId="12" fillId="3" borderId="13" xfId="0" applyFont="1" applyFill="1" applyBorder="1" applyAlignment="1">
      <alignment vertical="center" wrapText="1"/>
    </xf>
    <xf numFmtId="0" fontId="14" fillId="6" borderId="2" xfId="0" applyFont="1" applyFill="1" applyBorder="1" applyAlignment="1"/>
    <xf numFmtId="0" fontId="14" fillId="2" borderId="2" xfId="0" applyFont="1" applyFill="1" applyBorder="1" applyAlignment="1"/>
    <xf numFmtId="0" fontId="14" fillId="7" borderId="4" xfId="0" applyFont="1" applyFill="1" applyBorder="1" applyAlignment="1"/>
    <xf numFmtId="0" fontId="5" fillId="0" borderId="6" xfId="0" applyFont="1" applyBorder="1"/>
    <xf numFmtId="164" fontId="11" fillId="0" borderId="0" xfId="0" applyNumberFormat="1" applyFont="1" applyAlignment="1">
      <alignment horizontal="right" vertical="center"/>
    </xf>
    <xf numFmtId="164" fontId="19" fillId="7" borderId="0" xfId="0" applyNumberFormat="1" applyFont="1" applyFill="1" applyAlignment="1">
      <alignment horizontal="left" vertical="center" wrapText="1"/>
    </xf>
    <xf numFmtId="0" fontId="13" fillId="10" borderId="15" xfId="0" applyFont="1" applyFill="1" applyBorder="1" applyAlignment="1">
      <alignment horizontal="left" vertical="center" wrapText="1"/>
    </xf>
    <xf numFmtId="0" fontId="5" fillId="0" borderId="16" xfId="0" applyFont="1" applyBorder="1"/>
    <xf numFmtId="0" fontId="5" fillId="0" borderId="17" xfId="0" applyFont="1" applyBorder="1"/>
    <xf numFmtId="0" fontId="34" fillId="0" borderId="0" xfId="0" applyFont="1" applyAlignment="1">
      <alignment horizontal="center" vertical="top" wrapText="1"/>
    </xf>
    <xf numFmtId="0" fontId="33" fillId="0" borderId="0" xfId="0" applyFont="1" applyAlignment="1">
      <alignment vertical="top" wrapText="1"/>
    </xf>
    <xf numFmtId="0" fontId="28" fillId="10" borderId="15" xfId="0" applyFont="1" applyFill="1" applyBorder="1" applyAlignment="1">
      <alignment horizontal="left" vertical="center" wrapText="1"/>
    </xf>
    <xf numFmtId="0" fontId="37" fillId="15" borderId="0" xfId="0" applyFont="1" applyFill="1" applyAlignment="1">
      <alignment horizontal="left" vertical="center"/>
    </xf>
    <xf numFmtId="0" fontId="36" fillId="0" borderId="0" xfId="0" applyFont="1" applyAlignment="1"/>
    <xf numFmtId="0" fontId="22" fillId="0" borderId="2" xfId="0" applyFont="1" applyBorder="1" applyAlignment="1">
      <alignment horizontal="center" vertical="center"/>
    </xf>
    <xf numFmtId="0" fontId="5" fillId="0" borderId="18" xfId="0" applyFont="1" applyBorder="1"/>
    <xf numFmtId="0" fontId="37" fillId="15" borderId="2" xfId="0" applyFont="1" applyFill="1" applyBorder="1" applyAlignment="1">
      <alignment horizontal="left" vertical="center"/>
    </xf>
    <xf numFmtId="0" fontId="40" fillId="11" borderId="21" xfId="0" applyFont="1" applyFill="1" applyBorder="1" applyAlignment="1">
      <alignment horizontal="center" vertical="center" wrapText="1"/>
    </xf>
    <xf numFmtId="0" fontId="5" fillId="0" borderId="22" xfId="0" applyFont="1" applyBorder="1"/>
    <xf numFmtId="0" fontId="40" fillId="11" borderId="4" xfId="0" applyFont="1" applyFill="1" applyBorder="1" applyAlignment="1">
      <alignment horizontal="center" vertical="center" wrapText="1"/>
    </xf>
    <xf numFmtId="0" fontId="5" fillId="0" borderId="10" xfId="0" applyFont="1" applyBorder="1"/>
    <xf numFmtId="0" fontId="40" fillId="11" borderId="2" xfId="0" applyFont="1" applyFill="1" applyBorder="1" applyAlignment="1">
      <alignment horizontal="center" vertical="center" wrapText="1"/>
    </xf>
    <xf numFmtId="0" fontId="40" fillId="11" borderId="18" xfId="0" applyFont="1" applyFill="1" applyBorder="1" applyAlignment="1">
      <alignment horizontal="center" vertical="center" wrapText="1"/>
    </xf>
    <xf numFmtId="0" fontId="4" fillId="17" borderId="0" xfId="0" applyFont="1" applyFill="1" applyAlignment="1">
      <alignment horizontal="center" vertical="center"/>
    </xf>
    <xf numFmtId="0" fontId="18" fillId="11" borderId="27" xfId="0" applyFont="1" applyFill="1" applyBorder="1" applyAlignment="1">
      <alignment horizontal="center" vertical="center"/>
    </xf>
    <xf numFmtId="0" fontId="5" fillId="0" borderId="28" xfId="0" applyFont="1" applyBorder="1"/>
    <xf numFmtId="0" fontId="5" fillId="0" borderId="29" xfId="0" applyFont="1" applyBorder="1"/>
    <xf numFmtId="0" fontId="13" fillId="9" borderId="0" xfId="0" applyFont="1" applyFill="1" applyAlignment="1">
      <alignment vertical="center"/>
    </xf>
    <xf numFmtId="0" fontId="21" fillId="0" borderId="0" xfId="0" applyFont="1" applyAlignment="1">
      <alignment horizontal="center" vertical="center"/>
    </xf>
    <xf numFmtId="0" fontId="18" fillId="2" borderId="27" xfId="0" applyFont="1" applyFill="1" applyBorder="1" applyAlignment="1">
      <alignment horizontal="center" vertical="center"/>
    </xf>
    <xf numFmtId="0" fontId="21" fillId="0" borderId="24" xfId="0" applyFont="1" applyBorder="1" applyAlignment="1">
      <alignment horizontal="center" vertical="center"/>
    </xf>
    <xf numFmtId="0" fontId="5" fillId="0" borderId="30" xfId="0" applyFont="1" applyBorder="1"/>
    <xf numFmtId="0" fontId="5" fillId="0" borderId="25" xfId="0" applyFont="1" applyBorder="1"/>
    <xf numFmtId="0" fontId="4" fillId="17" borderId="0" xfId="0" applyFont="1" applyFill="1" applyAlignment="1">
      <alignment vertical="center"/>
    </xf>
    <xf numFmtId="0" fontId="18" fillId="19" borderId="27" xfId="0" applyFont="1" applyFill="1" applyBorder="1" applyAlignment="1">
      <alignment horizontal="center" vertical="center"/>
    </xf>
    <xf numFmtId="0" fontId="46" fillId="0" borderId="0" xfId="0" applyFont="1" applyAlignment="1">
      <alignment wrapText="1"/>
    </xf>
    <xf numFmtId="0" fontId="21" fillId="0" borderId="2" xfId="0" applyFont="1" applyBorder="1" applyAlignment="1">
      <alignment horizontal="center" vertical="center"/>
    </xf>
    <xf numFmtId="0" fontId="18" fillId="10" borderId="27" xfId="0" applyFont="1" applyFill="1" applyBorder="1" applyAlignment="1">
      <alignment horizontal="center" vertical="center"/>
    </xf>
    <xf numFmtId="0" fontId="21" fillId="0" borderId="24" xfId="0" applyFont="1" applyBorder="1" applyAlignment="1">
      <alignment vertical="center"/>
    </xf>
    <xf numFmtId="0" fontId="1" fillId="0" borderId="0" xfId="0" applyFont="1" applyAlignment="1">
      <alignment horizontal="center" vertical="center"/>
    </xf>
    <xf numFmtId="0" fontId="4" fillId="17" borderId="36" xfId="0" applyFont="1" applyFill="1" applyBorder="1" applyAlignment="1">
      <alignment vertical="center"/>
    </xf>
    <xf numFmtId="0" fontId="5" fillId="0" borderId="37" xfId="0" applyFont="1" applyBorder="1"/>
    <xf numFmtId="0" fontId="4" fillId="17" borderId="27" xfId="0" applyFont="1" applyFill="1" applyBorder="1" applyAlignment="1">
      <alignment vertical="center"/>
    </xf>
    <xf numFmtId="0" fontId="18" fillId="30" borderId="27" xfId="0" applyFont="1" applyFill="1" applyBorder="1" applyAlignment="1">
      <alignment horizontal="center" vertical="center"/>
    </xf>
    <xf numFmtId="0" fontId="18" fillId="22" borderId="27" xfId="0" applyFont="1" applyFill="1" applyBorder="1" applyAlignment="1">
      <alignment horizontal="center" vertical="center"/>
    </xf>
    <xf numFmtId="0" fontId="18" fillId="15" borderId="27" xfId="0" applyFont="1" applyFill="1" applyBorder="1" applyAlignment="1">
      <alignment horizontal="center" vertical="center"/>
    </xf>
    <xf numFmtId="0" fontId="4" fillId="9" borderId="0" xfId="0" applyFont="1" applyFill="1" applyAlignment="1">
      <alignment vertical="center"/>
    </xf>
    <xf numFmtId="0" fontId="18" fillId="18" borderId="2" xfId="0" applyFont="1" applyFill="1" applyBorder="1" applyAlignment="1">
      <alignment horizontal="center" vertical="center"/>
    </xf>
    <xf numFmtId="0" fontId="1" fillId="9" borderId="0" xfId="0" applyFont="1" applyFill="1" applyAlignment="1">
      <alignment vertical="center"/>
    </xf>
    <xf numFmtId="0" fontId="18" fillId="25" borderId="27" xfId="0" applyFont="1" applyFill="1" applyBorder="1" applyAlignment="1">
      <alignment horizontal="center" vertical="center"/>
    </xf>
    <xf numFmtId="0" fontId="18" fillId="24" borderId="27" xfId="0" applyFont="1" applyFill="1" applyBorder="1" applyAlignment="1">
      <alignment horizontal="center" vertical="center"/>
    </xf>
    <xf numFmtId="0" fontId="18" fillId="23" borderId="27" xfId="0" applyFont="1" applyFill="1" applyBorder="1" applyAlignment="1">
      <alignment horizontal="center" vertical="center"/>
    </xf>
    <xf numFmtId="0" fontId="18" fillId="4" borderId="0" xfId="0" applyFont="1" applyFill="1" applyAlignment="1">
      <alignment horizontal="center" vertical="center"/>
    </xf>
    <xf numFmtId="0" fontId="18" fillId="7" borderId="27" xfId="0" applyFont="1" applyFill="1" applyBorder="1" applyAlignment="1">
      <alignment horizontal="center" vertical="center"/>
    </xf>
    <xf numFmtId="0" fontId="45" fillId="0" borderId="0" xfId="0" applyFont="1" applyAlignment="1"/>
    <xf numFmtId="0" fontId="44" fillId="0" borderId="0" xfId="0" applyFont="1" applyAlignment="1">
      <alignment horizontal="center" vertical="center"/>
    </xf>
    <xf numFmtId="0" fontId="43" fillId="0" borderId="0" xfId="0" applyFont="1" applyAlignment="1">
      <alignment horizontal="center" vertical="center"/>
    </xf>
    <xf numFmtId="0" fontId="18" fillId="21" borderId="27" xfId="0" applyFont="1" applyFill="1" applyBorder="1" applyAlignment="1">
      <alignment horizontal="center" vertical="center"/>
    </xf>
    <xf numFmtId="0" fontId="4" fillId="17" borderId="34" xfId="0" applyFont="1" applyFill="1" applyBorder="1" applyAlignment="1">
      <alignment vertical="center"/>
    </xf>
    <xf numFmtId="0" fontId="5" fillId="0" borderId="35" xfId="0" applyFont="1" applyBorder="1"/>
    <xf numFmtId="0" fontId="18" fillId="29" borderId="27" xfId="0" applyFont="1" applyFill="1" applyBorder="1" applyAlignment="1">
      <alignment horizontal="center" vertical="center"/>
    </xf>
    <xf numFmtId="0" fontId="18" fillId="28" borderId="31" xfId="0" applyFont="1" applyFill="1" applyBorder="1" applyAlignment="1">
      <alignment horizontal="center" vertical="center"/>
    </xf>
    <xf numFmtId="0" fontId="5" fillId="0" borderId="32" xfId="0" applyFont="1" applyBorder="1"/>
    <xf numFmtId="0" fontId="5" fillId="0" borderId="33" xfId="0" applyFont="1" applyBorder="1"/>
    <xf numFmtId="0" fontId="1" fillId="17" borderId="0" xfId="0" applyFont="1" applyFill="1" applyAlignment="1">
      <alignment vertical="center"/>
    </xf>
    <xf numFmtId="0" fontId="18" fillId="26" borderId="27" xfId="0" applyFont="1" applyFill="1" applyBorder="1" applyAlignment="1">
      <alignment horizontal="center" vertical="center"/>
    </xf>
    <xf numFmtId="0" fontId="18" fillId="27" borderId="27" xfId="0" applyFont="1" applyFill="1" applyBorder="1" applyAlignment="1">
      <alignment horizontal="center" vertical="center"/>
    </xf>
    <xf numFmtId="0" fontId="4" fillId="9" borderId="0" xfId="0" applyFont="1" applyFill="1" applyAlignment="1">
      <alignment horizontal="center" vertical="center"/>
    </xf>
    <xf numFmtId="0" fontId="4" fillId="3" borderId="21" xfId="0" applyFont="1" applyFill="1" applyBorder="1"/>
    <xf numFmtId="0" fontId="12" fillId="0" borderId="6" xfId="0" applyFont="1" applyBorder="1" applyAlignment="1">
      <alignment vertical="center"/>
    </xf>
    <xf numFmtId="0" fontId="5" fillId="0" borderId="12" xfId="0" applyFont="1" applyBorder="1"/>
    <xf numFmtId="0" fontId="18" fillId="0" borderId="21" xfId="0" applyFont="1" applyBorder="1" applyAlignment="1">
      <alignment vertical="center"/>
    </xf>
    <xf numFmtId="0" fontId="21" fillId="0" borderId="2" xfId="0" applyFont="1" applyBorder="1" applyAlignment="1"/>
  </cellXfs>
  <cellStyles count="1">
    <cellStyle name="Normal" xfId="0" builtinId="0"/>
  </cellStyles>
  <dxfs count="330">
    <dxf>
      <fill>
        <patternFill patternType="solid">
          <fgColor rgb="FF6D2818"/>
          <bgColor rgb="FF6D2818"/>
        </patternFill>
      </fill>
    </dxf>
    <dxf>
      <fill>
        <patternFill patternType="solid">
          <fgColor rgb="FF3578F4"/>
          <bgColor rgb="FF3578F4"/>
        </patternFill>
      </fill>
    </dxf>
    <dxf>
      <fill>
        <patternFill patternType="solid">
          <fgColor rgb="FFB7B7CE"/>
          <bgColor rgb="FFB7B7CE"/>
        </patternFill>
      </fill>
    </dxf>
    <dxf>
      <fill>
        <patternFill patternType="solid">
          <fgColor rgb="FFB29E59"/>
          <bgColor rgb="FFB29E59"/>
        </patternFill>
      </fill>
    </dxf>
    <dxf>
      <fill>
        <patternFill patternType="solid">
          <fgColor rgb="FFFF398B"/>
          <bgColor rgb="FFFF398B"/>
        </patternFill>
      </fill>
    </dxf>
    <dxf>
      <fill>
        <patternFill patternType="solid">
          <fgColor rgb="FF9345B3"/>
          <bgColor rgb="FF9345B3"/>
        </patternFill>
      </fill>
    </dxf>
    <dxf>
      <fill>
        <patternFill patternType="solid">
          <fgColor rgb="FFC3C2A4"/>
          <bgColor rgb="FFC3C2A4"/>
        </patternFill>
      </fill>
    </dxf>
    <dxf>
      <fill>
        <patternFill patternType="solid">
          <fgColor rgb="FF81E0E5"/>
          <bgColor rgb="FF81E0E5"/>
        </patternFill>
      </fill>
    </dxf>
    <dxf>
      <fill>
        <patternFill patternType="solid">
          <fgColor rgb="FFD1B85E"/>
          <bgColor rgb="FFD1B85E"/>
        </patternFill>
      </fill>
    </dxf>
    <dxf>
      <fill>
        <patternFill patternType="solid">
          <fgColor rgb="FF57A031"/>
          <bgColor rgb="FF57A031"/>
        </patternFill>
      </fill>
    </dxf>
    <dxf>
      <fill>
        <patternFill patternType="solid">
          <fgColor rgb="FF5D66A6"/>
          <bgColor rgb="FF5D66A6"/>
        </patternFill>
      </fill>
    </dxf>
    <dxf>
      <fill>
        <patternFill patternType="solid">
          <fgColor rgb="FF84AFFF"/>
          <bgColor rgb="FF84AFFF"/>
        </patternFill>
      </fill>
    </dxf>
    <dxf>
      <fill>
        <patternFill patternType="solid">
          <fgColor rgb="FFDF2C04"/>
          <bgColor rgb="FFDF2C04"/>
        </patternFill>
      </fill>
    </dxf>
    <dxf>
      <fill>
        <patternFill patternType="solid">
          <fgColor rgb="FFF0AEE1"/>
          <bgColor rgb="FFF0AEE1"/>
        </patternFill>
      </fill>
    </dxf>
    <dxf>
      <fill>
        <patternFill patternType="solid">
          <fgColor rgb="FFF8C81D"/>
          <bgColor rgb="FFF8C81D"/>
        </patternFill>
      </fill>
    </dxf>
    <dxf>
      <fill>
        <patternFill patternType="solid">
          <fgColor rgb="FF442D04"/>
          <bgColor rgb="FF442D04"/>
        </patternFill>
      </fill>
    </dxf>
    <dxf>
      <fill>
        <patternFill patternType="solid">
          <fgColor rgb="FF8C79DC"/>
          <bgColor rgb="FF8C79DC"/>
        </patternFill>
      </fill>
    </dxf>
    <dxf>
      <fill>
        <patternFill patternType="solid">
          <fgColor rgb="FFBDC45B"/>
          <bgColor rgb="FFBDC45B"/>
        </patternFill>
      </fill>
    </dxf>
    <dxf>
      <fill>
        <patternFill patternType="solid">
          <fgColor rgb="FF6D2818"/>
          <bgColor rgb="FF6D2818"/>
        </patternFill>
      </fill>
    </dxf>
    <dxf>
      <fill>
        <patternFill patternType="solid">
          <fgColor rgb="FF3578F4"/>
          <bgColor rgb="FF3578F4"/>
        </patternFill>
      </fill>
    </dxf>
    <dxf>
      <fill>
        <patternFill patternType="solid">
          <fgColor rgb="FFB7B7CE"/>
          <bgColor rgb="FFB7B7CE"/>
        </patternFill>
      </fill>
    </dxf>
    <dxf>
      <fill>
        <patternFill patternType="solid">
          <fgColor rgb="FFB29E59"/>
          <bgColor rgb="FFB29E59"/>
        </patternFill>
      </fill>
    </dxf>
    <dxf>
      <fill>
        <patternFill patternType="solid">
          <fgColor rgb="FFFF398B"/>
          <bgColor rgb="FFFF398B"/>
        </patternFill>
      </fill>
    </dxf>
    <dxf>
      <fill>
        <patternFill patternType="solid">
          <fgColor rgb="FF9345B3"/>
          <bgColor rgb="FF9345B3"/>
        </patternFill>
      </fill>
    </dxf>
    <dxf>
      <fill>
        <patternFill patternType="solid">
          <fgColor rgb="FFC3C2A4"/>
          <bgColor rgb="FFC3C2A4"/>
        </patternFill>
      </fill>
    </dxf>
    <dxf>
      <fill>
        <patternFill patternType="solid">
          <fgColor rgb="FF81E0E5"/>
          <bgColor rgb="FF81E0E5"/>
        </patternFill>
      </fill>
    </dxf>
    <dxf>
      <fill>
        <patternFill patternType="solid">
          <fgColor rgb="FFD1B85E"/>
          <bgColor rgb="FFD1B85E"/>
        </patternFill>
      </fill>
    </dxf>
    <dxf>
      <fill>
        <patternFill patternType="solid">
          <fgColor rgb="FF57A031"/>
          <bgColor rgb="FF57A031"/>
        </patternFill>
      </fill>
    </dxf>
    <dxf>
      <fill>
        <patternFill patternType="solid">
          <fgColor rgb="FF5D66A6"/>
          <bgColor rgb="FF5D66A6"/>
        </patternFill>
      </fill>
    </dxf>
    <dxf>
      <fill>
        <patternFill patternType="solid">
          <fgColor rgb="FF84AFFF"/>
          <bgColor rgb="FF84AFFF"/>
        </patternFill>
      </fill>
    </dxf>
    <dxf>
      <fill>
        <patternFill patternType="solid">
          <fgColor rgb="FFDF2C04"/>
          <bgColor rgb="FFDF2C04"/>
        </patternFill>
      </fill>
    </dxf>
    <dxf>
      <fill>
        <patternFill patternType="solid">
          <fgColor rgb="FFF0AEE1"/>
          <bgColor rgb="FFF0AEE1"/>
        </patternFill>
      </fill>
    </dxf>
    <dxf>
      <fill>
        <patternFill patternType="solid">
          <fgColor rgb="FFF8C81D"/>
          <bgColor rgb="FFF8C81D"/>
        </patternFill>
      </fill>
    </dxf>
    <dxf>
      <font>
        <color rgb="FFFFFFFF"/>
      </font>
      <fill>
        <patternFill patternType="solid">
          <fgColor rgb="FF442D04"/>
          <bgColor rgb="FF442D04"/>
        </patternFill>
      </fill>
    </dxf>
    <dxf>
      <fill>
        <patternFill patternType="solid">
          <fgColor rgb="FF8C79DC"/>
          <bgColor rgb="FF8C79DC"/>
        </patternFill>
      </fill>
    </dxf>
    <dxf>
      <fill>
        <patternFill patternType="solid">
          <fgColor rgb="FFBDC45B"/>
          <bgColor rgb="FFBDC45B"/>
        </patternFill>
      </fill>
    </dxf>
    <dxf>
      <fill>
        <patternFill patternType="solid">
          <fgColor rgb="FF6D2818"/>
          <bgColor rgb="FF6D2818"/>
        </patternFill>
      </fill>
    </dxf>
    <dxf>
      <fill>
        <patternFill patternType="solid">
          <fgColor rgb="FF3578F4"/>
          <bgColor rgb="FF3578F4"/>
        </patternFill>
      </fill>
    </dxf>
    <dxf>
      <fill>
        <patternFill patternType="solid">
          <fgColor rgb="FFB7B7CE"/>
          <bgColor rgb="FFB7B7CE"/>
        </patternFill>
      </fill>
    </dxf>
    <dxf>
      <fill>
        <patternFill patternType="solid">
          <fgColor rgb="FFB29E59"/>
          <bgColor rgb="FFB29E59"/>
        </patternFill>
      </fill>
    </dxf>
    <dxf>
      <fill>
        <patternFill patternType="solid">
          <fgColor rgb="FFFF398B"/>
          <bgColor rgb="FFFF398B"/>
        </patternFill>
      </fill>
    </dxf>
    <dxf>
      <fill>
        <patternFill patternType="solid">
          <fgColor rgb="FF9345B3"/>
          <bgColor rgb="FF9345B3"/>
        </patternFill>
      </fill>
    </dxf>
    <dxf>
      <fill>
        <patternFill patternType="solid">
          <fgColor rgb="FFC3C2A4"/>
          <bgColor rgb="FFC3C2A4"/>
        </patternFill>
      </fill>
    </dxf>
    <dxf>
      <fill>
        <patternFill patternType="solid">
          <fgColor rgb="FF81E0E5"/>
          <bgColor rgb="FF81E0E5"/>
        </patternFill>
      </fill>
    </dxf>
    <dxf>
      <fill>
        <patternFill patternType="solid">
          <fgColor rgb="FFD1B85E"/>
          <bgColor rgb="FFD1B85E"/>
        </patternFill>
      </fill>
    </dxf>
    <dxf>
      <fill>
        <patternFill patternType="solid">
          <fgColor rgb="FF57A031"/>
          <bgColor rgb="FF57A031"/>
        </patternFill>
      </fill>
    </dxf>
    <dxf>
      <fill>
        <patternFill patternType="solid">
          <fgColor rgb="FF5D66A6"/>
          <bgColor rgb="FF5D66A6"/>
        </patternFill>
      </fill>
    </dxf>
    <dxf>
      <fill>
        <patternFill patternType="solid">
          <fgColor rgb="FF84AFFF"/>
          <bgColor rgb="FF84AFFF"/>
        </patternFill>
      </fill>
    </dxf>
    <dxf>
      <fill>
        <patternFill patternType="solid">
          <fgColor rgb="FFDF2C04"/>
          <bgColor rgb="FFDF2C04"/>
        </patternFill>
      </fill>
    </dxf>
    <dxf>
      <fill>
        <patternFill patternType="solid">
          <fgColor rgb="FFF0AEE1"/>
          <bgColor rgb="FFF0AEE1"/>
        </patternFill>
      </fill>
    </dxf>
    <dxf>
      <fill>
        <patternFill patternType="solid">
          <fgColor rgb="FFF8C81D"/>
          <bgColor rgb="FFF8C81D"/>
        </patternFill>
      </fill>
    </dxf>
    <dxf>
      <fill>
        <patternFill patternType="solid">
          <fgColor rgb="FF442D04"/>
          <bgColor rgb="FF442D04"/>
        </patternFill>
      </fill>
    </dxf>
    <dxf>
      <fill>
        <patternFill patternType="solid">
          <fgColor rgb="FF8C79DC"/>
          <bgColor rgb="FF8C79DC"/>
        </patternFill>
      </fill>
    </dxf>
    <dxf>
      <fill>
        <patternFill patternType="solid">
          <fgColor rgb="FFBDC45B"/>
          <bgColor rgb="FFBDC45B"/>
        </patternFill>
      </fill>
    </dxf>
    <dxf>
      <font>
        <color rgb="FFFFFFFF"/>
      </font>
      <fill>
        <patternFill patternType="solid">
          <fgColor rgb="FFCCCCCC"/>
          <bgColor rgb="FFCCCCCC"/>
        </patternFill>
      </fill>
    </dxf>
    <dxf>
      <font>
        <color rgb="FFFFFFFF"/>
      </font>
      <fill>
        <patternFill patternType="solid">
          <fgColor rgb="FF5C80D1"/>
          <bgColor rgb="FF5C80D1"/>
        </patternFill>
      </fill>
    </dxf>
    <dxf>
      <font>
        <color rgb="FFFFFF00"/>
      </font>
      <fill>
        <patternFill patternType="solid">
          <fgColor rgb="FFFF5F30"/>
          <bgColor rgb="FFFF5F30"/>
        </patternFill>
      </fill>
    </dxf>
    <dxf>
      <font>
        <color rgb="FFFFFFFF"/>
      </font>
      <fill>
        <patternFill patternType="solid">
          <fgColor rgb="FF64B938"/>
          <bgColor rgb="FF64B938"/>
        </patternFill>
      </fill>
    </dxf>
    <dxf>
      <font>
        <color rgb="FFFFFFFF"/>
      </font>
      <fill>
        <patternFill patternType="solid">
          <fgColor rgb="FFFF70AB"/>
          <bgColor rgb="FFFF70AB"/>
        </patternFill>
      </fill>
    </dxf>
    <dxf>
      <font>
        <color rgb="FFFFFFFF"/>
      </font>
      <fill>
        <patternFill patternType="solid">
          <fgColor rgb="FFF8D632"/>
          <bgColor rgb="FFF8D632"/>
        </patternFill>
      </fill>
    </dxf>
    <dxf>
      <font>
        <color rgb="FFFFFFFF"/>
      </font>
      <fill>
        <patternFill patternType="solid">
          <fgColor rgb="FFF8443B"/>
          <bgColor rgb="FFF8443B"/>
        </patternFill>
      </fill>
    </dxf>
    <dxf>
      <font>
        <color rgb="FFFFFFFF"/>
      </font>
      <fill>
        <patternFill patternType="solid">
          <fgColor rgb="FFC4D725"/>
          <bgColor rgb="FFC4D725"/>
        </patternFill>
      </fill>
    </dxf>
    <dxf>
      <font>
        <color rgb="FFFFFFFF"/>
      </font>
      <fill>
        <patternFill patternType="solid">
          <fgColor rgb="FF6E99FA"/>
          <bgColor rgb="FF6E99FA"/>
        </patternFill>
      </fill>
    </dxf>
    <dxf>
      <font>
        <color rgb="FFFFFFFF"/>
      </font>
      <fill>
        <patternFill patternType="solid">
          <fgColor rgb="FFCCCCCC"/>
          <bgColor rgb="FFCCCCCC"/>
        </patternFill>
      </fill>
    </dxf>
    <dxf>
      <font>
        <color rgb="FFFFFFFF"/>
      </font>
      <fill>
        <patternFill patternType="solid">
          <fgColor rgb="FF5C80D1"/>
          <bgColor rgb="FF5C80D1"/>
        </patternFill>
      </fill>
    </dxf>
    <dxf>
      <font>
        <color rgb="FFFFFF00"/>
      </font>
      <fill>
        <patternFill patternType="solid">
          <fgColor rgb="FFFF5F30"/>
          <bgColor rgb="FFFF5F30"/>
        </patternFill>
      </fill>
    </dxf>
    <dxf>
      <fill>
        <patternFill patternType="solid">
          <fgColor rgb="FF6D2818"/>
          <bgColor rgb="FF6D2818"/>
        </patternFill>
      </fill>
    </dxf>
    <dxf>
      <fill>
        <patternFill patternType="solid">
          <fgColor rgb="FF3578F4"/>
          <bgColor rgb="FF3578F4"/>
        </patternFill>
      </fill>
    </dxf>
    <dxf>
      <fill>
        <patternFill patternType="solid">
          <fgColor rgb="FFB7B7CE"/>
          <bgColor rgb="FFB7B7CE"/>
        </patternFill>
      </fill>
    </dxf>
    <dxf>
      <fill>
        <patternFill patternType="solid">
          <fgColor rgb="FFB29E59"/>
          <bgColor rgb="FFB29E59"/>
        </patternFill>
      </fill>
    </dxf>
    <dxf>
      <fill>
        <patternFill patternType="solid">
          <fgColor rgb="FFFF398B"/>
          <bgColor rgb="FFFF398B"/>
        </patternFill>
      </fill>
    </dxf>
    <dxf>
      <fill>
        <patternFill patternType="solid">
          <fgColor rgb="FF9345B3"/>
          <bgColor rgb="FF9345B3"/>
        </patternFill>
      </fill>
    </dxf>
    <dxf>
      <fill>
        <patternFill patternType="solid">
          <fgColor rgb="FFC3C2A4"/>
          <bgColor rgb="FFC3C2A4"/>
        </patternFill>
      </fill>
    </dxf>
    <dxf>
      <fill>
        <patternFill patternType="solid">
          <fgColor rgb="FF81E0E5"/>
          <bgColor rgb="FF81E0E5"/>
        </patternFill>
      </fill>
    </dxf>
    <dxf>
      <fill>
        <patternFill patternType="solid">
          <fgColor rgb="FFD1B85E"/>
          <bgColor rgb="FFD1B85E"/>
        </patternFill>
      </fill>
    </dxf>
    <dxf>
      <fill>
        <patternFill patternType="solid">
          <fgColor rgb="FF57A031"/>
          <bgColor rgb="FF57A031"/>
        </patternFill>
      </fill>
    </dxf>
    <dxf>
      <fill>
        <patternFill patternType="solid">
          <fgColor rgb="FF5D66A6"/>
          <bgColor rgb="FF5D66A6"/>
        </patternFill>
      </fill>
    </dxf>
    <dxf>
      <fill>
        <patternFill patternType="solid">
          <fgColor rgb="FF84AFFF"/>
          <bgColor rgb="FF84AFFF"/>
        </patternFill>
      </fill>
    </dxf>
    <dxf>
      <fill>
        <patternFill patternType="solid">
          <fgColor rgb="FFDF2C04"/>
          <bgColor rgb="FFDF2C04"/>
        </patternFill>
      </fill>
    </dxf>
    <dxf>
      <fill>
        <patternFill patternType="solid">
          <fgColor rgb="FFF0AEE1"/>
          <bgColor rgb="FFF0AEE1"/>
        </patternFill>
      </fill>
    </dxf>
    <dxf>
      <fill>
        <patternFill patternType="solid">
          <fgColor rgb="FFF8C81D"/>
          <bgColor rgb="FFF8C81D"/>
        </patternFill>
      </fill>
    </dxf>
    <dxf>
      <fill>
        <patternFill patternType="solid">
          <fgColor rgb="FF442D04"/>
          <bgColor rgb="FF442D04"/>
        </patternFill>
      </fill>
    </dxf>
    <dxf>
      <fill>
        <patternFill patternType="solid">
          <fgColor rgb="FF8C79DC"/>
          <bgColor rgb="FF8C79DC"/>
        </patternFill>
      </fill>
    </dxf>
    <dxf>
      <fill>
        <patternFill patternType="solid">
          <fgColor rgb="FFBDC45B"/>
          <bgColor rgb="FFBDC45B"/>
        </patternFill>
      </fill>
    </dxf>
    <dxf>
      <fill>
        <patternFill patternType="solid">
          <fgColor rgb="FFE06666"/>
          <bgColor rgb="FFE06666"/>
        </patternFill>
      </fill>
    </dxf>
    <dxf>
      <fill>
        <patternFill patternType="solid">
          <fgColor rgb="FF6AA84F"/>
          <bgColor rgb="FF6AA84F"/>
        </patternFill>
      </fill>
    </dxf>
    <dxf>
      <fill>
        <patternFill patternType="solid">
          <fgColor rgb="FFB7E1CD"/>
          <bgColor rgb="FFB7E1CD"/>
        </patternFill>
      </fill>
    </dxf>
    <dxf>
      <fill>
        <patternFill patternType="solid">
          <fgColor rgb="FFF1C232"/>
          <bgColor rgb="FFF1C232"/>
        </patternFill>
      </fill>
    </dxf>
    <dxf>
      <fill>
        <patternFill patternType="solid">
          <fgColor rgb="FF6D2818"/>
          <bgColor rgb="FF6D2818"/>
        </patternFill>
      </fill>
    </dxf>
    <dxf>
      <fill>
        <patternFill patternType="solid">
          <fgColor rgb="FF3578F4"/>
          <bgColor rgb="FF3578F4"/>
        </patternFill>
      </fill>
    </dxf>
    <dxf>
      <fill>
        <patternFill patternType="solid">
          <fgColor rgb="FFB7B7CE"/>
          <bgColor rgb="FFB7B7CE"/>
        </patternFill>
      </fill>
    </dxf>
    <dxf>
      <fill>
        <patternFill patternType="solid">
          <fgColor rgb="FFB29E59"/>
          <bgColor rgb="FFB29E59"/>
        </patternFill>
      </fill>
    </dxf>
    <dxf>
      <fill>
        <patternFill patternType="solid">
          <fgColor rgb="FFFF398B"/>
          <bgColor rgb="FFFF398B"/>
        </patternFill>
      </fill>
    </dxf>
    <dxf>
      <fill>
        <patternFill patternType="solid">
          <fgColor rgb="FF9345B3"/>
          <bgColor rgb="FF9345B3"/>
        </patternFill>
      </fill>
    </dxf>
    <dxf>
      <fill>
        <patternFill patternType="solid">
          <fgColor rgb="FFC3C2A4"/>
          <bgColor rgb="FFC3C2A4"/>
        </patternFill>
      </fill>
    </dxf>
    <dxf>
      <fill>
        <patternFill patternType="solid">
          <fgColor rgb="FF81E0E5"/>
          <bgColor rgb="FF81E0E5"/>
        </patternFill>
      </fill>
    </dxf>
    <dxf>
      <fill>
        <patternFill patternType="solid">
          <fgColor rgb="FFD1B85E"/>
          <bgColor rgb="FFD1B85E"/>
        </patternFill>
      </fill>
    </dxf>
    <dxf>
      <fill>
        <patternFill patternType="solid">
          <fgColor rgb="FF57A031"/>
          <bgColor rgb="FF57A031"/>
        </patternFill>
      </fill>
    </dxf>
    <dxf>
      <fill>
        <patternFill patternType="solid">
          <fgColor rgb="FF5D66A6"/>
          <bgColor rgb="FF5D66A6"/>
        </patternFill>
      </fill>
    </dxf>
    <dxf>
      <fill>
        <patternFill patternType="solid">
          <fgColor rgb="FF84AFFF"/>
          <bgColor rgb="FF84AFFF"/>
        </patternFill>
      </fill>
    </dxf>
    <dxf>
      <fill>
        <patternFill patternType="solid">
          <fgColor rgb="FFDF2C04"/>
          <bgColor rgb="FFDF2C04"/>
        </patternFill>
      </fill>
    </dxf>
    <dxf>
      <fill>
        <patternFill patternType="solid">
          <fgColor rgb="FFF0AEE1"/>
          <bgColor rgb="FFF0AEE1"/>
        </patternFill>
      </fill>
    </dxf>
    <dxf>
      <fill>
        <patternFill patternType="solid">
          <fgColor rgb="FFF8C81D"/>
          <bgColor rgb="FFF8C81D"/>
        </patternFill>
      </fill>
    </dxf>
    <dxf>
      <fill>
        <patternFill patternType="solid">
          <fgColor rgb="FF442D04"/>
          <bgColor rgb="FF442D04"/>
        </patternFill>
      </fill>
    </dxf>
    <dxf>
      <fill>
        <patternFill patternType="solid">
          <fgColor rgb="FF8C79DC"/>
          <bgColor rgb="FF8C79DC"/>
        </patternFill>
      </fill>
    </dxf>
    <dxf>
      <fill>
        <patternFill patternType="solid">
          <fgColor rgb="FFBDC45B"/>
          <bgColor rgb="FFBDC45B"/>
        </patternFill>
      </fill>
    </dxf>
    <dxf>
      <font>
        <color rgb="FF000000"/>
      </font>
      <fill>
        <patternFill patternType="solid">
          <fgColor rgb="FF6AA84F"/>
          <bgColor rgb="FF6AA84F"/>
        </patternFill>
      </fill>
    </dxf>
    <dxf>
      <font>
        <color rgb="FF000000"/>
      </font>
      <fill>
        <patternFill patternType="solid">
          <fgColor rgb="FFB6D7A8"/>
          <bgColor rgb="FFB6D7A8"/>
        </patternFill>
      </fill>
    </dxf>
    <dxf>
      <font>
        <color rgb="FF000000"/>
      </font>
      <fill>
        <patternFill patternType="solid">
          <fgColor rgb="FFFFFFFF"/>
          <bgColor rgb="FFFFFFFF"/>
        </patternFill>
      </fill>
    </dxf>
    <dxf>
      <font>
        <color rgb="FF000000"/>
      </font>
      <fill>
        <patternFill patternType="solid">
          <fgColor rgb="FF6AA84F"/>
          <bgColor rgb="FF6AA84F"/>
        </patternFill>
      </fill>
    </dxf>
    <dxf>
      <font>
        <color rgb="FF000000"/>
      </font>
      <fill>
        <patternFill patternType="solid">
          <fgColor rgb="FFB6D7A8"/>
          <bgColor rgb="FFB6D7A8"/>
        </patternFill>
      </fill>
    </dxf>
    <dxf>
      <font>
        <color rgb="FF000000"/>
      </font>
      <fill>
        <patternFill patternType="solid">
          <fgColor rgb="FFFFFFFF"/>
          <bgColor rgb="FFFFFFFF"/>
        </patternFill>
      </fill>
    </dxf>
    <dxf>
      <font>
        <color rgb="FF000000"/>
      </font>
      <fill>
        <patternFill patternType="solid">
          <fgColor rgb="FF6AA84F"/>
          <bgColor rgb="FF6AA84F"/>
        </patternFill>
      </fill>
    </dxf>
    <dxf>
      <font>
        <color rgb="FF000000"/>
      </font>
      <fill>
        <patternFill patternType="solid">
          <fgColor rgb="FFB6D7A8"/>
          <bgColor rgb="FFB6D7A8"/>
        </patternFill>
      </fill>
    </dxf>
    <dxf>
      <font>
        <color rgb="FF000000"/>
      </font>
      <fill>
        <patternFill patternType="solid">
          <fgColor rgb="FFFFFFFF"/>
          <bgColor rgb="FFFFFFFF"/>
        </patternFill>
      </fill>
    </dxf>
    <dxf>
      <font>
        <color rgb="FF000000"/>
      </font>
      <fill>
        <patternFill patternType="solid">
          <fgColor rgb="FF6AA84F"/>
          <bgColor rgb="FF6AA84F"/>
        </patternFill>
      </fill>
    </dxf>
    <dxf>
      <font>
        <color rgb="FF000000"/>
      </font>
      <fill>
        <patternFill patternType="solid">
          <fgColor rgb="FFB6D7A8"/>
          <bgColor rgb="FFB6D7A8"/>
        </patternFill>
      </fill>
    </dxf>
    <dxf>
      <font>
        <color rgb="FF000000"/>
      </font>
      <fill>
        <patternFill patternType="solid">
          <fgColor rgb="FFFFFFFF"/>
          <bgColor rgb="FFFFFFFF"/>
        </patternFill>
      </fill>
    </dxf>
    <dxf>
      <font>
        <color rgb="FF000000"/>
      </font>
      <fill>
        <patternFill patternType="solid">
          <fgColor rgb="FF6AA84F"/>
          <bgColor rgb="FF6AA84F"/>
        </patternFill>
      </fill>
    </dxf>
    <dxf>
      <font>
        <color rgb="FF000000"/>
      </font>
      <fill>
        <patternFill patternType="solid">
          <fgColor rgb="FFFFFFFF"/>
          <bgColor rgb="FFFFFFFF"/>
        </patternFill>
      </fill>
    </dxf>
    <dxf>
      <font>
        <color rgb="FF000000"/>
      </font>
      <fill>
        <patternFill patternType="solid">
          <fgColor rgb="FFB6D7A8"/>
          <bgColor rgb="FFB6D7A8"/>
        </patternFill>
      </fill>
    </dxf>
    <dxf>
      <font>
        <strike/>
      </font>
      <fill>
        <patternFill patternType="none"/>
      </fill>
    </dxf>
    <dxf>
      <font>
        <b/>
        <strike/>
        <color rgb="FFEE48E8"/>
      </font>
      <fill>
        <patternFill patternType="solid">
          <fgColor rgb="FFF9DCFF"/>
          <bgColor rgb="FFF9DCFF"/>
        </patternFill>
      </fill>
    </dxf>
    <dxf>
      <font>
        <b/>
        <color rgb="FFEE48E8"/>
      </font>
      <fill>
        <patternFill patternType="solid">
          <fgColor rgb="FFF9DCFF"/>
          <bgColor rgb="FFF9DCFF"/>
        </patternFill>
      </fill>
    </dxf>
    <dxf>
      <font>
        <strike/>
        <color rgb="FF000000"/>
      </font>
      <fill>
        <patternFill patternType="solid">
          <fgColor rgb="FFFBCCFF"/>
          <bgColor rgb="FFFBCCFF"/>
        </patternFill>
      </fill>
    </dxf>
    <dxf>
      <font>
        <color rgb="FF000000"/>
      </font>
      <fill>
        <patternFill patternType="solid">
          <fgColor rgb="FFFBCCFF"/>
          <bgColor rgb="FFFBCCFF"/>
        </patternFill>
      </fill>
    </dxf>
    <dxf>
      <font>
        <strike/>
        <color rgb="FF000000"/>
      </font>
      <fill>
        <patternFill patternType="solid">
          <fgColor rgb="FFF8A6FA"/>
          <bgColor rgb="FFF8A6FA"/>
        </patternFill>
      </fill>
    </dxf>
    <dxf>
      <font>
        <color rgb="FF000000"/>
      </font>
      <fill>
        <patternFill patternType="solid">
          <fgColor rgb="FFF8A6FA"/>
          <bgColor rgb="FFF8A6FA"/>
        </patternFill>
      </fill>
    </dxf>
    <dxf>
      <font>
        <strike/>
        <color rgb="FF000000"/>
      </font>
      <fill>
        <patternFill patternType="solid">
          <fgColor rgb="FFDD8DDF"/>
          <bgColor rgb="FFDD8DDF"/>
        </patternFill>
      </fill>
    </dxf>
    <dxf>
      <font>
        <color rgb="FF000000"/>
      </font>
      <fill>
        <patternFill patternType="solid">
          <fgColor rgb="FFDD8DDF"/>
          <bgColor rgb="FFDD8DDF"/>
        </patternFill>
      </fill>
    </dxf>
    <dxf>
      <font>
        <strike/>
        <color rgb="FF000000"/>
      </font>
      <fill>
        <patternFill patternType="solid">
          <fgColor rgb="FFCF6DF0"/>
          <bgColor rgb="FFCF6DF0"/>
        </patternFill>
      </fill>
    </dxf>
    <dxf>
      <font>
        <color rgb="FF000000"/>
      </font>
      <fill>
        <patternFill patternType="solid">
          <fgColor rgb="FFCF6DF0"/>
          <bgColor rgb="FFCF6DF0"/>
        </patternFill>
      </fill>
    </dxf>
    <dxf>
      <font>
        <b/>
        <strike/>
        <color rgb="FF000000"/>
      </font>
      <fill>
        <patternFill patternType="solid">
          <fgColor rgb="FFEE48E8"/>
          <bgColor rgb="FFEE48E8"/>
        </patternFill>
      </fill>
    </dxf>
    <dxf>
      <font>
        <b/>
        <color rgb="FF000000"/>
      </font>
      <fill>
        <patternFill patternType="solid">
          <fgColor rgb="FFEE48E8"/>
          <bgColor rgb="FFEE48E8"/>
        </patternFill>
      </fill>
    </dxf>
    <dxf>
      <font>
        <b/>
        <strike/>
        <color rgb="FFEE48E8"/>
      </font>
      <fill>
        <patternFill patternType="solid">
          <fgColor rgb="FFF9DCFF"/>
          <bgColor rgb="FFF9DCFF"/>
        </patternFill>
      </fill>
    </dxf>
    <dxf>
      <font>
        <b/>
        <color rgb="FFEE48E8"/>
      </font>
      <fill>
        <patternFill patternType="solid">
          <fgColor rgb="FFF9DCFF"/>
          <bgColor rgb="FFF9DCFF"/>
        </patternFill>
      </fill>
    </dxf>
    <dxf>
      <font>
        <strike/>
        <color rgb="FF000000"/>
      </font>
      <fill>
        <patternFill patternType="solid">
          <fgColor rgb="FFFBCCFF"/>
          <bgColor rgb="FFFBCCFF"/>
        </patternFill>
      </fill>
    </dxf>
    <dxf>
      <font>
        <color rgb="FF000000"/>
      </font>
      <fill>
        <patternFill patternType="solid">
          <fgColor rgb="FFFBCCFF"/>
          <bgColor rgb="FFFBCCFF"/>
        </patternFill>
      </fill>
    </dxf>
    <dxf>
      <font>
        <strike/>
        <color rgb="FF000000"/>
      </font>
      <fill>
        <patternFill patternType="solid">
          <fgColor rgb="FFF8A6FA"/>
          <bgColor rgb="FFF8A6FA"/>
        </patternFill>
      </fill>
    </dxf>
    <dxf>
      <font>
        <color rgb="FF000000"/>
      </font>
      <fill>
        <patternFill patternType="solid">
          <fgColor rgb="FFF8A6FA"/>
          <bgColor rgb="FFF8A6FA"/>
        </patternFill>
      </fill>
    </dxf>
    <dxf>
      <font>
        <strike/>
        <color rgb="FF000000"/>
      </font>
      <fill>
        <patternFill patternType="solid">
          <fgColor rgb="FFDD8DDF"/>
          <bgColor rgb="FFDD8DDF"/>
        </patternFill>
      </fill>
    </dxf>
    <dxf>
      <font>
        <color rgb="FF000000"/>
      </font>
      <fill>
        <patternFill patternType="solid">
          <fgColor rgb="FFDD8DDF"/>
          <bgColor rgb="FFDD8DDF"/>
        </patternFill>
      </fill>
    </dxf>
    <dxf>
      <font>
        <strike/>
        <color rgb="FF000000"/>
      </font>
      <fill>
        <patternFill patternType="solid">
          <fgColor rgb="FFCF6DF0"/>
          <bgColor rgb="FFCF6DF0"/>
        </patternFill>
      </fill>
    </dxf>
    <dxf>
      <font>
        <color rgb="FF000000"/>
      </font>
      <fill>
        <patternFill patternType="solid">
          <fgColor rgb="FFCF6DF0"/>
          <bgColor rgb="FFCF6DF0"/>
        </patternFill>
      </fill>
    </dxf>
    <dxf>
      <font>
        <b/>
        <strike/>
        <color rgb="FF000000"/>
      </font>
      <fill>
        <patternFill patternType="solid">
          <fgColor rgb="FFEE48E8"/>
          <bgColor rgb="FFEE48E8"/>
        </patternFill>
      </fill>
    </dxf>
    <dxf>
      <font>
        <b/>
        <color rgb="FF000000"/>
      </font>
      <fill>
        <patternFill patternType="solid">
          <fgColor rgb="FFEE48E8"/>
          <bgColor rgb="FFEE48E8"/>
        </patternFill>
      </fill>
    </dxf>
    <dxf>
      <font>
        <b/>
        <strike/>
        <color rgb="FFEE48E8"/>
      </font>
      <fill>
        <patternFill patternType="solid">
          <fgColor rgb="FFF9DCFF"/>
          <bgColor rgb="FFF9DCFF"/>
        </patternFill>
      </fill>
    </dxf>
    <dxf>
      <font>
        <b/>
        <color rgb="FFEE48E8"/>
      </font>
      <fill>
        <patternFill patternType="solid">
          <fgColor rgb="FFF9DCFF"/>
          <bgColor rgb="FFF9DCFF"/>
        </patternFill>
      </fill>
    </dxf>
    <dxf>
      <font>
        <strike/>
        <color rgb="FF000000"/>
      </font>
      <fill>
        <patternFill patternType="solid">
          <fgColor rgb="FFFBCCFF"/>
          <bgColor rgb="FFFBCCFF"/>
        </patternFill>
      </fill>
    </dxf>
    <dxf>
      <font>
        <color rgb="FF000000"/>
      </font>
      <fill>
        <patternFill patternType="solid">
          <fgColor rgb="FFFBCCFF"/>
          <bgColor rgb="FFFBCCFF"/>
        </patternFill>
      </fill>
    </dxf>
    <dxf>
      <font>
        <strike/>
        <color rgb="FF000000"/>
      </font>
      <fill>
        <patternFill patternType="solid">
          <fgColor rgb="FFF8A6FA"/>
          <bgColor rgb="FFF8A6FA"/>
        </patternFill>
      </fill>
    </dxf>
    <dxf>
      <font>
        <color rgb="FF000000"/>
      </font>
      <fill>
        <patternFill patternType="solid">
          <fgColor rgb="FFF8A6FA"/>
          <bgColor rgb="FFF8A6FA"/>
        </patternFill>
      </fill>
    </dxf>
    <dxf>
      <font>
        <strike/>
        <color rgb="FF000000"/>
      </font>
      <fill>
        <patternFill patternType="solid">
          <fgColor rgb="FFDD8DDF"/>
          <bgColor rgb="FFDD8DDF"/>
        </patternFill>
      </fill>
    </dxf>
    <dxf>
      <font>
        <color rgb="FF000000"/>
      </font>
      <fill>
        <patternFill patternType="solid">
          <fgColor rgb="FFDD8DDF"/>
          <bgColor rgb="FFDD8DDF"/>
        </patternFill>
      </fill>
    </dxf>
    <dxf>
      <font>
        <strike/>
        <color rgb="FF000000"/>
      </font>
      <fill>
        <patternFill patternType="solid">
          <fgColor rgb="FFCF6DF0"/>
          <bgColor rgb="FFCF6DF0"/>
        </patternFill>
      </fill>
    </dxf>
    <dxf>
      <font>
        <color rgb="FF000000"/>
      </font>
      <fill>
        <patternFill patternType="solid">
          <fgColor rgb="FFCF6DF0"/>
          <bgColor rgb="FFCF6DF0"/>
        </patternFill>
      </fill>
    </dxf>
    <dxf>
      <font>
        <b/>
        <strike/>
        <color rgb="FF000000"/>
      </font>
      <fill>
        <patternFill patternType="solid">
          <fgColor rgb="FFEE48E8"/>
          <bgColor rgb="FFEE48E8"/>
        </patternFill>
      </fill>
    </dxf>
    <dxf>
      <font>
        <b/>
        <color rgb="FF000000"/>
      </font>
      <fill>
        <patternFill patternType="solid">
          <fgColor rgb="FFEE48E8"/>
          <bgColor rgb="FFEE48E8"/>
        </patternFill>
      </fill>
    </dxf>
    <dxf>
      <font>
        <b/>
        <strike/>
        <color rgb="FFEE48E8"/>
      </font>
      <fill>
        <patternFill patternType="solid">
          <fgColor rgb="FFF9DCFF"/>
          <bgColor rgb="FFF9DCFF"/>
        </patternFill>
      </fill>
    </dxf>
    <dxf>
      <font>
        <b/>
        <color rgb="FFEE48E8"/>
      </font>
      <fill>
        <patternFill patternType="solid">
          <fgColor rgb="FFF9DCFF"/>
          <bgColor rgb="FFF9DCFF"/>
        </patternFill>
      </fill>
    </dxf>
    <dxf>
      <font>
        <strike/>
        <color rgb="FF000000"/>
      </font>
      <fill>
        <patternFill patternType="solid">
          <fgColor rgb="FFFBCCFF"/>
          <bgColor rgb="FFFBCCFF"/>
        </patternFill>
      </fill>
    </dxf>
    <dxf>
      <font>
        <color rgb="FF000000"/>
      </font>
      <fill>
        <patternFill patternType="solid">
          <fgColor rgb="FFFBCCFF"/>
          <bgColor rgb="FFFBCCFF"/>
        </patternFill>
      </fill>
    </dxf>
    <dxf>
      <font>
        <strike/>
        <color rgb="FF000000"/>
      </font>
      <fill>
        <patternFill patternType="solid">
          <fgColor rgb="FFF8A6FA"/>
          <bgColor rgb="FFF8A6FA"/>
        </patternFill>
      </fill>
    </dxf>
    <dxf>
      <font>
        <color rgb="FF000000"/>
      </font>
      <fill>
        <patternFill patternType="solid">
          <fgColor rgb="FFF8A6FA"/>
          <bgColor rgb="FFF8A6FA"/>
        </patternFill>
      </fill>
    </dxf>
    <dxf>
      <font>
        <strike/>
        <color rgb="FF000000"/>
      </font>
      <fill>
        <patternFill patternType="solid">
          <fgColor rgb="FFDD8DDF"/>
          <bgColor rgb="FFDD8DDF"/>
        </patternFill>
      </fill>
    </dxf>
    <dxf>
      <font>
        <color rgb="FF000000"/>
      </font>
      <fill>
        <patternFill patternType="solid">
          <fgColor rgb="FFDD8DDF"/>
          <bgColor rgb="FFDD8DDF"/>
        </patternFill>
      </fill>
    </dxf>
    <dxf>
      <font>
        <strike/>
        <color rgb="FF000000"/>
      </font>
      <fill>
        <patternFill patternType="solid">
          <fgColor rgb="FFCF6DF0"/>
          <bgColor rgb="FFCF6DF0"/>
        </patternFill>
      </fill>
    </dxf>
    <dxf>
      <font>
        <color rgb="FF000000"/>
      </font>
      <fill>
        <patternFill patternType="solid">
          <fgColor rgb="FFCF6DF0"/>
          <bgColor rgb="FFCF6DF0"/>
        </patternFill>
      </fill>
    </dxf>
    <dxf>
      <font>
        <b/>
        <strike/>
        <color rgb="FF000000"/>
      </font>
      <fill>
        <patternFill patternType="solid">
          <fgColor rgb="FFEE48E8"/>
          <bgColor rgb="FFEE48E8"/>
        </patternFill>
      </fill>
    </dxf>
    <dxf>
      <font>
        <b/>
        <color rgb="FF000000"/>
      </font>
      <fill>
        <patternFill patternType="solid">
          <fgColor rgb="FFEE48E8"/>
          <bgColor rgb="FFEE48E8"/>
        </patternFill>
      </fill>
    </dxf>
    <dxf>
      <font>
        <b/>
        <strike/>
        <color rgb="FFEE48E8"/>
      </font>
      <fill>
        <patternFill patternType="solid">
          <fgColor rgb="FFF9DCFF"/>
          <bgColor rgb="FFF9DCFF"/>
        </patternFill>
      </fill>
    </dxf>
    <dxf>
      <font>
        <b/>
        <color rgb="FFEE48E8"/>
      </font>
      <fill>
        <patternFill patternType="solid">
          <fgColor rgb="FFF9DCFF"/>
          <bgColor rgb="FFF9DCFF"/>
        </patternFill>
      </fill>
    </dxf>
    <dxf>
      <font>
        <strike/>
        <color rgb="FF000000"/>
      </font>
      <fill>
        <patternFill patternType="solid">
          <fgColor rgb="FFFBCCFF"/>
          <bgColor rgb="FFFBCCFF"/>
        </patternFill>
      </fill>
    </dxf>
    <dxf>
      <font>
        <color rgb="FF000000"/>
      </font>
      <fill>
        <patternFill patternType="solid">
          <fgColor rgb="FFFBCCFF"/>
          <bgColor rgb="FFFBCCFF"/>
        </patternFill>
      </fill>
    </dxf>
    <dxf>
      <font>
        <strike/>
        <color rgb="FF000000"/>
      </font>
      <fill>
        <patternFill patternType="solid">
          <fgColor rgb="FFF8A6FA"/>
          <bgColor rgb="FFF8A6FA"/>
        </patternFill>
      </fill>
    </dxf>
    <dxf>
      <font>
        <color rgb="FF000000"/>
      </font>
      <fill>
        <patternFill patternType="solid">
          <fgColor rgb="FFF8A6FA"/>
          <bgColor rgb="FFF8A6FA"/>
        </patternFill>
      </fill>
    </dxf>
    <dxf>
      <font>
        <strike/>
        <color rgb="FF000000"/>
      </font>
      <fill>
        <patternFill patternType="solid">
          <fgColor rgb="FFDD8DDF"/>
          <bgColor rgb="FFDD8DDF"/>
        </patternFill>
      </fill>
    </dxf>
    <dxf>
      <font>
        <color rgb="FF000000"/>
      </font>
      <fill>
        <patternFill patternType="solid">
          <fgColor rgb="FFDD8DDF"/>
          <bgColor rgb="FFDD8DDF"/>
        </patternFill>
      </fill>
    </dxf>
    <dxf>
      <font>
        <strike/>
        <color rgb="FF000000"/>
      </font>
      <fill>
        <patternFill patternType="solid">
          <fgColor rgb="FFCF6DF0"/>
          <bgColor rgb="FFCF6DF0"/>
        </patternFill>
      </fill>
    </dxf>
    <dxf>
      <font>
        <color rgb="FF000000"/>
      </font>
      <fill>
        <patternFill patternType="solid">
          <fgColor rgb="FFCF6DF0"/>
          <bgColor rgb="FFCF6DF0"/>
        </patternFill>
      </fill>
    </dxf>
    <dxf>
      <font>
        <b/>
        <strike/>
        <color rgb="FF000000"/>
      </font>
      <fill>
        <patternFill patternType="solid">
          <fgColor rgb="FFEE48E8"/>
          <bgColor rgb="FFEE48E8"/>
        </patternFill>
      </fill>
    </dxf>
    <dxf>
      <font>
        <b/>
        <color rgb="FF000000"/>
      </font>
      <fill>
        <patternFill patternType="solid">
          <fgColor rgb="FFEE48E8"/>
          <bgColor rgb="FFEE48E8"/>
        </patternFill>
      </fill>
    </dxf>
    <dxf>
      <font>
        <b/>
        <color rgb="FF000000"/>
      </font>
      <fill>
        <patternFill patternType="solid">
          <fgColor rgb="FFEE48E8"/>
          <bgColor rgb="FFEE48E8"/>
        </patternFill>
      </fill>
    </dxf>
    <dxf>
      <font>
        <b/>
        <strike/>
        <color rgb="FFEE48E8"/>
      </font>
      <fill>
        <patternFill patternType="solid">
          <fgColor rgb="FFF9DCFF"/>
          <bgColor rgb="FFF9DCFF"/>
        </patternFill>
      </fill>
    </dxf>
    <dxf>
      <font>
        <b/>
        <color rgb="FFEE48E8"/>
      </font>
      <fill>
        <patternFill patternType="solid">
          <fgColor rgb="FFF9DCFF"/>
          <bgColor rgb="FFF9DCFF"/>
        </patternFill>
      </fill>
    </dxf>
    <dxf>
      <font>
        <strike/>
        <color rgb="FF000000"/>
      </font>
      <fill>
        <patternFill patternType="solid">
          <fgColor rgb="FFFBCCFF"/>
          <bgColor rgb="FFFBCCFF"/>
        </patternFill>
      </fill>
    </dxf>
    <dxf>
      <font>
        <color rgb="FF000000"/>
      </font>
      <fill>
        <patternFill patternType="solid">
          <fgColor rgb="FFFBCCFF"/>
          <bgColor rgb="FFFBCCFF"/>
        </patternFill>
      </fill>
    </dxf>
    <dxf>
      <font>
        <strike/>
        <color rgb="FF000000"/>
      </font>
      <fill>
        <patternFill patternType="solid">
          <fgColor rgb="FFF8A6FA"/>
          <bgColor rgb="FFF8A6FA"/>
        </patternFill>
      </fill>
    </dxf>
    <dxf>
      <font>
        <color rgb="FF000000"/>
      </font>
      <fill>
        <patternFill patternType="solid">
          <fgColor rgb="FFF8A6FA"/>
          <bgColor rgb="FFF8A6FA"/>
        </patternFill>
      </fill>
    </dxf>
    <dxf>
      <font>
        <strike/>
        <color rgb="FF000000"/>
      </font>
      <fill>
        <patternFill patternType="solid">
          <fgColor rgb="FFDD8DDF"/>
          <bgColor rgb="FFDD8DDF"/>
        </patternFill>
      </fill>
    </dxf>
    <dxf>
      <font>
        <color rgb="FF000000"/>
      </font>
      <fill>
        <patternFill patternType="solid">
          <fgColor rgb="FFDD8DDF"/>
          <bgColor rgb="FFDD8DDF"/>
        </patternFill>
      </fill>
    </dxf>
    <dxf>
      <font>
        <strike/>
        <color rgb="FF000000"/>
      </font>
      <fill>
        <patternFill patternType="solid">
          <fgColor rgb="FFCF6DF0"/>
          <bgColor rgb="FFCF6DF0"/>
        </patternFill>
      </fill>
    </dxf>
    <dxf>
      <font>
        <color rgb="FF000000"/>
      </font>
      <fill>
        <patternFill patternType="solid">
          <fgColor rgb="FFCF6DF0"/>
          <bgColor rgb="FFCF6DF0"/>
        </patternFill>
      </fill>
    </dxf>
    <dxf>
      <font>
        <b/>
        <strike/>
        <color rgb="FF000000"/>
      </font>
      <fill>
        <patternFill patternType="solid">
          <fgColor rgb="FFEE48E8"/>
          <bgColor rgb="FFEE48E8"/>
        </patternFill>
      </fill>
    </dxf>
    <dxf>
      <font>
        <strike/>
      </font>
      <fill>
        <patternFill patternType="none"/>
      </fill>
    </dxf>
    <dxf>
      <font>
        <strike/>
      </font>
      <fill>
        <patternFill patternType="none"/>
      </fill>
    </dxf>
    <dxf>
      <font>
        <strike/>
      </font>
      <fill>
        <patternFill patternType="none"/>
      </fill>
    </dxf>
    <dxf>
      <font>
        <strike/>
      </font>
      <fill>
        <patternFill patternType="none"/>
      </fill>
    </dxf>
    <dxf>
      <font>
        <strike/>
      </font>
      <fill>
        <patternFill patternType="none"/>
      </fill>
    </dxf>
    <dxf>
      <font>
        <strike/>
      </font>
      <fill>
        <patternFill patternType="none"/>
      </fill>
    </dxf>
    <dxf>
      <font>
        <strike/>
      </font>
      <fill>
        <patternFill patternType="none"/>
      </fill>
    </dxf>
    <dxf>
      <font>
        <strike/>
      </font>
      <fill>
        <patternFill patternType="none"/>
      </fill>
    </dxf>
    <dxf>
      <font>
        <strike/>
      </font>
      <fill>
        <patternFill patternType="none"/>
      </fill>
    </dxf>
    <dxf>
      <font>
        <strike/>
      </font>
      <fill>
        <patternFill patternType="none"/>
      </fill>
    </dxf>
    <dxf>
      <font>
        <strike/>
      </font>
      <fill>
        <patternFill patternType="none"/>
      </fill>
    </dxf>
    <dxf>
      <font>
        <strike/>
      </font>
      <fill>
        <patternFill patternType="none"/>
      </fill>
    </dxf>
    <dxf>
      <font>
        <color rgb="FF000000"/>
      </font>
      <fill>
        <patternFill patternType="solid">
          <fgColor rgb="FF759FEC"/>
          <bgColor rgb="FF759FEC"/>
        </patternFill>
      </fill>
    </dxf>
    <dxf>
      <font>
        <color rgb="FF000000"/>
      </font>
      <fill>
        <patternFill patternType="solid">
          <fgColor rgb="FFF3B5FF"/>
          <bgColor rgb="FFF3B5FF"/>
        </patternFill>
      </fill>
    </dxf>
    <dxf>
      <font>
        <b/>
        <color rgb="FF000000"/>
      </font>
      <fill>
        <patternFill patternType="solid">
          <fgColor rgb="FFEE48E8"/>
          <bgColor rgb="FFEE48E8"/>
        </patternFill>
      </fill>
    </dxf>
    <dxf>
      <font>
        <color rgb="FF000000"/>
      </font>
      <fill>
        <patternFill patternType="solid">
          <fgColor rgb="FFCF6DF0"/>
          <bgColor rgb="FFCF6DF0"/>
        </patternFill>
      </fill>
    </dxf>
    <dxf>
      <font>
        <color rgb="FF000000"/>
      </font>
      <fill>
        <patternFill patternType="solid">
          <fgColor rgb="FFDD8DDF"/>
          <bgColor rgb="FFDD8DDF"/>
        </patternFill>
      </fill>
    </dxf>
    <dxf>
      <font>
        <color rgb="FF000000"/>
      </font>
      <fill>
        <patternFill patternType="solid">
          <fgColor rgb="FFF8A6FA"/>
          <bgColor rgb="FFF8A6FA"/>
        </patternFill>
      </fill>
    </dxf>
    <dxf>
      <font>
        <color rgb="FF000000"/>
      </font>
      <fill>
        <patternFill patternType="solid">
          <fgColor rgb="FFFBCCFF"/>
          <bgColor rgb="FFFBCCFF"/>
        </patternFill>
      </fill>
    </dxf>
    <dxf>
      <font>
        <color rgb="FF000000"/>
      </font>
      <fill>
        <patternFill patternType="solid">
          <fgColor rgb="FFFBCCFF"/>
          <bgColor rgb="FFFBCCFF"/>
        </patternFill>
      </fill>
    </dxf>
    <dxf>
      <font>
        <color rgb="FFEE48E8"/>
      </font>
      <fill>
        <patternFill patternType="solid">
          <fgColor rgb="FFF9DCFF"/>
          <bgColor rgb="FFF9DCFF"/>
        </patternFill>
      </fill>
    </dxf>
    <dxf>
      <font>
        <color rgb="FF38761D"/>
      </font>
      <fill>
        <patternFill patternType="none"/>
      </fill>
    </dxf>
    <dxf>
      <font>
        <color rgb="FFFF9900"/>
      </font>
      <fill>
        <patternFill patternType="none"/>
      </fill>
    </dxf>
    <dxf>
      <font>
        <color rgb="FFFF0000"/>
      </font>
      <fill>
        <patternFill patternType="none"/>
      </fill>
    </dxf>
    <dxf>
      <fill>
        <patternFill patternType="solid">
          <fgColor rgb="FF38761D"/>
          <bgColor rgb="FF38761D"/>
        </patternFill>
      </fill>
    </dxf>
    <dxf>
      <fill>
        <patternFill patternType="solid">
          <fgColor rgb="FF93C47D"/>
          <bgColor rgb="FF93C47D"/>
        </patternFill>
      </fill>
    </dxf>
    <dxf>
      <fill>
        <patternFill patternType="solid">
          <fgColor rgb="FFD9EAD3"/>
          <bgColor rgb="FFD9EAD3"/>
        </patternFill>
      </fill>
    </dxf>
    <dxf>
      <fill>
        <patternFill patternType="solid">
          <fgColor rgb="FFFF9900"/>
          <bgColor rgb="FFFF9900"/>
        </patternFill>
      </fill>
    </dxf>
    <dxf>
      <fill>
        <patternFill patternType="solid">
          <fgColor rgb="FFFFF2CC"/>
          <bgColor rgb="FFFFF2CC"/>
        </patternFill>
      </fill>
    </dxf>
    <dxf>
      <fill>
        <patternFill patternType="solid">
          <fgColor rgb="FFF4CCCC"/>
          <bgColor rgb="FFF4CCCC"/>
        </patternFill>
      </fill>
    </dxf>
    <dxf>
      <fill>
        <patternFill patternType="solid">
          <fgColor rgb="FFE06666"/>
          <bgColor rgb="FFE06666"/>
        </patternFill>
      </fill>
    </dxf>
    <dxf>
      <font>
        <color rgb="FFFFFFFF"/>
      </font>
      <fill>
        <patternFill patternType="solid">
          <fgColor rgb="FF4A86E8"/>
          <bgColor rgb="FF4A86E8"/>
        </patternFill>
      </fill>
    </dxf>
    <dxf>
      <font>
        <b/>
        <color rgb="FFFFFFFF"/>
      </font>
      <fill>
        <patternFill patternType="solid">
          <fgColor rgb="FFFF00FF"/>
          <bgColor rgb="FFFF00FF"/>
        </patternFill>
      </fill>
    </dxf>
    <dxf>
      <font>
        <color rgb="FF38761D"/>
      </font>
      <fill>
        <patternFill patternType="none"/>
      </fill>
    </dxf>
    <dxf>
      <font>
        <color rgb="FFFF9900"/>
      </font>
      <fill>
        <patternFill patternType="none"/>
      </fill>
    </dxf>
    <dxf>
      <font>
        <color rgb="FFFF0000"/>
      </font>
      <fill>
        <patternFill patternType="none"/>
      </fill>
    </dxf>
    <dxf>
      <fill>
        <patternFill patternType="solid">
          <fgColor rgb="FF38761D"/>
          <bgColor rgb="FF38761D"/>
        </patternFill>
      </fill>
    </dxf>
    <dxf>
      <fill>
        <patternFill patternType="solid">
          <fgColor rgb="FF93C47D"/>
          <bgColor rgb="FF93C47D"/>
        </patternFill>
      </fill>
    </dxf>
    <dxf>
      <fill>
        <patternFill patternType="solid">
          <fgColor rgb="FFD9EAD3"/>
          <bgColor rgb="FFD9EAD3"/>
        </patternFill>
      </fill>
    </dxf>
    <dxf>
      <fill>
        <patternFill patternType="solid">
          <fgColor rgb="FFFF9900"/>
          <bgColor rgb="FFFF9900"/>
        </patternFill>
      </fill>
    </dxf>
    <dxf>
      <fill>
        <patternFill patternType="solid">
          <fgColor rgb="FF38761D"/>
          <bgColor rgb="FF38761D"/>
        </patternFill>
      </fill>
    </dxf>
    <dxf>
      <fill>
        <patternFill patternType="solid">
          <fgColor rgb="FF93C47D"/>
          <bgColor rgb="FF93C47D"/>
        </patternFill>
      </fill>
    </dxf>
    <dxf>
      <fill>
        <patternFill patternType="solid">
          <fgColor rgb="FFD9EAD3"/>
          <bgColor rgb="FFD9EAD3"/>
        </patternFill>
      </fill>
    </dxf>
    <dxf>
      <fill>
        <patternFill patternType="solid">
          <fgColor rgb="FFFF9900"/>
          <bgColor rgb="FFFF9900"/>
        </patternFill>
      </fill>
    </dxf>
    <dxf>
      <fill>
        <patternFill patternType="solid">
          <fgColor rgb="FFFFF2CC"/>
          <bgColor rgb="FFFFF2CC"/>
        </patternFill>
      </fill>
    </dxf>
    <dxf>
      <fill>
        <patternFill patternType="solid">
          <fgColor rgb="FFF4CCCC"/>
          <bgColor rgb="FFF4CCCC"/>
        </patternFill>
      </fill>
    </dxf>
    <dxf>
      <fill>
        <patternFill patternType="solid">
          <fgColor rgb="FFE06666"/>
          <bgColor rgb="FFE06666"/>
        </patternFill>
      </fill>
    </dxf>
    <dxf>
      <font>
        <color rgb="FFFFFFFF"/>
      </font>
      <fill>
        <patternFill patternType="solid">
          <fgColor rgb="FF4A86E8"/>
          <bgColor rgb="FF4A86E8"/>
        </patternFill>
      </fill>
    </dxf>
    <dxf>
      <font>
        <b/>
        <color rgb="FFFFFFFF"/>
      </font>
      <fill>
        <patternFill patternType="solid">
          <fgColor rgb="FFFF00FF"/>
          <bgColor rgb="FFFF00FF"/>
        </patternFill>
      </fill>
    </dxf>
    <dxf>
      <font>
        <color rgb="FF38761D"/>
      </font>
      <fill>
        <patternFill patternType="none"/>
      </fill>
    </dxf>
    <dxf>
      <font>
        <color rgb="FFFF9900"/>
      </font>
      <fill>
        <patternFill patternType="none"/>
      </fill>
    </dxf>
    <dxf>
      <font>
        <color rgb="FFFF0000"/>
      </font>
      <fill>
        <patternFill patternType="none"/>
      </fill>
    </dxf>
    <dxf>
      <fill>
        <patternFill patternType="solid">
          <fgColor rgb="FF38761D"/>
          <bgColor rgb="FF38761D"/>
        </patternFill>
      </fill>
    </dxf>
    <dxf>
      <fill>
        <patternFill patternType="solid">
          <fgColor rgb="FF93C47D"/>
          <bgColor rgb="FF93C47D"/>
        </patternFill>
      </fill>
    </dxf>
    <dxf>
      <fill>
        <patternFill patternType="solid">
          <fgColor rgb="FFD9EAD3"/>
          <bgColor rgb="FFD9EAD3"/>
        </patternFill>
      </fill>
    </dxf>
    <dxf>
      <fill>
        <patternFill patternType="solid">
          <fgColor rgb="FFFF9900"/>
          <bgColor rgb="FFFF9900"/>
        </patternFill>
      </fill>
    </dxf>
    <dxf>
      <fill>
        <patternFill patternType="solid">
          <fgColor rgb="FF38761D"/>
          <bgColor rgb="FF38761D"/>
        </patternFill>
      </fill>
    </dxf>
    <dxf>
      <fill>
        <patternFill patternType="solid">
          <fgColor rgb="FF93C47D"/>
          <bgColor rgb="FF93C47D"/>
        </patternFill>
      </fill>
    </dxf>
    <dxf>
      <fill>
        <patternFill patternType="solid">
          <fgColor rgb="FFD9EAD3"/>
          <bgColor rgb="FFD9EAD3"/>
        </patternFill>
      </fill>
    </dxf>
    <dxf>
      <fill>
        <patternFill patternType="solid">
          <fgColor rgb="FFFF9900"/>
          <bgColor rgb="FFFF9900"/>
        </patternFill>
      </fill>
    </dxf>
    <dxf>
      <fill>
        <patternFill patternType="solid">
          <fgColor rgb="FFFFF2CC"/>
          <bgColor rgb="FFFFF2CC"/>
        </patternFill>
      </fill>
    </dxf>
    <dxf>
      <fill>
        <patternFill patternType="solid">
          <fgColor rgb="FFF4CCCC"/>
          <bgColor rgb="FFF4CCCC"/>
        </patternFill>
      </fill>
    </dxf>
    <dxf>
      <fill>
        <patternFill patternType="solid">
          <fgColor rgb="FFE06666"/>
          <bgColor rgb="FFE06666"/>
        </patternFill>
      </fill>
    </dxf>
    <dxf>
      <font>
        <color rgb="FFFFFFFF"/>
      </font>
      <fill>
        <patternFill patternType="solid">
          <fgColor rgb="FF4A86E8"/>
          <bgColor rgb="FF4A86E8"/>
        </patternFill>
      </fill>
    </dxf>
    <dxf>
      <font>
        <b/>
        <color rgb="FFFFFFFF"/>
      </font>
      <fill>
        <patternFill patternType="solid">
          <fgColor rgb="FFFF00FF"/>
          <bgColor rgb="FFFF00FF"/>
        </patternFill>
      </fill>
    </dxf>
    <dxf>
      <fill>
        <patternFill patternType="solid">
          <fgColor rgb="FFCC0000"/>
          <bgColor rgb="FFCC0000"/>
        </patternFill>
      </fill>
    </dxf>
    <dxf>
      <fill>
        <patternFill patternType="solid">
          <fgColor rgb="FFE06666"/>
          <bgColor rgb="FFE06666"/>
        </patternFill>
      </fill>
    </dxf>
    <dxf>
      <fill>
        <patternFill patternType="solid">
          <fgColor rgb="FF93C47D"/>
          <bgColor rgb="FF93C47D"/>
        </patternFill>
      </fill>
    </dxf>
    <dxf>
      <font>
        <color rgb="FF000000"/>
      </font>
      <fill>
        <patternFill patternType="solid">
          <fgColor rgb="FFFFE5AD"/>
          <bgColor rgb="FFFFE5AD"/>
        </patternFill>
      </fill>
    </dxf>
    <dxf>
      <font>
        <color rgb="FF000000"/>
      </font>
      <fill>
        <patternFill patternType="solid">
          <fgColor rgb="FFB6D7A8"/>
          <bgColor rgb="FFB6D7A8"/>
        </patternFill>
      </fill>
    </dxf>
    <dxf>
      <font>
        <color rgb="FFFFFFFF"/>
      </font>
      <fill>
        <patternFill patternType="solid">
          <fgColor rgb="FF6D2818"/>
          <bgColor rgb="FF6D2818"/>
        </patternFill>
      </fill>
    </dxf>
    <dxf>
      <font>
        <color rgb="FFFFFFFF"/>
      </font>
      <fill>
        <patternFill patternType="solid">
          <fgColor rgb="FF3578F4"/>
          <bgColor rgb="FF3578F4"/>
        </patternFill>
      </fill>
    </dxf>
    <dxf>
      <font>
        <color rgb="FFFFFFFF"/>
      </font>
      <fill>
        <patternFill patternType="solid">
          <fgColor rgb="FFB7B7CE"/>
          <bgColor rgb="FFB7B7CE"/>
        </patternFill>
      </fill>
    </dxf>
    <dxf>
      <font>
        <color rgb="FFFFFFFF"/>
      </font>
      <fill>
        <patternFill patternType="solid">
          <fgColor rgb="FFB29E59"/>
          <bgColor rgb="FFB29E59"/>
        </patternFill>
      </fill>
    </dxf>
    <dxf>
      <font>
        <color rgb="FFFFFFFF"/>
      </font>
      <fill>
        <patternFill patternType="solid">
          <fgColor rgb="FFFF398B"/>
          <bgColor rgb="FFFF398B"/>
        </patternFill>
      </fill>
    </dxf>
    <dxf>
      <font>
        <color rgb="FFFFFFFF"/>
      </font>
      <fill>
        <patternFill patternType="solid">
          <fgColor rgb="FF9345B3"/>
          <bgColor rgb="FF9345B3"/>
        </patternFill>
      </fill>
    </dxf>
    <dxf>
      <font>
        <color rgb="FFFFFFFF"/>
      </font>
      <fill>
        <patternFill patternType="solid">
          <fgColor rgb="FFC3C2A4"/>
          <bgColor rgb="FFC3C2A4"/>
        </patternFill>
      </fill>
    </dxf>
    <dxf>
      <font>
        <color rgb="FFFFFFFF"/>
      </font>
      <fill>
        <patternFill patternType="solid">
          <fgColor rgb="FF81E0E5"/>
          <bgColor rgb="FF81E0E5"/>
        </patternFill>
      </fill>
    </dxf>
    <dxf>
      <font>
        <color rgb="FFFFFFFF"/>
      </font>
      <fill>
        <patternFill patternType="solid">
          <fgColor rgb="FFD1B85E"/>
          <bgColor rgb="FFD1B85E"/>
        </patternFill>
      </fill>
    </dxf>
    <dxf>
      <font>
        <color rgb="FFFFFFFF"/>
      </font>
      <fill>
        <patternFill patternType="solid">
          <fgColor rgb="FF57A031"/>
          <bgColor rgb="FF57A031"/>
        </patternFill>
      </fill>
    </dxf>
    <dxf>
      <font>
        <color rgb="FFFFFFFF"/>
      </font>
      <fill>
        <patternFill patternType="solid">
          <fgColor rgb="FF5D66A6"/>
          <bgColor rgb="FF5D66A6"/>
        </patternFill>
      </fill>
    </dxf>
    <dxf>
      <font>
        <color rgb="FFFFFFFF"/>
      </font>
      <fill>
        <patternFill patternType="solid">
          <fgColor rgb="FF84AFFF"/>
          <bgColor rgb="FF84AFFF"/>
        </patternFill>
      </fill>
    </dxf>
    <dxf>
      <font>
        <color rgb="FFFFFFFF"/>
      </font>
      <fill>
        <patternFill patternType="solid">
          <fgColor rgb="FFDF2C04"/>
          <bgColor rgb="FFDF2C04"/>
        </patternFill>
      </fill>
    </dxf>
    <dxf>
      <font>
        <color rgb="FFFFFFFF"/>
      </font>
      <fill>
        <patternFill patternType="solid">
          <fgColor rgb="FFF0AEE1"/>
          <bgColor rgb="FFF0AEE1"/>
        </patternFill>
      </fill>
    </dxf>
    <dxf>
      <font>
        <color rgb="FFFFFFFF"/>
      </font>
      <fill>
        <patternFill patternType="solid">
          <fgColor rgb="FFF8C81D"/>
          <bgColor rgb="FFF8C81D"/>
        </patternFill>
      </fill>
    </dxf>
    <dxf>
      <font>
        <color rgb="FFFFFFFF"/>
      </font>
      <fill>
        <patternFill patternType="solid">
          <fgColor rgb="FF442D04"/>
          <bgColor rgb="FF442D04"/>
        </patternFill>
      </fill>
    </dxf>
    <dxf>
      <font>
        <color rgb="FFFFFFFF"/>
      </font>
      <fill>
        <patternFill patternType="solid">
          <fgColor rgb="FF8C79DC"/>
          <bgColor rgb="FF8C79DC"/>
        </patternFill>
      </fill>
    </dxf>
    <dxf>
      <font>
        <color rgb="FFFFFFFF"/>
      </font>
      <fill>
        <patternFill patternType="solid">
          <fgColor rgb="FFBDC45B"/>
          <bgColor rgb="FFBDC45B"/>
        </patternFill>
      </fill>
    </dxf>
    <dxf>
      <fill>
        <patternFill patternType="solid">
          <fgColor rgb="FFD5A6BD"/>
          <bgColor rgb="FFD5A6BD"/>
        </patternFill>
      </fill>
    </dxf>
    <dxf>
      <fill>
        <patternFill patternType="solid">
          <fgColor rgb="FFFF70AB"/>
          <bgColor rgb="FFFF70AB"/>
        </patternFill>
      </fill>
    </dxf>
    <dxf>
      <font>
        <color rgb="FF38761D"/>
      </font>
      <fill>
        <patternFill patternType="none"/>
      </fill>
    </dxf>
    <dxf>
      <font>
        <color rgb="FFFF9900"/>
      </font>
      <fill>
        <patternFill patternType="none"/>
      </fill>
    </dxf>
    <dxf>
      <font>
        <color rgb="FFFF0000"/>
      </font>
      <fill>
        <patternFill patternType="none"/>
      </fill>
    </dxf>
    <dxf>
      <fill>
        <patternFill patternType="solid">
          <fgColor rgb="FF38761D"/>
          <bgColor rgb="FF38761D"/>
        </patternFill>
      </fill>
    </dxf>
    <dxf>
      <fill>
        <patternFill patternType="solid">
          <fgColor rgb="FF93C47D"/>
          <bgColor rgb="FF93C47D"/>
        </patternFill>
      </fill>
    </dxf>
    <dxf>
      <fill>
        <patternFill patternType="solid">
          <fgColor rgb="FFD9EAD3"/>
          <bgColor rgb="FFD9EAD3"/>
        </patternFill>
      </fill>
    </dxf>
    <dxf>
      <fill>
        <patternFill patternType="solid">
          <fgColor rgb="FFFF9900"/>
          <bgColor rgb="FFFF9900"/>
        </patternFill>
      </fill>
    </dxf>
    <dxf>
      <fill>
        <patternFill patternType="solid">
          <fgColor rgb="FFFFF2CC"/>
          <bgColor rgb="FFFFF2CC"/>
        </patternFill>
      </fill>
    </dxf>
    <dxf>
      <fill>
        <patternFill patternType="solid">
          <fgColor rgb="FFF4CCCC"/>
          <bgColor rgb="FFF4CCCC"/>
        </patternFill>
      </fill>
    </dxf>
    <dxf>
      <fill>
        <patternFill patternType="solid">
          <fgColor rgb="FFE06666"/>
          <bgColor rgb="FFE06666"/>
        </patternFill>
      </fill>
    </dxf>
    <dxf>
      <font>
        <color rgb="FF0000FF"/>
      </font>
      <fill>
        <patternFill patternType="none"/>
      </fill>
    </dxf>
    <dxf>
      <font>
        <color rgb="FFFF0000"/>
      </font>
      <fill>
        <patternFill patternType="none"/>
      </fill>
    </dxf>
    <dxf>
      <fill>
        <patternFill patternType="solid">
          <fgColor rgb="FFB6D7A8"/>
          <bgColor rgb="FFB6D7A8"/>
        </patternFill>
      </fill>
    </dxf>
    <dxf>
      <fill>
        <patternFill patternType="solid">
          <fgColor rgb="FFB6D7A8"/>
          <bgColor rgb="FFB6D7A8"/>
        </patternFill>
      </fill>
    </dxf>
    <dxf>
      <fill>
        <patternFill patternType="solid">
          <fgColor rgb="FFB6D7A8"/>
          <bgColor rgb="FFB6D7A8"/>
        </patternFill>
      </fill>
    </dxf>
    <dxf>
      <fill>
        <patternFill patternType="solid">
          <fgColor rgb="FFB6D7A8"/>
          <bgColor rgb="FFB6D7A8"/>
        </patternFill>
      </fill>
    </dxf>
    <dxf>
      <fill>
        <patternFill patternType="solid">
          <fgColor rgb="FF6D2818"/>
          <bgColor rgb="FF6D2818"/>
        </patternFill>
      </fill>
    </dxf>
    <dxf>
      <fill>
        <patternFill patternType="solid">
          <fgColor rgb="FF3578F4"/>
          <bgColor rgb="FF3578F4"/>
        </patternFill>
      </fill>
    </dxf>
    <dxf>
      <fill>
        <patternFill patternType="solid">
          <fgColor rgb="FFB7B7CE"/>
          <bgColor rgb="FFB7B7CE"/>
        </patternFill>
      </fill>
    </dxf>
    <dxf>
      <fill>
        <patternFill patternType="solid">
          <fgColor rgb="FFB29E59"/>
          <bgColor rgb="FFB29E59"/>
        </patternFill>
      </fill>
    </dxf>
    <dxf>
      <fill>
        <patternFill patternType="solid">
          <fgColor rgb="FFFF398B"/>
          <bgColor rgb="FFFF398B"/>
        </patternFill>
      </fill>
    </dxf>
    <dxf>
      <fill>
        <patternFill patternType="solid">
          <fgColor rgb="FF9345B3"/>
          <bgColor rgb="FF9345B3"/>
        </patternFill>
      </fill>
    </dxf>
    <dxf>
      <fill>
        <patternFill patternType="solid">
          <fgColor rgb="FFC3C2A4"/>
          <bgColor rgb="FFC3C2A4"/>
        </patternFill>
      </fill>
    </dxf>
    <dxf>
      <fill>
        <patternFill patternType="solid">
          <fgColor rgb="FF81E0E5"/>
          <bgColor rgb="FF81E0E5"/>
        </patternFill>
      </fill>
    </dxf>
    <dxf>
      <fill>
        <patternFill patternType="solid">
          <fgColor rgb="FFD1B85E"/>
          <bgColor rgb="FFD1B85E"/>
        </patternFill>
      </fill>
    </dxf>
    <dxf>
      <fill>
        <patternFill patternType="solid">
          <fgColor rgb="FF57A031"/>
          <bgColor rgb="FF57A031"/>
        </patternFill>
      </fill>
    </dxf>
    <dxf>
      <fill>
        <patternFill patternType="solid">
          <fgColor rgb="FF5D66A6"/>
          <bgColor rgb="FF5D66A6"/>
        </patternFill>
      </fill>
    </dxf>
    <dxf>
      <fill>
        <patternFill patternType="solid">
          <fgColor rgb="FF84AFFF"/>
          <bgColor rgb="FF84AFFF"/>
        </patternFill>
      </fill>
    </dxf>
    <dxf>
      <fill>
        <patternFill patternType="solid">
          <fgColor rgb="FFDF2C04"/>
          <bgColor rgb="FFDF2C04"/>
        </patternFill>
      </fill>
    </dxf>
    <dxf>
      <fill>
        <patternFill patternType="solid">
          <fgColor rgb="FFF0AEE1"/>
          <bgColor rgb="FFF0AEE1"/>
        </patternFill>
      </fill>
    </dxf>
    <dxf>
      <fill>
        <patternFill patternType="solid">
          <fgColor rgb="FFF8C81D"/>
          <bgColor rgb="FFF8C81D"/>
        </patternFill>
      </fill>
    </dxf>
    <dxf>
      <fill>
        <patternFill patternType="solid">
          <fgColor rgb="FF442D04"/>
          <bgColor rgb="FF442D04"/>
        </patternFill>
      </fill>
    </dxf>
    <dxf>
      <fill>
        <patternFill patternType="solid">
          <fgColor rgb="FF8C79DC"/>
          <bgColor rgb="FF8C79DC"/>
        </patternFill>
      </fill>
    </dxf>
    <dxf>
      <fill>
        <patternFill patternType="solid">
          <fgColor rgb="FFBDC45B"/>
          <bgColor rgb="FFBDC45B"/>
        </patternFill>
      </fill>
    </dxf>
    <dxf>
      <font>
        <color rgb="FFFFFFFF"/>
      </font>
      <fill>
        <patternFill patternType="solid">
          <fgColor rgb="FFCCCCCC"/>
          <bgColor rgb="FFCCCCCC"/>
        </patternFill>
      </fill>
    </dxf>
    <dxf>
      <font>
        <color rgb="FFFFFFFF"/>
      </font>
      <fill>
        <patternFill patternType="solid">
          <fgColor rgb="FF5C80D1"/>
          <bgColor rgb="FF5C80D1"/>
        </patternFill>
      </fill>
    </dxf>
    <dxf>
      <font>
        <color rgb="FFFFFF00"/>
      </font>
      <fill>
        <patternFill patternType="solid">
          <fgColor rgb="FFFF5F30"/>
          <bgColor rgb="FFFF5F30"/>
        </patternFill>
      </fill>
    </dxf>
    <dxf>
      <font>
        <color rgb="FFFFFFFF"/>
      </font>
      <fill>
        <patternFill patternType="solid">
          <fgColor rgb="FF64B938"/>
          <bgColor rgb="FF64B938"/>
        </patternFill>
      </fill>
    </dxf>
    <dxf>
      <font>
        <color rgb="FFFFFFFF"/>
      </font>
      <fill>
        <patternFill patternType="solid">
          <fgColor rgb="FFFF70AB"/>
          <bgColor rgb="FFFF70AB"/>
        </patternFill>
      </fill>
    </dxf>
    <dxf>
      <font>
        <color rgb="FFFFFFFF"/>
      </font>
      <fill>
        <patternFill patternType="solid">
          <fgColor rgb="FFF8D632"/>
          <bgColor rgb="FFF8D632"/>
        </patternFill>
      </fill>
    </dxf>
    <dxf>
      <font>
        <color rgb="FFFFFFFF"/>
      </font>
      <fill>
        <patternFill patternType="solid">
          <fgColor rgb="FFF8443B"/>
          <bgColor rgb="FFF8443B"/>
        </patternFill>
      </fill>
    </dxf>
    <dxf>
      <font>
        <color rgb="FFFFFFFF"/>
      </font>
      <fill>
        <patternFill patternType="solid">
          <fgColor rgb="FFC4D725"/>
          <bgColor rgb="FFC4D725"/>
        </patternFill>
      </fill>
    </dxf>
    <dxf>
      <font>
        <color rgb="FFFFFFFF"/>
      </font>
      <fill>
        <patternFill patternType="solid">
          <fgColor rgb="FF6E99FA"/>
          <bgColor rgb="FF6E99FA"/>
        </patternFill>
      </fill>
    </dxf>
    <dxf>
      <font>
        <strike/>
      </font>
      <fill>
        <patternFill patternType="solid">
          <fgColor rgb="FFD9D9D9"/>
          <bgColor rgb="FFD9D9D9"/>
        </patternFill>
      </fill>
    </dxf>
    <dxf>
      <fill>
        <patternFill patternType="solid">
          <fgColor rgb="FFB6D7A8"/>
          <bgColor rgb="FFB6D7A8"/>
        </patternFill>
      </fill>
    </dxf>
    <dxf>
      <fill>
        <patternFill patternType="solid">
          <fgColor rgb="FFB6D7A8"/>
          <bgColor rgb="FFB6D7A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1</xdr:col>
      <xdr:colOff>942975</xdr:colOff>
      <xdr:row>2</xdr:row>
      <xdr:rowOff>657225</xdr:rowOff>
    </xdr:from>
    <xdr:ext cx="3495675" cy="1381125"/>
    <xdr:pic>
      <xdr:nvPicPr>
        <xdr:cNvPr id="2" name="image1.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8" Type="http://schemas.openxmlformats.org/officeDocument/2006/relationships/hyperlink" Target="http://cdn.bulbagarden.net/upload/1/17/Bag_Heal_Ball_Sprite.png" TargetMode="External"/><Relationship Id="rId13" Type="http://schemas.openxmlformats.org/officeDocument/2006/relationships/hyperlink" Target="http://cdn.bulbagarden.net/upload/8/87/Bag_Luxury_Ball_Sprite.png" TargetMode="External"/><Relationship Id="rId18" Type="http://schemas.openxmlformats.org/officeDocument/2006/relationships/hyperlink" Target="http://cdn.bulbagarden.net/upload/b/b2/Bag_Park_Ball_Sprite.png" TargetMode="External"/><Relationship Id="rId26" Type="http://schemas.openxmlformats.org/officeDocument/2006/relationships/hyperlink" Target="http://cdn.bulbagarden.net/upload/0/03/Bag_Ultra_Ball_Sprite.png" TargetMode="External"/><Relationship Id="rId3" Type="http://schemas.openxmlformats.org/officeDocument/2006/relationships/hyperlink" Target="http://cdn.bulbagarden.net/upload/4/4a/Bag_Dream_Ball_Sprite.png" TargetMode="External"/><Relationship Id="rId21" Type="http://schemas.openxmlformats.org/officeDocument/2006/relationships/hyperlink" Target="http://cdn.bulbagarden.net/upload/4/41/Bag_Quick_Ball_Sprite.png" TargetMode="External"/><Relationship Id="rId7" Type="http://schemas.openxmlformats.org/officeDocument/2006/relationships/hyperlink" Target="http://cdn.bulbagarden.net/upload/c/ca/Bag_Great_Ball_Sprite.png" TargetMode="External"/><Relationship Id="rId12" Type="http://schemas.openxmlformats.org/officeDocument/2006/relationships/hyperlink" Target="http://cdn.bulbagarden.net/upload/2/25/Bag_Lure_Ball_Sprite.png" TargetMode="External"/><Relationship Id="rId17" Type="http://schemas.openxmlformats.org/officeDocument/2006/relationships/hyperlink" Target="http://cdn.bulbagarden.net/upload/4/4b/Bag_Net_Ball_Sprite.png" TargetMode="External"/><Relationship Id="rId25" Type="http://schemas.openxmlformats.org/officeDocument/2006/relationships/hyperlink" Target="http://cdn.bulbagarden.net/upload/3/3d/Bag_Timer_Ball_Sprite.png" TargetMode="External"/><Relationship Id="rId2" Type="http://schemas.openxmlformats.org/officeDocument/2006/relationships/hyperlink" Target="http://cdn.bulbagarden.net/upload/f/f2/Bag_Dive_Ball_Sprite.png" TargetMode="External"/><Relationship Id="rId16" Type="http://schemas.openxmlformats.org/officeDocument/2006/relationships/hyperlink" Target="http://cdn.bulbagarden.net/upload/4/42/Bag_Nest_Ball_Sprite.png" TargetMode="External"/><Relationship Id="rId20" Type="http://schemas.openxmlformats.org/officeDocument/2006/relationships/hyperlink" Target="http://cdn.bulbagarden.net/upload/5/55/Bag_Premier_Ball_Sprite.png" TargetMode="External"/><Relationship Id="rId1" Type="http://schemas.openxmlformats.org/officeDocument/2006/relationships/hyperlink" Target="http://cdn.bulbagarden.net/upload/f/ff/Bag_Cherish_Ball_Sprite.png" TargetMode="External"/><Relationship Id="rId6" Type="http://schemas.openxmlformats.org/officeDocument/2006/relationships/hyperlink" Target="http://cdn.bulbagarden.net/upload/1/17/Bag_Friend_Ball_Sprite.png" TargetMode="External"/><Relationship Id="rId11" Type="http://schemas.openxmlformats.org/officeDocument/2006/relationships/hyperlink" Target="http://cdn.bulbagarden.net/upload/4/42/Bag_Love_Ball_Sprite.png" TargetMode="External"/><Relationship Id="rId24" Type="http://schemas.openxmlformats.org/officeDocument/2006/relationships/hyperlink" Target="http://cdn.bulbagarden.net/upload/3/3e/Bag_Sport_Ball_Sprite.png" TargetMode="External"/><Relationship Id="rId5" Type="http://schemas.openxmlformats.org/officeDocument/2006/relationships/hyperlink" Target="http://cdn.bulbagarden.net/upload/7/70/Bag_Fast_Ball_Sprite.png" TargetMode="External"/><Relationship Id="rId15" Type="http://schemas.openxmlformats.org/officeDocument/2006/relationships/hyperlink" Target="http://cdn.bulbagarden.net/upload/f/f9/Bag_Moon_Ball_Sprite.png" TargetMode="External"/><Relationship Id="rId23" Type="http://schemas.openxmlformats.org/officeDocument/2006/relationships/hyperlink" Target="http://cdn.bulbagarden.net/upload/e/eb/Bag_Safari_Ball_Sprite.png" TargetMode="External"/><Relationship Id="rId10" Type="http://schemas.openxmlformats.org/officeDocument/2006/relationships/hyperlink" Target="http://cdn.bulbagarden.net/upload/d/df/Bag_Level_Ball_Sprite.png" TargetMode="External"/><Relationship Id="rId19" Type="http://schemas.openxmlformats.org/officeDocument/2006/relationships/hyperlink" Target="http://cdn.bulbagarden.net/upload/9/93/Bag_Pok%C3%A9_Ball_Sprite.png" TargetMode="External"/><Relationship Id="rId4" Type="http://schemas.openxmlformats.org/officeDocument/2006/relationships/hyperlink" Target="http://cdn.bulbagarden.net/upload/0/06/Bag_Dusk_Ball_Sprite.png" TargetMode="External"/><Relationship Id="rId9" Type="http://schemas.openxmlformats.org/officeDocument/2006/relationships/hyperlink" Target="http://cdn.bulbagarden.net/upload/7/74/Bag_Heavy_Ball_Sprite.png" TargetMode="External"/><Relationship Id="rId14" Type="http://schemas.openxmlformats.org/officeDocument/2006/relationships/hyperlink" Target="http://cdn.bulbagarden.net/upload/6/6d/Bag_Master_Ball_Sprite.png" TargetMode="External"/><Relationship Id="rId22" Type="http://schemas.openxmlformats.org/officeDocument/2006/relationships/hyperlink" Target="http://cdn.bulbagarden.net/upload/8/89/Bag_Repeat_Ball_Sprite.png" TargetMode="Externa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6" Type="http://schemas.openxmlformats.org/officeDocument/2006/relationships/hyperlink" Target="http://cdn.bulbagarden.net/upload/1/18/743MS.png" TargetMode="External"/><Relationship Id="rId21" Type="http://schemas.openxmlformats.org/officeDocument/2006/relationships/hyperlink" Target="http://cdn.bulbagarden.net/upload/e/e6/738MS.png" TargetMode="External"/><Relationship Id="rId42" Type="http://schemas.openxmlformats.org/officeDocument/2006/relationships/hyperlink" Target="http://cdn.bulbagarden.net/upload/9/9f/759MS.png" TargetMode="External"/><Relationship Id="rId47" Type="http://schemas.openxmlformats.org/officeDocument/2006/relationships/hyperlink" Target="http://cdn.bulbagarden.net/upload/3/3c/764MS.png" TargetMode="External"/><Relationship Id="rId63" Type="http://schemas.openxmlformats.org/officeDocument/2006/relationships/hyperlink" Target="http://cdn.bulbagarden.net/upload/a/a0/780MS.png" TargetMode="External"/><Relationship Id="rId68" Type="http://schemas.openxmlformats.org/officeDocument/2006/relationships/hyperlink" Target="http://cdn.bulbagarden.net/upload/2/27/785MS.png" TargetMode="External"/><Relationship Id="rId84" Type="http://schemas.openxmlformats.org/officeDocument/2006/relationships/hyperlink" Target="http://cdn.bulbagarden.net/upload/2/20/801MS.png" TargetMode="External"/><Relationship Id="rId16" Type="http://schemas.openxmlformats.org/officeDocument/2006/relationships/hyperlink" Target="http://cdn.bulbagarden.net/upload/c/c5/733MS.png" TargetMode="External"/><Relationship Id="rId11" Type="http://schemas.openxmlformats.org/officeDocument/2006/relationships/hyperlink" Target="http://cdn.bulbagarden.net/upload/0/02/728MS.png" TargetMode="External"/><Relationship Id="rId32" Type="http://schemas.openxmlformats.org/officeDocument/2006/relationships/hyperlink" Target="http://cdn.bulbagarden.net/upload/0/06/749MS.png" TargetMode="External"/><Relationship Id="rId37" Type="http://schemas.openxmlformats.org/officeDocument/2006/relationships/hyperlink" Target="http://cdn.bulbagarden.net/upload/9/95/754MS.png" TargetMode="External"/><Relationship Id="rId53" Type="http://schemas.openxmlformats.org/officeDocument/2006/relationships/hyperlink" Target="http://cdn.bulbagarden.net/upload/d/d4/770MS.png" TargetMode="External"/><Relationship Id="rId58" Type="http://schemas.openxmlformats.org/officeDocument/2006/relationships/hyperlink" Target="http://cdn.bulbagarden.net/upload/a/ab/775MS.png" TargetMode="External"/><Relationship Id="rId74" Type="http://schemas.openxmlformats.org/officeDocument/2006/relationships/hyperlink" Target="http://cdn.bulbagarden.net/upload/a/af/791MS.png" TargetMode="External"/><Relationship Id="rId79" Type="http://schemas.openxmlformats.org/officeDocument/2006/relationships/hyperlink" Target="http://cdn.bulbagarden.net/upload/9/9f/796MS.png" TargetMode="External"/><Relationship Id="rId5" Type="http://schemas.openxmlformats.org/officeDocument/2006/relationships/hyperlink" Target="http://cdn.bulbagarden.net/upload/4/48/722MS.png" TargetMode="External"/><Relationship Id="rId61" Type="http://schemas.openxmlformats.org/officeDocument/2006/relationships/hyperlink" Target="http://cdn.bulbagarden.net/upload/6/6f/778MS.png" TargetMode="External"/><Relationship Id="rId82" Type="http://schemas.openxmlformats.org/officeDocument/2006/relationships/hyperlink" Target="http://cdn.bulbagarden.net/upload/3/3e/799MS.png" TargetMode="External"/><Relationship Id="rId19" Type="http://schemas.openxmlformats.org/officeDocument/2006/relationships/hyperlink" Target="http://cdn.bulbagarden.net/upload/b/b5/736MS.png" TargetMode="External"/><Relationship Id="rId14" Type="http://schemas.openxmlformats.org/officeDocument/2006/relationships/hyperlink" Target="http://cdn.bulbagarden.net/upload/a/a5/731MS.png" TargetMode="External"/><Relationship Id="rId22" Type="http://schemas.openxmlformats.org/officeDocument/2006/relationships/hyperlink" Target="http://cdn.bulbagarden.net/upload/1/1a/739MS.png" TargetMode="External"/><Relationship Id="rId27" Type="http://schemas.openxmlformats.org/officeDocument/2006/relationships/hyperlink" Target="http://cdn.bulbagarden.net/upload/f/f8/744MS.png" TargetMode="External"/><Relationship Id="rId30" Type="http://schemas.openxmlformats.org/officeDocument/2006/relationships/hyperlink" Target="http://cdn.bulbagarden.net/upload/7/74/747MS.png" TargetMode="External"/><Relationship Id="rId35" Type="http://schemas.openxmlformats.org/officeDocument/2006/relationships/hyperlink" Target="http://cdn.bulbagarden.net/upload/8/80/752MS.png" TargetMode="External"/><Relationship Id="rId43" Type="http://schemas.openxmlformats.org/officeDocument/2006/relationships/hyperlink" Target="http://cdn.bulbagarden.net/upload/0/06/760MS.png" TargetMode="External"/><Relationship Id="rId48" Type="http://schemas.openxmlformats.org/officeDocument/2006/relationships/hyperlink" Target="http://cdn.bulbagarden.net/upload/c/cd/765MS.png" TargetMode="External"/><Relationship Id="rId56" Type="http://schemas.openxmlformats.org/officeDocument/2006/relationships/hyperlink" Target="http://cdn.bulbagarden.net/upload/0/05/773MS.png" TargetMode="External"/><Relationship Id="rId64" Type="http://schemas.openxmlformats.org/officeDocument/2006/relationships/hyperlink" Target="http://cdn.bulbagarden.net/upload/9/95/781MS.png" TargetMode="External"/><Relationship Id="rId69" Type="http://schemas.openxmlformats.org/officeDocument/2006/relationships/hyperlink" Target="http://cdn.bulbagarden.net/upload/e/e1/786MS.png" TargetMode="External"/><Relationship Id="rId77" Type="http://schemas.openxmlformats.org/officeDocument/2006/relationships/hyperlink" Target="http://cdn.bulbagarden.net/upload/0/0a/794MS.png" TargetMode="External"/><Relationship Id="rId8" Type="http://schemas.openxmlformats.org/officeDocument/2006/relationships/hyperlink" Target="http://cdn.bulbagarden.net/upload/0/07/725MS.png" TargetMode="External"/><Relationship Id="rId51" Type="http://schemas.openxmlformats.org/officeDocument/2006/relationships/hyperlink" Target="http://cdn.bulbagarden.net/upload/6/6d/768MS.png" TargetMode="External"/><Relationship Id="rId72" Type="http://schemas.openxmlformats.org/officeDocument/2006/relationships/hyperlink" Target="http://cdn.bulbagarden.net/upload/b/b9/789MS.png" TargetMode="External"/><Relationship Id="rId80" Type="http://schemas.openxmlformats.org/officeDocument/2006/relationships/hyperlink" Target="http://cdn.bulbagarden.net/upload/6/62/797MS.png" TargetMode="External"/><Relationship Id="rId3" Type="http://schemas.openxmlformats.org/officeDocument/2006/relationships/hyperlink" Target="http://cdn.bulbagarden.net/upload/d/d0/720MS.png" TargetMode="External"/><Relationship Id="rId12" Type="http://schemas.openxmlformats.org/officeDocument/2006/relationships/hyperlink" Target="http://cdn.bulbagarden.net/upload/6/6c/729MS.png" TargetMode="External"/><Relationship Id="rId17" Type="http://schemas.openxmlformats.org/officeDocument/2006/relationships/hyperlink" Target="http://cdn.bulbagarden.net/upload/f/f2/734MS.png" TargetMode="External"/><Relationship Id="rId25" Type="http://schemas.openxmlformats.org/officeDocument/2006/relationships/hyperlink" Target="http://cdn.bulbagarden.net/upload/5/57/742MS.png" TargetMode="External"/><Relationship Id="rId33" Type="http://schemas.openxmlformats.org/officeDocument/2006/relationships/hyperlink" Target="http://cdn.bulbagarden.net/upload/6/68/750MS.png" TargetMode="External"/><Relationship Id="rId38" Type="http://schemas.openxmlformats.org/officeDocument/2006/relationships/hyperlink" Target="http://cdn.bulbagarden.net/upload/5/5f/755MS.png" TargetMode="External"/><Relationship Id="rId46" Type="http://schemas.openxmlformats.org/officeDocument/2006/relationships/hyperlink" Target="http://cdn.bulbagarden.net/upload/3/31/763MS.png" TargetMode="External"/><Relationship Id="rId59" Type="http://schemas.openxmlformats.org/officeDocument/2006/relationships/hyperlink" Target="http://cdn.bulbagarden.net/upload/5/50/776MS.png" TargetMode="External"/><Relationship Id="rId67" Type="http://schemas.openxmlformats.org/officeDocument/2006/relationships/hyperlink" Target="http://cdn.bulbagarden.net/upload/2/27/784MS.png" TargetMode="External"/><Relationship Id="rId20" Type="http://schemas.openxmlformats.org/officeDocument/2006/relationships/hyperlink" Target="http://cdn.bulbagarden.net/upload/7/7e/737MS.png" TargetMode="External"/><Relationship Id="rId41" Type="http://schemas.openxmlformats.org/officeDocument/2006/relationships/hyperlink" Target="http://cdn.bulbagarden.net/upload/c/c8/758MS.png" TargetMode="External"/><Relationship Id="rId54" Type="http://schemas.openxmlformats.org/officeDocument/2006/relationships/hyperlink" Target="http://cdn.bulbagarden.net/upload/3/3d/771MS.png" TargetMode="External"/><Relationship Id="rId62" Type="http://schemas.openxmlformats.org/officeDocument/2006/relationships/hyperlink" Target="http://cdn.bulbagarden.net/upload/1/1b/779MS.png" TargetMode="External"/><Relationship Id="rId70" Type="http://schemas.openxmlformats.org/officeDocument/2006/relationships/hyperlink" Target="http://cdn.bulbagarden.net/upload/7/78/787MS.png" TargetMode="External"/><Relationship Id="rId75" Type="http://schemas.openxmlformats.org/officeDocument/2006/relationships/hyperlink" Target="http://cdn.bulbagarden.net/upload/7/76/792MS.png" TargetMode="External"/><Relationship Id="rId83" Type="http://schemas.openxmlformats.org/officeDocument/2006/relationships/hyperlink" Target="http://cdn.bulbagarden.net/upload/a/a4/800MS.png" TargetMode="External"/><Relationship Id="rId1" Type="http://schemas.openxmlformats.org/officeDocument/2006/relationships/hyperlink" Target="http://cdn.bulbagarden.net/upload/b/b4/089MS.png" TargetMode="External"/><Relationship Id="rId6" Type="http://schemas.openxmlformats.org/officeDocument/2006/relationships/hyperlink" Target="http://cdn.bulbagarden.net/upload/9/95/723MS.png" TargetMode="External"/><Relationship Id="rId15" Type="http://schemas.openxmlformats.org/officeDocument/2006/relationships/hyperlink" Target="http://cdn.bulbagarden.net/upload/7/79/732MS.png" TargetMode="External"/><Relationship Id="rId23" Type="http://schemas.openxmlformats.org/officeDocument/2006/relationships/hyperlink" Target="http://cdn.bulbagarden.net/upload/2/28/740MS.png" TargetMode="External"/><Relationship Id="rId28" Type="http://schemas.openxmlformats.org/officeDocument/2006/relationships/hyperlink" Target="http://cdn.bulbagarden.net/upload/b/b3/745MS.png" TargetMode="External"/><Relationship Id="rId36" Type="http://schemas.openxmlformats.org/officeDocument/2006/relationships/hyperlink" Target="http://cdn.bulbagarden.net/upload/d/d9/753MS.png" TargetMode="External"/><Relationship Id="rId49" Type="http://schemas.openxmlformats.org/officeDocument/2006/relationships/hyperlink" Target="http://cdn.bulbagarden.net/upload/4/41/766MS.png" TargetMode="External"/><Relationship Id="rId57" Type="http://schemas.openxmlformats.org/officeDocument/2006/relationships/hyperlink" Target="http://cdn.bulbagarden.net/upload/d/d6/774MS.png" TargetMode="External"/><Relationship Id="rId10" Type="http://schemas.openxmlformats.org/officeDocument/2006/relationships/hyperlink" Target="http://cdn.bulbagarden.net/upload/5/58/727MS.png" TargetMode="External"/><Relationship Id="rId31" Type="http://schemas.openxmlformats.org/officeDocument/2006/relationships/hyperlink" Target="http://cdn.bulbagarden.net/upload/1/1b/748MS.png" TargetMode="External"/><Relationship Id="rId44" Type="http://schemas.openxmlformats.org/officeDocument/2006/relationships/hyperlink" Target="http://cdn.bulbagarden.net/upload/2/2a/761MS.png" TargetMode="External"/><Relationship Id="rId52" Type="http://schemas.openxmlformats.org/officeDocument/2006/relationships/hyperlink" Target="http://cdn.bulbagarden.net/upload/f/fb/769MS.png" TargetMode="External"/><Relationship Id="rId60" Type="http://schemas.openxmlformats.org/officeDocument/2006/relationships/hyperlink" Target="http://cdn.bulbagarden.net/upload/1/16/777MS.png" TargetMode="External"/><Relationship Id="rId65" Type="http://schemas.openxmlformats.org/officeDocument/2006/relationships/hyperlink" Target="http://cdn.bulbagarden.net/upload/4/4d/782MS.png" TargetMode="External"/><Relationship Id="rId73" Type="http://schemas.openxmlformats.org/officeDocument/2006/relationships/hyperlink" Target="http://cdn.bulbagarden.net/upload/7/73/790MS.png" TargetMode="External"/><Relationship Id="rId78" Type="http://schemas.openxmlformats.org/officeDocument/2006/relationships/hyperlink" Target="http://cdn.bulbagarden.net/upload/1/15/795MS.png" TargetMode="External"/><Relationship Id="rId81" Type="http://schemas.openxmlformats.org/officeDocument/2006/relationships/hyperlink" Target="http://cdn.bulbagarden.net/upload/6/69/798MS.png" TargetMode="External"/><Relationship Id="rId4" Type="http://schemas.openxmlformats.org/officeDocument/2006/relationships/hyperlink" Target="http://cdn.bulbagarden.net/upload/e/e4/721MS.png" TargetMode="External"/><Relationship Id="rId9" Type="http://schemas.openxmlformats.org/officeDocument/2006/relationships/hyperlink" Target="http://cdn.bulbagarden.net/upload/9/99/726MS.png" TargetMode="External"/><Relationship Id="rId13" Type="http://schemas.openxmlformats.org/officeDocument/2006/relationships/hyperlink" Target="http://cdn.bulbagarden.net/upload/9/9b/730MS.png" TargetMode="External"/><Relationship Id="rId18" Type="http://schemas.openxmlformats.org/officeDocument/2006/relationships/hyperlink" Target="http://cdn.bulbagarden.net/upload/e/e2/735MS.png" TargetMode="External"/><Relationship Id="rId39" Type="http://schemas.openxmlformats.org/officeDocument/2006/relationships/hyperlink" Target="http://cdn.bulbagarden.net/upload/6/68/756MS.png" TargetMode="External"/><Relationship Id="rId34" Type="http://schemas.openxmlformats.org/officeDocument/2006/relationships/hyperlink" Target="http://cdn.bulbagarden.net/upload/e/ee/751MS.png" TargetMode="External"/><Relationship Id="rId50" Type="http://schemas.openxmlformats.org/officeDocument/2006/relationships/hyperlink" Target="http://cdn.bulbagarden.net/upload/e/ef/767MS.png" TargetMode="External"/><Relationship Id="rId55" Type="http://schemas.openxmlformats.org/officeDocument/2006/relationships/hyperlink" Target="http://cdn.bulbagarden.net/upload/3/37/772MS.png" TargetMode="External"/><Relationship Id="rId76" Type="http://schemas.openxmlformats.org/officeDocument/2006/relationships/hyperlink" Target="http://cdn.bulbagarden.net/upload/f/f0/793MS.png" TargetMode="External"/><Relationship Id="rId7" Type="http://schemas.openxmlformats.org/officeDocument/2006/relationships/hyperlink" Target="http://cdn.bulbagarden.net/upload/0/01/724MS.png" TargetMode="External"/><Relationship Id="rId71" Type="http://schemas.openxmlformats.org/officeDocument/2006/relationships/hyperlink" Target="http://cdn.bulbagarden.net/upload/8/88/788MS.png" TargetMode="External"/><Relationship Id="rId2" Type="http://schemas.openxmlformats.org/officeDocument/2006/relationships/hyperlink" Target="http://cdn.bulbagarden.net/upload/5/53/719MS.png" TargetMode="External"/><Relationship Id="rId29" Type="http://schemas.openxmlformats.org/officeDocument/2006/relationships/hyperlink" Target="http://cdn.bulbagarden.net/upload/0/0f/746MS.png" TargetMode="External"/><Relationship Id="rId24" Type="http://schemas.openxmlformats.org/officeDocument/2006/relationships/hyperlink" Target="http://cdn.bulbagarden.net/upload/7/72/741MS.png" TargetMode="External"/><Relationship Id="rId40" Type="http://schemas.openxmlformats.org/officeDocument/2006/relationships/hyperlink" Target="http://cdn.bulbagarden.net/upload/f/f2/757MS.png" TargetMode="External"/><Relationship Id="rId45" Type="http://schemas.openxmlformats.org/officeDocument/2006/relationships/hyperlink" Target="http://cdn.bulbagarden.net/upload/1/15/762MS.png" TargetMode="External"/><Relationship Id="rId66" Type="http://schemas.openxmlformats.org/officeDocument/2006/relationships/hyperlink" Target="http://cdn.bulbagarden.net/upload/d/d4/783MS.png" TargetMode="External"/></Relationships>
</file>

<file path=xl/worksheets/_rels/sheet25.xml.rels><?xml version="1.0" encoding="UTF-8" standalone="yes"?>
<Relationships xmlns="http://schemas.openxmlformats.org/package/2006/relationships"><Relationship Id="rId26" Type="http://schemas.openxmlformats.org/officeDocument/2006/relationships/hyperlink" Target="http://cdn.bulbagarden.net/upload/1/18/743MS.png" TargetMode="External"/><Relationship Id="rId21" Type="http://schemas.openxmlformats.org/officeDocument/2006/relationships/hyperlink" Target="http://cdn.bulbagarden.net/upload/e/e6/738MS.png" TargetMode="External"/><Relationship Id="rId42" Type="http://schemas.openxmlformats.org/officeDocument/2006/relationships/hyperlink" Target="http://cdn.bulbagarden.net/upload/9/9f/759MS.png" TargetMode="External"/><Relationship Id="rId47" Type="http://schemas.openxmlformats.org/officeDocument/2006/relationships/hyperlink" Target="http://cdn.bulbagarden.net/upload/3/3c/764MS.png" TargetMode="External"/><Relationship Id="rId63" Type="http://schemas.openxmlformats.org/officeDocument/2006/relationships/hyperlink" Target="http://cdn.bulbagarden.net/upload/a/a0/780MS.png" TargetMode="External"/><Relationship Id="rId68" Type="http://schemas.openxmlformats.org/officeDocument/2006/relationships/hyperlink" Target="http://cdn.bulbagarden.net/upload/2/27/785MS.png" TargetMode="External"/><Relationship Id="rId84" Type="http://schemas.openxmlformats.org/officeDocument/2006/relationships/hyperlink" Target="http://cdn.bulbagarden.net/upload/2/20/801MS.png" TargetMode="External"/><Relationship Id="rId16" Type="http://schemas.openxmlformats.org/officeDocument/2006/relationships/hyperlink" Target="http://cdn.bulbagarden.net/upload/c/c5/733MS.png" TargetMode="External"/><Relationship Id="rId11" Type="http://schemas.openxmlformats.org/officeDocument/2006/relationships/hyperlink" Target="http://cdn.bulbagarden.net/upload/0/02/728MS.png" TargetMode="External"/><Relationship Id="rId32" Type="http://schemas.openxmlformats.org/officeDocument/2006/relationships/hyperlink" Target="http://cdn.bulbagarden.net/upload/0/06/749MS.png" TargetMode="External"/><Relationship Id="rId37" Type="http://schemas.openxmlformats.org/officeDocument/2006/relationships/hyperlink" Target="http://cdn.bulbagarden.net/upload/9/95/754MS.png" TargetMode="External"/><Relationship Id="rId53" Type="http://schemas.openxmlformats.org/officeDocument/2006/relationships/hyperlink" Target="http://cdn.bulbagarden.net/upload/d/d4/770MS.png" TargetMode="External"/><Relationship Id="rId58" Type="http://schemas.openxmlformats.org/officeDocument/2006/relationships/hyperlink" Target="http://cdn.bulbagarden.net/upload/a/ab/775MS.png" TargetMode="External"/><Relationship Id="rId74" Type="http://schemas.openxmlformats.org/officeDocument/2006/relationships/hyperlink" Target="http://cdn.bulbagarden.net/upload/a/af/791MS.png" TargetMode="External"/><Relationship Id="rId79" Type="http://schemas.openxmlformats.org/officeDocument/2006/relationships/hyperlink" Target="http://cdn.bulbagarden.net/upload/9/9f/796MS.png" TargetMode="External"/><Relationship Id="rId5" Type="http://schemas.openxmlformats.org/officeDocument/2006/relationships/hyperlink" Target="http://cdn.bulbagarden.net/upload/4/48/722MS.png" TargetMode="External"/><Relationship Id="rId61" Type="http://schemas.openxmlformats.org/officeDocument/2006/relationships/hyperlink" Target="http://cdn.bulbagarden.net/upload/6/6f/778MS.png" TargetMode="External"/><Relationship Id="rId82" Type="http://schemas.openxmlformats.org/officeDocument/2006/relationships/hyperlink" Target="http://cdn.bulbagarden.net/upload/3/3e/799MS.png" TargetMode="External"/><Relationship Id="rId19" Type="http://schemas.openxmlformats.org/officeDocument/2006/relationships/hyperlink" Target="http://cdn.bulbagarden.net/upload/b/b5/736MS.png" TargetMode="External"/><Relationship Id="rId14" Type="http://schemas.openxmlformats.org/officeDocument/2006/relationships/hyperlink" Target="http://cdn.bulbagarden.net/upload/a/a5/731MS.png" TargetMode="External"/><Relationship Id="rId22" Type="http://schemas.openxmlformats.org/officeDocument/2006/relationships/hyperlink" Target="http://cdn.bulbagarden.net/upload/1/1a/739MS.png" TargetMode="External"/><Relationship Id="rId27" Type="http://schemas.openxmlformats.org/officeDocument/2006/relationships/hyperlink" Target="http://cdn.bulbagarden.net/upload/f/f8/744MS.png" TargetMode="External"/><Relationship Id="rId30" Type="http://schemas.openxmlformats.org/officeDocument/2006/relationships/hyperlink" Target="http://cdn.bulbagarden.net/upload/7/74/747MS.png" TargetMode="External"/><Relationship Id="rId35" Type="http://schemas.openxmlformats.org/officeDocument/2006/relationships/hyperlink" Target="http://cdn.bulbagarden.net/upload/8/80/752MS.png" TargetMode="External"/><Relationship Id="rId43" Type="http://schemas.openxmlformats.org/officeDocument/2006/relationships/hyperlink" Target="http://cdn.bulbagarden.net/upload/0/06/760MS.png" TargetMode="External"/><Relationship Id="rId48" Type="http://schemas.openxmlformats.org/officeDocument/2006/relationships/hyperlink" Target="http://cdn.bulbagarden.net/upload/c/cd/765MS.png" TargetMode="External"/><Relationship Id="rId56" Type="http://schemas.openxmlformats.org/officeDocument/2006/relationships/hyperlink" Target="http://cdn.bulbagarden.net/upload/0/05/773MS.png" TargetMode="External"/><Relationship Id="rId64" Type="http://schemas.openxmlformats.org/officeDocument/2006/relationships/hyperlink" Target="http://cdn.bulbagarden.net/upload/9/95/781MS.png" TargetMode="External"/><Relationship Id="rId69" Type="http://schemas.openxmlformats.org/officeDocument/2006/relationships/hyperlink" Target="http://cdn.bulbagarden.net/upload/e/e1/786MS.png" TargetMode="External"/><Relationship Id="rId77" Type="http://schemas.openxmlformats.org/officeDocument/2006/relationships/hyperlink" Target="http://cdn.bulbagarden.net/upload/0/0a/794MS.png" TargetMode="External"/><Relationship Id="rId8" Type="http://schemas.openxmlformats.org/officeDocument/2006/relationships/hyperlink" Target="http://cdn.bulbagarden.net/upload/0/07/725MS.png" TargetMode="External"/><Relationship Id="rId51" Type="http://schemas.openxmlformats.org/officeDocument/2006/relationships/hyperlink" Target="http://cdn.bulbagarden.net/upload/6/6d/768MS.png" TargetMode="External"/><Relationship Id="rId72" Type="http://schemas.openxmlformats.org/officeDocument/2006/relationships/hyperlink" Target="http://cdn.bulbagarden.net/upload/b/b9/789MS.png" TargetMode="External"/><Relationship Id="rId80" Type="http://schemas.openxmlformats.org/officeDocument/2006/relationships/hyperlink" Target="http://cdn.bulbagarden.net/upload/6/62/797MS.png" TargetMode="External"/><Relationship Id="rId3" Type="http://schemas.openxmlformats.org/officeDocument/2006/relationships/hyperlink" Target="http://cdn.bulbagarden.net/upload/d/d0/720MS.png" TargetMode="External"/><Relationship Id="rId12" Type="http://schemas.openxmlformats.org/officeDocument/2006/relationships/hyperlink" Target="http://cdn.bulbagarden.net/upload/6/6c/729MS.png" TargetMode="External"/><Relationship Id="rId17" Type="http://schemas.openxmlformats.org/officeDocument/2006/relationships/hyperlink" Target="http://cdn.bulbagarden.net/upload/f/f2/734MS.png" TargetMode="External"/><Relationship Id="rId25" Type="http://schemas.openxmlformats.org/officeDocument/2006/relationships/hyperlink" Target="http://cdn.bulbagarden.net/upload/5/57/742MS.png" TargetMode="External"/><Relationship Id="rId33" Type="http://schemas.openxmlformats.org/officeDocument/2006/relationships/hyperlink" Target="http://cdn.bulbagarden.net/upload/6/68/750MS.png" TargetMode="External"/><Relationship Id="rId38" Type="http://schemas.openxmlformats.org/officeDocument/2006/relationships/hyperlink" Target="http://cdn.bulbagarden.net/upload/5/5f/755MS.png" TargetMode="External"/><Relationship Id="rId46" Type="http://schemas.openxmlformats.org/officeDocument/2006/relationships/hyperlink" Target="http://cdn.bulbagarden.net/upload/3/31/763MS.png" TargetMode="External"/><Relationship Id="rId59" Type="http://schemas.openxmlformats.org/officeDocument/2006/relationships/hyperlink" Target="http://cdn.bulbagarden.net/upload/5/50/776MS.png" TargetMode="External"/><Relationship Id="rId67" Type="http://schemas.openxmlformats.org/officeDocument/2006/relationships/hyperlink" Target="http://cdn.bulbagarden.net/upload/2/27/784MS.png" TargetMode="External"/><Relationship Id="rId20" Type="http://schemas.openxmlformats.org/officeDocument/2006/relationships/hyperlink" Target="http://cdn.bulbagarden.net/upload/7/7e/737MS.png" TargetMode="External"/><Relationship Id="rId41" Type="http://schemas.openxmlformats.org/officeDocument/2006/relationships/hyperlink" Target="http://cdn.bulbagarden.net/upload/c/c8/758MS.png" TargetMode="External"/><Relationship Id="rId54" Type="http://schemas.openxmlformats.org/officeDocument/2006/relationships/hyperlink" Target="http://cdn.bulbagarden.net/upload/3/3d/771MS.png" TargetMode="External"/><Relationship Id="rId62" Type="http://schemas.openxmlformats.org/officeDocument/2006/relationships/hyperlink" Target="http://cdn.bulbagarden.net/upload/1/1b/779MS.png" TargetMode="External"/><Relationship Id="rId70" Type="http://schemas.openxmlformats.org/officeDocument/2006/relationships/hyperlink" Target="http://cdn.bulbagarden.net/upload/7/78/787MS.png" TargetMode="External"/><Relationship Id="rId75" Type="http://schemas.openxmlformats.org/officeDocument/2006/relationships/hyperlink" Target="http://cdn.bulbagarden.net/upload/7/76/792MS.png" TargetMode="External"/><Relationship Id="rId83" Type="http://schemas.openxmlformats.org/officeDocument/2006/relationships/hyperlink" Target="http://cdn.bulbagarden.net/upload/a/a4/800MS.png" TargetMode="External"/><Relationship Id="rId1" Type="http://schemas.openxmlformats.org/officeDocument/2006/relationships/hyperlink" Target="http://cdn.bulbagarden.net/upload/b/b4/089MS.png" TargetMode="External"/><Relationship Id="rId6" Type="http://schemas.openxmlformats.org/officeDocument/2006/relationships/hyperlink" Target="http://cdn.bulbagarden.net/upload/9/95/723MS.png" TargetMode="External"/><Relationship Id="rId15" Type="http://schemas.openxmlformats.org/officeDocument/2006/relationships/hyperlink" Target="http://cdn.bulbagarden.net/upload/7/79/732MS.png" TargetMode="External"/><Relationship Id="rId23" Type="http://schemas.openxmlformats.org/officeDocument/2006/relationships/hyperlink" Target="http://cdn.bulbagarden.net/upload/2/28/740MS.png" TargetMode="External"/><Relationship Id="rId28" Type="http://schemas.openxmlformats.org/officeDocument/2006/relationships/hyperlink" Target="http://cdn.bulbagarden.net/upload/b/b3/745MS.png" TargetMode="External"/><Relationship Id="rId36" Type="http://schemas.openxmlformats.org/officeDocument/2006/relationships/hyperlink" Target="http://cdn.bulbagarden.net/upload/d/d9/753MS.png" TargetMode="External"/><Relationship Id="rId49" Type="http://schemas.openxmlformats.org/officeDocument/2006/relationships/hyperlink" Target="http://cdn.bulbagarden.net/upload/4/41/766MS.png" TargetMode="External"/><Relationship Id="rId57" Type="http://schemas.openxmlformats.org/officeDocument/2006/relationships/hyperlink" Target="http://cdn.bulbagarden.net/upload/d/d6/774MS.png" TargetMode="External"/><Relationship Id="rId10" Type="http://schemas.openxmlformats.org/officeDocument/2006/relationships/hyperlink" Target="http://cdn.bulbagarden.net/upload/5/58/727MS.png" TargetMode="External"/><Relationship Id="rId31" Type="http://schemas.openxmlformats.org/officeDocument/2006/relationships/hyperlink" Target="http://cdn.bulbagarden.net/upload/1/1b/748MS.png" TargetMode="External"/><Relationship Id="rId44" Type="http://schemas.openxmlformats.org/officeDocument/2006/relationships/hyperlink" Target="http://cdn.bulbagarden.net/upload/2/2a/761MS.png" TargetMode="External"/><Relationship Id="rId52" Type="http://schemas.openxmlformats.org/officeDocument/2006/relationships/hyperlink" Target="http://cdn.bulbagarden.net/upload/f/fb/769MS.png" TargetMode="External"/><Relationship Id="rId60" Type="http://schemas.openxmlformats.org/officeDocument/2006/relationships/hyperlink" Target="http://cdn.bulbagarden.net/upload/1/16/777MS.png" TargetMode="External"/><Relationship Id="rId65" Type="http://schemas.openxmlformats.org/officeDocument/2006/relationships/hyperlink" Target="http://cdn.bulbagarden.net/upload/4/4d/782MS.png" TargetMode="External"/><Relationship Id="rId73" Type="http://schemas.openxmlformats.org/officeDocument/2006/relationships/hyperlink" Target="http://cdn.bulbagarden.net/upload/7/73/790MS.png" TargetMode="External"/><Relationship Id="rId78" Type="http://schemas.openxmlformats.org/officeDocument/2006/relationships/hyperlink" Target="http://cdn.bulbagarden.net/upload/1/15/795MS.png" TargetMode="External"/><Relationship Id="rId81" Type="http://schemas.openxmlformats.org/officeDocument/2006/relationships/hyperlink" Target="http://cdn.bulbagarden.net/upload/6/69/798MS.png" TargetMode="External"/><Relationship Id="rId4" Type="http://schemas.openxmlformats.org/officeDocument/2006/relationships/hyperlink" Target="http://cdn.bulbagarden.net/upload/e/e4/721MS.png" TargetMode="External"/><Relationship Id="rId9" Type="http://schemas.openxmlformats.org/officeDocument/2006/relationships/hyperlink" Target="http://cdn.bulbagarden.net/upload/9/99/726MS.png" TargetMode="External"/><Relationship Id="rId13" Type="http://schemas.openxmlformats.org/officeDocument/2006/relationships/hyperlink" Target="http://cdn.bulbagarden.net/upload/9/9b/730MS.png" TargetMode="External"/><Relationship Id="rId18" Type="http://schemas.openxmlformats.org/officeDocument/2006/relationships/hyperlink" Target="http://cdn.bulbagarden.net/upload/e/e2/735MS.png" TargetMode="External"/><Relationship Id="rId39" Type="http://schemas.openxmlformats.org/officeDocument/2006/relationships/hyperlink" Target="http://cdn.bulbagarden.net/upload/6/68/756MS.png" TargetMode="External"/><Relationship Id="rId34" Type="http://schemas.openxmlformats.org/officeDocument/2006/relationships/hyperlink" Target="http://cdn.bulbagarden.net/upload/e/ee/751MS.png" TargetMode="External"/><Relationship Id="rId50" Type="http://schemas.openxmlformats.org/officeDocument/2006/relationships/hyperlink" Target="http://cdn.bulbagarden.net/upload/e/ef/767MS.png" TargetMode="External"/><Relationship Id="rId55" Type="http://schemas.openxmlformats.org/officeDocument/2006/relationships/hyperlink" Target="http://cdn.bulbagarden.net/upload/3/37/772MS.png" TargetMode="External"/><Relationship Id="rId76" Type="http://schemas.openxmlformats.org/officeDocument/2006/relationships/hyperlink" Target="http://cdn.bulbagarden.net/upload/f/f0/793MS.png" TargetMode="External"/><Relationship Id="rId7" Type="http://schemas.openxmlformats.org/officeDocument/2006/relationships/hyperlink" Target="http://cdn.bulbagarden.net/upload/0/01/724MS.png" TargetMode="External"/><Relationship Id="rId71" Type="http://schemas.openxmlformats.org/officeDocument/2006/relationships/hyperlink" Target="http://cdn.bulbagarden.net/upload/8/88/788MS.png" TargetMode="External"/><Relationship Id="rId2" Type="http://schemas.openxmlformats.org/officeDocument/2006/relationships/hyperlink" Target="http://cdn.bulbagarden.net/upload/5/53/719MS.png" TargetMode="External"/><Relationship Id="rId29" Type="http://schemas.openxmlformats.org/officeDocument/2006/relationships/hyperlink" Target="http://cdn.bulbagarden.net/upload/0/0f/746MS.png" TargetMode="External"/><Relationship Id="rId24" Type="http://schemas.openxmlformats.org/officeDocument/2006/relationships/hyperlink" Target="http://cdn.bulbagarden.net/upload/7/72/741MS.png" TargetMode="External"/><Relationship Id="rId40" Type="http://schemas.openxmlformats.org/officeDocument/2006/relationships/hyperlink" Target="http://cdn.bulbagarden.net/upload/f/f2/757MS.png" TargetMode="External"/><Relationship Id="rId45" Type="http://schemas.openxmlformats.org/officeDocument/2006/relationships/hyperlink" Target="http://cdn.bulbagarden.net/upload/1/15/762MS.png" TargetMode="External"/><Relationship Id="rId66" Type="http://schemas.openxmlformats.org/officeDocument/2006/relationships/hyperlink" Target="http://cdn.bulbagarden.net/upload/d/d4/783MS.png"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www.smogon.com/" TargetMode="External"/><Relationship Id="rId3" Type="http://schemas.openxmlformats.org/officeDocument/2006/relationships/hyperlink" Target="http://www.serebii.net/" TargetMode="External"/><Relationship Id="rId7" Type="http://schemas.openxmlformats.org/officeDocument/2006/relationships/hyperlink" Target="http://www.marriland.com/" TargetMode="External"/><Relationship Id="rId2" Type="http://schemas.openxmlformats.org/officeDocument/2006/relationships/hyperlink" Target="http://bulbapedia.bulbagarden.net/" TargetMode="External"/><Relationship Id="rId1" Type="http://schemas.openxmlformats.org/officeDocument/2006/relationships/hyperlink" Target="http://pokemon.pikasaur.com/" TargetMode="External"/><Relationship Id="rId6" Type="http://schemas.openxmlformats.org/officeDocument/2006/relationships/hyperlink" Target="http://veekun.com/" TargetMode="External"/><Relationship Id="rId5" Type="http://schemas.openxmlformats.org/officeDocument/2006/relationships/hyperlink" Target="http://pokemon.wikia.com/wiki/Pok%C3%A9mon_Wiki" TargetMode="External"/><Relationship Id="rId10" Type="http://schemas.openxmlformats.org/officeDocument/2006/relationships/hyperlink" Target="https://docs.google.com/spreadsheets/d/14L4-ZtjI8iJmjOb-aUln_r7hGMAVcn8epkrJgBsvWM8/edit" TargetMode="External"/><Relationship Id="rId4" Type="http://schemas.openxmlformats.org/officeDocument/2006/relationships/hyperlink" Target="http://pokemondb.net/" TargetMode="External"/><Relationship Id="rId9" Type="http://schemas.openxmlformats.org/officeDocument/2006/relationships/hyperlink" Target="http://destinyknot.t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5C80D1"/>
    <outlinePr summaryBelow="0" summaryRight="0"/>
  </sheetPr>
  <dimension ref="A1:Q681"/>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x14ac:dyDescent="0.2"/>
  <cols>
    <col min="1" max="1" width="4" customWidth="1"/>
    <col min="2" max="2" width="28.42578125" customWidth="1"/>
    <col min="3" max="3" width="7.7109375" customWidth="1"/>
    <col min="4" max="5" width="11.42578125" customWidth="1"/>
    <col min="6" max="6" width="6.42578125" customWidth="1"/>
    <col min="7" max="7" width="9.28515625" customWidth="1"/>
    <col min="8" max="8" width="11.5703125" customWidth="1"/>
    <col min="9" max="9" width="6.7109375" customWidth="1"/>
    <col min="10" max="11" width="9.85546875" customWidth="1"/>
    <col min="12" max="12" width="6.7109375" customWidth="1"/>
    <col min="13" max="13" width="34" customWidth="1"/>
    <col min="14" max="17" width="41" customWidth="1"/>
  </cols>
  <sheetData>
    <row r="1" spans="1:17" ht="15.75" customHeight="1" x14ac:dyDescent="0.2">
      <c r="A1" s="278" t="s">
        <v>1131</v>
      </c>
      <c r="B1" s="279" t="s">
        <v>1255</v>
      </c>
      <c r="C1" s="280" t="s">
        <v>39</v>
      </c>
      <c r="D1" s="279" t="s">
        <v>40</v>
      </c>
      <c r="E1" s="279" t="s">
        <v>41</v>
      </c>
      <c r="F1" s="281" t="s">
        <v>42</v>
      </c>
      <c r="G1" s="281" t="s">
        <v>43</v>
      </c>
      <c r="H1" s="281" t="s">
        <v>44</v>
      </c>
      <c r="I1" s="281" t="s">
        <v>1789</v>
      </c>
      <c r="J1" s="282" t="s">
        <v>1790</v>
      </c>
      <c r="K1" s="282" t="s">
        <v>1791</v>
      </c>
      <c r="L1" s="282" t="s">
        <v>1792</v>
      </c>
      <c r="M1" s="283" t="s">
        <v>1606</v>
      </c>
      <c r="N1" s="283" t="s">
        <v>1793</v>
      </c>
      <c r="O1" s="283" t="s">
        <v>1794</v>
      </c>
      <c r="P1" s="283" t="s">
        <v>1795</v>
      </c>
      <c r="Q1" s="283" t="s">
        <v>1796</v>
      </c>
    </row>
    <row r="2" spans="1:17" ht="15.75" customHeight="1" x14ac:dyDescent="0.2">
      <c r="A2" s="284">
        <v>719</v>
      </c>
      <c r="B2" s="285" t="s">
        <v>1797</v>
      </c>
      <c r="C2" s="286" t="s">
        <v>1020</v>
      </c>
      <c r="D2" s="285" t="s">
        <v>1798</v>
      </c>
      <c r="E2" s="285"/>
      <c r="F2" s="287">
        <v>1</v>
      </c>
      <c r="G2" s="287">
        <v>195</v>
      </c>
      <c r="H2" s="287">
        <v>100</v>
      </c>
      <c r="I2" s="287" t="s">
        <v>1287</v>
      </c>
      <c r="J2" s="288" t="s">
        <v>1799</v>
      </c>
      <c r="K2" s="288" t="s">
        <v>1282</v>
      </c>
      <c r="L2" s="287" t="s">
        <v>1389</v>
      </c>
      <c r="M2" s="289" t="s">
        <v>1800</v>
      </c>
      <c r="N2" s="287" t="s">
        <v>1389</v>
      </c>
      <c r="O2" s="287" t="s">
        <v>1389</v>
      </c>
      <c r="P2" s="287" t="s">
        <v>1389</v>
      </c>
      <c r="Q2" s="289" t="s">
        <v>75</v>
      </c>
    </row>
    <row r="3" spans="1:17" ht="15.75" customHeight="1" x14ac:dyDescent="0.2">
      <c r="A3" s="284">
        <v>71</v>
      </c>
      <c r="B3" s="285" t="s">
        <v>1801</v>
      </c>
      <c r="C3" s="286" t="s">
        <v>1026</v>
      </c>
      <c r="D3" s="285" t="s">
        <v>1798</v>
      </c>
      <c r="E3" s="285" t="s">
        <v>1802</v>
      </c>
      <c r="F3" s="287">
        <v>25</v>
      </c>
      <c r="G3" s="287">
        <v>20</v>
      </c>
      <c r="H3" s="290">
        <v>1</v>
      </c>
      <c r="I3" s="287" t="s">
        <v>1803</v>
      </c>
      <c r="J3" s="288" t="s">
        <v>840</v>
      </c>
      <c r="K3" s="288" t="s">
        <v>1282</v>
      </c>
      <c r="L3" s="287" t="s">
        <v>1389</v>
      </c>
      <c r="M3" s="291" t="s">
        <v>1804</v>
      </c>
      <c r="N3" s="289" t="s">
        <v>1805</v>
      </c>
      <c r="O3" s="287" t="s">
        <v>1389</v>
      </c>
      <c r="P3" s="287" t="s">
        <v>1389</v>
      </c>
      <c r="Q3" s="287" t="s">
        <v>1389</v>
      </c>
    </row>
    <row r="4" spans="1:17" ht="15.75" customHeight="1" x14ac:dyDescent="0.2">
      <c r="A4" s="284"/>
      <c r="B4" s="285" t="s">
        <v>1806</v>
      </c>
      <c r="C4" s="286" t="s">
        <v>1031</v>
      </c>
      <c r="D4" s="285" t="s">
        <v>1807</v>
      </c>
      <c r="E4" s="285" t="s">
        <v>1808</v>
      </c>
      <c r="F4" s="287">
        <v>20</v>
      </c>
      <c r="G4" s="287">
        <v>40</v>
      </c>
      <c r="H4" s="290">
        <v>1</v>
      </c>
      <c r="I4" s="287" t="s">
        <v>1287</v>
      </c>
      <c r="J4" s="288" t="s">
        <v>840</v>
      </c>
      <c r="K4" s="288" t="s">
        <v>1282</v>
      </c>
      <c r="L4" s="287" t="s">
        <v>1389</v>
      </c>
      <c r="M4" s="291" t="s">
        <v>1809</v>
      </c>
      <c r="N4" s="291" t="s">
        <v>1810</v>
      </c>
      <c r="O4" s="287" t="s">
        <v>1389</v>
      </c>
      <c r="P4" s="287" t="s">
        <v>1389</v>
      </c>
      <c r="Q4" s="287" t="s">
        <v>1389</v>
      </c>
    </row>
    <row r="5" spans="1:17" ht="15.75" customHeight="1" x14ac:dyDescent="0.2">
      <c r="A5" s="284">
        <v>51</v>
      </c>
      <c r="B5" s="285" t="s">
        <v>1811</v>
      </c>
      <c r="C5" s="286" t="s">
        <v>1030</v>
      </c>
      <c r="D5" s="285" t="s">
        <v>1798</v>
      </c>
      <c r="E5" s="285" t="s">
        <v>1802</v>
      </c>
      <c r="F5" s="287">
        <v>30</v>
      </c>
      <c r="G5" s="287">
        <v>40</v>
      </c>
      <c r="H5" s="290">
        <v>1</v>
      </c>
      <c r="I5" s="287" t="s">
        <v>1803</v>
      </c>
      <c r="J5" s="288" t="s">
        <v>840</v>
      </c>
      <c r="K5" s="288" t="s">
        <v>1812</v>
      </c>
      <c r="L5" s="287" t="s">
        <v>1389</v>
      </c>
      <c r="M5" s="291" t="s">
        <v>1813</v>
      </c>
      <c r="N5" s="291" t="s">
        <v>1814</v>
      </c>
      <c r="O5" s="291" t="s">
        <v>1815</v>
      </c>
      <c r="P5" s="287" t="s">
        <v>1389</v>
      </c>
      <c r="Q5" s="287" t="s">
        <v>1389</v>
      </c>
    </row>
    <row r="6" spans="1:17" ht="15.75" customHeight="1" x14ac:dyDescent="0.2">
      <c r="A6" s="284">
        <v>151</v>
      </c>
      <c r="B6" s="285" t="s">
        <v>900</v>
      </c>
      <c r="C6" s="286" t="s">
        <v>1030</v>
      </c>
      <c r="D6" s="285" t="s">
        <v>1130</v>
      </c>
      <c r="E6" s="285" t="s">
        <v>1816</v>
      </c>
      <c r="F6" s="287">
        <v>20</v>
      </c>
      <c r="G6" s="287" t="s">
        <v>1389</v>
      </c>
      <c r="H6" s="287" t="s">
        <v>1389</v>
      </c>
      <c r="I6" s="287" t="s">
        <v>1803</v>
      </c>
      <c r="J6" s="288" t="s">
        <v>840</v>
      </c>
      <c r="K6" s="287" t="s">
        <v>1817</v>
      </c>
      <c r="L6" s="287" t="s">
        <v>1389</v>
      </c>
      <c r="M6" s="291" t="s">
        <v>1818</v>
      </c>
      <c r="N6" s="291" t="s">
        <v>1819</v>
      </c>
      <c r="O6" s="291" t="s">
        <v>1820</v>
      </c>
      <c r="P6" s="287" t="s">
        <v>1389</v>
      </c>
      <c r="Q6" s="287" t="s">
        <v>1389</v>
      </c>
    </row>
    <row r="7" spans="1:17" ht="15.75" customHeight="1" x14ac:dyDescent="0.2">
      <c r="A7" s="284"/>
      <c r="B7" s="285" t="s">
        <v>1821</v>
      </c>
      <c r="C7" s="286" t="s">
        <v>1030</v>
      </c>
      <c r="D7" s="285" t="s">
        <v>1807</v>
      </c>
      <c r="E7" s="285" t="s">
        <v>1808</v>
      </c>
      <c r="F7" s="287">
        <v>1</v>
      </c>
      <c r="G7" s="287">
        <v>1</v>
      </c>
      <c r="H7" s="290">
        <v>1</v>
      </c>
      <c r="I7" s="287" t="s">
        <v>1287</v>
      </c>
      <c r="J7" s="288" t="s">
        <v>1799</v>
      </c>
      <c r="K7" s="288" t="s">
        <v>1282</v>
      </c>
      <c r="L7" s="287" t="s">
        <v>1389</v>
      </c>
      <c r="M7" s="291" t="s">
        <v>1822</v>
      </c>
      <c r="N7" s="287" t="s">
        <v>1389</v>
      </c>
      <c r="O7" s="287" t="s">
        <v>1389</v>
      </c>
      <c r="P7" s="287" t="s">
        <v>1389</v>
      </c>
      <c r="Q7" s="291" t="s">
        <v>1823</v>
      </c>
    </row>
    <row r="8" spans="1:17" ht="15.75" customHeight="1" x14ac:dyDescent="0.2">
      <c r="A8" s="284">
        <v>491</v>
      </c>
      <c r="B8" s="285" t="s">
        <v>1824</v>
      </c>
      <c r="C8" s="286" t="s">
        <v>1030</v>
      </c>
      <c r="D8" s="285" t="s">
        <v>1798</v>
      </c>
      <c r="E8" s="285" t="s">
        <v>1825</v>
      </c>
      <c r="F8" s="287">
        <v>20</v>
      </c>
      <c r="G8" s="287">
        <v>40</v>
      </c>
      <c r="H8" s="290">
        <v>1</v>
      </c>
      <c r="I8" s="287" t="s">
        <v>1376</v>
      </c>
      <c r="J8" s="288" t="s">
        <v>840</v>
      </c>
      <c r="K8" s="288" t="s">
        <v>1282</v>
      </c>
      <c r="L8" s="287" t="s">
        <v>1389</v>
      </c>
      <c r="M8" s="291" t="s">
        <v>1826</v>
      </c>
      <c r="N8" s="291" t="s">
        <v>1827</v>
      </c>
      <c r="O8" s="291" t="s">
        <v>1828</v>
      </c>
      <c r="P8" s="287" t="s">
        <v>1389</v>
      </c>
      <c r="Q8" s="287" t="s">
        <v>1389</v>
      </c>
    </row>
    <row r="9" spans="1:17" ht="15.75" customHeight="1" x14ac:dyDescent="0.2">
      <c r="A9" s="284">
        <v>512</v>
      </c>
      <c r="B9" s="285" t="s">
        <v>982</v>
      </c>
      <c r="C9" s="286" t="s">
        <v>1024</v>
      </c>
      <c r="D9" s="285" t="s">
        <v>1807</v>
      </c>
      <c r="E9" s="285" t="s">
        <v>1829</v>
      </c>
      <c r="F9" s="287">
        <v>15</v>
      </c>
      <c r="G9" s="287">
        <v>55</v>
      </c>
      <c r="H9" s="290">
        <v>1</v>
      </c>
      <c r="I9" s="287" t="s">
        <v>1376</v>
      </c>
      <c r="J9" s="288" t="s">
        <v>840</v>
      </c>
      <c r="K9" s="288" t="s">
        <v>1282</v>
      </c>
      <c r="L9" s="288" t="s">
        <v>1830</v>
      </c>
      <c r="M9" s="291" t="s">
        <v>1831</v>
      </c>
      <c r="N9" s="291" t="s">
        <v>1832</v>
      </c>
      <c r="O9" s="287" t="s">
        <v>1389</v>
      </c>
      <c r="P9" s="288" t="s">
        <v>1833</v>
      </c>
      <c r="Q9" s="287" t="s">
        <v>1389</v>
      </c>
    </row>
    <row r="10" spans="1:17" ht="15.75" customHeight="1" x14ac:dyDescent="0.2">
      <c r="A10" s="284">
        <v>367</v>
      </c>
      <c r="B10" s="285" t="s">
        <v>1834</v>
      </c>
      <c r="C10" s="286" t="s">
        <v>1029</v>
      </c>
      <c r="D10" s="285" t="s">
        <v>1130</v>
      </c>
      <c r="E10" s="285" t="s">
        <v>1829</v>
      </c>
      <c r="F10" s="287">
        <v>30</v>
      </c>
      <c r="G10" s="287" t="s">
        <v>1389</v>
      </c>
      <c r="H10" s="287" t="s">
        <v>1389</v>
      </c>
      <c r="I10" s="287" t="s">
        <v>1368</v>
      </c>
      <c r="J10" s="288" t="s">
        <v>840</v>
      </c>
      <c r="K10" s="288" t="s">
        <v>1835</v>
      </c>
      <c r="L10" s="287" t="s">
        <v>1389</v>
      </c>
      <c r="M10" s="291" t="s">
        <v>1836</v>
      </c>
      <c r="N10" s="291" t="s">
        <v>1837</v>
      </c>
      <c r="O10" s="291" t="s">
        <v>1838</v>
      </c>
      <c r="P10" s="287" t="s">
        <v>1389</v>
      </c>
      <c r="Q10" s="287" t="s">
        <v>1389</v>
      </c>
    </row>
    <row r="11" spans="1:17" ht="15.75" customHeight="1" x14ac:dyDescent="0.2">
      <c r="A11" s="284">
        <v>332</v>
      </c>
      <c r="B11" s="285" t="s">
        <v>1839</v>
      </c>
      <c r="C11" s="286" t="s">
        <v>1024</v>
      </c>
      <c r="D11" s="285" t="s">
        <v>1807</v>
      </c>
      <c r="E11" s="285" t="s">
        <v>1829</v>
      </c>
      <c r="F11" s="287">
        <v>20</v>
      </c>
      <c r="G11" s="287">
        <v>60</v>
      </c>
      <c r="H11" s="287" t="s">
        <v>1389</v>
      </c>
      <c r="I11" s="287" t="s">
        <v>1374</v>
      </c>
      <c r="J11" s="288" t="s">
        <v>840</v>
      </c>
      <c r="K11" s="288" t="s">
        <v>1282</v>
      </c>
      <c r="L11" s="288" t="s">
        <v>1840</v>
      </c>
      <c r="M11" s="291" t="s">
        <v>1841</v>
      </c>
      <c r="N11" s="291" t="s">
        <v>1842</v>
      </c>
      <c r="O11" s="287" t="s">
        <v>1389</v>
      </c>
      <c r="P11" s="291" t="s">
        <v>1843</v>
      </c>
      <c r="Q11" s="287" t="s">
        <v>1389</v>
      </c>
    </row>
    <row r="12" spans="1:17" ht="15.75" customHeight="1" x14ac:dyDescent="0.2">
      <c r="A12" s="284">
        <v>177</v>
      </c>
      <c r="B12" s="285" t="s">
        <v>1844</v>
      </c>
      <c r="C12" s="286" t="s">
        <v>1024</v>
      </c>
      <c r="D12" s="285" t="s">
        <v>1798</v>
      </c>
      <c r="E12" s="285" t="s">
        <v>1829</v>
      </c>
      <c r="F12" s="287">
        <v>5</v>
      </c>
      <c r="G12" s="287">
        <v>100</v>
      </c>
      <c r="H12" s="290">
        <v>0.95</v>
      </c>
      <c r="I12" s="287" t="s">
        <v>1845</v>
      </c>
      <c r="J12" s="288" t="s">
        <v>840</v>
      </c>
      <c r="K12" s="288" t="s">
        <v>1282</v>
      </c>
      <c r="L12" s="287" t="s">
        <v>1389</v>
      </c>
      <c r="M12" s="291" t="s">
        <v>1846</v>
      </c>
      <c r="N12" s="291" t="s">
        <v>299</v>
      </c>
      <c r="O12" s="287" t="s">
        <v>1389</v>
      </c>
      <c r="P12" s="287" t="s">
        <v>1389</v>
      </c>
      <c r="Q12" s="287" t="s">
        <v>1389</v>
      </c>
    </row>
    <row r="13" spans="1:17" ht="15.75" customHeight="1" x14ac:dyDescent="0.2">
      <c r="A13" s="284">
        <v>495</v>
      </c>
      <c r="B13" s="285" t="s">
        <v>1847</v>
      </c>
      <c r="C13" s="286" t="s">
        <v>1029</v>
      </c>
      <c r="D13" s="285" t="s">
        <v>1130</v>
      </c>
      <c r="E13" s="285" t="s">
        <v>1848</v>
      </c>
      <c r="F13" s="287">
        <v>15</v>
      </c>
      <c r="G13" s="287" t="s">
        <v>1389</v>
      </c>
      <c r="H13" s="287" t="s">
        <v>1389</v>
      </c>
      <c r="I13" s="287" t="s">
        <v>1376</v>
      </c>
      <c r="J13" s="288" t="s">
        <v>840</v>
      </c>
      <c r="K13" s="288" t="s">
        <v>1282</v>
      </c>
      <c r="L13" s="287" t="s">
        <v>1389</v>
      </c>
      <c r="M13" s="291" t="s">
        <v>1849</v>
      </c>
      <c r="N13" s="291" t="s">
        <v>1850</v>
      </c>
      <c r="O13" s="291" t="s">
        <v>1851</v>
      </c>
      <c r="P13" s="287" t="s">
        <v>1389</v>
      </c>
      <c r="Q13" s="287" t="s">
        <v>1389</v>
      </c>
    </row>
    <row r="14" spans="1:17" ht="15.75" customHeight="1" x14ac:dyDescent="0.2">
      <c r="A14" s="284">
        <v>97</v>
      </c>
      <c r="B14" s="285" t="s">
        <v>1852</v>
      </c>
      <c r="C14" s="286" t="s">
        <v>933</v>
      </c>
      <c r="D14" s="285" t="s">
        <v>1130</v>
      </c>
      <c r="E14" s="285" t="s">
        <v>1829</v>
      </c>
      <c r="F14" s="287">
        <v>30</v>
      </c>
      <c r="G14" s="287" t="s">
        <v>1389</v>
      </c>
      <c r="H14" s="287" t="s">
        <v>1389</v>
      </c>
      <c r="I14" s="287" t="s">
        <v>1803</v>
      </c>
      <c r="J14" s="288" t="s">
        <v>840</v>
      </c>
      <c r="K14" s="288" t="s">
        <v>1817</v>
      </c>
      <c r="L14" s="287" t="s">
        <v>1389</v>
      </c>
      <c r="M14" s="291" t="s">
        <v>1853</v>
      </c>
      <c r="N14" s="291" t="s">
        <v>1854</v>
      </c>
      <c r="O14" s="291" t="s">
        <v>1854</v>
      </c>
      <c r="P14" s="287" t="s">
        <v>1389</v>
      </c>
      <c r="Q14" s="287" t="s">
        <v>1389</v>
      </c>
    </row>
    <row r="15" spans="1:17" ht="15.75" customHeight="1" x14ac:dyDescent="0.2">
      <c r="A15" s="284">
        <v>314</v>
      </c>
      <c r="B15" s="285" t="s">
        <v>1855</v>
      </c>
      <c r="C15" s="286" t="s">
        <v>1024</v>
      </c>
      <c r="D15" s="285" t="s">
        <v>1798</v>
      </c>
      <c r="E15" s="285" t="s">
        <v>1829</v>
      </c>
      <c r="F15" s="287">
        <v>25</v>
      </c>
      <c r="G15" s="287">
        <v>60</v>
      </c>
      <c r="H15" s="290">
        <v>0.95</v>
      </c>
      <c r="I15" s="287" t="s">
        <v>1374</v>
      </c>
      <c r="J15" s="288" t="s">
        <v>840</v>
      </c>
      <c r="K15" s="288" t="s">
        <v>1812</v>
      </c>
      <c r="L15" s="287" t="s">
        <v>1389</v>
      </c>
      <c r="M15" s="291" t="s">
        <v>1856</v>
      </c>
      <c r="N15" s="291" t="s">
        <v>1857</v>
      </c>
      <c r="O15" s="291" t="s">
        <v>1858</v>
      </c>
      <c r="P15" s="291"/>
      <c r="Q15" s="291"/>
    </row>
    <row r="16" spans="1:17" ht="15.75" customHeight="1" x14ac:dyDescent="0.2">
      <c r="A16" s="284">
        <v>403</v>
      </c>
      <c r="B16" s="285" t="s">
        <v>1859</v>
      </c>
      <c r="C16" s="286" t="s">
        <v>1024</v>
      </c>
      <c r="D16" s="285" t="s">
        <v>1798</v>
      </c>
      <c r="E16" s="285" t="s">
        <v>1829</v>
      </c>
      <c r="F16" s="287">
        <v>15</v>
      </c>
      <c r="G16" s="287">
        <v>75</v>
      </c>
      <c r="H16" s="290">
        <v>0.95</v>
      </c>
      <c r="I16" s="287" t="s">
        <v>1368</v>
      </c>
      <c r="J16" s="288" t="s">
        <v>840</v>
      </c>
      <c r="K16" s="288" t="s">
        <v>1282</v>
      </c>
      <c r="L16" s="287" t="s">
        <v>1389</v>
      </c>
      <c r="M16" s="291" t="s">
        <v>1860</v>
      </c>
      <c r="N16" s="291" t="s">
        <v>1854</v>
      </c>
      <c r="O16" s="291" t="s">
        <v>1854</v>
      </c>
      <c r="P16" s="291"/>
      <c r="Q16" s="291"/>
    </row>
    <row r="17" spans="1:17" ht="15.75" customHeight="1" x14ac:dyDescent="0.2">
      <c r="A17" s="284">
        <v>624</v>
      </c>
      <c r="B17" s="285" t="s">
        <v>1861</v>
      </c>
      <c r="C17" s="286" t="s">
        <v>1022</v>
      </c>
      <c r="D17" s="285" t="s">
        <v>1807</v>
      </c>
      <c r="E17" s="292" t="s">
        <v>1389</v>
      </c>
      <c r="F17" s="287">
        <v>1</v>
      </c>
      <c r="G17" s="287">
        <v>1</v>
      </c>
      <c r="H17" s="287">
        <v>100</v>
      </c>
      <c r="I17" s="287" t="s">
        <v>1287</v>
      </c>
      <c r="J17" s="288" t="s">
        <v>1799</v>
      </c>
      <c r="K17" s="288" t="s">
        <v>1282</v>
      </c>
      <c r="L17" s="287" t="s">
        <v>1389</v>
      </c>
      <c r="M17" s="291" t="s">
        <v>1862</v>
      </c>
      <c r="N17" s="292" t="s">
        <v>1389</v>
      </c>
      <c r="O17" s="292" t="s">
        <v>1389</v>
      </c>
      <c r="P17" s="292" t="s">
        <v>1389</v>
      </c>
      <c r="Q17" s="291" t="s">
        <v>1854</v>
      </c>
    </row>
    <row r="18" spans="1:17" ht="15.75" customHeight="1" x14ac:dyDescent="0.2">
      <c r="A18" s="284">
        <v>625</v>
      </c>
      <c r="B18" s="285" t="s">
        <v>1861</v>
      </c>
      <c r="C18" s="286" t="s">
        <v>1022</v>
      </c>
      <c r="D18" s="285" t="s">
        <v>1798</v>
      </c>
      <c r="E18" s="292" t="s">
        <v>1389</v>
      </c>
      <c r="F18" s="287">
        <v>1</v>
      </c>
      <c r="G18" s="287">
        <v>1</v>
      </c>
      <c r="H18" s="287">
        <v>100</v>
      </c>
      <c r="I18" s="287" t="s">
        <v>1287</v>
      </c>
      <c r="J18" s="288" t="s">
        <v>1799</v>
      </c>
      <c r="K18" s="288" t="s">
        <v>1282</v>
      </c>
      <c r="L18" s="292" t="s">
        <v>1389</v>
      </c>
      <c r="M18" s="291" t="s">
        <v>1862</v>
      </c>
      <c r="N18" s="292" t="s">
        <v>1389</v>
      </c>
      <c r="O18" s="292" t="s">
        <v>1389</v>
      </c>
      <c r="P18" s="292" t="s">
        <v>1389</v>
      </c>
      <c r="Q18" s="288" t="s">
        <v>1854</v>
      </c>
    </row>
    <row r="19" spans="1:17" ht="15.75" customHeight="1" x14ac:dyDescent="0.2">
      <c r="A19" s="284">
        <v>502</v>
      </c>
      <c r="B19" s="285" t="s">
        <v>1863</v>
      </c>
      <c r="C19" s="286" t="s">
        <v>933</v>
      </c>
      <c r="D19" s="285" t="s">
        <v>1130</v>
      </c>
      <c r="E19" s="285" t="s">
        <v>1864</v>
      </c>
      <c r="F19" s="287">
        <v>15</v>
      </c>
      <c r="G19" s="287" t="s">
        <v>1389</v>
      </c>
      <c r="H19" s="287" t="s">
        <v>1389</v>
      </c>
      <c r="I19" s="287" t="s">
        <v>1376</v>
      </c>
      <c r="J19" s="288" t="s">
        <v>840</v>
      </c>
      <c r="K19" s="288" t="s">
        <v>1817</v>
      </c>
      <c r="L19" s="287" t="s">
        <v>1389</v>
      </c>
      <c r="M19" s="291" t="s">
        <v>1865</v>
      </c>
      <c r="N19" s="291" t="s">
        <v>1866</v>
      </c>
      <c r="O19" s="291" t="s">
        <v>1854</v>
      </c>
      <c r="P19" s="287" t="s">
        <v>1389</v>
      </c>
      <c r="Q19" s="287" t="s">
        <v>1389</v>
      </c>
    </row>
    <row r="20" spans="1:17" ht="15.75" customHeight="1" x14ac:dyDescent="0.2">
      <c r="A20" s="284">
        <v>133</v>
      </c>
      <c r="B20" s="285" t="s">
        <v>1867</v>
      </c>
      <c r="C20" s="286" t="s">
        <v>933</v>
      </c>
      <c r="D20" s="285" t="s">
        <v>1130</v>
      </c>
      <c r="E20" s="285" t="s">
        <v>1848</v>
      </c>
      <c r="F20" s="287">
        <v>20</v>
      </c>
      <c r="G20" s="287" t="s">
        <v>1389</v>
      </c>
      <c r="H20" s="287" t="s">
        <v>1389</v>
      </c>
      <c r="I20" s="287" t="s">
        <v>1803</v>
      </c>
      <c r="J20" s="288"/>
      <c r="K20" s="288"/>
      <c r="L20" s="288"/>
      <c r="M20" s="291"/>
      <c r="N20" s="291"/>
      <c r="O20" s="291"/>
      <c r="P20" s="291"/>
      <c r="Q20" s="291"/>
    </row>
    <row r="21" spans="1:17" ht="15.75" customHeight="1" x14ac:dyDescent="0.2">
      <c r="A21" s="284"/>
      <c r="B21" s="285" t="s">
        <v>1868</v>
      </c>
      <c r="C21" s="286"/>
      <c r="D21" s="285"/>
      <c r="E21" s="285"/>
      <c r="F21" s="287"/>
      <c r="G21" s="287"/>
      <c r="H21" s="287"/>
      <c r="I21" s="287"/>
      <c r="J21" s="288"/>
      <c r="K21" s="288"/>
      <c r="L21" s="288"/>
      <c r="M21" s="291"/>
      <c r="N21" s="291"/>
      <c r="O21" s="291"/>
      <c r="P21" s="291"/>
      <c r="Q21" s="291"/>
    </row>
    <row r="22" spans="1:17" ht="15.75" customHeight="1" x14ac:dyDescent="0.2">
      <c r="A22" s="284"/>
      <c r="B22" s="285" t="s">
        <v>1869</v>
      </c>
      <c r="C22" s="286"/>
      <c r="D22" s="285"/>
      <c r="E22" s="285"/>
      <c r="F22" s="287"/>
      <c r="G22" s="287"/>
      <c r="H22" s="287"/>
      <c r="I22" s="287"/>
      <c r="J22" s="288"/>
      <c r="K22" s="288"/>
      <c r="L22" s="288"/>
      <c r="M22" s="291"/>
      <c r="N22" s="291"/>
      <c r="O22" s="291"/>
      <c r="P22" s="291"/>
      <c r="Q22" s="291"/>
    </row>
    <row r="23" spans="1:17" ht="15.75" customHeight="1" x14ac:dyDescent="0.2">
      <c r="A23" s="284"/>
      <c r="B23" s="285" t="s">
        <v>1870</v>
      </c>
      <c r="C23" s="286"/>
      <c r="D23" s="285"/>
      <c r="E23" s="285"/>
      <c r="F23" s="287"/>
      <c r="G23" s="287"/>
      <c r="H23" s="287"/>
      <c r="I23" s="287"/>
      <c r="J23" s="288"/>
      <c r="K23" s="288"/>
      <c r="L23" s="288"/>
      <c r="M23" s="291"/>
      <c r="N23" s="291"/>
      <c r="O23" s="291"/>
      <c r="P23" s="291"/>
      <c r="Q23" s="291"/>
    </row>
    <row r="24" spans="1:17" ht="12.75" x14ac:dyDescent="0.2">
      <c r="A24" s="284"/>
      <c r="B24" s="285" t="s">
        <v>1871</v>
      </c>
      <c r="C24" s="286"/>
      <c r="D24" s="285"/>
      <c r="E24" s="285"/>
      <c r="F24" s="287"/>
      <c r="G24" s="287"/>
      <c r="H24" s="287"/>
      <c r="I24" s="287"/>
      <c r="J24" s="288"/>
      <c r="K24" s="288"/>
      <c r="L24" s="288"/>
      <c r="M24" s="291"/>
      <c r="N24" s="291"/>
      <c r="O24" s="291"/>
      <c r="P24" s="291"/>
      <c r="Q24" s="291"/>
    </row>
    <row r="25" spans="1:17" ht="12.75" x14ac:dyDescent="0.2">
      <c r="A25" s="284"/>
      <c r="B25" s="285" t="s">
        <v>1872</v>
      </c>
      <c r="C25" s="286"/>
      <c r="D25" s="285"/>
      <c r="E25" s="285"/>
      <c r="F25" s="287"/>
      <c r="G25" s="287"/>
      <c r="H25" s="287"/>
      <c r="I25" s="287"/>
      <c r="J25" s="288"/>
      <c r="K25" s="288"/>
      <c r="L25" s="288"/>
      <c r="M25" s="291"/>
      <c r="N25" s="291"/>
      <c r="O25" s="291"/>
      <c r="P25" s="291"/>
      <c r="Q25" s="291"/>
    </row>
    <row r="26" spans="1:17" ht="12.75" x14ac:dyDescent="0.2">
      <c r="A26" s="284"/>
      <c r="B26" s="285" t="s">
        <v>1873</v>
      </c>
      <c r="C26" s="286"/>
      <c r="D26" s="285"/>
      <c r="E26" s="285"/>
      <c r="F26" s="287"/>
      <c r="G26" s="287"/>
      <c r="H26" s="287"/>
      <c r="I26" s="287"/>
      <c r="J26" s="288"/>
      <c r="K26" s="288"/>
      <c r="L26" s="288"/>
      <c r="M26" s="291"/>
      <c r="N26" s="291"/>
      <c r="O26" s="291"/>
      <c r="P26" s="291"/>
      <c r="Q26" s="291"/>
    </row>
    <row r="27" spans="1:17" ht="12.75" x14ac:dyDescent="0.2">
      <c r="A27" s="284"/>
      <c r="B27" s="285" t="s">
        <v>1874</v>
      </c>
      <c r="C27" s="286"/>
      <c r="D27" s="285"/>
      <c r="E27" s="285"/>
      <c r="F27" s="287"/>
      <c r="G27" s="287"/>
      <c r="H27" s="287"/>
      <c r="I27" s="287"/>
      <c r="J27" s="288"/>
      <c r="K27" s="288"/>
      <c r="L27" s="288"/>
      <c r="M27" s="291"/>
      <c r="N27" s="291"/>
      <c r="O27" s="291"/>
      <c r="P27" s="291"/>
      <c r="Q27" s="291"/>
    </row>
    <row r="28" spans="1:17" ht="12.75" x14ac:dyDescent="0.2">
      <c r="A28" s="284"/>
      <c r="B28" s="285" t="s">
        <v>1875</v>
      </c>
      <c r="C28" s="286"/>
      <c r="D28" s="285"/>
      <c r="E28" s="285"/>
      <c r="F28" s="287"/>
      <c r="G28" s="287"/>
      <c r="H28" s="287"/>
      <c r="I28" s="287"/>
      <c r="J28" s="288"/>
      <c r="K28" s="288"/>
      <c r="L28" s="288"/>
      <c r="M28" s="291"/>
      <c r="N28" s="291"/>
      <c r="O28" s="291"/>
      <c r="P28" s="291"/>
      <c r="Q28" s="291"/>
    </row>
    <row r="29" spans="1:17" ht="12.75" x14ac:dyDescent="0.2">
      <c r="A29" s="284"/>
      <c r="B29" s="285" t="s">
        <v>1876</v>
      </c>
      <c r="C29" s="286"/>
      <c r="D29" s="285"/>
      <c r="E29" s="285"/>
      <c r="F29" s="287"/>
      <c r="G29" s="287"/>
      <c r="H29" s="287"/>
      <c r="I29" s="287"/>
      <c r="J29" s="288"/>
      <c r="K29" s="288"/>
      <c r="L29" s="288"/>
      <c r="M29" s="291"/>
      <c r="N29" s="291"/>
      <c r="O29" s="291"/>
      <c r="P29" s="291"/>
      <c r="Q29" s="291"/>
    </row>
    <row r="30" spans="1:17" ht="12.75" x14ac:dyDescent="0.2">
      <c r="A30" s="284"/>
      <c r="B30" s="285" t="s">
        <v>1877</v>
      </c>
      <c r="C30" s="286"/>
      <c r="D30" s="285"/>
      <c r="E30" s="285"/>
      <c r="F30" s="287"/>
      <c r="G30" s="287"/>
      <c r="H30" s="287"/>
      <c r="I30" s="287"/>
      <c r="J30" s="288"/>
      <c r="K30" s="288"/>
      <c r="L30" s="288"/>
      <c r="M30" s="291"/>
      <c r="N30" s="291"/>
      <c r="O30" s="291"/>
      <c r="P30" s="291"/>
      <c r="Q30" s="291"/>
    </row>
    <row r="31" spans="1:17" ht="12.75" x14ac:dyDescent="0.2">
      <c r="A31" s="284"/>
      <c r="B31" s="285" t="s">
        <v>1878</v>
      </c>
      <c r="C31" s="286"/>
      <c r="D31" s="285"/>
      <c r="E31" s="285"/>
      <c r="F31" s="287"/>
      <c r="G31" s="287"/>
      <c r="H31" s="287"/>
      <c r="I31" s="287"/>
      <c r="J31" s="288"/>
      <c r="K31" s="288"/>
      <c r="L31" s="288"/>
      <c r="M31" s="291"/>
      <c r="N31" s="291"/>
      <c r="O31" s="291"/>
      <c r="P31" s="291"/>
      <c r="Q31" s="291"/>
    </row>
    <row r="32" spans="1:17" ht="12.75" x14ac:dyDescent="0.2">
      <c r="A32" s="284"/>
      <c r="B32" s="285" t="s">
        <v>1879</v>
      </c>
      <c r="C32" s="286"/>
      <c r="D32" s="285"/>
      <c r="E32" s="285"/>
      <c r="F32" s="287"/>
      <c r="G32" s="287"/>
      <c r="H32" s="287"/>
      <c r="I32" s="287"/>
      <c r="J32" s="288"/>
      <c r="K32" s="288"/>
      <c r="L32" s="288"/>
      <c r="M32" s="291"/>
      <c r="N32" s="291"/>
      <c r="O32" s="291"/>
      <c r="P32" s="291"/>
      <c r="Q32" s="291"/>
    </row>
    <row r="33" spans="1:17" ht="12.75" x14ac:dyDescent="0.2">
      <c r="A33" s="284"/>
      <c r="B33" s="285" t="s">
        <v>1880</v>
      </c>
      <c r="C33" s="286"/>
      <c r="D33" s="285"/>
      <c r="E33" s="285"/>
      <c r="F33" s="287"/>
      <c r="G33" s="287"/>
      <c r="H33" s="287"/>
      <c r="I33" s="287"/>
      <c r="J33" s="288"/>
      <c r="K33" s="288"/>
      <c r="L33" s="288"/>
      <c r="M33" s="291"/>
      <c r="N33" s="291"/>
      <c r="O33" s="291"/>
      <c r="P33" s="291"/>
      <c r="Q33" s="291"/>
    </row>
    <row r="34" spans="1:17" ht="12.75" x14ac:dyDescent="0.2">
      <c r="A34" s="284"/>
      <c r="B34" s="285" t="s">
        <v>1881</v>
      </c>
      <c r="C34" s="286"/>
      <c r="D34" s="285"/>
      <c r="E34" s="285"/>
      <c r="F34" s="287"/>
      <c r="G34" s="287"/>
      <c r="H34" s="287"/>
      <c r="I34" s="287"/>
      <c r="J34" s="288"/>
      <c r="K34" s="288"/>
      <c r="L34" s="288"/>
      <c r="M34" s="291"/>
      <c r="N34" s="291"/>
      <c r="O34" s="291"/>
      <c r="P34" s="291"/>
      <c r="Q34" s="291"/>
    </row>
    <row r="35" spans="1:17" ht="12.75" x14ac:dyDescent="0.2">
      <c r="A35" s="284"/>
      <c r="B35" s="285" t="s">
        <v>1882</v>
      </c>
      <c r="C35" s="286"/>
      <c r="D35" s="285"/>
      <c r="E35" s="285"/>
      <c r="F35" s="287"/>
      <c r="G35" s="287"/>
      <c r="H35" s="287"/>
      <c r="I35" s="287"/>
      <c r="J35" s="288"/>
      <c r="K35" s="288"/>
      <c r="L35" s="288"/>
      <c r="M35" s="291"/>
      <c r="N35" s="291"/>
      <c r="O35" s="291"/>
      <c r="P35" s="291"/>
      <c r="Q35" s="291"/>
    </row>
    <row r="36" spans="1:17" ht="12.75" x14ac:dyDescent="0.2">
      <c r="A36" s="284">
        <v>718</v>
      </c>
      <c r="B36" s="285" t="s">
        <v>1883</v>
      </c>
      <c r="C36" s="286"/>
      <c r="D36" s="285"/>
      <c r="E36" s="285"/>
      <c r="F36" s="287"/>
      <c r="G36" s="287"/>
      <c r="H36" s="287"/>
      <c r="I36" s="287"/>
      <c r="J36" s="288"/>
      <c r="K36" s="288"/>
      <c r="L36" s="288"/>
      <c r="M36" s="291"/>
      <c r="N36" s="291"/>
      <c r="O36" s="291"/>
      <c r="P36" s="291"/>
      <c r="Q36" s="291"/>
    </row>
    <row r="37" spans="1:17" ht="12.75" x14ac:dyDescent="0.2">
      <c r="A37" s="284">
        <v>717</v>
      </c>
      <c r="B37" s="285" t="s">
        <v>1884</v>
      </c>
      <c r="C37" s="286"/>
      <c r="D37" s="285"/>
      <c r="E37" s="285"/>
      <c r="F37" s="287"/>
      <c r="G37" s="287"/>
      <c r="H37" s="287"/>
      <c r="I37" s="287"/>
      <c r="J37" s="288"/>
      <c r="K37" s="288"/>
      <c r="L37" s="288"/>
      <c r="M37" s="291"/>
      <c r="N37" s="291"/>
      <c r="O37" s="291"/>
      <c r="P37" s="291"/>
      <c r="Q37" s="291"/>
    </row>
    <row r="38" spans="1:17" ht="12.75" x14ac:dyDescent="0.2">
      <c r="A38" s="284"/>
      <c r="B38" s="285" t="s">
        <v>1885</v>
      </c>
      <c r="C38" s="286"/>
      <c r="D38" s="285"/>
      <c r="E38" s="285"/>
      <c r="F38" s="287"/>
      <c r="G38" s="287"/>
      <c r="H38" s="287"/>
      <c r="I38" s="287"/>
      <c r="J38" s="288"/>
      <c r="K38" s="288"/>
      <c r="L38" s="288"/>
      <c r="M38" s="291"/>
      <c r="N38" s="291"/>
      <c r="O38" s="291"/>
      <c r="P38" s="291"/>
      <c r="Q38" s="291"/>
    </row>
    <row r="39" spans="1:17" ht="12.75" x14ac:dyDescent="0.2">
      <c r="A39" s="284"/>
      <c r="B39" s="285" t="s">
        <v>1886</v>
      </c>
      <c r="C39" s="286" t="s">
        <v>1032</v>
      </c>
      <c r="D39" s="285" t="s">
        <v>1807</v>
      </c>
      <c r="E39" s="287" t="s">
        <v>1389</v>
      </c>
      <c r="F39" s="287">
        <v>20</v>
      </c>
      <c r="G39" s="287">
        <v>80</v>
      </c>
      <c r="H39" s="290">
        <v>1</v>
      </c>
      <c r="I39" s="287" t="s">
        <v>1287</v>
      </c>
      <c r="J39" s="288" t="s">
        <v>840</v>
      </c>
      <c r="K39" s="288" t="s">
        <v>1282</v>
      </c>
      <c r="L39" s="287" t="s">
        <v>1389</v>
      </c>
      <c r="M39" s="291" t="s">
        <v>1887</v>
      </c>
      <c r="N39" s="291" t="s">
        <v>1888</v>
      </c>
      <c r="O39" s="287" t="s">
        <v>1389</v>
      </c>
      <c r="P39" s="287" t="s">
        <v>1389</v>
      </c>
      <c r="Q39" s="287" t="s">
        <v>1389</v>
      </c>
    </row>
    <row r="40" spans="1:17" ht="12.75" x14ac:dyDescent="0.2">
      <c r="A40" s="284"/>
      <c r="B40" s="285" t="s">
        <v>1889</v>
      </c>
      <c r="C40" s="286"/>
      <c r="D40" s="285"/>
      <c r="E40" s="287"/>
      <c r="F40" s="287"/>
      <c r="G40" s="287"/>
      <c r="H40" s="290"/>
      <c r="I40" s="287"/>
      <c r="J40" s="288"/>
      <c r="K40" s="288"/>
      <c r="L40" s="288"/>
      <c r="M40" s="291"/>
      <c r="N40" s="291"/>
      <c r="O40" s="288"/>
      <c r="P40" s="288"/>
      <c r="Q40" s="288"/>
    </row>
    <row r="41" spans="1:17" ht="12.75" x14ac:dyDescent="0.2">
      <c r="A41" s="284"/>
      <c r="B41" s="285" t="s">
        <v>1890</v>
      </c>
      <c r="C41" s="286"/>
      <c r="D41" s="285"/>
      <c r="E41" s="287"/>
      <c r="F41" s="287"/>
      <c r="G41" s="287"/>
      <c r="H41" s="290"/>
      <c r="I41" s="287"/>
      <c r="J41" s="288"/>
      <c r="K41" s="288"/>
      <c r="L41" s="288"/>
      <c r="M41" s="291"/>
      <c r="N41" s="291"/>
      <c r="O41" s="288"/>
      <c r="P41" s="288"/>
      <c r="Q41" s="288"/>
    </row>
    <row r="42" spans="1:17" ht="12.75" x14ac:dyDescent="0.2">
      <c r="A42" s="284"/>
      <c r="B42" s="285" t="s">
        <v>1891</v>
      </c>
      <c r="C42" s="286"/>
      <c r="D42" s="285"/>
      <c r="E42" s="287"/>
      <c r="F42" s="287"/>
      <c r="G42" s="287"/>
      <c r="H42" s="290"/>
      <c r="I42" s="287"/>
      <c r="J42" s="288"/>
      <c r="K42" s="288"/>
      <c r="L42" s="288"/>
      <c r="M42" s="291"/>
      <c r="N42" s="291"/>
      <c r="O42" s="288"/>
      <c r="P42" s="288"/>
      <c r="Q42" s="288"/>
    </row>
    <row r="43" spans="1:17" ht="12.75" x14ac:dyDescent="0.2">
      <c r="A43" s="284"/>
      <c r="B43" s="285" t="s">
        <v>1892</v>
      </c>
      <c r="C43" s="286"/>
      <c r="D43" s="285"/>
      <c r="E43" s="287"/>
      <c r="F43" s="287"/>
      <c r="G43" s="287"/>
      <c r="H43" s="290"/>
      <c r="I43" s="287"/>
      <c r="J43" s="288"/>
      <c r="K43" s="288"/>
      <c r="L43" s="288"/>
      <c r="M43" s="291"/>
      <c r="N43" s="291"/>
      <c r="O43" s="288"/>
      <c r="P43" s="288"/>
      <c r="Q43" s="288"/>
    </row>
    <row r="44" spans="1:17" ht="12.75" x14ac:dyDescent="0.2">
      <c r="A44" s="284"/>
      <c r="B44" s="285" t="s">
        <v>1893</v>
      </c>
      <c r="C44" s="286"/>
      <c r="D44" s="285"/>
      <c r="E44" s="287"/>
      <c r="F44" s="287"/>
      <c r="G44" s="287"/>
      <c r="H44" s="290"/>
      <c r="I44" s="287"/>
      <c r="J44" s="288"/>
      <c r="K44" s="288"/>
      <c r="L44" s="288"/>
      <c r="M44" s="291"/>
      <c r="N44" s="291"/>
      <c r="O44" s="288"/>
      <c r="P44" s="288"/>
      <c r="Q44" s="288"/>
    </row>
    <row r="45" spans="1:17" ht="12.75" x14ac:dyDescent="0.2">
      <c r="A45" s="284"/>
      <c r="B45" s="285" t="s">
        <v>1894</v>
      </c>
      <c r="C45" s="286"/>
      <c r="D45" s="285"/>
      <c r="E45" s="287"/>
      <c r="F45" s="287"/>
      <c r="G45" s="287"/>
      <c r="H45" s="290"/>
      <c r="I45" s="287"/>
      <c r="J45" s="288"/>
      <c r="K45" s="288"/>
      <c r="L45" s="288"/>
      <c r="M45" s="291"/>
      <c r="N45" s="291"/>
      <c r="O45" s="288"/>
      <c r="P45" s="288"/>
      <c r="Q45" s="288"/>
    </row>
    <row r="46" spans="1:17" ht="12.75" x14ac:dyDescent="0.2">
      <c r="A46" s="284"/>
      <c r="B46" s="285" t="s">
        <v>1895</v>
      </c>
      <c r="C46" s="286"/>
      <c r="D46" s="285"/>
      <c r="E46" s="287"/>
      <c r="F46" s="287"/>
      <c r="G46" s="287"/>
      <c r="H46" s="290"/>
      <c r="I46" s="287"/>
      <c r="J46" s="288"/>
      <c r="K46" s="288"/>
      <c r="L46" s="288"/>
      <c r="M46" s="291"/>
      <c r="N46" s="291"/>
      <c r="O46" s="288"/>
      <c r="P46" s="288"/>
      <c r="Q46" s="288"/>
    </row>
    <row r="47" spans="1:17" ht="12.75" x14ac:dyDescent="0.2">
      <c r="A47" s="284"/>
      <c r="B47" s="285" t="s">
        <v>1896</v>
      </c>
      <c r="C47" s="286"/>
      <c r="D47" s="285"/>
      <c r="E47" s="287"/>
      <c r="F47" s="287"/>
      <c r="G47" s="287"/>
      <c r="H47" s="290"/>
      <c r="I47" s="287"/>
      <c r="J47" s="288"/>
      <c r="K47" s="288"/>
      <c r="L47" s="288"/>
      <c r="M47" s="291"/>
      <c r="N47" s="291"/>
      <c r="O47" s="288"/>
      <c r="P47" s="288"/>
      <c r="Q47" s="288"/>
    </row>
    <row r="48" spans="1:17" ht="12.75" x14ac:dyDescent="0.2">
      <c r="A48" s="284"/>
      <c r="B48" s="285" t="s">
        <v>1897</v>
      </c>
      <c r="C48" s="286"/>
      <c r="D48" s="285"/>
      <c r="E48" s="287"/>
      <c r="F48" s="287"/>
      <c r="G48" s="287"/>
      <c r="H48" s="290"/>
      <c r="I48" s="287"/>
      <c r="J48" s="288"/>
      <c r="K48" s="288"/>
      <c r="L48" s="288"/>
      <c r="M48" s="291"/>
      <c r="N48" s="291"/>
      <c r="O48" s="288"/>
      <c r="P48" s="288"/>
      <c r="Q48" s="288"/>
    </row>
    <row r="49" spans="1:17" ht="12.75" x14ac:dyDescent="0.2">
      <c r="A49" s="284"/>
      <c r="B49" s="285" t="s">
        <v>1898</v>
      </c>
      <c r="C49" s="286"/>
      <c r="D49" s="285"/>
      <c r="E49" s="287"/>
      <c r="F49" s="287"/>
      <c r="G49" s="287"/>
      <c r="H49" s="290"/>
      <c r="I49" s="287"/>
      <c r="J49" s="288"/>
      <c r="K49" s="288"/>
      <c r="L49" s="288"/>
      <c r="M49" s="291"/>
      <c r="N49" s="291"/>
      <c r="O49" s="288"/>
      <c r="P49" s="288"/>
      <c r="Q49" s="288"/>
    </row>
    <row r="50" spans="1:17" ht="12.75" x14ac:dyDescent="0.2">
      <c r="A50" s="284"/>
      <c r="B50" s="285" t="s">
        <v>1899</v>
      </c>
      <c r="C50" s="286"/>
      <c r="D50" s="285"/>
      <c r="E50" s="287"/>
      <c r="F50" s="287"/>
      <c r="G50" s="287"/>
      <c r="H50" s="290"/>
      <c r="I50" s="287"/>
      <c r="J50" s="288"/>
      <c r="K50" s="288"/>
      <c r="L50" s="288"/>
      <c r="M50" s="291"/>
      <c r="N50" s="291"/>
      <c r="O50" s="288"/>
      <c r="P50" s="288"/>
      <c r="Q50" s="288"/>
    </row>
    <row r="51" spans="1:17" ht="12.75" x14ac:dyDescent="0.2">
      <c r="A51" s="284"/>
      <c r="B51" s="285" t="s">
        <v>1900</v>
      </c>
      <c r="C51" s="286"/>
      <c r="D51" s="285"/>
      <c r="E51" s="287"/>
      <c r="F51" s="287"/>
      <c r="G51" s="287"/>
      <c r="H51" s="290"/>
      <c r="I51" s="287"/>
      <c r="J51" s="288"/>
      <c r="K51" s="288"/>
      <c r="L51" s="288"/>
      <c r="M51" s="291"/>
      <c r="N51" s="291"/>
      <c r="O51" s="288"/>
      <c r="P51" s="288"/>
      <c r="Q51" s="288"/>
    </row>
    <row r="52" spans="1:17" ht="12.75" x14ac:dyDescent="0.2">
      <c r="A52" s="284"/>
      <c r="B52" s="285" t="s">
        <v>1901</v>
      </c>
      <c r="C52" s="286"/>
      <c r="D52" s="285"/>
      <c r="E52" s="287"/>
      <c r="F52" s="287"/>
      <c r="G52" s="287"/>
      <c r="H52" s="290"/>
      <c r="I52" s="287"/>
      <c r="J52" s="288"/>
      <c r="K52" s="288"/>
      <c r="L52" s="288"/>
      <c r="M52" s="291"/>
      <c r="N52" s="291"/>
      <c r="O52" s="288"/>
      <c r="P52" s="288"/>
      <c r="Q52" s="288"/>
    </row>
    <row r="53" spans="1:17" ht="12.75" x14ac:dyDescent="0.2">
      <c r="A53" s="284"/>
      <c r="B53" s="285" t="s">
        <v>1902</v>
      </c>
      <c r="C53" s="286"/>
      <c r="D53" s="285"/>
      <c r="E53" s="287"/>
      <c r="F53" s="287"/>
      <c r="G53" s="287"/>
      <c r="H53" s="290"/>
      <c r="I53" s="287"/>
      <c r="J53" s="288"/>
      <c r="K53" s="288"/>
      <c r="L53" s="288"/>
      <c r="M53" s="291"/>
      <c r="N53" s="291"/>
      <c r="O53" s="288"/>
      <c r="P53" s="288"/>
      <c r="Q53" s="288"/>
    </row>
    <row r="54" spans="1:17" ht="12.75" x14ac:dyDescent="0.2">
      <c r="A54" s="284"/>
      <c r="B54" s="285" t="s">
        <v>1903</v>
      </c>
      <c r="C54" s="286"/>
      <c r="D54" s="285"/>
      <c r="E54" s="287"/>
      <c r="F54" s="287"/>
      <c r="G54" s="287"/>
      <c r="H54" s="290"/>
      <c r="I54" s="287"/>
      <c r="J54" s="288"/>
      <c r="K54" s="288"/>
      <c r="L54" s="288"/>
      <c r="M54" s="291"/>
      <c r="N54" s="291"/>
      <c r="O54" s="288"/>
      <c r="P54" s="288"/>
      <c r="Q54" s="288"/>
    </row>
    <row r="55" spans="1:17" ht="12.75" x14ac:dyDescent="0.2">
      <c r="A55" s="284"/>
      <c r="B55" s="285" t="s">
        <v>1904</v>
      </c>
      <c r="C55" s="286"/>
      <c r="D55" s="285"/>
      <c r="E55" s="287"/>
      <c r="F55" s="287"/>
      <c r="G55" s="287"/>
      <c r="H55" s="290"/>
      <c r="I55" s="287"/>
      <c r="J55" s="288"/>
      <c r="K55" s="288"/>
      <c r="L55" s="288"/>
      <c r="M55" s="291"/>
      <c r="N55" s="291"/>
      <c r="O55" s="288"/>
      <c r="P55" s="288"/>
      <c r="Q55" s="288"/>
    </row>
    <row r="56" spans="1:17" ht="12.75" x14ac:dyDescent="0.2">
      <c r="A56" s="284"/>
      <c r="B56" s="285" t="s">
        <v>1905</v>
      </c>
      <c r="C56" s="286"/>
      <c r="D56" s="285"/>
      <c r="E56" s="287"/>
      <c r="F56" s="287"/>
      <c r="G56" s="287"/>
      <c r="H56" s="290"/>
      <c r="I56" s="287"/>
      <c r="J56" s="288"/>
      <c r="K56" s="288"/>
      <c r="L56" s="288"/>
      <c r="M56" s="291"/>
      <c r="N56" s="291"/>
      <c r="O56" s="288"/>
      <c r="P56" s="288"/>
      <c r="Q56" s="288"/>
    </row>
    <row r="57" spans="1:17" ht="12.75" x14ac:dyDescent="0.2">
      <c r="A57" s="284"/>
      <c r="B57" s="285" t="s">
        <v>1906</v>
      </c>
      <c r="C57" s="286"/>
      <c r="D57" s="285"/>
      <c r="E57" s="287"/>
      <c r="F57" s="287"/>
      <c r="G57" s="287"/>
      <c r="H57" s="290"/>
      <c r="I57" s="287"/>
      <c r="J57" s="288"/>
      <c r="K57" s="288"/>
      <c r="L57" s="288"/>
      <c r="M57" s="291"/>
      <c r="N57" s="291"/>
      <c r="O57" s="288"/>
      <c r="P57" s="288"/>
      <c r="Q57" s="288"/>
    </row>
    <row r="58" spans="1:17" ht="12.75" x14ac:dyDescent="0.2">
      <c r="A58" s="284"/>
      <c r="B58" s="285" t="s">
        <v>1907</v>
      </c>
      <c r="C58" s="286"/>
      <c r="D58" s="285"/>
      <c r="E58" s="287"/>
      <c r="F58" s="287"/>
      <c r="G58" s="287"/>
      <c r="H58" s="290"/>
      <c r="I58" s="287"/>
      <c r="J58" s="288"/>
      <c r="K58" s="288"/>
      <c r="L58" s="288"/>
      <c r="M58" s="291"/>
      <c r="N58" s="291"/>
      <c r="O58" s="288"/>
      <c r="P58" s="288"/>
      <c r="Q58" s="288"/>
    </row>
    <row r="59" spans="1:17" ht="12.75" x14ac:dyDescent="0.2">
      <c r="A59" s="284">
        <v>715</v>
      </c>
      <c r="B59" s="285" t="s">
        <v>1908</v>
      </c>
      <c r="C59" s="286"/>
      <c r="D59" s="285"/>
      <c r="E59" s="287"/>
      <c r="F59" s="287"/>
      <c r="G59" s="287"/>
      <c r="H59" s="290"/>
      <c r="I59" s="287"/>
      <c r="J59" s="288"/>
      <c r="K59" s="288"/>
      <c r="L59" s="288"/>
      <c r="M59" s="291"/>
      <c r="N59" s="291"/>
      <c r="O59" s="288"/>
      <c r="P59" s="288"/>
      <c r="Q59" s="288"/>
    </row>
    <row r="60" spans="1:17" ht="12.75" x14ac:dyDescent="0.2">
      <c r="A60" s="284"/>
      <c r="B60" s="285" t="s">
        <v>1909</v>
      </c>
      <c r="C60" s="286"/>
      <c r="D60" s="285"/>
      <c r="E60" s="287"/>
      <c r="F60" s="287"/>
      <c r="G60" s="287"/>
      <c r="H60" s="290"/>
      <c r="I60" s="287"/>
      <c r="J60" s="288"/>
      <c r="K60" s="288"/>
      <c r="L60" s="288"/>
      <c r="M60" s="291"/>
      <c r="N60" s="291"/>
      <c r="O60" s="288"/>
      <c r="P60" s="288"/>
      <c r="Q60" s="288"/>
    </row>
    <row r="61" spans="1:17" ht="12.75" x14ac:dyDescent="0.2">
      <c r="A61" s="284"/>
      <c r="B61" s="285" t="s">
        <v>1910</v>
      </c>
      <c r="C61" s="286"/>
      <c r="D61" s="285"/>
      <c r="E61" s="287"/>
      <c r="F61" s="287"/>
      <c r="G61" s="287"/>
      <c r="H61" s="290"/>
      <c r="I61" s="287"/>
      <c r="J61" s="288"/>
      <c r="K61" s="288"/>
      <c r="L61" s="288"/>
      <c r="M61" s="291"/>
      <c r="N61" s="291"/>
      <c r="O61" s="288"/>
      <c r="P61" s="288"/>
      <c r="Q61" s="288"/>
    </row>
    <row r="62" spans="1:17" ht="12.75" x14ac:dyDescent="0.2">
      <c r="A62" s="284"/>
      <c r="B62" s="285" t="s">
        <v>1911</v>
      </c>
      <c r="C62" s="286"/>
      <c r="D62" s="285"/>
      <c r="E62" s="287"/>
      <c r="F62" s="287"/>
      <c r="G62" s="287"/>
      <c r="H62" s="290"/>
      <c r="I62" s="287"/>
      <c r="J62" s="288"/>
      <c r="K62" s="288"/>
      <c r="L62" s="288"/>
      <c r="M62" s="291"/>
      <c r="N62" s="291"/>
      <c r="O62" s="288"/>
      <c r="P62" s="288"/>
      <c r="Q62" s="288"/>
    </row>
    <row r="63" spans="1:17" ht="12.75" x14ac:dyDescent="0.2">
      <c r="A63" s="284">
        <v>716</v>
      </c>
      <c r="B63" s="285" t="s">
        <v>1912</v>
      </c>
      <c r="C63" s="286"/>
      <c r="D63" s="285"/>
      <c r="E63" s="287"/>
      <c r="F63" s="287"/>
      <c r="G63" s="287"/>
      <c r="H63" s="290"/>
      <c r="I63" s="287"/>
      <c r="J63" s="288"/>
      <c r="K63" s="288"/>
      <c r="L63" s="288"/>
      <c r="M63" s="291"/>
      <c r="N63" s="291"/>
      <c r="O63" s="288"/>
      <c r="P63" s="288"/>
      <c r="Q63" s="288"/>
    </row>
    <row r="64" spans="1:17" ht="12.75" x14ac:dyDescent="0.2">
      <c r="A64" s="284">
        <v>246</v>
      </c>
      <c r="B64" s="285" t="s">
        <v>864</v>
      </c>
      <c r="C64" s="286" t="s">
        <v>1031</v>
      </c>
      <c r="D64" s="285" t="s">
        <v>1798</v>
      </c>
      <c r="E64" s="285" t="s">
        <v>1816</v>
      </c>
      <c r="F64" s="287">
        <v>5</v>
      </c>
      <c r="G64" s="287">
        <v>60</v>
      </c>
      <c r="H64" s="290">
        <v>1</v>
      </c>
      <c r="I64" s="287" t="s">
        <v>1845</v>
      </c>
      <c r="J64" s="288"/>
      <c r="K64" s="288"/>
      <c r="L64" s="288"/>
      <c r="M64" s="291"/>
      <c r="N64" s="291"/>
      <c r="O64" s="291"/>
      <c r="P64" s="291"/>
      <c r="Q64" s="291"/>
    </row>
    <row r="65" spans="1:17" ht="12.75" x14ac:dyDescent="0.2">
      <c r="A65" s="284">
        <v>453</v>
      </c>
      <c r="B65" s="285" t="s">
        <v>1913</v>
      </c>
      <c r="C65" s="286" t="s">
        <v>1033</v>
      </c>
      <c r="D65" s="285" t="s">
        <v>1807</v>
      </c>
      <c r="E65" s="285" t="s">
        <v>1825</v>
      </c>
      <c r="F65" s="287">
        <v>20</v>
      </c>
      <c r="G65" s="287">
        <v>40</v>
      </c>
      <c r="H65" s="290">
        <v>1</v>
      </c>
      <c r="I65" s="287" t="s">
        <v>1368</v>
      </c>
      <c r="J65" s="288"/>
      <c r="K65" s="288"/>
      <c r="L65" s="288"/>
      <c r="M65" s="291"/>
      <c r="N65" s="291"/>
      <c r="O65" s="291"/>
      <c r="P65" s="291"/>
      <c r="Q65" s="291"/>
    </row>
    <row r="66" spans="1:17" ht="12.75" x14ac:dyDescent="0.2">
      <c r="A66" s="284">
        <v>392</v>
      </c>
      <c r="B66" s="285" t="s">
        <v>1914</v>
      </c>
      <c r="C66" s="286" t="s">
        <v>1033</v>
      </c>
      <c r="D66" s="285" t="s">
        <v>1130</v>
      </c>
      <c r="E66" s="285" t="s">
        <v>1825</v>
      </c>
      <c r="F66" s="287">
        <v>20</v>
      </c>
      <c r="G66" s="287" t="s">
        <v>1389</v>
      </c>
      <c r="H66" s="287" t="s">
        <v>1389</v>
      </c>
      <c r="I66" s="287" t="s">
        <v>1368</v>
      </c>
      <c r="J66" s="288"/>
      <c r="K66" s="288"/>
      <c r="L66" s="288"/>
      <c r="M66" s="291"/>
      <c r="N66" s="291"/>
      <c r="O66" s="291"/>
      <c r="P66" s="291"/>
      <c r="Q66" s="291"/>
    </row>
    <row r="67" spans="1:17" ht="12.75" x14ac:dyDescent="0.2">
      <c r="A67" s="284">
        <v>401</v>
      </c>
      <c r="B67" s="285" t="s">
        <v>1915</v>
      </c>
      <c r="C67" s="286" t="s">
        <v>1033</v>
      </c>
      <c r="D67" s="285" t="s">
        <v>1807</v>
      </c>
      <c r="E67" s="285" t="s">
        <v>1848</v>
      </c>
      <c r="F67" s="287">
        <v>10</v>
      </c>
      <c r="G67" s="287">
        <v>90</v>
      </c>
      <c r="H67" s="290">
        <v>0.9</v>
      </c>
      <c r="I67" s="287" t="s">
        <v>1368</v>
      </c>
      <c r="J67" s="288"/>
      <c r="K67" s="288"/>
      <c r="L67" s="288"/>
      <c r="M67" s="291"/>
      <c r="N67" s="291"/>
      <c r="O67" s="291"/>
      <c r="P67" s="291"/>
      <c r="Q67" s="291"/>
    </row>
    <row r="68" spans="1:17" ht="12.75" x14ac:dyDescent="0.2">
      <c r="A68" s="284">
        <v>292</v>
      </c>
      <c r="B68" s="285" t="s">
        <v>1916</v>
      </c>
      <c r="C68" s="286" t="s">
        <v>1022</v>
      </c>
      <c r="D68" s="285" t="s">
        <v>1807</v>
      </c>
      <c r="E68" s="285" t="s">
        <v>1816</v>
      </c>
      <c r="F68" s="287">
        <v>20</v>
      </c>
      <c r="G68" s="287">
        <v>15</v>
      </c>
      <c r="H68" s="290">
        <v>1</v>
      </c>
      <c r="I68" s="287" t="s">
        <v>1374</v>
      </c>
      <c r="J68" s="288"/>
      <c r="K68" s="288"/>
      <c r="L68" s="288"/>
      <c r="M68" s="291"/>
      <c r="N68" s="291"/>
      <c r="O68" s="291"/>
      <c r="P68" s="291"/>
      <c r="Q68" s="291"/>
    </row>
    <row r="69" spans="1:17" ht="12.75" x14ac:dyDescent="0.2">
      <c r="A69" s="284">
        <v>312</v>
      </c>
      <c r="B69" s="285" t="s">
        <v>1917</v>
      </c>
      <c r="C69" s="286" t="s">
        <v>1026</v>
      </c>
      <c r="D69" s="285" t="s">
        <v>1130</v>
      </c>
      <c r="E69" s="285" t="s">
        <v>1802</v>
      </c>
      <c r="F69" s="287">
        <v>5</v>
      </c>
      <c r="G69" s="287" t="s">
        <v>1389</v>
      </c>
      <c r="H69" s="287" t="s">
        <v>1389</v>
      </c>
      <c r="I69" s="287" t="s">
        <v>1374</v>
      </c>
      <c r="J69" s="288"/>
      <c r="K69" s="288"/>
      <c r="L69" s="288"/>
      <c r="M69" s="291"/>
      <c r="N69" s="291"/>
      <c r="O69" s="291"/>
      <c r="P69" s="291"/>
      <c r="Q69" s="291"/>
    </row>
    <row r="70" spans="1:17" ht="12.75" x14ac:dyDescent="0.2">
      <c r="A70" s="284">
        <v>597</v>
      </c>
      <c r="B70" s="285" t="s">
        <v>1918</v>
      </c>
      <c r="C70" s="286" t="s">
        <v>1021</v>
      </c>
      <c r="D70" s="285" t="s">
        <v>1130</v>
      </c>
      <c r="E70" s="285" t="s">
        <v>1825</v>
      </c>
      <c r="F70" s="287">
        <v>20</v>
      </c>
      <c r="G70" s="287" t="s">
        <v>1389</v>
      </c>
      <c r="H70" s="287" t="s">
        <v>1389</v>
      </c>
      <c r="I70" s="287" t="s">
        <v>1371</v>
      </c>
      <c r="J70" s="288"/>
      <c r="K70" s="288"/>
      <c r="L70" s="288"/>
      <c r="M70" s="291"/>
      <c r="N70" s="291"/>
      <c r="O70" s="291"/>
      <c r="P70" s="291"/>
      <c r="Q70" s="291"/>
    </row>
    <row r="71" spans="1:17" ht="12.75" x14ac:dyDescent="0.2">
      <c r="A71" s="284">
        <v>274</v>
      </c>
      <c r="B71" s="285" t="s">
        <v>1919</v>
      </c>
      <c r="C71" s="286" t="s">
        <v>1029</v>
      </c>
      <c r="D71" s="285" t="s">
        <v>1130</v>
      </c>
      <c r="E71" s="285" t="s">
        <v>1848</v>
      </c>
      <c r="F71" s="287">
        <v>20</v>
      </c>
      <c r="G71" s="287" t="s">
        <v>1389</v>
      </c>
      <c r="H71" s="287" t="s">
        <v>1389</v>
      </c>
      <c r="I71" s="287" t="s">
        <v>1374</v>
      </c>
      <c r="J71" s="288"/>
      <c r="K71" s="288"/>
      <c r="L71" s="288"/>
      <c r="M71" s="291"/>
      <c r="N71" s="291"/>
      <c r="O71" s="291"/>
      <c r="P71" s="291"/>
      <c r="Q71" s="291"/>
    </row>
    <row r="72" spans="1:17" ht="12.75" x14ac:dyDescent="0.2">
      <c r="A72" s="284">
        <v>372</v>
      </c>
      <c r="B72" s="285" t="s">
        <v>1920</v>
      </c>
      <c r="C72" s="286" t="s">
        <v>1018</v>
      </c>
      <c r="D72" s="285" t="s">
        <v>1807</v>
      </c>
      <c r="E72" s="285" t="s">
        <v>1825</v>
      </c>
      <c r="F72" s="287">
        <v>10</v>
      </c>
      <c r="G72" s="287">
        <v>60</v>
      </c>
      <c r="H72" s="290">
        <v>1</v>
      </c>
      <c r="I72" s="287" t="s">
        <v>1368</v>
      </c>
      <c r="J72" s="288"/>
      <c r="K72" s="288"/>
      <c r="L72" s="288"/>
      <c r="M72" s="291"/>
      <c r="N72" s="291"/>
      <c r="O72" s="291"/>
      <c r="P72" s="291"/>
      <c r="Q72" s="291"/>
    </row>
    <row r="73" spans="1:17" ht="12.75" x14ac:dyDescent="0.2">
      <c r="A73" s="284">
        <v>310</v>
      </c>
      <c r="B73" s="285" t="s">
        <v>1921</v>
      </c>
      <c r="C73" s="286" t="s">
        <v>1025</v>
      </c>
      <c r="D73" s="285" t="s">
        <v>1807</v>
      </c>
      <c r="E73" s="285" t="s">
        <v>1802</v>
      </c>
      <c r="F73" s="287">
        <v>15</v>
      </c>
      <c r="G73" s="287">
        <v>30</v>
      </c>
      <c r="H73" s="290">
        <v>1</v>
      </c>
      <c r="I73" s="287" t="s">
        <v>1374</v>
      </c>
      <c r="J73" s="288"/>
      <c r="K73" s="288"/>
      <c r="L73" s="288"/>
      <c r="M73" s="291"/>
      <c r="N73" s="291"/>
      <c r="O73" s="291"/>
      <c r="P73" s="291"/>
      <c r="Q73" s="291"/>
    </row>
    <row r="74" spans="1:17" ht="12.75" x14ac:dyDescent="0.2">
      <c r="A74" s="284">
        <v>454</v>
      </c>
      <c r="B74" s="285" t="s">
        <v>1922</v>
      </c>
      <c r="C74" s="286" t="s">
        <v>1017</v>
      </c>
      <c r="D74" s="285" t="s">
        <v>1807</v>
      </c>
      <c r="E74" s="285" t="s">
        <v>1802</v>
      </c>
      <c r="F74" s="287">
        <v>15</v>
      </c>
      <c r="G74" s="287">
        <v>90</v>
      </c>
      <c r="H74" s="290">
        <v>1</v>
      </c>
      <c r="I74" s="287" t="s">
        <v>1368</v>
      </c>
      <c r="J74" s="288"/>
      <c r="K74" s="288"/>
      <c r="L74" s="288"/>
      <c r="M74" s="291"/>
      <c r="N74" s="291"/>
      <c r="O74" s="291"/>
      <c r="P74" s="291"/>
      <c r="Q74" s="291"/>
    </row>
    <row r="75" spans="1:17" ht="12.75" x14ac:dyDescent="0.2">
      <c r="A75" s="284">
        <v>213</v>
      </c>
      <c r="B75" s="285" t="s">
        <v>1923</v>
      </c>
      <c r="C75" s="286" t="s">
        <v>1029</v>
      </c>
      <c r="D75" s="285" t="s">
        <v>1130</v>
      </c>
      <c r="E75" s="285" t="s">
        <v>1848</v>
      </c>
      <c r="F75" s="287">
        <v>15</v>
      </c>
      <c r="G75" s="287" t="s">
        <v>1389</v>
      </c>
      <c r="H75" s="290">
        <v>1</v>
      </c>
      <c r="I75" s="287" t="s">
        <v>1845</v>
      </c>
      <c r="J75" s="288"/>
      <c r="K75" s="288"/>
      <c r="L75" s="288"/>
      <c r="M75" s="291"/>
      <c r="N75" s="291"/>
      <c r="O75" s="291"/>
      <c r="P75" s="291"/>
      <c r="Q75" s="291"/>
    </row>
    <row r="76" spans="1:17" ht="12.75" x14ac:dyDescent="0.2">
      <c r="A76" s="284">
        <v>396</v>
      </c>
      <c r="B76" s="285" t="s">
        <v>1924</v>
      </c>
      <c r="C76" s="286" t="s">
        <v>1022</v>
      </c>
      <c r="D76" s="285" t="s">
        <v>1798</v>
      </c>
      <c r="E76" s="285" t="s">
        <v>1825</v>
      </c>
      <c r="F76" s="287">
        <v>20</v>
      </c>
      <c r="G76" s="287">
        <v>80</v>
      </c>
      <c r="H76" s="287" t="s">
        <v>1389</v>
      </c>
      <c r="I76" s="287" t="s">
        <v>1368</v>
      </c>
      <c r="J76" s="288"/>
      <c r="K76" s="288"/>
      <c r="L76" s="288"/>
      <c r="M76" s="291"/>
      <c r="N76" s="291"/>
      <c r="O76" s="291"/>
      <c r="P76" s="291"/>
      <c r="Q76" s="291"/>
    </row>
    <row r="77" spans="1:17" ht="12.75" x14ac:dyDescent="0.2">
      <c r="A77" s="284">
        <v>62</v>
      </c>
      <c r="B77" s="285" t="s">
        <v>1925</v>
      </c>
      <c r="C77" s="286" t="s">
        <v>1028</v>
      </c>
      <c r="D77" s="285" t="s">
        <v>1798</v>
      </c>
      <c r="E77" s="285" t="s">
        <v>1825</v>
      </c>
      <c r="F77" s="287">
        <v>20</v>
      </c>
      <c r="G77" s="287">
        <v>65</v>
      </c>
      <c r="H77" s="290">
        <v>1</v>
      </c>
      <c r="I77" s="287" t="s">
        <v>1803</v>
      </c>
      <c r="J77" s="288"/>
      <c r="K77" s="288"/>
      <c r="L77" s="288"/>
      <c r="M77" s="291"/>
      <c r="N77" s="291"/>
      <c r="O77" s="291"/>
      <c r="P77" s="291"/>
      <c r="Q77" s="291"/>
    </row>
    <row r="78" spans="1:17" ht="12.75" x14ac:dyDescent="0.2">
      <c r="A78" s="284"/>
      <c r="B78" s="285" t="s">
        <v>1926</v>
      </c>
      <c r="C78" s="286" t="s">
        <v>1028</v>
      </c>
      <c r="D78" s="285" t="s">
        <v>1130</v>
      </c>
      <c r="E78" s="287" t="s">
        <v>1389</v>
      </c>
      <c r="F78" s="287">
        <v>20</v>
      </c>
      <c r="G78" s="287" t="s">
        <v>1389</v>
      </c>
      <c r="H78" s="287" t="s">
        <v>1389</v>
      </c>
      <c r="I78" s="287" t="s">
        <v>1287</v>
      </c>
      <c r="J78" s="288" t="s">
        <v>840</v>
      </c>
      <c r="K78" s="288" t="s">
        <v>1927</v>
      </c>
      <c r="L78" s="287" t="s">
        <v>1928</v>
      </c>
      <c r="M78" s="291" t="s">
        <v>1929</v>
      </c>
      <c r="N78" s="287" t="s">
        <v>1389</v>
      </c>
      <c r="O78" s="287" t="s">
        <v>1389</v>
      </c>
      <c r="P78" s="291" t="s">
        <v>1930</v>
      </c>
      <c r="Q78" s="287" t="s">
        <v>1389</v>
      </c>
    </row>
    <row r="79" spans="1:17" ht="12.75" x14ac:dyDescent="0.2">
      <c r="A79" s="284">
        <v>475</v>
      </c>
      <c r="B79" s="285" t="s">
        <v>1931</v>
      </c>
      <c r="C79" s="286" t="s">
        <v>1032</v>
      </c>
      <c r="D79" s="285" t="s">
        <v>1130</v>
      </c>
      <c r="E79" s="285" t="s">
        <v>1825</v>
      </c>
      <c r="F79" s="287">
        <v>15</v>
      </c>
      <c r="G79" s="287" t="s">
        <v>1389</v>
      </c>
      <c r="H79" s="287" t="s">
        <v>1389</v>
      </c>
      <c r="I79" s="287" t="s">
        <v>1376</v>
      </c>
      <c r="J79" s="288"/>
      <c r="K79" s="288"/>
      <c r="L79" s="288"/>
      <c r="M79" s="291"/>
      <c r="N79" s="291"/>
      <c r="O79" s="291"/>
      <c r="P79" s="291"/>
      <c r="Q79" s="291"/>
    </row>
    <row r="80" spans="1:17" ht="12.75" x14ac:dyDescent="0.2">
      <c r="A80" s="284">
        <v>419</v>
      </c>
      <c r="B80" s="285" t="s">
        <v>1932</v>
      </c>
      <c r="C80" s="286" t="s">
        <v>1028</v>
      </c>
      <c r="D80" s="285" t="s">
        <v>1807</v>
      </c>
      <c r="E80" s="285" t="s">
        <v>1829</v>
      </c>
      <c r="F80" s="287">
        <v>10</v>
      </c>
      <c r="G80" s="287">
        <v>60</v>
      </c>
      <c r="H80" s="290">
        <v>1</v>
      </c>
      <c r="I80" s="287" t="s">
        <v>1368</v>
      </c>
      <c r="J80" s="288"/>
      <c r="K80" s="288"/>
      <c r="L80" s="288"/>
      <c r="M80" s="291"/>
      <c r="N80" s="291"/>
      <c r="O80" s="291"/>
      <c r="P80" s="291"/>
      <c r="Q80" s="291"/>
    </row>
    <row r="81" spans="1:17" ht="12.75" x14ac:dyDescent="0.2">
      <c r="A81" s="284">
        <v>608</v>
      </c>
      <c r="B81" s="285" t="s">
        <v>1933</v>
      </c>
      <c r="C81" s="286" t="s">
        <v>1021</v>
      </c>
      <c r="D81" s="285" t="s">
        <v>1130</v>
      </c>
      <c r="E81" s="285" t="s">
        <v>1848</v>
      </c>
      <c r="F81" s="287">
        <v>30</v>
      </c>
      <c r="G81" s="287" t="s">
        <v>1389</v>
      </c>
      <c r="H81" s="290">
        <v>1</v>
      </c>
      <c r="I81" s="287" t="s">
        <v>1371</v>
      </c>
      <c r="J81" s="288"/>
      <c r="K81" s="288"/>
      <c r="L81" s="288"/>
      <c r="M81" s="291"/>
      <c r="N81" s="291"/>
      <c r="O81" s="291"/>
      <c r="P81" s="291"/>
      <c r="Q81" s="291"/>
    </row>
    <row r="82" spans="1:17" ht="12.75" x14ac:dyDescent="0.2">
      <c r="A82" s="284"/>
      <c r="B82" s="285" t="s">
        <v>1934</v>
      </c>
      <c r="C82" s="286" t="s">
        <v>1030</v>
      </c>
      <c r="D82" s="285" t="s">
        <v>1130</v>
      </c>
      <c r="E82" s="287" t="s">
        <v>1389</v>
      </c>
      <c r="F82" s="287">
        <v>10</v>
      </c>
      <c r="G82" s="287" t="s">
        <v>1389</v>
      </c>
      <c r="H82" s="287" t="s">
        <v>1389</v>
      </c>
      <c r="I82" s="287" t="s">
        <v>1287</v>
      </c>
      <c r="J82" s="288" t="s">
        <v>840</v>
      </c>
      <c r="K82" s="288" t="s">
        <v>1817</v>
      </c>
      <c r="L82" s="287" t="s">
        <v>1389</v>
      </c>
      <c r="M82" s="291" t="s">
        <v>1935</v>
      </c>
      <c r="N82" s="291" t="s">
        <v>1936</v>
      </c>
      <c r="O82" s="287" t="s">
        <v>1389</v>
      </c>
      <c r="P82" s="287" t="s">
        <v>1389</v>
      </c>
      <c r="Q82" s="287" t="s">
        <v>1389</v>
      </c>
    </row>
    <row r="83" spans="1:17" ht="12.75" x14ac:dyDescent="0.2">
      <c r="A83" s="284">
        <v>140</v>
      </c>
      <c r="B83" s="285" t="s">
        <v>1937</v>
      </c>
      <c r="C83" s="286" t="s">
        <v>1029</v>
      </c>
      <c r="D83" s="285" t="s">
        <v>1807</v>
      </c>
      <c r="E83" s="285" t="s">
        <v>1816</v>
      </c>
      <c r="F83" s="287">
        <v>20</v>
      </c>
      <c r="G83" s="287">
        <v>15</v>
      </c>
      <c r="H83" s="290">
        <v>0.85</v>
      </c>
      <c r="I83" s="287" t="s">
        <v>1803</v>
      </c>
      <c r="J83" s="288"/>
      <c r="K83" s="288"/>
      <c r="L83" s="288"/>
      <c r="M83" s="291"/>
      <c r="N83" s="291"/>
      <c r="O83" s="291"/>
      <c r="P83" s="291"/>
      <c r="Q83" s="291"/>
    </row>
    <row r="84" spans="1:17" ht="12.75" x14ac:dyDescent="0.2">
      <c r="A84" s="284">
        <v>112</v>
      </c>
      <c r="B84" s="285" t="s">
        <v>1938</v>
      </c>
      <c r="C84" s="286" t="s">
        <v>933</v>
      </c>
      <c r="D84" s="285" t="s">
        <v>1130</v>
      </c>
      <c r="E84" s="285" t="s">
        <v>1829</v>
      </c>
      <c r="F84" s="287" t="s">
        <v>1939</v>
      </c>
      <c r="G84" s="287" t="s">
        <v>1389</v>
      </c>
      <c r="H84" s="287" t="s">
        <v>1389</v>
      </c>
      <c r="I84" s="287" t="s">
        <v>1803</v>
      </c>
      <c r="J84" s="288"/>
      <c r="K84" s="288"/>
      <c r="L84" s="288"/>
      <c r="M84" s="291"/>
      <c r="N84" s="291"/>
      <c r="O84" s="291"/>
      <c r="P84" s="291"/>
      <c r="Q84" s="291"/>
    </row>
    <row r="85" spans="1:17" ht="12.75" x14ac:dyDescent="0.2">
      <c r="A85" s="284">
        <v>226</v>
      </c>
      <c r="B85" s="285" t="s">
        <v>865</v>
      </c>
      <c r="C85" s="286" t="s">
        <v>1029</v>
      </c>
      <c r="D85" s="285" t="s">
        <v>1130</v>
      </c>
      <c r="E85" s="285" t="s">
        <v>1848</v>
      </c>
      <c r="F85" s="287">
        <v>40</v>
      </c>
      <c r="G85" s="287" t="s">
        <v>1389</v>
      </c>
      <c r="H85" s="287" t="s">
        <v>1389</v>
      </c>
      <c r="I85" s="287" t="s">
        <v>1845</v>
      </c>
      <c r="J85" s="288"/>
      <c r="K85" s="288"/>
      <c r="L85" s="288"/>
      <c r="M85" s="291"/>
      <c r="N85" s="291"/>
      <c r="O85" s="291"/>
      <c r="P85" s="291"/>
      <c r="Q85" s="291"/>
    </row>
    <row r="86" spans="1:17" ht="12.75" x14ac:dyDescent="0.2">
      <c r="A86" s="284"/>
      <c r="B86" s="285" t="s">
        <v>1940</v>
      </c>
      <c r="C86" s="286" t="s">
        <v>1024</v>
      </c>
      <c r="D86" s="285" t="s">
        <v>1807</v>
      </c>
      <c r="E86" s="287" t="s">
        <v>1389</v>
      </c>
      <c r="F86" s="287">
        <v>15</v>
      </c>
      <c r="G86" s="287">
        <v>100</v>
      </c>
      <c r="H86" s="290">
        <v>1</v>
      </c>
      <c r="I86" s="287" t="s">
        <v>1287</v>
      </c>
      <c r="J86" s="288" t="s">
        <v>840</v>
      </c>
      <c r="K86" s="288" t="s">
        <v>1282</v>
      </c>
      <c r="L86" s="287" t="s">
        <v>1389</v>
      </c>
      <c r="M86" s="291" t="s">
        <v>1941</v>
      </c>
      <c r="N86" s="291" t="s">
        <v>783</v>
      </c>
      <c r="O86" s="287" t="s">
        <v>1389</v>
      </c>
      <c r="P86" s="287" t="s">
        <v>1389</v>
      </c>
      <c r="Q86" s="287" t="s">
        <v>1389</v>
      </c>
    </row>
    <row r="87" spans="1:17" ht="12.75" x14ac:dyDescent="0.2">
      <c r="A87" s="284">
        <v>251</v>
      </c>
      <c r="B87" s="285" t="s">
        <v>1942</v>
      </c>
      <c r="C87" s="286" t="s">
        <v>1018</v>
      </c>
      <c r="D87" s="285" t="s">
        <v>1807</v>
      </c>
      <c r="E87" s="285" t="s">
        <v>1802</v>
      </c>
      <c r="F87" s="287">
        <v>10</v>
      </c>
      <c r="G87" s="287" t="s">
        <v>1389</v>
      </c>
      <c r="H87" s="290">
        <v>1</v>
      </c>
      <c r="I87" s="287" t="s">
        <v>1845</v>
      </c>
      <c r="J87" s="288"/>
      <c r="K87" s="288"/>
      <c r="L87" s="288"/>
      <c r="M87" s="291"/>
      <c r="N87" s="291"/>
      <c r="O87" s="291"/>
      <c r="P87" s="291"/>
      <c r="Q87" s="291"/>
    </row>
    <row r="88" spans="1:17" ht="12.75" x14ac:dyDescent="0.2">
      <c r="A88" s="284">
        <v>562</v>
      </c>
      <c r="B88" s="285" t="s">
        <v>1943</v>
      </c>
      <c r="C88" s="286" t="s">
        <v>1030</v>
      </c>
      <c r="D88" s="285" t="s">
        <v>1798</v>
      </c>
      <c r="E88" s="285" t="s">
        <v>1816</v>
      </c>
      <c r="F88" s="287">
        <v>10</v>
      </c>
      <c r="G88" s="287">
        <v>120</v>
      </c>
      <c r="H88" s="290">
        <v>0.9</v>
      </c>
      <c r="I88" s="287" t="s">
        <v>1371</v>
      </c>
      <c r="J88" s="288"/>
      <c r="K88" s="288"/>
      <c r="L88" s="288"/>
      <c r="M88" s="291"/>
      <c r="N88" s="291"/>
      <c r="O88" s="291"/>
      <c r="P88" s="291"/>
      <c r="Q88" s="291"/>
    </row>
    <row r="89" spans="1:17" ht="12.75" x14ac:dyDescent="0.2">
      <c r="A89" s="284">
        <v>187</v>
      </c>
      <c r="B89" s="285" t="s">
        <v>1944</v>
      </c>
      <c r="C89" s="286" t="s">
        <v>1029</v>
      </c>
      <c r="D89" s="285" t="s">
        <v>1130</v>
      </c>
      <c r="E89" s="285" t="s">
        <v>1848</v>
      </c>
      <c r="F89" s="287">
        <v>10</v>
      </c>
      <c r="G89" s="287" t="s">
        <v>1389</v>
      </c>
      <c r="H89" s="287" t="s">
        <v>1389</v>
      </c>
      <c r="I89" s="287" t="s">
        <v>1845</v>
      </c>
      <c r="J89" s="288"/>
      <c r="K89" s="288"/>
      <c r="L89" s="288"/>
      <c r="M89" s="291"/>
      <c r="N89" s="291"/>
      <c r="O89" s="291"/>
      <c r="P89" s="291"/>
      <c r="Q89" s="291"/>
    </row>
    <row r="90" spans="1:17" ht="12.75" x14ac:dyDescent="0.2">
      <c r="A90" s="284">
        <v>516</v>
      </c>
      <c r="B90" s="285" t="s">
        <v>1945</v>
      </c>
      <c r="C90" s="286" t="s">
        <v>1029</v>
      </c>
      <c r="D90" s="285" t="s">
        <v>1130</v>
      </c>
      <c r="E90" s="285" t="s">
        <v>1848</v>
      </c>
      <c r="F90" s="287">
        <v>15</v>
      </c>
      <c r="G90" s="287" t="s">
        <v>1389</v>
      </c>
      <c r="H90" s="287" t="s">
        <v>1389</v>
      </c>
      <c r="I90" s="287" t="s">
        <v>1376</v>
      </c>
      <c r="J90" s="288"/>
      <c r="K90" s="288"/>
      <c r="L90" s="288"/>
      <c r="M90" s="291"/>
      <c r="N90" s="291"/>
      <c r="O90" s="291"/>
      <c r="P90" s="291"/>
      <c r="Q90" s="291"/>
    </row>
    <row r="91" spans="1:17" ht="12.75" x14ac:dyDescent="0.2">
      <c r="A91" s="284">
        <v>117</v>
      </c>
      <c r="B91" s="285" t="s">
        <v>1946</v>
      </c>
      <c r="C91" s="286" t="s">
        <v>1029</v>
      </c>
      <c r="D91" s="285" t="s">
        <v>1807</v>
      </c>
      <c r="E91" s="285" t="s">
        <v>1816</v>
      </c>
      <c r="F91" s="287">
        <v>10</v>
      </c>
      <c r="G91" s="287" t="s">
        <v>1389</v>
      </c>
      <c r="H91" s="290">
        <v>1</v>
      </c>
      <c r="I91" s="287" t="s">
        <v>1803</v>
      </c>
      <c r="J91" s="288"/>
      <c r="K91" s="288"/>
      <c r="L91" s="288"/>
      <c r="M91" s="291"/>
      <c r="N91" s="291"/>
      <c r="O91" s="291"/>
      <c r="P91" s="291"/>
      <c r="Q91" s="291"/>
    </row>
    <row r="92" spans="1:17" ht="12.75" x14ac:dyDescent="0.2">
      <c r="A92" s="284">
        <v>20</v>
      </c>
      <c r="B92" s="285" t="s">
        <v>1947</v>
      </c>
      <c r="C92" s="286" t="s">
        <v>1029</v>
      </c>
      <c r="D92" s="285" t="s">
        <v>1807</v>
      </c>
      <c r="E92" s="285" t="s">
        <v>1816</v>
      </c>
      <c r="F92" s="287">
        <v>20</v>
      </c>
      <c r="G92" s="287">
        <v>15</v>
      </c>
      <c r="H92" s="290">
        <v>0.85</v>
      </c>
      <c r="I92" s="287" t="s">
        <v>1803</v>
      </c>
      <c r="J92" s="288"/>
      <c r="K92" s="288"/>
      <c r="L92" s="288"/>
      <c r="M92" s="291"/>
      <c r="N92" s="291"/>
      <c r="O92" s="291"/>
      <c r="P92" s="291"/>
      <c r="Q92" s="291"/>
    </row>
    <row r="93" spans="1:17" ht="12.75" x14ac:dyDescent="0.2">
      <c r="A93" s="284">
        <v>44</v>
      </c>
      <c r="B93" s="285" t="s">
        <v>1061</v>
      </c>
      <c r="C93" s="286" t="s">
        <v>1018</v>
      </c>
      <c r="D93" s="285" t="s">
        <v>1807</v>
      </c>
      <c r="E93" s="285" t="s">
        <v>1816</v>
      </c>
      <c r="F93" s="287">
        <v>25</v>
      </c>
      <c r="G93" s="287">
        <v>60</v>
      </c>
      <c r="H93" s="290">
        <v>1</v>
      </c>
      <c r="I93" s="287" t="s">
        <v>1803</v>
      </c>
      <c r="J93" s="288"/>
      <c r="K93" s="288"/>
      <c r="L93" s="288"/>
      <c r="M93" s="291"/>
      <c r="N93" s="291"/>
      <c r="O93" s="291"/>
      <c r="P93" s="291"/>
      <c r="Q93" s="291"/>
    </row>
    <row r="94" spans="1:17" ht="12.75" x14ac:dyDescent="0.2">
      <c r="A94" s="284"/>
      <c r="B94" s="285" t="s">
        <v>1948</v>
      </c>
      <c r="C94" s="286" t="s">
        <v>1018</v>
      </c>
      <c r="D94" s="285" t="s">
        <v>1807</v>
      </c>
      <c r="E94" s="287" t="s">
        <v>1389</v>
      </c>
      <c r="F94" s="287">
        <v>1</v>
      </c>
      <c r="G94" s="287">
        <v>1</v>
      </c>
      <c r="H94" s="290">
        <v>1</v>
      </c>
      <c r="I94" s="287" t="s">
        <v>1287</v>
      </c>
      <c r="J94" s="288" t="s">
        <v>1799</v>
      </c>
      <c r="K94" s="288" t="s">
        <v>1282</v>
      </c>
      <c r="L94" s="287" t="s">
        <v>1389</v>
      </c>
      <c r="M94" s="291" t="s">
        <v>1949</v>
      </c>
      <c r="N94" s="287" t="s">
        <v>1389</v>
      </c>
      <c r="O94" s="287" t="s">
        <v>1389</v>
      </c>
      <c r="P94" s="287" t="s">
        <v>1389</v>
      </c>
      <c r="Q94" s="291" t="s">
        <v>1854</v>
      </c>
    </row>
    <row r="95" spans="1:17" ht="12.75" x14ac:dyDescent="0.2">
      <c r="A95" s="284">
        <v>307</v>
      </c>
      <c r="B95" s="285" t="s">
        <v>1950</v>
      </c>
      <c r="C95" s="286" t="s">
        <v>1023</v>
      </c>
      <c r="D95" s="285" t="s">
        <v>1798</v>
      </c>
      <c r="E95" s="285" t="s">
        <v>1825</v>
      </c>
      <c r="F95" s="287">
        <v>5</v>
      </c>
      <c r="G95" s="287">
        <v>150</v>
      </c>
      <c r="H95" s="290">
        <v>0.9</v>
      </c>
      <c r="I95" s="287" t="s">
        <v>1374</v>
      </c>
      <c r="J95" s="288"/>
      <c r="K95" s="288"/>
      <c r="L95" s="288"/>
      <c r="M95" s="291"/>
      <c r="N95" s="291"/>
      <c r="O95" s="291"/>
      <c r="P95" s="291"/>
      <c r="Q95" s="291"/>
    </row>
    <row r="96" spans="1:17" ht="12.75" x14ac:dyDescent="0.2">
      <c r="A96" s="284">
        <v>299</v>
      </c>
      <c r="B96" s="285" t="s">
        <v>1951</v>
      </c>
      <c r="C96" s="286" t="s">
        <v>1023</v>
      </c>
      <c r="D96" s="285" t="s">
        <v>1807</v>
      </c>
      <c r="E96" s="285" t="s">
        <v>1825</v>
      </c>
      <c r="F96" s="287">
        <v>10</v>
      </c>
      <c r="G96" s="287">
        <v>85</v>
      </c>
      <c r="H96" s="290">
        <v>0.9</v>
      </c>
      <c r="I96" s="287" t="s">
        <v>1374</v>
      </c>
      <c r="J96" s="288"/>
      <c r="K96" s="288"/>
      <c r="L96" s="288"/>
      <c r="M96" s="291"/>
      <c r="N96" s="291"/>
      <c r="O96" s="291"/>
      <c r="P96" s="291"/>
      <c r="Q96" s="291"/>
    </row>
    <row r="97" spans="1:17" ht="12.75" x14ac:dyDescent="0.2">
      <c r="A97" s="284">
        <v>59</v>
      </c>
      <c r="B97" s="285" t="s">
        <v>1952</v>
      </c>
      <c r="C97" s="286" t="s">
        <v>1028</v>
      </c>
      <c r="D97" s="285" t="s">
        <v>1798</v>
      </c>
      <c r="E97" s="285" t="s">
        <v>1825</v>
      </c>
      <c r="F97" s="287">
        <v>5</v>
      </c>
      <c r="G97" s="287">
        <v>110</v>
      </c>
      <c r="H97" s="290">
        <v>0.7</v>
      </c>
      <c r="I97" s="287" t="s">
        <v>1803</v>
      </c>
      <c r="J97" s="288"/>
      <c r="K97" s="288"/>
      <c r="L97" s="288"/>
      <c r="M97" s="291"/>
      <c r="N97" s="291"/>
      <c r="O97" s="291"/>
      <c r="P97" s="291"/>
      <c r="Q97" s="291"/>
    </row>
    <row r="98" spans="1:17" ht="12.75" x14ac:dyDescent="0.2">
      <c r="A98" s="284">
        <v>335</v>
      </c>
      <c r="B98" s="285" t="s">
        <v>1953</v>
      </c>
      <c r="C98" s="286" t="s">
        <v>1029</v>
      </c>
      <c r="D98" s="285" t="s">
        <v>1130</v>
      </c>
      <c r="E98" s="285" t="s">
        <v>1848</v>
      </c>
      <c r="F98" s="287">
        <v>5</v>
      </c>
      <c r="G98" s="287" t="s">
        <v>1389</v>
      </c>
      <c r="H98" s="290">
        <v>1</v>
      </c>
      <c r="I98" s="287" t="s">
        <v>1374</v>
      </c>
      <c r="J98" s="288"/>
      <c r="K98" s="288"/>
      <c r="L98" s="288"/>
      <c r="M98" s="291"/>
      <c r="N98" s="291"/>
      <c r="O98" s="291"/>
      <c r="P98" s="291"/>
      <c r="Q98" s="291"/>
    </row>
    <row r="99" spans="1:17" ht="12.75" x14ac:dyDescent="0.2">
      <c r="A99" s="284"/>
      <c r="B99" s="285" t="s">
        <v>1954</v>
      </c>
      <c r="C99" s="286" t="s">
        <v>1026</v>
      </c>
      <c r="D99" s="285" t="s">
        <v>1807</v>
      </c>
      <c r="E99" s="287" t="s">
        <v>1389</v>
      </c>
      <c r="F99" s="287">
        <v>1</v>
      </c>
      <c r="G99" s="287">
        <v>1</v>
      </c>
      <c r="H99" s="290">
        <v>1</v>
      </c>
      <c r="I99" s="287" t="s">
        <v>1287</v>
      </c>
      <c r="J99" s="288" t="s">
        <v>1799</v>
      </c>
      <c r="K99" s="288" t="s">
        <v>1282</v>
      </c>
      <c r="L99" s="287" t="s">
        <v>1389</v>
      </c>
      <c r="M99" s="291" t="s">
        <v>1955</v>
      </c>
      <c r="N99" s="287" t="s">
        <v>1389</v>
      </c>
      <c r="O99" s="287" t="s">
        <v>1389</v>
      </c>
      <c r="P99" s="287" t="s">
        <v>1389</v>
      </c>
      <c r="Q99" s="291" t="s">
        <v>1854</v>
      </c>
    </row>
    <row r="100" spans="1:17" ht="12.75" x14ac:dyDescent="0.2">
      <c r="A100" s="284">
        <v>551</v>
      </c>
      <c r="B100" s="285" t="s">
        <v>1956</v>
      </c>
      <c r="C100" s="286" t="s">
        <v>1023</v>
      </c>
      <c r="D100" s="285" t="s">
        <v>1798</v>
      </c>
      <c r="E100" s="285" t="s">
        <v>1825</v>
      </c>
      <c r="F100" s="287">
        <v>5</v>
      </c>
      <c r="G100" s="287">
        <v>130</v>
      </c>
      <c r="H100" s="290">
        <v>0.85</v>
      </c>
      <c r="I100" s="287" t="s">
        <v>1376</v>
      </c>
      <c r="J100" s="288"/>
      <c r="K100" s="288"/>
      <c r="L100" s="288"/>
      <c r="M100" s="291"/>
      <c r="N100" s="291"/>
      <c r="O100" s="291"/>
      <c r="P100" s="291"/>
      <c r="Q100" s="291"/>
    </row>
    <row r="101" spans="1:17" ht="12.75" x14ac:dyDescent="0.2">
      <c r="A101" s="284">
        <v>34</v>
      </c>
      <c r="B101" s="285" t="s">
        <v>1957</v>
      </c>
      <c r="C101" s="286" t="s">
        <v>1029</v>
      </c>
      <c r="D101" s="285" t="s">
        <v>1807</v>
      </c>
      <c r="E101" s="285" t="s">
        <v>1816</v>
      </c>
      <c r="F101" s="287">
        <v>15</v>
      </c>
      <c r="G101" s="287">
        <v>85</v>
      </c>
      <c r="H101" s="290">
        <v>1</v>
      </c>
      <c r="I101" s="287" t="s">
        <v>1803</v>
      </c>
      <c r="J101" s="288"/>
      <c r="K101" s="288"/>
      <c r="L101" s="288"/>
      <c r="M101" s="291"/>
      <c r="N101" s="291"/>
      <c r="O101" s="291"/>
      <c r="P101" s="291"/>
      <c r="Q101" s="291"/>
    </row>
    <row r="102" spans="1:17" ht="12.75" x14ac:dyDescent="0.2">
      <c r="A102" s="284">
        <v>550</v>
      </c>
      <c r="B102" s="285" t="s">
        <v>1958</v>
      </c>
      <c r="C102" s="286" t="s">
        <v>1020</v>
      </c>
      <c r="D102" s="285" t="s">
        <v>1807</v>
      </c>
      <c r="E102" s="285" t="s">
        <v>1825</v>
      </c>
      <c r="F102" s="287">
        <v>5</v>
      </c>
      <c r="G102" s="287">
        <v>130</v>
      </c>
      <c r="H102" s="290">
        <v>0.85</v>
      </c>
      <c r="I102" s="287" t="s">
        <v>1376</v>
      </c>
      <c r="J102" s="288"/>
      <c r="K102" s="288"/>
      <c r="L102" s="288"/>
      <c r="M102" s="291"/>
      <c r="N102" s="291"/>
      <c r="O102" s="291"/>
      <c r="P102" s="291"/>
      <c r="Q102" s="291"/>
    </row>
    <row r="103" spans="1:17" ht="12.75" x14ac:dyDescent="0.2">
      <c r="A103" s="284">
        <v>125</v>
      </c>
      <c r="B103" s="285" t="s">
        <v>1959</v>
      </c>
      <c r="C103" s="286" t="s">
        <v>1027</v>
      </c>
      <c r="D103" s="285" t="s">
        <v>1807</v>
      </c>
      <c r="E103" s="285" t="s">
        <v>1816</v>
      </c>
      <c r="F103" s="287">
        <v>20</v>
      </c>
      <c r="G103" s="287">
        <v>65</v>
      </c>
      <c r="H103" s="290">
        <v>0.85</v>
      </c>
      <c r="I103" s="287" t="s">
        <v>1803</v>
      </c>
      <c r="J103" s="288"/>
      <c r="K103" s="288"/>
      <c r="L103" s="288"/>
      <c r="M103" s="291"/>
      <c r="N103" s="291"/>
      <c r="O103" s="291"/>
      <c r="P103" s="291"/>
      <c r="Q103" s="291"/>
    </row>
    <row r="104" spans="1:17" ht="12.75" x14ac:dyDescent="0.2">
      <c r="A104" s="284">
        <v>198</v>
      </c>
      <c r="B104" s="285" t="s">
        <v>1960</v>
      </c>
      <c r="C104" s="286" t="s">
        <v>1027</v>
      </c>
      <c r="D104" s="285" t="s">
        <v>1807</v>
      </c>
      <c r="E104" s="285" t="s">
        <v>1816</v>
      </c>
      <c r="F104" s="287">
        <v>10</v>
      </c>
      <c r="G104" s="287">
        <v>25</v>
      </c>
      <c r="H104" s="290">
        <v>0.9</v>
      </c>
      <c r="I104" s="287" t="s">
        <v>1845</v>
      </c>
      <c r="J104" s="288"/>
      <c r="K104" s="288"/>
      <c r="L104" s="288"/>
      <c r="M104" s="291"/>
      <c r="N104" s="291"/>
      <c r="O104" s="291"/>
      <c r="P104" s="291"/>
      <c r="Q104" s="291"/>
    </row>
    <row r="105" spans="1:17" ht="12.75" x14ac:dyDescent="0.2">
      <c r="A105" s="284">
        <v>155</v>
      </c>
      <c r="B105" s="285" t="s">
        <v>1961</v>
      </c>
      <c r="C105" s="286" t="s">
        <v>1027</v>
      </c>
      <c r="D105" s="285" t="s">
        <v>1807</v>
      </c>
      <c r="E105" s="285" t="s">
        <v>1816</v>
      </c>
      <c r="F105" s="287">
        <v>10</v>
      </c>
      <c r="G105" s="287">
        <v>50</v>
      </c>
      <c r="H105" s="290">
        <v>0.9</v>
      </c>
      <c r="I105" s="287" t="s">
        <v>1803</v>
      </c>
      <c r="J105" s="288"/>
      <c r="K105" s="288"/>
      <c r="L105" s="288"/>
      <c r="M105" s="291"/>
      <c r="N105" s="291"/>
      <c r="O105" s="291"/>
      <c r="P105" s="291"/>
      <c r="Q105" s="291"/>
    </row>
    <row r="106" spans="1:17" ht="12.75" x14ac:dyDescent="0.2">
      <c r="A106" s="284">
        <v>586</v>
      </c>
      <c r="B106" s="285" t="s">
        <v>1962</v>
      </c>
      <c r="C106" s="286" t="s">
        <v>1029</v>
      </c>
      <c r="D106" s="285" t="s">
        <v>1798</v>
      </c>
      <c r="E106" s="285" t="s">
        <v>1816</v>
      </c>
      <c r="F106" s="287">
        <v>10</v>
      </c>
      <c r="G106" s="287">
        <v>140</v>
      </c>
      <c r="H106" s="290">
        <v>1</v>
      </c>
      <c r="I106" s="287" t="s">
        <v>1371</v>
      </c>
      <c r="J106" s="288"/>
      <c r="K106" s="288"/>
      <c r="L106" s="288"/>
      <c r="M106" s="291"/>
      <c r="N106" s="291"/>
      <c r="O106" s="291"/>
      <c r="P106" s="291"/>
      <c r="Q106" s="291"/>
    </row>
    <row r="107" spans="1:17" ht="12.75" x14ac:dyDescent="0.2">
      <c r="A107" s="284">
        <v>340</v>
      </c>
      <c r="B107" s="285" t="s">
        <v>1963</v>
      </c>
      <c r="C107" s="286" t="s">
        <v>1024</v>
      </c>
      <c r="D107" s="285" t="s">
        <v>1807</v>
      </c>
      <c r="E107" s="285" t="s">
        <v>1848</v>
      </c>
      <c r="F107" s="287">
        <v>5</v>
      </c>
      <c r="G107" s="287">
        <v>85</v>
      </c>
      <c r="H107" s="290">
        <v>0.85</v>
      </c>
      <c r="I107" s="287" t="s">
        <v>1374</v>
      </c>
      <c r="J107" s="288"/>
      <c r="K107" s="288"/>
      <c r="L107" s="288"/>
      <c r="M107" s="291"/>
      <c r="N107" s="291"/>
      <c r="O107" s="291"/>
      <c r="P107" s="291"/>
      <c r="Q107" s="291"/>
    </row>
    <row r="108" spans="1:17" ht="12.75" x14ac:dyDescent="0.2">
      <c r="A108" s="284">
        <v>622</v>
      </c>
      <c r="B108" s="285" t="s">
        <v>1964</v>
      </c>
      <c r="C108" s="286" t="s">
        <v>1029</v>
      </c>
      <c r="D108" s="285" t="s">
        <v>1807</v>
      </c>
      <c r="E108" s="292" t="s">
        <v>1389</v>
      </c>
      <c r="F108" s="287">
        <v>1</v>
      </c>
      <c r="G108" s="287">
        <v>1</v>
      </c>
      <c r="H108" s="290">
        <v>1</v>
      </c>
      <c r="I108" s="287" t="s">
        <v>1287</v>
      </c>
      <c r="J108" s="288" t="s">
        <v>1799</v>
      </c>
      <c r="K108" s="288" t="s">
        <v>1282</v>
      </c>
      <c r="L108" s="292" t="s">
        <v>1389</v>
      </c>
      <c r="M108" s="291" t="s">
        <v>1965</v>
      </c>
      <c r="N108" s="292" t="s">
        <v>1389</v>
      </c>
      <c r="O108" s="292" t="s">
        <v>1389</v>
      </c>
      <c r="P108" s="292" t="s">
        <v>1389</v>
      </c>
      <c r="Q108" s="291" t="s">
        <v>1854</v>
      </c>
    </row>
    <row r="109" spans="1:17" ht="12.75" x14ac:dyDescent="0.2">
      <c r="A109" s="284">
        <v>623</v>
      </c>
      <c r="B109" s="285" t="s">
        <v>1964</v>
      </c>
      <c r="C109" s="286" t="s">
        <v>1029</v>
      </c>
      <c r="D109" s="285" t="s">
        <v>1798</v>
      </c>
      <c r="E109" s="292" t="s">
        <v>1389</v>
      </c>
      <c r="F109" s="287">
        <v>1</v>
      </c>
      <c r="G109" s="287">
        <v>1</v>
      </c>
      <c r="H109" s="290">
        <v>1</v>
      </c>
      <c r="I109" s="287" t="s">
        <v>1287</v>
      </c>
      <c r="J109" s="288" t="s">
        <v>1799</v>
      </c>
      <c r="K109" s="288" t="s">
        <v>1282</v>
      </c>
      <c r="L109" s="292" t="s">
        <v>1389</v>
      </c>
      <c r="M109" s="291" t="s">
        <v>1965</v>
      </c>
      <c r="N109" s="292" t="s">
        <v>1389</v>
      </c>
      <c r="O109" s="292" t="s">
        <v>1389</v>
      </c>
      <c r="P109" s="292" t="s">
        <v>1389</v>
      </c>
      <c r="Q109" s="291" t="s">
        <v>1854</v>
      </c>
    </row>
    <row r="110" spans="1:17" ht="12.75" x14ac:dyDescent="0.2">
      <c r="A110" s="284">
        <v>413</v>
      </c>
      <c r="B110" s="285" t="s">
        <v>1966</v>
      </c>
      <c r="C110" s="286" t="s">
        <v>1024</v>
      </c>
      <c r="D110" s="285" t="s">
        <v>1807</v>
      </c>
      <c r="E110" s="285" t="s">
        <v>1848</v>
      </c>
      <c r="F110" s="287">
        <v>15</v>
      </c>
      <c r="G110" s="287">
        <v>120</v>
      </c>
      <c r="H110" s="290">
        <v>1</v>
      </c>
      <c r="I110" s="287" t="s">
        <v>1368</v>
      </c>
      <c r="J110" s="288"/>
      <c r="K110" s="288"/>
      <c r="L110" s="288"/>
      <c r="M110" s="291"/>
      <c r="N110" s="291"/>
      <c r="O110" s="291"/>
      <c r="P110" s="291"/>
      <c r="Q110" s="291"/>
    </row>
    <row r="111" spans="1:17" ht="12.75" x14ac:dyDescent="0.2">
      <c r="A111" s="284">
        <v>280</v>
      </c>
      <c r="B111" s="285" t="s">
        <v>1967</v>
      </c>
      <c r="C111" s="286" t="s">
        <v>1022</v>
      </c>
      <c r="D111" s="285" t="s">
        <v>1807</v>
      </c>
      <c r="E111" s="285" t="s">
        <v>1829</v>
      </c>
      <c r="F111" s="287">
        <v>15</v>
      </c>
      <c r="G111" s="287">
        <v>75</v>
      </c>
      <c r="H111" s="290">
        <v>1</v>
      </c>
      <c r="I111" s="287" t="s">
        <v>1374</v>
      </c>
      <c r="J111" s="288"/>
      <c r="K111" s="288"/>
      <c r="L111" s="288"/>
      <c r="M111" s="291"/>
      <c r="N111" s="291"/>
      <c r="O111" s="291"/>
      <c r="P111" s="291"/>
      <c r="Q111" s="291"/>
    </row>
    <row r="112" spans="1:17" ht="12.75" x14ac:dyDescent="0.2">
      <c r="A112" s="284">
        <v>362</v>
      </c>
      <c r="B112" s="285" t="s">
        <v>1968</v>
      </c>
      <c r="C112" s="286" t="s">
        <v>1033</v>
      </c>
      <c r="D112" s="285" t="s">
        <v>1798</v>
      </c>
      <c r="E112" s="285" t="s">
        <v>1802</v>
      </c>
      <c r="F112" s="287">
        <v>10</v>
      </c>
      <c r="G112" s="287">
        <v>65</v>
      </c>
      <c r="H112" s="290">
        <v>1</v>
      </c>
      <c r="I112" s="287" t="s">
        <v>1368</v>
      </c>
      <c r="J112" s="288"/>
      <c r="K112" s="288"/>
      <c r="L112" s="288"/>
      <c r="M112" s="291"/>
      <c r="N112" s="291"/>
      <c r="O112" s="291"/>
      <c r="P112" s="291"/>
      <c r="Q112" s="291"/>
    </row>
    <row r="113" spans="1:17" ht="12.75" x14ac:dyDescent="0.2">
      <c r="A113" s="284"/>
      <c r="B113" s="285" t="s">
        <v>1969</v>
      </c>
      <c r="C113" s="286" t="s">
        <v>1018</v>
      </c>
      <c r="D113" s="285" t="s">
        <v>1807</v>
      </c>
      <c r="E113" s="287" t="s">
        <v>1389</v>
      </c>
      <c r="F113" s="287">
        <v>20</v>
      </c>
      <c r="G113" s="287">
        <v>60</v>
      </c>
      <c r="H113" s="290">
        <v>1</v>
      </c>
      <c r="I113" s="287" t="s">
        <v>1287</v>
      </c>
      <c r="J113" s="288" t="s">
        <v>840</v>
      </c>
      <c r="K113" s="288" t="s">
        <v>1970</v>
      </c>
      <c r="L113" s="287" t="s">
        <v>1971</v>
      </c>
      <c r="M113" s="291" t="s">
        <v>1972</v>
      </c>
      <c r="N113" s="291" t="s">
        <v>1973</v>
      </c>
      <c r="O113" s="287" t="s">
        <v>1389</v>
      </c>
      <c r="P113" s="291" t="s">
        <v>1854</v>
      </c>
      <c r="Q113" s="287" t="s">
        <v>1389</v>
      </c>
    </row>
    <row r="114" spans="1:17" ht="12.75" x14ac:dyDescent="0.2">
      <c r="A114" s="284">
        <v>145</v>
      </c>
      <c r="B114" s="285" t="s">
        <v>1974</v>
      </c>
      <c r="C114" s="286" t="s">
        <v>1033</v>
      </c>
      <c r="D114" s="285" t="s">
        <v>1798</v>
      </c>
      <c r="E114" s="285" t="s">
        <v>1848</v>
      </c>
      <c r="F114" s="287">
        <v>30</v>
      </c>
      <c r="G114" s="287">
        <v>40</v>
      </c>
      <c r="H114" s="290">
        <v>1</v>
      </c>
      <c r="I114" s="287" t="s">
        <v>1803</v>
      </c>
      <c r="J114" s="288"/>
      <c r="K114" s="288"/>
      <c r="L114" s="288"/>
      <c r="M114" s="291"/>
      <c r="N114" s="291"/>
      <c r="O114" s="291"/>
      <c r="P114" s="291"/>
      <c r="Q114" s="291"/>
    </row>
    <row r="115" spans="1:17" ht="12.75" x14ac:dyDescent="0.2">
      <c r="A115" s="284">
        <v>61</v>
      </c>
      <c r="B115" s="285" t="s">
        <v>1975</v>
      </c>
      <c r="C115" s="286" t="s">
        <v>1033</v>
      </c>
      <c r="D115" s="285" t="s">
        <v>1798</v>
      </c>
      <c r="E115" s="285" t="s">
        <v>1825</v>
      </c>
      <c r="F115" s="287">
        <v>20</v>
      </c>
      <c r="G115" s="287">
        <v>65</v>
      </c>
      <c r="H115" s="290">
        <v>1</v>
      </c>
      <c r="I115" s="287" t="s">
        <v>1803</v>
      </c>
      <c r="J115" s="288"/>
      <c r="K115" s="288"/>
      <c r="L115" s="288"/>
      <c r="M115" s="291"/>
      <c r="N115" s="291"/>
      <c r="O115" s="291"/>
      <c r="P115" s="291"/>
      <c r="Q115" s="291"/>
    </row>
    <row r="116" spans="1:17" ht="12.75" x14ac:dyDescent="0.2">
      <c r="A116" s="284">
        <v>450</v>
      </c>
      <c r="B116" s="285" t="s">
        <v>1976</v>
      </c>
      <c r="C116" s="286" t="s">
        <v>1017</v>
      </c>
      <c r="D116" s="285" t="s">
        <v>1807</v>
      </c>
      <c r="E116" s="285" t="s">
        <v>1816</v>
      </c>
      <c r="F116" s="287">
        <v>20</v>
      </c>
      <c r="G116" s="287">
        <v>60</v>
      </c>
      <c r="H116" s="290">
        <v>1</v>
      </c>
      <c r="I116" s="287" t="s">
        <v>1368</v>
      </c>
      <c r="J116" s="288"/>
      <c r="K116" s="288"/>
      <c r="L116" s="288"/>
      <c r="M116" s="291"/>
      <c r="N116" s="291"/>
      <c r="O116" s="291"/>
      <c r="P116" s="291"/>
      <c r="Q116" s="291"/>
    </row>
    <row r="117" spans="1:17" ht="12.75" x14ac:dyDescent="0.2">
      <c r="A117" s="284">
        <v>405</v>
      </c>
      <c r="B117" s="285" t="s">
        <v>1977</v>
      </c>
      <c r="C117" s="286" t="s">
        <v>1017</v>
      </c>
      <c r="D117" s="285" t="s">
        <v>1798</v>
      </c>
      <c r="E117" s="285" t="s">
        <v>1848</v>
      </c>
      <c r="F117" s="287">
        <v>10</v>
      </c>
      <c r="G117" s="287">
        <v>90</v>
      </c>
      <c r="H117" s="290">
        <v>1</v>
      </c>
      <c r="I117" s="287" t="s">
        <v>1368</v>
      </c>
      <c r="J117" s="288"/>
      <c r="K117" s="288"/>
      <c r="L117" s="288"/>
      <c r="M117" s="291"/>
      <c r="N117" s="291"/>
      <c r="O117" s="291"/>
      <c r="P117" s="291"/>
      <c r="Q117" s="291"/>
    </row>
    <row r="118" spans="1:17" ht="12.75" x14ac:dyDescent="0.2">
      <c r="A118" s="284">
        <v>339</v>
      </c>
      <c r="B118" s="285" t="s">
        <v>1978</v>
      </c>
      <c r="C118" s="286" t="s">
        <v>1022</v>
      </c>
      <c r="D118" s="285" t="s">
        <v>1130</v>
      </c>
      <c r="E118" s="285" t="s">
        <v>1825</v>
      </c>
      <c r="F118" s="287">
        <v>20</v>
      </c>
      <c r="G118" s="287" t="s">
        <v>1389</v>
      </c>
      <c r="H118" s="287" t="s">
        <v>1389</v>
      </c>
      <c r="I118" s="287" t="s">
        <v>1374</v>
      </c>
      <c r="J118" s="288"/>
      <c r="K118" s="288"/>
      <c r="L118" s="288"/>
      <c r="M118" s="291"/>
      <c r="N118" s="291"/>
      <c r="O118" s="291"/>
      <c r="P118" s="291"/>
      <c r="Q118" s="291"/>
    </row>
    <row r="119" spans="1:17" ht="12.75" x14ac:dyDescent="0.2">
      <c r="A119" s="284">
        <v>523</v>
      </c>
      <c r="B119" s="285" t="s">
        <v>913</v>
      </c>
      <c r="C119" s="286" t="s">
        <v>1027</v>
      </c>
      <c r="D119" s="285" t="s">
        <v>1807</v>
      </c>
      <c r="E119" s="285" t="s">
        <v>1816</v>
      </c>
      <c r="F119" s="287">
        <v>20</v>
      </c>
      <c r="G119" s="287">
        <v>60</v>
      </c>
      <c r="H119" s="290">
        <v>1</v>
      </c>
      <c r="I119" s="287" t="s">
        <v>1376</v>
      </c>
      <c r="J119" s="288"/>
      <c r="K119" s="288"/>
      <c r="L119" s="288"/>
      <c r="M119" s="291"/>
      <c r="N119" s="291"/>
      <c r="O119" s="291"/>
      <c r="P119" s="291"/>
      <c r="Q119" s="291"/>
    </row>
    <row r="120" spans="1:17" ht="12.75" x14ac:dyDescent="0.2">
      <c r="A120" s="284">
        <v>418</v>
      </c>
      <c r="B120" s="285" t="s">
        <v>1979</v>
      </c>
      <c r="C120" s="286" t="s">
        <v>1032</v>
      </c>
      <c r="D120" s="285" t="s">
        <v>1807</v>
      </c>
      <c r="E120" s="285" t="s">
        <v>1802</v>
      </c>
      <c r="F120" s="287">
        <v>30</v>
      </c>
      <c r="G120" s="287">
        <v>40</v>
      </c>
      <c r="H120" s="290">
        <v>1</v>
      </c>
      <c r="I120" s="287" t="s">
        <v>1368</v>
      </c>
      <c r="J120" s="288"/>
      <c r="K120" s="288"/>
      <c r="L120" s="288"/>
      <c r="M120" s="291"/>
      <c r="N120" s="291"/>
      <c r="O120" s="291"/>
      <c r="P120" s="291"/>
      <c r="Q120" s="291"/>
    </row>
    <row r="121" spans="1:17" ht="12.75" x14ac:dyDescent="0.2">
      <c r="A121" s="284">
        <v>331</v>
      </c>
      <c r="B121" s="285" t="s">
        <v>1980</v>
      </c>
      <c r="C121" s="286" t="s">
        <v>1026</v>
      </c>
      <c r="D121" s="285" t="s">
        <v>1807</v>
      </c>
      <c r="E121" s="285" t="s">
        <v>1829</v>
      </c>
      <c r="F121" s="287">
        <v>30</v>
      </c>
      <c r="G121" s="287">
        <v>25</v>
      </c>
      <c r="H121" s="290">
        <v>1</v>
      </c>
      <c r="I121" s="287" t="s">
        <v>1374</v>
      </c>
      <c r="J121" s="288"/>
      <c r="K121" s="288"/>
      <c r="L121" s="288"/>
      <c r="M121" s="291"/>
      <c r="N121" s="291"/>
      <c r="O121" s="291"/>
      <c r="P121" s="291"/>
      <c r="Q121" s="291"/>
    </row>
    <row r="122" spans="1:17" ht="12.75" x14ac:dyDescent="0.2">
      <c r="A122" s="284"/>
      <c r="B122" s="285" t="s">
        <v>1981</v>
      </c>
      <c r="C122" s="286" t="s">
        <v>1018</v>
      </c>
      <c r="D122" s="285" t="s">
        <v>1798</v>
      </c>
      <c r="E122" s="287" t="s">
        <v>1389</v>
      </c>
      <c r="F122" s="287">
        <v>5</v>
      </c>
      <c r="G122" s="287">
        <v>130</v>
      </c>
      <c r="H122" s="287">
        <v>100</v>
      </c>
      <c r="I122" s="287" t="s">
        <v>1287</v>
      </c>
      <c r="J122" s="288" t="s">
        <v>840</v>
      </c>
      <c r="K122" s="288" t="s">
        <v>1282</v>
      </c>
      <c r="L122" s="287" t="s">
        <v>1389</v>
      </c>
      <c r="M122" s="291" t="s">
        <v>1982</v>
      </c>
      <c r="N122" s="291" t="s">
        <v>1983</v>
      </c>
      <c r="O122" s="291" t="s">
        <v>1984</v>
      </c>
      <c r="P122" s="287" t="s">
        <v>1389</v>
      </c>
      <c r="Q122" s="287" t="s">
        <v>1389</v>
      </c>
    </row>
    <row r="123" spans="1:17" ht="12.75" x14ac:dyDescent="0.2">
      <c r="A123" s="284">
        <v>347</v>
      </c>
      <c r="B123" s="285" t="s">
        <v>1985</v>
      </c>
      <c r="C123" s="286" t="s">
        <v>933</v>
      </c>
      <c r="D123" s="285" t="s">
        <v>1130</v>
      </c>
      <c r="E123" s="285" t="s">
        <v>1802</v>
      </c>
      <c r="F123" s="287">
        <v>20</v>
      </c>
      <c r="G123" s="287" t="s">
        <v>1389</v>
      </c>
      <c r="H123" s="287" t="s">
        <v>1389</v>
      </c>
      <c r="I123" s="287" t="s">
        <v>1374</v>
      </c>
      <c r="J123" s="288"/>
      <c r="K123" s="288"/>
      <c r="L123" s="288"/>
      <c r="M123" s="291"/>
      <c r="N123" s="291"/>
      <c r="O123" s="291"/>
      <c r="P123" s="291"/>
      <c r="Q123" s="291"/>
    </row>
    <row r="124" spans="1:17" ht="12.75" x14ac:dyDescent="0.2">
      <c r="A124" s="284">
        <v>293</v>
      </c>
      <c r="B124" s="285" t="s">
        <v>1986</v>
      </c>
      <c r="C124" s="286" t="s">
        <v>1029</v>
      </c>
      <c r="D124" s="285" t="s">
        <v>1130</v>
      </c>
      <c r="E124" s="285" t="s">
        <v>1802</v>
      </c>
      <c r="F124" s="287">
        <v>20</v>
      </c>
      <c r="G124" s="287" t="s">
        <v>1389</v>
      </c>
      <c r="H124" s="290">
        <v>1</v>
      </c>
      <c r="I124" s="287" t="s">
        <v>1374</v>
      </c>
      <c r="J124" s="288"/>
      <c r="K124" s="288"/>
      <c r="L124" s="288"/>
      <c r="M124" s="291"/>
      <c r="N124" s="291"/>
      <c r="O124" s="291"/>
      <c r="P124" s="291"/>
      <c r="Q124" s="291"/>
    </row>
    <row r="125" spans="1:17" ht="12.75" x14ac:dyDescent="0.2">
      <c r="A125" s="284">
        <v>445</v>
      </c>
      <c r="B125" s="285" t="s">
        <v>1987</v>
      </c>
      <c r="C125" s="286" t="s">
        <v>1029</v>
      </c>
      <c r="D125" s="285" t="s">
        <v>1130</v>
      </c>
      <c r="E125" s="285" t="s">
        <v>1825</v>
      </c>
      <c r="F125" s="287">
        <v>20</v>
      </c>
      <c r="G125" s="287" t="s">
        <v>1389</v>
      </c>
      <c r="H125" s="290">
        <v>1</v>
      </c>
      <c r="I125" s="287" t="s">
        <v>1368</v>
      </c>
      <c r="J125" s="288"/>
      <c r="K125" s="288"/>
      <c r="L125" s="288"/>
      <c r="M125" s="291"/>
      <c r="N125" s="291"/>
      <c r="O125" s="291"/>
      <c r="P125" s="291"/>
      <c r="Q125" s="291"/>
    </row>
    <row r="126" spans="1:17" ht="12.75" x14ac:dyDescent="0.2">
      <c r="A126" s="284">
        <v>606</v>
      </c>
      <c r="B126" s="285" t="s">
        <v>1988</v>
      </c>
      <c r="C126" s="286" t="s">
        <v>1029</v>
      </c>
      <c r="D126" s="285" t="s">
        <v>1130</v>
      </c>
      <c r="E126" s="285" t="s">
        <v>1848</v>
      </c>
      <c r="F126" s="287">
        <v>40</v>
      </c>
      <c r="G126" s="287" t="s">
        <v>1389</v>
      </c>
      <c r="H126" s="287" t="s">
        <v>1389</v>
      </c>
      <c r="I126" s="287" t="s">
        <v>1371</v>
      </c>
      <c r="J126" s="288"/>
      <c r="K126" s="288"/>
      <c r="L126" s="288"/>
      <c r="M126" s="291"/>
      <c r="N126" s="291"/>
      <c r="O126" s="291"/>
      <c r="P126" s="291"/>
      <c r="Q126" s="291"/>
    </row>
    <row r="127" spans="1:17" ht="12.75" x14ac:dyDescent="0.2">
      <c r="A127" s="284">
        <v>268</v>
      </c>
      <c r="B127" s="285" t="s">
        <v>1989</v>
      </c>
      <c r="C127" s="286" t="s">
        <v>1020</v>
      </c>
      <c r="D127" s="285" t="s">
        <v>1130</v>
      </c>
      <c r="E127" s="285" t="s">
        <v>1802</v>
      </c>
      <c r="F127" s="287">
        <v>20</v>
      </c>
      <c r="G127" s="287" t="s">
        <v>1389</v>
      </c>
      <c r="H127" s="287" t="s">
        <v>1389</v>
      </c>
      <c r="I127" s="287" t="s">
        <v>1374</v>
      </c>
      <c r="J127" s="288"/>
      <c r="K127" s="288"/>
      <c r="L127" s="288"/>
      <c r="M127" s="291"/>
      <c r="N127" s="291"/>
      <c r="O127" s="291"/>
      <c r="P127" s="291"/>
      <c r="Q127" s="291"/>
    </row>
    <row r="128" spans="1:17" ht="12.75" x14ac:dyDescent="0.2">
      <c r="A128" s="284">
        <v>451</v>
      </c>
      <c r="B128" s="285" t="s">
        <v>1990</v>
      </c>
      <c r="C128" s="286" t="s">
        <v>1020</v>
      </c>
      <c r="D128" s="285" t="s">
        <v>1798</v>
      </c>
      <c r="E128" s="285" t="s">
        <v>1825</v>
      </c>
      <c r="F128" s="287">
        <v>10</v>
      </c>
      <c r="G128" s="287">
        <v>50</v>
      </c>
      <c r="H128" s="290">
        <v>0.9</v>
      </c>
      <c r="I128" s="287" t="s">
        <v>1368</v>
      </c>
      <c r="J128" s="288"/>
      <c r="K128" s="288"/>
      <c r="L128" s="288"/>
      <c r="M128" s="291"/>
      <c r="N128" s="291"/>
      <c r="O128" s="291"/>
      <c r="P128" s="291"/>
      <c r="Q128" s="291"/>
    </row>
    <row r="129" spans="1:17" ht="12.75" x14ac:dyDescent="0.2">
      <c r="A129" s="284">
        <v>204</v>
      </c>
      <c r="B129" s="285" t="s">
        <v>944</v>
      </c>
      <c r="C129" s="286" t="s">
        <v>1021</v>
      </c>
      <c r="D129" s="285" t="s">
        <v>1130</v>
      </c>
      <c r="E129" s="285" t="s">
        <v>1848</v>
      </c>
      <c r="F129" s="287">
        <v>20</v>
      </c>
      <c r="G129" s="287" t="s">
        <v>1389</v>
      </c>
      <c r="H129" s="290">
        <v>1</v>
      </c>
      <c r="I129" s="287" t="s">
        <v>1845</v>
      </c>
      <c r="J129" s="288"/>
      <c r="K129" s="288"/>
      <c r="L129" s="288"/>
      <c r="M129" s="291"/>
      <c r="N129" s="291"/>
      <c r="O129" s="291"/>
      <c r="P129" s="291"/>
      <c r="Q129" s="291"/>
    </row>
    <row r="130" spans="1:17" ht="12.75" x14ac:dyDescent="0.2">
      <c r="A130" s="284">
        <v>448</v>
      </c>
      <c r="B130" s="285" t="s">
        <v>1991</v>
      </c>
      <c r="C130" s="286" t="s">
        <v>1024</v>
      </c>
      <c r="D130" s="285" t="s">
        <v>1798</v>
      </c>
      <c r="E130" s="285" t="s">
        <v>1802</v>
      </c>
      <c r="F130" s="287">
        <v>20</v>
      </c>
      <c r="G130" s="287" t="s">
        <v>1992</v>
      </c>
      <c r="H130" s="290">
        <v>1</v>
      </c>
      <c r="I130" s="287" t="s">
        <v>1368</v>
      </c>
      <c r="J130" s="288"/>
      <c r="K130" s="288"/>
      <c r="L130" s="288"/>
      <c r="M130" s="291"/>
      <c r="N130" s="291"/>
      <c r="O130" s="291"/>
      <c r="P130" s="291"/>
      <c r="Q130" s="291"/>
    </row>
    <row r="131" spans="1:17" ht="12.75" x14ac:dyDescent="0.2">
      <c r="A131" s="284">
        <v>498</v>
      </c>
      <c r="B131" s="285" t="s">
        <v>1076</v>
      </c>
      <c r="C131" s="286" t="s">
        <v>1029</v>
      </c>
      <c r="D131" s="285" t="s">
        <v>1807</v>
      </c>
      <c r="E131" s="285" t="s">
        <v>1816</v>
      </c>
      <c r="F131" s="287">
        <v>20</v>
      </c>
      <c r="G131" s="287">
        <v>70</v>
      </c>
      <c r="H131" s="290">
        <v>1</v>
      </c>
      <c r="I131" s="287" t="s">
        <v>1376</v>
      </c>
      <c r="J131" s="288"/>
      <c r="K131" s="288"/>
      <c r="L131" s="288"/>
      <c r="M131" s="291"/>
      <c r="N131" s="291"/>
      <c r="O131" s="291"/>
      <c r="P131" s="291"/>
      <c r="Q131" s="291"/>
    </row>
    <row r="132" spans="1:17" ht="12.75" x14ac:dyDescent="0.2">
      <c r="A132" s="284">
        <v>509</v>
      </c>
      <c r="B132" s="285" t="s">
        <v>1993</v>
      </c>
      <c r="C132" s="286" t="s">
        <v>1022</v>
      </c>
      <c r="D132" s="285" t="s">
        <v>1807</v>
      </c>
      <c r="E132" s="285" t="s">
        <v>1829</v>
      </c>
      <c r="F132" s="287">
        <v>10</v>
      </c>
      <c r="G132" s="287">
        <v>60</v>
      </c>
      <c r="H132" s="290">
        <v>0.9</v>
      </c>
      <c r="I132" s="287" t="s">
        <v>1376</v>
      </c>
      <c r="J132" s="288"/>
      <c r="K132" s="288"/>
      <c r="L132" s="288"/>
      <c r="M132" s="291"/>
      <c r="N132" s="291"/>
      <c r="O132" s="291"/>
      <c r="P132" s="291"/>
      <c r="Q132" s="291"/>
    </row>
    <row r="133" spans="1:17" ht="12.75" x14ac:dyDescent="0.2">
      <c r="A133" s="284">
        <v>128</v>
      </c>
      <c r="B133" s="285" t="s">
        <v>1994</v>
      </c>
      <c r="C133" s="286" t="s">
        <v>1033</v>
      </c>
      <c r="D133" s="285" t="s">
        <v>1807</v>
      </c>
      <c r="E133" s="285" t="s">
        <v>1816</v>
      </c>
      <c r="F133" s="287">
        <v>10</v>
      </c>
      <c r="G133" s="287">
        <v>35</v>
      </c>
      <c r="H133" s="287" t="s">
        <v>1995</v>
      </c>
      <c r="I133" s="287" t="s">
        <v>1803</v>
      </c>
      <c r="J133" s="288"/>
      <c r="K133" s="288"/>
      <c r="L133" s="288"/>
      <c r="M133" s="291"/>
      <c r="N133" s="291"/>
      <c r="O133" s="291"/>
      <c r="P133" s="291"/>
      <c r="Q133" s="291"/>
    </row>
    <row r="134" spans="1:17" ht="12.75" x14ac:dyDescent="0.2">
      <c r="A134" s="284"/>
      <c r="B134" s="285" t="s">
        <v>1996</v>
      </c>
      <c r="C134" s="286" t="s">
        <v>1019</v>
      </c>
      <c r="D134" s="285" t="s">
        <v>1798</v>
      </c>
      <c r="E134" s="287" t="s">
        <v>1389</v>
      </c>
      <c r="F134" s="287">
        <v>5</v>
      </c>
      <c r="G134" s="287">
        <v>110</v>
      </c>
      <c r="H134" s="287">
        <v>100</v>
      </c>
      <c r="I134" s="287" t="s">
        <v>1287</v>
      </c>
      <c r="J134" s="288" t="s">
        <v>840</v>
      </c>
      <c r="K134" s="288"/>
      <c r="L134" s="288"/>
      <c r="M134" s="291" t="s">
        <v>1997</v>
      </c>
      <c r="N134" s="291"/>
      <c r="O134" s="291"/>
      <c r="P134" s="291"/>
      <c r="Q134" s="291"/>
    </row>
    <row r="135" spans="1:17" ht="12.75" x14ac:dyDescent="0.2">
      <c r="A135" s="284">
        <v>499</v>
      </c>
      <c r="B135" s="285" t="s">
        <v>1998</v>
      </c>
      <c r="C135" s="286" t="s">
        <v>1030</v>
      </c>
      <c r="D135" s="285" t="s">
        <v>1798</v>
      </c>
      <c r="E135" s="285" t="s">
        <v>1825</v>
      </c>
      <c r="F135" s="287">
        <v>15</v>
      </c>
      <c r="G135" s="287">
        <v>50</v>
      </c>
      <c r="H135" s="287" t="s">
        <v>1389</v>
      </c>
      <c r="I135" s="287" t="s">
        <v>1376</v>
      </c>
      <c r="J135" s="288"/>
      <c r="K135" s="288"/>
      <c r="L135" s="288"/>
      <c r="M135" s="291"/>
      <c r="N135" s="291"/>
      <c r="O135" s="291"/>
      <c r="P135" s="291"/>
      <c r="Q135" s="291"/>
    </row>
    <row r="136" spans="1:17" ht="12.75" x14ac:dyDescent="0.2">
      <c r="A136" s="284">
        <v>370</v>
      </c>
      <c r="B136" s="285" t="s">
        <v>1999</v>
      </c>
      <c r="C136" s="286" t="s">
        <v>1022</v>
      </c>
      <c r="D136" s="285" t="s">
        <v>1807</v>
      </c>
      <c r="E136" s="285" t="s">
        <v>1802</v>
      </c>
      <c r="F136" s="287">
        <v>5</v>
      </c>
      <c r="G136" s="287">
        <v>120</v>
      </c>
      <c r="H136" s="290">
        <v>1</v>
      </c>
      <c r="I136" s="287" t="s">
        <v>1368</v>
      </c>
      <c r="J136" s="288"/>
      <c r="K136" s="288"/>
      <c r="L136" s="288"/>
      <c r="M136" s="291"/>
      <c r="N136" s="291"/>
      <c r="O136" s="291"/>
      <c r="P136" s="291"/>
      <c r="Q136" s="291"/>
    </row>
    <row r="137" spans="1:17" ht="12.75" x14ac:dyDescent="0.2">
      <c r="A137" s="284">
        <v>489</v>
      </c>
      <c r="B137" s="285" t="s">
        <v>2000</v>
      </c>
      <c r="C137" s="286" t="s">
        <v>1030</v>
      </c>
      <c r="D137" s="285" t="s">
        <v>1130</v>
      </c>
      <c r="E137" s="285" t="s">
        <v>1816</v>
      </c>
      <c r="F137" s="287">
        <v>20</v>
      </c>
      <c r="G137" s="287" t="s">
        <v>1389</v>
      </c>
      <c r="H137" s="287" t="s">
        <v>1389</v>
      </c>
      <c r="I137" s="287" t="s">
        <v>1376</v>
      </c>
      <c r="J137" s="288"/>
      <c r="K137" s="288"/>
      <c r="L137" s="288"/>
      <c r="M137" s="291"/>
      <c r="N137" s="291"/>
      <c r="O137" s="291"/>
      <c r="P137" s="291"/>
      <c r="Q137" s="291"/>
    </row>
    <row r="138" spans="1:17" ht="12.75" x14ac:dyDescent="0.2">
      <c r="A138" s="284">
        <v>4</v>
      </c>
      <c r="B138" s="285" t="s">
        <v>2001</v>
      </c>
      <c r="C138" s="286" t="s">
        <v>1029</v>
      </c>
      <c r="D138" s="285" t="s">
        <v>1807</v>
      </c>
      <c r="E138" s="285" t="s">
        <v>1816</v>
      </c>
      <c r="F138" s="287">
        <v>15</v>
      </c>
      <c r="G138" s="287">
        <v>18</v>
      </c>
      <c r="H138" s="290">
        <v>0.85</v>
      </c>
      <c r="I138" s="287" t="s">
        <v>1803</v>
      </c>
      <c r="J138" s="288"/>
      <c r="K138" s="288"/>
      <c r="L138" s="288"/>
      <c r="M138" s="291"/>
      <c r="N138" s="291"/>
      <c r="O138" s="291"/>
      <c r="P138" s="291"/>
      <c r="Q138" s="291"/>
    </row>
    <row r="139" spans="1:17" ht="12.75" x14ac:dyDescent="0.2">
      <c r="A139" s="284">
        <v>590</v>
      </c>
      <c r="B139" s="285" t="s">
        <v>2002</v>
      </c>
      <c r="C139" s="286" t="s">
        <v>1029</v>
      </c>
      <c r="D139" s="285" t="s">
        <v>1130</v>
      </c>
      <c r="E139" s="285" t="s">
        <v>1848</v>
      </c>
      <c r="F139" s="287">
        <v>20</v>
      </c>
      <c r="G139" s="287" t="s">
        <v>1389</v>
      </c>
      <c r="H139" s="287" t="s">
        <v>1389</v>
      </c>
      <c r="I139" s="287" t="s">
        <v>1371</v>
      </c>
      <c r="J139" s="288"/>
      <c r="K139" s="288"/>
      <c r="L139" s="288"/>
      <c r="M139" s="291"/>
      <c r="N139" s="291"/>
      <c r="O139" s="291"/>
      <c r="P139" s="291"/>
      <c r="Q139" s="291"/>
    </row>
    <row r="140" spans="1:17" ht="12.75" x14ac:dyDescent="0.2">
      <c r="A140" s="284">
        <v>109</v>
      </c>
      <c r="B140" s="285" t="s">
        <v>2003</v>
      </c>
      <c r="C140" s="286" t="s">
        <v>1025</v>
      </c>
      <c r="D140" s="285" t="s">
        <v>1130</v>
      </c>
      <c r="E140" s="285" t="s">
        <v>1802</v>
      </c>
      <c r="F140" s="287">
        <v>10</v>
      </c>
      <c r="G140" s="287" t="s">
        <v>1389</v>
      </c>
      <c r="H140" s="290">
        <v>1</v>
      </c>
      <c r="I140" s="287" t="s">
        <v>1803</v>
      </c>
      <c r="J140" s="288"/>
      <c r="K140" s="288"/>
      <c r="L140" s="288"/>
      <c r="M140" s="291"/>
      <c r="N140" s="291"/>
      <c r="O140" s="291"/>
      <c r="P140" s="291"/>
      <c r="Q140" s="291"/>
    </row>
    <row r="141" spans="1:17" ht="12.75" x14ac:dyDescent="0.2">
      <c r="A141" s="284">
        <v>93</v>
      </c>
      <c r="B141" s="285" t="s">
        <v>2004</v>
      </c>
      <c r="C141" s="286" t="s">
        <v>933</v>
      </c>
      <c r="D141" s="285" t="s">
        <v>1798</v>
      </c>
      <c r="E141" s="285" t="s">
        <v>1802</v>
      </c>
      <c r="F141" s="287">
        <v>25</v>
      </c>
      <c r="G141" s="287">
        <v>50</v>
      </c>
      <c r="H141" s="290">
        <v>1</v>
      </c>
      <c r="I141" s="287" t="s">
        <v>1803</v>
      </c>
      <c r="J141" s="288"/>
      <c r="K141" s="288"/>
      <c r="L141" s="288"/>
      <c r="M141" s="291"/>
      <c r="N141" s="291"/>
      <c r="O141" s="291"/>
      <c r="P141" s="291"/>
      <c r="Q141" s="291"/>
    </row>
    <row r="142" spans="1:17" ht="12.75" x14ac:dyDescent="0.2">
      <c r="A142" s="284">
        <v>132</v>
      </c>
      <c r="B142" s="285" t="s">
        <v>2005</v>
      </c>
      <c r="C142" s="286" t="s">
        <v>1029</v>
      </c>
      <c r="D142" s="285" t="s">
        <v>1807</v>
      </c>
      <c r="E142" s="285" t="s">
        <v>1816</v>
      </c>
      <c r="F142" s="287">
        <v>35</v>
      </c>
      <c r="G142" s="287">
        <v>10</v>
      </c>
      <c r="H142" s="290">
        <v>1</v>
      </c>
      <c r="I142" s="287" t="s">
        <v>1803</v>
      </c>
      <c r="J142" s="288"/>
      <c r="K142" s="288"/>
      <c r="L142" s="288"/>
      <c r="M142" s="291"/>
      <c r="N142" s="291"/>
      <c r="O142" s="291"/>
      <c r="P142" s="291"/>
      <c r="Q142" s="291"/>
    </row>
    <row r="143" spans="1:17" ht="12.75" x14ac:dyDescent="0.2">
      <c r="A143" s="284">
        <v>160</v>
      </c>
      <c r="B143" s="285" t="s">
        <v>2006</v>
      </c>
      <c r="C143" s="286" t="s">
        <v>1029</v>
      </c>
      <c r="D143" s="285" t="s">
        <v>1130</v>
      </c>
      <c r="E143" s="285" t="s">
        <v>1825</v>
      </c>
      <c r="F143" s="287">
        <v>30</v>
      </c>
      <c r="G143" s="287" t="s">
        <v>1389</v>
      </c>
      <c r="H143" s="287" t="s">
        <v>1389</v>
      </c>
      <c r="I143" s="287" t="s">
        <v>1803</v>
      </c>
      <c r="J143" s="288"/>
      <c r="K143" s="288"/>
      <c r="L143" s="288"/>
      <c r="M143" s="291"/>
      <c r="N143" s="291"/>
      <c r="O143" s="291"/>
      <c r="P143" s="291"/>
      <c r="Q143" s="291"/>
    </row>
    <row r="144" spans="1:17" ht="12.75" x14ac:dyDescent="0.2">
      <c r="A144" s="284">
        <v>176</v>
      </c>
      <c r="B144" s="285" t="s">
        <v>2007</v>
      </c>
      <c r="C144" s="286" t="s">
        <v>1029</v>
      </c>
      <c r="D144" s="285" t="s">
        <v>1130</v>
      </c>
      <c r="E144" s="285" t="s">
        <v>1825</v>
      </c>
      <c r="F144" s="287">
        <v>30</v>
      </c>
      <c r="G144" s="287" t="s">
        <v>1389</v>
      </c>
      <c r="H144" s="290">
        <v>1</v>
      </c>
      <c r="I144" s="287" t="s">
        <v>1845</v>
      </c>
      <c r="J144" s="288"/>
      <c r="K144" s="288"/>
      <c r="L144" s="288"/>
      <c r="M144" s="291"/>
      <c r="N144" s="291"/>
      <c r="O144" s="291"/>
      <c r="P144" s="291"/>
      <c r="Q144" s="291"/>
    </row>
    <row r="145" spans="1:17" ht="12.75" x14ac:dyDescent="0.2">
      <c r="A145" s="284">
        <v>383</v>
      </c>
      <c r="B145" s="285" t="s">
        <v>2008</v>
      </c>
      <c r="C145" s="286" t="s">
        <v>1029</v>
      </c>
      <c r="D145" s="285" t="s">
        <v>1130</v>
      </c>
      <c r="E145" s="285" t="s">
        <v>1829</v>
      </c>
      <c r="F145" s="287">
        <v>20</v>
      </c>
      <c r="G145" s="287" t="s">
        <v>1389</v>
      </c>
      <c r="H145" s="287" t="s">
        <v>1389</v>
      </c>
      <c r="I145" s="287" t="s">
        <v>1368</v>
      </c>
      <c r="J145" s="288"/>
      <c r="K145" s="288"/>
      <c r="L145" s="288"/>
      <c r="M145" s="291"/>
      <c r="N145" s="291"/>
      <c r="O145" s="291"/>
      <c r="P145" s="291"/>
      <c r="Q145" s="291"/>
    </row>
    <row r="146" spans="1:17" ht="12.75" x14ac:dyDescent="0.2">
      <c r="A146" s="284"/>
      <c r="B146" s="285" t="s">
        <v>2009</v>
      </c>
      <c r="C146" s="286"/>
      <c r="D146" s="285"/>
      <c r="E146" s="285"/>
      <c r="F146" s="287"/>
      <c r="G146" s="287"/>
      <c r="H146" s="287"/>
      <c r="I146" s="287"/>
      <c r="J146" s="288"/>
      <c r="K146" s="288"/>
      <c r="L146" s="288"/>
      <c r="M146" s="291"/>
      <c r="N146" s="291"/>
      <c r="O146" s="291"/>
      <c r="P146" s="291"/>
      <c r="Q146" s="291"/>
    </row>
    <row r="147" spans="1:17" ht="12.75" x14ac:dyDescent="0.2">
      <c r="A147" s="284">
        <v>322</v>
      </c>
      <c r="B147" s="285" t="s">
        <v>2010</v>
      </c>
      <c r="C147" s="286" t="s">
        <v>933</v>
      </c>
      <c r="D147" s="285" t="s">
        <v>1130</v>
      </c>
      <c r="E147" s="285" t="s">
        <v>1829</v>
      </c>
      <c r="F147" s="287">
        <v>20</v>
      </c>
      <c r="G147" s="287" t="s">
        <v>1389</v>
      </c>
      <c r="H147" s="287" t="s">
        <v>1389</v>
      </c>
      <c r="I147" s="287" t="s">
        <v>1374</v>
      </c>
      <c r="J147" s="288"/>
      <c r="K147" s="288"/>
      <c r="L147" s="288"/>
      <c r="M147" s="291"/>
      <c r="N147" s="291"/>
      <c r="O147" s="291"/>
      <c r="P147" s="291"/>
      <c r="Q147" s="291"/>
    </row>
    <row r="148" spans="1:17" ht="12.75" x14ac:dyDescent="0.2">
      <c r="A148" s="284">
        <v>538</v>
      </c>
      <c r="B148" s="285" t="s">
        <v>2011</v>
      </c>
      <c r="C148" s="286" t="s">
        <v>1026</v>
      </c>
      <c r="D148" s="285" t="s">
        <v>1130</v>
      </c>
      <c r="E148" s="285" t="s">
        <v>1848</v>
      </c>
      <c r="F148" s="287">
        <v>10</v>
      </c>
      <c r="G148" s="287" t="s">
        <v>1389</v>
      </c>
      <c r="H148" s="287" t="s">
        <v>1389</v>
      </c>
      <c r="I148" s="287" t="s">
        <v>1376</v>
      </c>
      <c r="J148" s="288"/>
      <c r="K148" s="288"/>
      <c r="L148" s="288"/>
      <c r="M148" s="291"/>
      <c r="N148" s="291"/>
      <c r="O148" s="291"/>
      <c r="P148" s="291"/>
      <c r="Q148" s="291"/>
    </row>
    <row r="149" spans="1:17" ht="12.75" x14ac:dyDescent="0.2">
      <c r="A149" s="284">
        <v>178</v>
      </c>
      <c r="B149" s="285" t="s">
        <v>2012</v>
      </c>
      <c r="C149" s="286" t="s">
        <v>1026</v>
      </c>
      <c r="D149" s="285" t="s">
        <v>1130</v>
      </c>
      <c r="E149" s="285" t="s">
        <v>1825</v>
      </c>
      <c r="F149" s="287">
        <v>40</v>
      </c>
      <c r="G149" s="287" t="s">
        <v>1389</v>
      </c>
      <c r="H149" s="287" t="s">
        <v>2013</v>
      </c>
      <c r="I149" s="287" t="s">
        <v>1845</v>
      </c>
      <c r="J149" s="288"/>
      <c r="K149" s="288"/>
      <c r="L149" s="288"/>
      <c r="M149" s="291"/>
      <c r="N149" s="291"/>
      <c r="O149" s="291"/>
      <c r="P149" s="291"/>
      <c r="Q149" s="291"/>
    </row>
    <row r="150" spans="1:17" ht="12.75" x14ac:dyDescent="0.2">
      <c r="A150" s="284">
        <v>68</v>
      </c>
      <c r="B150" s="285" t="s">
        <v>2014</v>
      </c>
      <c r="C150" s="286" t="s">
        <v>1022</v>
      </c>
      <c r="D150" s="285" t="s">
        <v>1807</v>
      </c>
      <c r="E150" s="285" t="s">
        <v>1816</v>
      </c>
      <c r="F150" s="287">
        <v>20</v>
      </c>
      <c r="G150" s="287" t="s">
        <v>1389</v>
      </c>
      <c r="H150" s="290">
        <v>1</v>
      </c>
      <c r="I150" s="287" t="s">
        <v>1803</v>
      </c>
      <c r="J150" s="288"/>
      <c r="K150" s="288"/>
      <c r="L150" s="288"/>
      <c r="M150" s="291"/>
      <c r="N150" s="291"/>
      <c r="O150" s="291"/>
      <c r="P150" s="291"/>
      <c r="Q150" s="291"/>
    </row>
    <row r="151" spans="1:17" ht="12.75" x14ac:dyDescent="0.2">
      <c r="A151" s="284">
        <v>343</v>
      </c>
      <c r="B151" s="285" t="s">
        <v>2015</v>
      </c>
      <c r="C151" s="286" t="s">
        <v>1029</v>
      </c>
      <c r="D151" s="285" t="s">
        <v>1807</v>
      </c>
      <c r="E151" s="285" t="s">
        <v>1848</v>
      </c>
      <c r="F151" s="287" t="s">
        <v>2016</v>
      </c>
      <c r="G151" s="287" t="s">
        <v>2017</v>
      </c>
      <c r="H151" s="290">
        <v>1</v>
      </c>
      <c r="I151" s="287" t="s">
        <v>1374</v>
      </c>
      <c r="J151" s="288"/>
      <c r="K151" s="288"/>
      <c r="L151" s="288"/>
      <c r="M151" s="291"/>
      <c r="N151" s="291"/>
      <c r="O151" s="291"/>
      <c r="P151" s="291"/>
      <c r="Q151" s="291"/>
    </row>
    <row r="152" spans="1:17" ht="12.75" x14ac:dyDescent="0.2">
      <c r="A152" s="284">
        <v>152</v>
      </c>
      <c r="B152" s="285" t="s">
        <v>2018</v>
      </c>
      <c r="C152" s="286" t="s">
        <v>1033</v>
      </c>
      <c r="D152" s="285" t="s">
        <v>1807</v>
      </c>
      <c r="E152" s="285" t="s">
        <v>1816</v>
      </c>
      <c r="F152" s="287">
        <v>10</v>
      </c>
      <c r="G152" s="287" t="s">
        <v>2019</v>
      </c>
      <c r="H152" s="287" t="s">
        <v>2020</v>
      </c>
      <c r="I152" s="287" t="s">
        <v>1803</v>
      </c>
      <c r="J152" s="288"/>
      <c r="K152" s="288"/>
      <c r="L152" s="288"/>
      <c r="M152" s="291"/>
      <c r="N152" s="291"/>
      <c r="O152" s="291"/>
      <c r="P152" s="291"/>
      <c r="Q152" s="291"/>
    </row>
    <row r="153" spans="1:17" ht="12.75" x14ac:dyDescent="0.2">
      <c r="A153" s="284">
        <v>578</v>
      </c>
      <c r="B153" s="285" t="s">
        <v>2021</v>
      </c>
      <c r="C153" s="286" t="s">
        <v>1021</v>
      </c>
      <c r="D153" s="285" t="s">
        <v>1130</v>
      </c>
      <c r="E153" s="285" t="s">
        <v>1864</v>
      </c>
      <c r="F153" s="287">
        <v>10</v>
      </c>
      <c r="G153" s="287" t="s">
        <v>1389</v>
      </c>
      <c r="H153" s="287" t="s">
        <v>1389</v>
      </c>
      <c r="I153" s="287" t="s">
        <v>1371</v>
      </c>
      <c r="J153" s="288"/>
      <c r="K153" s="288"/>
      <c r="L153" s="288"/>
      <c r="M153" s="291"/>
      <c r="N153" s="291"/>
      <c r="O153" s="291"/>
      <c r="P153" s="291"/>
      <c r="Q153" s="291"/>
    </row>
    <row r="154" spans="1:17" ht="12.75" x14ac:dyDescent="0.2">
      <c r="A154" s="284">
        <v>238</v>
      </c>
      <c r="B154" s="285" t="s">
        <v>2022</v>
      </c>
      <c r="C154" s="286" t="s">
        <v>1022</v>
      </c>
      <c r="D154" s="285" t="s">
        <v>1807</v>
      </c>
      <c r="E154" s="285" t="s">
        <v>1829</v>
      </c>
      <c r="F154" s="287">
        <v>5</v>
      </c>
      <c r="G154" s="287">
        <v>100</v>
      </c>
      <c r="H154" s="290">
        <v>0.8</v>
      </c>
      <c r="I154" s="287" t="s">
        <v>1845</v>
      </c>
      <c r="J154" s="288"/>
      <c r="K154" s="288"/>
      <c r="L154" s="288"/>
      <c r="M154" s="291"/>
      <c r="N154" s="291"/>
      <c r="O154" s="291"/>
      <c r="P154" s="291"/>
      <c r="Q154" s="291"/>
    </row>
    <row r="155" spans="1:17" ht="12.75" x14ac:dyDescent="0.2">
      <c r="A155" s="284">
        <v>440</v>
      </c>
      <c r="B155" s="285" t="s">
        <v>2023</v>
      </c>
      <c r="C155" s="286" t="s">
        <v>1030</v>
      </c>
      <c r="D155" s="285" t="s">
        <v>1807</v>
      </c>
      <c r="E155" s="285" t="s">
        <v>1829</v>
      </c>
      <c r="F155" s="287">
        <v>20</v>
      </c>
      <c r="G155" s="287">
        <v>70</v>
      </c>
      <c r="H155" s="290">
        <v>1</v>
      </c>
      <c r="I155" s="287" t="s">
        <v>1368</v>
      </c>
      <c r="J155" s="288"/>
      <c r="K155" s="288"/>
      <c r="L155" s="288"/>
      <c r="M155" s="291"/>
      <c r="N155" s="291"/>
      <c r="O155" s="291"/>
      <c r="P155" s="291"/>
      <c r="Q155" s="291"/>
    </row>
    <row r="156" spans="1:17" ht="12.75" x14ac:dyDescent="0.2">
      <c r="A156" s="284">
        <v>242</v>
      </c>
      <c r="B156" s="285" t="s">
        <v>991</v>
      </c>
      <c r="C156" s="286" t="s">
        <v>1018</v>
      </c>
      <c r="D156" s="285" t="s">
        <v>1807</v>
      </c>
      <c r="E156" s="285" t="s">
        <v>1816</v>
      </c>
      <c r="F156" s="287">
        <v>15</v>
      </c>
      <c r="G156" s="287">
        <v>80</v>
      </c>
      <c r="H156" s="290">
        <v>1</v>
      </c>
      <c r="I156" s="287" t="s">
        <v>1845</v>
      </c>
      <c r="J156" s="288"/>
      <c r="K156" s="288"/>
      <c r="L156" s="288"/>
      <c r="M156" s="291"/>
      <c r="N156" s="291"/>
      <c r="O156" s="291"/>
      <c r="P156" s="291"/>
      <c r="Q156" s="291"/>
    </row>
    <row r="157" spans="1:17" ht="12.75" x14ac:dyDescent="0.2">
      <c r="A157" s="284">
        <v>306</v>
      </c>
      <c r="B157" s="285" t="s">
        <v>2024</v>
      </c>
      <c r="C157" s="286" t="s">
        <v>1029</v>
      </c>
      <c r="D157" s="285" t="s">
        <v>1807</v>
      </c>
      <c r="E157" s="285" t="s">
        <v>1829</v>
      </c>
      <c r="F157" s="287">
        <v>10</v>
      </c>
      <c r="G157" s="287">
        <v>75</v>
      </c>
      <c r="H157" s="290">
        <v>0.95</v>
      </c>
      <c r="I157" s="287" t="s">
        <v>1374</v>
      </c>
      <c r="J157" s="288"/>
      <c r="K157" s="288"/>
      <c r="L157" s="288"/>
      <c r="M157" s="291"/>
      <c r="N157" s="291"/>
      <c r="O157" s="291"/>
      <c r="P157" s="291"/>
      <c r="Q157" s="291"/>
    </row>
    <row r="158" spans="1:17" ht="12.75" x14ac:dyDescent="0.2">
      <c r="A158" s="284">
        <v>462</v>
      </c>
      <c r="B158" s="285" t="s">
        <v>2025</v>
      </c>
      <c r="C158" s="286" t="s">
        <v>1029</v>
      </c>
      <c r="D158" s="285" t="s">
        <v>1807</v>
      </c>
      <c r="E158" s="285" t="s">
        <v>1816</v>
      </c>
      <c r="F158" s="287">
        <v>5</v>
      </c>
      <c r="G158" s="287" t="s">
        <v>1389</v>
      </c>
      <c r="H158" s="290">
        <v>1</v>
      </c>
      <c r="I158" s="287" t="s">
        <v>1368</v>
      </c>
      <c r="J158" s="288"/>
      <c r="K158" s="288"/>
      <c r="L158" s="288"/>
      <c r="M158" s="291"/>
      <c r="N158" s="291"/>
      <c r="O158" s="291"/>
      <c r="P158" s="291"/>
      <c r="Q158" s="291"/>
    </row>
    <row r="159" spans="1:17" ht="12.75" x14ac:dyDescent="0.2">
      <c r="A159" s="284">
        <v>174</v>
      </c>
      <c r="B159" s="285" t="s">
        <v>967</v>
      </c>
      <c r="C159" s="286" t="s">
        <v>1025</v>
      </c>
      <c r="D159" s="285" t="s">
        <v>1130</v>
      </c>
      <c r="E159" s="285" t="s">
        <v>1816</v>
      </c>
      <c r="F159" s="287">
        <v>10</v>
      </c>
      <c r="G159" s="287" t="s">
        <v>1389</v>
      </c>
      <c r="H159" s="287" t="s">
        <v>1389</v>
      </c>
      <c r="I159" s="287" t="s">
        <v>1845</v>
      </c>
      <c r="J159" s="288"/>
      <c r="K159" s="288"/>
      <c r="L159" s="288"/>
      <c r="M159" s="291"/>
      <c r="N159" s="291"/>
      <c r="O159" s="291"/>
      <c r="P159" s="291"/>
      <c r="Q159" s="291"/>
    </row>
    <row r="160" spans="1:17" ht="12.75" x14ac:dyDescent="0.2">
      <c r="A160" s="284">
        <v>15</v>
      </c>
      <c r="B160" s="285" t="s">
        <v>957</v>
      </c>
      <c r="C160" s="286" t="s">
        <v>1029</v>
      </c>
      <c r="D160" s="285" t="s">
        <v>1807</v>
      </c>
      <c r="E160" s="285" t="s">
        <v>1829</v>
      </c>
      <c r="F160" s="287">
        <v>30</v>
      </c>
      <c r="G160" s="287">
        <v>50</v>
      </c>
      <c r="H160" s="290">
        <v>0.95</v>
      </c>
      <c r="I160" s="287" t="s">
        <v>1803</v>
      </c>
      <c r="J160" s="288"/>
      <c r="K160" s="288"/>
      <c r="L160" s="288"/>
      <c r="M160" s="291"/>
      <c r="N160" s="291"/>
      <c r="O160" s="291"/>
      <c r="P160" s="291"/>
      <c r="Q160" s="291"/>
    </row>
    <row r="161" spans="1:17" ht="12.75" x14ac:dyDescent="0.2">
      <c r="A161" s="284">
        <v>399</v>
      </c>
      <c r="B161" s="285" t="s">
        <v>877</v>
      </c>
      <c r="C161" s="286" t="s">
        <v>1018</v>
      </c>
      <c r="D161" s="285" t="s">
        <v>1798</v>
      </c>
      <c r="E161" s="285" t="s">
        <v>1829</v>
      </c>
      <c r="F161" s="287">
        <v>15</v>
      </c>
      <c r="G161" s="287">
        <v>80</v>
      </c>
      <c r="H161" s="290">
        <v>1</v>
      </c>
      <c r="I161" s="287" t="s">
        <v>1368</v>
      </c>
      <c r="J161" s="288"/>
      <c r="K161" s="288"/>
      <c r="L161" s="288"/>
      <c r="M161" s="291"/>
      <c r="N161" s="291"/>
      <c r="O161" s="291"/>
      <c r="P161" s="291"/>
      <c r="Q161" s="291"/>
    </row>
    <row r="162" spans="1:17" ht="12.75" x14ac:dyDescent="0.2">
      <c r="A162" s="284">
        <v>464</v>
      </c>
      <c r="B162" s="285" t="s">
        <v>876</v>
      </c>
      <c r="C162" s="286" t="s">
        <v>1018</v>
      </c>
      <c r="D162" s="285" t="s">
        <v>1130</v>
      </c>
      <c r="E162" s="285" t="s">
        <v>1802</v>
      </c>
      <c r="F162" s="287">
        <v>10</v>
      </c>
      <c r="G162" s="287" t="s">
        <v>1389</v>
      </c>
      <c r="H162" s="290">
        <v>0.8</v>
      </c>
      <c r="I162" s="287" t="s">
        <v>1368</v>
      </c>
      <c r="J162" s="288"/>
      <c r="K162" s="288"/>
      <c r="L162" s="288"/>
      <c r="M162" s="291"/>
      <c r="N162" s="291"/>
      <c r="O162" s="291"/>
      <c r="P162" s="291"/>
      <c r="Q162" s="291"/>
    </row>
    <row r="163" spans="1:17" ht="12.75" x14ac:dyDescent="0.2">
      <c r="A163" s="284">
        <v>605</v>
      </c>
      <c r="B163" s="285" t="s">
        <v>883</v>
      </c>
      <c r="C163" s="286" t="s">
        <v>1021</v>
      </c>
      <c r="D163" s="285" t="s">
        <v>1798</v>
      </c>
      <c r="E163" s="285" t="s">
        <v>1825</v>
      </c>
      <c r="F163" s="287">
        <v>10</v>
      </c>
      <c r="G163" s="287">
        <v>80</v>
      </c>
      <c r="H163" s="290">
        <v>1</v>
      </c>
      <c r="I163" s="287" t="s">
        <v>1371</v>
      </c>
      <c r="J163" s="288"/>
      <c r="K163" s="288"/>
      <c r="L163" s="288"/>
      <c r="M163" s="291"/>
      <c r="N163" s="291"/>
      <c r="O163" s="291"/>
      <c r="P163" s="291"/>
      <c r="Q163" s="291"/>
    </row>
    <row r="164" spans="1:17" ht="12.75" x14ac:dyDescent="0.2">
      <c r="A164" s="284">
        <v>455</v>
      </c>
      <c r="B164" s="285" t="s">
        <v>2026</v>
      </c>
      <c r="C164" s="286" t="s">
        <v>1017</v>
      </c>
      <c r="D164" s="285" t="s">
        <v>1130</v>
      </c>
      <c r="E164" s="285" t="s">
        <v>1802</v>
      </c>
      <c r="F164" s="287">
        <v>10</v>
      </c>
      <c r="G164" s="287" t="s">
        <v>1389</v>
      </c>
      <c r="H164" s="287" t="s">
        <v>1389</v>
      </c>
      <c r="I164" s="287" t="s">
        <v>1368</v>
      </c>
      <c r="J164" s="288"/>
      <c r="K164" s="288"/>
      <c r="L164" s="288"/>
      <c r="M164" s="291"/>
      <c r="N164" s="291"/>
      <c r="O164" s="291"/>
      <c r="P164" s="291"/>
      <c r="Q164" s="291"/>
    </row>
    <row r="165" spans="1:17" ht="12.75" x14ac:dyDescent="0.2">
      <c r="A165" s="284">
        <v>111</v>
      </c>
      <c r="B165" s="285" t="s">
        <v>2027</v>
      </c>
      <c r="C165" s="286" t="s">
        <v>1029</v>
      </c>
      <c r="D165" s="285" t="s">
        <v>1130</v>
      </c>
      <c r="E165" s="285" t="s">
        <v>1848</v>
      </c>
      <c r="F165" s="287">
        <v>40</v>
      </c>
      <c r="G165" s="287" t="s">
        <v>1389</v>
      </c>
      <c r="H165" s="287" t="s">
        <v>1389</v>
      </c>
      <c r="I165" s="287" t="s">
        <v>1803</v>
      </c>
      <c r="J165" s="288"/>
      <c r="K165" s="288"/>
      <c r="L165" s="288"/>
      <c r="M165" s="291"/>
      <c r="N165" s="291"/>
      <c r="O165" s="291"/>
      <c r="P165" s="291"/>
      <c r="Q165" s="291"/>
    </row>
    <row r="166" spans="1:17" ht="12.75" x14ac:dyDescent="0.2">
      <c r="A166" s="284">
        <v>432</v>
      </c>
      <c r="B166" s="285" t="s">
        <v>2028</v>
      </c>
      <c r="C166" s="286" t="s">
        <v>1024</v>
      </c>
      <c r="D166" s="285" t="s">
        <v>1130</v>
      </c>
      <c r="E166" s="285" t="s">
        <v>1825</v>
      </c>
      <c r="F166" s="287">
        <v>15</v>
      </c>
      <c r="G166" s="287" t="s">
        <v>1389</v>
      </c>
      <c r="H166" s="287" t="s">
        <v>1389</v>
      </c>
      <c r="I166" s="287" t="s">
        <v>1368</v>
      </c>
      <c r="J166" s="288"/>
      <c r="K166" s="288"/>
      <c r="L166" s="288"/>
      <c r="M166" s="291"/>
      <c r="N166" s="291"/>
      <c r="O166" s="291"/>
      <c r="P166" s="291"/>
      <c r="Q166" s="291"/>
    </row>
    <row r="167" spans="1:17" ht="12.75" x14ac:dyDescent="0.2">
      <c r="A167" s="284">
        <v>194</v>
      </c>
      <c r="B167" s="285" t="s">
        <v>1154</v>
      </c>
      <c r="C167" s="286" t="s">
        <v>1025</v>
      </c>
      <c r="D167" s="285" t="s">
        <v>1130</v>
      </c>
      <c r="E167" s="285" t="s">
        <v>1802</v>
      </c>
      <c r="F167" s="287">
        <v>5</v>
      </c>
      <c r="G167" s="287" t="s">
        <v>1389</v>
      </c>
      <c r="H167" s="287" t="s">
        <v>1389</v>
      </c>
      <c r="I167" s="287" t="s">
        <v>1845</v>
      </c>
      <c r="J167" s="288"/>
      <c r="K167" s="288"/>
      <c r="L167" s="288"/>
      <c r="M167" s="291"/>
      <c r="N167" s="291"/>
      <c r="O167" s="291"/>
      <c r="P167" s="291"/>
      <c r="Q167" s="291"/>
    </row>
    <row r="168" spans="1:17" ht="12.75" x14ac:dyDescent="0.2">
      <c r="A168" s="284">
        <v>197</v>
      </c>
      <c r="B168" s="285" t="s">
        <v>2029</v>
      </c>
      <c r="C168" s="286" t="s">
        <v>1022</v>
      </c>
      <c r="D168" s="285" t="s">
        <v>1130</v>
      </c>
      <c r="E168" s="285" t="s">
        <v>1829</v>
      </c>
      <c r="F168" s="287">
        <v>5</v>
      </c>
      <c r="G168" s="287" t="s">
        <v>1389</v>
      </c>
      <c r="H168" s="287" t="s">
        <v>1389</v>
      </c>
      <c r="I168" s="287" t="s">
        <v>1845</v>
      </c>
      <c r="J168" s="288"/>
      <c r="K168" s="288"/>
      <c r="L168" s="288"/>
      <c r="M168" s="291"/>
      <c r="N168" s="291"/>
      <c r="O168" s="291"/>
      <c r="P168" s="291"/>
      <c r="Q168" s="291"/>
    </row>
    <row r="169" spans="1:17" ht="12.75" x14ac:dyDescent="0.2">
      <c r="A169" s="284">
        <v>591</v>
      </c>
      <c r="B169" s="285" t="s">
        <v>881</v>
      </c>
      <c r="C169" s="286" t="s">
        <v>1031</v>
      </c>
      <c r="D169" s="285" t="s">
        <v>1807</v>
      </c>
      <c r="E169" s="285" t="s">
        <v>1825</v>
      </c>
      <c r="F169" s="287">
        <v>5</v>
      </c>
      <c r="G169" s="287">
        <v>100</v>
      </c>
      <c r="H169" s="290">
        <v>0.95</v>
      </c>
      <c r="I169" s="287" t="s">
        <v>1371</v>
      </c>
      <c r="J169" s="288"/>
      <c r="K169" s="288"/>
      <c r="L169" s="288"/>
      <c r="M169" s="291"/>
      <c r="N169" s="291"/>
      <c r="O169" s="291"/>
      <c r="P169" s="291"/>
      <c r="Q169" s="291"/>
    </row>
    <row r="170" spans="1:17" ht="12.75" x14ac:dyDescent="0.2">
      <c r="A170" s="284">
        <v>91</v>
      </c>
      <c r="B170" s="285" t="s">
        <v>972</v>
      </c>
      <c r="C170" s="286" t="s">
        <v>1027</v>
      </c>
      <c r="D170" s="285" t="s">
        <v>1807</v>
      </c>
      <c r="E170" s="285" t="s">
        <v>1802</v>
      </c>
      <c r="F170" s="287">
        <v>10</v>
      </c>
      <c r="G170" s="287" t="s">
        <v>2030</v>
      </c>
      <c r="H170" s="290">
        <v>1</v>
      </c>
      <c r="I170" s="287" t="s">
        <v>1803</v>
      </c>
      <c r="J170" s="288"/>
      <c r="K170" s="288"/>
      <c r="L170" s="288"/>
      <c r="M170" s="291"/>
      <c r="N170" s="291"/>
      <c r="O170" s="291"/>
      <c r="P170" s="291"/>
      <c r="Q170" s="291"/>
    </row>
    <row r="171" spans="1:17" ht="12.75" x14ac:dyDescent="0.2">
      <c r="A171" s="284">
        <v>50</v>
      </c>
      <c r="B171" s="285" t="s">
        <v>1151</v>
      </c>
      <c r="C171" s="286" t="s">
        <v>1029</v>
      </c>
      <c r="D171" s="285" t="s">
        <v>1130</v>
      </c>
      <c r="E171" s="285" t="s">
        <v>1802</v>
      </c>
      <c r="F171" s="287">
        <v>20</v>
      </c>
      <c r="G171" s="287" t="s">
        <v>1389</v>
      </c>
      <c r="H171" s="287" t="s">
        <v>2013</v>
      </c>
      <c r="I171" s="287" t="s">
        <v>1803</v>
      </c>
      <c r="J171" s="288"/>
      <c r="K171" s="288"/>
      <c r="L171" s="288"/>
      <c r="M171" s="291"/>
      <c r="N171" s="291"/>
      <c r="O171" s="291"/>
      <c r="P171" s="291"/>
      <c r="Q171" s="291"/>
    </row>
    <row r="172" spans="1:17" ht="12.75" x14ac:dyDescent="0.2">
      <c r="A172" s="284">
        <v>574</v>
      </c>
      <c r="B172" s="285" t="s">
        <v>2031</v>
      </c>
      <c r="C172" s="286" t="s">
        <v>1021</v>
      </c>
      <c r="D172" s="285" t="s">
        <v>1798</v>
      </c>
      <c r="E172" s="285" t="s">
        <v>1848</v>
      </c>
      <c r="F172" s="287">
        <v>15</v>
      </c>
      <c r="G172" s="287">
        <v>40</v>
      </c>
      <c r="H172" s="287" t="s">
        <v>1389</v>
      </c>
      <c r="I172" s="287" t="s">
        <v>1371</v>
      </c>
      <c r="J172" s="288"/>
      <c r="K172" s="288"/>
      <c r="L172" s="288"/>
      <c r="M172" s="291"/>
      <c r="N172" s="291"/>
      <c r="O172" s="291"/>
      <c r="P172" s="291"/>
      <c r="Q172" s="291"/>
    </row>
    <row r="173" spans="1:17" ht="12.75" x14ac:dyDescent="0.2">
      <c r="A173" s="284">
        <v>435</v>
      </c>
      <c r="B173" s="285" t="s">
        <v>2032</v>
      </c>
      <c r="C173" s="286" t="s">
        <v>1020</v>
      </c>
      <c r="D173" s="285" t="s">
        <v>1798</v>
      </c>
      <c r="E173" s="285" t="s">
        <v>1829</v>
      </c>
      <c r="F173" s="287">
        <v>15</v>
      </c>
      <c r="G173" s="287">
        <v>80</v>
      </c>
      <c r="H173" s="290">
        <v>1</v>
      </c>
      <c r="I173" s="287" t="s">
        <v>1368</v>
      </c>
      <c r="J173" s="288"/>
      <c r="K173" s="288"/>
      <c r="L173" s="288"/>
      <c r="M173" s="291"/>
      <c r="N173" s="291"/>
      <c r="O173" s="291"/>
      <c r="P173" s="291"/>
      <c r="Q173" s="291"/>
    </row>
    <row r="174" spans="1:17" ht="12.75" x14ac:dyDescent="0.2">
      <c r="A174" s="284">
        <v>291</v>
      </c>
      <c r="B174" s="285" t="s">
        <v>971</v>
      </c>
      <c r="C174" s="286" t="s">
        <v>1033</v>
      </c>
      <c r="D174" s="285" t="s">
        <v>1807</v>
      </c>
      <c r="E174" s="285" t="s">
        <v>1825</v>
      </c>
      <c r="F174" s="287">
        <v>10</v>
      </c>
      <c r="G174" s="287">
        <v>80</v>
      </c>
      <c r="H174" s="290">
        <v>1</v>
      </c>
      <c r="I174" s="287" t="s">
        <v>1374</v>
      </c>
      <c r="J174" s="288"/>
      <c r="K174" s="288"/>
      <c r="L174" s="288"/>
      <c r="M174" s="291"/>
      <c r="N174" s="291"/>
      <c r="O174" s="291"/>
      <c r="P174" s="291"/>
      <c r="Q174" s="291"/>
    </row>
    <row r="175" spans="1:17" ht="12.75" x14ac:dyDescent="0.2">
      <c r="A175" s="284">
        <v>146</v>
      </c>
      <c r="B175" s="285" t="s">
        <v>2033</v>
      </c>
      <c r="C175" s="286" t="s">
        <v>1029</v>
      </c>
      <c r="D175" s="285" t="s">
        <v>1807</v>
      </c>
      <c r="E175" s="285" t="s">
        <v>1829</v>
      </c>
      <c r="F175" s="287">
        <v>10</v>
      </c>
      <c r="G175" s="287">
        <v>70</v>
      </c>
      <c r="H175" s="290">
        <v>1</v>
      </c>
      <c r="I175" s="287" t="s">
        <v>1803</v>
      </c>
      <c r="J175" s="288"/>
      <c r="K175" s="288"/>
      <c r="L175" s="288"/>
      <c r="M175" s="291"/>
      <c r="N175" s="291"/>
      <c r="O175" s="291"/>
      <c r="P175" s="291"/>
      <c r="Q175" s="291"/>
    </row>
    <row r="176" spans="1:17" ht="12.75" x14ac:dyDescent="0.2">
      <c r="A176" s="284">
        <v>353</v>
      </c>
      <c r="B176" s="285" t="s">
        <v>2034</v>
      </c>
      <c r="C176" s="286" t="s">
        <v>1032</v>
      </c>
      <c r="D176" s="285" t="s">
        <v>1798</v>
      </c>
      <c r="E176" s="285" t="s">
        <v>1829</v>
      </c>
      <c r="F176" s="287">
        <v>5</v>
      </c>
      <c r="G176" s="287" t="s">
        <v>2035</v>
      </c>
      <c r="H176" s="287" t="s">
        <v>2013</v>
      </c>
      <c r="I176" s="287" t="s">
        <v>1374</v>
      </c>
      <c r="J176" s="288"/>
      <c r="K176" s="288"/>
      <c r="L176" s="288"/>
      <c r="M176" s="291"/>
      <c r="N176" s="291"/>
      <c r="O176" s="291"/>
      <c r="P176" s="291"/>
      <c r="Q176" s="291"/>
    </row>
    <row r="177" spans="1:17" ht="12.75" x14ac:dyDescent="0.2">
      <c r="A177" s="284">
        <v>458</v>
      </c>
      <c r="B177" s="285" t="s">
        <v>2036</v>
      </c>
      <c r="C177" s="286" t="s">
        <v>1029</v>
      </c>
      <c r="D177" s="285" t="s">
        <v>1807</v>
      </c>
      <c r="E177" s="285" t="s">
        <v>1802</v>
      </c>
      <c r="F177" s="287">
        <v>10</v>
      </c>
      <c r="G177" s="287">
        <v>35</v>
      </c>
      <c r="H177" s="290">
        <v>0.9</v>
      </c>
      <c r="I177" s="287" t="s">
        <v>1368</v>
      </c>
      <c r="J177" s="288"/>
      <c r="K177" s="288"/>
      <c r="L177" s="288"/>
      <c r="M177" s="291"/>
      <c r="N177" s="291"/>
      <c r="O177" s="291"/>
      <c r="P177" s="291"/>
      <c r="Q177" s="291"/>
    </row>
    <row r="178" spans="1:17" ht="12.75" x14ac:dyDescent="0.2">
      <c r="A178" s="284">
        <v>24</v>
      </c>
      <c r="B178" s="285" t="s">
        <v>2037</v>
      </c>
      <c r="C178" s="286" t="s">
        <v>1022</v>
      </c>
      <c r="D178" s="285" t="s">
        <v>1807</v>
      </c>
      <c r="E178" s="285" t="s">
        <v>1829</v>
      </c>
      <c r="F178" s="287">
        <v>30</v>
      </c>
      <c r="G178" s="287">
        <v>30</v>
      </c>
      <c r="H178" s="290">
        <v>1</v>
      </c>
      <c r="I178" s="287" t="s">
        <v>1803</v>
      </c>
      <c r="J178" s="288"/>
      <c r="K178" s="288"/>
      <c r="L178" s="288"/>
      <c r="M178" s="291"/>
      <c r="N178" s="291"/>
      <c r="O178" s="291"/>
      <c r="P178" s="291"/>
      <c r="Q178" s="291"/>
    </row>
    <row r="179" spans="1:17" ht="12.75" x14ac:dyDescent="0.2">
      <c r="A179" s="284">
        <v>3</v>
      </c>
      <c r="B179" s="285" t="s">
        <v>2038</v>
      </c>
      <c r="C179" s="286" t="s">
        <v>1029</v>
      </c>
      <c r="D179" s="285" t="s">
        <v>1807</v>
      </c>
      <c r="E179" s="285" t="s">
        <v>1816</v>
      </c>
      <c r="F179" s="287">
        <v>10</v>
      </c>
      <c r="G179" s="287">
        <v>15</v>
      </c>
      <c r="H179" s="290">
        <v>0.85</v>
      </c>
      <c r="I179" s="287" t="s">
        <v>1803</v>
      </c>
      <c r="J179" s="288"/>
      <c r="K179" s="288"/>
      <c r="L179" s="288"/>
      <c r="M179" s="291"/>
      <c r="N179" s="291"/>
      <c r="O179" s="291"/>
      <c r="P179" s="291"/>
      <c r="Q179" s="291"/>
    </row>
    <row r="180" spans="1:17" ht="12.75" x14ac:dyDescent="0.2">
      <c r="A180" s="284">
        <v>104</v>
      </c>
      <c r="B180" s="285" t="s">
        <v>2039</v>
      </c>
      <c r="C180" s="286" t="s">
        <v>1029</v>
      </c>
      <c r="D180" s="285" t="s">
        <v>1130</v>
      </c>
      <c r="E180" s="285" t="s">
        <v>1829</v>
      </c>
      <c r="F180" s="287">
        <v>15</v>
      </c>
      <c r="G180" s="287" t="s">
        <v>1389</v>
      </c>
      <c r="H180" s="287" t="s">
        <v>1389</v>
      </c>
      <c r="I180" s="287" t="s">
        <v>1803</v>
      </c>
      <c r="J180" s="288"/>
      <c r="K180" s="288"/>
      <c r="L180" s="288"/>
      <c r="M180" s="291"/>
      <c r="N180" s="291"/>
      <c r="O180" s="291"/>
      <c r="P180" s="291"/>
      <c r="Q180" s="291"/>
    </row>
    <row r="181" spans="1:17" ht="12.75" x14ac:dyDescent="0.2">
      <c r="A181" s="284">
        <v>38</v>
      </c>
      <c r="B181" s="285" t="s">
        <v>2040</v>
      </c>
      <c r="C181" s="286" t="s">
        <v>1029</v>
      </c>
      <c r="D181" s="285" t="s">
        <v>1807</v>
      </c>
      <c r="E181" s="285" t="s">
        <v>1816</v>
      </c>
      <c r="F181" s="287">
        <v>15</v>
      </c>
      <c r="G181" s="287" t="s">
        <v>2041</v>
      </c>
      <c r="H181" s="290">
        <v>1</v>
      </c>
      <c r="I181" s="287" t="s">
        <v>1803</v>
      </c>
      <c r="J181" s="288"/>
      <c r="K181" s="288"/>
      <c r="L181" s="288"/>
      <c r="M181" s="291"/>
      <c r="N181" s="291"/>
      <c r="O181" s="291"/>
      <c r="P181" s="291"/>
      <c r="Q181" s="291"/>
    </row>
    <row r="182" spans="1:17" ht="12.75" x14ac:dyDescent="0.2">
      <c r="A182" s="284">
        <v>434</v>
      </c>
      <c r="B182" s="285" t="s">
        <v>1111</v>
      </c>
      <c r="C182" s="286" t="s">
        <v>1019</v>
      </c>
      <c r="D182" s="285" t="s">
        <v>1798</v>
      </c>
      <c r="E182" s="285" t="s">
        <v>1802</v>
      </c>
      <c r="F182" s="287">
        <v>5</v>
      </c>
      <c r="G182" s="287" t="s">
        <v>2042</v>
      </c>
      <c r="H182" s="290">
        <v>0.9</v>
      </c>
      <c r="I182" s="287" t="s">
        <v>1368</v>
      </c>
      <c r="J182" s="288"/>
      <c r="K182" s="288"/>
      <c r="L182" s="288"/>
      <c r="M182" s="291"/>
      <c r="N182" s="291"/>
      <c r="O182" s="291"/>
      <c r="P182" s="291"/>
      <c r="Q182" s="291"/>
    </row>
    <row r="183" spans="1:17" ht="12.75" x14ac:dyDescent="0.2">
      <c r="A183" s="284">
        <v>620</v>
      </c>
      <c r="B183" s="285" t="s">
        <v>964</v>
      </c>
      <c r="C183" s="286" t="s">
        <v>1024</v>
      </c>
      <c r="D183" s="285" t="s">
        <v>1807</v>
      </c>
      <c r="E183" s="285" t="s">
        <v>1825</v>
      </c>
      <c r="F183" s="287">
        <v>5</v>
      </c>
      <c r="G183" s="287">
        <v>120</v>
      </c>
      <c r="H183" s="290">
        <v>1</v>
      </c>
      <c r="I183" s="287" t="s">
        <v>1371</v>
      </c>
      <c r="J183" s="288"/>
      <c r="K183" s="288"/>
      <c r="L183" s="288"/>
      <c r="M183" s="291"/>
      <c r="N183" s="291"/>
      <c r="O183" s="291"/>
      <c r="P183" s="291"/>
      <c r="Q183" s="291"/>
    </row>
    <row r="184" spans="1:17" ht="12.75" x14ac:dyDescent="0.2">
      <c r="A184" s="284">
        <v>225</v>
      </c>
      <c r="B184" s="285" t="s">
        <v>927</v>
      </c>
      <c r="C184" s="286" t="s">
        <v>1019</v>
      </c>
      <c r="D184" s="285" t="s">
        <v>1798</v>
      </c>
      <c r="E184" s="285" t="s">
        <v>1829</v>
      </c>
      <c r="F184" s="287">
        <v>20</v>
      </c>
      <c r="G184" s="287">
        <v>60</v>
      </c>
      <c r="H184" s="290">
        <v>1</v>
      </c>
      <c r="I184" s="287" t="s">
        <v>1845</v>
      </c>
      <c r="J184" s="288"/>
      <c r="K184" s="288"/>
      <c r="L184" s="288"/>
      <c r="M184" s="291"/>
      <c r="N184" s="291"/>
      <c r="O184" s="291"/>
      <c r="P184" s="291"/>
      <c r="Q184" s="291"/>
    </row>
    <row r="185" spans="1:17" ht="12.75" x14ac:dyDescent="0.2">
      <c r="A185" s="284">
        <v>337</v>
      </c>
      <c r="B185" s="285" t="s">
        <v>869</v>
      </c>
      <c r="C185" s="286" t="s">
        <v>1019</v>
      </c>
      <c r="D185" s="285" t="s">
        <v>1807</v>
      </c>
      <c r="E185" s="285" t="s">
        <v>1829</v>
      </c>
      <c r="F185" s="287">
        <v>15</v>
      </c>
      <c r="G185" s="287">
        <v>80</v>
      </c>
      <c r="H185" s="290">
        <v>1</v>
      </c>
      <c r="I185" s="287" t="s">
        <v>1374</v>
      </c>
      <c r="J185" s="288"/>
      <c r="K185" s="288"/>
      <c r="L185" s="288"/>
      <c r="M185" s="291"/>
      <c r="N185" s="291"/>
      <c r="O185" s="291"/>
      <c r="P185" s="291"/>
      <c r="Q185" s="291"/>
    </row>
    <row r="186" spans="1:17" ht="12.75" x14ac:dyDescent="0.2">
      <c r="A186" s="284">
        <v>349</v>
      </c>
      <c r="B186" s="285" t="s">
        <v>872</v>
      </c>
      <c r="C186" s="286" t="s">
        <v>1019</v>
      </c>
      <c r="D186" s="285" t="s">
        <v>1130</v>
      </c>
      <c r="E186" s="285" t="s">
        <v>1829</v>
      </c>
      <c r="F186" s="287">
        <v>20</v>
      </c>
      <c r="G186" s="287" t="s">
        <v>1389</v>
      </c>
      <c r="H186" s="287" t="s">
        <v>1389</v>
      </c>
      <c r="I186" s="287" t="s">
        <v>1374</v>
      </c>
      <c r="J186" s="288"/>
      <c r="K186" s="288"/>
      <c r="L186" s="288"/>
      <c r="M186" s="291"/>
      <c r="N186" s="291"/>
      <c r="O186" s="291"/>
      <c r="P186" s="291"/>
      <c r="Q186" s="291"/>
    </row>
    <row r="187" spans="1:17" ht="12.75" x14ac:dyDescent="0.2">
      <c r="A187" s="284">
        <v>406</v>
      </c>
      <c r="B187" s="285" t="s">
        <v>932</v>
      </c>
      <c r="C187" s="286" t="s">
        <v>1019</v>
      </c>
      <c r="D187" s="285" t="s">
        <v>1798</v>
      </c>
      <c r="E187" s="285" t="s">
        <v>1802</v>
      </c>
      <c r="F187" s="287">
        <v>10</v>
      </c>
      <c r="G187" s="287" t="s">
        <v>2043</v>
      </c>
      <c r="H187" s="290">
        <v>1</v>
      </c>
      <c r="I187" s="287" t="s">
        <v>1368</v>
      </c>
      <c r="J187" s="288"/>
      <c r="K187" s="288"/>
      <c r="L187" s="288"/>
      <c r="M187" s="291"/>
      <c r="N187" s="291"/>
      <c r="O187" s="291"/>
      <c r="P187" s="291"/>
      <c r="Q187" s="291"/>
    </row>
    <row r="188" spans="1:17" ht="12.75" x14ac:dyDescent="0.2">
      <c r="A188" s="284">
        <v>82</v>
      </c>
      <c r="B188" s="285" t="s">
        <v>2044</v>
      </c>
      <c r="C188" s="286" t="s">
        <v>1019</v>
      </c>
      <c r="D188" s="285" t="s">
        <v>1798</v>
      </c>
      <c r="E188" s="285" t="s">
        <v>1829</v>
      </c>
      <c r="F188" s="287">
        <v>10</v>
      </c>
      <c r="G188" s="287" t="s">
        <v>2045</v>
      </c>
      <c r="H188" s="290">
        <v>1</v>
      </c>
      <c r="I188" s="287" t="s">
        <v>1803</v>
      </c>
      <c r="J188" s="288"/>
      <c r="K188" s="288"/>
      <c r="L188" s="288"/>
      <c r="M188" s="291"/>
      <c r="N188" s="291"/>
      <c r="O188" s="291"/>
      <c r="P188" s="291"/>
      <c r="Q188" s="291"/>
    </row>
    <row r="189" spans="1:17" ht="12.75" x14ac:dyDescent="0.2">
      <c r="A189" s="284">
        <v>407</v>
      </c>
      <c r="B189" s="285" t="s">
        <v>2046</v>
      </c>
      <c r="C189" s="286" t="s">
        <v>1019</v>
      </c>
      <c r="D189" s="285" t="s">
        <v>1807</v>
      </c>
      <c r="E189" s="285" t="s">
        <v>1829</v>
      </c>
      <c r="F189" s="287">
        <v>10</v>
      </c>
      <c r="G189" s="287">
        <v>100</v>
      </c>
      <c r="H189" s="290">
        <v>0.75</v>
      </c>
      <c r="I189" s="287" t="s">
        <v>1368</v>
      </c>
      <c r="J189" s="288"/>
      <c r="K189" s="288"/>
      <c r="L189" s="288"/>
      <c r="M189" s="291"/>
      <c r="N189" s="291"/>
      <c r="O189" s="291"/>
      <c r="P189" s="291"/>
      <c r="Q189" s="291"/>
    </row>
    <row r="190" spans="1:17" ht="12.75" x14ac:dyDescent="0.2">
      <c r="A190" s="284">
        <v>525</v>
      </c>
      <c r="B190" s="285" t="s">
        <v>2047</v>
      </c>
      <c r="C190" s="286" t="s">
        <v>1019</v>
      </c>
      <c r="D190" s="285" t="s">
        <v>1807</v>
      </c>
      <c r="E190" s="285" t="s">
        <v>1816</v>
      </c>
      <c r="F190" s="287">
        <v>10</v>
      </c>
      <c r="G190" s="287">
        <v>60</v>
      </c>
      <c r="H190" s="290">
        <v>0.9</v>
      </c>
      <c r="I190" s="287" t="s">
        <v>1376</v>
      </c>
      <c r="J190" s="288"/>
      <c r="K190" s="288"/>
      <c r="L190" s="288"/>
      <c r="M190" s="291"/>
      <c r="N190" s="291"/>
      <c r="O190" s="291"/>
      <c r="P190" s="291"/>
      <c r="Q190" s="291"/>
    </row>
    <row r="191" spans="1:17" ht="12.75" x14ac:dyDescent="0.2">
      <c r="A191" s="284">
        <v>409</v>
      </c>
      <c r="B191" s="285" t="s">
        <v>2048</v>
      </c>
      <c r="C191" s="286" t="s">
        <v>1022</v>
      </c>
      <c r="D191" s="285" t="s">
        <v>1807</v>
      </c>
      <c r="E191" s="285" t="s">
        <v>1825</v>
      </c>
      <c r="F191" s="287" t="s">
        <v>2049</v>
      </c>
      <c r="G191" s="287" t="s">
        <v>2050</v>
      </c>
      <c r="H191" s="290">
        <v>1</v>
      </c>
      <c r="I191" s="287" t="s">
        <v>1368</v>
      </c>
      <c r="J191" s="288"/>
      <c r="K191" s="288"/>
      <c r="L191" s="288"/>
      <c r="M191" s="291"/>
      <c r="N191" s="291"/>
      <c r="O191" s="291"/>
      <c r="P191" s="291"/>
      <c r="Q191" s="291"/>
    </row>
    <row r="192" spans="1:17" ht="12.75" x14ac:dyDescent="0.2">
      <c r="A192" s="284">
        <v>577</v>
      </c>
      <c r="B192" s="285" t="s">
        <v>962</v>
      </c>
      <c r="C192" s="286" t="s">
        <v>1021</v>
      </c>
      <c r="D192" s="285" t="s">
        <v>1798</v>
      </c>
      <c r="E192" s="285" t="s">
        <v>1848</v>
      </c>
      <c r="F192" s="287">
        <v>10</v>
      </c>
      <c r="G192" s="287">
        <v>50</v>
      </c>
      <c r="H192" s="290">
        <v>1</v>
      </c>
      <c r="I192" s="287" t="s">
        <v>1371</v>
      </c>
      <c r="J192" s="288"/>
      <c r="K192" s="288"/>
      <c r="L192" s="288"/>
      <c r="M192" s="291"/>
      <c r="N192" s="291"/>
      <c r="O192" s="291"/>
      <c r="P192" s="291"/>
      <c r="Q192" s="291"/>
    </row>
    <row r="193" spans="1:17" ht="12.75" x14ac:dyDescent="0.2">
      <c r="A193" s="284">
        <v>138</v>
      </c>
      <c r="B193" s="285" t="s">
        <v>878</v>
      </c>
      <c r="C193" s="286" t="s">
        <v>933</v>
      </c>
      <c r="D193" s="285" t="s">
        <v>1798</v>
      </c>
      <c r="E193" s="285" t="s">
        <v>1802</v>
      </c>
      <c r="F193" s="287">
        <v>15</v>
      </c>
      <c r="G193" s="287">
        <v>100</v>
      </c>
      <c r="H193" s="290">
        <v>1</v>
      </c>
      <c r="I193" s="287" t="s">
        <v>1803</v>
      </c>
      <c r="J193" s="288"/>
      <c r="K193" s="288"/>
      <c r="L193" s="288"/>
      <c r="M193" s="291"/>
      <c r="N193" s="291"/>
      <c r="O193" s="291"/>
      <c r="P193" s="291"/>
      <c r="Q193" s="291"/>
    </row>
    <row r="194" spans="1:17" ht="12.75" x14ac:dyDescent="0.2">
      <c r="A194" s="284">
        <v>65</v>
      </c>
      <c r="B194" s="285" t="s">
        <v>2051</v>
      </c>
      <c r="C194" s="286" t="s">
        <v>1024</v>
      </c>
      <c r="D194" s="285" t="s">
        <v>1807</v>
      </c>
      <c r="E194" s="285" t="s">
        <v>1829</v>
      </c>
      <c r="F194" s="287">
        <v>20</v>
      </c>
      <c r="G194" s="287">
        <v>80</v>
      </c>
      <c r="H194" s="290">
        <v>1</v>
      </c>
      <c r="I194" s="287" t="s">
        <v>1803</v>
      </c>
      <c r="J194" s="288"/>
      <c r="K194" s="288"/>
      <c r="L194" s="288"/>
      <c r="M194" s="291"/>
      <c r="N194" s="291"/>
      <c r="O194" s="291"/>
      <c r="P194" s="291"/>
      <c r="Q194" s="291"/>
    </row>
    <row r="195" spans="1:17" ht="12.75" x14ac:dyDescent="0.2">
      <c r="A195" s="284">
        <v>529</v>
      </c>
      <c r="B195" s="285" t="s">
        <v>2052</v>
      </c>
      <c r="C195" s="286" t="s">
        <v>1027</v>
      </c>
      <c r="D195" s="285" t="s">
        <v>1807</v>
      </c>
      <c r="E195" s="285" t="s">
        <v>1816</v>
      </c>
      <c r="F195" s="287">
        <v>10</v>
      </c>
      <c r="G195" s="287">
        <v>80</v>
      </c>
      <c r="H195" s="290">
        <v>0.95</v>
      </c>
      <c r="I195" s="287" t="s">
        <v>1376</v>
      </c>
      <c r="J195" s="288"/>
      <c r="K195" s="288"/>
      <c r="L195" s="288"/>
      <c r="M195" s="291"/>
      <c r="N195" s="291"/>
      <c r="O195" s="291"/>
      <c r="P195" s="291"/>
      <c r="Q195" s="291"/>
    </row>
    <row r="196" spans="1:17" ht="12.75" x14ac:dyDescent="0.2">
      <c r="A196" s="284">
        <v>530</v>
      </c>
      <c r="B196" s="285" t="s">
        <v>2053</v>
      </c>
      <c r="C196" s="286" t="s">
        <v>1019</v>
      </c>
      <c r="D196" s="285" t="s">
        <v>1807</v>
      </c>
      <c r="E196" s="285" t="s">
        <v>1816</v>
      </c>
      <c r="F196" s="287">
        <v>15</v>
      </c>
      <c r="G196" s="287">
        <v>40</v>
      </c>
      <c r="H196" s="290">
        <v>0.9</v>
      </c>
      <c r="I196" s="287" t="s">
        <v>1376</v>
      </c>
      <c r="J196" s="288"/>
      <c r="K196" s="288"/>
      <c r="L196" s="288"/>
      <c r="M196" s="291"/>
      <c r="N196" s="291"/>
      <c r="O196" s="291"/>
      <c r="P196" s="291"/>
      <c r="Q196" s="291"/>
    </row>
    <row r="197" spans="1:17" ht="12.75" x14ac:dyDescent="0.2">
      <c r="A197" s="284">
        <v>223</v>
      </c>
      <c r="B197" s="285" t="s">
        <v>2054</v>
      </c>
      <c r="C197" s="286" t="s">
        <v>1022</v>
      </c>
      <c r="D197" s="285" t="s">
        <v>1807</v>
      </c>
      <c r="E197" s="285" t="s">
        <v>1829</v>
      </c>
      <c r="F197" s="287">
        <v>5</v>
      </c>
      <c r="G197" s="287">
        <v>100</v>
      </c>
      <c r="H197" s="290">
        <v>0.5</v>
      </c>
      <c r="I197" s="287" t="s">
        <v>1845</v>
      </c>
      <c r="J197" s="288"/>
      <c r="K197" s="288"/>
      <c r="L197" s="288"/>
      <c r="M197" s="291"/>
      <c r="N197" s="291"/>
      <c r="O197" s="291"/>
      <c r="P197" s="291"/>
      <c r="Q197" s="291"/>
    </row>
    <row r="198" spans="1:17" ht="12.75" x14ac:dyDescent="0.2">
      <c r="A198" s="284">
        <v>414</v>
      </c>
      <c r="B198" s="285" t="s">
        <v>2055</v>
      </c>
      <c r="C198" s="286" t="s">
        <v>1027</v>
      </c>
      <c r="D198" s="285" t="s">
        <v>1798</v>
      </c>
      <c r="E198" s="285" t="s">
        <v>1802</v>
      </c>
      <c r="F198" s="287">
        <v>10</v>
      </c>
      <c r="G198" s="287">
        <v>90</v>
      </c>
      <c r="H198" s="290">
        <v>1</v>
      </c>
      <c r="I198" s="287" t="s">
        <v>1368</v>
      </c>
      <c r="J198" s="288"/>
      <c r="K198" s="288"/>
      <c r="L198" s="288"/>
      <c r="M198" s="291"/>
      <c r="N198" s="291"/>
      <c r="O198" s="291"/>
      <c r="P198" s="291"/>
      <c r="Q198" s="291"/>
    </row>
    <row r="199" spans="1:17" ht="12.75" x14ac:dyDescent="0.2">
      <c r="A199" s="284">
        <v>89</v>
      </c>
      <c r="B199" s="285" t="s">
        <v>870</v>
      </c>
      <c r="C199" s="286" t="s">
        <v>1027</v>
      </c>
      <c r="D199" s="285" t="s">
        <v>1807</v>
      </c>
      <c r="E199" s="285" t="s">
        <v>1816</v>
      </c>
      <c r="F199" s="287">
        <v>10</v>
      </c>
      <c r="G199" s="287">
        <v>100</v>
      </c>
      <c r="H199" s="290">
        <v>1</v>
      </c>
      <c r="I199" s="287" t="s">
        <v>1803</v>
      </c>
      <c r="J199" s="288"/>
      <c r="K199" s="288"/>
      <c r="L199" s="288"/>
      <c r="M199" s="291"/>
      <c r="N199" s="291"/>
      <c r="O199" s="291"/>
      <c r="P199" s="291"/>
      <c r="Q199" s="291"/>
    </row>
    <row r="200" spans="1:17" ht="12.75" x14ac:dyDescent="0.2">
      <c r="A200" s="284">
        <v>497</v>
      </c>
      <c r="B200" s="285" t="s">
        <v>977</v>
      </c>
      <c r="C200" s="286" t="s">
        <v>1029</v>
      </c>
      <c r="D200" s="285" t="s">
        <v>1798</v>
      </c>
      <c r="E200" s="285" t="s">
        <v>1825</v>
      </c>
      <c r="F200" s="287">
        <v>15</v>
      </c>
      <c r="G200" s="287">
        <v>40</v>
      </c>
      <c r="H200" s="290">
        <v>1</v>
      </c>
      <c r="I200" s="287" t="s">
        <v>1376</v>
      </c>
      <c r="J200" s="288"/>
      <c r="K200" s="288"/>
      <c r="L200" s="288"/>
      <c r="M200" s="291"/>
      <c r="N200" s="291"/>
      <c r="O200" s="291"/>
      <c r="P200" s="291"/>
      <c r="Q200" s="291"/>
    </row>
    <row r="201" spans="1:17" ht="12.75" x14ac:dyDescent="0.2">
      <c r="A201" s="284">
        <v>598</v>
      </c>
      <c r="B201" s="285" t="s">
        <v>2056</v>
      </c>
      <c r="C201" s="286" t="s">
        <v>1020</v>
      </c>
      <c r="D201" s="285" t="s">
        <v>1130</v>
      </c>
      <c r="E201" s="285" t="s">
        <v>1864</v>
      </c>
      <c r="F201" s="287">
        <v>15</v>
      </c>
      <c r="G201" s="287" t="s">
        <v>1389</v>
      </c>
      <c r="H201" s="290">
        <v>1</v>
      </c>
      <c r="I201" s="287" t="s">
        <v>1371</v>
      </c>
      <c r="J201" s="288"/>
      <c r="K201" s="288"/>
      <c r="L201" s="288"/>
      <c r="M201" s="291"/>
      <c r="N201" s="291"/>
      <c r="O201" s="291"/>
      <c r="P201" s="291"/>
      <c r="Q201" s="291"/>
    </row>
    <row r="202" spans="1:17" ht="12.75" x14ac:dyDescent="0.2">
      <c r="A202" s="284">
        <v>121</v>
      </c>
      <c r="B202" s="285" t="s">
        <v>2057</v>
      </c>
      <c r="C202" s="286" t="s">
        <v>1029</v>
      </c>
      <c r="D202" s="285" t="s">
        <v>1807</v>
      </c>
      <c r="E202" s="285" t="s">
        <v>1816</v>
      </c>
      <c r="F202" s="287">
        <v>10</v>
      </c>
      <c r="G202" s="287">
        <v>100</v>
      </c>
      <c r="H202" s="290">
        <v>0.75</v>
      </c>
      <c r="I202" s="287" t="s">
        <v>1803</v>
      </c>
      <c r="J202" s="288"/>
      <c r="K202" s="288"/>
      <c r="L202" s="288"/>
      <c r="M202" s="291"/>
      <c r="N202" s="291"/>
      <c r="O202" s="291"/>
      <c r="P202" s="291"/>
      <c r="Q202" s="291"/>
    </row>
    <row r="203" spans="1:17" ht="12.75" x14ac:dyDescent="0.2">
      <c r="A203" s="284">
        <v>604</v>
      </c>
      <c r="B203" s="285" t="s">
        <v>2058</v>
      </c>
      <c r="C203" s="286" t="s">
        <v>1020</v>
      </c>
      <c r="D203" s="285" t="s">
        <v>1130</v>
      </c>
      <c r="E203" s="285" t="s">
        <v>1864</v>
      </c>
      <c r="F203" s="287">
        <v>10</v>
      </c>
      <c r="G203" s="287" t="s">
        <v>1389</v>
      </c>
      <c r="H203" s="287" t="s">
        <v>1389</v>
      </c>
      <c r="I203" s="287" t="s">
        <v>1371</v>
      </c>
      <c r="J203" s="288"/>
      <c r="K203" s="288"/>
      <c r="L203" s="288"/>
      <c r="M203" s="291"/>
      <c r="N203" s="291"/>
      <c r="O203" s="291"/>
      <c r="P203" s="291"/>
      <c r="Q203" s="291"/>
    </row>
    <row r="204" spans="1:17" ht="12.75" x14ac:dyDescent="0.2">
      <c r="A204" s="284">
        <v>582</v>
      </c>
      <c r="B204" s="285" t="s">
        <v>2059</v>
      </c>
      <c r="C204" s="286" t="s">
        <v>1020</v>
      </c>
      <c r="D204" s="285" t="s">
        <v>1130</v>
      </c>
      <c r="E204" s="285" t="s">
        <v>1864</v>
      </c>
      <c r="F204" s="287">
        <v>15</v>
      </c>
      <c r="G204" s="287" t="s">
        <v>1389</v>
      </c>
      <c r="H204" s="287" t="s">
        <v>1389</v>
      </c>
      <c r="I204" s="287" t="s">
        <v>1371</v>
      </c>
      <c r="J204" s="288"/>
      <c r="K204" s="288"/>
      <c r="L204" s="288"/>
      <c r="M204" s="291"/>
      <c r="N204" s="291"/>
      <c r="O204" s="291"/>
      <c r="P204" s="291"/>
      <c r="Q204" s="291"/>
    </row>
    <row r="205" spans="1:17" ht="12.75" x14ac:dyDescent="0.2">
      <c r="A205" s="284">
        <v>486</v>
      </c>
      <c r="B205" s="285" t="s">
        <v>2060</v>
      </c>
      <c r="C205" s="286" t="s">
        <v>1020</v>
      </c>
      <c r="D205" s="285" t="s">
        <v>1798</v>
      </c>
      <c r="E205" s="285" t="s">
        <v>1829</v>
      </c>
      <c r="F205" s="287">
        <v>10</v>
      </c>
      <c r="G205" s="287" t="s">
        <v>1389</v>
      </c>
      <c r="H205" s="290">
        <v>1</v>
      </c>
      <c r="I205" s="287" t="s">
        <v>1376</v>
      </c>
      <c r="J205" s="288"/>
      <c r="K205" s="288"/>
      <c r="L205" s="288"/>
      <c r="M205" s="291"/>
      <c r="N205" s="291"/>
      <c r="O205" s="291"/>
      <c r="P205" s="291"/>
      <c r="Q205" s="291"/>
    </row>
    <row r="206" spans="1:17" ht="12.75" x14ac:dyDescent="0.2">
      <c r="A206" s="284">
        <v>527</v>
      </c>
      <c r="B206" s="285" t="s">
        <v>2061</v>
      </c>
      <c r="C206" s="286" t="s">
        <v>1020</v>
      </c>
      <c r="D206" s="285" t="s">
        <v>1798</v>
      </c>
      <c r="E206" s="285" t="s">
        <v>1825</v>
      </c>
      <c r="F206" s="287">
        <v>15</v>
      </c>
      <c r="G206" s="287">
        <v>55</v>
      </c>
      <c r="H206" s="290">
        <v>0.95</v>
      </c>
      <c r="I206" s="287" t="s">
        <v>1376</v>
      </c>
      <c r="J206" s="288"/>
      <c r="K206" s="288"/>
      <c r="L206" s="288"/>
      <c r="M206" s="291"/>
      <c r="N206" s="291"/>
      <c r="O206" s="291"/>
      <c r="P206" s="291"/>
      <c r="Q206" s="291"/>
    </row>
    <row r="207" spans="1:17" ht="12.75" x14ac:dyDescent="0.2">
      <c r="A207" s="284">
        <v>373</v>
      </c>
      <c r="B207" s="285" t="s">
        <v>2062</v>
      </c>
      <c r="C207" s="286" t="s">
        <v>1018</v>
      </c>
      <c r="D207" s="285" t="s">
        <v>1130</v>
      </c>
      <c r="E207" s="285" t="s">
        <v>1848</v>
      </c>
      <c r="F207" s="287">
        <v>15</v>
      </c>
      <c r="G207" s="287" t="s">
        <v>1389</v>
      </c>
      <c r="H207" s="290">
        <v>1</v>
      </c>
      <c r="I207" s="287" t="s">
        <v>1368</v>
      </c>
      <c r="J207" s="288"/>
      <c r="K207" s="288"/>
      <c r="L207" s="288"/>
      <c r="M207" s="291"/>
      <c r="N207" s="291"/>
      <c r="O207" s="291"/>
      <c r="P207" s="291"/>
      <c r="Q207" s="291"/>
    </row>
    <row r="208" spans="1:17" ht="12.75" x14ac:dyDescent="0.2">
      <c r="A208" s="284">
        <v>52</v>
      </c>
      <c r="B208" s="285" t="s">
        <v>2063</v>
      </c>
      <c r="C208" s="286" t="s">
        <v>1023</v>
      </c>
      <c r="D208" s="285" t="s">
        <v>1798</v>
      </c>
      <c r="E208" s="285" t="s">
        <v>1825</v>
      </c>
      <c r="F208" s="287">
        <v>25</v>
      </c>
      <c r="G208" s="287">
        <v>40</v>
      </c>
      <c r="H208" s="290">
        <v>1</v>
      </c>
      <c r="I208" s="287" t="s">
        <v>1803</v>
      </c>
      <c r="J208" s="288"/>
      <c r="K208" s="288"/>
      <c r="L208" s="288"/>
      <c r="M208" s="291"/>
      <c r="N208" s="291"/>
      <c r="O208" s="291"/>
      <c r="P208" s="291"/>
      <c r="Q208" s="291"/>
    </row>
    <row r="209" spans="1:17" ht="12.75" x14ac:dyDescent="0.2">
      <c r="A209" s="284">
        <v>227</v>
      </c>
      <c r="B209" s="285" t="s">
        <v>2064</v>
      </c>
      <c r="C209" s="286" t="s">
        <v>1029</v>
      </c>
      <c r="D209" s="285" t="s">
        <v>1130</v>
      </c>
      <c r="E209" s="285" t="s">
        <v>1848</v>
      </c>
      <c r="F209" s="287">
        <v>5</v>
      </c>
      <c r="G209" s="287" t="s">
        <v>1389</v>
      </c>
      <c r="H209" s="290">
        <v>1</v>
      </c>
      <c r="I209" s="287" t="s">
        <v>1845</v>
      </c>
      <c r="J209" s="288"/>
      <c r="K209" s="288"/>
      <c r="L209" s="288"/>
      <c r="M209" s="291"/>
      <c r="N209" s="291"/>
      <c r="O209" s="291"/>
      <c r="P209" s="291"/>
      <c r="Q209" s="291"/>
    </row>
    <row r="210" spans="1:17" ht="12.75" x14ac:dyDescent="0.2">
      <c r="A210" s="284">
        <v>283</v>
      </c>
      <c r="B210" s="285" t="s">
        <v>2065</v>
      </c>
      <c r="C210" s="286" t="s">
        <v>1029</v>
      </c>
      <c r="D210" s="285" t="s">
        <v>1807</v>
      </c>
      <c r="E210" s="285" t="s">
        <v>1816</v>
      </c>
      <c r="F210" s="287">
        <v>5</v>
      </c>
      <c r="G210" s="287" t="s">
        <v>1389</v>
      </c>
      <c r="H210" s="290">
        <v>1</v>
      </c>
      <c r="I210" s="287" t="s">
        <v>1374</v>
      </c>
      <c r="J210" s="288"/>
      <c r="K210" s="288"/>
      <c r="L210" s="288"/>
      <c r="M210" s="291"/>
      <c r="N210" s="291"/>
      <c r="O210" s="291"/>
      <c r="P210" s="291"/>
      <c r="Q210" s="291"/>
    </row>
    <row r="211" spans="1:17" ht="12.75" x14ac:dyDescent="0.2">
      <c r="A211" s="284">
        <v>203</v>
      </c>
      <c r="B211" s="285" t="s">
        <v>2066</v>
      </c>
      <c r="C211" s="286" t="s">
        <v>1029</v>
      </c>
      <c r="D211" s="285" t="s">
        <v>1130</v>
      </c>
      <c r="E211" s="285" t="s">
        <v>1816</v>
      </c>
      <c r="F211" s="287">
        <v>10</v>
      </c>
      <c r="G211" s="287" t="s">
        <v>1389</v>
      </c>
      <c r="H211" s="287" t="s">
        <v>1389</v>
      </c>
      <c r="I211" s="287" t="s">
        <v>1845</v>
      </c>
      <c r="J211" s="288"/>
      <c r="K211" s="288"/>
      <c r="L211" s="288"/>
      <c r="M211" s="291"/>
      <c r="N211" s="291"/>
      <c r="O211" s="291"/>
      <c r="P211" s="291"/>
      <c r="Q211" s="291"/>
    </row>
    <row r="212" spans="1:17" ht="12.75" x14ac:dyDescent="0.2">
      <c r="A212" s="284">
        <v>412</v>
      </c>
      <c r="B212" s="285" t="s">
        <v>2067</v>
      </c>
      <c r="C212" s="286" t="s">
        <v>1026</v>
      </c>
      <c r="D212" s="285" t="s">
        <v>1798</v>
      </c>
      <c r="E212" s="285" t="s">
        <v>1825</v>
      </c>
      <c r="F212" s="287">
        <v>10</v>
      </c>
      <c r="G212" s="287" t="s">
        <v>2068</v>
      </c>
      <c r="H212" s="290">
        <v>1</v>
      </c>
      <c r="I212" s="287" t="s">
        <v>1368</v>
      </c>
      <c r="J212" s="288"/>
      <c r="K212" s="288"/>
      <c r="L212" s="288"/>
      <c r="M212" s="291"/>
      <c r="N212" s="291"/>
      <c r="O212" s="291"/>
      <c r="P212" s="291"/>
      <c r="Q212" s="291"/>
    </row>
    <row r="213" spans="1:17" ht="12.75" x14ac:dyDescent="0.2">
      <c r="A213" s="284">
        <v>494</v>
      </c>
      <c r="B213" s="285" t="s">
        <v>2069</v>
      </c>
      <c r="C213" s="286" t="s">
        <v>1029</v>
      </c>
      <c r="D213" s="285" t="s">
        <v>1130</v>
      </c>
      <c r="E213" s="285" t="s">
        <v>1848</v>
      </c>
      <c r="F213" s="287">
        <v>15</v>
      </c>
      <c r="G213" s="287" t="s">
        <v>1389</v>
      </c>
      <c r="H213" s="290">
        <v>1</v>
      </c>
      <c r="I213" s="287" t="s">
        <v>1376</v>
      </c>
      <c r="J213" s="288"/>
      <c r="K213" s="288"/>
      <c r="L213" s="288"/>
      <c r="M213" s="291"/>
      <c r="N213" s="291"/>
      <c r="O213" s="291"/>
      <c r="P213" s="291"/>
      <c r="Q213" s="291"/>
    </row>
    <row r="214" spans="1:17" ht="12.75" x14ac:dyDescent="0.2">
      <c r="A214" s="284">
        <v>284</v>
      </c>
      <c r="B214" s="285" t="s">
        <v>2070</v>
      </c>
      <c r="C214" s="286" t="s">
        <v>1023</v>
      </c>
      <c r="D214" s="285" t="s">
        <v>1798</v>
      </c>
      <c r="E214" s="285" t="s">
        <v>1825</v>
      </c>
      <c r="F214" s="287">
        <v>5</v>
      </c>
      <c r="G214" s="287" t="s">
        <v>1389</v>
      </c>
      <c r="H214" s="290">
        <v>1</v>
      </c>
      <c r="I214" s="287" t="s">
        <v>1374</v>
      </c>
      <c r="J214" s="288"/>
      <c r="K214" s="288"/>
      <c r="L214" s="288"/>
      <c r="M214" s="291"/>
      <c r="N214" s="291"/>
      <c r="O214" s="291"/>
      <c r="P214" s="291"/>
      <c r="Q214" s="291"/>
    </row>
    <row r="215" spans="1:17" ht="12.75" x14ac:dyDescent="0.2">
      <c r="A215" s="284">
        <v>153</v>
      </c>
      <c r="B215" s="285" t="s">
        <v>2071</v>
      </c>
      <c r="C215" s="286" t="s">
        <v>1029</v>
      </c>
      <c r="D215" s="285" t="s">
        <v>1807</v>
      </c>
      <c r="E215" s="285" t="s">
        <v>1825</v>
      </c>
      <c r="F215" s="287">
        <v>5</v>
      </c>
      <c r="G215" s="287" t="s">
        <v>2072</v>
      </c>
      <c r="H215" s="290">
        <v>1</v>
      </c>
      <c r="I215" s="287" t="s">
        <v>1803</v>
      </c>
      <c r="J215" s="288"/>
      <c r="K215" s="288"/>
      <c r="L215" s="288"/>
      <c r="M215" s="291"/>
      <c r="N215" s="291"/>
      <c r="O215" s="291"/>
      <c r="P215" s="291"/>
      <c r="Q215" s="291"/>
    </row>
    <row r="216" spans="1:17" ht="12.75" x14ac:dyDescent="0.2">
      <c r="A216" s="284">
        <v>326</v>
      </c>
      <c r="B216" s="285" t="s">
        <v>856</v>
      </c>
      <c r="C216" s="286" t="s">
        <v>933</v>
      </c>
      <c r="D216" s="285" t="s">
        <v>1798</v>
      </c>
      <c r="E216" s="285" t="s">
        <v>1829</v>
      </c>
      <c r="F216" s="287" t="s">
        <v>1939</v>
      </c>
      <c r="G216" s="287">
        <v>80</v>
      </c>
      <c r="H216" s="290">
        <v>1</v>
      </c>
      <c r="I216" s="287" t="s">
        <v>1374</v>
      </c>
      <c r="J216" s="288"/>
      <c r="K216" s="288"/>
      <c r="L216" s="288"/>
      <c r="M216" s="291"/>
      <c r="N216" s="291"/>
      <c r="O216" s="291"/>
      <c r="P216" s="291"/>
      <c r="Q216" s="291"/>
    </row>
    <row r="217" spans="1:17" ht="12.75" x14ac:dyDescent="0.2">
      <c r="A217" s="284">
        <v>245</v>
      </c>
      <c r="B217" s="285" t="s">
        <v>965</v>
      </c>
      <c r="C217" s="286" t="s">
        <v>1029</v>
      </c>
      <c r="D217" s="285" t="s">
        <v>1807</v>
      </c>
      <c r="E217" s="285" t="s">
        <v>1829</v>
      </c>
      <c r="F217" s="287">
        <v>5</v>
      </c>
      <c r="G217" s="287">
        <v>80</v>
      </c>
      <c r="H217" s="290">
        <v>1</v>
      </c>
      <c r="I217" s="287" t="s">
        <v>1845</v>
      </c>
      <c r="J217" s="288"/>
      <c r="K217" s="288"/>
      <c r="L217" s="288"/>
      <c r="M217" s="291"/>
      <c r="N217" s="291"/>
      <c r="O217" s="291"/>
      <c r="P217" s="291"/>
      <c r="Q217" s="291"/>
    </row>
    <row r="218" spans="1:17" ht="12.75" x14ac:dyDescent="0.2">
      <c r="A218" s="284">
        <v>263</v>
      </c>
      <c r="B218" s="285" t="s">
        <v>2073</v>
      </c>
      <c r="C218" s="286" t="s">
        <v>1029</v>
      </c>
      <c r="D218" s="285" t="s">
        <v>1807</v>
      </c>
      <c r="E218" s="285" t="s">
        <v>1848</v>
      </c>
      <c r="F218" s="287">
        <v>20</v>
      </c>
      <c r="G218" s="287">
        <v>70</v>
      </c>
      <c r="H218" s="290">
        <v>1</v>
      </c>
      <c r="I218" s="287" t="s">
        <v>1374</v>
      </c>
      <c r="J218" s="288"/>
      <c r="K218" s="288"/>
      <c r="L218" s="288"/>
      <c r="M218" s="291"/>
      <c r="N218" s="291"/>
      <c r="O218" s="291"/>
      <c r="P218" s="291"/>
      <c r="Q218" s="291"/>
    </row>
    <row r="219" spans="1:17" ht="12.75" x14ac:dyDescent="0.2">
      <c r="A219" s="284">
        <v>587</v>
      </c>
      <c r="B219" s="285" t="s">
        <v>2074</v>
      </c>
      <c r="C219" s="286" t="s">
        <v>1021</v>
      </c>
      <c r="D219" s="285" t="s">
        <v>1130</v>
      </c>
      <c r="E219" s="285" t="s">
        <v>1864</v>
      </c>
      <c r="F219" s="287">
        <v>10</v>
      </c>
      <c r="G219" s="287" t="s">
        <v>1389</v>
      </c>
      <c r="H219" s="287" t="s">
        <v>1389</v>
      </c>
      <c r="I219" s="287" t="s">
        <v>1371</v>
      </c>
      <c r="J219" s="288"/>
      <c r="K219" s="288"/>
      <c r="L219" s="288"/>
      <c r="M219" s="291"/>
      <c r="N219" s="291"/>
      <c r="O219" s="291"/>
      <c r="P219" s="291"/>
      <c r="Q219" s="291"/>
    </row>
    <row r="220" spans="1:17" ht="12.75" x14ac:dyDescent="0.2">
      <c r="A220" s="284">
        <v>584</v>
      </c>
      <c r="B220" s="285" t="s">
        <v>2075</v>
      </c>
      <c r="C220" s="286" t="s">
        <v>1021</v>
      </c>
      <c r="D220" s="285" t="s">
        <v>1798</v>
      </c>
      <c r="E220" s="285" t="s">
        <v>1825</v>
      </c>
      <c r="F220" s="287">
        <v>15</v>
      </c>
      <c r="G220" s="287">
        <v>40</v>
      </c>
      <c r="H220" s="287" t="s">
        <v>1389</v>
      </c>
      <c r="I220" s="287" t="s">
        <v>1371</v>
      </c>
      <c r="J220" s="288"/>
      <c r="K220" s="288"/>
      <c r="L220" s="288"/>
      <c r="M220" s="291"/>
      <c r="N220" s="291"/>
      <c r="O220" s="291"/>
      <c r="P220" s="291"/>
      <c r="Q220" s="291"/>
    </row>
    <row r="221" spans="1:17" ht="12.75" x14ac:dyDescent="0.2">
      <c r="A221" s="284">
        <v>252</v>
      </c>
      <c r="B221" s="285" t="s">
        <v>2076</v>
      </c>
      <c r="C221" s="286" t="s">
        <v>1029</v>
      </c>
      <c r="D221" s="285" t="s">
        <v>1807</v>
      </c>
      <c r="E221" s="285" t="s">
        <v>1848</v>
      </c>
      <c r="F221" s="287">
        <v>10</v>
      </c>
      <c r="G221" s="287">
        <v>40</v>
      </c>
      <c r="H221" s="290">
        <v>1</v>
      </c>
      <c r="I221" s="287" t="s">
        <v>1374</v>
      </c>
      <c r="J221" s="288"/>
      <c r="K221" s="288"/>
      <c r="L221" s="288"/>
      <c r="M221" s="291"/>
      <c r="N221" s="291"/>
      <c r="O221" s="291"/>
      <c r="P221" s="291"/>
      <c r="Q221" s="291"/>
    </row>
    <row r="222" spans="1:17" ht="12.75" x14ac:dyDescent="0.2">
      <c r="A222" s="284">
        <v>313</v>
      </c>
      <c r="B222" s="285" t="s">
        <v>2077</v>
      </c>
      <c r="C222" s="286" t="s">
        <v>1018</v>
      </c>
      <c r="D222" s="285" t="s">
        <v>1130</v>
      </c>
      <c r="E222" s="285" t="s">
        <v>1802</v>
      </c>
      <c r="F222" s="287">
        <v>20</v>
      </c>
      <c r="G222" s="287" t="s">
        <v>1389</v>
      </c>
      <c r="H222" s="290">
        <v>1</v>
      </c>
      <c r="I222" s="287" t="s">
        <v>1374</v>
      </c>
      <c r="J222" s="288"/>
      <c r="K222" s="288"/>
      <c r="L222" s="288"/>
      <c r="M222" s="291"/>
      <c r="N222" s="291"/>
      <c r="O222" s="291"/>
      <c r="P222" s="291"/>
      <c r="Q222" s="291"/>
    </row>
    <row r="223" spans="1:17" ht="12.75" x14ac:dyDescent="0.2">
      <c r="A223" s="284">
        <v>206</v>
      </c>
      <c r="B223" s="285" t="s">
        <v>846</v>
      </c>
      <c r="C223" s="286" t="s">
        <v>1029</v>
      </c>
      <c r="D223" s="285" t="s">
        <v>1807</v>
      </c>
      <c r="E223" s="285" t="s">
        <v>1829</v>
      </c>
      <c r="F223" s="287">
        <v>40</v>
      </c>
      <c r="G223" s="287">
        <v>40</v>
      </c>
      <c r="H223" s="290">
        <v>1</v>
      </c>
      <c r="I223" s="287" t="s">
        <v>1845</v>
      </c>
      <c r="J223" s="288"/>
      <c r="K223" s="288"/>
      <c r="L223" s="288"/>
      <c r="M223" s="291"/>
      <c r="N223" s="291"/>
      <c r="O223" s="291"/>
      <c r="P223" s="291"/>
      <c r="Q223" s="291"/>
    </row>
    <row r="224" spans="1:17" ht="12.75" x14ac:dyDescent="0.2">
      <c r="A224" s="284">
        <v>297</v>
      </c>
      <c r="B224" s="285" t="s">
        <v>2078</v>
      </c>
      <c r="C224" s="286" t="s">
        <v>1024</v>
      </c>
      <c r="D224" s="285" t="s">
        <v>1130</v>
      </c>
      <c r="E224" s="285" t="s">
        <v>1825</v>
      </c>
      <c r="F224" s="287">
        <v>15</v>
      </c>
      <c r="G224" s="287" t="s">
        <v>1389</v>
      </c>
      <c r="H224" s="290">
        <v>1</v>
      </c>
      <c r="I224" s="287" t="s">
        <v>1374</v>
      </c>
      <c r="J224" s="288"/>
      <c r="K224" s="288"/>
      <c r="L224" s="288"/>
      <c r="M224" s="291"/>
      <c r="N224" s="291"/>
      <c r="O224" s="291"/>
      <c r="P224" s="291"/>
      <c r="Q224" s="291"/>
    </row>
    <row r="225" spans="1:17" ht="12.75" x14ac:dyDescent="0.2">
      <c r="A225" s="284">
        <v>364</v>
      </c>
      <c r="B225" s="285" t="s">
        <v>2079</v>
      </c>
      <c r="C225" s="286" t="s">
        <v>1029</v>
      </c>
      <c r="D225" s="285" t="s">
        <v>1807</v>
      </c>
      <c r="E225" s="285" t="s">
        <v>1825</v>
      </c>
      <c r="F225" s="287">
        <v>10</v>
      </c>
      <c r="G225" s="287" t="s">
        <v>2080</v>
      </c>
      <c r="H225" s="290">
        <v>1</v>
      </c>
      <c r="I225" s="287" t="s">
        <v>1368</v>
      </c>
      <c r="J225" s="288"/>
      <c r="K225" s="288"/>
      <c r="L225" s="288"/>
      <c r="M225" s="291"/>
      <c r="N225" s="291"/>
      <c r="O225" s="291"/>
      <c r="P225" s="291"/>
      <c r="Q225" s="291"/>
    </row>
    <row r="226" spans="1:17" ht="12.75" x14ac:dyDescent="0.2">
      <c r="A226" s="284">
        <v>185</v>
      </c>
      <c r="B226" s="285" t="s">
        <v>2081</v>
      </c>
      <c r="C226" s="286" t="s">
        <v>1018</v>
      </c>
      <c r="D226" s="285" t="s">
        <v>1807</v>
      </c>
      <c r="E226" s="285" t="s">
        <v>1802</v>
      </c>
      <c r="F226" s="287">
        <v>20</v>
      </c>
      <c r="G226" s="287">
        <v>60</v>
      </c>
      <c r="H226" s="287" t="s">
        <v>1389</v>
      </c>
      <c r="I226" s="287" t="s">
        <v>1845</v>
      </c>
      <c r="J226" s="288"/>
      <c r="K226" s="288"/>
      <c r="L226" s="288"/>
      <c r="M226" s="291"/>
      <c r="N226" s="291"/>
      <c r="O226" s="291"/>
      <c r="P226" s="291"/>
      <c r="Q226" s="291"/>
    </row>
    <row r="227" spans="1:17" ht="12.75" x14ac:dyDescent="0.2">
      <c r="A227" s="284">
        <v>565</v>
      </c>
      <c r="B227" s="285" t="s">
        <v>2082</v>
      </c>
      <c r="C227" s="286" t="s">
        <v>1017</v>
      </c>
      <c r="D227" s="285" t="s">
        <v>1807</v>
      </c>
      <c r="E227" s="285" t="s">
        <v>1829</v>
      </c>
      <c r="F227" s="287">
        <v>25</v>
      </c>
      <c r="G227" s="287">
        <v>30</v>
      </c>
      <c r="H227" s="290">
        <v>1</v>
      </c>
      <c r="I227" s="287" t="s">
        <v>1371</v>
      </c>
      <c r="J227" s="288"/>
      <c r="K227" s="288"/>
      <c r="L227" s="288"/>
      <c r="M227" s="291"/>
      <c r="N227" s="291"/>
      <c r="O227" s="291"/>
      <c r="P227" s="291"/>
      <c r="Q227" s="291"/>
    </row>
    <row r="228" spans="1:17" ht="12.75" x14ac:dyDescent="0.2">
      <c r="A228" s="284">
        <v>552</v>
      </c>
      <c r="B228" s="285" t="s">
        <v>2083</v>
      </c>
      <c r="C228" s="286" t="s">
        <v>1023</v>
      </c>
      <c r="D228" s="285" t="s">
        <v>1798</v>
      </c>
      <c r="E228" s="285" t="s">
        <v>1825</v>
      </c>
      <c r="F228" s="287">
        <v>10</v>
      </c>
      <c r="G228" s="287">
        <v>80</v>
      </c>
      <c r="H228" s="290">
        <v>1</v>
      </c>
      <c r="I228" s="287" t="s">
        <v>1376</v>
      </c>
      <c r="J228" s="288"/>
      <c r="K228" s="288"/>
      <c r="L228" s="288"/>
      <c r="M228" s="291"/>
      <c r="N228" s="291"/>
      <c r="O228" s="291"/>
      <c r="P228" s="291"/>
      <c r="Q228" s="291"/>
    </row>
    <row r="229" spans="1:17" ht="12.75" x14ac:dyDescent="0.2">
      <c r="A229" s="284">
        <v>515</v>
      </c>
      <c r="B229" s="285" t="s">
        <v>2084</v>
      </c>
      <c r="C229" s="286" t="s">
        <v>1022</v>
      </c>
      <c r="D229" s="285" t="s">
        <v>1798</v>
      </c>
      <c r="E229" s="285" t="s">
        <v>1816</v>
      </c>
      <c r="F229" s="287">
        <v>5</v>
      </c>
      <c r="G229" s="287" t="s">
        <v>1389</v>
      </c>
      <c r="H229" s="290">
        <v>1</v>
      </c>
      <c r="I229" s="287" t="s">
        <v>1376</v>
      </c>
      <c r="J229" s="288"/>
      <c r="K229" s="288"/>
      <c r="L229" s="288"/>
      <c r="M229" s="291"/>
      <c r="N229" s="291"/>
      <c r="O229" s="291"/>
      <c r="P229" s="291"/>
      <c r="Q229" s="291"/>
    </row>
    <row r="230" spans="1:17" ht="12.75" x14ac:dyDescent="0.2">
      <c r="A230" s="284">
        <v>126</v>
      </c>
      <c r="B230" s="285" t="s">
        <v>1110</v>
      </c>
      <c r="C230" s="286" t="s">
        <v>1023</v>
      </c>
      <c r="D230" s="285" t="s">
        <v>1798</v>
      </c>
      <c r="E230" s="285" t="s">
        <v>1825</v>
      </c>
      <c r="F230" s="287">
        <v>5</v>
      </c>
      <c r="G230" s="287" t="s">
        <v>2085</v>
      </c>
      <c r="H230" s="290">
        <v>0.85</v>
      </c>
      <c r="I230" s="287" t="s">
        <v>1803</v>
      </c>
      <c r="J230" s="288"/>
      <c r="K230" s="288"/>
      <c r="L230" s="288"/>
      <c r="M230" s="291"/>
      <c r="N230" s="291"/>
      <c r="O230" s="291"/>
      <c r="P230" s="291"/>
      <c r="Q230" s="291"/>
    </row>
    <row r="231" spans="1:17" ht="12.75" x14ac:dyDescent="0.2">
      <c r="A231" s="284">
        <v>424</v>
      </c>
      <c r="B231" s="285" t="s">
        <v>2086</v>
      </c>
      <c r="C231" s="286" t="s">
        <v>1023</v>
      </c>
      <c r="D231" s="285" t="s">
        <v>1807</v>
      </c>
      <c r="E231" s="285" t="s">
        <v>1825</v>
      </c>
      <c r="F231" s="287">
        <v>15</v>
      </c>
      <c r="G231" s="287">
        <v>65</v>
      </c>
      <c r="H231" s="290">
        <v>0.95</v>
      </c>
      <c r="I231" s="287" t="s">
        <v>1368</v>
      </c>
      <c r="J231" s="288"/>
      <c r="K231" s="288"/>
      <c r="L231" s="288"/>
      <c r="M231" s="291"/>
      <c r="N231" s="291"/>
      <c r="O231" s="291"/>
      <c r="P231" s="291"/>
      <c r="Q231" s="291"/>
    </row>
    <row r="232" spans="1:17" ht="12.75" x14ac:dyDescent="0.2">
      <c r="A232" s="284">
        <v>519</v>
      </c>
      <c r="B232" s="285" t="s">
        <v>2087</v>
      </c>
      <c r="C232" s="286" t="s">
        <v>1023</v>
      </c>
      <c r="D232" s="285" t="s">
        <v>1798</v>
      </c>
      <c r="E232" s="285" t="s">
        <v>1825</v>
      </c>
      <c r="F232" s="287">
        <v>10</v>
      </c>
      <c r="G232" s="287" t="s">
        <v>2030</v>
      </c>
      <c r="H232" s="290">
        <v>1</v>
      </c>
      <c r="I232" s="287" t="s">
        <v>1376</v>
      </c>
      <c r="J232" s="288"/>
      <c r="K232" s="288"/>
      <c r="L232" s="288"/>
      <c r="M232" s="291"/>
      <c r="N232" s="291"/>
      <c r="O232" s="291"/>
      <c r="P232" s="291"/>
      <c r="Q232" s="291"/>
    </row>
    <row r="233" spans="1:17" ht="12.75" x14ac:dyDescent="0.2">
      <c r="A233" s="284">
        <v>7</v>
      </c>
      <c r="B233" s="285" t="s">
        <v>871</v>
      </c>
      <c r="C233" s="286" t="s">
        <v>1023</v>
      </c>
      <c r="D233" s="285" t="s">
        <v>1807</v>
      </c>
      <c r="E233" s="285" t="s">
        <v>1825</v>
      </c>
      <c r="F233" s="287">
        <v>15</v>
      </c>
      <c r="G233" s="287">
        <v>75</v>
      </c>
      <c r="H233" s="290">
        <v>1</v>
      </c>
      <c r="I233" s="287" t="s">
        <v>1803</v>
      </c>
      <c r="J233" s="288"/>
      <c r="K233" s="288"/>
      <c r="L233" s="288"/>
      <c r="M233" s="291"/>
      <c r="N233" s="291"/>
      <c r="O233" s="291"/>
      <c r="P233" s="291"/>
      <c r="Q233" s="291"/>
    </row>
    <row r="234" spans="1:17" ht="12.75" x14ac:dyDescent="0.2">
      <c r="A234" s="284">
        <v>83</v>
      </c>
      <c r="B234" s="285" t="s">
        <v>2088</v>
      </c>
      <c r="C234" s="286" t="s">
        <v>1023</v>
      </c>
      <c r="D234" s="285" t="s">
        <v>1798</v>
      </c>
      <c r="E234" s="285" t="s">
        <v>1825</v>
      </c>
      <c r="F234" s="287">
        <v>15</v>
      </c>
      <c r="G234" s="287" t="s">
        <v>2089</v>
      </c>
      <c r="H234" s="287" t="s">
        <v>1995</v>
      </c>
      <c r="I234" s="287" t="s">
        <v>1803</v>
      </c>
      <c r="J234" s="288"/>
      <c r="K234" s="288"/>
      <c r="L234" s="288"/>
      <c r="M234" s="291"/>
      <c r="N234" s="291"/>
      <c r="O234" s="291"/>
      <c r="P234" s="291"/>
      <c r="Q234" s="291"/>
    </row>
    <row r="235" spans="1:17" ht="12.75" x14ac:dyDescent="0.2">
      <c r="A235" s="284">
        <v>90</v>
      </c>
      <c r="B235" s="285" t="s">
        <v>2090</v>
      </c>
      <c r="C235" s="286" t="s">
        <v>1027</v>
      </c>
      <c r="D235" s="285" t="s">
        <v>1807</v>
      </c>
      <c r="E235" s="285" t="s">
        <v>1816</v>
      </c>
      <c r="F235" s="287">
        <v>5</v>
      </c>
      <c r="G235" s="287" t="s">
        <v>1389</v>
      </c>
      <c r="H235" s="287" t="s">
        <v>1389</v>
      </c>
      <c r="I235" s="287" t="s">
        <v>1803</v>
      </c>
      <c r="J235" s="288"/>
      <c r="K235" s="288"/>
      <c r="L235" s="288"/>
      <c r="M235" s="291"/>
      <c r="N235" s="291"/>
      <c r="O235" s="291"/>
      <c r="P235" s="291"/>
      <c r="Q235" s="291"/>
    </row>
    <row r="236" spans="1:17" ht="12.75" x14ac:dyDescent="0.2">
      <c r="A236" s="284">
        <v>175</v>
      </c>
      <c r="B236" s="285" t="s">
        <v>2091</v>
      </c>
      <c r="C236" s="286" t="s">
        <v>1029</v>
      </c>
      <c r="D236" s="285" t="s">
        <v>1807</v>
      </c>
      <c r="E236" s="285" t="s">
        <v>1848</v>
      </c>
      <c r="F236" s="287">
        <v>15</v>
      </c>
      <c r="G236" s="287" t="s">
        <v>1389</v>
      </c>
      <c r="H236" s="290">
        <v>1</v>
      </c>
      <c r="I236" s="287" t="s">
        <v>1845</v>
      </c>
      <c r="J236" s="288"/>
      <c r="K236" s="288"/>
      <c r="L236" s="288"/>
      <c r="M236" s="291"/>
      <c r="N236" s="291"/>
      <c r="O236" s="291"/>
      <c r="P236" s="291"/>
      <c r="Q236" s="291"/>
    </row>
    <row r="237" spans="1:17" ht="12.75" x14ac:dyDescent="0.2">
      <c r="A237" s="284">
        <v>481</v>
      </c>
      <c r="B237" s="285" t="s">
        <v>2092</v>
      </c>
      <c r="C237" s="286" t="s">
        <v>1023</v>
      </c>
      <c r="D237" s="285" t="s">
        <v>1798</v>
      </c>
      <c r="E237" s="285" t="s">
        <v>1825</v>
      </c>
      <c r="F237" s="287">
        <v>15</v>
      </c>
      <c r="G237" s="287">
        <v>70</v>
      </c>
      <c r="H237" s="290">
        <v>1</v>
      </c>
      <c r="I237" s="287" t="s">
        <v>1376</v>
      </c>
      <c r="J237" s="288"/>
      <c r="K237" s="288"/>
      <c r="L237" s="288"/>
      <c r="M237" s="291"/>
      <c r="N237" s="291"/>
      <c r="O237" s="291"/>
      <c r="P237" s="291"/>
      <c r="Q237" s="291"/>
    </row>
    <row r="238" spans="1:17" ht="12.75" x14ac:dyDescent="0.2">
      <c r="A238" s="284">
        <v>488</v>
      </c>
      <c r="B238" s="285" t="s">
        <v>980</v>
      </c>
      <c r="C238" s="286" t="s">
        <v>1023</v>
      </c>
      <c r="D238" s="285" t="s">
        <v>1807</v>
      </c>
      <c r="E238" s="285" t="s">
        <v>1829</v>
      </c>
      <c r="F238" s="287">
        <v>20</v>
      </c>
      <c r="G238" s="287">
        <v>50</v>
      </c>
      <c r="H238" s="290">
        <v>1</v>
      </c>
      <c r="I238" s="287" t="s">
        <v>1376</v>
      </c>
      <c r="J238" s="288"/>
      <c r="K238" s="288"/>
      <c r="L238" s="288"/>
      <c r="M238" s="291"/>
      <c r="N238" s="291"/>
      <c r="O238" s="291"/>
      <c r="P238" s="291"/>
      <c r="Q238" s="291"/>
    </row>
    <row r="239" spans="1:17" ht="12.75" x14ac:dyDescent="0.2">
      <c r="A239" s="284">
        <v>172</v>
      </c>
      <c r="B239" s="285" t="s">
        <v>2093</v>
      </c>
      <c r="C239" s="286" t="s">
        <v>1023</v>
      </c>
      <c r="D239" s="285" t="s">
        <v>1807</v>
      </c>
      <c r="E239" s="285" t="s">
        <v>1825</v>
      </c>
      <c r="F239" s="287">
        <v>25</v>
      </c>
      <c r="G239" s="287">
        <v>60</v>
      </c>
      <c r="H239" s="290">
        <v>1</v>
      </c>
      <c r="I239" s="287" t="s">
        <v>1845</v>
      </c>
      <c r="J239" s="288"/>
      <c r="K239" s="288"/>
      <c r="L239" s="288"/>
      <c r="M239" s="291"/>
      <c r="N239" s="291"/>
      <c r="O239" s="291"/>
      <c r="P239" s="291"/>
      <c r="Q239" s="291"/>
    </row>
    <row r="240" spans="1:17" ht="12.75" x14ac:dyDescent="0.2">
      <c r="A240" s="284">
        <v>53</v>
      </c>
      <c r="B240" s="285" t="s">
        <v>951</v>
      </c>
      <c r="C240" s="286" t="s">
        <v>1023</v>
      </c>
      <c r="D240" s="285" t="s">
        <v>1798</v>
      </c>
      <c r="E240" s="285" t="s">
        <v>1825</v>
      </c>
      <c r="F240" s="287">
        <v>15</v>
      </c>
      <c r="G240" s="287" t="s">
        <v>2068</v>
      </c>
      <c r="H240" s="290">
        <v>1</v>
      </c>
      <c r="I240" s="287" t="s">
        <v>1803</v>
      </c>
      <c r="J240" s="288"/>
      <c r="K240" s="288"/>
      <c r="L240" s="288"/>
      <c r="M240" s="291"/>
      <c r="N240" s="291"/>
      <c r="O240" s="291"/>
      <c r="P240" s="291"/>
      <c r="Q240" s="291"/>
    </row>
    <row r="241" spans="1:17" ht="12.75" x14ac:dyDescent="0.2">
      <c r="A241" s="284">
        <v>394</v>
      </c>
      <c r="B241" s="285" t="s">
        <v>2094</v>
      </c>
      <c r="C241" s="286" t="s">
        <v>1023</v>
      </c>
      <c r="D241" s="285" t="s">
        <v>1807</v>
      </c>
      <c r="E241" s="285" t="s">
        <v>1802</v>
      </c>
      <c r="F241" s="287">
        <v>15</v>
      </c>
      <c r="G241" s="287">
        <v>120</v>
      </c>
      <c r="H241" s="290">
        <v>1</v>
      </c>
      <c r="I241" s="287" t="s">
        <v>1368</v>
      </c>
      <c r="J241" s="288"/>
      <c r="K241" s="288"/>
      <c r="L241" s="288"/>
      <c r="M241" s="291"/>
      <c r="N241" s="291"/>
      <c r="O241" s="291"/>
      <c r="P241" s="291"/>
      <c r="Q241" s="291"/>
    </row>
    <row r="242" spans="1:17" ht="12.75" x14ac:dyDescent="0.2">
      <c r="A242" s="284">
        <v>148</v>
      </c>
      <c r="B242" s="285" t="s">
        <v>976</v>
      </c>
      <c r="C242" s="286" t="s">
        <v>1029</v>
      </c>
      <c r="D242" s="285" t="s">
        <v>1130</v>
      </c>
      <c r="E242" s="285" t="s">
        <v>1825</v>
      </c>
      <c r="F242" s="287">
        <v>20</v>
      </c>
      <c r="G242" s="287" t="s">
        <v>1389</v>
      </c>
      <c r="H242" s="287" t="s">
        <v>2013</v>
      </c>
      <c r="I242" s="287" t="s">
        <v>1803</v>
      </c>
      <c r="J242" s="288"/>
      <c r="K242" s="288"/>
      <c r="L242" s="288"/>
      <c r="M242" s="291"/>
      <c r="N242" s="291"/>
      <c r="O242" s="291"/>
      <c r="P242" s="291"/>
      <c r="Q242" s="291"/>
    </row>
    <row r="243" spans="1:17" ht="12.75" x14ac:dyDescent="0.2">
      <c r="A243" s="284">
        <v>430</v>
      </c>
      <c r="B243" s="285" t="s">
        <v>1127</v>
      </c>
      <c r="C243" s="286" t="s">
        <v>1032</v>
      </c>
      <c r="D243" s="285" t="s">
        <v>1798</v>
      </c>
      <c r="E243" s="285" t="s">
        <v>1802</v>
      </c>
      <c r="F243" s="287">
        <v>10</v>
      </c>
      <c r="G243" s="287">
        <v>80</v>
      </c>
      <c r="H243" s="290">
        <v>1</v>
      </c>
      <c r="I243" s="287" t="s">
        <v>1368</v>
      </c>
      <c r="J243" s="288"/>
      <c r="K243" s="288"/>
      <c r="L243" s="288"/>
      <c r="M243" s="291"/>
      <c r="N243" s="291"/>
      <c r="O243" s="291"/>
      <c r="P243" s="291"/>
      <c r="Q243" s="291"/>
    </row>
    <row r="244" spans="1:17" ht="12.75" x14ac:dyDescent="0.2">
      <c r="A244" s="284">
        <v>260</v>
      </c>
      <c r="B244" s="285" t="s">
        <v>2095</v>
      </c>
      <c r="C244" s="286" t="s">
        <v>1018</v>
      </c>
      <c r="D244" s="285" t="s">
        <v>1130</v>
      </c>
      <c r="E244" s="285" t="s">
        <v>1802</v>
      </c>
      <c r="F244" s="287">
        <v>15</v>
      </c>
      <c r="G244" s="287" t="s">
        <v>1389</v>
      </c>
      <c r="H244" s="290">
        <v>1</v>
      </c>
      <c r="I244" s="287" t="s">
        <v>1374</v>
      </c>
      <c r="J244" s="288"/>
      <c r="K244" s="288"/>
      <c r="L244" s="288"/>
      <c r="M244" s="291"/>
      <c r="N244" s="291"/>
      <c r="O244" s="291"/>
      <c r="P244" s="291"/>
      <c r="Q244" s="291"/>
    </row>
    <row r="245" spans="1:17" ht="12.75" x14ac:dyDescent="0.2">
      <c r="A245" s="284">
        <v>374</v>
      </c>
      <c r="B245" s="285" t="s">
        <v>2096</v>
      </c>
      <c r="C245" s="286" t="s">
        <v>1018</v>
      </c>
      <c r="D245" s="285" t="s">
        <v>1807</v>
      </c>
      <c r="E245" s="285" t="s">
        <v>1816</v>
      </c>
      <c r="F245" s="287">
        <v>10</v>
      </c>
      <c r="G245" s="287" t="s">
        <v>1389</v>
      </c>
      <c r="H245" s="290">
        <v>1</v>
      </c>
      <c r="I245" s="287" t="s">
        <v>1368</v>
      </c>
      <c r="J245" s="288"/>
      <c r="K245" s="288"/>
      <c r="L245" s="288"/>
      <c r="M245" s="291"/>
      <c r="N245" s="291"/>
      <c r="O245" s="291"/>
      <c r="P245" s="291"/>
      <c r="Q245" s="291"/>
    </row>
    <row r="246" spans="1:17" ht="12.75" x14ac:dyDescent="0.2">
      <c r="A246" s="284">
        <v>579</v>
      </c>
      <c r="B246" s="285" t="s">
        <v>2097</v>
      </c>
      <c r="C246" s="286" t="s">
        <v>1021</v>
      </c>
      <c r="D246" s="285" t="s">
        <v>1130</v>
      </c>
      <c r="E246" s="285" t="s">
        <v>1825</v>
      </c>
      <c r="F246" s="287">
        <v>10</v>
      </c>
      <c r="G246" s="287" t="s">
        <v>1389</v>
      </c>
      <c r="H246" s="287" t="s">
        <v>1389</v>
      </c>
      <c r="I246" s="287" t="s">
        <v>1371</v>
      </c>
      <c r="J246" s="288"/>
      <c r="K246" s="288"/>
      <c r="L246" s="288"/>
      <c r="M246" s="291"/>
      <c r="N246" s="291"/>
      <c r="O246" s="291"/>
      <c r="P246" s="291"/>
      <c r="Q246" s="291"/>
    </row>
    <row r="247" spans="1:17" ht="12.75" x14ac:dyDescent="0.2">
      <c r="A247" s="284">
        <v>19</v>
      </c>
      <c r="B247" s="285" t="s">
        <v>934</v>
      </c>
      <c r="C247" s="286" t="s">
        <v>1024</v>
      </c>
      <c r="D247" s="285" t="s">
        <v>1807</v>
      </c>
      <c r="E247" s="285" t="s">
        <v>1802</v>
      </c>
      <c r="F247" s="287">
        <v>15</v>
      </c>
      <c r="G247" s="287" t="s">
        <v>2068</v>
      </c>
      <c r="H247" s="290">
        <v>0.95</v>
      </c>
      <c r="I247" s="287" t="s">
        <v>1803</v>
      </c>
      <c r="J247" s="288"/>
      <c r="K247" s="288"/>
      <c r="L247" s="288"/>
      <c r="M247" s="291"/>
      <c r="N247" s="291"/>
      <c r="O247" s="291"/>
      <c r="P247" s="291"/>
      <c r="Q247" s="291"/>
    </row>
    <row r="248" spans="1:17" ht="12.75" x14ac:dyDescent="0.2">
      <c r="A248" s="284">
        <v>560</v>
      </c>
      <c r="B248" s="285" t="s">
        <v>2098</v>
      </c>
      <c r="C248" s="286" t="s">
        <v>1022</v>
      </c>
      <c r="D248" s="285" t="s">
        <v>1807</v>
      </c>
      <c r="E248" s="285" t="s">
        <v>1816</v>
      </c>
      <c r="F248" s="287">
        <v>10</v>
      </c>
      <c r="G248" s="287">
        <v>80</v>
      </c>
      <c r="H248" s="290">
        <v>0.95</v>
      </c>
      <c r="I248" s="287" t="s">
        <v>1371</v>
      </c>
      <c r="J248" s="288"/>
      <c r="K248" s="288"/>
      <c r="L248" s="288"/>
      <c r="M248" s="291"/>
      <c r="N248" s="291"/>
      <c r="O248" s="291"/>
      <c r="P248" s="291"/>
      <c r="Q248" s="291"/>
    </row>
    <row r="249" spans="1:17" ht="12.75" x14ac:dyDescent="0.2">
      <c r="A249" s="284">
        <v>411</v>
      </c>
      <c r="B249" s="285" t="s">
        <v>2099</v>
      </c>
      <c r="C249" s="286" t="s">
        <v>1022</v>
      </c>
      <c r="D249" s="285" t="s">
        <v>1798</v>
      </c>
      <c r="E249" s="285" t="s">
        <v>1829</v>
      </c>
      <c r="F249" s="287">
        <v>5</v>
      </c>
      <c r="G249" s="287">
        <v>120</v>
      </c>
      <c r="H249" s="290">
        <v>0.7</v>
      </c>
      <c r="I249" s="287" t="s">
        <v>1368</v>
      </c>
      <c r="J249" s="288"/>
      <c r="K249" s="288"/>
      <c r="L249" s="288"/>
      <c r="M249" s="291"/>
      <c r="N249" s="291"/>
      <c r="O249" s="291"/>
      <c r="P249" s="291"/>
      <c r="Q249" s="291"/>
    </row>
    <row r="250" spans="1:17" ht="12.75" x14ac:dyDescent="0.2">
      <c r="A250" s="284">
        <v>116</v>
      </c>
      <c r="B250" s="285" t="s">
        <v>1058</v>
      </c>
      <c r="C250" s="286" t="s">
        <v>1029</v>
      </c>
      <c r="D250" s="285" t="s">
        <v>1130</v>
      </c>
      <c r="E250" s="285" t="s">
        <v>1829</v>
      </c>
      <c r="F250" s="287">
        <v>30</v>
      </c>
      <c r="G250" s="287" t="s">
        <v>1389</v>
      </c>
      <c r="H250" s="287" t="s">
        <v>1389</v>
      </c>
      <c r="I250" s="287" t="s">
        <v>1803</v>
      </c>
      <c r="J250" s="288"/>
      <c r="K250" s="288"/>
      <c r="L250" s="288"/>
      <c r="M250" s="291"/>
      <c r="N250" s="291"/>
      <c r="O250" s="291"/>
      <c r="P250" s="291"/>
      <c r="Q250" s="291"/>
    </row>
    <row r="251" spans="1:17" ht="12.75" x14ac:dyDescent="0.2">
      <c r="A251" s="284">
        <v>264</v>
      </c>
      <c r="B251" s="285" t="s">
        <v>2100</v>
      </c>
      <c r="C251" s="286" t="s">
        <v>1022</v>
      </c>
      <c r="D251" s="285" t="s">
        <v>1807</v>
      </c>
      <c r="E251" s="285" t="s">
        <v>1816</v>
      </c>
      <c r="F251" s="287">
        <v>20</v>
      </c>
      <c r="G251" s="287">
        <v>150</v>
      </c>
      <c r="H251" s="290">
        <v>1</v>
      </c>
      <c r="I251" s="287" t="s">
        <v>1374</v>
      </c>
      <c r="J251" s="288"/>
      <c r="K251" s="288"/>
      <c r="L251" s="288"/>
      <c r="M251" s="291"/>
      <c r="N251" s="291"/>
      <c r="O251" s="291"/>
      <c r="P251" s="291"/>
      <c r="Q251" s="291"/>
    </row>
    <row r="252" spans="1:17" ht="12.75" x14ac:dyDescent="0.2">
      <c r="A252" s="284">
        <v>266</v>
      </c>
      <c r="B252" s="285" t="s">
        <v>2101</v>
      </c>
      <c r="C252" s="286" t="s">
        <v>1029</v>
      </c>
      <c r="D252" s="285" t="s">
        <v>1130</v>
      </c>
      <c r="E252" s="285" t="s">
        <v>1848</v>
      </c>
      <c r="F252" s="287">
        <v>20</v>
      </c>
      <c r="G252" s="287" t="s">
        <v>1389</v>
      </c>
      <c r="H252" s="290">
        <v>1</v>
      </c>
      <c r="I252" s="287" t="s">
        <v>1374</v>
      </c>
      <c r="J252" s="288"/>
      <c r="K252" s="288"/>
      <c r="L252" s="288"/>
      <c r="M252" s="291"/>
      <c r="N252" s="291"/>
      <c r="O252" s="291"/>
      <c r="P252" s="291"/>
      <c r="Q252" s="291"/>
    </row>
    <row r="253" spans="1:17" ht="12.75" x14ac:dyDescent="0.2">
      <c r="A253" s="284">
        <v>395</v>
      </c>
      <c r="B253" s="285" t="s">
        <v>906</v>
      </c>
      <c r="C253" s="286" t="s">
        <v>1022</v>
      </c>
      <c r="D253" s="285" t="s">
        <v>1807</v>
      </c>
      <c r="E253" s="285" t="s">
        <v>1829</v>
      </c>
      <c r="F253" s="287">
        <v>10</v>
      </c>
      <c r="G253" s="287">
        <v>60</v>
      </c>
      <c r="H253" s="290">
        <v>1</v>
      </c>
      <c r="I253" s="287" t="s">
        <v>1368</v>
      </c>
      <c r="J253" s="288"/>
      <c r="K253" s="288"/>
      <c r="L253" s="288"/>
      <c r="M253" s="291"/>
      <c r="N253" s="291"/>
      <c r="O253" s="291"/>
      <c r="P253" s="291"/>
      <c r="Q253" s="291"/>
    </row>
    <row r="254" spans="1:17" ht="12.75" x14ac:dyDescent="0.2">
      <c r="A254" s="284">
        <v>193</v>
      </c>
      <c r="B254" s="285" t="s">
        <v>2102</v>
      </c>
      <c r="C254" s="286" t="s">
        <v>1029</v>
      </c>
      <c r="D254" s="285" t="s">
        <v>1130</v>
      </c>
      <c r="E254" s="285" t="s">
        <v>1802</v>
      </c>
      <c r="F254" s="287">
        <v>40</v>
      </c>
      <c r="G254" s="287" t="s">
        <v>1389</v>
      </c>
      <c r="H254" s="290">
        <v>1</v>
      </c>
      <c r="I254" s="287" t="s">
        <v>1845</v>
      </c>
      <c r="J254" s="288"/>
      <c r="K254" s="288"/>
      <c r="L254" s="288"/>
      <c r="M254" s="291"/>
      <c r="N254" s="291"/>
      <c r="O254" s="291"/>
      <c r="P254" s="291"/>
      <c r="Q254" s="291"/>
    </row>
    <row r="255" spans="1:17" ht="12.75" x14ac:dyDescent="0.2">
      <c r="A255" s="284">
        <v>571</v>
      </c>
      <c r="B255" s="285" t="s">
        <v>2103</v>
      </c>
      <c r="C255" s="286" t="s">
        <v>1026</v>
      </c>
      <c r="D255" s="285" t="s">
        <v>1130</v>
      </c>
      <c r="E255" s="285" t="s">
        <v>1864</v>
      </c>
      <c r="F255" s="287">
        <v>20</v>
      </c>
      <c r="G255" s="287" t="s">
        <v>1389</v>
      </c>
      <c r="H255" s="290">
        <v>1</v>
      </c>
      <c r="I255" s="287" t="s">
        <v>1371</v>
      </c>
      <c r="J255" s="288"/>
      <c r="K255" s="288"/>
      <c r="L255" s="288"/>
      <c r="M255" s="291"/>
      <c r="N255" s="291"/>
      <c r="O255" s="291"/>
      <c r="P255" s="291"/>
      <c r="Q255" s="291"/>
    </row>
    <row r="256" spans="1:17" ht="12.75" x14ac:dyDescent="0.2">
      <c r="A256" s="284">
        <v>492</v>
      </c>
      <c r="B256" s="285" t="s">
        <v>924</v>
      </c>
      <c r="C256" s="286" t="s">
        <v>1018</v>
      </c>
      <c r="D256" s="285" t="s">
        <v>1807</v>
      </c>
      <c r="E256" s="285" t="s">
        <v>1864</v>
      </c>
      <c r="F256" s="287">
        <v>15</v>
      </c>
      <c r="G256" s="287">
        <v>95</v>
      </c>
      <c r="H256" s="290">
        <v>1</v>
      </c>
      <c r="I256" s="287" t="s">
        <v>1376</v>
      </c>
      <c r="J256" s="288"/>
      <c r="K256" s="288"/>
      <c r="L256" s="288"/>
      <c r="M256" s="291"/>
      <c r="N256" s="291"/>
      <c r="O256" s="291"/>
      <c r="P256" s="291"/>
      <c r="Q256" s="291"/>
    </row>
    <row r="257" spans="1:17" ht="12.75" x14ac:dyDescent="0.2">
      <c r="A257" s="284">
        <v>553</v>
      </c>
      <c r="B257" s="285" t="s">
        <v>2104</v>
      </c>
      <c r="C257" s="286" t="s">
        <v>1028</v>
      </c>
      <c r="D257" s="285" t="s">
        <v>1807</v>
      </c>
      <c r="E257" s="285" t="s">
        <v>1825</v>
      </c>
      <c r="F257" s="287">
        <v>5</v>
      </c>
      <c r="G257" s="287">
        <v>140</v>
      </c>
      <c r="H257" s="290">
        <v>0.9</v>
      </c>
      <c r="I257" s="287" t="s">
        <v>1376</v>
      </c>
      <c r="J257" s="288"/>
      <c r="K257" s="288"/>
      <c r="L257" s="288"/>
      <c r="M257" s="291"/>
      <c r="N257" s="291"/>
      <c r="O257" s="291"/>
      <c r="P257" s="291"/>
      <c r="Q257" s="291"/>
    </row>
    <row r="258" spans="1:17" ht="12.75" x14ac:dyDescent="0.2">
      <c r="A258" s="284">
        <v>573</v>
      </c>
      <c r="B258" s="285" t="s">
        <v>2105</v>
      </c>
      <c r="C258" s="286" t="s">
        <v>1028</v>
      </c>
      <c r="D258" s="285" t="s">
        <v>1798</v>
      </c>
      <c r="E258" s="285" t="s">
        <v>1825</v>
      </c>
      <c r="F258" s="287">
        <v>20</v>
      </c>
      <c r="G258" s="287">
        <v>70</v>
      </c>
      <c r="H258" s="290">
        <v>1</v>
      </c>
      <c r="I258" s="287" t="s">
        <v>1371</v>
      </c>
      <c r="J258" s="288"/>
      <c r="K258" s="288"/>
      <c r="L258" s="288"/>
      <c r="M258" s="291"/>
      <c r="N258" s="291"/>
      <c r="O258" s="291"/>
      <c r="P258" s="291"/>
      <c r="Q258" s="291"/>
    </row>
    <row r="259" spans="1:17" ht="12.75" x14ac:dyDescent="0.2">
      <c r="A259" s="284">
        <v>338</v>
      </c>
      <c r="B259" s="285" t="s">
        <v>2106</v>
      </c>
      <c r="C259" s="286" t="s">
        <v>1026</v>
      </c>
      <c r="D259" s="285" t="s">
        <v>1798</v>
      </c>
      <c r="E259" s="285" t="s">
        <v>1829</v>
      </c>
      <c r="F259" s="287">
        <v>5</v>
      </c>
      <c r="G259" s="287">
        <v>150</v>
      </c>
      <c r="H259" s="290">
        <v>0.9</v>
      </c>
      <c r="I259" s="287" t="s">
        <v>1374</v>
      </c>
      <c r="J259" s="288"/>
      <c r="K259" s="288"/>
      <c r="L259" s="288"/>
      <c r="M259" s="291"/>
      <c r="N259" s="291"/>
      <c r="O259" s="291"/>
      <c r="P259" s="291"/>
      <c r="Q259" s="291"/>
    </row>
    <row r="260" spans="1:17" ht="12.75" x14ac:dyDescent="0.2">
      <c r="A260" s="284">
        <v>524</v>
      </c>
      <c r="B260" s="285" t="s">
        <v>2107</v>
      </c>
      <c r="C260" s="286" t="s">
        <v>1028</v>
      </c>
      <c r="D260" s="285" t="s">
        <v>1798</v>
      </c>
      <c r="E260" s="285" t="s">
        <v>1825</v>
      </c>
      <c r="F260" s="287">
        <v>10</v>
      </c>
      <c r="G260" s="287" t="s">
        <v>2017</v>
      </c>
      <c r="H260" s="290">
        <v>0.9</v>
      </c>
      <c r="I260" s="287" t="s">
        <v>1376</v>
      </c>
      <c r="J260" s="288"/>
      <c r="K260" s="288"/>
      <c r="L260" s="288"/>
      <c r="M260" s="291"/>
      <c r="N260" s="291"/>
      <c r="O260" s="291"/>
      <c r="P260" s="291"/>
      <c r="Q260" s="291"/>
    </row>
    <row r="261" spans="1:17" ht="12.75" x14ac:dyDescent="0.2">
      <c r="A261" s="284">
        <v>218</v>
      </c>
      <c r="B261" s="285" t="s">
        <v>2108</v>
      </c>
      <c r="C261" s="286" t="s">
        <v>1029</v>
      </c>
      <c r="D261" s="285" t="s">
        <v>1807</v>
      </c>
      <c r="E261" s="285" t="s">
        <v>1848</v>
      </c>
      <c r="F261" s="287">
        <v>20</v>
      </c>
      <c r="G261" s="287" t="s">
        <v>1389</v>
      </c>
      <c r="H261" s="290">
        <v>1</v>
      </c>
      <c r="I261" s="287" t="s">
        <v>1845</v>
      </c>
      <c r="J261" s="288"/>
      <c r="K261" s="288"/>
      <c r="L261" s="288"/>
      <c r="M261" s="291"/>
      <c r="N261" s="291"/>
      <c r="O261" s="291"/>
      <c r="P261" s="291"/>
      <c r="Q261" s="291"/>
    </row>
    <row r="262" spans="1:17" ht="12.75" x14ac:dyDescent="0.2">
      <c r="A262" s="284">
        <v>31</v>
      </c>
      <c r="B262" s="285" t="s">
        <v>2109</v>
      </c>
      <c r="C262" s="286" t="s">
        <v>1029</v>
      </c>
      <c r="D262" s="285" t="s">
        <v>1807</v>
      </c>
      <c r="E262" s="285" t="s">
        <v>1829</v>
      </c>
      <c r="F262" s="287">
        <v>20</v>
      </c>
      <c r="G262" s="287">
        <v>15</v>
      </c>
      <c r="H262" s="290">
        <v>0.85</v>
      </c>
      <c r="I262" s="287" t="s">
        <v>1803</v>
      </c>
      <c r="J262" s="288"/>
      <c r="K262" s="288"/>
      <c r="L262" s="288"/>
      <c r="M262" s="291"/>
      <c r="N262" s="291"/>
      <c r="O262" s="291"/>
      <c r="P262" s="291"/>
      <c r="Q262" s="291"/>
    </row>
    <row r="263" spans="1:17" ht="12.75" x14ac:dyDescent="0.2">
      <c r="A263" s="284">
        <v>210</v>
      </c>
      <c r="B263" s="285" t="s">
        <v>2110</v>
      </c>
      <c r="C263" s="286" t="s">
        <v>1017</v>
      </c>
      <c r="D263" s="285" t="s">
        <v>1807</v>
      </c>
      <c r="E263" s="285" t="s">
        <v>1829</v>
      </c>
      <c r="F263" s="287">
        <v>20</v>
      </c>
      <c r="G263" s="287" t="s">
        <v>2111</v>
      </c>
      <c r="H263" s="290">
        <v>0.95</v>
      </c>
      <c r="I263" s="287" t="s">
        <v>1845</v>
      </c>
      <c r="J263" s="288"/>
      <c r="K263" s="288"/>
      <c r="L263" s="288"/>
      <c r="M263" s="291"/>
      <c r="N263" s="291"/>
      <c r="O263" s="291"/>
      <c r="P263" s="291"/>
      <c r="Q263" s="291"/>
    </row>
    <row r="264" spans="1:17" ht="12.75" x14ac:dyDescent="0.2">
      <c r="A264" s="284">
        <v>154</v>
      </c>
      <c r="B264" s="285" t="s">
        <v>2112</v>
      </c>
      <c r="C264" s="286" t="s">
        <v>1029</v>
      </c>
      <c r="D264" s="285" t="s">
        <v>1807</v>
      </c>
      <c r="E264" s="285" t="s">
        <v>1816</v>
      </c>
      <c r="F264" s="287">
        <v>15</v>
      </c>
      <c r="G264" s="287">
        <v>18</v>
      </c>
      <c r="H264" s="290">
        <v>0.8</v>
      </c>
      <c r="I264" s="287" t="s">
        <v>1803</v>
      </c>
      <c r="J264" s="288"/>
      <c r="K264" s="288"/>
      <c r="L264" s="288"/>
      <c r="M264" s="291"/>
      <c r="N264" s="291"/>
      <c r="O264" s="291"/>
      <c r="P264" s="291"/>
      <c r="Q264" s="291"/>
    </row>
    <row r="265" spans="1:17" ht="12.75" x14ac:dyDescent="0.2">
      <c r="A265" s="284">
        <v>559</v>
      </c>
      <c r="B265" s="285" t="s">
        <v>2113</v>
      </c>
      <c r="C265" s="286" t="s">
        <v>1020</v>
      </c>
      <c r="D265" s="285" t="s">
        <v>1807</v>
      </c>
      <c r="E265" s="285" t="s">
        <v>1829</v>
      </c>
      <c r="F265" s="287">
        <v>5</v>
      </c>
      <c r="G265" s="287">
        <v>100</v>
      </c>
      <c r="H265" s="290">
        <v>1</v>
      </c>
      <c r="I265" s="287" t="s">
        <v>1376</v>
      </c>
      <c r="J265" s="288"/>
      <c r="K265" s="288"/>
      <c r="L265" s="288"/>
      <c r="M265" s="291"/>
      <c r="N265" s="291"/>
      <c r="O265" s="291"/>
      <c r="P265" s="291"/>
      <c r="Q265" s="291"/>
    </row>
    <row r="266" spans="1:17" ht="12.75" x14ac:dyDescent="0.2">
      <c r="A266" s="284">
        <v>558</v>
      </c>
      <c r="B266" s="285" t="s">
        <v>970</v>
      </c>
      <c r="C266" s="286" t="s">
        <v>1023</v>
      </c>
      <c r="D266" s="285" t="s">
        <v>1798</v>
      </c>
      <c r="E266" s="285" t="s">
        <v>1825</v>
      </c>
      <c r="F266" s="287">
        <v>5</v>
      </c>
      <c r="G266" s="287">
        <v>100</v>
      </c>
      <c r="H266" s="290">
        <v>1</v>
      </c>
      <c r="I266" s="287" t="s">
        <v>1376</v>
      </c>
      <c r="J266" s="288"/>
      <c r="K266" s="288"/>
      <c r="L266" s="288"/>
      <c r="M266" s="291"/>
      <c r="N266" s="291"/>
      <c r="O266" s="291"/>
      <c r="P266" s="291"/>
      <c r="Q266" s="291"/>
    </row>
    <row r="267" spans="1:17" ht="12.75" x14ac:dyDescent="0.2">
      <c r="A267" s="284">
        <v>248</v>
      </c>
      <c r="B267" s="285" t="s">
        <v>854</v>
      </c>
      <c r="C267" s="286" t="s">
        <v>933</v>
      </c>
      <c r="D267" s="285" t="s">
        <v>1798</v>
      </c>
      <c r="E267" s="285" t="s">
        <v>1802</v>
      </c>
      <c r="F267" s="287" t="s">
        <v>2049</v>
      </c>
      <c r="G267" s="287" t="s">
        <v>2041</v>
      </c>
      <c r="H267" s="287" t="s">
        <v>2013</v>
      </c>
      <c r="I267" s="287" t="s">
        <v>1845</v>
      </c>
      <c r="J267" s="288"/>
      <c r="K267" s="288"/>
      <c r="L267" s="288"/>
      <c r="M267" s="291"/>
      <c r="N267" s="291"/>
      <c r="O267" s="291"/>
      <c r="P267" s="291"/>
      <c r="Q267" s="291"/>
    </row>
    <row r="268" spans="1:17" ht="12.75" x14ac:dyDescent="0.2">
      <c r="A268" s="284">
        <v>380</v>
      </c>
      <c r="B268" s="285" t="s">
        <v>2114</v>
      </c>
      <c r="C268" s="286" t="s">
        <v>1030</v>
      </c>
      <c r="D268" s="285" t="s">
        <v>1130</v>
      </c>
      <c r="E268" s="285" t="s">
        <v>1825</v>
      </c>
      <c r="F268" s="287">
        <v>10</v>
      </c>
      <c r="G268" s="287" t="s">
        <v>1389</v>
      </c>
      <c r="H268" s="290">
        <v>1</v>
      </c>
      <c r="I268" s="287" t="s">
        <v>1368</v>
      </c>
      <c r="J268" s="288"/>
      <c r="K268" s="288"/>
      <c r="L268" s="288"/>
      <c r="M268" s="291"/>
      <c r="N268" s="291"/>
      <c r="O268" s="291"/>
      <c r="P268" s="291"/>
      <c r="Q268" s="291"/>
    </row>
    <row r="269" spans="1:17" ht="12.75" x14ac:dyDescent="0.2">
      <c r="A269" s="284">
        <v>544</v>
      </c>
      <c r="B269" s="285" t="s">
        <v>2115</v>
      </c>
      <c r="C269" s="286" t="s">
        <v>1032</v>
      </c>
      <c r="D269" s="285" t="s">
        <v>1807</v>
      </c>
      <c r="E269" s="285" t="s">
        <v>1864</v>
      </c>
      <c r="F269" s="287">
        <v>15</v>
      </c>
      <c r="G269" s="287">
        <v>50</v>
      </c>
      <c r="H269" s="290">
        <v>0.85</v>
      </c>
      <c r="I269" s="287" t="s">
        <v>1376</v>
      </c>
      <c r="J269" s="288"/>
      <c r="K269" s="288"/>
      <c r="L269" s="288"/>
      <c r="M269" s="291"/>
      <c r="N269" s="291"/>
      <c r="O269" s="291"/>
      <c r="P269" s="291"/>
      <c r="Q269" s="291"/>
    </row>
    <row r="270" spans="1:17" ht="12.75" x14ac:dyDescent="0.2">
      <c r="A270" s="284">
        <v>601</v>
      </c>
      <c r="B270" s="285" t="s">
        <v>987</v>
      </c>
      <c r="C270" s="286" t="s">
        <v>1021</v>
      </c>
      <c r="D270" s="285" t="s">
        <v>1130</v>
      </c>
      <c r="E270" s="285" t="s">
        <v>1825</v>
      </c>
      <c r="F270" s="287">
        <v>10</v>
      </c>
      <c r="G270" s="287" t="s">
        <v>1389</v>
      </c>
      <c r="H270" s="287" t="s">
        <v>1389</v>
      </c>
      <c r="I270" s="287" t="s">
        <v>1371</v>
      </c>
      <c r="J270" s="288"/>
      <c r="K270" s="288"/>
      <c r="L270" s="288"/>
      <c r="M270" s="291"/>
      <c r="N270" s="291"/>
      <c r="O270" s="291"/>
      <c r="P270" s="291"/>
      <c r="Q270" s="291"/>
    </row>
    <row r="271" spans="1:17" ht="12.75" x14ac:dyDescent="0.2">
      <c r="A271" s="284">
        <v>202</v>
      </c>
      <c r="B271" s="285" t="s">
        <v>2116</v>
      </c>
      <c r="C271" s="286" t="s">
        <v>1026</v>
      </c>
      <c r="D271" s="285" t="s">
        <v>1798</v>
      </c>
      <c r="E271" s="285" t="s">
        <v>1802</v>
      </c>
      <c r="F271" s="287" t="s">
        <v>2049</v>
      </c>
      <c r="G271" s="287" t="s">
        <v>2050</v>
      </c>
      <c r="H271" s="290">
        <v>1</v>
      </c>
      <c r="I271" s="287" t="s">
        <v>1845</v>
      </c>
      <c r="J271" s="288"/>
      <c r="K271" s="288"/>
      <c r="L271" s="288"/>
      <c r="M271" s="291"/>
      <c r="N271" s="291"/>
      <c r="O271" s="291"/>
      <c r="P271" s="291"/>
      <c r="Q271" s="291"/>
    </row>
    <row r="272" spans="1:17" ht="12.75" x14ac:dyDescent="0.2">
      <c r="A272" s="284">
        <v>416</v>
      </c>
      <c r="B272" s="285" t="s">
        <v>2117</v>
      </c>
      <c r="C272" s="286" t="s">
        <v>1029</v>
      </c>
      <c r="D272" s="285" t="s">
        <v>1807</v>
      </c>
      <c r="E272" s="285" t="s">
        <v>1825</v>
      </c>
      <c r="F272" s="287">
        <v>5</v>
      </c>
      <c r="G272" s="287">
        <v>150</v>
      </c>
      <c r="H272" s="290">
        <v>0.9</v>
      </c>
      <c r="I272" s="287" t="s">
        <v>1368</v>
      </c>
      <c r="J272" s="288"/>
      <c r="K272" s="288"/>
      <c r="L272" s="288"/>
      <c r="M272" s="291"/>
      <c r="N272" s="291"/>
      <c r="O272" s="291"/>
      <c r="P272" s="291"/>
      <c r="Q272" s="291"/>
    </row>
    <row r="273" spans="1:17" ht="12.75" x14ac:dyDescent="0.2">
      <c r="A273" s="284">
        <v>549</v>
      </c>
      <c r="B273" s="285" t="s">
        <v>930</v>
      </c>
      <c r="C273" s="286" t="s">
        <v>1028</v>
      </c>
      <c r="D273" s="285" t="s">
        <v>1798</v>
      </c>
      <c r="E273" s="285" t="s">
        <v>1825</v>
      </c>
      <c r="F273" s="287">
        <v>10</v>
      </c>
      <c r="G273" s="287">
        <v>65</v>
      </c>
      <c r="H273" s="290">
        <v>0.95</v>
      </c>
      <c r="I273" s="287" t="s">
        <v>1376</v>
      </c>
      <c r="J273" s="288"/>
      <c r="K273" s="288"/>
      <c r="L273" s="288"/>
      <c r="M273" s="291"/>
      <c r="N273" s="291"/>
      <c r="O273" s="291"/>
      <c r="P273" s="291"/>
      <c r="Q273" s="291"/>
    </row>
    <row r="274" spans="1:17" ht="12.75" x14ac:dyDescent="0.2">
      <c r="A274" s="284">
        <v>137</v>
      </c>
      <c r="B274" s="285" t="s">
        <v>2118</v>
      </c>
      <c r="C274" s="286" t="s">
        <v>1029</v>
      </c>
      <c r="D274" s="285" t="s">
        <v>1130</v>
      </c>
      <c r="E274" s="285" t="s">
        <v>1816</v>
      </c>
      <c r="F274" s="287">
        <v>30</v>
      </c>
      <c r="G274" s="287" t="s">
        <v>1389</v>
      </c>
      <c r="H274" s="287" t="s">
        <v>2013</v>
      </c>
      <c r="I274" s="287" t="s">
        <v>1803</v>
      </c>
      <c r="J274" s="288"/>
      <c r="K274" s="288"/>
      <c r="L274" s="288"/>
      <c r="M274" s="291"/>
      <c r="N274" s="291"/>
      <c r="O274" s="291"/>
      <c r="P274" s="291"/>
      <c r="Q274" s="291"/>
    </row>
    <row r="275" spans="1:17" ht="12.75" x14ac:dyDescent="0.2">
      <c r="A275" s="284">
        <v>447</v>
      </c>
      <c r="B275" s="285" t="s">
        <v>2119</v>
      </c>
      <c r="C275" s="286" t="s">
        <v>1026</v>
      </c>
      <c r="D275" s="285" t="s">
        <v>1798</v>
      </c>
      <c r="E275" s="285" t="s">
        <v>1802</v>
      </c>
      <c r="F275" s="287">
        <v>20</v>
      </c>
      <c r="G275" s="287" t="s">
        <v>1389</v>
      </c>
      <c r="H275" s="290">
        <v>1</v>
      </c>
      <c r="I275" s="287" t="s">
        <v>1368</v>
      </c>
      <c r="J275" s="288"/>
      <c r="K275" s="288"/>
      <c r="L275" s="288"/>
      <c r="M275" s="291"/>
      <c r="N275" s="291"/>
      <c r="O275" s="291"/>
      <c r="P275" s="291"/>
      <c r="Q275" s="291"/>
    </row>
    <row r="276" spans="1:17" ht="12.75" x14ac:dyDescent="0.2">
      <c r="A276" s="284">
        <v>520</v>
      </c>
      <c r="B276" s="285" t="s">
        <v>2120</v>
      </c>
      <c r="C276" s="286" t="s">
        <v>1026</v>
      </c>
      <c r="D276" s="285" t="s">
        <v>1798</v>
      </c>
      <c r="E276" s="285" t="s">
        <v>1825</v>
      </c>
      <c r="F276" s="287">
        <v>10</v>
      </c>
      <c r="G276" s="287" t="s">
        <v>2030</v>
      </c>
      <c r="H276" s="290">
        <v>1</v>
      </c>
      <c r="I276" s="287" t="s">
        <v>1376</v>
      </c>
      <c r="J276" s="288"/>
      <c r="K276" s="288"/>
      <c r="L276" s="288"/>
      <c r="M276" s="291"/>
      <c r="N276" s="291"/>
      <c r="O276" s="291"/>
      <c r="P276" s="291"/>
      <c r="Q276" s="291"/>
    </row>
    <row r="277" spans="1:17" ht="12.75" x14ac:dyDescent="0.2">
      <c r="A277" s="284">
        <v>320</v>
      </c>
      <c r="B277" s="285" t="s">
        <v>2121</v>
      </c>
      <c r="C277" s="286" t="s">
        <v>1026</v>
      </c>
      <c r="D277" s="285" t="s">
        <v>1130</v>
      </c>
      <c r="E277" s="285" t="s">
        <v>1802</v>
      </c>
      <c r="F277" s="287">
        <v>15</v>
      </c>
      <c r="G277" s="287" t="s">
        <v>1389</v>
      </c>
      <c r="H277" s="290">
        <v>0.55000000000000004</v>
      </c>
      <c r="I277" s="287" t="s">
        <v>1374</v>
      </c>
      <c r="J277" s="288"/>
      <c r="K277" s="288"/>
      <c r="L277" s="288"/>
      <c r="M277" s="291"/>
      <c r="N277" s="291"/>
      <c r="O277" s="291"/>
      <c r="P277" s="291"/>
      <c r="Q277" s="291"/>
    </row>
    <row r="278" spans="1:17" ht="12.75" x14ac:dyDescent="0.2">
      <c r="A278" s="284">
        <v>580</v>
      </c>
      <c r="B278" s="285" t="s">
        <v>2122</v>
      </c>
      <c r="C278" s="286" t="s">
        <v>1026</v>
      </c>
      <c r="D278" s="285" t="s">
        <v>1130</v>
      </c>
      <c r="E278" s="285" t="s">
        <v>1825</v>
      </c>
      <c r="F278" s="287">
        <v>10</v>
      </c>
      <c r="G278" s="287" t="s">
        <v>1389</v>
      </c>
      <c r="H278" s="287" t="s">
        <v>1389</v>
      </c>
      <c r="I278" s="287" t="s">
        <v>1371</v>
      </c>
      <c r="J278" s="288"/>
      <c r="K278" s="288"/>
      <c r="L278" s="288"/>
      <c r="M278" s="291"/>
      <c r="N278" s="291"/>
      <c r="O278" s="291"/>
      <c r="P278" s="291"/>
      <c r="Q278" s="291"/>
    </row>
    <row r="279" spans="1:17" ht="12.75" x14ac:dyDescent="0.2">
      <c r="A279" s="284">
        <v>356</v>
      </c>
      <c r="B279" s="285" t="s">
        <v>2123</v>
      </c>
      <c r="C279" s="286" t="s">
        <v>933</v>
      </c>
      <c r="D279" s="285" t="s">
        <v>1130</v>
      </c>
      <c r="E279" s="285" t="s">
        <v>1825</v>
      </c>
      <c r="F279" s="287">
        <v>5</v>
      </c>
      <c r="G279" s="287" t="s">
        <v>1389</v>
      </c>
      <c r="H279" s="287" t="s">
        <v>1389</v>
      </c>
      <c r="I279" s="287" t="s">
        <v>1368</v>
      </c>
      <c r="J279" s="288"/>
      <c r="K279" s="288"/>
      <c r="L279" s="288"/>
      <c r="M279" s="291"/>
      <c r="N279" s="291"/>
      <c r="O279" s="291"/>
      <c r="P279" s="291"/>
      <c r="Q279" s="291"/>
    </row>
    <row r="280" spans="1:17" ht="12.75" x14ac:dyDescent="0.2">
      <c r="A280" s="284">
        <v>45</v>
      </c>
      <c r="B280" s="285" t="s">
        <v>2124</v>
      </c>
      <c r="C280" s="286" t="s">
        <v>1029</v>
      </c>
      <c r="D280" s="285" t="s">
        <v>1130</v>
      </c>
      <c r="E280" s="285" t="s">
        <v>1848</v>
      </c>
      <c r="F280" s="287">
        <v>40</v>
      </c>
      <c r="G280" s="287" t="s">
        <v>1389</v>
      </c>
      <c r="H280" s="290">
        <v>1</v>
      </c>
      <c r="I280" s="287" t="s">
        <v>1803</v>
      </c>
      <c r="J280" s="288"/>
      <c r="K280" s="288"/>
      <c r="L280" s="288"/>
      <c r="M280" s="291"/>
      <c r="N280" s="291"/>
      <c r="O280" s="291"/>
      <c r="P280" s="291"/>
      <c r="Q280" s="291"/>
    </row>
    <row r="281" spans="1:17" ht="12.75" x14ac:dyDescent="0.2">
      <c r="A281" s="284">
        <v>74</v>
      </c>
      <c r="B281" s="285" t="s">
        <v>2125</v>
      </c>
      <c r="C281" s="286" t="s">
        <v>1029</v>
      </c>
      <c r="D281" s="285" t="s">
        <v>1130</v>
      </c>
      <c r="E281" s="285" t="s">
        <v>1825</v>
      </c>
      <c r="F281" s="287" t="s">
        <v>1939</v>
      </c>
      <c r="G281" s="287" t="s">
        <v>1389</v>
      </c>
      <c r="H281" s="287" t="s">
        <v>1389</v>
      </c>
      <c r="I281" s="287" t="s">
        <v>1803</v>
      </c>
      <c r="J281" s="288"/>
      <c r="K281" s="288"/>
      <c r="L281" s="288"/>
      <c r="M281" s="291"/>
      <c r="N281" s="291"/>
      <c r="O281" s="291"/>
      <c r="P281" s="291"/>
      <c r="Q281" s="291"/>
    </row>
    <row r="282" spans="1:17" ht="12.75" x14ac:dyDescent="0.2">
      <c r="A282" s="284">
        <v>288</v>
      </c>
      <c r="B282" s="285" t="s">
        <v>1152</v>
      </c>
      <c r="C282" s="286" t="s">
        <v>1025</v>
      </c>
      <c r="D282" s="285" t="s">
        <v>1130</v>
      </c>
      <c r="E282" s="285" t="s">
        <v>1816</v>
      </c>
      <c r="F282" s="287">
        <v>5</v>
      </c>
      <c r="G282" s="287" t="s">
        <v>1389</v>
      </c>
      <c r="H282" s="290">
        <v>1</v>
      </c>
      <c r="I282" s="287" t="s">
        <v>1374</v>
      </c>
      <c r="J282" s="288"/>
      <c r="K282" s="288"/>
      <c r="L282" s="288"/>
      <c r="M282" s="291"/>
      <c r="N282" s="291"/>
      <c r="O282" s="291"/>
      <c r="P282" s="291"/>
      <c r="Q282" s="291"/>
    </row>
    <row r="283" spans="1:17" ht="12.75" x14ac:dyDescent="0.2">
      <c r="A283" s="284">
        <v>470</v>
      </c>
      <c r="B283" s="285" t="s">
        <v>2126</v>
      </c>
      <c r="C283" s="286" t="s">
        <v>933</v>
      </c>
      <c r="D283" s="285" t="s">
        <v>1130</v>
      </c>
      <c r="E283" s="285" t="s">
        <v>1864</v>
      </c>
      <c r="F283" s="287">
        <v>10</v>
      </c>
      <c r="G283" s="287" t="s">
        <v>1389</v>
      </c>
      <c r="H283" s="287" t="s">
        <v>1389</v>
      </c>
      <c r="I283" s="287" t="s">
        <v>1376</v>
      </c>
      <c r="J283" s="288"/>
      <c r="K283" s="288"/>
      <c r="L283" s="288"/>
      <c r="M283" s="291"/>
      <c r="N283" s="291"/>
      <c r="O283" s="291"/>
      <c r="P283" s="291"/>
      <c r="Q283" s="291"/>
    </row>
    <row r="284" spans="1:17" ht="12.75" x14ac:dyDescent="0.2">
      <c r="A284" s="284">
        <v>385</v>
      </c>
      <c r="B284" s="285" t="s">
        <v>2127</v>
      </c>
      <c r="C284" s="286" t="s">
        <v>933</v>
      </c>
      <c r="D284" s="285" t="s">
        <v>1130</v>
      </c>
      <c r="E284" s="285" t="s">
        <v>1848</v>
      </c>
      <c r="F284" s="287">
        <v>10</v>
      </c>
      <c r="G284" s="287" t="s">
        <v>1389</v>
      </c>
      <c r="H284" s="287" t="s">
        <v>1389</v>
      </c>
      <c r="I284" s="287" t="s">
        <v>1368</v>
      </c>
      <c r="J284" s="288"/>
      <c r="K284" s="288"/>
      <c r="L284" s="288"/>
      <c r="M284" s="291"/>
      <c r="N284" s="291"/>
      <c r="O284" s="291"/>
      <c r="P284" s="291"/>
      <c r="Q284" s="291"/>
    </row>
    <row r="285" spans="1:17" ht="12.75" x14ac:dyDescent="0.2">
      <c r="A285" s="284">
        <v>12</v>
      </c>
      <c r="B285" s="285" t="s">
        <v>2128</v>
      </c>
      <c r="C285" s="286" t="s">
        <v>1029</v>
      </c>
      <c r="D285" s="285" t="s">
        <v>1807</v>
      </c>
      <c r="E285" s="285" t="s">
        <v>1829</v>
      </c>
      <c r="F285" s="287">
        <v>5</v>
      </c>
      <c r="G285" s="287" t="s">
        <v>1389</v>
      </c>
      <c r="H285" s="287" t="s">
        <v>2129</v>
      </c>
      <c r="I285" s="287" t="s">
        <v>1803</v>
      </c>
      <c r="J285" s="288"/>
      <c r="K285" s="288"/>
      <c r="L285" s="288"/>
      <c r="M285" s="291"/>
      <c r="N285" s="291"/>
      <c r="O285" s="291"/>
      <c r="P285" s="291"/>
      <c r="Q285" s="291"/>
    </row>
    <row r="286" spans="1:17" ht="12.75" x14ac:dyDescent="0.2">
      <c r="A286" s="284">
        <v>441</v>
      </c>
      <c r="B286" s="285" t="s">
        <v>2130</v>
      </c>
      <c r="C286" s="286" t="s">
        <v>1030</v>
      </c>
      <c r="D286" s="285" t="s">
        <v>1807</v>
      </c>
      <c r="E286" s="285" t="s">
        <v>1829</v>
      </c>
      <c r="F286" s="287">
        <v>5</v>
      </c>
      <c r="G286" s="287">
        <v>120</v>
      </c>
      <c r="H286" s="287" t="s">
        <v>2131</v>
      </c>
      <c r="I286" s="287" t="s">
        <v>1368</v>
      </c>
      <c r="J286" s="288"/>
      <c r="K286" s="288"/>
      <c r="L286" s="288"/>
      <c r="M286" s="291"/>
      <c r="N286" s="291"/>
      <c r="O286" s="291"/>
      <c r="P286" s="291"/>
      <c r="Q286" s="291"/>
    </row>
    <row r="287" spans="1:17" ht="12.75" x14ac:dyDescent="0.2">
      <c r="A287" s="284">
        <v>16</v>
      </c>
      <c r="B287" s="285" t="s">
        <v>2132</v>
      </c>
      <c r="C287" s="286" t="s">
        <v>1024</v>
      </c>
      <c r="D287" s="285" t="s">
        <v>1798</v>
      </c>
      <c r="E287" s="285" t="s">
        <v>1802</v>
      </c>
      <c r="F287" s="287">
        <v>35</v>
      </c>
      <c r="G287" s="287">
        <v>40</v>
      </c>
      <c r="H287" s="290">
        <v>1</v>
      </c>
      <c r="I287" s="287" t="s">
        <v>1803</v>
      </c>
      <c r="J287" s="288"/>
      <c r="K287" s="288"/>
      <c r="L287" s="288"/>
      <c r="M287" s="291"/>
      <c r="N287" s="291"/>
      <c r="O287" s="291"/>
      <c r="P287" s="291"/>
      <c r="Q287" s="291"/>
    </row>
    <row r="288" spans="1:17" ht="12.75" x14ac:dyDescent="0.2">
      <c r="A288" s="284">
        <v>360</v>
      </c>
      <c r="B288" s="285" t="s">
        <v>1119</v>
      </c>
      <c r="C288" s="286" t="s">
        <v>1032</v>
      </c>
      <c r="D288" s="285" t="s">
        <v>1807</v>
      </c>
      <c r="E288" s="285" t="s">
        <v>1825</v>
      </c>
      <c r="F288" s="287">
        <v>5</v>
      </c>
      <c r="G288" s="287" t="s">
        <v>1389</v>
      </c>
      <c r="H288" s="290">
        <v>1</v>
      </c>
      <c r="I288" s="287" t="s">
        <v>1368</v>
      </c>
      <c r="J288" s="288"/>
      <c r="K288" s="288"/>
      <c r="L288" s="288"/>
      <c r="M288" s="291"/>
      <c r="N288" s="291"/>
      <c r="O288" s="291"/>
      <c r="P288" s="291"/>
      <c r="Q288" s="291"/>
    </row>
    <row r="289" spans="1:17" ht="12.75" x14ac:dyDescent="0.2">
      <c r="A289" s="284">
        <v>258</v>
      </c>
      <c r="B289" s="285" t="s">
        <v>2133</v>
      </c>
      <c r="C289" s="286" t="s">
        <v>1028</v>
      </c>
      <c r="D289" s="285" t="s">
        <v>1130</v>
      </c>
      <c r="E289" s="285" t="s">
        <v>1825</v>
      </c>
      <c r="F289" s="287">
        <v>10</v>
      </c>
      <c r="G289" s="287" t="s">
        <v>1389</v>
      </c>
      <c r="H289" s="287" t="s">
        <v>1389</v>
      </c>
      <c r="I289" s="287" t="s">
        <v>1374</v>
      </c>
      <c r="J289" s="288"/>
      <c r="K289" s="288"/>
      <c r="L289" s="288"/>
      <c r="M289" s="291"/>
      <c r="N289" s="291"/>
      <c r="O289" s="291"/>
      <c r="P289" s="291"/>
      <c r="Q289" s="291"/>
    </row>
    <row r="290" spans="1:17" ht="12.75" x14ac:dyDescent="0.2">
      <c r="A290" s="284">
        <v>359</v>
      </c>
      <c r="B290" s="285" t="s">
        <v>2134</v>
      </c>
      <c r="C290" s="286" t="s">
        <v>1022</v>
      </c>
      <c r="D290" s="285" t="s">
        <v>1807</v>
      </c>
      <c r="E290" s="285" t="s">
        <v>1829</v>
      </c>
      <c r="F290" s="287">
        <v>10</v>
      </c>
      <c r="G290" s="287">
        <v>100</v>
      </c>
      <c r="H290" s="290">
        <v>0.9</v>
      </c>
      <c r="I290" s="287" t="s">
        <v>1368</v>
      </c>
      <c r="J290" s="288"/>
      <c r="K290" s="288"/>
      <c r="L290" s="288"/>
      <c r="M290" s="291"/>
      <c r="N290" s="291"/>
      <c r="O290" s="291"/>
      <c r="P290" s="291"/>
      <c r="Q290" s="291"/>
    </row>
    <row r="291" spans="1:17" ht="12.75" x14ac:dyDescent="0.2">
      <c r="A291" s="284">
        <v>603</v>
      </c>
      <c r="B291" s="285" t="s">
        <v>2135</v>
      </c>
      <c r="C291" s="286" t="s">
        <v>1029</v>
      </c>
      <c r="D291" s="285" t="s">
        <v>1130</v>
      </c>
      <c r="E291" s="285" t="s">
        <v>1848</v>
      </c>
      <c r="F291" s="287">
        <v>30</v>
      </c>
      <c r="G291" s="287" t="s">
        <v>1389</v>
      </c>
      <c r="H291" s="287" t="s">
        <v>1389</v>
      </c>
      <c r="I291" s="287" t="s">
        <v>1371</v>
      </c>
      <c r="J291" s="288"/>
      <c r="K291" s="288"/>
      <c r="L291" s="288"/>
      <c r="M291" s="291"/>
      <c r="N291" s="291"/>
      <c r="O291" s="291"/>
      <c r="P291" s="291"/>
      <c r="Q291" s="291"/>
    </row>
    <row r="292" spans="1:17" ht="12.75" x14ac:dyDescent="0.2">
      <c r="A292" s="284">
        <v>106</v>
      </c>
      <c r="B292" s="285" t="s">
        <v>2136</v>
      </c>
      <c r="C292" s="286" t="s">
        <v>1029</v>
      </c>
      <c r="D292" s="285" t="s">
        <v>1130</v>
      </c>
      <c r="E292" s="285" t="s">
        <v>1816</v>
      </c>
      <c r="F292" s="287">
        <v>30</v>
      </c>
      <c r="G292" s="287" t="s">
        <v>1389</v>
      </c>
      <c r="H292" s="287" t="s">
        <v>1389</v>
      </c>
      <c r="I292" s="287" t="s">
        <v>1803</v>
      </c>
      <c r="J292" s="288"/>
      <c r="K292" s="288"/>
      <c r="L292" s="288"/>
      <c r="M292" s="291"/>
      <c r="N292" s="291"/>
      <c r="O292" s="291"/>
      <c r="P292" s="291"/>
      <c r="Q292" s="291"/>
    </row>
    <row r="293" spans="1:17" ht="12.75" x14ac:dyDescent="0.2">
      <c r="A293" s="284">
        <v>114</v>
      </c>
      <c r="B293" s="285" t="s">
        <v>2137</v>
      </c>
      <c r="C293" s="286" t="s">
        <v>1028</v>
      </c>
      <c r="D293" s="285" t="s">
        <v>1130</v>
      </c>
      <c r="E293" s="285" t="s">
        <v>1825</v>
      </c>
      <c r="F293" s="287">
        <v>30</v>
      </c>
      <c r="G293" s="287" t="s">
        <v>1389</v>
      </c>
      <c r="H293" s="287" t="s">
        <v>1389</v>
      </c>
      <c r="I293" s="287" t="s">
        <v>1803</v>
      </c>
      <c r="J293" s="288"/>
      <c r="K293" s="288"/>
      <c r="L293" s="288"/>
      <c r="M293" s="291"/>
      <c r="N293" s="291"/>
      <c r="O293" s="291"/>
      <c r="P293" s="291"/>
      <c r="Q293" s="291"/>
    </row>
    <row r="294" spans="1:17" ht="12.75" x14ac:dyDescent="0.2">
      <c r="A294" s="284">
        <v>543</v>
      </c>
      <c r="B294" s="285" t="s">
        <v>2138</v>
      </c>
      <c r="C294" s="286" t="s">
        <v>1029</v>
      </c>
      <c r="D294" s="285" t="s">
        <v>1807</v>
      </c>
      <c r="E294" s="285" t="s">
        <v>1816</v>
      </c>
      <c r="F294" s="287">
        <v>15</v>
      </c>
      <c r="G294" s="287">
        <v>120</v>
      </c>
      <c r="H294" s="290">
        <v>1</v>
      </c>
      <c r="I294" s="287" t="s">
        <v>1376</v>
      </c>
      <c r="J294" s="288"/>
      <c r="K294" s="288"/>
      <c r="L294" s="288"/>
      <c r="M294" s="291"/>
      <c r="N294" s="291"/>
      <c r="O294" s="291"/>
      <c r="P294" s="291"/>
      <c r="Q294" s="291"/>
    </row>
    <row r="295" spans="1:17" ht="12.75" x14ac:dyDescent="0.2">
      <c r="A295" s="284">
        <v>457</v>
      </c>
      <c r="B295" s="285" t="s">
        <v>2139</v>
      </c>
      <c r="C295" s="286" t="s">
        <v>1031</v>
      </c>
      <c r="D295" s="285" t="s">
        <v>1807</v>
      </c>
      <c r="E295" s="285" t="s">
        <v>1816</v>
      </c>
      <c r="F295" s="287">
        <v>5</v>
      </c>
      <c r="G295" s="287">
        <v>150</v>
      </c>
      <c r="H295" s="290">
        <v>0.8</v>
      </c>
      <c r="I295" s="287" t="s">
        <v>1368</v>
      </c>
      <c r="J295" s="288"/>
      <c r="K295" s="288"/>
      <c r="L295" s="288"/>
      <c r="M295" s="291"/>
      <c r="N295" s="291"/>
      <c r="O295" s="291"/>
      <c r="P295" s="291"/>
      <c r="Q295" s="291"/>
    </row>
    <row r="296" spans="1:17" ht="12.75" x14ac:dyDescent="0.2">
      <c r="A296" s="284">
        <v>29</v>
      </c>
      <c r="B296" s="285" t="s">
        <v>2140</v>
      </c>
      <c r="C296" s="286" t="s">
        <v>1029</v>
      </c>
      <c r="D296" s="285" t="s">
        <v>1807</v>
      </c>
      <c r="E296" s="285" t="s">
        <v>1816</v>
      </c>
      <c r="F296" s="287">
        <v>15</v>
      </c>
      <c r="G296" s="287">
        <v>70</v>
      </c>
      <c r="H296" s="290">
        <v>1</v>
      </c>
      <c r="I296" s="287" t="s">
        <v>1803</v>
      </c>
      <c r="J296" s="288"/>
      <c r="K296" s="288"/>
      <c r="L296" s="288"/>
      <c r="M296" s="291"/>
      <c r="N296" s="291"/>
      <c r="O296" s="291"/>
      <c r="P296" s="291"/>
      <c r="Q296" s="291"/>
    </row>
    <row r="297" spans="1:17" ht="12.75" x14ac:dyDescent="0.2">
      <c r="A297" s="284">
        <v>215</v>
      </c>
      <c r="B297" s="285" t="s">
        <v>2141</v>
      </c>
      <c r="C297" s="286" t="s">
        <v>1029</v>
      </c>
      <c r="D297" s="285" t="s">
        <v>1130</v>
      </c>
      <c r="E297" s="285" t="s">
        <v>1825</v>
      </c>
      <c r="F297" s="287">
        <v>5</v>
      </c>
      <c r="G297" s="287" t="s">
        <v>1389</v>
      </c>
      <c r="H297" s="287" t="s">
        <v>1389</v>
      </c>
      <c r="I297" s="287" t="s">
        <v>1845</v>
      </c>
      <c r="J297" s="288"/>
      <c r="K297" s="288"/>
      <c r="L297" s="288"/>
      <c r="M297" s="291"/>
      <c r="N297" s="291"/>
      <c r="O297" s="291"/>
      <c r="P297" s="291"/>
      <c r="Q297" s="291"/>
    </row>
    <row r="298" spans="1:17" ht="12.75" x14ac:dyDescent="0.2">
      <c r="A298" s="284">
        <v>377</v>
      </c>
      <c r="B298" s="285" t="s">
        <v>2142</v>
      </c>
      <c r="C298" s="286" t="s">
        <v>933</v>
      </c>
      <c r="D298" s="285" t="s">
        <v>1130</v>
      </c>
      <c r="E298" s="285" t="s">
        <v>1848</v>
      </c>
      <c r="F298" s="287">
        <v>15</v>
      </c>
      <c r="G298" s="287" t="s">
        <v>1389</v>
      </c>
      <c r="H298" s="290">
        <v>1</v>
      </c>
      <c r="I298" s="287" t="s">
        <v>1368</v>
      </c>
      <c r="J298" s="288"/>
      <c r="K298" s="288"/>
      <c r="L298" s="288"/>
      <c r="M298" s="291"/>
      <c r="N298" s="291"/>
      <c r="O298" s="291"/>
      <c r="P298" s="291"/>
      <c r="Q298" s="291"/>
    </row>
    <row r="299" spans="1:17" ht="12.75" x14ac:dyDescent="0.2">
      <c r="A299" s="284">
        <v>456</v>
      </c>
      <c r="B299" s="285" t="s">
        <v>2143</v>
      </c>
      <c r="C299" s="286" t="s">
        <v>1017</v>
      </c>
      <c r="D299" s="285" t="s">
        <v>1130</v>
      </c>
      <c r="E299" s="285" t="s">
        <v>1802</v>
      </c>
      <c r="F299" s="287">
        <v>10</v>
      </c>
      <c r="G299" s="287" t="s">
        <v>1389</v>
      </c>
      <c r="H299" s="287" t="s">
        <v>1389</v>
      </c>
      <c r="I299" s="287" t="s">
        <v>1368</v>
      </c>
      <c r="J299" s="288"/>
      <c r="K299" s="288"/>
      <c r="L299" s="288"/>
      <c r="M299" s="291"/>
      <c r="N299" s="291"/>
      <c r="O299" s="291"/>
      <c r="P299" s="291"/>
      <c r="Q299" s="291"/>
    </row>
    <row r="300" spans="1:17" ht="12.75" x14ac:dyDescent="0.2">
      <c r="A300" s="284">
        <v>505</v>
      </c>
      <c r="B300" s="285" t="s">
        <v>2144</v>
      </c>
      <c r="C300" s="286" t="s">
        <v>933</v>
      </c>
      <c r="D300" s="285" t="s">
        <v>1130</v>
      </c>
      <c r="E300" s="285" t="s">
        <v>1825</v>
      </c>
      <c r="F300" s="287">
        <v>10</v>
      </c>
      <c r="G300" s="287" t="s">
        <v>1389</v>
      </c>
      <c r="H300" s="287" t="s">
        <v>1389</v>
      </c>
      <c r="I300" s="287" t="s">
        <v>1376</v>
      </c>
      <c r="J300" s="288"/>
      <c r="K300" s="288"/>
      <c r="L300" s="288"/>
      <c r="M300" s="291"/>
      <c r="N300" s="291"/>
      <c r="O300" s="291"/>
      <c r="P300" s="291"/>
      <c r="Q300" s="291"/>
    </row>
    <row r="301" spans="1:17" ht="12.75" x14ac:dyDescent="0.2">
      <c r="A301" s="284">
        <v>361</v>
      </c>
      <c r="B301" s="285" t="s">
        <v>919</v>
      </c>
      <c r="C301" s="286" t="s">
        <v>933</v>
      </c>
      <c r="D301" s="285" t="s">
        <v>1130</v>
      </c>
      <c r="E301" s="285" t="s">
        <v>1848</v>
      </c>
      <c r="F301" s="287">
        <v>10</v>
      </c>
      <c r="G301" s="287" t="s">
        <v>1389</v>
      </c>
      <c r="H301" s="287" t="s">
        <v>1389</v>
      </c>
      <c r="I301" s="287" t="s">
        <v>1368</v>
      </c>
      <c r="J301" s="288"/>
      <c r="K301" s="288"/>
      <c r="L301" s="288"/>
      <c r="M301" s="291"/>
      <c r="N301" s="291"/>
      <c r="O301" s="291"/>
      <c r="P301" s="291"/>
      <c r="Q301" s="291"/>
    </row>
    <row r="302" spans="1:17" ht="12.75" x14ac:dyDescent="0.2">
      <c r="A302" s="284">
        <v>531</v>
      </c>
      <c r="B302" s="285" t="s">
        <v>2145</v>
      </c>
      <c r="C302" s="286" t="s">
        <v>933</v>
      </c>
      <c r="D302" s="285" t="s">
        <v>1807</v>
      </c>
      <c r="E302" s="285" t="s">
        <v>1848</v>
      </c>
      <c r="F302" s="287">
        <v>25</v>
      </c>
      <c r="G302" s="287">
        <v>60</v>
      </c>
      <c r="H302" s="290">
        <v>1</v>
      </c>
      <c r="I302" s="287" t="s">
        <v>1376</v>
      </c>
      <c r="J302" s="288"/>
      <c r="K302" s="288"/>
      <c r="L302" s="288"/>
      <c r="M302" s="291"/>
      <c r="N302" s="291"/>
      <c r="O302" s="291"/>
      <c r="P302" s="291"/>
      <c r="Q302" s="291"/>
    </row>
    <row r="303" spans="1:17" ht="12.75" x14ac:dyDescent="0.2">
      <c r="A303" s="284">
        <v>391</v>
      </c>
      <c r="B303" s="285" t="s">
        <v>2146</v>
      </c>
      <c r="C303" s="286" t="s">
        <v>933</v>
      </c>
      <c r="D303" s="285" t="s">
        <v>1130</v>
      </c>
      <c r="E303" s="285" t="s">
        <v>1829</v>
      </c>
      <c r="F303" s="287">
        <v>10</v>
      </c>
      <c r="G303" s="287" t="s">
        <v>1389</v>
      </c>
      <c r="H303" s="287" t="s">
        <v>1389</v>
      </c>
      <c r="I303" s="287" t="s">
        <v>1368</v>
      </c>
      <c r="J303" s="288"/>
      <c r="K303" s="288"/>
      <c r="L303" s="288"/>
      <c r="M303" s="291"/>
      <c r="N303" s="291"/>
      <c r="O303" s="291"/>
      <c r="P303" s="291"/>
      <c r="Q303" s="291"/>
    </row>
    <row r="304" spans="1:17" ht="12.75" x14ac:dyDescent="0.2">
      <c r="A304" s="284">
        <v>535</v>
      </c>
      <c r="B304" s="285" t="s">
        <v>2147</v>
      </c>
      <c r="C304" s="286" t="s">
        <v>1023</v>
      </c>
      <c r="D304" s="285" t="s">
        <v>1807</v>
      </c>
      <c r="E304" s="285" t="s">
        <v>1816</v>
      </c>
      <c r="F304" s="287">
        <v>10</v>
      </c>
      <c r="G304" s="287" t="s">
        <v>1389</v>
      </c>
      <c r="H304" s="290">
        <v>1</v>
      </c>
      <c r="I304" s="287" t="s">
        <v>1376</v>
      </c>
      <c r="J304" s="288"/>
      <c r="K304" s="288"/>
      <c r="L304" s="288"/>
      <c r="M304" s="291"/>
      <c r="N304" s="291"/>
      <c r="O304" s="291"/>
      <c r="P304" s="291"/>
      <c r="Q304" s="291"/>
    </row>
    <row r="305" spans="1:17" ht="12.75" x14ac:dyDescent="0.2">
      <c r="A305" s="284">
        <v>257</v>
      </c>
      <c r="B305" s="285" t="s">
        <v>2148</v>
      </c>
      <c r="C305" s="286" t="s">
        <v>1023</v>
      </c>
      <c r="D305" s="285" t="s">
        <v>1798</v>
      </c>
      <c r="E305" s="285" t="s">
        <v>1825</v>
      </c>
      <c r="F305" s="287">
        <v>10</v>
      </c>
      <c r="G305" s="287" t="s">
        <v>2149</v>
      </c>
      <c r="H305" s="290">
        <v>0.9</v>
      </c>
      <c r="I305" s="287" t="s">
        <v>1374</v>
      </c>
      <c r="J305" s="288"/>
      <c r="K305" s="288"/>
      <c r="L305" s="288"/>
      <c r="M305" s="291"/>
      <c r="N305" s="291"/>
      <c r="O305" s="291"/>
      <c r="P305" s="291"/>
      <c r="Q305" s="291"/>
    </row>
    <row r="306" spans="1:17" ht="12.75" x14ac:dyDescent="0.2">
      <c r="A306" s="284">
        <v>484</v>
      </c>
      <c r="B306" s="285" t="s">
        <v>2150</v>
      </c>
      <c r="C306" s="286" t="s">
        <v>1032</v>
      </c>
      <c r="D306" s="285" t="s">
        <v>1807</v>
      </c>
      <c r="E306" s="285" t="s">
        <v>1816</v>
      </c>
      <c r="F306" s="287">
        <v>10</v>
      </c>
      <c r="G306" s="287" t="s">
        <v>1389</v>
      </c>
      <c r="H306" s="290">
        <v>1</v>
      </c>
      <c r="I306" s="287" t="s">
        <v>1376</v>
      </c>
      <c r="J306" s="288"/>
      <c r="K306" s="288"/>
      <c r="L306" s="288"/>
      <c r="M306" s="291"/>
      <c r="N306" s="291"/>
      <c r="O306" s="291"/>
      <c r="P306" s="291"/>
      <c r="Q306" s="291"/>
    </row>
    <row r="307" spans="1:17" ht="12.75" x14ac:dyDescent="0.2">
      <c r="A307" s="284">
        <v>270</v>
      </c>
      <c r="B307" s="285" t="s">
        <v>2151</v>
      </c>
      <c r="C307" s="286" t="s">
        <v>1029</v>
      </c>
      <c r="D307" s="285" t="s">
        <v>1130</v>
      </c>
      <c r="E307" s="285" t="s">
        <v>1802</v>
      </c>
      <c r="F307" s="287">
        <v>20</v>
      </c>
      <c r="G307" s="287" t="s">
        <v>1389</v>
      </c>
      <c r="H307" s="287" t="s">
        <v>1389</v>
      </c>
      <c r="I307" s="287" t="s">
        <v>1374</v>
      </c>
      <c r="J307" s="288"/>
      <c r="K307" s="288"/>
      <c r="L307" s="288"/>
      <c r="M307" s="291"/>
      <c r="N307" s="291"/>
      <c r="O307" s="291"/>
      <c r="P307" s="291"/>
      <c r="Q307" s="291"/>
    </row>
    <row r="308" spans="1:17" ht="12.75" x14ac:dyDescent="0.2">
      <c r="A308" s="284">
        <v>506</v>
      </c>
      <c r="B308" s="285" t="s">
        <v>952</v>
      </c>
      <c r="C308" s="286" t="s">
        <v>1025</v>
      </c>
      <c r="D308" s="285" t="s">
        <v>1798</v>
      </c>
      <c r="E308" s="285" t="s">
        <v>1864</v>
      </c>
      <c r="F308" s="287">
        <v>10</v>
      </c>
      <c r="G308" s="287" t="s">
        <v>1992</v>
      </c>
      <c r="H308" s="290">
        <v>1</v>
      </c>
      <c r="I308" s="287" t="s">
        <v>1376</v>
      </c>
      <c r="J308" s="288"/>
      <c r="K308" s="288"/>
      <c r="L308" s="288"/>
      <c r="M308" s="291"/>
      <c r="N308" s="291"/>
      <c r="O308" s="291"/>
      <c r="P308" s="291"/>
      <c r="Q308" s="291"/>
    </row>
    <row r="309" spans="1:17" ht="12.75" x14ac:dyDescent="0.2">
      <c r="A309" s="284">
        <v>237</v>
      </c>
      <c r="B309" s="285" t="s">
        <v>2152</v>
      </c>
      <c r="C309" s="286" t="s">
        <v>1029</v>
      </c>
      <c r="D309" s="285" t="s">
        <v>1798</v>
      </c>
      <c r="E309" s="285" t="s">
        <v>1802</v>
      </c>
      <c r="F309" s="287">
        <v>15</v>
      </c>
      <c r="G309" s="287" t="s">
        <v>2017</v>
      </c>
      <c r="H309" s="290">
        <v>1</v>
      </c>
      <c r="I309" s="287" t="s">
        <v>1845</v>
      </c>
      <c r="J309" s="288"/>
      <c r="K309" s="288"/>
      <c r="L309" s="288"/>
      <c r="M309" s="291"/>
      <c r="N309" s="291"/>
      <c r="O309" s="291"/>
      <c r="P309" s="291"/>
      <c r="Q309" s="291"/>
    </row>
    <row r="310" spans="1:17" ht="12.75" x14ac:dyDescent="0.2">
      <c r="A310" s="284">
        <v>136</v>
      </c>
      <c r="B310" s="285" t="s">
        <v>2153</v>
      </c>
      <c r="C310" s="286" t="s">
        <v>1022</v>
      </c>
      <c r="D310" s="285" t="s">
        <v>1807</v>
      </c>
      <c r="E310" s="285" t="s">
        <v>1829</v>
      </c>
      <c r="F310" s="287" t="s">
        <v>2049</v>
      </c>
      <c r="G310" s="287" t="s">
        <v>2042</v>
      </c>
      <c r="H310" s="290">
        <v>0.9</v>
      </c>
      <c r="I310" s="287" t="s">
        <v>1803</v>
      </c>
      <c r="J310" s="288"/>
      <c r="K310" s="288"/>
      <c r="L310" s="288"/>
      <c r="M310" s="291"/>
      <c r="N310" s="291"/>
      <c r="O310" s="291"/>
      <c r="P310" s="291"/>
      <c r="Q310" s="291"/>
    </row>
    <row r="311" spans="1:17" ht="12.75" x14ac:dyDescent="0.2">
      <c r="A311" s="284">
        <v>610</v>
      </c>
      <c r="B311" s="285" t="s">
        <v>2154</v>
      </c>
      <c r="C311" s="286" t="s">
        <v>1029</v>
      </c>
      <c r="D311" s="285" t="s">
        <v>1807</v>
      </c>
      <c r="E311" s="285" t="s">
        <v>1829</v>
      </c>
      <c r="F311" s="287">
        <v>40</v>
      </c>
      <c r="G311" s="287">
        <v>40</v>
      </c>
      <c r="H311" s="290">
        <v>1</v>
      </c>
      <c r="I311" s="287" t="s">
        <v>1371</v>
      </c>
      <c r="J311" s="288"/>
      <c r="K311" s="288"/>
      <c r="L311" s="288"/>
      <c r="M311" s="291"/>
      <c r="N311" s="291"/>
      <c r="O311" s="291"/>
      <c r="P311" s="291"/>
      <c r="Q311" s="291"/>
    </row>
    <row r="312" spans="1:17" ht="12.75" x14ac:dyDescent="0.2">
      <c r="A312" s="284">
        <v>607</v>
      </c>
      <c r="B312" s="285" t="s">
        <v>2155</v>
      </c>
      <c r="C312" s="286" t="s">
        <v>1029</v>
      </c>
      <c r="D312" s="285" t="s">
        <v>1130</v>
      </c>
      <c r="E312" s="285" t="s">
        <v>1848</v>
      </c>
      <c r="F312" s="287">
        <v>40</v>
      </c>
      <c r="G312" s="287" t="s">
        <v>1389</v>
      </c>
      <c r="H312" s="287" t="s">
        <v>1389</v>
      </c>
      <c r="I312" s="287" t="s">
        <v>1371</v>
      </c>
      <c r="J312" s="288"/>
      <c r="K312" s="288"/>
      <c r="L312" s="288"/>
      <c r="M312" s="291"/>
      <c r="N312" s="291"/>
      <c r="O312" s="291"/>
      <c r="P312" s="291"/>
      <c r="Q312" s="291"/>
    </row>
    <row r="313" spans="1:17" ht="12.75" x14ac:dyDescent="0.2">
      <c r="A313" s="284">
        <v>468</v>
      </c>
      <c r="B313" s="285" t="s">
        <v>2156</v>
      </c>
      <c r="C313" s="286" t="s">
        <v>1018</v>
      </c>
      <c r="D313" s="285" t="s">
        <v>1130</v>
      </c>
      <c r="E313" s="285" t="s">
        <v>1848</v>
      </c>
      <c r="F313" s="287">
        <v>15</v>
      </c>
      <c r="G313" s="287" t="s">
        <v>1389</v>
      </c>
      <c r="H313" s="287" t="s">
        <v>1389</v>
      </c>
      <c r="I313" s="287" t="s">
        <v>1376</v>
      </c>
      <c r="J313" s="288"/>
      <c r="K313" s="288"/>
      <c r="L313" s="288"/>
      <c r="M313" s="291"/>
      <c r="N313" s="291"/>
      <c r="O313" s="291"/>
      <c r="P313" s="291"/>
      <c r="Q313" s="291"/>
    </row>
    <row r="314" spans="1:17" ht="12.75" x14ac:dyDescent="0.2">
      <c r="A314" s="284">
        <v>30</v>
      </c>
      <c r="B314" s="285" t="s">
        <v>2157</v>
      </c>
      <c r="C314" s="286" t="s">
        <v>1029</v>
      </c>
      <c r="D314" s="285" t="s">
        <v>1807</v>
      </c>
      <c r="E314" s="285" t="s">
        <v>1829</v>
      </c>
      <c r="F314" s="287">
        <v>25</v>
      </c>
      <c r="G314" s="287">
        <v>65</v>
      </c>
      <c r="H314" s="290">
        <v>1</v>
      </c>
      <c r="I314" s="287" t="s">
        <v>1803</v>
      </c>
      <c r="J314" s="288"/>
      <c r="K314" s="288"/>
      <c r="L314" s="288"/>
      <c r="M314" s="291"/>
      <c r="N314" s="291"/>
      <c r="O314" s="291"/>
      <c r="P314" s="291"/>
      <c r="Q314" s="291"/>
    </row>
    <row r="315" spans="1:17" ht="12.75" x14ac:dyDescent="0.2">
      <c r="A315" s="284">
        <v>32</v>
      </c>
      <c r="B315" s="285" t="s">
        <v>2158</v>
      </c>
      <c r="C315" s="286" t="s">
        <v>1029</v>
      </c>
      <c r="D315" s="285" t="s">
        <v>1807</v>
      </c>
      <c r="E315" s="285" t="s">
        <v>1829</v>
      </c>
      <c r="F315" s="287">
        <v>5</v>
      </c>
      <c r="G315" s="287" t="s">
        <v>1389</v>
      </c>
      <c r="H315" s="287" t="s">
        <v>1389</v>
      </c>
      <c r="I315" s="287" t="s">
        <v>1803</v>
      </c>
      <c r="J315" s="288"/>
      <c r="K315" s="288"/>
      <c r="L315" s="288"/>
      <c r="M315" s="291"/>
      <c r="N315" s="291"/>
      <c r="O315" s="291"/>
      <c r="P315" s="291"/>
      <c r="Q315" s="291"/>
    </row>
    <row r="316" spans="1:17" ht="12.75" x14ac:dyDescent="0.2">
      <c r="A316" s="284">
        <v>532</v>
      </c>
      <c r="B316" s="285" t="s">
        <v>2159</v>
      </c>
      <c r="C316" s="286" t="s">
        <v>1026</v>
      </c>
      <c r="D316" s="285" t="s">
        <v>1807</v>
      </c>
      <c r="E316" s="285" t="s">
        <v>1816</v>
      </c>
      <c r="F316" s="287">
        <v>10</v>
      </c>
      <c r="G316" s="287">
        <v>75</v>
      </c>
      <c r="H316" s="290">
        <v>1</v>
      </c>
      <c r="I316" s="287" t="s">
        <v>1376</v>
      </c>
      <c r="J316" s="288"/>
      <c r="K316" s="288"/>
      <c r="L316" s="288"/>
      <c r="M316" s="291"/>
      <c r="N316" s="291"/>
      <c r="O316" s="291"/>
      <c r="P316" s="291"/>
      <c r="Q316" s="291"/>
    </row>
    <row r="317" spans="1:17" ht="12.75" x14ac:dyDescent="0.2">
      <c r="A317" s="284">
        <v>336</v>
      </c>
      <c r="B317" s="285" t="s">
        <v>2160</v>
      </c>
      <c r="C317" s="286" t="s">
        <v>1029</v>
      </c>
      <c r="D317" s="285" t="s">
        <v>1130</v>
      </c>
      <c r="E317" s="285" t="s">
        <v>1829</v>
      </c>
      <c r="F317" s="287">
        <v>40</v>
      </c>
      <c r="G317" s="287" t="s">
        <v>1389</v>
      </c>
      <c r="H317" s="287" t="s">
        <v>1389</v>
      </c>
      <c r="I317" s="287" t="s">
        <v>1374</v>
      </c>
      <c r="J317" s="288"/>
      <c r="K317" s="288"/>
      <c r="L317" s="288"/>
      <c r="M317" s="291"/>
      <c r="N317" s="291"/>
      <c r="O317" s="291"/>
      <c r="P317" s="291"/>
      <c r="Q317" s="291"/>
    </row>
    <row r="318" spans="1:17" ht="12.75" x14ac:dyDescent="0.2">
      <c r="A318" s="284">
        <v>542</v>
      </c>
      <c r="B318" s="285" t="s">
        <v>2161</v>
      </c>
      <c r="C318" s="286" t="s">
        <v>1024</v>
      </c>
      <c r="D318" s="285" t="s">
        <v>1798</v>
      </c>
      <c r="E318" s="285" t="s">
        <v>1816</v>
      </c>
      <c r="F318" s="287">
        <v>10</v>
      </c>
      <c r="G318" s="287" t="s">
        <v>2085</v>
      </c>
      <c r="H318" s="290">
        <v>0.7</v>
      </c>
      <c r="I318" s="287" t="s">
        <v>1376</v>
      </c>
      <c r="J318" s="288"/>
      <c r="K318" s="288"/>
      <c r="L318" s="288"/>
      <c r="M318" s="291"/>
      <c r="N318" s="291"/>
      <c r="O318" s="291"/>
      <c r="P318" s="291"/>
      <c r="Q318" s="291"/>
    </row>
    <row r="319" spans="1:17" ht="12.75" x14ac:dyDescent="0.2">
      <c r="A319" s="284">
        <v>308</v>
      </c>
      <c r="B319" s="285" t="s">
        <v>2162</v>
      </c>
      <c r="C319" s="286" t="s">
        <v>1033</v>
      </c>
      <c r="D319" s="285" t="s">
        <v>1798</v>
      </c>
      <c r="E319" s="285" t="s">
        <v>1825</v>
      </c>
      <c r="F319" s="287">
        <v>5</v>
      </c>
      <c r="G319" s="287">
        <v>150</v>
      </c>
      <c r="H319" s="290">
        <v>0.9</v>
      </c>
      <c r="I319" s="287" t="s">
        <v>1374</v>
      </c>
      <c r="J319" s="288"/>
      <c r="K319" s="288"/>
      <c r="L319" s="288"/>
      <c r="M319" s="291"/>
      <c r="N319" s="291"/>
      <c r="O319" s="291"/>
      <c r="P319" s="291"/>
      <c r="Q319" s="291"/>
    </row>
    <row r="320" spans="1:17" ht="12.75" x14ac:dyDescent="0.2">
      <c r="A320" s="284">
        <v>56</v>
      </c>
      <c r="B320" s="285" t="s">
        <v>1122</v>
      </c>
      <c r="C320" s="286" t="s">
        <v>1033</v>
      </c>
      <c r="D320" s="285" t="s">
        <v>1798</v>
      </c>
      <c r="E320" s="285" t="s">
        <v>1825</v>
      </c>
      <c r="F320" s="287">
        <v>5</v>
      </c>
      <c r="G320" s="287" t="s">
        <v>2085</v>
      </c>
      <c r="H320" s="290">
        <v>0.8</v>
      </c>
      <c r="I320" s="287" t="s">
        <v>1803</v>
      </c>
      <c r="J320" s="288"/>
      <c r="K320" s="288"/>
      <c r="L320" s="288"/>
      <c r="M320" s="291"/>
      <c r="N320" s="291"/>
      <c r="O320" s="291"/>
      <c r="P320" s="291"/>
      <c r="Q320" s="291"/>
    </row>
    <row r="321" spans="1:17" ht="12.75" x14ac:dyDescent="0.2">
      <c r="A321" s="284">
        <v>63</v>
      </c>
      <c r="B321" s="285" t="s">
        <v>2163</v>
      </c>
      <c r="C321" s="286" t="s">
        <v>1029</v>
      </c>
      <c r="D321" s="285" t="s">
        <v>1798</v>
      </c>
      <c r="E321" s="285" t="s">
        <v>1829</v>
      </c>
      <c r="F321" s="287">
        <v>5</v>
      </c>
      <c r="G321" s="287">
        <v>150</v>
      </c>
      <c r="H321" s="290">
        <v>0.9</v>
      </c>
      <c r="I321" s="287" t="s">
        <v>1803</v>
      </c>
      <c r="J321" s="288"/>
      <c r="K321" s="288"/>
      <c r="L321" s="288"/>
      <c r="M321" s="291"/>
      <c r="N321" s="291"/>
      <c r="O321" s="291"/>
      <c r="P321" s="291"/>
      <c r="Q321" s="291"/>
    </row>
    <row r="322" spans="1:17" ht="12.75" x14ac:dyDescent="0.2">
      <c r="A322" s="284">
        <v>158</v>
      </c>
      <c r="B322" s="285" t="s">
        <v>2164</v>
      </c>
      <c r="C322" s="286" t="s">
        <v>1029</v>
      </c>
      <c r="D322" s="285" t="s">
        <v>1807</v>
      </c>
      <c r="E322" s="285" t="s">
        <v>1829</v>
      </c>
      <c r="F322" s="287">
        <v>15</v>
      </c>
      <c r="G322" s="287">
        <v>80</v>
      </c>
      <c r="H322" s="290">
        <v>0.9</v>
      </c>
      <c r="I322" s="287" t="s">
        <v>1803</v>
      </c>
      <c r="J322" s="288"/>
      <c r="K322" s="288"/>
      <c r="L322" s="288"/>
      <c r="M322" s="291"/>
      <c r="N322" s="291"/>
      <c r="O322" s="291"/>
      <c r="P322" s="291"/>
      <c r="Q322" s="291"/>
    </row>
    <row r="323" spans="1:17" ht="12.75" x14ac:dyDescent="0.2">
      <c r="A323" s="284">
        <v>304</v>
      </c>
      <c r="B323" s="285" t="s">
        <v>2165</v>
      </c>
      <c r="C323" s="286" t="s">
        <v>1029</v>
      </c>
      <c r="D323" s="285" t="s">
        <v>1798</v>
      </c>
      <c r="E323" s="285" t="s">
        <v>1829</v>
      </c>
      <c r="F323" s="287">
        <v>10</v>
      </c>
      <c r="G323" s="287">
        <v>90</v>
      </c>
      <c r="H323" s="290">
        <v>1</v>
      </c>
      <c r="I323" s="287" t="s">
        <v>1374</v>
      </c>
      <c r="J323" s="288"/>
      <c r="K323" s="288"/>
      <c r="L323" s="288"/>
      <c r="M323" s="291"/>
      <c r="N323" s="291"/>
      <c r="O323" s="291"/>
      <c r="P323" s="291"/>
      <c r="Q323" s="291"/>
    </row>
    <row r="324" spans="1:17" ht="12.75" x14ac:dyDescent="0.2">
      <c r="A324" s="284">
        <v>621</v>
      </c>
      <c r="B324" s="285" t="s">
        <v>2166</v>
      </c>
      <c r="C324" s="286" t="s">
        <v>1018</v>
      </c>
      <c r="D324" s="285" t="s">
        <v>1807</v>
      </c>
      <c r="E324" s="285" t="s">
        <v>1816</v>
      </c>
      <c r="F324" s="287">
        <v>5</v>
      </c>
      <c r="G324" s="287">
        <v>100</v>
      </c>
      <c r="H324" s="287" t="s">
        <v>1389</v>
      </c>
      <c r="I324" s="287" t="s">
        <v>1371</v>
      </c>
      <c r="J324" s="288"/>
      <c r="K324" s="288"/>
      <c r="L324" s="288"/>
      <c r="M324" s="291"/>
      <c r="N324" s="291"/>
      <c r="O324" s="291"/>
      <c r="P324" s="291"/>
      <c r="Q324" s="291"/>
    </row>
    <row r="325" spans="1:17" ht="12.75" x14ac:dyDescent="0.2">
      <c r="A325" s="284">
        <v>593</v>
      </c>
      <c r="B325" s="285" t="s">
        <v>2167</v>
      </c>
      <c r="C325" s="286" t="s">
        <v>933</v>
      </c>
      <c r="D325" s="285" t="s">
        <v>1798</v>
      </c>
      <c r="E325" s="285" t="s">
        <v>1864</v>
      </c>
      <c r="F325" s="287">
        <v>5</v>
      </c>
      <c r="G325" s="287">
        <v>80</v>
      </c>
      <c r="H325" s="287" t="s">
        <v>1389</v>
      </c>
      <c r="I325" s="287" t="s">
        <v>1371</v>
      </c>
      <c r="J325" s="288"/>
      <c r="K325" s="288"/>
      <c r="L325" s="288"/>
      <c r="M325" s="291"/>
      <c r="N325" s="291"/>
      <c r="O325" s="291"/>
      <c r="P325" s="291"/>
      <c r="Q325" s="291"/>
    </row>
    <row r="326" spans="1:17" ht="12.75" x14ac:dyDescent="0.2">
      <c r="A326" s="284">
        <v>95</v>
      </c>
      <c r="B326" s="285" t="s">
        <v>890</v>
      </c>
      <c r="C326" s="286" t="s">
        <v>933</v>
      </c>
      <c r="D326" s="285" t="s">
        <v>1130</v>
      </c>
      <c r="E326" s="285" t="s">
        <v>1802</v>
      </c>
      <c r="F326" s="287">
        <v>20</v>
      </c>
      <c r="G326" s="287" t="s">
        <v>1389</v>
      </c>
      <c r="H326" s="287" t="s">
        <v>2168</v>
      </c>
      <c r="I326" s="287" t="s">
        <v>1803</v>
      </c>
      <c r="J326" s="288"/>
      <c r="K326" s="288"/>
      <c r="L326" s="288"/>
      <c r="M326" s="291"/>
      <c r="N326" s="291"/>
      <c r="O326" s="291"/>
      <c r="P326" s="291"/>
      <c r="Q326" s="291"/>
    </row>
    <row r="327" spans="1:17" ht="12.75" x14ac:dyDescent="0.2">
      <c r="A327" s="284">
        <v>301</v>
      </c>
      <c r="B327" s="285" t="s">
        <v>1028</v>
      </c>
      <c r="C327" s="286" t="s">
        <v>1028</v>
      </c>
      <c r="D327" s="285" t="s">
        <v>1807</v>
      </c>
      <c r="E327" s="285" t="s">
        <v>1825</v>
      </c>
      <c r="F327" s="287">
        <v>20</v>
      </c>
      <c r="G327" s="287">
        <v>30</v>
      </c>
      <c r="H327" s="290">
        <v>0.9</v>
      </c>
      <c r="I327" s="287" t="s">
        <v>1374</v>
      </c>
      <c r="J327" s="288"/>
      <c r="K327" s="288"/>
      <c r="L327" s="288"/>
      <c r="M327" s="291"/>
      <c r="N327" s="291"/>
      <c r="O327" s="291"/>
      <c r="P327" s="291"/>
      <c r="Q327" s="291"/>
    </row>
    <row r="328" spans="1:17" ht="12.75" x14ac:dyDescent="0.2">
      <c r="A328" s="284">
        <v>58</v>
      </c>
      <c r="B328" s="285" t="s">
        <v>1123</v>
      </c>
      <c r="C328" s="286" t="s">
        <v>1028</v>
      </c>
      <c r="D328" s="285" t="s">
        <v>1798</v>
      </c>
      <c r="E328" s="285" t="s">
        <v>1825</v>
      </c>
      <c r="F328" s="287">
        <v>10</v>
      </c>
      <c r="G328" s="287" t="s">
        <v>2068</v>
      </c>
      <c r="H328" s="290">
        <v>1</v>
      </c>
      <c r="I328" s="287" t="s">
        <v>1803</v>
      </c>
      <c r="J328" s="288"/>
      <c r="K328" s="288"/>
      <c r="L328" s="288"/>
      <c r="M328" s="291"/>
      <c r="N328" s="291"/>
      <c r="O328" s="291"/>
      <c r="P328" s="291"/>
      <c r="Q328" s="291"/>
    </row>
    <row r="329" spans="1:17" ht="12.75" x14ac:dyDescent="0.2">
      <c r="A329" s="284">
        <v>554</v>
      </c>
      <c r="B329" s="285" t="s">
        <v>2169</v>
      </c>
      <c r="C329" s="286" t="s">
        <v>1028</v>
      </c>
      <c r="D329" s="285" t="s">
        <v>1798</v>
      </c>
      <c r="E329" s="285" t="s">
        <v>1825</v>
      </c>
      <c r="F329" s="287">
        <v>5</v>
      </c>
      <c r="G329" s="287">
        <v>140</v>
      </c>
      <c r="H329" s="290">
        <v>0.9</v>
      </c>
      <c r="I329" s="287" t="s">
        <v>1376</v>
      </c>
      <c r="J329" s="288"/>
      <c r="K329" s="288"/>
      <c r="L329" s="288"/>
      <c r="M329" s="291"/>
      <c r="N329" s="291"/>
      <c r="O329" s="291"/>
      <c r="P329" s="291"/>
      <c r="Q329" s="291"/>
    </row>
    <row r="330" spans="1:17" ht="12.75" x14ac:dyDescent="0.2">
      <c r="A330" s="284">
        <v>423</v>
      </c>
      <c r="B330" s="285" t="s">
        <v>2170</v>
      </c>
      <c r="C330" s="286" t="s">
        <v>1028</v>
      </c>
      <c r="D330" s="285" t="s">
        <v>1807</v>
      </c>
      <c r="E330" s="285" t="s">
        <v>1829</v>
      </c>
      <c r="F330" s="287">
        <v>15</v>
      </c>
      <c r="G330" s="287">
        <v>65</v>
      </c>
      <c r="H330" s="290">
        <v>0.95</v>
      </c>
      <c r="I330" s="287" t="s">
        <v>1368</v>
      </c>
      <c r="J330" s="288"/>
      <c r="K330" s="288"/>
      <c r="L330" s="288"/>
      <c r="M330" s="291"/>
      <c r="N330" s="291"/>
      <c r="O330" s="291"/>
      <c r="P330" s="291"/>
      <c r="Q330" s="291"/>
    </row>
    <row r="331" spans="1:17" ht="12.75" x14ac:dyDescent="0.2">
      <c r="A331" s="284">
        <v>8</v>
      </c>
      <c r="B331" s="285" t="s">
        <v>2171</v>
      </c>
      <c r="C331" s="286" t="s">
        <v>1028</v>
      </c>
      <c r="D331" s="285" t="s">
        <v>1807</v>
      </c>
      <c r="E331" s="285" t="s">
        <v>1825</v>
      </c>
      <c r="F331" s="287">
        <v>15</v>
      </c>
      <c r="G331" s="287">
        <v>75</v>
      </c>
      <c r="H331" s="290">
        <v>1</v>
      </c>
      <c r="I331" s="287" t="s">
        <v>1803</v>
      </c>
      <c r="J331" s="288"/>
      <c r="K331" s="288"/>
      <c r="L331" s="288"/>
      <c r="M331" s="291"/>
      <c r="N331" s="291"/>
      <c r="O331" s="291"/>
      <c r="P331" s="291"/>
      <c r="Q331" s="291"/>
    </row>
    <row r="332" spans="1:17" ht="12.75" x14ac:dyDescent="0.2">
      <c r="A332" s="284">
        <v>420</v>
      </c>
      <c r="B332" s="285" t="s">
        <v>2172</v>
      </c>
      <c r="C332" s="286" t="s">
        <v>1028</v>
      </c>
      <c r="D332" s="285" t="s">
        <v>1807</v>
      </c>
      <c r="E332" s="285" t="s">
        <v>1825</v>
      </c>
      <c r="F332" s="287">
        <v>30</v>
      </c>
      <c r="G332" s="287">
        <v>40</v>
      </c>
      <c r="H332" s="290">
        <v>1</v>
      </c>
      <c r="I332" s="287" t="s">
        <v>1368</v>
      </c>
      <c r="J332" s="288"/>
      <c r="K332" s="288"/>
      <c r="L332" s="288"/>
      <c r="M332" s="291"/>
      <c r="N332" s="291"/>
      <c r="O332" s="291"/>
      <c r="P332" s="291"/>
      <c r="Q332" s="291"/>
    </row>
    <row r="333" spans="1:17" ht="12.75" x14ac:dyDescent="0.2">
      <c r="A333" s="284">
        <v>556</v>
      </c>
      <c r="B333" s="285" t="s">
        <v>2173</v>
      </c>
      <c r="C333" s="286" t="s">
        <v>1028</v>
      </c>
      <c r="D333" s="285" t="s">
        <v>1807</v>
      </c>
      <c r="E333" s="285" t="s">
        <v>1825</v>
      </c>
      <c r="F333" s="287">
        <v>10</v>
      </c>
      <c r="G333" s="287">
        <v>85</v>
      </c>
      <c r="H333" s="290">
        <v>0.9</v>
      </c>
      <c r="I333" s="287" t="s">
        <v>1376</v>
      </c>
      <c r="J333" s="288"/>
      <c r="K333" s="288"/>
      <c r="L333" s="288"/>
      <c r="M333" s="291"/>
      <c r="N333" s="291"/>
      <c r="O333" s="291"/>
      <c r="P333" s="291"/>
      <c r="Q333" s="291"/>
    </row>
    <row r="334" spans="1:17" ht="12.75" x14ac:dyDescent="0.2">
      <c r="A334" s="284">
        <v>333</v>
      </c>
      <c r="B334" s="285" t="s">
        <v>2174</v>
      </c>
      <c r="C334" s="286" t="s">
        <v>1028</v>
      </c>
      <c r="D334" s="285" t="s">
        <v>1807</v>
      </c>
      <c r="E334" s="285" t="s">
        <v>1825</v>
      </c>
      <c r="F334" s="287">
        <v>30</v>
      </c>
      <c r="G334" s="287" t="s">
        <v>2016</v>
      </c>
      <c r="H334" s="290">
        <v>1</v>
      </c>
      <c r="I334" s="287" t="s">
        <v>1374</v>
      </c>
      <c r="J334" s="288"/>
      <c r="K334" s="288"/>
      <c r="L334" s="288"/>
      <c r="M334" s="291"/>
      <c r="N334" s="291"/>
      <c r="O334" s="291"/>
      <c r="P334" s="291"/>
      <c r="Q334" s="291"/>
    </row>
    <row r="335" spans="1:17" ht="12.75" x14ac:dyDescent="0.2">
      <c r="A335" s="284">
        <v>196</v>
      </c>
      <c r="B335" s="285" t="s">
        <v>2175</v>
      </c>
      <c r="C335" s="286" t="s">
        <v>1028</v>
      </c>
      <c r="D335" s="285" t="s">
        <v>1798</v>
      </c>
      <c r="E335" s="285" t="s">
        <v>1825</v>
      </c>
      <c r="F335" s="287">
        <v>15</v>
      </c>
      <c r="G335" s="287">
        <v>55</v>
      </c>
      <c r="H335" s="290">
        <v>0.95</v>
      </c>
      <c r="I335" s="287" t="s">
        <v>1845</v>
      </c>
      <c r="J335" s="288"/>
      <c r="K335" s="288"/>
      <c r="L335" s="288"/>
      <c r="M335" s="291"/>
      <c r="N335" s="291"/>
      <c r="O335" s="291"/>
      <c r="P335" s="291"/>
      <c r="Q335" s="291"/>
    </row>
    <row r="336" spans="1:17" ht="12.75" x14ac:dyDescent="0.2">
      <c r="A336" s="284">
        <v>286</v>
      </c>
      <c r="B336" s="285" t="s">
        <v>2176</v>
      </c>
      <c r="C336" s="286" t="s">
        <v>933</v>
      </c>
      <c r="D336" s="285" t="s">
        <v>1130</v>
      </c>
      <c r="E336" s="285" t="s">
        <v>1802</v>
      </c>
      <c r="F336" s="287">
        <v>10</v>
      </c>
      <c r="G336" s="287" t="s">
        <v>1389</v>
      </c>
      <c r="H336" s="290">
        <v>1</v>
      </c>
      <c r="I336" s="287" t="s">
        <v>1374</v>
      </c>
      <c r="J336" s="288"/>
      <c r="K336" s="288"/>
      <c r="L336" s="288"/>
      <c r="M336" s="291"/>
      <c r="N336" s="291"/>
      <c r="O336" s="291"/>
      <c r="P336" s="291"/>
      <c r="Q336" s="291"/>
    </row>
    <row r="337" spans="1:17" ht="12.75" x14ac:dyDescent="0.2">
      <c r="A337" s="284">
        <v>510</v>
      </c>
      <c r="B337" s="285" t="s">
        <v>2177</v>
      </c>
      <c r="C337" s="286" t="s">
        <v>1023</v>
      </c>
      <c r="D337" s="285" t="s">
        <v>1798</v>
      </c>
      <c r="E337" s="285" t="s">
        <v>1816</v>
      </c>
      <c r="F337" s="287">
        <v>15</v>
      </c>
      <c r="G337" s="287" t="s">
        <v>2017</v>
      </c>
      <c r="H337" s="290">
        <v>1</v>
      </c>
      <c r="I337" s="287" t="s">
        <v>1376</v>
      </c>
      <c r="J337" s="288"/>
      <c r="K337" s="288"/>
      <c r="L337" s="288"/>
      <c r="M337" s="291"/>
      <c r="N337" s="291"/>
      <c r="O337" s="291"/>
      <c r="P337" s="291"/>
      <c r="Q337" s="291"/>
    </row>
    <row r="338" spans="1:17" ht="12.75" x14ac:dyDescent="0.2">
      <c r="A338" s="284">
        <v>517</v>
      </c>
      <c r="B338" s="285" t="s">
        <v>2178</v>
      </c>
      <c r="C338" s="286" t="s">
        <v>1023</v>
      </c>
      <c r="D338" s="285" t="s">
        <v>1798</v>
      </c>
      <c r="E338" s="285" t="s">
        <v>1825</v>
      </c>
      <c r="F338" s="287">
        <v>5</v>
      </c>
      <c r="G338" s="287">
        <v>100</v>
      </c>
      <c r="H338" s="290">
        <v>0.5</v>
      </c>
      <c r="I338" s="287" t="s">
        <v>1376</v>
      </c>
      <c r="J338" s="288"/>
      <c r="K338" s="288"/>
      <c r="L338" s="288"/>
      <c r="M338" s="291"/>
      <c r="N338" s="291"/>
      <c r="O338" s="291"/>
      <c r="P338" s="291"/>
      <c r="Q338" s="291"/>
    </row>
    <row r="339" spans="1:17" ht="12.75" x14ac:dyDescent="0.2">
      <c r="A339" s="284">
        <v>611</v>
      </c>
      <c r="B339" s="285" t="s">
        <v>2179</v>
      </c>
      <c r="C339" s="286" t="s">
        <v>1017</v>
      </c>
      <c r="D339" s="285" t="s">
        <v>1798</v>
      </c>
      <c r="E339" s="285" t="s">
        <v>1848</v>
      </c>
      <c r="F339" s="287">
        <v>20</v>
      </c>
      <c r="G339" s="287">
        <v>20</v>
      </c>
      <c r="H339" s="290">
        <v>1</v>
      </c>
      <c r="I339" s="287" t="s">
        <v>1371</v>
      </c>
      <c r="J339" s="288"/>
      <c r="K339" s="288"/>
      <c r="L339" s="288"/>
      <c r="M339" s="291"/>
      <c r="N339" s="291"/>
      <c r="O339" s="291"/>
      <c r="P339" s="291"/>
      <c r="Q339" s="291"/>
    </row>
    <row r="340" spans="1:17" ht="12.75" x14ac:dyDescent="0.2">
      <c r="A340" s="284">
        <v>275</v>
      </c>
      <c r="B340" s="285" t="s">
        <v>2180</v>
      </c>
      <c r="C340" s="286" t="s">
        <v>1026</v>
      </c>
      <c r="D340" s="285" t="s">
        <v>1130</v>
      </c>
      <c r="E340" s="285" t="s">
        <v>1802</v>
      </c>
      <c r="F340" s="287">
        <v>20</v>
      </c>
      <c r="G340" s="287" t="s">
        <v>1389</v>
      </c>
      <c r="H340" s="287" t="s">
        <v>1389</v>
      </c>
      <c r="I340" s="287" t="s">
        <v>1374</v>
      </c>
      <c r="J340" s="288"/>
      <c r="K340" s="288"/>
      <c r="L340" s="288"/>
      <c r="M340" s="291"/>
      <c r="N340" s="291"/>
      <c r="O340" s="291"/>
      <c r="P340" s="291"/>
      <c r="Q340" s="291"/>
    </row>
    <row r="341" spans="1:17" ht="12.75" x14ac:dyDescent="0.2">
      <c r="A341" s="284">
        <v>569</v>
      </c>
      <c r="B341" s="285" t="s">
        <v>2181</v>
      </c>
      <c r="C341" s="286" t="s">
        <v>1020</v>
      </c>
      <c r="D341" s="285" t="s">
        <v>1130</v>
      </c>
      <c r="E341" s="285" t="s">
        <v>1825</v>
      </c>
      <c r="F341" s="287">
        <v>25</v>
      </c>
      <c r="G341" s="287" t="s">
        <v>1389</v>
      </c>
      <c r="H341" s="287" t="s">
        <v>1389</v>
      </c>
      <c r="I341" s="287" t="s">
        <v>1371</v>
      </c>
      <c r="J341" s="288"/>
      <c r="K341" s="288"/>
      <c r="L341" s="288"/>
      <c r="M341" s="291"/>
      <c r="N341" s="291"/>
      <c r="O341" s="291"/>
      <c r="P341" s="291"/>
      <c r="Q341" s="291"/>
    </row>
    <row r="342" spans="1:17" ht="12.75" x14ac:dyDescent="0.2">
      <c r="A342" s="284">
        <v>334</v>
      </c>
      <c r="B342" s="285" t="s">
        <v>968</v>
      </c>
      <c r="C342" s="286" t="s">
        <v>1032</v>
      </c>
      <c r="D342" s="285" t="s">
        <v>1130</v>
      </c>
      <c r="E342" s="285" t="s">
        <v>1816</v>
      </c>
      <c r="F342" s="287">
        <v>15</v>
      </c>
      <c r="G342" s="287" t="s">
        <v>1389</v>
      </c>
      <c r="H342" s="287" t="s">
        <v>1389</v>
      </c>
      <c r="I342" s="287" t="s">
        <v>1374</v>
      </c>
      <c r="J342" s="288"/>
      <c r="K342" s="288"/>
      <c r="L342" s="288"/>
      <c r="M342" s="291"/>
      <c r="N342" s="291"/>
      <c r="O342" s="291"/>
      <c r="P342" s="291"/>
      <c r="Q342" s="291"/>
    </row>
    <row r="343" spans="1:17" ht="12.75" x14ac:dyDescent="0.2">
      <c r="A343" s="284">
        <v>442</v>
      </c>
      <c r="B343" s="285" t="s">
        <v>845</v>
      </c>
      <c r="C343" s="286" t="s">
        <v>1032</v>
      </c>
      <c r="D343" s="285" t="s">
        <v>1807</v>
      </c>
      <c r="E343" s="285" t="s">
        <v>1816</v>
      </c>
      <c r="F343" s="287">
        <v>15</v>
      </c>
      <c r="G343" s="287">
        <v>80</v>
      </c>
      <c r="H343" s="290">
        <v>1</v>
      </c>
      <c r="I343" s="287" t="s">
        <v>1368</v>
      </c>
      <c r="J343" s="288"/>
      <c r="K343" s="288"/>
      <c r="L343" s="288"/>
      <c r="M343" s="291"/>
      <c r="N343" s="291"/>
      <c r="O343" s="291"/>
      <c r="P343" s="291"/>
      <c r="Q343" s="291"/>
    </row>
    <row r="344" spans="1:17" ht="12.75" x14ac:dyDescent="0.2">
      <c r="A344" s="284">
        <v>231</v>
      </c>
      <c r="B344" s="285" t="s">
        <v>2182</v>
      </c>
      <c r="C344" s="286" t="s">
        <v>1032</v>
      </c>
      <c r="D344" s="285" t="s">
        <v>1807</v>
      </c>
      <c r="E344" s="285" t="s">
        <v>1829</v>
      </c>
      <c r="F344" s="287">
        <v>15</v>
      </c>
      <c r="G344" s="287">
        <v>100</v>
      </c>
      <c r="H344" s="290">
        <v>0.75</v>
      </c>
      <c r="I344" s="287" t="s">
        <v>1845</v>
      </c>
      <c r="J344" s="288"/>
      <c r="K344" s="288"/>
      <c r="L344" s="288"/>
      <c r="M344" s="291"/>
      <c r="N344" s="291"/>
      <c r="O344" s="291"/>
      <c r="P344" s="291"/>
      <c r="Q344" s="291"/>
    </row>
    <row r="345" spans="1:17" ht="12.75" x14ac:dyDescent="0.2">
      <c r="A345" s="284">
        <v>449</v>
      </c>
      <c r="B345" s="285" t="s">
        <v>2183</v>
      </c>
      <c r="C345" s="286" t="s">
        <v>1029</v>
      </c>
      <c r="D345" s="285" t="s">
        <v>1798</v>
      </c>
      <c r="E345" s="285" t="s">
        <v>1802</v>
      </c>
      <c r="F345" s="287">
        <v>10</v>
      </c>
      <c r="G345" s="287">
        <v>100</v>
      </c>
      <c r="H345" s="290">
        <v>1</v>
      </c>
      <c r="I345" s="287" t="s">
        <v>1368</v>
      </c>
      <c r="J345" s="288"/>
      <c r="K345" s="288"/>
      <c r="L345" s="288"/>
      <c r="M345" s="291"/>
      <c r="N345" s="291"/>
      <c r="O345" s="291"/>
      <c r="P345" s="291"/>
      <c r="Q345" s="291"/>
    </row>
    <row r="346" spans="1:17" ht="12.75" x14ac:dyDescent="0.2">
      <c r="A346" s="284">
        <v>26</v>
      </c>
      <c r="B346" s="285" t="s">
        <v>2184</v>
      </c>
      <c r="C346" s="286" t="s">
        <v>1022</v>
      </c>
      <c r="D346" s="285" t="s">
        <v>1807</v>
      </c>
      <c r="E346" s="285" t="s">
        <v>1829</v>
      </c>
      <c r="F346" s="287" t="s">
        <v>2049</v>
      </c>
      <c r="G346" s="287" t="s">
        <v>2019</v>
      </c>
      <c r="H346" s="290">
        <v>0.95</v>
      </c>
      <c r="I346" s="287" t="s">
        <v>1803</v>
      </c>
      <c r="J346" s="288"/>
      <c r="K346" s="288"/>
      <c r="L346" s="288"/>
      <c r="M346" s="291"/>
      <c r="N346" s="291"/>
      <c r="O346" s="291"/>
      <c r="P346" s="291"/>
      <c r="Q346" s="291"/>
    </row>
    <row r="347" spans="1:17" ht="12.75" x14ac:dyDescent="0.2">
      <c r="A347" s="284">
        <v>2</v>
      </c>
      <c r="B347" s="285" t="s">
        <v>2185</v>
      </c>
      <c r="C347" s="286" t="s">
        <v>1022</v>
      </c>
      <c r="D347" s="285" t="s">
        <v>1807</v>
      </c>
      <c r="E347" s="285" t="s">
        <v>1816</v>
      </c>
      <c r="F347" s="287">
        <v>25</v>
      </c>
      <c r="G347" s="287">
        <v>50</v>
      </c>
      <c r="H347" s="290">
        <v>1</v>
      </c>
      <c r="I347" s="287" t="s">
        <v>1803</v>
      </c>
      <c r="J347" s="288"/>
      <c r="K347" s="288"/>
      <c r="L347" s="288"/>
      <c r="M347" s="291"/>
      <c r="N347" s="291"/>
      <c r="O347" s="291"/>
      <c r="P347" s="291"/>
      <c r="Q347" s="291"/>
    </row>
    <row r="348" spans="1:17" ht="12.75" x14ac:dyDescent="0.2">
      <c r="A348" s="284">
        <v>134</v>
      </c>
      <c r="B348" s="285" t="s">
        <v>2186</v>
      </c>
      <c r="C348" s="286" t="s">
        <v>933</v>
      </c>
      <c r="D348" s="285" t="s">
        <v>1130</v>
      </c>
      <c r="E348" s="285" t="s">
        <v>1802</v>
      </c>
      <c r="F348" s="287">
        <v>15</v>
      </c>
      <c r="G348" s="287" t="s">
        <v>1389</v>
      </c>
      <c r="H348" s="290">
        <v>0.8</v>
      </c>
      <c r="I348" s="287" t="s">
        <v>1803</v>
      </c>
      <c r="J348" s="288"/>
      <c r="K348" s="288"/>
      <c r="L348" s="288"/>
      <c r="M348" s="291"/>
      <c r="N348" s="291"/>
      <c r="O348" s="291"/>
      <c r="P348" s="291"/>
      <c r="Q348" s="291"/>
    </row>
    <row r="349" spans="1:17" ht="12.75" x14ac:dyDescent="0.2">
      <c r="A349" s="284">
        <v>588</v>
      </c>
      <c r="B349" s="285" t="s">
        <v>1129</v>
      </c>
      <c r="C349" s="286" t="s">
        <v>1032</v>
      </c>
      <c r="D349" s="285" t="s">
        <v>1130</v>
      </c>
      <c r="E349" s="285" t="s">
        <v>1829</v>
      </c>
      <c r="F349" s="287">
        <v>10</v>
      </c>
      <c r="G349" s="287" t="s">
        <v>1389</v>
      </c>
      <c r="H349" s="287" t="s">
        <v>1389</v>
      </c>
      <c r="I349" s="287" t="s">
        <v>1371</v>
      </c>
      <c r="J349" s="288"/>
      <c r="K349" s="288"/>
      <c r="L349" s="288"/>
      <c r="M349" s="291"/>
      <c r="N349" s="291"/>
      <c r="O349" s="291"/>
      <c r="P349" s="291"/>
      <c r="Q349" s="291"/>
    </row>
    <row r="350" spans="1:17" ht="12.75" x14ac:dyDescent="0.2">
      <c r="A350" s="284">
        <v>282</v>
      </c>
      <c r="B350" s="285" t="s">
        <v>2187</v>
      </c>
      <c r="C350" s="286" t="s">
        <v>1018</v>
      </c>
      <c r="D350" s="285" t="s">
        <v>1807</v>
      </c>
      <c r="E350" s="285" t="s">
        <v>1802</v>
      </c>
      <c r="F350" s="287">
        <v>20</v>
      </c>
      <c r="G350" s="287" t="s">
        <v>1992</v>
      </c>
      <c r="H350" s="290">
        <v>1</v>
      </c>
      <c r="I350" s="287" t="s">
        <v>1374</v>
      </c>
      <c r="J350" s="288"/>
      <c r="K350" s="288"/>
      <c r="L350" s="288"/>
      <c r="M350" s="291"/>
      <c r="N350" s="291"/>
      <c r="O350" s="291"/>
      <c r="P350" s="291"/>
      <c r="Q350" s="291"/>
    </row>
    <row r="351" spans="1:17" ht="12.75" x14ac:dyDescent="0.2">
      <c r="A351" s="284">
        <v>616</v>
      </c>
      <c r="B351" s="285" t="s">
        <v>2188</v>
      </c>
      <c r="C351" s="286" t="s">
        <v>1027</v>
      </c>
      <c r="D351" s="285" t="s">
        <v>1807</v>
      </c>
      <c r="E351" s="285" t="s">
        <v>1825</v>
      </c>
      <c r="F351" s="287">
        <v>10</v>
      </c>
      <c r="G351" s="287">
        <v>90</v>
      </c>
      <c r="H351" s="290">
        <v>1</v>
      </c>
      <c r="I351" s="287" t="s">
        <v>1371</v>
      </c>
      <c r="J351" s="288"/>
      <c r="K351" s="288"/>
      <c r="L351" s="288"/>
      <c r="M351" s="291"/>
      <c r="N351" s="291"/>
      <c r="O351" s="291"/>
      <c r="P351" s="291"/>
      <c r="Q351" s="291"/>
    </row>
    <row r="352" spans="1:17" ht="12.75" x14ac:dyDescent="0.2">
      <c r="A352" s="284">
        <v>387</v>
      </c>
      <c r="B352" s="285" t="s">
        <v>2189</v>
      </c>
      <c r="C352" s="286" t="s">
        <v>1029</v>
      </c>
      <c r="D352" s="285" t="s">
        <v>1807</v>
      </c>
      <c r="E352" s="285" t="s">
        <v>1848</v>
      </c>
      <c r="F352" s="287">
        <v>5</v>
      </c>
      <c r="G352" s="287" t="s">
        <v>2035</v>
      </c>
      <c r="H352" s="290">
        <v>1</v>
      </c>
      <c r="I352" s="287" t="s">
        <v>1368</v>
      </c>
      <c r="J352" s="288"/>
      <c r="K352" s="288"/>
      <c r="L352" s="288"/>
      <c r="M352" s="291"/>
      <c r="N352" s="291"/>
      <c r="O352" s="291"/>
      <c r="P352" s="291"/>
      <c r="Q352" s="291"/>
    </row>
    <row r="353" spans="1:17" ht="12.75" x14ac:dyDescent="0.2">
      <c r="A353" s="284">
        <v>436</v>
      </c>
      <c r="B353" s="285" t="s">
        <v>2190</v>
      </c>
      <c r="C353" s="286" t="s">
        <v>1023</v>
      </c>
      <c r="D353" s="285" t="s">
        <v>1798</v>
      </c>
      <c r="E353" s="285" t="s">
        <v>1816</v>
      </c>
      <c r="F353" s="287">
        <v>15</v>
      </c>
      <c r="G353" s="287">
        <v>80</v>
      </c>
      <c r="H353" s="290">
        <v>1</v>
      </c>
      <c r="I353" s="287" t="s">
        <v>1368</v>
      </c>
      <c r="J353" s="288"/>
      <c r="K353" s="288"/>
      <c r="L353" s="288"/>
      <c r="M353" s="291"/>
      <c r="N353" s="291"/>
      <c r="O353" s="291"/>
      <c r="P353" s="291"/>
      <c r="Q353" s="291"/>
    </row>
    <row r="354" spans="1:17" ht="12.75" x14ac:dyDescent="0.2">
      <c r="A354" s="284">
        <v>348</v>
      </c>
      <c r="B354" s="285" t="s">
        <v>2191</v>
      </c>
      <c r="C354" s="286" t="s">
        <v>1026</v>
      </c>
      <c r="D354" s="285" t="s">
        <v>1807</v>
      </c>
      <c r="E354" s="285" t="s">
        <v>1829</v>
      </c>
      <c r="F354" s="287">
        <v>15</v>
      </c>
      <c r="G354" s="287">
        <v>90</v>
      </c>
      <c r="H354" s="290">
        <v>1</v>
      </c>
      <c r="I354" s="287" t="s">
        <v>1374</v>
      </c>
      <c r="J354" s="288"/>
      <c r="K354" s="288"/>
      <c r="L354" s="288"/>
      <c r="M354" s="291"/>
      <c r="N354" s="291"/>
      <c r="O354" s="291"/>
      <c r="P354" s="291"/>
      <c r="Q354" s="291"/>
    </row>
    <row r="355" spans="1:17" ht="12.75" x14ac:dyDescent="0.2">
      <c r="A355" s="284">
        <v>437</v>
      </c>
      <c r="B355" s="285" t="s">
        <v>2192</v>
      </c>
      <c r="C355" s="286" t="s">
        <v>1026</v>
      </c>
      <c r="D355" s="285" t="s">
        <v>1798</v>
      </c>
      <c r="E355" s="285" t="s">
        <v>1848</v>
      </c>
      <c r="F355" s="287">
        <v>5</v>
      </c>
      <c r="G355" s="287" t="s">
        <v>2042</v>
      </c>
      <c r="H355" s="290">
        <v>0.9</v>
      </c>
      <c r="I355" s="287" t="s">
        <v>1368</v>
      </c>
      <c r="J355" s="288"/>
      <c r="K355" s="288"/>
      <c r="L355" s="288"/>
      <c r="M355" s="291"/>
      <c r="N355" s="291"/>
      <c r="O355" s="291"/>
      <c r="P355" s="291"/>
      <c r="Q355" s="291"/>
    </row>
    <row r="356" spans="1:17" ht="12.75" x14ac:dyDescent="0.2">
      <c r="A356" s="284">
        <v>536</v>
      </c>
      <c r="B356" s="285" t="s">
        <v>2193</v>
      </c>
      <c r="C356" s="286" t="s">
        <v>1026</v>
      </c>
      <c r="D356" s="285" t="s">
        <v>1798</v>
      </c>
      <c r="E356" s="285" t="s">
        <v>1829</v>
      </c>
      <c r="F356" s="287">
        <v>10</v>
      </c>
      <c r="G356" s="287">
        <v>65</v>
      </c>
      <c r="H356" s="290">
        <v>0.9</v>
      </c>
      <c r="I356" s="287" t="s">
        <v>1376</v>
      </c>
      <c r="J356" s="288"/>
      <c r="K356" s="288"/>
      <c r="L356" s="288"/>
      <c r="M356" s="291"/>
      <c r="N356" s="291"/>
      <c r="O356" s="291"/>
      <c r="P356" s="291"/>
      <c r="Q356" s="291"/>
    </row>
    <row r="357" spans="1:17" ht="12.75" x14ac:dyDescent="0.2">
      <c r="A357" s="284">
        <v>141</v>
      </c>
      <c r="B357" s="285" t="s">
        <v>2194</v>
      </c>
      <c r="C357" s="286" t="s">
        <v>1017</v>
      </c>
      <c r="D357" s="285" t="s">
        <v>1807</v>
      </c>
      <c r="E357" s="285" t="s">
        <v>1802</v>
      </c>
      <c r="F357" s="287">
        <v>15</v>
      </c>
      <c r="G357" s="287">
        <v>20</v>
      </c>
      <c r="H357" s="290">
        <v>1</v>
      </c>
      <c r="I357" s="287" t="s">
        <v>1803</v>
      </c>
      <c r="J357" s="288"/>
      <c r="K357" s="288"/>
      <c r="L357" s="288"/>
      <c r="M357" s="291"/>
      <c r="N357" s="291"/>
      <c r="O357" s="291"/>
      <c r="P357" s="291"/>
      <c r="Q357" s="291"/>
    </row>
    <row r="358" spans="1:17" ht="12.75" x14ac:dyDescent="0.2">
      <c r="A358" s="284">
        <v>73</v>
      </c>
      <c r="B358" s="285" t="s">
        <v>1097</v>
      </c>
      <c r="C358" s="286" t="s">
        <v>1026</v>
      </c>
      <c r="D358" s="285" t="s">
        <v>1130</v>
      </c>
      <c r="E358" s="285" t="s">
        <v>1802</v>
      </c>
      <c r="F358" s="287">
        <v>10</v>
      </c>
      <c r="G358" s="287" t="s">
        <v>1389</v>
      </c>
      <c r="H358" s="290">
        <v>0.9</v>
      </c>
      <c r="I358" s="287" t="s">
        <v>1803</v>
      </c>
      <c r="J358" s="288"/>
      <c r="K358" s="288"/>
      <c r="L358" s="288"/>
      <c r="M358" s="291"/>
      <c r="N358" s="291"/>
      <c r="O358" s="291"/>
      <c r="P358" s="291"/>
      <c r="Q358" s="291"/>
    </row>
    <row r="359" spans="1:17" ht="12.75" x14ac:dyDescent="0.2">
      <c r="A359" s="284">
        <v>43</v>
      </c>
      <c r="B359" s="285" t="s">
        <v>1062</v>
      </c>
      <c r="C359" s="286" t="s">
        <v>1029</v>
      </c>
      <c r="D359" s="285" t="s">
        <v>1130</v>
      </c>
      <c r="E359" s="285" t="s">
        <v>1829</v>
      </c>
      <c r="F359" s="287">
        <v>30</v>
      </c>
      <c r="G359" s="287" t="s">
        <v>1389</v>
      </c>
      <c r="H359" s="290">
        <v>1</v>
      </c>
      <c r="I359" s="287" t="s">
        <v>1803</v>
      </c>
      <c r="J359" s="288"/>
      <c r="K359" s="288"/>
      <c r="L359" s="288"/>
      <c r="M359" s="291"/>
      <c r="N359" s="291"/>
      <c r="O359" s="291"/>
      <c r="P359" s="291"/>
      <c r="Q359" s="291"/>
    </row>
    <row r="360" spans="1:17" ht="12.75" x14ac:dyDescent="0.2">
      <c r="A360" s="284">
        <v>122</v>
      </c>
      <c r="B360" s="285" t="s">
        <v>2195</v>
      </c>
      <c r="C360" s="286" t="s">
        <v>1025</v>
      </c>
      <c r="D360" s="285" t="s">
        <v>1807</v>
      </c>
      <c r="E360" s="285" t="s">
        <v>1816</v>
      </c>
      <c r="F360" s="287">
        <v>30</v>
      </c>
      <c r="G360" s="287" t="s">
        <v>2080</v>
      </c>
      <c r="H360" s="290">
        <v>1</v>
      </c>
      <c r="I360" s="287" t="s">
        <v>1803</v>
      </c>
      <c r="J360" s="288"/>
      <c r="K360" s="288"/>
      <c r="L360" s="288"/>
      <c r="M360" s="291"/>
      <c r="N360" s="291"/>
      <c r="O360" s="291"/>
      <c r="P360" s="291"/>
      <c r="Q360" s="291"/>
    </row>
    <row r="361" spans="1:17" ht="12.75" x14ac:dyDescent="0.2">
      <c r="A361" s="284">
        <v>617</v>
      </c>
      <c r="B361" s="285" t="s">
        <v>2196</v>
      </c>
      <c r="C361" s="286" t="s">
        <v>1021</v>
      </c>
      <c r="D361" s="285" t="s">
        <v>1798</v>
      </c>
      <c r="E361" s="285" t="s">
        <v>1825</v>
      </c>
      <c r="F361" s="287">
        <v>5</v>
      </c>
      <c r="G361" s="287">
        <v>140</v>
      </c>
      <c r="H361" s="290">
        <v>0.9</v>
      </c>
      <c r="I361" s="287" t="s">
        <v>1371</v>
      </c>
      <c r="J361" s="288"/>
      <c r="K361" s="288"/>
      <c r="L361" s="288"/>
      <c r="M361" s="291"/>
      <c r="N361" s="291"/>
      <c r="O361" s="291"/>
      <c r="P361" s="291"/>
      <c r="Q361" s="291"/>
    </row>
    <row r="362" spans="1:17" ht="12.75" x14ac:dyDescent="0.2">
      <c r="A362" s="284">
        <v>113</v>
      </c>
      <c r="B362" s="285" t="s">
        <v>2197</v>
      </c>
      <c r="C362" s="286" t="s">
        <v>933</v>
      </c>
      <c r="D362" s="285" t="s">
        <v>1130</v>
      </c>
      <c r="E362" s="285" t="s">
        <v>1825</v>
      </c>
      <c r="F362" s="287">
        <v>30</v>
      </c>
      <c r="G362" s="287" t="s">
        <v>1389</v>
      </c>
      <c r="H362" s="287" t="s">
        <v>1389</v>
      </c>
      <c r="I362" s="287" t="s">
        <v>1803</v>
      </c>
      <c r="J362" s="288"/>
      <c r="K362" s="288"/>
      <c r="L362" s="288"/>
      <c r="M362" s="291"/>
      <c r="N362" s="291"/>
      <c r="O362" s="291"/>
      <c r="P362" s="291"/>
      <c r="Q362" s="291"/>
    </row>
    <row r="363" spans="1:17" ht="12.75" x14ac:dyDescent="0.2">
      <c r="A363" s="284">
        <v>199</v>
      </c>
      <c r="B363" s="285" t="s">
        <v>2198</v>
      </c>
      <c r="C363" s="286" t="s">
        <v>1029</v>
      </c>
      <c r="D363" s="285" t="s">
        <v>1130</v>
      </c>
      <c r="E363" s="285" t="s">
        <v>1802</v>
      </c>
      <c r="F363" s="287">
        <v>5</v>
      </c>
      <c r="G363" s="287" t="s">
        <v>1389</v>
      </c>
      <c r="H363" s="290">
        <v>1</v>
      </c>
      <c r="I363" s="287" t="s">
        <v>1845</v>
      </c>
      <c r="J363" s="288"/>
      <c r="K363" s="288"/>
      <c r="L363" s="288"/>
      <c r="M363" s="291"/>
      <c r="N363" s="291"/>
      <c r="O363" s="291"/>
      <c r="P363" s="291"/>
      <c r="Q363" s="291"/>
    </row>
    <row r="364" spans="1:17" ht="12.75" x14ac:dyDescent="0.2">
      <c r="A364" s="284">
        <v>142</v>
      </c>
      <c r="B364" s="285" t="s">
        <v>2199</v>
      </c>
      <c r="C364" s="286" t="s">
        <v>1029</v>
      </c>
      <c r="D364" s="285" t="s">
        <v>1130</v>
      </c>
      <c r="E364" s="285" t="s">
        <v>1825</v>
      </c>
      <c r="F364" s="287">
        <v>10</v>
      </c>
      <c r="G364" s="287" t="s">
        <v>1389</v>
      </c>
      <c r="H364" s="290">
        <v>0.75</v>
      </c>
      <c r="I364" s="287" t="s">
        <v>1803</v>
      </c>
      <c r="J364" s="288"/>
      <c r="K364" s="288"/>
      <c r="L364" s="288"/>
      <c r="M364" s="291"/>
      <c r="N364" s="291"/>
      <c r="O364" s="291"/>
      <c r="P364" s="291"/>
      <c r="Q364" s="291"/>
    </row>
    <row r="365" spans="1:17" ht="12.75" x14ac:dyDescent="0.2">
      <c r="A365" s="284">
        <v>67</v>
      </c>
      <c r="B365" s="285" t="s">
        <v>2200</v>
      </c>
      <c r="C365" s="286" t="s">
        <v>1022</v>
      </c>
      <c r="D365" s="285" t="s">
        <v>1807</v>
      </c>
      <c r="E365" s="285" t="s">
        <v>1816</v>
      </c>
      <c r="F365" s="287">
        <v>20</v>
      </c>
      <c r="G365" s="287" t="s">
        <v>2201</v>
      </c>
      <c r="H365" s="287" t="s">
        <v>2013</v>
      </c>
      <c r="I365" s="287" t="s">
        <v>1803</v>
      </c>
      <c r="J365" s="288"/>
      <c r="K365" s="288"/>
      <c r="L365" s="288"/>
      <c r="M365" s="291"/>
      <c r="N365" s="291"/>
      <c r="O365" s="291"/>
      <c r="P365" s="291"/>
      <c r="Q365" s="291"/>
    </row>
    <row r="366" spans="1:17" ht="12.75" x14ac:dyDescent="0.2">
      <c r="A366" s="284">
        <v>490</v>
      </c>
      <c r="B366" s="285" t="s">
        <v>2202</v>
      </c>
      <c r="C366" s="286" t="s">
        <v>1022</v>
      </c>
      <c r="D366" s="285" t="s">
        <v>1807</v>
      </c>
      <c r="E366" s="285" t="s">
        <v>1864</v>
      </c>
      <c r="F366" s="287">
        <v>20</v>
      </c>
      <c r="G366" s="287" t="s">
        <v>1992</v>
      </c>
      <c r="H366" s="290">
        <v>1</v>
      </c>
      <c r="I366" s="287" t="s">
        <v>1376</v>
      </c>
      <c r="J366" s="288"/>
      <c r="K366" s="288"/>
      <c r="L366" s="288"/>
      <c r="M366" s="291"/>
      <c r="N366" s="291"/>
      <c r="O366" s="291"/>
      <c r="P366" s="291"/>
      <c r="Q366" s="291"/>
    </row>
    <row r="367" spans="1:17" ht="12.75" x14ac:dyDescent="0.2">
      <c r="A367" s="284">
        <v>381</v>
      </c>
      <c r="B367" s="285" t="s">
        <v>943</v>
      </c>
      <c r="C367" s="286" t="s">
        <v>1029</v>
      </c>
      <c r="D367" s="285" t="s">
        <v>1130</v>
      </c>
      <c r="E367" s="285" t="s">
        <v>1848</v>
      </c>
      <c r="F367" s="287">
        <v>30</v>
      </c>
      <c r="G367" s="287" t="s">
        <v>1389</v>
      </c>
      <c r="H367" s="287" t="s">
        <v>1389</v>
      </c>
      <c r="I367" s="287" t="s">
        <v>1368</v>
      </c>
      <c r="J367" s="288"/>
      <c r="K367" s="288"/>
      <c r="L367" s="288"/>
      <c r="M367" s="291"/>
      <c r="N367" s="291"/>
      <c r="O367" s="291"/>
      <c r="P367" s="291"/>
      <c r="Q367" s="291"/>
    </row>
    <row r="368" spans="1:17" ht="12.75" x14ac:dyDescent="0.2">
      <c r="A368" s="284">
        <v>461</v>
      </c>
      <c r="B368" s="285" t="s">
        <v>2203</v>
      </c>
      <c r="C368" s="286" t="s">
        <v>933</v>
      </c>
      <c r="D368" s="285" t="s">
        <v>1130</v>
      </c>
      <c r="E368" s="285" t="s">
        <v>1825</v>
      </c>
      <c r="F368" s="287">
        <v>10</v>
      </c>
      <c r="G368" s="287" t="s">
        <v>1389</v>
      </c>
      <c r="H368" s="287" t="s">
        <v>1389</v>
      </c>
      <c r="I368" s="287" t="s">
        <v>1368</v>
      </c>
      <c r="J368" s="288"/>
      <c r="K368" s="288"/>
      <c r="L368" s="288"/>
      <c r="M368" s="291"/>
      <c r="N368" s="291"/>
      <c r="O368" s="291"/>
      <c r="P368" s="291"/>
      <c r="Q368" s="291"/>
    </row>
    <row r="369" spans="1:17" ht="12.75" x14ac:dyDescent="0.2">
      <c r="A369" s="284">
        <v>295</v>
      </c>
      <c r="B369" s="285" t="s">
        <v>936</v>
      </c>
      <c r="C369" s="286" t="s">
        <v>933</v>
      </c>
      <c r="D369" s="285" t="s">
        <v>1798</v>
      </c>
      <c r="E369" s="285" t="s">
        <v>1802</v>
      </c>
      <c r="F369" s="287">
        <v>5</v>
      </c>
      <c r="G369" s="287">
        <v>70</v>
      </c>
      <c r="H369" s="290">
        <v>1</v>
      </c>
      <c r="I369" s="287" t="s">
        <v>1374</v>
      </c>
      <c r="J369" s="288"/>
      <c r="K369" s="288"/>
      <c r="L369" s="288"/>
      <c r="M369" s="291"/>
      <c r="N369" s="291"/>
      <c r="O369" s="291"/>
      <c r="P369" s="291"/>
      <c r="Q369" s="291"/>
    </row>
    <row r="370" spans="1:17" ht="12.75" x14ac:dyDescent="0.2">
      <c r="A370" s="284">
        <v>183</v>
      </c>
      <c r="B370" s="285" t="s">
        <v>2204</v>
      </c>
      <c r="C370" s="286" t="s">
        <v>1022</v>
      </c>
      <c r="D370" s="285" t="s">
        <v>1807</v>
      </c>
      <c r="E370" s="285" t="s">
        <v>1829</v>
      </c>
      <c r="F370" s="287">
        <v>30</v>
      </c>
      <c r="G370" s="287">
        <v>40</v>
      </c>
      <c r="H370" s="290">
        <v>1</v>
      </c>
      <c r="I370" s="287" t="s">
        <v>1845</v>
      </c>
      <c r="J370" s="288"/>
      <c r="K370" s="288"/>
      <c r="L370" s="288"/>
      <c r="M370" s="291"/>
      <c r="N370" s="291"/>
      <c r="O370" s="291"/>
      <c r="P370" s="291"/>
      <c r="Q370" s="291"/>
    </row>
    <row r="371" spans="1:17" ht="12.75" x14ac:dyDescent="0.2">
      <c r="A371" s="284">
        <v>277</v>
      </c>
      <c r="B371" s="285" t="s">
        <v>2205</v>
      </c>
      <c r="C371" s="286" t="s">
        <v>933</v>
      </c>
      <c r="D371" s="285" t="s">
        <v>1130</v>
      </c>
      <c r="E371" s="285" t="s">
        <v>1825</v>
      </c>
      <c r="F371" s="287">
        <v>15</v>
      </c>
      <c r="G371" s="287" t="s">
        <v>1389</v>
      </c>
      <c r="H371" s="287" t="s">
        <v>1389</v>
      </c>
      <c r="I371" s="287" t="s">
        <v>1374</v>
      </c>
      <c r="J371" s="288"/>
      <c r="K371" s="288"/>
      <c r="L371" s="288"/>
      <c r="M371" s="291"/>
      <c r="N371" s="291"/>
      <c r="O371" s="291"/>
      <c r="P371" s="291"/>
      <c r="Q371" s="291"/>
    </row>
    <row r="372" spans="1:17" ht="12.75" x14ac:dyDescent="0.2">
      <c r="A372" s="284">
        <v>478</v>
      </c>
      <c r="B372" s="285" t="s">
        <v>2206</v>
      </c>
      <c r="C372" s="286" t="s">
        <v>933</v>
      </c>
      <c r="D372" s="285" t="s">
        <v>1130</v>
      </c>
      <c r="E372" s="285" t="s">
        <v>1864</v>
      </c>
      <c r="F372" s="287">
        <v>10</v>
      </c>
      <c r="G372" s="287" t="s">
        <v>1389</v>
      </c>
      <c r="H372" s="287" t="s">
        <v>1389</v>
      </c>
      <c r="I372" s="287" t="s">
        <v>1376</v>
      </c>
      <c r="J372" s="288"/>
      <c r="K372" s="288"/>
      <c r="L372" s="288"/>
      <c r="M372" s="291"/>
      <c r="N372" s="291"/>
      <c r="O372" s="291"/>
      <c r="P372" s="291"/>
      <c r="Q372" s="291"/>
    </row>
    <row r="373" spans="1:17" ht="12.75" x14ac:dyDescent="0.2">
      <c r="A373" s="284">
        <v>345</v>
      </c>
      <c r="B373" s="285" t="s">
        <v>2207</v>
      </c>
      <c r="C373" s="286" t="s">
        <v>1026</v>
      </c>
      <c r="D373" s="285" t="s">
        <v>1798</v>
      </c>
      <c r="E373" s="285" t="s">
        <v>1825</v>
      </c>
      <c r="F373" s="287">
        <v>20</v>
      </c>
      <c r="G373" s="287">
        <v>60</v>
      </c>
      <c r="H373" s="287" t="s">
        <v>1389</v>
      </c>
      <c r="I373" s="287" t="s">
        <v>1374</v>
      </c>
      <c r="J373" s="288"/>
      <c r="K373" s="288"/>
      <c r="L373" s="288"/>
      <c r="M373" s="291"/>
      <c r="N373" s="291"/>
      <c r="O373" s="291"/>
      <c r="P373" s="291"/>
      <c r="Q373" s="291"/>
    </row>
    <row r="374" spans="1:17" ht="12.75" x14ac:dyDescent="0.2">
      <c r="A374" s="284">
        <v>463</v>
      </c>
      <c r="B374" s="285" t="s">
        <v>2208</v>
      </c>
      <c r="C374" s="286" t="s">
        <v>1023</v>
      </c>
      <c r="D374" s="285" t="s">
        <v>1798</v>
      </c>
      <c r="E374" s="285" t="s">
        <v>1816</v>
      </c>
      <c r="F374" s="287">
        <v>5</v>
      </c>
      <c r="G374" s="287">
        <v>120</v>
      </c>
      <c r="H374" s="287" t="s">
        <v>2209</v>
      </c>
      <c r="I374" s="287" t="s">
        <v>1368</v>
      </c>
      <c r="J374" s="288"/>
      <c r="K374" s="288"/>
      <c r="L374" s="288"/>
      <c r="M374" s="291"/>
      <c r="N374" s="291"/>
      <c r="O374" s="291"/>
      <c r="P374" s="291"/>
      <c r="Q374" s="291"/>
    </row>
    <row r="375" spans="1:17" ht="12.75" x14ac:dyDescent="0.2">
      <c r="A375" s="284">
        <v>443</v>
      </c>
      <c r="B375" s="285" t="s">
        <v>2210</v>
      </c>
      <c r="C375" s="286" t="s">
        <v>1032</v>
      </c>
      <c r="D375" s="285" t="s">
        <v>1807</v>
      </c>
      <c r="E375" s="285" t="s">
        <v>1829</v>
      </c>
      <c r="F375" s="287">
        <v>20</v>
      </c>
      <c r="G375" s="287">
        <v>60</v>
      </c>
      <c r="H375" s="287" t="s">
        <v>1389</v>
      </c>
      <c r="I375" s="287" t="s">
        <v>1368</v>
      </c>
      <c r="J375" s="288"/>
      <c r="K375" s="288"/>
      <c r="L375" s="288"/>
      <c r="M375" s="291"/>
      <c r="N375" s="291"/>
      <c r="O375" s="291"/>
      <c r="P375" s="291"/>
      <c r="Q375" s="291"/>
    </row>
    <row r="376" spans="1:17" ht="12.75" x14ac:dyDescent="0.2">
      <c r="A376" s="284">
        <v>393</v>
      </c>
      <c r="B376" s="285" t="s">
        <v>2211</v>
      </c>
      <c r="C376" s="286" t="s">
        <v>1020</v>
      </c>
      <c r="D376" s="285" t="s">
        <v>1130</v>
      </c>
      <c r="E376" s="285" t="s">
        <v>1848</v>
      </c>
      <c r="F376" s="287">
        <v>10</v>
      </c>
      <c r="G376" s="287" t="s">
        <v>1389</v>
      </c>
      <c r="H376" s="287" t="s">
        <v>1389</v>
      </c>
      <c r="I376" s="287" t="s">
        <v>1368</v>
      </c>
      <c r="J376" s="288"/>
      <c r="K376" s="288"/>
      <c r="L376" s="288"/>
      <c r="M376" s="291"/>
      <c r="N376" s="291"/>
      <c r="O376" s="291"/>
      <c r="P376" s="291"/>
      <c r="Q376" s="291"/>
    </row>
    <row r="377" spans="1:17" ht="12.75" x14ac:dyDescent="0.2">
      <c r="A377" s="284">
        <v>602</v>
      </c>
      <c r="B377" s="285" t="s">
        <v>2212</v>
      </c>
      <c r="C377" s="286" t="s">
        <v>1020</v>
      </c>
      <c r="D377" s="285" t="s">
        <v>1130</v>
      </c>
      <c r="E377" s="285" t="s">
        <v>1864</v>
      </c>
      <c r="F377" s="287">
        <v>20</v>
      </c>
      <c r="G377" s="287" t="s">
        <v>1389</v>
      </c>
      <c r="H377" s="287" t="s">
        <v>1389</v>
      </c>
      <c r="I377" s="287" t="s">
        <v>1371</v>
      </c>
      <c r="J377" s="288"/>
      <c r="K377" s="288"/>
      <c r="L377" s="288"/>
      <c r="M377" s="291"/>
      <c r="N377" s="291"/>
      <c r="O377" s="291"/>
      <c r="P377" s="291"/>
      <c r="Q377" s="291"/>
    </row>
    <row r="378" spans="1:17" ht="12.75" x14ac:dyDescent="0.2">
      <c r="A378" s="284">
        <v>222</v>
      </c>
      <c r="B378" s="285" t="s">
        <v>2213</v>
      </c>
      <c r="C378" s="286" t="s">
        <v>1027</v>
      </c>
      <c r="D378" s="285" t="s">
        <v>1807</v>
      </c>
      <c r="E378" s="285" t="s">
        <v>1816</v>
      </c>
      <c r="F378" s="287">
        <v>30</v>
      </c>
      <c r="G378" s="287" t="s">
        <v>1389</v>
      </c>
      <c r="H378" s="290">
        <v>1</v>
      </c>
      <c r="I378" s="287" t="s">
        <v>1845</v>
      </c>
      <c r="J378" s="288"/>
      <c r="K378" s="288"/>
      <c r="L378" s="288"/>
      <c r="M378" s="291"/>
      <c r="N378" s="291"/>
      <c r="O378" s="291"/>
      <c r="P378" s="291"/>
      <c r="Q378" s="291"/>
    </row>
    <row r="379" spans="1:17" ht="12.75" x14ac:dyDescent="0.2">
      <c r="A379" s="284">
        <v>561</v>
      </c>
      <c r="B379" s="285" t="s">
        <v>2214</v>
      </c>
      <c r="C379" s="286" t="s">
        <v>1022</v>
      </c>
      <c r="D379" s="285" t="s">
        <v>1130</v>
      </c>
      <c r="E379" s="285" t="s">
        <v>1829</v>
      </c>
      <c r="F379" s="287">
        <v>10</v>
      </c>
      <c r="G379" s="287" t="s">
        <v>1389</v>
      </c>
      <c r="H379" s="287" t="s">
        <v>1389</v>
      </c>
      <c r="I379" s="287" t="s">
        <v>1371</v>
      </c>
      <c r="J379" s="288"/>
      <c r="K379" s="288"/>
      <c r="L379" s="288"/>
      <c r="M379" s="291"/>
      <c r="N379" s="291"/>
      <c r="O379" s="291"/>
      <c r="P379" s="291"/>
      <c r="Q379" s="291"/>
    </row>
    <row r="380" spans="1:17" ht="12.75" x14ac:dyDescent="0.2">
      <c r="A380" s="284">
        <v>382</v>
      </c>
      <c r="B380" s="285" t="s">
        <v>2215</v>
      </c>
      <c r="C380" s="286" t="s">
        <v>1029</v>
      </c>
      <c r="D380" s="285" t="s">
        <v>1130</v>
      </c>
      <c r="E380" s="285" t="s">
        <v>1848</v>
      </c>
      <c r="F380" s="287">
        <v>20</v>
      </c>
      <c r="G380" s="287" t="s">
        <v>1389</v>
      </c>
      <c r="H380" s="287" t="s">
        <v>1389</v>
      </c>
      <c r="I380" s="287" t="s">
        <v>1368</v>
      </c>
      <c r="J380" s="288"/>
      <c r="K380" s="288"/>
      <c r="L380" s="288"/>
      <c r="M380" s="291"/>
      <c r="N380" s="291"/>
      <c r="O380" s="291"/>
      <c r="P380" s="291"/>
      <c r="Q380" s="291"/>
    </row>
    <row r="381" spans="1:17" ht="12.75" x14ac:dyDescent="0.2">
      <c r="A381" s="284">
        <v>212</v>
      </c>
      <c r="B381" s="285" t="s">
        <v>889</v>
      </c>
      <c r="C381" s="286" t="s">
        <v>1029</v>
      </c>
      <c r="D381" s="285" t="s">
        <v>1130</v>
      </c>
      <c r="E381" s="285" t="s">
        <v>1825</v>
      </c>
      <c r="F381" s="287">
        <v>5</v>
      </c>
      <c r="G381" s="287" t="s">
        <v>1389</v>
      </c>
      <c r="H381" s="290">
        <v>1</v>
      </c>
      <c r="I381" s="287" t="s">
        <v>1845</v>
      </c>
      <c r="J381" s="288"/>
      <c r="K381" s="288"/>
      <c r="L381" s="288"/>
      <c r="M381" s="291"/>
      <c r="N381" s="291"/>
      <c r="O381" s="291"/>
      <c r="P381" s="291"/>
      <c r="Q381" s="291"/>
    </row>
    <row r="382" spans="1:17" ht="12.75" x14ac:dyDescent="0.2">
      <c r="A382" s="284">
        <v>96</v>
      </c>
      <c r="B382" s="285" t="s">
        <v>2216</v>
      </c>
      <c r="C382" s="286" t="s">
        <v>933</v>
      </c>
      <c r="D382" s="285" t="s">
        <v>1130</v>
      </c>
      <c r="E382" s="285" t="s">
        <v>1825</v>
      </c>
      <c r="F382" s="287">
        <v>40</v>
      </c>
      <c r="G382" s="287" t="s">
        <v>1389</v>
      </c>
      <c r="H382" s="287" t="s">
        <v>1389</v>
      </c>
      <c r="I382" s="287" t="s">
        <v>1803</v>
      </c>
      <c r="J382" s="288"/>
      <c r="K382" s="288"/>
      <c r="L382" s="288"/>
      <c r="M382" s="291"/>
      <c r="N382" s="291"/>
      <c r="O382" s="291"/>
      <c r="P382" s="291"/>
      <c r="Q382" s="291"/>
    </row>
    <row r="383" spans="1:17" ht="12.75" x14ac:dyDescent="0.2">
      <c r="A383" s="284">
        <v>72</v>
      </c>
      <c r="B383" s="285" t="s">
        <v>2217</v>
      </c>
      <c r="C383" s="286" t="s">
        <v>1026</v>
      </c>
      <c r="D383" s="285" t="s">
        <v>1798</v>
      </c>
      <c r="E383" s="285" t="s">
        <v>1802</v>
      </c>
      <c r="F383" s="287" t="s">
        <v>2218</v>
      </c>
      <c r="G383" s="287">
        <v>40</v>
      </c>
      <c r="H383" s="290">
        <v>1</v>
      </c>
      <c r="I383" s="287" t="s">
        <v>1803</v>
      </c>
      <c r="J383" s="288"/>
      <c r="K383" s="288"/>
      <c r="L383" s="288"/>
      <c r="M383" s="291"/>
      <c r="N383" s="291"/>
      <c r="O383" s="291"/>
      <c r="P383" s="291"/>
      <c r="Q383" s="291"/>
    </row>
    <row r="384" spans="1:17" ht="12.75" x14ac:dyDescent="0.2">
      <c r="A384" s="284">
        <v>25</v>
      </c>
      <c r="B384" s="285" t="s">
        <v>2219</v>
      </c>
      <c r="C384" s="286" t="s">
        <v>1029</v>
      </c>
      <c r="D384" s="285" t="s">
        <v>1807</v>
      </c>
      <c r="E384" s="285" t="s">
        <v>1829</v>
      </c>
      <c r="F384" s="287">
        <v>5</v>
      </c>
      <c r="G384" s="287">
        <v>120</v>
      </c>
      <c r="H384" s="290">
        <v>0.75</v>
      </c>
      <c r="I384" s="287" t="s">
        <v>1803</v>
      </c>
      <c r="J384" s="288"/>
      <c r="K384" s="288"/>
      <c r="L384" s="288"/>
      <c r="M384" s="291"/>
      <c r="N384" s="291"/>
      <c r="O384" s="291"/>
      <c r="P384" s="291"/>
      <c r="Q384" s="291"/>
    </row>
    <row r="385" spans="1:17" ht="12.75" x14ac:dyDescent="0.2">
      <c r="A385" s="284">
        <v>5</v>
      </c>
      <c r="B385" s="285" t="s">
        <v>2220</v>
      </c>
      <c r="C385" s="286" t="s">
        <v>1029</v>
      </c>
      <c r="D385" s="285" t="s">
        <v>1807</v>
      </c>
      <c r="E385" s="285" t="s">
        <v>1816</v>
      </c>
      <c r="F385" s="287">
        <v>20</v>
      </c>
      <c r="G385" s="287">
        <v>80</v>
      </c>
      <c r="H385" s="290">
        <v>0.85</v>
      </c>
      <c r="I385" s="287" t="s">
        <v>1803</v>
      </c>
      <c r="J385" s="288"/>
      <c r="K385" s="288"/>
      <c r="L385" s="288"/>
      <c r="M385" s="291"/>
      <c r="N385" s="291"/>
      <c r="O385" s="291"/>
      <c r="P385" s="291"/>
      <c r="Q385" s="291"/>
    </row>
    <row r="386" spans="1:17" ht="12.75" x14ac:dyDescent="0.2">
      <c r="A386" s="284">
        <v>224</v>
      </c>
      <c r="B386" s="285" t="s">
        <v>2221</v>
      </c>
      <c r="C386" s="286" t="s">
        <v>1017</v>
      </c>
      <c r="D386" s="285" t="s">
        <v>1807</v>
      </c>
      <c r="E386" s="285" t="s">
        <v>1829</v>
      </c>
      <c r="F386" s="287">
        <v>10</v>
      </c>
      <c r="G386" s="287">
        <v>120</v>
      </c>
      <c r="H386" s="290">
        <v>0.85</v>
      </c>
      <c r="I386" s="287" t="s">
        <v>1845</v>
      </c>
      <c r="J386" s="288"/>
      <c r="K386" s="288"/>
      <c r="L386" s="288"/>
      <c r="M386" s="291"/>
      <c r="N386" s="291"/>
      <c r="O386" s="291"/>
      <c r="P386" s="291"/>
      <c r="Q386" s="291"/>
    </row>
    <row r="387" spans="1:17" ht="12.75" x14ac:dyDescent="0.2">
      <c r="A387" s="284">
        <v>262</v>
      </c>
      <c r="B387" s="285" t="s">
        <v>2222</v>
      </c>
      <c r="C387" s="286" t="s">
        <v>1018</v>
      </c>
      <c r="D387" s="285" t="s">
        <v>1130</v>
      </c>
      <c r="E387" s="285" t="s">
        <v>1816</v>
      </c>
      <c r="F387" s="287">
        <v>10</v>
      </c>
      <c r="G387" s="287" t="s">
        <v>1389</v>
      </c>
      <c r="H387" s="290">
        <v>1</v>
      </c>
      <c r="I387" s="287" t="s">
        <v>1374</v>
      </c>
      <c r="J387" s="288"/>
      <c r="K387" s="288"/>
      <c r="L387" s="288"/>
      <c r="M387" s="291"/>
      <c r="N387" s="291"/>
      <c r="O387" s="291"/>
      <c r="P387" s="291"/>
      <c r="Q387" s="291"/>
    </row>
    <row r="388" spans="1:17" ht="12.75" x14ac:dyDescent="0.2">
      <c r="A388" s="284">
        <v>368</v>
      </c>
      <c r="B388" s="285" t="s">
        <v>2223</v>
      </c>
      <c r="C388" s="286" t="s">
        <v>1032</v>
      </c>
      <c r="D388" s="285" t="s">
        <v>1807</v>
      </c>
      <c r="E388" s="285" t="s">
        <v>1825</v>
      </c>
      <c r="F388" s="287">
        <v>10</v>
      </c>
      <c r="G388" s="287" t="s">
        <v>1389</v>
      </c>
      <c r="H388" s="290">
        <v>1</v>
      </c>
      <c r="I388" s="287" t="s">
        <v>1368</v>
      </c>
      <c r="J388" s="288"/>
      <c r="K388" s="288"/>
      <c r="L388" s="288"/>
      <c r="M388" s="291"/>
      <c r="N388" s="291"/>
      <c r="O388" s="291"/>
      <c r="P388" s="291"/>
      <c r="Q388" s="291"/>
    </row>
    <row r="389" spans="1:17" ht="12.75" x14ac:dyDescent="0.2">
      <c r="A389" s="284">
        <v>232</v>
      </c>
      <c r="B389" s="285" t="s">
        <v>2224</v>
      </c>
      <c r="C389" s="286" t="s">
        <v>1032</v>
      </c>
      <c r="D389" s="285" t="s">
        <v>1807</v>
      </c>
      <c r="E389" s="285" t="s">
        <v>1829</v>
      </c>
      <c r="F389" s="287">
        <v>35</v>
      </c>
      <c r="G389" s="287">
        <v>50</v>
      </c>
      <c r="H389" s="290">
        <v>0.95</v>
      </c>
      <c r="I389" s="287" t="s">
        <v>1845</v>
      </c>
      <c r="J389" s="288"/>
      <c r="K389" s="288"/>
      <c r="L389" s="288"/>
      <c r="M389" s="291"/>
      <c r="N389" s="291"/>
      <c r="O389" s="291"/>
      <c r="P389" s="291"/>
      <c r="Q389" s="291"/>
    </row>
    <row r="390" spans="1:17" ht="12.75" x14ac:dyDescent="0.2">
      <c r="A390" s="284">
        <v>319</v>
      </c>
      <c r="B390" s="285" t="s">
        <v>2225</v>
      </c>
      <c r="C390" s="286" t="s">
        <v>1032</v>
      </c>
      <c r="D390" s="285" t="s">
        <v>1130</v>
      </c>
      <c r="E390" s="285" t="s">
        <v>1802</v>
      </c>
      <c r="F390" s="287">
        <v>40</v>
      </c>
      <c r="G390" s="287" t="s">
        <v>1389</v>
      </c>
      <c r="H390" s="290">
        <v>0.85</v>
      </c>
      <c r="I390" s="287" t="s">
        <v>1374</v>
      </c>
      <c r="J390" s="288"/>
      <c r="K390" s="288"/>
      <c r="L390" s="288"/>
      <c r="M390" s="291"/>
      <c r="N390" s="291"/>
      <c r="O390" s="291"/>
      <c r="P390" s="291"/>
      <c r="Q390" s="291"/>
    </row>
    <row r="391" spans="1:17" ht="12.75" x14ac:dyDescent="0.2">
      <c r="A391" s="284">
        <v>309</v>
      </c>
      <c r="B391" s="285" t="s">
        <v>2226</v>
      </c>
      <c r="C391" s="286" t="s">
        <v>1032</v>
      </c>
      <c r="D391" s="285" t="s">
        <v>1807</v>
      </c>
      <c r="E391" s="285" t="s">
        <v>1829</v>
      </c>
      <c r="F391" s="287">
        <v>10</v>
      </c>
      <c r="G391" s="287" t="s">
        <v>2068</v>
      </c>
      <c r="H391" s="287" t="s">
        <v>2020</v>
      </c>
      <c r="I391" s="287" t="s">
        <v>1374</v>
      </c>
      <c r="J391" s="288"/>
      <c r="K391" s="288"/>
      <c r="L391" s="288"/>
      <c r="M391" s="291"/>
      <c r="N391" s="291"/>
      <c r="O391" s="291"/>
      <c r="P391" s="291"/>
      <c r="Q391" s="291"/>
    </row>
    <row r="392" spans="1:17" ht="12.75" x14ac:dyDescent="0.2">
      <c r="A392" s="284">
        <v>118</v>
      </c>
      <c r="B392" s="285" t="s">
        <v>1700</v>
      </c>
      <c r="C392" s="286" t="s">
        <v>1029</v>
      </c>
      <c r="D392" s="285" t="s">
        <v>1130</v>
      </c>
      <c r="E392" s="285" t="s">
        <v>1848</v>
      </c>
      <c r="F392" s="287">
        <v>10</v>
      </c>
      <c r="G392" s="287" t="s">
        <v>1389</v>
      </c>
      <c r="H392" s="287" t="s">
        <v>1389</v>
      </c>
      <c r="I392" s="287" t="s">
        <v>1803</v>
      </c>
      <c r="J392" s="288"/>
      <c r="K392" s="288"/>
      <c r="L392" s="288"/>
      <c r="M392" s="291"/>
      <c r="N392" s="291"/>
      <c r="O392" s="291"/>
      <c r="P392" s="291"/>
      <c r="Q392" s="291"/>
    </row>
    <row r="393" spans="1:17" ht="12.75" x14ac:dyDescent="0.2">
      <c r="A393" s="284">
        <v>208</v>
      </c>
      <c r="B393" s="285" t="s">
        <v>2227</v>
      </c>
      <c r="C393" s="286" t="s">
        <v>1029</v>
      </c>
      <c r="D393" s="285" t="s">
        <v>1130</v>
      </c>
      <c r="E393" s="285" t="s">
        <v>1848</v>
      </c>
      <c r="F393" s="287">
        <v>10</v>
      </c>
      <c r="G393" s="287" t="s">
        <v>1389</v>
      </c>
      <c r="H393" s="287" t="s">
        <v>1389</v>
      </c>
      <c r="I393" s="287" t="s">
        <v>1845</v>
      </c>
      <c r="J393" s="288"/>
      <c r="K393" s="288"/>
      <c r="L393" s="288"/>
      <c r="M393" s="291"/>
      <c r="N393" s="291"/>
      <c r="O393" s="291"/>
      <c r="P393" s="291"/>
      <c r="Q393" s="291"/>
    </row>
    <row r="394" spans="1:17" ht="12.75" x14ac:dyDescent="0.2">
      <c r="A394" s="284">
        <v>102</v>
      </c>
      <c r="B394" s="285" t="s">
        <v>2228</v>
      </c>
      <c r="C394" s="286" t="s">
        <v>1029</v>
      </c>
      <c r="D394" s="285" t="s">
        <v>1130</v>
      </c>
      <c r="E394" s="285" t="s">
        <v>1848</v>
      </c>
      <c r="F394" s="287">
        <v>10</v>
      </c>
      <c r="G394" s="287" t="s">
        <v>1389</v>
      </c>
      <c r="H394" s="290">
        <v>1</v>
      </c>
      <c r="I394" s="287" t="s">
        <v>1803</v>
      </c>
      <c r="J394" s="288"/>
      <c r="K394" s="288"/>
      <c r="L394" s="288"/>
      <c r="M394" s="291"/>
      <c r="N394" s="291"/>
      <c r="O394" s="291"/>
      <c r="P394" s="291"/>
      <c r="Q394" s="291"/>
    </row>
    <row r="395" spans="1:17" ht="12.75" x14ac:dyDescent="0.2">
      <c r="A395" s="284">
        <v>170</v>
      </c>
      <c r="B395" s="285" t="s">
        <v>2229</v>
      </c>
      <c r="C395" s="286" t="s">
        <v>1029</v>
      </c>
      <c r="D395" s="285" t="s">
        <v>1130</v>
      </c>
      <c r="E395" s="285" t="s">
        <v>1802</v>
      </c>
      <c r="F395" s="287">
        <v>5</v>
      </c>
      <c r="G395" s="287" t="s">
        <v>1389</v>
      </c>
      <c r="H395" s="290">
        <v>1</v>
      </c>
      <c r="I395" s="287" t="s">
        <v>1845</v>
      </c>
      <c r="J395" s="288"/>
      <c r="K395" s="288"/>
      <c r="L395" s="288"/>
      <c r="M395" s="291"/>
      <c r="N395" s="291"/>
      <c r="O395" s="291"/>
      <c r="P395" s="291"/>
      <c r="Q395" s="291"/>
    </row>
    <row r="396" spans="1:17" ht="12.75" x14ac:dyDescent="0.2">
      <c r="A396" s="284">
        <v>107</v>
      </c>
      <c r="B396" s="285" t="s">
        <v>901</v>
      </c>
      <c r="C396" s="286" t="s">
        <v>1029</v>
      </c>
      <c r="D396" s="285" t="s">
        <v>1130</v>
      </c>
      <c r="E396" s="285" t="s">
        <v>1848</v>
      </c>
      <c r="F396" s="287" t="s">
        <v>2049</v>
      </c>
      <c r="G396" s="287" t="s">
        <v>1389</v>
      </c>
      <c r="H396" s="287" t="s">
        <v>1389</v>
      </c>
      <c r="I396" s="287" t="s">
        <v>1803</v>
      </c>
      <c r="J396" s="288"/>
      <c r="K396" s="288"/>
      <c r="L396" s="288"/>
      <c r="M396" s="291"/>
      <c r="N396" s="291"/>
      <c r="O396" s="291"/>
      <c r="P396" s="291"/>
      <c r="Q396" s="291"/>
    </row>
    <row r="397" spans="1:17" ht="12.75" x14ac:dyDescent="0.2">
      <c r="A397" s="284">
        <v>357</v>
      </c>
      <c r="B397" s="285" t="s">
        <v>2230</v>
      </c>
      <c r="C397" s="286" t="s">
        <v>933</v>
      </c>
      <c r="D397" s="285" t="s">
        <v>1130</v>
      </c>
      <c r="E397" s="285" t="s">
        <v>1848</v>
      </c>
      <c r="F397" s="287">
        <v>40</v>
      </c>
      <c r="G397" s="287" t="s">
        <v>1389</v>
      </c>
      <c r="H397" s="287" t="s">
        <v>1389</v>
      </c>
      <c r="I397" s="287" t="s">
        <v>1368</v>
      </c>
      <c r="J397" s="288"/>
      <c r="K397" s="288"/>
      <c r="L397" s="288"/>
      <c r="M397" s="291"/>
      <c r="N397" s="291"/>
      <c r="O397" s="291"/>
      <c r="P397" s="291"/>
      <c r="Q397" s="291"/>
    </row>
    <row r="398" spans="1:17" ht="12.75" x14ac:dyDescent="0.2">
      <c r="A398" s="284">
        <v>243</v>
      </c>
      <c r="B398" s="285" t="s">
        <v>2231</v>
      </c>
      <c r="C398" s="286" t="s">
        <v>933</v>
      </c>
      <c r="D398" s="285" t="s">
        <v>1798</v>
      </c>
      <c r="E398" s="285" t="s">
        <v>1825</v>
      </c>
      <c r="F398" s="287">
        <v>20</v>
      </c>
      <c r="G398" s="287" t="s">
        <v>1389</v>
      </c>
      <c r="H398" s="290">
        <v>1</v>
      </c>
      <c r="I398" s="287" t="s">
        <v>1845</v>
      </c>
      <c r="J398" s="288"/>
      <c r="K398" s="288"/>
      <c r="L398" s="288"/>
      <c r="M398" s="291"/>
      <c r="N398" s="291"/>
      <c r="O398" s="291"/>
      <c r="P398" s="291"/>
      <c r="Q398" s="291"/>
    </row>
    <row r="399" spans="1:17" ht="12.75" x14ac:dyDescent="0.2">
      <c r="A399" s="284">
        <v>119</v>
      </c>
      <c r="B399" s="285" t="s">
        <v>2232</v>
      </c>
      <c r="C399" s="286" t="s">
        <v>1024</v>
      </c>
      <c r="D399" s="285" t="s">
        <v>1130</v>
      </c>
      <c r="E399" s="285" t="s">
        <v>1802</v>
      </c>
      <c r="F399" s="287">
        <v>20</v>
      </c>
      <c r="G399" s="287" t="s">
        <v>1389</v>
      </c>
      <c r="H399" s="287" t="s">
        <v>1389</v>
      </c>
      <c r="I399" s="287" t="s">
        <v>1803</v>
      </c>
      <c r="J399" s="288"/>
      <c r="K399" s="288"/>
      <c r="L399" s="288"/>
      <c r="M399" s="291"/>
      <c r="N399" s="291"/>
      <c r="O399" s="291"/>
      <c r="P399" s="291"/>
      <c r="Q399" s="291"/>
    </row>
    <row r="400" spans="1:17" ht="12.75" x14ac:dyDescent="0.2">
      <c r="A400" s="284">
        <v>429</v>
      </c>
      <c r="B400" s="285" t="s">
        <v>2233</v>
      </c>
      <c r="C400" s="286" t="s">
        <v>1032</v>
      </c>
      <c r="D400" s="285" t="s">
        <v>1798</v>
      </c>
      <c r="E400" s="285" t="s">
        <v>1848</v>
      </c>
      <c r="F400" s="287">
        <v>10</v>
      </c>
      <c r="G400" s="287">
        <v>65</v>
      </c>
      <c r="H400" s="290">
        <v>0.85</v>
      </c>
      <c r="I400" s="287" t="s">
        <v>1368</v>
      </c>
      <c r="J400" s="288"/>
      <c r="K400" s="288"/>
      <c r="L400" s="288"/>
      <c r="M400" s="291"/>
      <c r="N400" s="291"/>
      <c r="O400" s="291"/>
      <c r="P400" s="291"/>
      <c r="Q400" s="291"/>
    </row>
    <row r="401" spans="1:17" ht="12.75" x14ac:dyDescent="0.2">
      <c r="A401" s="284">
        <v>54</v>
      </c>
      <c r="B401" s="285" t="s">
        <v>2234</v>
      </c>
      <c r="C401" s="286" t="s">
        <v>1028</v>
      </c>
      <c r="D401" s="285" t="s">
        <v>1130</v>
      </c>
      <c r="E401" s="285" t="s">
        <v>1825</v>
      </c>
      <c r="F401" s="287">
        <v>30</v>
      </c>
      <c r="G401" s="287" t="s">
        <v>1389</v>
      </c>
      <c r="H401" s="287" t="s">
        <v>1389</v>
      </c>
      <c r="I401" s="287" t="s">
        <v>1803</v>
      </c>
      <c r="J401" s="288"/>
      <c r="K401" s="288"/>
      <c r="L401" s="288"/>
      <c r="M401" s="291"/>
      <c r="N401" s="291"/>
      <c r="O401" s="291"/>
      <c r="P401" s="291"/>
      <c r="Q401" s="291"/>
    </row>
    <row r="402" spans="1:17" ht="12.75" x14ac:dyDescent="0.2">
      <c r="A402" s="284">
        <v>296</v>
      </c>
      <c r="B402" s="285" t="s">
        <v>2234</v>
      </c>
      <c r="C402" s="286" t="s">
        <v>933</v>
      </c>
      <c r="D402" s="285" t="s">
        <v>1798</v>
      </c>
      <c r="E402" s="285" t="s">
        <v>1802</v>
      </c>
      <c r="F402" s="287">
        <v>5</v>
      </c>
      <c r="G402" s="287">
        <v>70</v>
      </c>
      <c r="H402" s="290">
        <v>1</v>
      </c>
      <c r="I402" s="287" t="s">
        <v>1374</v>
      </c>
      <c r="J402" s="288"/>
      <c r="K402" s="288"/>
      <c r="L402" s="288"/>
      <c r="M402" s="291"/>
      <c r="N402" s="291"/>
      <c r="O402" s="291"/>
      <c r="P402" s="291"/>
      <c r="Q402" s="291"/>
    </row>
    <row r="403" spans="1:17" ht="12.75" x14ac:dyDescent="0.2">
      <c r="A403" s="284">
        <v>581</v>
      </c>
      <c r="B403" s="285" t="s">
        <v>2235</v>
      </c>
      <c r="C403" s="286" t="s">
        <v>1021</v>
      </c>
      <c r="D403" s="285" t="s">
        <v>1130</v>
      </c>
      <c r="E403" s="285" t="s">
        <v>1825</v>
      </c>
      <c r="F403" s="287">
        <v>10</v>
      </c>
      <c r="G403" s="287" t="s">
        <v>1389</v>
      </c>
      <c r="H403" s="287" t="s">
        <v>1389</v>
      </c>
      <c r="I403" s="287" t="s">
        <v>1371</v>
      </c>
      <c r="J403" s="288"/>
      <c r="K403" s="288"/>
      <c r="L403" s="288"/>
      <c r="M403" s="291"/>
      <c r="N403" s="291"/>
      <c r="O403" s="291"/>
      <c r="P403" s="291"/>
      <c r="Q403" s="291"/>
    </row>
    <row r="404" spans="1:17" ht="12.75" x14ac:dyDescent="0.2">
      <c r="A404" s="284">
        <v>585</v>
      </c>
      <c r="B404" s="285" t="s">
        <v>882</v>
      </c>
      <c r="C404" s="286" t="s">
        <v>1021</v>
      </c>
      <c r="D404" s="285" t="s">
        <v>1798</v>
      </c>
      <c r="E404" s="285" t="s">
        <v>1825</v>
      </c>
      <c r="F404" s="287">
        <v>15</v>
      </c>
      <c r="G404" s="287">
        <v>95</v>
      </c>
      <c r="H404" s="290">
        <v>1</v>
      </c>
      <c r="I404" s="287" t="s">
        <v>1371</v>
      </c>
      <c r="J404" s="288"/>
      <c r="K404" s="288"/>
      <c r="L404" s="288"/>
      <c r="M404" s="291"/>
      <c r="N404" s="291"/>
      <c r="O404" s="291"/>
      <c r="P404" s="291"/>
      <c r="Q404" s="291"/>
    </row>
    <row r="405" spans="1:17" ht="12.75" x14ac:dyDescent="0.2">
      <c r="A405" s="284">
        <v>236</v>
      </c>
      <c r="B405" s="285" t="s">
        <v>2236</v>
      </c>
      <c r="C405" s="286" t="s">
        <v>1021</v>
      </c>
      <c r="D405" s="285" t="s">
        <v>1130</v>
      </c>
      <c r="E405" s="285" t="s">
        <v>1825</v>
      </c>
      <c r="F405" s="287">
        <v>5</v>
      </c>
      <c r="G405" s="287" t="s">
        <v>1389</v>
      </c>
      <c r="H405" s="287" t="s">
        <v>1389</v>
      </c>
      <c r="I405" s="287" t="s">
        <v>1845</v>
      </c>
      <c r="J405" s="288"/>
      <c r="K405" s="288"/>
      <c r="L405" s="288"/>
      <c r="M405" s="291"/>
      <c r="N405" s="291"/>
      <c r="O405" s="291"/>
      <c r="P405" s="291"/>
      <c r="Q405" s="291"/>
    </row>
    <row r="406" spans="1:17" ht="12.75" x14ac:dyDescent="0.2">
      <c r="A406" s="284">
        <v>234</v>
      </c>
      <c r="B406" s="285" t="s">
        <v>2237</v>
      </c>
      <c r="C406" s="286" t="s">
        <v>1029</v>
      </c>
      <c r="D406" s="285" t="s">
        <v>1130</v>
      </c>
      <c r="E406" s="285" t="s">
        <v>1825</v>
      </c>
      <c r="F406" s="287">
        <v>5</v>
      </c>
      <c r="G406" s="287" t="s">
        <v>1389</v>
      </c>
      <c r="H406" s="287" t="s">
        <v>1389</v>
      </c>
      <c r="I406" s="287" t="s">
        <v>1845</v>
      </c>
      <c r="J406" s="288"/>
      <c r="K406" s="288"/>
      <c r="L406" s="288"/>
      <c r="M406" s="291"/>
      <c r="N406" s="291"/>
      <c r="O406" s="291"/>
      <c r="P406" s="291"/>
      <c r="Q406" s="291"/>
    </row>
    <row r="407" spans="1:17" ht="12.75" x14ac:dyDescent="0.2">
      <c r="A407" s="284">
        <v>426</v>
      </c>
      <c r="B407" s="285" t="s">
        <v>903</v>
      </c>
      <c r="C407" s="286" t="s">
        <v>1027</v>
      </c>
      <c r="D407" s="285" t="s">
        <v>1798</v>
      </c>
      <c r="E407" s="285" t="s">
        <v>1802</v>
      </c>
      <c r="F407" s="287">
        <v>10</v>
      </c>
      <c r="G407" s="287">
        <v>65</v>
      </c>
      <c r="H407" s="290">
        <v>0.85</v>
      </c>
      <c r="I407" s="287" t="s">
        <v>1368</v>
      </c>
      <c r="J407" s="288"/>
      <c r="K407" s="288"/>
      <c r="L407" s="288"/>
      <c r="M407" s="291"/>
      <c r="N407" s="291"/>
      <c r="O407" s="291"/>
      <c r="P407" s="291"/>
      <c r="Q407" s="291"/>
    </row>
    <row r="408" spans="1:17" ht="12.75" x14ac:dyDescent="0.2">
      <c r="A408" s="284">
        <v>341</v>
      </c>
      <c r="B408" s="285" t="s">
        <v>2238</v>
      </c>
      <c r="C408" s="286" t="s">
        <v>1027</v>
      </c>
      <c r="D408" s="285" t="s">
        <v>1798</v>
      </c>
      <c r="E408" s="285" t="s">
        <v>1816</v>
      </c>
      <c r="F408" s="287">
        <v>15</v>
      </c>
      <c r="G408" s="287">
        <v>55</v>
      </c>
      <c r="H408" s="290">
        <v>0.95</v>
      </c>
      <c r="I408" s="287" t="s">
        <v>1374</v>
      </c>
      <c r="J408" s="288"/>
      <c r="K408" s="288"/>
      <c r="L408" s="288"/>
      <c r="M408" s="291"/>
      <c r="N408" s="291"/>
      <c r="O408" s="291"/>
      <c r="P408" s="291"/>
      <c r="Q408" s="291"/>
    </row>
    <row r="409" spans="1:17" ht="12.75" x14ac:dyDescent="0.2">
      <c r="A409" s="284">
        <v>300</v>
      </c>
      <c r="B409" s="285" t="s">
        <v>2239</v>
      </c>
      <c r="C409" s="286" t="s">
        <v>1027</v>
      </c>
      <c r="D409" s="285" t="s">
        <v>1130</v>
      </c>
      <c r="E409" s="285" t="s">
        <v>1848</v>
      </c>
      <c r="F409" s="287">
        <v>15</v>
      </c>
      <c r="G409" s="287" t="s">
        <v>1389</v>
      </c>
      <c r="H409" s="290">
        <v>1</v>
      </c>
      <c r="I409" s="287" t="s">
        <v>1374</v>
      </c>
      <c r="J409" s="288"/>
      <c r="K409" s="288"/>
      <c r="L409" s="288"/>
      <c r="M409" s="291"/>
      <c r="N409" s="291"/>
      <c r="O409" s="291"/>
      <c r="P409" s="291"/>
      <c r="Q409" s="291"/>
    </row>
    <row r="410" spans="1:17" ht="12.75" x14ac:dyDescent="0.2">
      <c r="A410" s="284">
        <v>189</v>
      </c>
      <c r="B410" s="285" t="s">
        <v>2240</v>
      </c>
      <c r="C410" s="286" t="s">
        <v>1027</v>
      </c>
      <c r="D410" s="285" t="s">
        <v>1798</v>
      </c>
      <c r="E410" s="285" t="s">
        <v>1848</v>
      </c>
      <c r="F410" s="287">
        <v>10</v>
      </c>
      <c r="G410" s="287">
        <v>20</v>
      </c>
      <c r="H410" s="290">
        <v>1</v>
      </c>
      <c r="I410" s="287" t="s">
        <v>1845</v>
      </c>
      <c r="J410" s="288"/>
      <c r="K410" s="288"/>
      <c r="L410" s="288"/>
      <c r="M410" s="291"/>
      <c r="N410" s="291"/>
      <c r="O410" s="291"/>
      <c r="P410" s="291"/>
      <c r="Q410" s="291"/>
    </row>
    <row r="411" spans="1:17" ht="12.75" x14ac:dyDescent="0.2">
      <c r="A411" s="284">
        <v>330</v>
      </c>
      <c r="B411" s="285" t="s">
        <v>2241</v>
      </c>
      <c r="C411" s="286" t="s">
        <v>1033</v>
      </c>
      <c r="D411" s="285" t="s">
        <v>1798</v>
      </c>
      <c r="E411" s="285" t="s">
        <v>1816</v>
      </c>
      <c r="F411" s="287">
        <v>10</v>
      </c>
      <c r="G411" s="287" t="s">
        <v>2068</v>
      </c>
      <c r="H411" s="290">
        <v>0.85</v>
      </c>
      <c r="I411" s="287" t="s">
        <v>1374</v>
      </c>
      <c r="J411" s="288"/>
      <c r="K411" s="288"/>
      <c r="L411" s="288"/>
      <c r="M411" s="291"/>
      <c r="N411" s="291"/>
      <c r="O411" s="291"/>
      <c r="P411" s="291"/>
      <c r="Q411" s="291"/>
    </row>
    <row r="412" spans="1:17" ht="12.75" x14ac:dyDescent="0.2">
      <c r="A412" s="284">
        <v>595</v>
      </c>
      <c r="B412" s="285" t="s">
        <v>2242</v>
      </c>
      <c r="C412" s="286" t="s">
        <v>1023</v>
      </c>
      <c r="D412" s="285" t="s">
        <v>1798</v>
      </c>
      <c r="E412" s="285" t="s">
        <v>1825</v>
      </c>
      <c r="F412" s="287">
        <v>10</v>
      </c>
      <c r="G412" s="287">
        <v>65</v>
      </c>
      <c r="H412" s="290">
        <v>1</v>
      </c>
      <c r="I412" s="287" t="s">
        <v>1371</v>
      </c>
      <c r="J412" s="288"/>
      <c r="K412" s="288"/>
      <c r="L412" s="288"/>
      <c r="M412" s="291"/>
      <c r="N412" s="291"/>
      <c r="O412" s="291"/>
      <c r="P412" s="291"/>
      <c r="Q412" s="291"/>
    </row>
    <row r="413" spans="1:17" ht="12.75" x14ac:dyDescent="0.2">
      <c r="A413" s="284">
        <v>417</v>
      </c>
      <c r="B413" s="285" t="s">
        <v>855</v>
      </c>
      <c r="C413" s="286" t="s">
        <v>1018</v>
      </c>
      <c r="D413" s="285" t="s">
        <v>1130</v>
      </c>
      <c r="E413" s="285" t="s">
        <v>1848</v>
      </c>
      <c r="F413" s="287">
        <v>20</v>
      </c>
      <c r="G413" s="287" t="s">
        <v>1389</v>
      </c>
      <c r="H413" s="287" t="s">
        <v>1389</v>
      </c>
      <c r="I413" s="287" t="s">
        <v>1368</v>
      </c>
      <c r="J413" s="288"/>
      <c r="K413" s="288"/>
      <c r="L413" s="288"/>
      <c r="M413" s="291"/>
      <c r="N413" s="291"/>
      <c r="O413" s="291"/>
      <c r="P413" s="291"/>
      <c r="Q413" s="291"/>
    </row>
    <row r="414" spans="1:17" ht="12.75" x14ac:dyDescent="0.2">
      <c r="A414" s="284">
        <v>363</v>
      </c>
      <c r="B414" s="285" t="s">
        <v>2243</v>
      </c>
      <c r="C414" s="286" t="s">
        <v>1029</v>
      </c>
      <c r="D414" s="285" t="s">
        <v>1807</v>
      </c>
      <c r="E414" s="285" t="s">
        <v>1829</v>
      </c>
      <c r="F414" s="287">
        <v>15</v>
      </c>
      <c r="G414" s="287" t="s">
        <v>1389</v>
      </c>
      <c r="H414" s="290">
        <v>1</v>
      </c>
      <c r="I414" s="287" t="s">
        <v>1368</v>
      </c>
      <c r="J414" s="288"/>
      <c r="K414" s="288"/>
      <c r="L414" s="288"/>
      <c r="M414" s="291"/>
      <c r="N414" s="291"/>
      <c r="O414" s="291"/>
      <c r="P414" s="291"/>
      <c r="Q414" s="291"/>
    </row>
    <row r="415" spans="1:17" ht="12.75" x14ac:dyDescent="0.2">
      <c r="A415" s="284">
        <v>267</v>
      </c>
      <c r="B415" s="285" t="s">
        <v>2244</v>
      </c>
      <c r="C415" s="286" t="s">
        <v>1029</v>
      </c>
      <c r="D415" s="285" t="s">
        <v>1130</v>
      </c>
      <c r="E415" s="285" t="s">
        <v>1825</v>
      </c>
      <c r="F415" s="287">
        <v>20</v>
      </c>
      <c r="G415" s="287" t="s">
        <v>1389</v>
      </c>
      <c r="H415" s="287" t="s">
        <v>1389</v>
      </c>
      <c r="I415" s="287" t="s">
        <v>1374</v>
      </c>
      <c r="J415" s="288"/>
      <c r="K415" s="288"/>
      <c r="L415" s="288"/>
      <c r="M415" s="291"/>
      <c r="N415" s="291"/>
      <c r="O415" s="291"/>
      <c r="P415" s="291"/>
      <c r="Q415" s="291"/>
    </row>
    <row r="416" spans="1:17" ht="12.75" x14ac:dyDescent="0.2">
      <c r="A416" s="284">
        <v>302</v>
      </c>
      <c r="B416" s="285" t="s">
        <v>2245</v>
      </c>
      <c r="C416" s="286" t="s">
        <v>1026</v>
      </c>
      <c r="D416" s="285" t="s">
        <v>1807</v>
      </c>
      <c r="E416" s="285" t="s">
        <v>1802</v>
      </c>
      <c r="F416" s="287">
        <v>15</v>
      </c>
      <c r="G416" s="287">
        <v>60</v>
      </c>
      <c r="H416" s="290">
        <v>1</v>
      </c>
      <c r="I416" s="287" t="s">
        <v>1374</v>
      </c>
      <c r="J416" s="288"/>
      <c r="K416" s="288"/>
      <c r="L416" s="288"/>
      <c r="M416" s="291"/>
      <c r="N416" s="291"/>
      <c r="O416" s="291"/>
      <c r="P416" s="291"/>
      <c r="Q416" s="291"/>
    </row>
    <row r="417" spans="1:17" ht="12.75" x14ac:dyDescent="0.2">
      <c r="A417" s="284">
        <v>539</v>
      </c>
      <c r="B417" s="285" t="s">
        <v>2246</v>
      </c>
      <c r="C417" s="286" t="s">
        <v>1018</v>
      </c>
      <c r="D417" s="285" t="s">
        <v>1798</v>
      </c>
      <c r="E417" s="285" t="s">
        <v>1829</v>
      </c>
      <c r="F417" s="287">
        <v>10</v>
      </c>
      <c r="G417" s="287">
        <v>85</v>
      </c>
      <c r="H417" s="290">
        <v>0.95</v>
      </c>
      <c r="I417" s="287" t="s">
        <v>1376</v>
      </c>
      <c r="J417" s="288"/>
      <c r="K417" s="288"/>
      <c r="L417" s="288"/>
      <c r="M417" s="291"/>
      <c r="N417" s="291"/>
      <c r="O417" s="291"/>
      <c r="P417" s="291"/>
      <c r="Q417" s="291"/>
    </row>
    <row r="418" spans="1:17" ht="12.75" x14ac:dyDescent="0.2">
      <c r="A418" s="284">
        <v>101</v>
      </c>
      <c r="B418" s="285" t="s">
        <v>2247</v>
      </c>
      <c r="C418" s="286" t="s">
        <v>1025</v>
      </c>
      <c r="D418" s="285" t="s">
        <v>1798</v>
      </c>
      <c r="E418" s="285" t="s">
        <v>1802</v>
      </c>
      <c r="F418" s="287">
        <v>15</v>
      </c>
      <c r="G418" s="287" t="s">
        <v>1389</v>
      </c>
      <c r="H418" s="290">
        <v>1</v>
      </c>
      <c r="I418" s="287" t="s">
        <v>1803</v>
      </c>
      <c r="J418" s="288"/>
      <c r="K418" s="288"/>
      <c r="L418" s="288"/>
      <c r="M418" s="291"/>
      <c r="N418" s="291"/>
      <c r="O418" s="291"/>
      <c r="P418" s="291"/>
      <c r="Q418" s="291"/>
    </row>
    <row r="419" spans="1:17" ht="12.75" x14ac:dyDescent="0.2">
      <c r="A419" s="284">
        <v>400</v>
      </c>
      <c r="B419" s="285" t="s">
        <v>2248</v>
      </c>
      <c r="C419" s="286" t="s">
        <v>1018</v>
      </c>
      <c r="D419" s="285" t="s">
        <v>1807</v>
      </c>
      <c r="E419" s="285" t="s">
        <v>1825</v>
      </c>
      <c r="F419" s="287">
        <v>15</v>
      </c>
      <c r="G419" s="287">
        <v>70</v>
      </c>
      <c r="H419" s="290">
        <v>1</v>
      </c>
      <c r="I419" s="287" t="s">
        <v>1368</v>
      </c>
      <c r="J419" s="288"/>
      <c r="K419" s="288"/>
      <c r="L419" s="288"/>
      <c r="M419" s="291"/>
      <c r="N419" s="291"/>
      <c r="O419" s="291"/>
      <c r="P419" s="291"/>
      <c r="Q419" s="291"/>
    </row>
    <row r="420" spans="1:17" ht="12.75" x14ac:dyDescent="0.2">
      <c r="A420" s="284">
        <v>171</v>
      </c>
      <c r="B420" s="285" t="s">
        <v>2249</v>
      </c>
      <c r="C420" s="286" t="s">
        <v>1025</v>
      </c>
      <c r="D420" s="285" t="s">
        <v>1130</v>
      </c>
      <c r="E420" s="285" t="s">
        <v>1802</v>
      </c>
      <c r="F420" s="287">
        <v>15</v>
      </c>
      <c r="G420" s="287" t="s">
        <v>1389</v>
      </c>
      <c r="H420" s="290">
        <v>1</v>
      </c>
      <c r="I420" s="287" t="s">
        <v>1845</v>
      </c>
      <c r="J420" s="288"/>
      <c r="K420" s="288"/>
      <c r="L420" s="288"/>
      <c r="M420" s="291"/>
      <c r="N420" s="291"/>
      <c r="O420" s="291"/>
      <c r="P420" s="291"/>
      <c r="Q420" s="291"/>
    </row>
    <row r="421" spans="1:17" ht="12.75" x14ac:dyDescent="0.2">
      <c r="A421" s="284">
        <v>568</v>
      </c>
      <c r="B421" s="285" t="s">
        <v>2250</v>
      </c>
      <c r="C421" s="286" t="s">
        <v>1029</v>
      </c>
      <c r="D421" s="285" t="s">
        <v>1130</v>
      </c>
      <c r="E421" s="285" t="s">
        <v>1816</v>
      </c>
      <c r="F421" s="287">
        <v>30</v>
      </c>
      <c r="G421" s="287" t="s">
        <v>1389</v>
      </c>
      <c r="H421" s="290">
        <v>1</v>
      </c>
      <c r="I421" s="287" t="s">
        <v>1371</v>
      </c>
      <c r="J421" s="288"/>
      <c r="K421" s="288"/>
      <c r="L421" s="288"/>
      <c r="M421" s="291"/>
      <c r="N421" s="291"/>
      <c r="O421" s="291"/>
      <c r="P421" s="291"/>
      <c r="Q421" s="291"/>
    </row>
    <row r="422" spans="1:17" ht="12.75" x14ac:dyDescent="0.2">
      <c r="A422" s="284">
        <v>609</v>
      </c>
      <c r="B422" s="285" t="s">
        <v>2251</v>
      </c>
      <c r="C422" s="286" t="s">
        <v>1020</v>
      </c>
      <c r="D422" s="285" t="s">
        <v>1807</v>
      </c>
      <c r="E422" s="285" t="s">
        <v>1848</v>
      </c>
      <c r="F422" s="287">
        <v>20</v>
      </c>
      <c r="G422" s="287">
        <v>20</v>
      </c>
      <c r="H422" s="290">
        <v>1</v>
      </c>
      <c r="I422" s="287" t="s">
        <v>1371</v>
      </c>
      <c r="J422" s="288"/>
      <c r="K422" s="288"/>
      <c r="L422" s="288"/>
      <c r="M422" s="291"/>
      <c r="N422" s="291"/>
      <c r="O422" s="291"/>
      <c r="P422" s="291"/>
      <c r="Q422" s="291"/>
    </row>
    <row r="423" spans="1:17" ht="12.75" x14ac:dyDescent="0.2">
      <c r="A423" s="284">
        <v>613</v>
      </c>
      <c r="B423" s="285" t="s">
        <v>2252</v>
      </c>
      <c r="C423" s="286" t="s">
        <v>1024</v>
      </c>
      <c r="D423" s="285" t="s">
        <v>1798</v>
      </c>
      <c r="E423" s="285" t="s">
        <v>1829</v>
      </c>
      <c r="F423" s="287">
        <v>10</v>
      </c>
      <c r="G423" s="287">
        <v>80</v>
      </c>
      <c r="H423" s="290">
        <v>1</v>
      </c>
      <c r="I423" s="287" t="s">
        <v>1371</v>
      </c>
      <c r="J423" s="288"/>
      <c r="K423" s="288"/>
      <c r="L423" s="288"/>
      <c r="M423" s="291"/>
      <c r="N423" s="291"/>
      <c r="O423" s="291"/>
      <c r="P423" s="291"/>
      <c r="Q423" s="291"/>
    </row>
    <row r="424" spans="1:17" ht="12.75" x14ac:dyDescent="0.2">
      <c r="A424" s="284">
        <v>190</v>
      </c>
      <c r="B424" s="285" t="s">
        <v>2253</v>
      </c>
      <c r="C424" s="286" t="s">
        <v>1033</v>
      </c>
      <c r="D424" s="285" t="s">
        <v>1798</v>
      </c>
      <c r="E424" s="285" t="s">
        <v>1816</v>
      </c>
      <c r="F424" s="287">
        <v>10</v>
      </c>
      <c r="G424" s="287">
        <v>65</v>
      </c>
      <c r="H424" s="290">
        <v>0.85</v>
      </c>
      <c r="I424" s="287" t="s">
        <v>1845</v>
      </c>
      <c r="J424" s="288"/>
      <c r="K424" s="288"/>
      <c r="L424" s="288"/>
      <c r="M424" s="291"/>
      <c r="N424" s="291"/>
      <c r="O424" s="291"/>
      <c r="P424" s="291"/>
      <c r="Q424" s="291"/>
    </row>
    <row r="425" spans="1:17" ht="12.75" x14ac:dyDescent="0.2">
      <c r="A425" s="284">
        <v>316</v>
      </c>
      <c r="B425" s="285" t="s">
        <v>2254</v>
      </c>
      <c r="C425" s="286" t="s">
        <v>1029</v>
      </c>
      <c r="D425" s="285" t="s">
        <v>1130</v>
      </c>
      <c r="E425" s="285" t="s">
        <v>1802</v>
      </c>
      <c r="F425" s="287">
        <v>40</v>
      </c>
      <c r="G425" s="287" t="s">
        <v>1389</v>
      </c>
      <c r="H425" s="290">
        <v>1</v>
      </c>
      <c r="I425" s="287" t="s">
        <v>1374</v>
      </c>
      <c r="J425" s="288"/>
      <c r="K425" s="288"/>
      <c r="L425" s="288"/>
      <c r="M425" s="291"/>
      <c r="N425" s="291"/>
      <c r="O425" s="291"/>
      <c r="P425" s="291"/>
      <c r="Q425" s="291"/>
    </row>
    <row r="426" spans="1:17" ht="12.75" x14ac:dyDescent="0.2">
      <c r="A426" s="284">
        <v>466</v>
      </c>
      <c r="B426" s="285" t="s">
        <v>2255</v>
      </c>
      <c r="C426" s="286" t="s">
        <v>1025</v>
      </c>
      <c r="D426" s="285" t="s">
        <v>1798</v>
      </c>
      <c r="E426" s="285" t="s">
        <v>1802</v>
      </c>
      <c r="F426" s="287">
        <v>5</v>
      </c>
      <c r="G426" s="287">
        <v>60</v>
      </c>
      <c r="H426" s="290">
        <v>1</v>
      </c>
      <c r="I426" s="287" t="s">
        <v>1368</v>
      </c>
      <c r="J426" s="288"/>
      <c r="K426" s="288"/>
      <c r="L426" s="288"/>
      <c r="M426" s="291"/>
      <c r="N426" s="291"/>
      <c r="O426" s="291"/>
      <c r="P426" s="291"/>
      <c r="Q426" s="291"/>
    </row>
    <row r="427" spans="1:17" ht="12.75" x14ac:dyDescent="0.2">
      <c r="A427" s="284">
        <v>618</v>
      </c>
      <c r="B427" s="285" t="s">
        <v>2256</v>
      </c>
      <c r="C427" s="286" t="s">
        <v>1033</v>
      </c>
      <c r="D427" s="285" t="s">
        <v>1798</v>
      </c>
      <c r="E427" s="285" t="s">
        <v>1825</v>
      </c>
      <c r="F427" s="287">
        <v>10</v>
      </c>
      <c r="G427" s="287">
        <v>110</v>
      </c>
      <c r="H427" s="290">
        <v>0.85</v>
      </c>
      <c r="I427" s="287" t="s">
        <v>1371</v>
      </c>
      <c r="J427" s="288"/>
      <c r="K427" s="288"/>
      <c r="L427" s="288"/>
      <c r="M427" s="291"/>
      <c r="N427" s="291"/>
      <c r="O427" s="291"/>
      <c r="P427" s="291"/>
      <c r="Q427" s="291"/>
    </row>
    <row r="428" spans="1:17" ht="12.75" x14ac:dyDescent="0.2">
      <c r="A428" s="284">
        <v>200</v>
      </c>
      <c r="B428" s="285" t="s">
        <v>923</v>
      </c>
      <c r="C428" s="286" t="s">
        <v>1019</v>
      </c>
      <c r="D428" s="285" t="s">
        <v>1807</v>
      </c>
      <c r="E428" s="285" t="s">
        <v>1829</v>
      </c>
      <c r="F428" s="287">
        <v>15</v>
      </c>
      <c r="G428" s="287" t="s">
        <v>2041</v>
      </c>
      <c r="H428" s="290">
        <v>1</v>
      </c>
      <c r="I428" s="287" t="s">
        <v>1845</v>
      </c>
      <c r="J428" s="288"/>
      <c r="K428" s="288"/>
      <c r="L428" s="288"/>
      <c r="M428" s="291"/>
      <c r="N428" s="291"/>
      <c r="O428" s="291"/>
      <c r="P428" s="291"/>
      <c r="Q428" s="291"/>
    </row>
    <row r="429" spans="1:17" ht="12.75" x14ac:dyDescent="0.2">
      <c r="A429" s="284">
        <v>315</v>
      </c>
      <c r="B429" s="285" t="s">
        <v>2257</v>
      </c>
      <c r="C429" s="286" t="s">
        <v>1023</v>
      </c>
      <c r="D429" s="285" t="s">
        <v>1798</v>
      </c>
      <c r="E429" s="285" t="s">
        <v>1825</v>
      </c>
      <c r="F429" s="287">
        <v>5</v>
      </c>
      <c r="G429" s="287" t="s">
        <v>2042</v>
      </c>
      <c r="H429" s="290">
        <v>0.9</v>
      </c>
      <c r="I429" s="287" t="s">
        <v>1374</v>
      </c>
      <c r="J429" s="288"/>
      <c r="K429" s="288"/>
      <c r="L429" s="288"/>
      <c r="M429" s="291"/>
      <c r="N429" s="291"/>
      <c r="O429" s="291"/>
      <c r="P429" s="291"/>
      <c r="Q429" s="291"/>
    </row>
    <row r="430" spans="1:17" ht="12.75" x14ac:dyDescent="0.2">
      <c r="A430" s="284">
        <v>220</v>
      </c>
      <c r="B430" s="285" t="s">
        <v>2258</v>
      </c>
      <c r="C430" s="286" t="s">
        <v>1029</v>
      </c>
      <c r="D430" s="285" t="s">
        <v>1130</v>
      </c>
      <c r="E430" s="285" t="s">
        <v>1802</v>
      </c>
      <c r="F430" s="287">
        <v>20</v>
      </c>
      <c r="G430" s="287" t="s">
        <v>1389</v>
      </c>
      <c r="H430" s="290">
        <v>1</v>
      </c>
      <c r="I430" s="287" t="s">
        <v>1845</v>
      </c>
      <c r="J430" s="288"/>
      <c r="K430" s="288"/>
      <c r="L430" s="288"/>
      <c r="M430" s="291"/>
      <c r="N430" s="291"/>
      <c r="O430" s="291"/>
      <c r="P430" s="291"/>
      <c r="Q430" s="291"/>
    </row>
    <row r="431" spans="1:17" ht="12.75" x14ac:dyDescent="0.2">
      <c r="A431" s="284">
        <v>570</v>
      </c>
      <c r="B431" s="285" t="s">
        <v>912</v>
      </c>
      <c r="C431" s="286" t="s">
        <v>1020</v>
      </c>
      <c r="D431" s="285" t="s">
        <v>1798</v>
      </c>
      <c r="E431" s="285" t="s">
        <v>1864</v>
      </c>
      <c r="F431" s="287">
        <v>20</v>
      </c>
      <c r="G431" s="287">
        <v>50</v>
      </c>
      <c r="H431" s="290">
        <v>1</v>
      </c>
      <c r="I431" s="287" t="s">
        <v>1371</v>
      </c>
      <c r="J431" s="288"/>
      <c r="K431" s="288"/>
      <c r="L431" s="288"/>
      <c r="M431" s="291"/>
      <c r="N431" s="291"/>
      <c r="O431" s="291"/>
      <c r="P431" s="291"/>
      <c r="Q431" s="291"/>
    </row>
    <row r="432" spans="1:17" ht="12.75" x14ac:dyDescent="0.2">
      <c r="A432" s="284">
        <v>575</v>
      </c>
      <c r="B432" s="285" t="s">
        <v>2259</v>
      </c>
      <c r="C432" s="286" t="s">
        <v>1018</v>
      </c>
      <c r="D432" s="285" t="s">
        <v>1130</v>
      </c>
      <c r="E432" s="285" t="s">
        <v>1829</v>
      </c>
      <c r="F432" s="287">
        <v>20</v>
      </c>
      <c r="G432" s="287" t="s">
        <v>1389</v>
      </c>
      <c r="H432" s="290">
        <v>1</v>
      </c>
      <c r="I432" s="287" t="s">
        <v>1371</v>
      </c>
      <c r="J432" s="288"/>
      <c r="K432" s="288"/>
      <c r="L432" s="288"/>
      <c r="M432" s="291"/>
      <c r="N432" s="291"/>
      <c r="O432" s="291"/>
      <c r="P432" s="291"/>
      <c r="Q432" s="291"/>
    </row>
    <row r="433" spans="1:17" ht="12.75" x14ac:dyDescent="0.2">
      <c r="A433" s="284">
        <v>6</v>
      </c>
      <c r="B433" s="285" t="s">
        <v>2260</v>
      </c>
      <c r="C433" s="286" t="s">
        <v>1029</v>
      </c>
      <c r="D433" s="285" t="s">
        <v>1807</v>
      </c>
      <c r="E433" s="285" t="s">
        <v>1802</v>
      </c>
      <c r="F433" s="287">
        <v>20</v>
      </c>
      <c r="G433" s="287">
        <v>40</v>
      </c>
      <c r="H433" s="290">
        <v>1</v>
      </c>
      <c r="I433" s="287" t="s">
        <v>1803</v>
      </c>
      <c r="J433" s="288"/>
      <c r="K433" s="288"/>
      <c r="L433" s="288"/>
      <c r="M433" s="291"/>
      <c r="N433" s="291"/>
      <c r="O433" s="291"/>
      <c r="P433" s="291"/>
      <c r="Q433" s="291"/>
    </row>
    <row r="434" spans="1:17" ht="12.75" x14ac:dyDescent="0.2">
      <c r="A434" s="284">
        <v>371</v>
      </c>
      <c r="B434" s="285" t="s">
        <v>2261</v>
      </c>
      <c r="C434" s="286" t="s">
        <v>1018</v>
      </c>
      <c r="D434" s="285" t="s">
        <v>1807</v>
      </c>
      <c r="E434" s="285" t="s">
        <v>1829</v>
      </c>
      <c r="F434" s="287">
        <v>10</v>
      </c>
      <c r="G434" s="287">
        <v>50</v>
      </c>
      <c r="H434" s="290">
        <v>1</v>
      </c>
      <c r="I434" s="287" t="s">
        <v>1368</v>
      </c>
      <c r="J434" s="288"/>
      <c r="K434" s="288"/>
      <c r="L434" s="288"/>
      <c r="M434" s="291"/>
      <c r="N434" s="291"/>
      <c r="O434" s="291"/>
      <c r="P434" s="291"/>
      <c r="Q434" s="291"/>
    </row>
    <row r="435" spans="1:17" ht="12.75" x14ac:dyDescent="0.2">
      <c r="A435" s="284">
        <v>64</v>
      </c>
      <c r="B435" s="285" t="s">
        <v>2262</v>
      </c>
      <c r="C435" s="286" t="s">
        <v>1024</v>
      </c>
      <c r="D435" s="285" t="s">
        <v>1807</v>
      </c>
      <c r="E435" s="285" t="s">
        <v>1829</v>
      </c>
      <c r="F435" s="287">
        <v>35</v>
      </c>
      <c r="G435" s="287">
        <v>35</v>
      </c>
      <c r="H435" s="290">
        <v>1</v>
      </c>
      <c r="I435" s="287" t="s">
        <v>1803</v>
      </c>
      <c r="J435" s="288"/>
      <c r="K435" s="288"/>
      <c r="L435" s="288"/>
      <c r="M435" s="291"/>
      <c r="N435" s="291"/>
      <c r="O435" s="291"/>
      <c r="P435" s="291"/>
      <c r="Q435" s="291"/>
    </row>
    <row r="436" spans="1:17" ht="12.75" x14ac:dyDescent="0.2">
      <c r="A436" s="284">
        <v>195</v>
      </c>
      <c r="B436" s="285" t="s">
        <v>863</v>
      </c>
      <c r="C436" s="286" t="s">
        <v>1029</v>
      </c>
      <c r="D436" s="285" t="s">
        <v>1130</v>
      </c>
      <c r="E436" s="285" t="s">
        <v>1825</v>
      </c>
      <c r="F436" s="287">
        <v>5</v>
      </c>
      <c r="G436" s="287" t="s">
        <v>1389</v>
      </c>
      <c r="H436" s="287" t="s">
        <v>1389</v>
      </c>
      <c r="I436" s="287" t="s">
        <v>1845</v>
      </c>
      <c r="J436" s="288"/>
      <c r="K436" s="288"/>
      <c r="L436" s="288"/>
      <c r="M436" s="291"/>
      <c r="N436" s="291"/>
      <c r="O436" s="291"/>
      <c r="P436" s="291"/>
      <c r="Q436" s="291"/>
    </row>
    <row r="437" spans="1:17" ht="12.75" x14ac:dyDescent="0.2">
      <c r="A437" s="284">
        <v>572</v>
      </c>
      <c r="B437" s="285" t="s">
        <v>2263</v>
      </c>
      <c r="C437" s="286" t="s">
        <v>1026</v>
      </c>
      <c r="D437" s="285" t="s">
        <v>1807</v>
      </c>
      <c r="E437" s="285" t="s">
        <v>1825</v>
      </c>
      <c r="F437" s="287">
        <v>15</v>
      </c>
      <c r="G437" s="287">
        <v>90</v>
      </c>
      <c r="H437" s="290">
        <v>1</v>
      </c>
      <c r="I437" s="287" t="s">
        <v>1371</v>
      </c>
      <c r="J437" s="288"/>
      <c r="K437" s="288"/>
      <c r="L437" s="288"/>
      <c r="M437" s="291"/>
      <c r="N437" s="291"/>
      <c r="O437" s="291"/>
      <c r="P437" s="291"/>
      <c r="Q437" s="291"/>
    </row>
    <row r="438" spans="1:17" ht="12.75" x14ac:dyDescent="0.2">
      <c r="A438" s="284">
        <v>80</v>
      </c>
      <c r="B438" s="285" t="s">
        <v>2264</v>
      </c>
      <c r="C438" s="286" t="s">
        <v>1026</v>
      </c>
      <c r="D438" s="285" t="s">
        <v>1798</v>
      </c>
      <c r="E438" s="285" t="s">
        <v>1825</v>
      </c>
      <c r="F438" s="287" t="s">
        <v>2049</v>
      </c>
      <c r="G438" s="287" t="s">
        <v>2041</v>
      </c>
      <c r="H438" s="290">
        <v>1</v>
      </c>
      <c r="I438" s="287" t="s">
        <v>1803</v>
      </c>
      <c r="J438" s="288"/>
      <c r="K438" s="288"/>
      <c r="L438" s="288"/>
      <c r="M438" s="291"/>
      <c r="N438" s="291"/>
      <c r="O438" s="291"/>
      <c r="P438" s="291"/>
      <c r="Q438" s="291"/>
    </row>
    <row r="439" spans="1:17" ht="12.75" x14ac:dyDescent="0.2">
      <c r="A439" s="284">
        <v>566</v>
      </c>
      <c r="B439" s="285" t="s">
        <v>879</v>
      </c>
      <c r="C439" s="286" t="s">
        <v>1025</v>
      </c>
      <c r="D439" s="285" t="s">
        <v>1807</v>
      </c>
      <c r="E439" s="285" t="s">
        <v>1829</v>
      </c>
      <c r="F439" s="287">
        <v>10</v>
      </c>
      <c r="G439" s="287">
        <v>90</v>
      </c>
      <c r="H439" s="290">
        <v>1</v>
      </c>
      <c r="I439" s="287" t="s">
        <v>1371</v>
      </c>
      <c r="J439" s="288"/>
      <c r="K439" s="288"/>
      <c r="L439" s="288"/>
      <c r="M439" s="291"/>
      <c r="N439" s="291"/>
      <c r="O439" s="291"/>
      <c r="P439" s="291"/>
      <c r="Q439" s="291"/>
    </row>
    <row r="440" spans="1:17" ht="12.75" x14ac:dyDescent="0.2">
      <c r="A440" s="284">
        <v>42</v>
      </c>
      <c r="B440" s="285" t="s">
        <v>2265</v>
      </c>
      <c r="C440" s="286" t="s">
        <v>1017</v>
      </c>
      <c r="D440" s="285" t="s">
        <v>1807</v>
      </c>
      <c r="E440" s="285" t="s">
        <v>1829</v>
      </c>
      <c r="F440" s="287">
        <v>20</v>
      </c>
      <c r="G440" s="287" t="s">
        <v>2016</v>
      </c>
      <c r="H440" s="287" t="s">
        <v>2266</v>
      </c>
      <c r="I440" s="287" t="s">
        <v>1803</v>
      </c>
      <c r="J440" s="288"/>
      <c r="K440" s="288"/>
      <c r="L440" s="288"/>
      <c r="M440" s="291"/>
      <c r="N440" s="291"/>
      <c r="O440" s="291"/>
      <c r="P440" s="291"/>
      <c r="Q440" s="291"/>
    </row>
    <row r="441" spans="1:17" ht="12.75" x14ac:dyDescent="0.2">
      <c r="A441" s="284">
        <v>589</v>
      </c>
      <c r="B441" s="285" t="s">
        <v>2267</v>
      </c>
      <c r="C441" s="286" t="s">
        <v>1029</v>
      </c>
      <c r="D441" s="285" t="s">
        <v>1130</v>
      </c>
      <c r="E441" s="285" t="s">
        <v>1848</v>
      </c>
      <c r="F441" s="287">
        <v>20</v>
      </c>
      <c r="G441" s="287" t="s">
        <v>1389</v>
      </c>
      <c r="H441" s="287" t="s">
        <v>1389</v>
      </c>
      <c r="I441" s="287" t="s">
        <v>1371</v>
      </c>
      <c r="J441" s="288"/>
      <c r="K441" s="288"/>
      <c r="L441" s="288"/>
      <c r="M441" s="291"/>
      <c r="N441" s="291"/>
      <c r="O441" s="291"/>
      <c r="P441" s="291"/>
      <c r="Q441" s="291"/>
    </row>
    <row r="442" spans="1:17" ht="12.75" x14ac:dyDescent="0.2">
      <c r="A442" s="284">
        <v>583</v>
      </c>
      <c r="B442" s="285" t="s">
        <v>2268</v>
      </c>
      <c r="C442" s="286" t="s">
        <v>1021</v>
      </c>
      <c r="D442" s="285" t="s">
        <v>1807</v>
      </c>
      <c r="E442" s="285" t="s">
        <v>1848</v>
      </c>
      <c r="F442" s="287">
        <v>10</v>
      </c>
      <c r="G442" s="287">
        <v>90</v>
      </c>
      <c r="H442" s="290">
        <v>0.9</v>
      </c>
      <c r="I442" s="287" t="s">
        <v>1371</v>
      </c>
      <c r="J442" s="288"/>
      <c r="K442" s="288"/>
      <c r="L442" s="288"/>
      <c r="M442" s="291"/>
      <c r="N442" s="291"/>
      <c r="O442" s="291"/>
      <c r="P442" s="291"/>
      <c r="Q442" s="291"/>
    </row>
    <row r="443" spans="1:17" ht="12.75" x14ac:dyDescent="0.2">
      <c r="A443" s="284">
        <v>365</v>
      </c>
      <c r="B443" s="285" t="s">
        <v>2269</v>
      </c>
      <c r="C443" s="286" t="s">
        <v>1024</v>
      </c>
      <c r="D443" s="285" t="s">
        <v>1807</v>
      </c>
      <c r="E443" s="285" t="s">
        <v>1848</v>
      </c>
      <c r="F443" s="287">
        <v>20</v>
      </c>
      <c r="G443" s="287">
        <v>60</v>
      </c>
      <c r="H443" s="290">
        <v>1</v>
      </c>
      <c r="I443" s="287" t="s">
        <v>1368</v>
      </c>
      <c r="J443" s="288"/>
      <c r="K443" s="288"/>
      <c r="L443" s="288"/>
      <c r="M443" s="291"/>
      <c r="N443" s="291"/>
      <c r="O443" s="291"/>
      <c r="P443" s="291"/>
      <c r="Q443" s="291"/>
    </row>
    <row r="444" spans="1:17" ht="12.75" x14ac:dyDescent="0.2">
      <c r="A444" s="284">
        <v>305</v>
      </c>
      <c r="B444" s="285" t="s">
        <v>2270</v>
      </c>
      <c r="C444" s="286" t="s">
        <v>1030</v>
      </c>
      <c r="D444" s="285" t="s">
        <v>1807</v>
      </c>
      <c r="E444" s="285" t="s">
        <v>1802</v>
      </c>
      <c r="F444" s="287">
        <v>15</v>
      </c>
      <c r="G444" s="287">
        <v>50</v>
      </c>
      <c r="H444" s="290">
        <v>1</v>
      </c>
      <c r="I444" s="287" t="s">
        <v>1374</v>
      </c>
      <c r="J444" s="288"/>
      <c r="K444" s="288"/>
      <c r="L444" s="288"/>
      <c r="M444" s="291"/>
      <c r="N444" s="291"/>
      <c r="O444" s="291"/>
      <c r="P444" s="291"/>
      <c r="Q444" s="291"/>
    </row>
    <row r="445" spans="1:17" ht="12.75" x14ac:dyDescent="0.2">
      <c r="A445" s="284">
        <v>139</v>
      </c>
      <c r="B445" s="285" t="s">
        <v>2271</v>
      </c>
      <c r="C445" s="286" t="s">
        <v>1030</v>
      </c>
      <c r="D445" s="285" t="s">
        <v>1130</v>
      </c>
      <c r="E445" s="285" t="s">
        <v>1802</v>
      </c>
      <c r="F445" s="287">
        <v>40</v>
      </c>
      <c r="G445" s="287" t="s">
        <v>1389</v>
      </c>
      <c r="H445" s="287" t="s">
        <v>2020</v>
      </c>
      <c r="I445" s="287" t="s">
        <v>1803</v>
      </c>
      <c r="J445" s="288"/>
      <c r="K445" s="288"/>
      <c r="L445" s="288"/>
      <c r="M445" s="291"/>
      <c r="N445" s="291"/>
      <c r="O445" s="291"/>
      <c r="P445" s="291"/>
      <c r="Q445" s="291"/>
    </row>
    <row r="446" spans="1:17" ht="12.75" x14ac:dyDescent="0.2">
      <c r="A446" s="284">
        <v>398</v>
      </c>
      <c r="B446" s="285" t="s">
        <v>2272</v>
      </c>
      <c r="C446" s="286" t="s">
        <v>1030</v>
      </c>
      <c r="D446" s="285" t="s">
        <v>1807</v>
      </c>
      <c r="E446" s="285" t="s">
        <v>1802</v>
      </c>
      <c r="F446" s="287">
        <v>20</v>
      </c>
      <c r="G446" s="287">
        <v>80</v>
      </c>
      <c r="H446" s="290">
        <v>1</v>
      </c>
      <c r="I446" s="287" t="s">
        <v>1368</v>
      </c>
      <c r="J446" s="288"/>
      <c r="K446" s="288"/>
      <c r="L446" s="288"/>
      <c r="M446" s="291"/>
      <c r="N446" s="291"/>
      <c r="O446" s="291"/>
      <c r="P446" s="291"/>
      <c r="Q446" s="291"/>
    </row>
    <row r="447" spans="1:17" ht="12.75" x14ac:dyDescent="0.2">
      <c r="A447" s="284">
        <v>77</v>
      </c>
      <c r="B447" s="285" t="s">
        <v>2273</v>
      </c>
      <c r="C447" s="286" t="s">
        <v>1030</v>
      </c>
      <c r="D447" s="285" t="s">
        <v>1130</v>
      </c>
      <c r="E447" s="285" t="s">
        <v>1802</v>
      </c>
      <c r="F447" s="287">
        <v>35</v>
      </c>
      <c r="G447" s="287" t="s">
        <v>1389</v>
      </c>
      <c r="H447" s="290">
        <v>0.75</v>
      </c>
      <c r="I447" s="287" t="s">
        <v>1803</v>
      </c>
      <c r="J447" s="288"/>
      <c r="K447" s="288"/>
      <c r="L447" s="288"/>
      <c r="M447" s="291"/>
      <c r="N447" s="291"/>
      <c r="O447" s="291"/>
      <c r="P447" s="291"/>
      <c r="Q447" s="291"/>
    </row>
    <row r="448" spans="1:17" ht="12.75" x14ac:dyDescent="0.2">
      <c r="A448" s="284">
        <v>40</v>
      </c>
      <c r="B448" s="285" t="s">
        <v>2274</v>
      </c>
      <c r="C448" s="286" t="s">
        <v>1030</v>
      </c>
      <c r="D448" s="285" t="s">
        <v>1807</v>
      </c>
      <c r="E448" s="285" t="s">
        <v>1802</v>
      </c>
      <c r="F448" s="287">
        <v>35</v>
      </c>
      <c r="G448" s="287">
        <v>15</v>
      </c>
      <c r="H448" s="290">
        <v>1</v>
      </c>
      <c r="I448" s="287" t="s">
        <v>1803</v>
      </c>
      <c r="J448" s="288"/>
      <c r="K448" s="288"/>
      <c r="L448" s="288"/>
      <c r="M448" s="291"/>
      <c r="N448" s="291"/>
      <c r="O448" s="291"/>
      <c r="P448" s="291"/>
      <c r="Q448" s="291"/>
    </row>
    <row r="449" spans="1:17" ht="12.75" x14ac:dyDescent="0.2">
      <c r="A449" s="284">
        <v>342</v>
      </c>
      <c r="B449" s="285" t="s">
        <v>2275</v>
      </c>
      <c r="C449" s="286" t="s">
        <v>1030</v>
      </c>
      <c r="D449" s="285" t="s">
        <v>1807</v>
      </c>
      <c r="E449" s="285" t="s">
        <v>1802</v>
      </c>
      <c r="F449" s="287">
        <v>25</v>
      </c>
      <c r="G449" s="287">
        <v>50</v>
      </c>
      <c r="H449" s="290">
        <v>1</v>
      </c>
      <c r="I449" s="287" t="s">
        <v>1374</v>
      </c>
      <c r="J449" s="288"/>
      <c r="K449" s="288"/>
      <c r="L449" s="288"/>
      <c r="M449" s="291"/>
      <c r="N449" s="291"/>
      <c r="O449" s="291"/>
      <c r="P449" s="291"/>
      <c r="Q449" s="291"/>
    </row>
    <row r="450" spans="1:17" ht="12.75" x14ac:dyDescent="0.2">
      <c r="A450" s="284">
        <v>1</v>
      </c>
      <c r="B450" s="285" t="s">
        <v>2276</v>
      </c>
      <c r="C450" s="286" t="s">
        <v>1029</v>
      </c>
      <c r="D450" s="285" t="s">
        <v>1807</v>
      </c>
      <c r="E450" s="285" t="s">
        <v>1816</v>
      </c>
      <c r="F450" s="287">
        <v>35</v>
      </c>
      <c r="G450" s="287">
        <v>40</v>
      </c>
      <c r="H450" s="290">
        <v>1</v>
      </c>
      <c r="I450" s="287" t="s">
        <v>1803</v>
      </c>
      <c r="J450" s="288"/>
      <c r="K450" s="288"/>
      <c r="L450" s="288"/>
      <c r="M450" s="291"/>
      <c r="N450" s="291"/>
      <c r="O450" s="291"/>
      <c r="P450" s="291"/>
      <c r="Q450" s="291"/>
    </row>
    <row r="451" spans="1:17" ht="12.75" x14ac:dyDescent="0.2">
      <c r="A451" s="284">
        <v>600</v>
      </c>
      <c r="B451" s="285" t="s">
        <v>2277</v>
      </c>
      <c r="C451" s="286" t="s">
        <v>1017</v>
      </c>
      <c r="D451" s="285" t="s">
        <v>1130</v>
      </c>
      <c r="E451" s="285" t="s">
        <v>1864</v>
      </c>
      <c r="F451" s="287">
        <v>20</v>
      </c>
      <c r="G451" s="287" t="s">
        <v>1389</v>
      </c>
      <c r="H451" s="290">
        <v>1</v>
      </c>
      <c r="I451" s="287" t="s">
        <v>1371</v>
      </c>
      <c r="J451" s="288"/>
      <c r="K451" s="288"/>
      <c r="L451" s="288"/>
      <c r="M451" s="291"/>
      <c r="N451" s="291"/>
      <c r="O451" s="291"/>
      <c r="P451" s="291"/>
      <c r="Q451" s="291"/>
    </row>
    <row r="452" spans="1:17" ht="12.75" x14ac:dyDescent="0.2">
      <c r="A452" s="284">
        <v>181</v>
      </c>
      <c r="B452" s="285" t="s">
        <v>2278</v>
      </c>
      <c r="C452" s="286" t="s">
        <v>1028</v>
      </c>
      <c r="D452" s="285" t="s">
        <v>1798</v>
      </c>
      <c r="E452" s="285" t="s">
        <v>1825</v>
      </c>
      <c r="F452" s="287">
        <v>25</v>
      </c>
      <c r="G452" s="287">
        <v>40</v>
      </c>
      <c r="H452" s="290">
        <v>1</v>
      </c>
      <c r="I452" s="287" t="s">
        <v>1845</v>
      </c>
      <c r="J452" s="288"/>
      <c r="K452" s="288"/>
      <c r="L452" s="288"/>
      <c r="M452" s="291"/>
      <c r="N452" s="291"/>
      <c r="O452" s="291"/>
      <c r="P452" s="291"/>
      <c r="Q452" s="291"/>
    </row>
    <row r="453" spans="1:17" ht="12.75" x14ac:dyDescent="0.2">
      <c r="A453" s="284">
        <v>408</v>
      </c>
      <c r="B453" s="285" t="s">
        <v>2279</v>
      </c>
      <c r="C453" s="286" t="s">
        <v>1031</v>
      </c>
      <c r="D453" s="285" t="s">
        <v>1798</v>
      </c>
      <c r="E453" s="285" t="s">
        <v>1825</v>
      </c>
      <c r="F453" s="287">
        <v>20</v>
      </c>
      <c r="G453" s="287" t="s">
        <v>2030</v>
      </c>
      <c r="H453" s="290">
        <v>1</v>
      </c>
      <c r="I453" s="287" t="s">
        <v>1368</v>
      </c>
      <c r="J453" s="288"/>
      <c r="K453" s="288"/>
      <c r="L453" s="288"/>
      <c r="M453" s="291"/>
      <c r="N453" s="291"/>
      <c r="O453" s="291"/>
      <c r="P453" s="291"/>
      <c r="Q453" s="291"/>
    </row>
    <row r="454" spans="1:17" ht="12.75" x14ac:dyDescent="0.2">
      <c r="A454" s="284">
        <v>471</v>
      </c>
      <c r="B454" s="285" t="s">
        <v>2280</v>
      </c>
      <c r="C454" s="286" t="s">
        <v>933</v>
      </c>
      <c r="D454" s="285" t="s">
        <v>1130</v>
      </c>
      <c r="E454" s="285" t="s">
        <v>1864</v>
      </c>
      <c r="F454" s="287">
        <v>10</v>
      </c>
      <c r="G454" s="287" t="s">
        <v>1389</v>
      </c>
      <c r="H454" s="287" t="s">
        <v>1389</v>
      </c>
      <c r="I454" s="287" t="s">
        <v>1376</v>
      </c>
      <c r="J454" s="288"/>
      <c r="K454" s="288"/>
      <c r="L454" s="288"/>
      <c r="M454" s="291"/>
      <c r="N454" s="291"/>
      <c r="O454" s="291"/>
      <c r="P454" s="291"/>
      <c r="Q454" s="291"/>
    </row>
    <row r="455" spans="1:17" ht="12.75" x14ac:dyDescent="0.2">
      <c r="A455" s="284">
        <v>384</v>
      </c>
      <c r="B455" s="285" t="s">
        <v>2281</v>
      </c>
      <c r="C455" s="286" t="s">
        <v>933</v>
      </c>
      <c r="D455" s="285" t="s">
        <v>1130</v>
      </c>
      <c r="E455" s="285" t="s">
        <v>1825</v>
      </c>
      <c r="F455" s="287">
        <v>10</v>
      </c>
      <c r="G455" s="287" t="s">
        <v>1389</v>
      </c>
      <c r="H455" s="287" t="s">
        <v>1389</v>
      </c>
      <c r="I455" s="287" t="s">
        <v>1368</v>
      </c>
      <c r="J455" s="288"/>
      <c r="K455" s="288"/>
      <c r="L455" s="288"/>
      <c r="M455" s="291"/>
      <c r="N455" s="291"/>
      <c r="O455" s="291"/>
      <c r="P455" s="291"/>
      <c r="Q455" s="291"/>
    </row>
    <row r="456" spans="1:17" ht="12.75" x14ac:dyDescent="0.2">
      <c r="A456" s="284">
        <v>379</v>
      </c>
      <c r="B456" s="285" t="s">
        <v>2282</v>
      </c>
      <c r="C456" s="286" t="s">
        <v>933</v>
      </c>
      <c r="D456" s="285" t="s">
        <v>1130</v>
      </c>
      <c r="E456" s="285" t="s">
        <v>1829</v>
      </c>
      <c r="F456" s="287">
        <v>10</v>
      </c>
      <c r="G456" s="287" t="s">
        <v>1389</v>
      </c>
      <c r="H456" s="287" t="s">
        <v>1389</v>
      </c>
      <c r="I456" s="287" t="s">
        <v>1368</v>
      </c>
      <c r="J456" s="288"/>
      <c r="K456" s="288"/>
      <c r="L456" s="288"/>
      <c r="M456" s="291"/>
      <c r="N456" s="291"/>
      <c r="O456" s="291"/>
      <c r="P456" s="291"/>
      <c r="Q456" s="291"/>
    </row>
    <row r="457" spans="1:17" ht="12.75" x14ac:dyDescent="0.2">
      <c r="A457" s="284">
        <v>438</v>
      </c>
      <c r="B457" s="285" t="s">
        <v>1118</v>
      </c>
      <c r="C457" s="286" t="s">
        <v>1026</v>
      </c>
      <c r="D457" s="285" t="s">
        <v>1807</v>
      </c>
      <c r="E457" s="285" t="s">
        <v>1825</v>
      </c>
      <c r="F457" s="287">
        <v>10</v>
      </c>
      <c r="G457" s="287">
        <v>120</v>
      </c>
      <c r="H457" s="290">
        <v>0.85</v>
      </c>
      <c r="I457" s="287" t="s">
        <v>1368</v>
      </c>
      <c r="J457" s="288"/>
      <c r="K457" s="288"/>
      <c r="L457" s="288"/>
      <c r="M457" s="291"/>
      <c r="N457" s="291"/>
      <c r="O457" s="291"/>
      <c r="P457" s="291"/>
      <c r="Q457" s="291"/>
    </row>
    <row r="458" spans="1:17" ht="12.75" x14ac:dyDescent="0.2">
      <c r="A458" s="284">
        <v>612</v>
      </c>
      <c r="B458" s="285" t="s">
        <v>940</v>
      </c>
      <c r="C458" s="286" t="s">
        <v>1022</v>
      </c>
      <c r="D458" s="285" t="s">
        <v>1807</v>
      </c>
      <c r="E458" s="285" t="s">
        <v>1816</v>
      </c>
      <c r="F458" s="287">
        <v>20</v>
      </c>
      <c r="G458" s="287">
        <v>40</v>
      </c>
      <c r="H458" s="290">
        <v>1</v>
      </c>
      <c r="I458" s="287" t="s">
        <v>1371</v>
      </c>
      <c r="J458" s="288"/>
      <c r="K458" s="288"/>
      <c r="L458" s="288"/>
      <c r="M458" s="291"/>
      <c r="N458" s="291"/>
      <c r="O458" s="291"/>
      <c r="P458" s="291"/>
      <c r="Q458" s="291"/>
    </row>
    <row r="459" spans="1:17" ht="12.75" x14ac:dyDescent="0.2">
      <c r="A459" s="284">
        <v>619</v>
      </c>
      <c r="B459" s="285" t="s">
        <v>2283</v>
      </c>
      <c r="C459" s="286" t="s">
        <v>1027</v>
      </c>
      <c r="D459" s="285" t="s">
        <v>1807</v>
      </c>
      <c r="E459" s="285" t="s">
        <v>1829</v>
      </c>
      <c r="F459" s="287">
        <v>10</v>
      </c>
      <c r="G459" s="287">
        <v>120</v>
      </c>
      <c r="H459" s="290">
        <v>0.85</v>
      </c>
      <c r="I459" s="287" t="s">
        <v>1371</v>
      </c>
      <c r="J459" s="288"/>
      <c r="K459" s="288"/>
      <c r="L459" s="288"/>
      <c r="M459" s="291"/>
      <c r="N459" s="291"/>
      <c r="O459" s="291"/>
      <c r="P459" s="291"/>
      <c r="Q459" s="291"/>
    </row>
    <row r="460" spans="1:17" ht="12.75" x14ac:dyDescent="0.2">
      <c r="A460" s="284">
        <v>217</v>
      </c>
      <c r="B460" s="285" t="s">
        <v>2284</v>
      </c>
      <c r="C460" s="286" t="s">
        <v>1029</v>
      </c>
      <c r="D460" s="285" t="s">
        <v>1807</v>
      </c>
      <c r="E460" s="285" t="s">
        <v>1848</v>
      </c>
      <c r="F460" s="287">
        <v>15</v>
      </c>
      <c r="G460" s="287" t="s">
        <v>1389</v>
      </c>
      <c r="H460" s="290">
        <v>0.9</v>
      </c>
      <c r="I460" s="287" t="s">
        <v>1845</v>
      </c>
      <c r="J460" s="288"/>
      <c r="K460" s="288"/>
      <c r="L460" s="288"/>
      <c r="M460" s="291"/>
      <c r="N460" s="291"/>
      <c r="O460" s="291"/>
      <c r="P460" s="291"/>
      <c r="Q460" s="291"/>
    </row>
    <row r="461" spans="1:17" ht="12.75" x14ac:dyDescent="0.2">
      <c r="A461" s="284">
        <v>182</v>
      </c>
      <c r="B461" s="285" t="s">
        <v>884</v>
      </c>
      <c r="C461" s="286" t="s">
        <v>1029</v>
      </c>
      <c r="D461" s="285" t="s">
        <v>1130</v>
      </c>
      <c r="E461" s="285" t="s">
        <v>1848</v>
      </c>
      <c r="F461" s="287">
        <v>10</v>
      </c>
      <c r="G461" s="287" t="s">
        <v>1389</v>
      </c>
      <c r="H461" s="287" t="s">
        <v>1389</v>
      </c>
      <c r="I461" s="287" t="s">
        <v>1845</v>
      </c>
      <c r="J461" s="288"/>
      <c r="K461" s="288"/>
      <c r="L461" s="288"/>
      <c r="M461" s="291"/>
      <c r="N461" s="291"/>
      <c r="O461" s="291"/>
      <c r="P461" s="291"/>
      <c r="Q461" s="291"/>
    </row>
    <row r="462" spans="1:17" ht="12.75" x14ac:dyDescent="0.2">
      <c r="A462" s="284">
        <v>60</v>
      </c>
      <c r="B462" s="285" t="s">
        <v>2285</v>
      </c>
      <c r="C462" s="286" t="s">
        <v>933</v>
      </c>
      <c r="D462" s="285" t="s">
        <v>1798</v>
      </c>
      <c r="E462" s="285" t="s">
        <v>1825</v>
      </c>
      <c r="F462" s="287">
        <v>20</v>
      </c>
      <c r="G462" s="287">
        <v>65</v>
      </c>
      <c r="H462" s="290">
        <v>1</v>
      </c>
      <c r="I462" s="287" t="s">
        <v>1803</v>
      </c>
      <c r="J462" s="288"/>
      <c r="K462" s="288"/>
      <c r="L462" s="288"/>
      <c r="M462" s="291"/>
      <c r="N462" s="291"/>
      <c r="O462" s="291"/>
      <c r="P462" s="291"/>
      <c r="Q462" s="291"/>
    </row>
    <row r="463" spans="1:17" ht="12.75" x14ac:dyDescent="0.2">
      <c r="A463" s="284">
        <v>244</v>
      </c>
      <c r="B463" s="285" t="s">
        <v>2286</v>
      </c>
      <c r="C463" s="286" t="s">
        <v>1029</v>
      </c>
      <c r="D463" s="285" t="s">
        <v>1130</v>
      </c>
      <c r="E463" s="285" t="s">
        <v>1802</v>
      </c>
      <c r="F463" s="287">
        <v>10</v>
      </c>
      <c r="G463" s="287" t="s">
        <v>1389</v>
      </c>
      <c r="H463" s="287" t="s">
        <v>1389</v>
      </c>
      <c r="I463" s="287" t="s">
        <v>1845</v>
      </c>
      <c r="J463" s="288"/>
      <c r="K463" s="288"/>
      <c r="L463" s="288"/>
      <c r="M463" s="291"/>
      <c r="N463" s="291"/>
      <c r="O463" s="291"/>
      <c r="P463" s="291"/>
      <c r="Q463" s="291"/>
    </row>
    <row r="464" spans="1:17" ht="12.75" x14ac:dyDescent="0.2">
      <c r="A464" s="284">
        <v>94</v>
      </c>
      <c r="B464" s="285" t="s">
        <v>933</v>
      </c>
      <c r="C464" s="286" t="s">
        <v>933</v>
      </c>
      <c r="D464" s="285" t="s">
        <v>1798</v>
      </c>
      <c r="E464" s="285" t="s">
        <v>1802</v>
      </c>
      <c r="F464" s="287">
        <v>10</v>
      </c>
      <c r="G464" s="287">
        <v>90</v>
      </c>
      <c r="H464" s="290">
        <v>1</v>
      </c>
      <c r="I464" s="287" t="s">
        <v>1803</v>
      </c>
      <c r="J464" s="288"/>
      <c r="K464" s="288"/>
      <c r="L464" s="288"/>
      <c r="M464" s="291"/>
      <c r="N464" s="291"/>
      <c r="O464" s="291"/>
      <c r="P464" s="291"/>
      <c r="Q464" s="291"/>
    </row>
    <row r="465" spans="1:17" ht="12.75" x14ac:dyDescent="0.2">
      <c r="A465" s="284">
        <v>354</v>
      </c>
      <c r="B465" s="285" t="s">
        <v>2287</v>
      </c>
      <c r="C465" s="286" t="s">
        <v>933</v>
      </c>
      <c r="D465" s="285" t="s">
        <v>1798</v>
      </c>
      <c r="E465" s="285" t="s">
        <v>1802</v>
      </c>
      <c r="F465" s="287">
        <v>5</v>
      </c>
      <c r="G465" s="287">
        <v>140</v>
      </c>
      <c r="H465" s="290">
        <v>0.9</v>
      </c>
      <c r="I465" s="287" t="s">
        <v>1374</v>
      </c>
      <c r="J465" s="288"/>
      <c r="K465" s="288"/>
      <c r="L465" s="288"/>
      <c r="M465" s="291"/>
      <c r="N465" s="291"/>
      <c r="O465" s="291"/>
      <c r="P465" s="291"/>
      <c r="Q465" s="291"/>
    </row>
    <row r="466" spans="1:17" ht="12.75" x14ac:dyDescent="0.2">
      <c r="A466" s="284">
        <v>427</v>
      </c>
      <c r="B466" s="285" t="s">
        <v>36</v>
      </c>
      <c r="C466" s="286" t="s">
        <v>933</v>
      </c>
      <c r="D466" s="285" t="s">
        <v>1807</v>
      </c>
      <c r="E466" s="285" t="s">
        <v>1829</v>
      </c>
      <c r="F466" s="287">
        <v>20</v>
      </c>
      <c r="G466" s="287">
        <v>70</v>
      </c>
      <c r="H466" s="290">
        <v>1</v>
      </c>
      <c r="I466" s="287" t="s">
        <v>1368</v>
      </c>
      <c r="J466" s="288"/>
      <c r="K466" s="288"/>
      <c r="L466" s="288"/>
      <c r="M466" s="291"/>
      <c r="N466" s="291"/>
      <c r="O466" s="291"/>
      <c r="P466" s="291"/>
      <c r="Q466" s="291"/>
    </row>
    <row r="467" spans="1:17" ht="12.75" x14ac:dyDescent="0.2">
      <c r="A467" s="284">
        <v>375</v>
      </c>
      <c r="B467" s="285" t="s">
        <v>937</v>
      </c>
      <c r="C467" s="286" t="s">
        <v>933</v>
      </c>
      <c r="D467" s="285" t="s">
        <v>1130</v>
      </c>
      <c r="E467" s="285" t="s">
        <v>1829</v>
      </c>
      <c r="F467" s="287">
        <v>10</v>
      </c>
      <c r="G467" s="287" t="s">
        <v>1389</v>
      </c>
      <c r="H467" s="287" t="s">
        <v>2013</v>
      </c>
      <c r="I467" s="287" t="s">
        <v>1368</v>
      </c>
      <c r="J467" s="288"/>
      <c r="K467" s="288"/>
      <c r="L467" s="288"/>
      <c r="M467" s="291"/>
      <c r="N467" s="291"/>
      <c r="O467" s="291"/>
      <c r="P467" s="291"/>
      <c r="Q467" s="291"/>
    </row>
    <row r="468" spans="1:17" ht="12.75" x14ac:dyDescent="0.2">
      <c r="A468" s="284">
        <v>473</v>
      </c>
      <c r="B468" s="285" t="s">
        <v>2288</v>
      </c>
      <c r="C468" s="286" t="s">
        <v>933</v>
      </c>
      <c r="D468" s="285" t="s">
        <v>1798</v>
      </c>
      <c r="E468" s="285" t="s">
        <v>1825</v>
      </c>
      <c r="F468" s="287">
        <v>10</v>
      </c>
      <c r="G468" s="287">
        <v>80</v>
      </c>
      <c r="H468" s="290">
        <v>1</v>
      </c>
      <c r="I468" s="287" t="s">
        <v>1376</v>
      </c>
      <c r="J468" s="288"/>
      <c r="K468" s="288"/>
      <c r="L468" s="288"/>
      <c r="M468" s="291"/>
      <c r="N468" s="291"/>
      <c r="O468" s="291"/>
      <c r="P468" s="291"/>
      <c r="Q468" s="291"/>
    </row>
    <row r="469" spans="1:17" ht="12.75" x14ac:dyDescent="0.2">
      <c r="A469" s="284">
        <v>540</v>
      </c>
      <c r="B469" s="285" t="s">
        <v>2289</v>
      </c>
      <c r="C469" s="286" t="s">
        <v>933</v>
      </c>
      <c r="D469" s="285" t="s">
        <v>1798</v>
      </c>
      <c r="E469" s="285" t="s">
        <v>1829</v>
      </c>
      <c r="F469" s="287">
        <v>10</v>
      </c>
      <c r="G469" s="287">
        <v>100</v>
      </c>
      <c r="H469" s="290">
        <v>1</v>
      </c>
      <c r="I469" s="287" t="s">
        <v>1376</v>
      </c>
      <c r="J469" s="288"/>
      <c r="K469" s="288"/>
      <c r="L469" s="288"/>
      <c r="M469" s="291"/>
      <c r="N469" s="291"/>
      <c r="O469" s="291"/>
      <c r="P469" s="291"/>
      <c r="Q469" s="291"/>
    </row>
    <row r="470" spans="1:17" ht="12.75" x14ac:dyDescent="0.2">
      <c r="A470" s="284">
        <v>149</v>
      </c>
      <c r="B470" s="285" t="s">
        <v>2290</v>
      </c>
      <c r="C470" s="286" t="s">
        <v>933</v>
      </c>
      <c r="D470" s="285" t="s">
        <v>1798</v>
      </c>
      <c r="E470" s="285" t="s">
        <v>1802</v>
      </c>
      <c r="F470" s="287">
        <v>15</v>
      </c>
      <c r="G470" s="287" t="s">
        <v>1389</v>
      </c>
      <c r="H470" s="287" t="s">
        <v>2013</v>
      </c>
      <c r="I470" s="287" t="s">
        <v>1803</v>
      </c>
      <c r="J470" s="288"/>
      <c r="K470" s="288"/>
      <c r="L470" s="288"/>
      <c r="M470" s="291"/>
      <c r="N470" s="291"/>
      <c r="O470" s="291"/>
      <c r="P470" s="291"/>
      <c r="Q470" s="291"/>
    </row>
    <row r="471" spans="1:17" ht="12.75" x14ac:dyDescent="0.2">
      <c r="A471" s="284">
        <v>386</v>
      </c>
      <c r="B471" s="285" t="s">
        <v>2291</v>
      </c>
      <c r="C471" s="286" t="s">
        <v>1018</v>
      </c>
      <c r="D471" s="285" t="s">
        <v>1807</v>
      </c>
      <c r="E471" s="285" t="s">
        <v>1802</v>
      </c>
      <c r="F471" s="287">
        <v>5</v>
      </c>
      <c r="G471" s="287" t="s">
        <v>1389</v>
      </c>
      <c r="H471" s="290">
        <v>1</v>
      </c>
      <c r="I471" s="287" t="s">
        <v>1368</v>
      </c>
      <c r="J471" s="288"/>
      <c r="K471" s="288"/>
      <c r="L471" s="288"/>
      <c r="M471" s="291"/>
      <c r="N471" s="291"/>
      <c r="O471" s="291"/>
      <c r="P471" s="291"/>
      <c r="Q471" s="291"/>
    </row>
    <row r="472" spans="1:17" ht="12.75" x14ac:dyDescent="0.2">
      <c r="A472" s="284">
        <v>228</v>
      </c>
      <c r="B472" s="285" t="s">
        <v>1051</v>
      </c>
      <c r="C472" s="286" t="s">
        <v>1018</v>
      </c>
      <c r="D472" s="285" t="s">
        <v>1807</v>
      </c>
      <c r="E472" s="285" t="s">
        <v>1802</v>
      </c>
      <c r="F472" s="287">
        <v>20</v>
      </c>
      <c r="G472" s="287">
        <v>40</v>
      </c>
      <c r="H472" s="290">
        <v>1</v>
      </c>
      <c r="I472" s="287" t="s">
        <v>1845</v>
      </c>
      <c r="J472" s="288"/>
      <c r="K472" s="288"/>
      <c r="L472" s="288"/>
      <c r="M472" s="291"/>
      <c r="N472" s="291"/>
      <c r="O472" s="291"/>
      <c r="P472" s="291"/>
      <c r="Q472" s="291"/>
    </row>
    <row r="473" spans="1:17" ht="12.75" x14ac:dyDescent="0.2">
      <c r="A473" s="284">
        <v>511</v>
      </c>
      <c r="B473" s="285" t="s">
        <v>2292</v>
      </c>
      <c r="C473" s="286" t="s">
        <v>1018</v>
      </c>
      <c r="D473" s="285" t="s">
        <v>1130</v>
      </c>
      <c r="E473" s="285" t="s">
        <v>1864</v>
      </c>
      <c r="F473" s="287">
        <v>15</v>
      </c>
      <c r="G473" s="287" t="s">
        <v>1389</v>
      </c>
      <c r="H473" s="290">
        <v>1</v>
      </c>
      <c r="I473" s="287" t="s">
        <v>1376</v>
      </c>
      <c r="J473" s="288"/>
      <c r="K473" s="288"/>
      <c r="L473" s="288"/>
      <c r="M473" s="291"/>
      <c r="N473" s="291"/>
      <c r="O473" s="291"/>
      <c r="P473" s="291"/>
      <c r="Q473" s="291"/>
    </row>
    <row r="474" spans="1:17" ht="12.75" x14ac:dyDescent="0.2">
      <c r="A474" s="284">
        <v>98</v>
      </c>
      <c r="B474" s="285" t="s">
        <v>914</v>
      </c>
      <c r="C474" s="286" t="s">
        <v>1029</v>
      </c>
      <c r="D474" s="285" t="s">
        <v>1807</v>
      </c>
      <c r="E474" s="285" t="s">
        <v>1829</v>
      </c>
      <c r="F474" s="287">
        <v>30</v>
      </c>
      <c r="G474" s="287">
        <v>40</v>
      </c>
      <c r="H474" s="290">
        <v>1</v>
      </c>
      <c r="I474" s="287" t="s">
        <v>1803</v>
      </c>
      <c r="J474" s="288"/>
      <c r="K474" s="288"/>
      <c r="L474" s="288"/>
      <c r="M474" s="291"/>
      <c r="N474" s="291"/>
      <c r="O474" s="291"/>
      <c r="P474" s="291"/>
      <c r="Q474" s="291"/>
    </row>
    <row r="475" spans="1:17" ht="12.75" x14ac:dyDescent="0.2">
      <c r="A475" s="284">
        <v>501</v>
      </c>
      <c r="B475" s="285" t="s">
        <v>2293</v>
      </c>
      <c r="C475" s="286" t="s">
        <v>1022</v>
      </c>
      <c r="D475" s="285" t="s">
        <v>1130</v>
      </c>
      <c r="E475" s="285" t="s">
        <v>1829</v>
      </c>
      <c r="F475" s="287">
        <v>15</v>
      </c>
      <c r="G475" s="287" t="s">
        <v>1389</v>
      </c>
      <c r="H475" s="287" t="s">
        <v>1389</v>
      </c>
      <c r="I475" s="287" t="s">
        <v>1376</v>
      </c>
      <c r="J475" s="288"/>
      <c r="K475" s="288"/>
      <c r="L475" s="288"/>
      <c r="M475" s="291"/>
      <c r="N475" s="291"/>
      <c r="O475" s="291"/>
      <c r="P475" s="291"/>
      <c r="Q475" s="291"/>
    </row>
    <row r="476" spans="1:17" ht="12.75" x14ac:dyDescent="0.2">
      <c r="A476" s="284">
        <v>483</v>
      </c>
      <c r="B476" s="285" t="s">
        <v>2294</v>
      </c>
      <c r="C476" s="286" t="s">
        <v>1017</v>
      </c>
      <c r="D476" s="285" t="s">
        <v>1130</v>
      </c>
      <c r="E476" s="285" t="s">
        <v>1825</v>
      </c>
      <c r="F476" s="287">
        <v>20</v>
      </c>
      <c r="G476" s="287" t="s">
        <v>1389</v>
      </c>
      <c r="H476" s="287" t="s">
        <v>1389</v>
      </c>
      <c r="I476" s="287" t="s">
        <v>1376</v>
      </c>
      <c r="J476" s="288"/>
      <c r="K476" s="288"/>
      <c r="L476" s="288"/>
      <c r="M476" s="291"/>
      <c r="N476" s="291"/>
      <c r="O476" s="291"/>
      <c r="P476" s="291"/>
      <c r="Q476" s="291"/>
    </row>
    <row r="477" spans="1:17" ht="12.75" x14ac:dyDescent="0.2">
      <c r="A477" s="284">
        <v>99</v>
      </c>
      <c r="B477" s="285" t="s">
        <v>2295</v>
      </c>
      <c r="C477" s="286" t="s">
        <v>1029</v>
      </c>
      <c r="D477" s="285" t="s">
        <v>1807</v>
      </c>
      <c r="E477" s="285" t="s">
        <v>1829</v>
      </c>
      <c r="F477" s="287">
        <v>20</v>
      </c>
      <c r="G477" s="287">
        <v>20</v>
      </c>
      <c r="H477" s="290">
        <v>1</v>
      </c>
      <c r="I477" s="287" t="s">
        <v>1803</v>
      </c>
      <c r="J477" s="288"/>
      <c r="K477" s="288"/>
      <c r="L477" s="288"/>
      <c r="M477" s="291"/>
      <c r="N477" s="291"/>
      <c r="O477" s="291"/>
      <c r="P477" s="291"/>
      <c r="Q477" s="291"/>
    </row>
    <row r="478" spans="1:17" ht="12.75" x14ac:dyDescent="0.2">
      <c r="A478" s="284">
        <v>476</v>
      </c>
      <c r="B478" s="285" t="s">
        <v>2296</v>
      </c>
      <c r="C478" s="286" t="s">
        <v>1017</v>
      </c>
      <c r="D478" s="285" t="s">
        <v>1130</v>
      </c>
      <c r="E478" s="285" t="s">
        <v>1864</v>
      </c>
      <c r="F478" s="287">
        <v>20</v>
      </c>
      <c r="G478" s="287" t="s">
        <v>1389</v>
      </c>
      <c r="H478" s="287" t="s">
        <v>1389</v>
      </c>
      <c r="I478" s="287" t="s">
        <v>1376</v>
      </c>
      <c r="J478" s="288"/>
      <c r="K478" s="288"/>
      <c r="L478" s="288"/>
      <c r="M478" s="291"/>
      <c r="N478" s="291"/>
      <c r="O478" s="291"/>
      <c r="P478" s="291"/>
      <c r="Q478" s="291"/>
    </row>
    <row r="479" spans="1:17" ht="12.75" x14ac:dyDescent="0.2">
      <c r="A479" s="284">
        <v>240</v>
      </c>
      <c r="B479" s="285" t="s">
        <v>2297</v>
      </c>
      <c r="C479" s="286" t="s">
        <v>1033</v>
      </c>
      <c r="D479" s="285" t="s">
        <v>1130</v>
      </c>
      <c r="E479" s="285" t="s">
        <v>1816</v>
      </c>
      <c r="F479" s="287">
        <v>5</v>
      </c>
      <c r="G479" s="287" t="s">
        <v>1389</v>
      </c>
      <c r="H479" s="287" t="s">
        <v>1389</v>
      </c>
      <c r="I479" s="287" t="s">
        <v>1845</v>
      </c>
      <c r="J479" s="288"/>
      <c r="K479" s="288"/>
      <c r="L479" s="288"/>
      <c r="M479" s="291"/>
      <c r="N479" s="291"/>
      <c r="O479" s="291"/>
      <c r="P479" s="291"/>
      <c r="Q479" s="291"/>
    </row>
    <row r="480" spans="1:17" ht="12.75" x14ac:dyDescent="0.2">
      <c r="A480" s="284">
        <v>229</v>
      </c>
      <c r="B480" s="285" t="s">
        <v>1124</v>
      </c>
      <c r="C480" s="286" t="s">
        <v>1029</v>
      </c>
      <c r="D480" s="285" t="s">
        <v>1807</v>
      </c>
      <c r="E480" s="285" t="s">
        <v>1829</v>
      </c>
      <c r="F480" s="287">
        <v>40</v>
      </c>
      <c r="G480" s="287">
        <v>20</v>
      </c>
      <c r="H480" s="290">
        <v>1</v>
      </c>
      <c r="I480" s="287" t="s">
        <v>1845</v>
      </c>
      <c r="J480" s="288"/>
      <c r="K480" s="288"/>
      <c r="L480" s="288"/>
      <c r="M480" s="291"/>
      <c r="N480" s="291"/>
      <c r="O480" s="291"/>
      <c r="P480" s="291"/>
      <c r="Q480" s="291"/>
    </row>
    <row r="481" spans="1:17" ht="12.75" x14ac:dyDescent="0.2">
      <c r="A481" s="284">
        <v>75</v>
      </c>
      <c r="B481" s="285" t="s">
        <v>2298</v>
      </c>
      <c r="C481" s="286" t="s">
        <v>1026</v>
      </c>
      <c r="D481" s="285" t="s">
        <v>1807</v>
      </c>
      <c r="E481" s="285" t="s">
        <v>1829</v>
      </c>
      <c r="F481" s="287">
        <v>25</v>
      </c>
      <c r="G481" s="287">
        <v>55</v>
      </c>
      <c r="H481" s="290">
        <v>0.95</v>
      </c>
      <c r="I481" s="287" t="s">
        <v>1803</v>
      </c>
      <c r="J481" s="288"/>
      <c r="K481" s="288"/>
      <c r="L481" s="288"/>
      <c r="M481" s="291"/>
      <c r="N481" s="291"/>
      <c r="O481" s="291"/>
      <c r="P481" s="291"/>
      <c r="Q481" s="291"/>
    </row>
    <row r="482" spans="1:17" ht="12.75" x14ac:dyDescent="0.2">
      <c r="A482" s="284">
        <v>534</v>
      </c>
      <c r="B482" s="285" t="s">
        <v>2299</v>
      </c>
      <c r="C482" s="286" t="s">
        <v>1033</v>
      </c>
      <c r="D482" s="285" t="s">
        <v>1807</v>
      </c>
      <c r="E482" s="285" t="s">
        <v>1829</v>
      </c>
      <c r="F482" s="287">
        <v>10</v>
      </c>
      <c r="G482" s="287">
        <v>75</v>
      </c>
      <c r="H482" s="290">
        <v>0.95</v>
      </c>
      <c r="I482" s="287" t="s">
        <v>1376</v>
      </c>
      <c r="J482" s="288"/>
      <c r="K482" s="288"/>
      <c r="L482" s="288"/>
      <c r="M482" s="291"/>
      <c r="N482" s="291"/>
      <c r="O482" s="291"/>
      <c r="P482" s="291"/>
      <c r="Q482" s="291"/>
    </row>
    <row r="483" spans="1:17" ht="12.75" x14ac:dyDescent="0.2">
      <c r="A483" s="284">
        <v>13</v>
      </c>
      <c r="B483" s="285" t="s">
        <v>2300</v>
      </c>
      <c r="C483" s="286" t="s">
        <v>1029</v>
      </c>
      <c r="D483" s="285" t="s">
        <v>1798</v>
      </c>
      <c r="E483" s="285" t="s">
        <v>1829</v>
      </c>
      <c r="F483" s="287">
        <v>10</v>
      </c>
      <c r="G483" s="287">
        <v>80</v>
      </c>
      <c r="H483" s="287" t="s">
        <v>2013</v>
      </c>
      <c r="I483" s="287" t="s">
        <v>1803</v>
      </c>
      <c r="J483" s="288"/>
      <c r="K483" s="288"/>
      <c r="L483" s="288"/>
      <c r="M483" s="291"/>
      <c r="N483" s="291"/>
      <c r="O483" s="291"/>
      <c r="P483" s="291"/>
      <c r="Q483" s="291"/>
    </row>
    <row r="484" spans="1:17" ht="12.75" x14ac:dyDescent="0.2">
      <c r="A484" s="284">
        <v>105</v>
      </c>
      <c r="B484" s="285" t="s">
        <v>935</v>
      </c>
      <c r="C484" s="286" t="s">
        <v>1029</v>
      </c>
      <c r="D484" s="285" t="s">
        <v>1130</v>
      </c>
      <c r="E484" s="285" t="s">
        <v>1802</v>
      </c>
      <c r="F484" s="287" t="s">
        <v>2049</v>
      </c>
      <c r="G484" s="287" t="s">
        <v>1389</v>
      </c>
      <c r="H484" s="287" t="s">
        <v>1389</v>
      </c>
      <c r="I484" s="287" t="s">
        <v>1803</v>
      </c>
      <c r="J484" s="288"/>
      <c r="K484" s="288"/>
      <c r="L484" s="288"/>
      <c r="M484" s="291"/>
      <c r="N484" s="291"/>
      <c r="O484" s="291"/>
      <c r="P484" s="291"/>
      <c r="Q484" s="291"/>
    </row>
    <row r="485" spans="1:17" ht="12.75" x14ac:dyDescent="0.2">
      <c r="A485" s="284">
        <v>278</v>
      </c>
      <c r="B485" s="285" t="s">
        <v>2301</v>
      </c>
      <c r="C485" s="286" t="s">
        <v>1029</v>
      </c>
      <c r="D485" s="285" t="s">
        <v>1130</v>
      </c>
      <c r="E485" s="285" t="s">
        <v>1802</v>
      </c>
      <c r="F485" s="287">
        <v>10</v>
      </c>
      <c r="G485" s="287" t="s">
        <v>1389</v>
      </c>
      <c r="H485" s="290">
        <v>1</v>
      </c>
      <c r="I485" s="287" t="s">
        <v>1374</v>
      </c>
      <c r="J485" s="288"/>
      <c r="K485" s="288"/>
      <c r="L485" s="288"/>
      <c r="M485" s="291"/>
      <c r="N485" s="291"/>
      <c r="O485" s="291"/>
      <c r="P485" s="291"/>
      <c r="Q485" s="291"/>
    </row>
    <row r="486" spans="1:17" ht="12.75" x14ac:dyDescent="0.2">
      <c r="A486" s="284">
        <v>115</v>
      </c>
      <c r="B486" s="285" t="s">
        <v>2302</v>
      </c>
      <c r="C486" s="286" t="s">
        <v>933</v>
      </c>
      <c r="D486" s="285" t="s">
        <v>1130</v>
      </c>
      <c r="E486" s="285" t="s">
        <v>1802</v>
      </c>
      <c r="F486" s="287">
        <v>20</v>
      </c>
      <c r="G486" s="287" t="s">
        <v>1389</v>
      </c>
      <c r="H486" s="287" t="s">
        <v>1389</v>
      </c>
      <c r="I486" s="287" t="s">
        <v>1803</v>
      </c>
      <c r="J486" s="288"/>
      <c r="K486" s="288"/>
      <c r="L486" s="288"/>
      <c r="M486" s="291"/>
      <c r="N486" s="291"/>
      <c r="O486" s="291"/>
      <c r="P486" s="291"/>
      <c r="Q486" s="291"/>
    </row>
    <row r="487" spans="1:17" ht="12.75" x14ac:dyDescent="0.2">
      <c r="A487" s="284">
        <v>513</v>
      </c>
      <c r="B487" s="285" t="s">
        <v>2303</v>
      </c>
      <c r="C487" s="286" t="s">
        <v>1029</v>
      </c>
      <c r="D487" s="285" t="s">
        <v>1130</v>
      </c>
      <c r="E487" s="285" t="s">
        <v>1864</v>
      </c>
      <c r="F487" s="287">
        <v>15</v>
      </c>
      <c r="G487" s="287" t="s">
        <v>1389</v>
      </c>
      <c r="H487" s="287" t="s">
        <v>1389</v>
      </c>
      <c r="I487" s="287" t="s">
        <v>1376</v>
      </c>
      <c r="J487" s="288"/>
      <c r="K487" s="288"/>
      <c r="L487" s="288"/>
      <c r="M487" s="291"/>
      <c r="N487" s="291"/>
      <c r="O487" s="291"/>
      <c r="P487" s="291"/>
      <c r="Q487" s="291"/>
    </row>
    <row r="488" spans="1:17" ht="12.75" x14ac:dyDescent="0.2">
      <c r="A488" s="284">
        <v>287</v>
      </c>
      <c r="B488" s="285" t="s">
        <v>2304</v>
      </c>
      <c r="C488" s="286" t="s">
        <v>1029</v>
      </c>
      <c r="D488" s="285" t="s">
        <v>1130</v>
      </c>
      <c r="E488" s="285" t="s">
        <v>1848</v>
      </c>
      <c r="F488" s="287">
        <v>20</v>
      </c>
      <c r="G488" s="287" t="s">
        <v>1389</v>
      </c>
      <c r="H488" s="290">
        <v>1</v>
      </c>
      <c r="I488" s="287" t="s">
        <v>1374</v>
      </c>
      <c r="J488" s="288"/>
      <c r="K488" s="288"/>
      <c r="L488" s="288"/>
      <c r="M488" s="291"/>
      <c r="N488" s="291"/>
      <c r="O488" s="291"/>
      <c r="P488" s="291"/>
      <c r="Q488" s="291"/>
    </row>
    <row r="489" spans="1:17" ht="12.75" x14ac:dyDescent="0.2">
      <c r="A489" s="284">
        <v>547</v>
      </c>
      <c r="B489" s="285" t="s">
        <v>2305</v>
      </c>
      <c r="C489" s="286" t="s">
        <v>1029</v>
      </c>
      <c r="D489" s="285" t="s">
        <v>1798</v>
      </c>
      <c r="E489" s="285" t="s">
        <v>1825</v>
      </c>
      <c r="F489" s="287">
        <v>10</v>
      </c>
      <c r="G489" s="287">
        <v>75</v>
      </c>
      <c r="H489" s="290">
        <v>1</v>
      </c>
      <c r="I489" s="287" t="s">
        <v>1376</v>
      </c>
      <c r="J489" s="288"/>
      <c r="K489" s="288"/>
      <c r="L489" s="288"/>
      <c r="M489" s="291"/>
      <c r="N489" s="291"/>
      <c r="O489" s="291"/>
      <c r="P489" s="291"/>
      <c r="Q489" s="291"/>
    </row>
    <row r="490" spans="1:17" ht="12.75" x14ac:dyDescent="0.2">
      <c r="A490" s="284">
        <v>156</v>
      </c>
      <c r="B490" s="285" t="s">
        <v>2306</v>
      </c>
      <c r="C490" s="286" t="s">
        <v>933</v>
      </c>
      <c r="D490" s="285" t="s">
        <v>1130</v>
      </c>
      <c r="E490" s="285" t="s">
        <v>1848</v>
      </c>
      <c r="F490" s="287">
        <v>10</v>
      </c>
      <c r="G490" s="287" t="s">
        <v>1389</v>
      </c>
      <c r="H490" s="287" t="s">
        <v>1389</v>
      </c>
      <c r="I490" s="287" t="s">
        <v>1803</v>
      </c>
      <c r="J490" s="288"/>
      <c r="K490" s="288"/>
      <c r="L490" s="288"/>
      <c r="M490" s="291"/>
      <c r="N490" s="291"/>
      <c r="O490" s="291"/>
      <c r="P490" s="291"/>
      <c r="Q490" s="291"/>
    </row>
    <row r="491" spans="1:17" ht="12.75" x14ac:dyDescent="0.2">
      <c r="A491" s="284">
        <v>514</v>
      </c>
      <c r="B491" s="285" t="s">
        <v>993</v>
      </c>
      <c r="C491" s="286" t="s">
        <v>1029</v>
      </c>
      <c r="D491" s="285" t="s">
        <v>1807</v>
      </c>
      <c r="E491" s="285" t="s">
        <v>1829</v>
      </c>
      <c r="F491" s="287">
        <v>5</v>
      </c>
      <c r="G491" s="287">
        <v>70</v>
      </c>
      <c r="H491" s="290">
        <v>1</v>
      </c>
      <c r="I491" s="287" t="s">
        <v>1376</v>
      </c>
      <c r="J491" s="288"/>
      <c r="K491" s="288"/>
      <c r="L491" s="288"/>
      <c r="M491" s="291"/>
      <c r="N491" s="291"/>
      <c r="O491" s="291"/>
      <c r="P491" s="291"/>
      <c r="Q491" s="291"/>
    </row>
    <row r="492" spans="1:17" ht="12.75" x14ac:dyDescent="0.2">
      <c r="A492" s="284">
        <v>216</v>
      </c>
      <c r="B492" s="285" t="s">
        <v>947</v>
      </c>
      <c r="C492" s="286" t="s">
        <v>1029</v>
      </c>
      <c r="D492" s="285" t="s">
        <v>1807</v>
      </c>
      <c r="E492" s="285" t="s">
        <v>1848</v>
      </c>
      <c r="F492" s="287">
        <v>20</v>
      </c>
      <c r="G492" s="287" t="s">
        <v>1389</v>
      </c>
      <c r="H492" s="290">
        <v>1</v>
      </c>
      <c r="I492" s="287" t="s">
        <v>1845</v>
      </c>
      <c r="J492" s="288"/>
      <c r="K492" s="288"/>
      <c r="L492" s="288"/>
      <c r="M492" s="291"/>
      <c r="N492" s="291"/>
      <c r="O492" s="291"/>
      <c r="P492" s="291"/>
      <c r="Q492" s="291"/>
    </row>
    <row r="493" spans="1:17" ht="12.75" x14ac:dyDescent="0.2">
      <c r="A493" s="284">
        <v>279</v>
      </c>
      <c r="B493" s="285" t="s">
        <v>2307</v>
      </c>
      <c r="C493" s="286" t="s">
        <v>1022</v>
      </c>
      <c r="D493" s="285" t="s">
        <v>1807</v>
      </c>
      <c r="E493" s="285" t="s">
        <v>1816</v>
      </c>
      <c r="F493" s="287">
        <v>10</v>
      </c>
      <c r="G493" s="287">
        <v>60</v>
      </c>
      <c r="H493" s="290">
        <v>1</v>
      </c>
      <c r="I493" s="287" t="s">
        <v>1374</v>
      </c>
      <c r="J493" s="288"/>
      <c r="K493" s="288"/>
      <c r="L493" s="288"/>
      <c r="M493" s="291"/>
      <c r="N493" s="291"/>
      <c r="O493" s="291"/>
      <c r="P493" s="291"/>
      <c r="Q493" s="291"/>
    </row>
    <row r="494" spans="1:17" ht="12.75" x14ac:dyDescent="0.2">
      <c r="A494" s="284">
        <v>179</v>
      </c>
      <c r="B494" s="285" t="s">
        <v>2308</v>
      </c>
      <c r="C494" s="286" t="s">
        <v>1022</v>
      </c>
      <c r="D494" s="285" t="s">
        <v>1807</v>
      </c>
      <c r="E494" s="285" t="s">
        <v>1829</v>
      </c>
      <c r="F494" s="287">
        <v>15</v>
      </c>
      <c r="G494" s="287" t="s">
        <v>1389</v>
      </c>
      <c r="H494" s="290">
        <v>1</v>
      </c>
      <c r="I494" s="287" t="s">
        <v>1845</v>
      </c>
      <c r="J494" s="288"/>
      <c r="K494" s="288"/>
      <c r="L494" s="288"/>
      <c r="M494" s="291"/>
      <c r="N494" s="291"/>
      <c r="O494" s="291"/>
      <c r="P494" s="291"/>
      <c r="Q494" s="291"/>
    </row>
    <row r="495" spans="1:17" ht="12.75" x14ac:dyDescent="0.2">
      <c r="A495" s="284">
        <v>46</v>
      </c>
      <c r="B495" s="285" t="s">
        <v>992</v>
      </c>
      <c r="C495" s="286" t="s">
        <v>1029</v>
      </c>
      <c r="D495" s="285" t="s">
        <v>1130</v>
      </c>
      <c r="E495" s="285" t="s">
        <v>1829</v>
      </c>
      <c r="F495" s="287">
        <v>20</v>
      </c>
      <c r="G495" s="287" t="s">
        <v>1389</v>
      </c>
      <c r="H495" s="287" t="s">
        <v>2201</v>
      </c>
      <c r="I495" s="287" t="s">
        <v>1803</v>
      </c>
      <c r="J495" s="288"/>
      <c r="K495" s="288"/>
      <c r="L495" s="288"/>
      <c r="M495" s="291"/>
      <c r="N495" s="291"/>
      <c r="O495" s="291"/>
      <c r="P495" s="291"/>
      <c r="Q495" s="291"/>
    </row>
    <row r="496" spans="1:17" ht="12.75" x14ac:dyDescent="0.2">
      <c r="A496" s="284">
        <v>459</v>
      </c>
      <c r="B496" s="285" t="s">
        <v>2309</v>
      </c>
      <c r="C496" s="286" t="s">
        <v>1019</v>
      </c>
      <c r="D496" s="285" t="s">
        <v>1798</v>
      </c>
      <c r="E496" s="285" t="s">
        <v>1829</v>
      </c>
      <c r="F496" s="287">
        <v>5</v>
      </c>
      <c r="G496" s="287">
        <v>150</v>
      </c>
      <c r="H496" s="290">
        <v>0.9</v>
      </c>
      <c r="I496" s="287" t="s">
        <v>1368</v>
      </c>
      <c r="J496" s="288"/>
      <c r="K496" s="288"/>
      <c r="L496" s="288"/>
      <c r="M496" s="291"/>
      <c r="N496" s="291"/>
      <c r="O496" s="291"/>
      <c r="P496" s="291"/>
      <c r="Q496" s="291"/>
    </row>
    <row r="497" spans="1:17" ht="12.75" x14ac:dyDescent="0.2">
      <c r="A497" s="284">
        <v>350</v>
      </c>
      <c r="B497" s="285" t="s">
        <v>2310</v>
      </c>
      <c r="C497" s="286" t="s">
        <v>1031</v>
      </c>
      <c r="D497" s="285" t="s">
        <v>1807</v>
      </c>
      <c r="E497" s="285" t="s">
        <v>1816</v>
      </c>
      <c r="F497" s="287">
        <v>10</v>
      </c>
      <c r="G497" s="287">
        <v>25</v>
      </c>
      <c r="H497" s="287" t="s">
        <v>2020</v>
      </c>
      <c r="I497" s="287" t="s">
        <v>1374</v>
      </c>
      <c r="J497" s="288"/>
      <c r="K497" s="288"/>
      <c r="L497" s="288"/>
      <c r="M497" s="291"/>
      <c r="N497" s="291"/>
      <c r="O497" s="291"/>
      <c r="P497" s="291"/>
      <c r="Q497" s="291"/>
    </row>
    <row r="498" spans="1:17" ht="12.75" x14ac:dyDescent="0.2">
      <c r="A498" s="284">
        <v>431</v>
      </c>
      <c r="B498" s="285" t="s">
        <v>2311</v>
      </c>
      <c r="C498" s="286" t="s">
        <v>1029</v>
      </c>
      <c r="D498" s="285" t="s">
        <v>1807</v>
      </c>
      <c r="E498" s="285" t="s">
        <v>1829</v>
      </c>
      <c r="F498" s="287">
        <v>20</v>
      </c>
      <c r="G498" s="287">
        <v>90</v>
      </c>
      <c r="H498" s="290">
        <v>0.85</v>
      </c>
      <c r="I498" s="287" t="s">
        <v>1368</v>
      </c>
      <c r="J498" s="288"/>
      <c r="K498" s="288"/>
      <c r="L498" s="288"/>
      <c r="M498" s="291"/>
      <c r="N498" s="291"/>
      <c r="O498" s="291"/>
      <c r="P498" s="291"/>
      <c r="Q498" s="291"/>
    </row>
    <row r="499" spans="1:17" ht="12.75" x14ac:dyDescent="0.2">
      <c r="A499" s="284">
        <v>397</v>
      </c>
      <c r="B499" s="285" t="s">
        <v>2312</v>
      </c>
      <c r="C499" s="286" t="s">
        <v>1031</v>
      </c>
      <c r="D499" s="285" t="s">
        <v>1130</v>
      </c>
      <c r="E499" s="285" t="s">
        <v>1816</v>
      </c>
      <c r="F499" s="287">
        <v>20</v>
      </c>
      <c r="G499" s="287" t="s">
        <v>1389</v>
      </c>
      <c r="H499" s="287" t="s">
        <v>1389</v>
      </c>
      <c r="I499" s="287" t="s">
        <v>1368</v>
      </c>
      <c r="J499" s="288"/>
      <c r="K499" s="288"/>
      <c r="L499" s="288"/>
      <c r="M499" s="291"/>
      <c r="N499" s="291"/>
      <c r="O499" s="291"/>
      <c r="P499" s="291"/>
      <c r="Q499" s="291"/>
    </row>
    <row r="500" spans="1:17" ht="12.75" x14ac:dyDescent="0.2">
      <c r="A500" s="284">
        <v>157</v>
      </c>
      <c r="B500" s="285" t="s">
        <v>1080</v>
      </c>
      <c r="C500" s="286" t="s">
        <v>1031</v>
      </c>
      <c r="D500" s="285" t="s">
        <v>1807</v>
      </c>
      <c r="E500" s="285" t="s">
        <v>1816</v>
      </c>
      <c r="F500" s="287">
        <v>10</v>
      </c>
      <c r="G500" s="287">
        <v>75</v>
      </c>
      <c r="H500" s="290">
        <v>0.9</v>
      </c>
      <c r="I500" s="287" t="s">
        <v>1803</v>
      </c>
      <c r="J500" s="288"/>
      <c r="K500" s="288"/>
      <c r="L500" s="288"/>
      <c r="M500" s="291"/>
      <c r="N500" s="291"/>
      <c r="O500" s="291"/>
      <c r="P500" s="291"/>
      <c r="Q500" s="291"/>
    </row>
    <row r="501" spans="1:17" ht="12.75" x14ac:dyDescent="0.2">
      <c r="A501" s="284">
        <v>249</v>
      </c>
      <c r="B501" s="285" t="s">
        <v>905</v>
      </c>
      <c r="C501" s="286" t="s">
        <v>1022</v>
      </c>
      <c r="D501" s="285" t="s">
        <v>1807</v>
      </c>
      <c r="E501" s="285" t="s">
        <v>1816</v>
      </c>
      <c r="F501" s="287">
        <v>15</v>
      </c>
      <c r="G501" s="287" t="s">
        <v>2111</v>
      </c>
      <c r="H501" s="290">
        <v>1</v>
      </c>
      <c r="I501" s="287" t="s">
        <v>1845</v>
      </c>
      <c r="J501" s="288"/>
      <c r="K501" s="288"/>
      <c r="L501" s="288"/>
      <c r="M501" s="291"/>
      <c r="N501" s="291"/>
      <c r="O501" s="291"/>
      <c r="P501" s="291"/>
      <c r="Q501" s="291"/>
    </row>
    <row r="502" spans="1:17" ht="12.75" x14ac:dyDescent="0.2">
      <c r="A502" s="284">
        <v>88</v>
      </c>
      <c r="B502" s="285" t="s">
        <v>2313</v>
      </c>
      <c r="C502" s="286" t="s">
        <v>1031</v>
      </c>
      <c r="D502" s="285" t="s">
        <v>1807</v>
      </c>
      <c r="E502" s="285" t="s">
        <v>1816</v>
      </c>
      <c r="F502" s="287">
        <v>15</v>
      </c>
      <c r="G502" s="287">
        <v>50</v>
      </c>
      <c r="H502" s="287" t="s">
        <v>2020</v>
      </c>
      <c r="I502" s="287" t="s">
        <v>1803</v>
      </c>
      <c r="J502" s="288"/>
      <c r="K502" s="288"/>
      <c r="L502" s="288"/>
      <c r="M502" s="291"/>
      <c r="N502" s="291"/>
      <c r="O502" s="291"/>
      <c r="P502" s="291"/>
      <c r="Q502" s="291"/>
    </row>
    <row r="503" spans="1:17" ht="12.75" x14ac:dyDescent="0.2">
      <c r="A503" s="284">
        <v>317</v>
      </c>
      <c r="B503" s="285" t="s">
        <v>925</v>
      </c>
      <c r="C503" s="286" t="s">
        <v>1031</v>
      </c>
      <c r="D503" s="285" t="s">
        <v>1807</v>
      </c>
      <c r="E503" s="285" t="s">
        <v>1802</v>
      </c>
      <c r="F503" s="287" t="s">
        <v>2218</v>
      </c>
      <c r="G503" s="287" t="s">
        <v>2017</v>
      </c>
      <c r="H503" s="287" t="s">
        <v>2266</v>
      </c>
      <c r="I503" s="287" t="s">
        <v>1374</v>
      </c>
      <c r="J503" s="288"/>
      <c r="K503" s="288"/>
      <c r="L503" s="288"/>
      <c r="M503" s="291"/>
      <c r="N503" s="291"/>
      <c r="O503" s="291"/>
      <c r="P503" s="291"/>
      <c r="Q503" s="291"/>
    </row>
    <row r="504" spans="1:17" ht="12.75" x14ac:dyDescent="0.2">
      <c r="A504" s="284">
        <v>439</v>
      </c>
      <c r="B504" s="285" t="s">
        <v>2314</v>
      </c>
      <c r="C504" s="286" t="s">
        <v>1031</v>
      </c>
      <c r="D504" s="285" t="s">
        <v>1807</v>
      </c>
      <c r="E504" s="285" t="s">
        <v>1816</v>
      </c>
      <c r="F504" s="287">
        <v>5</v>
      </c>
      <c r="G504" s="287">
        <v>150</v>
      </c>
      <c r="H504" s="290">
        <v>0.9</v>
      </c>
      <c r="I504" s="287" t="s">
        <v>1368</v>
      </c>
      <c r="J504" s="288"/>
      <c r="K504" s="288"/>
      <c r="L504" s="288"/>
      <c r="M504" s="291"/>
      <c r="N504" s="291"/>
      <c r="O504" s="291"/>
      <c r="P504" s="291"/>
      <c r="Q504" s="291"/>
    </row>
    <row r="505" spans="1:17" ht="12.75" x14ac:dyDescent="0.2">
      <c r="A505" s="284">
        <v>272</v>
      </c>
      <c r="B505" s="285" t="s">
        <v>2315</v>
      </c>
      <c r="C505" s="286" t="s">
        <v>933</v>
      </c>
      <c r="D505" s="285" t="s">
        <v>1130</v>
      </c>
      <c r="E505" s="285" t="s">
        <v>1848</v>
      </c>
      <c r="F505" s="287">
        <v>10</v>
      </c>
      <c r="G505" s="287" t="s">
        <v>1389</v>
      </c>
      <c r="H505" s="287" t="s">
        <v>1389</v>
      </c>
      <c r="I505" s="287" t="s">
        <v>1374</v>
      </c>
      <c r="J505" s="288"/>
      <c r="K505" s="288"/>
      <c r="L505" s="288"/>
      <c r="M505" s="291"/>
      <c r="N505" s="291"/>
      <c r="O505" s="291"/>
      <c r="P505" s="291"/>
      <c r="Q505" s="291"/>
    </row>
    <row r="506" spans="1:17" ht="12.75" x14ac:dyDescent="0.2">
      <c r="A506" s="284">
        <v>27</v>
      </c>
      <c r="B506" s="285" t="s">
        <v>2316</v>
      </c>
      <c r="C506" s="286" t="s">
        <v>1022</v>
      </c>
      <c r="D506" s="285" t="s">
        <v>1807</v>
      </c>
      <c r="E506" s="285" t="s">
        <v>1829</v>
      </c>
      <c r="F506" s="287">
        <v>15</v>
      </c>
      <c r="G506" s="287">
        <v>60</v>
      </c>
      <c r="H506" s="290">
        <v>0.85</v>
      </c>
      <c r="I506" s="287" t="s">
        <v>1803</v>
      </c>
      <c r="J506" s="288"/>
      <c r="K506" s="288"/>
      <c r="L506" s="288"/>
      <c r="M506" s="291"/>
      <c r="N506" s="291"/>
      <c r="O506" s="291"/>
      <c r="P506" s="291"/>
      <c r="Q506" s="291"/>
    </row>
    <row r="507" spans="1:17" ht="12.75" x14ac:dyDescent="0.2">
      <c r="A507" s="284">
        <v>205</v>
      </c>
      <c r="B507" s="285" t="s">
        <v>2317</v>
      </c>
      <c r="C507" s="286" t="s">
        <v>1031</v>
      </c>
      <c r="D507" s="285" t="s">
        <v>1807</v>
      </c>
      <c r="E507" s="285" t="s">
        <v>1816</v>
      </c>
      <c r="F507" s="287">
        <v>20</v>
      </c>
      <c r="G507" s="287">
        <v>30</v>
      </c>
      <c r="H507" s="290">
        <v>0.9</v>
      </c>
      <c r="I507" s="287" t="s">
        <v>1845</v>
      </c>
      <c r="J507" s="288"/>
      <c r="K507" s="288"/>
      <c r="L507" s="288"/>
      <c r="M507" s="291"/>
      <c r="N507" s="291"/>
      <c r="O507" s="291"/>
      <c r="P507" s="291"/>
      <c r="Q507" s="291"/>
    </row>
    <row r="508" spans="1:17" ht="12.75" x14ac:dyDescent="0.2">
      <c r="A508" s="284">
        <v>355</v>
      </c>
      <c r="B508" s="285" t="s">
        <v>981</v>
      </c>
      <c r="C508" s="286" t="s">
        <v>1024</v>
      </c>
      <c r="D508" s="285" t="s">
        <v>1130</v>
      </c>
      <c r="E508" s="285" t="s">
        <v>1829</v>
      </c>
      <c r="F508" s="287">
        <v>10</v>
      </c>
      <c r="G508" s="287" t="s">
        <v>1389</v>
      </c>
      <c r="H508" s="287" t="s">
        <v>1389</v>
      </c>
      <c r="I508" s="287" t="s">
        <v>1368</v>
      </c>
      <c r="J508" s="288"/>
      <c r="K508" s="288"/>
      <c r="L508" s="288"/>
      <c r="M508" s="291"/>
      <c r="N508" s="291"/>
      <c r="O508" s="291"/>
      <c r="P508" s="291"/>
      <c r="Q508" s="291"/>
    </row>
    <row r="509" spans="1:17" ht="12.75" x14ac:dyDescent="0.2">
      <c r="A509" s="284">
        <v>563</v>
      </c>
      <c r="B509" s="285" t="s">
        <v>2318</v>
      </c>
      <c r="C509" s="286" t="s">
        <v>1027</v>
      </c>
      <c r="D509" s="285" t="s">
        <v>1130</v>
      </c>
      <c r="E509" s="285" t="s">
        <v>1816</v>
      </c>
      <c r="F509" s="287">
        <v>10</v>
      </c>
      <c r="G509" s="287" t="s">
        <v>1389</v>
      </c>
      <c r="H509" s="287" t="s">
        <v>1389</v>
      </c>
      <c r="I509" s="287" t="s">
        <v>1371</v>
      </c>
      <c r="J509" s="288"/>
      <c r="K509" s="288"/>
      <c r="L509" s="288"/>
      <c r="M509" s="291"/>
      <c r="N509" s="291"/>
      <c r="O509" s="291"/>
      <c r="P509" s="291"/>
      <c r="Q509" s="291"/>
    </row>
    <row r="510" spans="1:17" ht="12.75" x14ac:dyDescent="0.2">
      <c r="A510" s="284">
        <v>496</v>
      </c>
      <c r="B510" s="285" t="s">
        <v>2319</v>
      </c>
      <c r="C510" s="286" t="s">
        <v>1029</v>
      </c>
      <c r="D510" s="285" t="s">
        <v>1798</v>
      </c>
      <c r="E510" s="285" t="s">
        <v>1825</v>
      </c>
      <c r="F510" s="287">
        <v>15</v>
      </c>
      <c r="G510" s="287">
        <v>60</v>
      </c>
      <c r="H510" s="290">
        <v>1</v>
      </c>
      <c r="I510" s="287" t="s">
        <v>1376</v>
      </c>
      <c r="J510" s="288"/>
      <c r="K510" s="288"/>
      <c r="L510" s="288"/>
      <c r="M510" s="291"/>
      <c r="N510" s="291"/>
      <c r="O510" s="291"/>
      <c r="P510" s="291"/>
      <c r="Q510" s="291"/>
    </row>
    <row r="511" spans="1:17" ht="12.75" x14ac:dyDescent="0.2">
      <c r="A511" s="284">
        <v>221</v>
      </c>
      <c r="B511" s="285" t="s">
        <v>2320</v>
      </c>
      <c r="C511" s="286" t="s">
        <v>1023</v>
      </c>
      <c r="D511" s="285" t="s">
        <v>1807</v>
      </c>
      <c r="E511" s="285" t="s">
        <v>1825</v>
      </c>
      <c r="F511" s="287">
        <v>5</v>
      </c>
      <c r="G511" s="287">
        <v>100</v>
      </c>
      <c r="H511" s="290">
        <v>0.95</v>
      </c>
      <c r="I511" s="287" t="s">
        <v>1845</v>
      </c>
      <c r="J511" s="288"/>
      <c r="K511" s="288"/>
      <c r="L511" s="288"/>
      <c r="M511" s="291"/>
      <c r="N511" s="291"/>
      <c r="O511" s="291"/>
      <c r="P511" s="291"/>
      <c r="Q511" s="291"/>
    </row>
    <row r="512" spans="1:17" ht="12.75" x14ac:dyDescent="0.2">
      <c r="A512" s="284">
        <v>533</v>
      </c>
      <c r="B512" s="285" t="s">
        <v>2321</v>
      </c>
      <c r="C512" s="286" t="s">
        <v>1022</v>
      </c>
      <c r="D512" s="285" t="s">
        <v>1807</v>
      </c>
      <c r="E512" s="285" t="s">
        <v>1829</v>
      </c>
      <c r="F512" s="287" t="s">
        <v>2218</v>
      </c>
      <c r="G512" s="287">
        <v>90</v>
      </c>
      <c r="H512" s="290">
        <v>1</v>
      </c>
      <c r="I512" s="287" t="s">
        <v>1376</v>
      </c>
      <c r="J512" s="288"/>
      <c r="K512" s="288"/>
      <c r="L512" s="288"/>
      <c r="M512" s="291"/>
      <c r="N512" s="291"/>
      <c r="O512" s="291"/>
      <c r="P512" s="291"/>
      <c r="Q512" s="291"/>
    </row>
    <row r="513" spans="1:17" ht="12.75" x14ac:dyDescent="0.2">
      <c r="A513" s="284">
        <v>219</v>
      </c>
      <c r="B513" s="285" t="s">
        <v>2322</v>
      </c>
      <c r="C513" s="286" t="s">
        <v>1029</v>
      </c>
      <c r="D513" s="285" t="s">
        <v>1130</v>
      </c>
      <c r="E513" s="285" t="s">
        <v>1825</v>
      </c>
      <c r="F513" s="287">
        <v>25</v>
      </c>
      <c r="G513" s="287" t="s">
        <v>1389</v>
      </c>
      <c r="H513" s="287" t="s">
        <v>1389</v>
      </c>
      <c r="I513" s="287" t="s">
        <v>1845</v>
      </c>
      <c r="J513" s="288"/>
      <c r="K513" s="288"/>
      <c r="L513" s="288"/>
      <c r="M513" s="291"/>
      <c r="N513" s="291"/>
      <c r="O513" s="291"/>
      <c r="P513" s="291"/>
      <c r="Q513" s="291"/>
    </row>
    <row r="514" spans="1:17" ht="12.75" x14ac:dyDescent="0.2">
      <c r="A514" s="284">
        <v>28</v>
      </c>
      <c r="B514" s="285" t="s">
        <v>2323</v>
      </c>
      <c r="C514" s="286" t="s">
        <v>1027</v>
      </c>
      <c r="D514" s="285" t="s">
        <v>1130</v>
      </c>
      <c r="E514" s="285" t="s">
        <v>1848</v>
      </c>
      <c r="F514" s="287">
        <v>15</v>
      </c>
      <c r="G514" s="287" t="s">
        <v>1389</v>
      </c>
      <c r="H514" s="290">
        <v>1</v>
      </c>
      <c r="I514" s="287" t="s">
        <v>1803</v>
      </c>
      <c r="J514" s="288"/>
      <c r="K514" s="288"/>
      <c r="L514" s="288"/>
      <c r="M514" s="291"/>
      <c r="N514" s="291"/>
      <c r="O514" s="291"/>
      <c r="P514" s="291"/>
      <c r="Q514" s="291"/>
    </row>
    <row r="515" spans="1:17" ht="12.75" x14ac:dyDescent="0.2">
      <c r="A515" s="284">
        <v>328</v>
      </c>
      <c r="B515" s="285" t="s">
        <v>2324</v>
      </c>
      <c r="C515" s="286" t="s">
        <v>1027</v>
      </c>
      <c r="D515" s="285" t="s">
        <v>1807</v>
      </c>
      <c r="E515" s="285" t="s">
        <v>1802</v>
      </c>
      <c r="F515" s="287">
        <v>15</v>
      </c>
      <c r="G515" s="287" t="s">
        <v>2089</v>
      </c>
      <c r="H515" s="287" t="s">
        <v>1995</v>
      </c>
      <c r="I515" s="287" t="s">
        <v>1374</v>
      </c>
      <c r="J515" s="288"/>
      <c r="K515" s="288"/>
      <c r="L515" s="288"/>
      <c r="M515" s="291"/>
      <c r="N515" s="291"/>
      <c r="O515" s="291"/>
      <c r="P515" s="291"/>
      <c r="Q515" s="291"/>
    </row>
    <row r="516" spans="1:17" ht="12.75" x14ac:dyDescent="0.2">
      <c r="A516" s="284">
        <v>201</v>
      </c>
      <c r="B516" s="285" t="s">
        <v>1056</v>
      </c>
      <c r="C516" s="286" t="s">
        <v>1031</v>
      </c>
      <c r="D516" s="285" t="s">
        <v>1130</v>
      </c>
      <c r="E516" s="285" t="s">
        <v>1816</v>
      </c>
      <c r="F516" s="287">
        <v>10</v>
      </c>
      <c r="G516" s="287" t="s">
        <v>1389</v>
      </c>
      <c r="H516" s="287" t="s">
        <v>1389</v>
      </c>
      <c r="I516" s="287" t="s">
        <v>1845</v>
      </c>
      <c r="J516" s="288"/>
      <c r="K516" s="288"/>
      <c r="L516" s="288"/>
      <c r="M516" s="291"/>
      <c r="N516" s="291"/>
      <c r="O516" s="291"/>
      <c r="P516" s="291"/>
      <c r="Q516" s="291"/>
    </row>
    <row r="517" spans="1:17" ht="12.75" x14ac:dyDescent="0.2">
      <c r="A517" s="284">
        <v>503</v>
      </c>
      <c r="B517" s="285" t="s">
        <v>2325</v>
      </c>
      <c r="C517" s="286" t="s">
        <v>1033</v>
      </c>
      <c r="D517" s="285" t="s">
        <v>1798</v>
      </c>
      <c r="E517" s="285" t="s">
        <v>1816</v>
      </c>
      <c r="F517" s="287">
        <v>15</v>
      </c>
      <c r="G517" s="287">
        <v>80</v>
      </c>
      <c r="H517" s="290">
        <v>1</v>
      </c>
      <c r="I517" s="287" t="s">
        <v>1376</v>
      </c>
      <c r="J517" s="288"/>
      <c r="K517" s="288"/>
      <c r="L517" s="288"/>
      <c r="M517" s="291"/>
      <c r="N517" s="291"/>
      <c r="O517" s="291"/>
      <c r="P517" s="291"/>
      <c r="Q517" s="291"/>
    </row>
    <row r="518" spans="1:17" ht="12.75" x14ac:dyDescent="0.2">
      <c r="A518" s="284">
        <v>184</v>
      </c>
      <c r="B518" s="285" t="s">
        <v>929</v>
      </c>
      <c r="C518" s="286" t="s">
        <v>1029</v>
      </c>
      <c r="D518" s="285" t="s">
        <v>1130</v>
      </c>
      <c r="E518" s="285" t="s">
        <v>1816</v>
      </c>
      <c r="F518" s="287">
        <v>10</v>
      </c>
      <c r="G518" s="287" t="s">
        <v>1389</v>
      </c>
      <c r="H518" s="287" t="s">
        <v>2013</v>
      </c>
      <c r="I518" s="287" t="s">
        <v>1845</v>
      </c>
      <c r="J518" s="288"/>
      <c r="K518" s="288"/>
      <c r="L518" s="288"/>
      <c r="M518" s="291"/>
      <c r="N518" s="291"/>
      <c r="O518" s="291"/>
      <c r="P518" s="291"/>
      <c r="Q518" s="291"/>
    </row>
    <row r="519" spans="1:17" ht="12.75" x14ac:dyDescent="0.2">
      <c r="A519" s="284">
        <v>10</v>
      </c>
      <c r="B519" s="285" t="s">
        <v>2326</v>
      </c>
      <c r="C519" s="286" t="s">
        <v>1029</v>
      </c>
      <c r="D519" s="285" t="s">
        <v>1807</v>
      </c>
      <c r="E519" s="285" t="s">
        <v>1816</v>
      </c>
      <c r="F519" s="287">
        <v>35</v>
      </c>
      <c r="G519" s="287">
        <v>40</v>
      </c>
      <c r="H519" s="290">
        <v>1</v>
      </c>
      <c r="I519" s="287" t="s">
        <v>1803</v>
      </c>
      <c r="J519" s="288"/>
      <c r="K519" s="288"/>
      <c r="L519" s="288"/>
      <c r="M519" s="291"/>
      <c r="N519" s="291"/>
      <c r="O519" s="291"/>
      <c r="P519" s="291"/>
      <c r="Q519" s="291"/>
    </row>
    <row r="520" spans="1:17" ht="12.75" x14ac:dyDescent="0.2">
      <c r="A520" s="284">
        <v>103</v>
      </c>
      <c r="B520" s="285" t="s">
        <v>1057</v>
      </c>
      <c r="C520" s="286" t="s">
        <v>1029</v>
      </c>
      <c r="D520" s="285" t="s">
        <v>1130</v>
      </c>
      <c r="E520" s="285" t="s">
        <v>1802</v>
      </c>
      <c r="F520" s="287">
        <v>40</v>
      </c>
      <c r="G520" s="287" t="s">
        <v>1389</v>
      </c>
      <c r="H520" s="290">
        <v>0.85</v>
      </c>
      <c r="I520" s="287" t="s">
        <v>1803</v>
      </c>
      <c r="J520" s="288"/>
      <c r="K520" s="288"/>
      <c r="L520" s="288"/>
      <c r="M520" s="291"/>
      <c r="N520" s="291"/>
      <c r="O520" s="291"/>
      <c r="P520" s="291"/>
      <c r="Q520" s="291"/>
    </row>
    <row r="521" spans="1:17" ht="12.75" x14ac:dyDescent="0.2">
      <c r="A521" s="284">
        <v>545</v>
      </c>
      <c r="B521" s="285" t="s">
        <v>2327</v>
      </c>
      <c r="C521" s="286" t="s">
        <v>1023</v>
      </c>
      <c r="D521" s="285" t="s">
        <v>1798</v>
      </c>
      <c r="E521" s="285" t="s">
        <v>1829</v>
      </c>
      <c r="F521" s="287">
        <v>5</v>
      </c>
      <c r="G521" s="287">
        <v>100</v>
      </c>
      <c r="H521" s="290">
        <v>1</v>
      </c>
      <c r="I521" s="287" t="s">
        <v>1376</v>
      </c>
      <c r="J521" s="288"/>
      <c r="K521" s="288"/>
      <c r="L521" s="288"/>
      <c r="M521" s="291"/>
      <c r="N521" s="291"/>
      <c r="O521" s="291"/>
      <c r="P521" s="291"/>
      <c r="Q521" s="291"/>
    </row>
    <row r="522" spans="1:17" ht="12.75" x14ac:dyDescent="0.2">
      <c r="A522" s="284">
        <v>290</v>
      </c>
      <c r="B522" s="285" t="s">
        <v>907</v>
      </c>
      <c r="C522" s="286" t="s">
        <v>1029</v>
      </c>
      <c r="D522" s="285" t="s">
        <v>1807</v>
      </c>
      <c r="E522" s="285" t="s">
        <v>1802</v>
      </c>
      <c r="F522" s="287">
        <v>20</v>
      </c>
      <c r="G522" s="287">
        <v>70</v>
      </c>
      <c r="H522" s="290">
        <v>1</v>
      </c>
      <c r="I522" s="287" t="s">
        <v>1374</v>
      </c>
      <c r="J522" s="288"/>
      <c r="K522" s="288"/>
      <c r="L522" s="288"/>
      <c r="M522" s="291"/>
      <c r="N522" s="291"/>
      <c r="O522" s="291"/>
      <c r="P522" s="291"/>
      <c r="Q522" s="291"/>
    </row>
    <row r="523" spans="1:17" ht="12.75" x14ac:dyDescent="0.2">
      <c r="A523" s="284">
        <v>548</v>
      </c>
      <c r="B523" s="285" t="s">
        <v>2328</v>
      </c>
      <c r="C523" s="286" t="s">
        <v>1022</v>
      </c>
      <c r="D523" s="285" t="s">
        <v>1798</v>
      </c>
      <c r="E523" s="285" t="s">
        <v>1825</v>
      </c>
      <c r="F523" s="287">
        <v>10</v>
      </c>
      <c r="G523" s="287">
        <v>85</v>
      </c>
      <c r="H523" s="290">
        <v>1</v>
      </c>
      <c r="I523" s="287" t="s">
        <v>1376</v>
      </c>
      <c r="J523" s="288"/>
      <c r="K523" s="288"/>
      <c r="L523" s="288"/>
      <c r="M523" s="291"/>
      <c r="N523" s="291"/>
      <c r="O523" s="291"/>
      <c r="P523" s="291"/>
      <c r="Q523" s="291"/>
    </row>
    <row r="524" spans="1:17" ht="12.75" x14ac:dyDescent="0.2">
      <c r="A524" s="284">
        <v>402</v>
      </c>
      <c r="B524" s="285" t="s">
        <v>2329</v>
      </c>
      <c r="C524" s="286" t="s">
        <v>1026</v>
      </c>
      <c r="D524" s="285" t="s">
        <v>1807</v>
      </c>
      <c r="E524" s="285" t="s">
        <v>1802</v>
      </c>
      <c r="F524" s="287">
        <v>15</v>
      </c>
      <c r="G524" s="287">
        <v>80</v>
      </c>
      <c r="H524" s="290">
        <v>1</v>
      </c>
      <c r="I524" s="287" t="s">
        <v>1368</v>
      </c>
      <c r="J524" s="288"/>
      <c r="K524" s="288"/>
      <c r="L524" s="288"/>
      <c r="M524" s="291"/>
      <c r="N524" s="291"/>
      <c r="O524" s="291"/>
      <c r="P524" s="291"/>
      <c r="Q524" s="291"/>
    </row>
    <row r="525" spans="1:17" ht="12.75" x14ac:dyDescent="0.2">
      <c r="A525" s="284">
        <v>465</v>
      </c>
      <c r="B525" s="285" t="s">
        <v>2330</v>
      </c>
      <c r="C525" s="286" t="s">
        <v>1026</v>
      </c>
      <c r="D525" s="285" t="s">
        <v>1798</v>
      </c>
      <c r="E525" s="285" t="s">
        <v>1829</v>
      </c>
      <c r="F525" s="287">
        <v>5</v>
      </c>
      <c r="G525" s="287">
        <v>120</v>
      </c>
      <c r="H525" s="290">
        <v>0.85</v>
      </c>
      <c r="I525" s="287" t="s">
        <v>1368</v>
      </c>
      <c r="J525" s="288"/>
      <c r="K525" s="288"/>
      <c r="L525" s="288"/>
      <c r="M525" s="291"/>
      <c r="N525" s="291"/>
      <c r="O525" s="291"/>
      <c r="P525" s="291"/>
      <c r="Q525" s="291"/>
    </row>
    <row r="526" spans="1:17" ht="12.75" x14ac:dyDescent="0.2">
      <c r="A526" s="284">
        <v>69</v>
      </c>
      <c r="B526" s="285" t="s">
        <v>2331</v>
      </c>
      <c r="C526" s="286" t="s">
        <v>1022</v>
      </c>
      <c r="D526" s="285" t="s">
        <v>1807</v>
      </c>
      <c r="E526" s="285" t="s">
        <v>1816</v>
      </c>
      <c r="F526" s="287">
        <v>20</v>
      </c>
      <c r="G526" s="287" t="s">
        <v>1389</v>
      </c>
      <c r="H526" s="290">
        <v>1</v>
      </c>
      <c r="I526" s="287" t="s">
        <v>1803</v>
      </c>
      <c r="J526" s="288"/>
      <c r="K526" s="288"/>
      <c r="L526" s="288"/>
      <c r="M526" s="291"/>
      <c r="N526" s="291"/>
      <c r="O526" s="291"/>
      <c r="P526" s="291"/>
      <c r="Q526" s="291"/>
    </row>
    <row r="527" spans="1:17" ht="12.75" x14ac:dyDescent="0.2">
      <c r="A527" s="284">
        <v>120</v>
      </c>
      <c r="B527" s="285" t="s">
        <v>2332</v>
      </c>
      <c r="C527" s="286" t="s">
        <v>1029</v>
      </c>
      <c r="D527" s="285" t="s">
        <v>1807</v>
      </c>
      <c r="E527" s="285" t="s">
        <v>1825</v>
      </c>
      <c r="F527" s="287">
        <v>5</v>
      </c>
      <c r="G527" s="287" t="s">
        <v>2333</v>
      </c>
      <c r="H527" s="290">
        <v>1</v>
      </c>
      <c r="I527" s="287" t="s">
        <v>1803</v>
      </c>
      <c r="J527" s="288"/>
      <c r="K527" s="288"/>
      <c r="L527" s="288"/>
      <c r="M527" s="291"/>
      <c r="N527" s="291"/>
      <c r="O527" s="291"/>
      <c r="P527" s="291"/>
      <c r="Q527" s="291"/>
    </row>
    <row r="528" spans="1:17" ht="12.75" x14ac:dyDescent="0.2">
      <c r="A528" s="284">
        <v>247</v>
      </c>
      <c r="B528" s="285" t="s">
        <v>956</v>
      </c>
      <c r="C528" s="286" t="s">
        <v>1025</v>
      </c>
      <c r="D528" s="285" t="s">
        <v>1798</v>
      </c>
      <c r="E528" s="285" t="s">
        <v>1802</v>
      </c>
      <c r="F528" s="287">
        <v>15</v>
      </c>
      <c r="G528" s="287">
        <v>80</v>
      </c>
      <c r="H528" s="290">
        <v>1</v>
      </c>
      <c r="I528" s="287" t="s">
        <v>1845</v>
      </c>
      <c r="J528" s="288"/>
      <c r="K528" s="288"/>
      <c r="L528" s="288"/>
      <c r="M528" s="291"/>
      <c r="N528" s="291"/>
      <c r="O528" s="291"/>
      <c r="P528" s="291"/>
      <c r="Q528" s="291"/>
    </row>
    <row r="529" spans="1:17" ht="12.75" x14ac:dyDescent="0.2">
      <c r="A529" s="284">
        <v>421</v>
      </c>
      <c r="B529" s="285" t="s">
        <v>847</v>
      </c>
      <c r="C529" s="286" t="s">
        <v>1025</v>
      </c>
      <c r="D529" s="285" t="s">
        <v>1807</v>
      </c>
      <c r="E529" s="285" t="s">
        <v>1848</v>
      </c>
      <c r="F529" s="287">
        <v>15</v>
      </c>
      <c r="G529" s="287">
        <v>70</v>
      </c>
      <c r="H529" s="290">
        <v>1</v>
      </c>
      <c r="I529" s="287" t="s">
        <v>1368</v>
      </c>
      <c r="J529" s="288"/>
      <c r="K529" s="288"/>
      <c r="L529" s="288"/>
      <c r="M529" s="291"/>
      <c r="N529" s="291"/>
      <c r="O529" s="291"/>
      <c r="P529" s="291"/>
      <c r="Q529" s="291"/>
    </row>
    <row r="530" spans="1:17" ht="12.75" x14ac:dyDescent="0.2">
      <c r="A530" s="284">
        <v>467</v>
      </c>
      <c r="B530" s="285" t="s">
        <v>2334</v>
      </c>
      <c r="C530" s="286" t="s">
        <v>1025</v>
      </c>
      <c r="D530" s="285" t="s">
        <v>1807</v>
      </c>
      <c r="E530" s="285" t="s">
        <v>1802</v>
      </c>
      <c r="F530" s="287">
        <v>5</v>
      </c>
      <c r="G530" s="287">
        <v>120</v>
      </c>
      <c r="H530" s="290">
        <v>1</v>
      </c>
      <c r="I530" s="287" t="s">
        <v>1368</v>
      </c>
      <c r="J530" s="288"/>
      <c r="K530" s="288"/>
      <c r="L530" s="288"/>
      <c r="M530" s="291"/>
      <c r="N530" s="291"/>
      <c r="O530" s="291"/>
      <c r="P530" s="291"/>
      <c r="Q530" s="291"/>
    </row>
    <row r="531" spans="1:17" ht="12.75" x14ac:dyDescent="0.2">
      <c r="A531" s="284">
        <v>325</v>
      </c>
      <c r="B531" s="285" t="s">
        <v>2335</v>
      </c>
      <c r="C531" s="286" t="s">
        <v>1025</v>
      </c>
      <c r="D531" s="285" t="s">
        <v>1807</v>
      </c>
      <c r="E531" s="285" t="s">
        <v>1802</v>
      </c>
      <c r="F531" s="287">
        <v>20</v>
      </c>
      <c r="G531" s="287">
        <v>60</v>
      </c>
      <c r="H531" s="287" t="s">
        <v>1389</v>
      </c>
      <c r="I531" s="287" t="s">
        <v>1374</v>
      </c>
      <c r="J531" s="288"/>
      <c r="K531" s="288"/>
      <c r="L531" s="288"/>
      <c r="M531" s="291"/>
      <c r="N531" s="291"/>
      <c r="O531" s="291"/>
      <c r="P531" s="291"/>
      <c r="Q531" s="291"/>
    </row>
    <row r="532" spans="1:17" ht="12.75" x14ac:dyDescent="0.2">
      <c r="A532" s="284">
        <v>425</v>
      </c>
      <c r="B532" s="285" t="s">
        <v>1128</v>
      </c>
      <c r="C532" s="286" t="s">
        <v>1025</v>
      </c>
      <c r="D532" s="285" t="s">
        <v>1807</v>
      </c>
      <c r="E532" s="285" t="s">
        <v>1802</v>
      </c>
      <c r="F532" s="287">
        <v>30</v>
      </c>
      <c r="G532" s="287">
        <v>40</v>
      </c>
      <c r="H532" s="290">
        <v>1</v>
      </c>
      <c r="I532" s="287" t="s">
        <v>1368</v>
      </c>
      <c r="J532" s="288"/>
      <c r="K532" s="288"/>
      <c r="L532" s="288"/>
      <c r="M532" s="291"/>
      <c r="N532" s="291"/>
      <c r="O532" s="291"/>
      <c r="P532" s="291"/>
      <c r="Q532" s="291"/>
    </row>
    <row r="533" spans="1:17" ht="12.75" x14ac:dyDescent="0.2">
      <c r="A533" s="284">
        <v>159</v>
      </c>
      <c r="B533" s="285" t="s">
        <v>2336</v>
      </c>
      <c r="C533" s="286" t="s">
        <v>1029</v>
      </c>
      <c r="D533" s="285" t="s">
        <v>1130</v>
      </c>
      <c r="E533" s="285" t="s">
        <v>1848</v>
      </c>
      <c r="F533" s="287">
        <v>30</v>
      </c>
      <c r="G533" s="287" t="s">
        <v>1389</v>
      </c>
      <c r="H533" s="287" t="s">
        <v>1389</v>
      </c>
      <c r="I533" s="287" t="s">
        <v>1803</v>
      </c>
      <c r="J533" s="288"/>
      <c r="K533" s="288"/>
      <c r="L533" s="288"/>
      <c r="M533" s="291"/>
      <c r="N533" s="291"/>
      <c r="O533" s="291"/>
      <c r="P533" s="291"/>
      <c r="Q533" s="291"/>
    </row>
    <row r="534" spans="1:17" ht="12.75" x14ac:dyDescent="0.2">
      <c r="A534" s="284">
        <v>329</v>
      </c>
      <c r="B534" s="285" t="s">
        <v>2337</v>
      </c>
      <c r="C534" s="286" t="s">
        <v>1028</v>
      </c>
      <c r="D534" s="285" t="s">
        <v>1798</v>
      </c>
      <c r="E534" s="285" t="s">
        <v>1825</v>
      </c>
      <c r="F534" s="287">
        <v>5</v>
      </c>
      <c r="G534" s="287" t="s">
        <v>1389</v>
      </c>
      <c r="H534" s="287" t="s">
        <v>1389</v>
      </c>
      <c r="I534" s="287" t="s">
        <v>1374</v>
      </c>
      <c r="J534" s="288"/>
      <c r="K534" s="288"/>
      <c r="L534" s="288"/>
      <c r="M534" s="291"/>
      <c r="N534" s="291"/>
      <c r="O534" s="291"/>
      <c r="P534" s="291"/>
      <c r="Q534" s="291"/>
    </row>
    <row r="535" spans="1:17" ht="12.75" x14ac:dyDescent="0.2">
      <c r="A535" s="284">
        <v>504</v>
      </c>
      <c r="B535" s="285" t="s">
        <v>2338</v>
      </c>
      <c r="C535" s="286" t="s">
        <v>1029</v>
      </c>
      <c r="D535" s="285" t="s">
        <v>1130</v>
      </c>
      <c r="E535" s="285" t="s">
        <v>1816</v>
      </c>
      <c r="F535" s="287">
        <v>15</v>
      </c>
      <c r="G535" s="287" t="s">
        <v>1389</v>
      </c>
      <c r="H535" s="287" t="s">
        <v>1389</v>
      </c>
      <c r="I535" s="287" t="s">
        <v>1376</v>
      </c>
      <c r="J535" s="288"/>
      <c r="K535" s="288"/>
      <c r="L535" s="288"/>
      <c r="M535" s="291"/>
      <c r="N535" s="291"/>
      <c r="O535" s="291"/>
      <c r="P535" s="291"/>
      <c r="Q535" s="291"/>
    </row>
    <row r="536" spans="1:17" ht="12.75" x14ac:dyDescent="0.2">
      <c r="A536" s="284">
        <v>508</v>
      </c>
      <c r="B536" s="285" t="s">
        <v>2339</v>
      </c>
      <c r="C536" s="286" t="s">
        <v>1032</v>
      </c>
      <c r="D536" s="285" t="s">
        <v>1130</v>
      </c>
      <c r="E536" s="285" t="s">
        <v>1864</v>
      </c>
      <c r="F536" s="287">
        <v>10</v>
      </c>
      <c r="G536" s="287" t="s">
        <v>1389</v>
      </c>
      <c r="H536" s="287" t="s">
        <v>1389</v>
      </c>
      <c r="I536" s="287" t="s">
        <v>1376</v>
      </c>
      <c r="J536" s="288"/>
      <c r="K536" s="288"/>
      <c r="L536" s="288"/>
      <c r="M536" s="291"/>
      <c r="N536" s="291"/>
      <c r="O536" s="291"/>
      <c r="P536" s="291"/>
      <c r="Q536" s="291"/>
    </row>
    <row r="537" spans="1:17" ht="12.75" x14ac:dyDescent="0.2">
      <c r="A537" s="284">
        <v>351</v>
      </c>
      <c r="B537" s="285" t="s">
        <v>2340</v>
      </c>
      <c r="C537" s="286" t="s">
        <v>1020</v>
      </c>
      <c r="D537" s="285" t="s">
        <v>1798</v>
      </c>
      <c r="E537" s="285" t="s">
        <v>1829</v>
      </c>
      <c r="F537" s="287">
        <v>20</v>
      </c>
      <c r="G537" s="287">
        <v>60</v>
      </c>
      <c r="H537" s="287" t="s">
        <v>1389</v>
      </c>
      <c r="I537" s="287" t="s">
        <v>1374</v>
      </c>
      <c r="J537" s="288"/>
      <c r="K537" s="288"/>
      <c r="L537" s="288"/>
      <c r="M537" s="291"/>
      <c r="N537" s="291"/>
      <c r="O537" s="291"/>
      <c r="P537" s="291"/>
      <c r="Q537" s="291"/>
    </row>
    <row r="538" spans="1:17" ht="12.75" x14ac:dyDescent="0.2">
      <c r="A538" s="284">
        <v>324</v>
      </c>
      <c r="B538" s="285" t="s">
        <v>2341</v>
      </c>
      <c r="C538" s="286" t="s">
        <v>1017</v>
      </c>
      <c r="D538" s="285" t="s">
        <v>1798</v>
      </c>
      <c r="E538" s="285" t="s">
        <v>1825</v>
      </c>
      <c r="F538" s="287">
        <v>15</v>
      </c>
      <c r="G538" s="287">
        <v>75</v>
      </c>
      <c r="H538" s="290">
        <v>1</v>
      </c>
      <c r="I538" s="287" t="s">
        <v>1374</v>
      </c>
      <c r="J538" s="288"/>
      <c r="K538" s="288"/>
      <c r="L538" s="288"/>
      <c r="M538" s="291"/>
      <c r="N538" s="291"/>
      <c r="O538" s="291"/>
      <c r="P538" s="291"/>
      <c r="Q538" s="291"/>
    </row>
    <row r="539" spans="1:17" ht="12.75" x14ac:dyDescent="0.2">
      <c r="A539" s="284">
        <v>318</v>
      </c>
      <c r="B539" s="285" t="s">
        <v>2342</v>
      </c>
      <c r="C539" s="286" t="s">
        <v>1017</v>
      </c>
      <c r="D539" s="285" t="s">
        <v>1798</v>
      </c>
      <c r="E539" s="285" t="s">
        <v>1825</v>
      </c>
      <c r="F539" s="287">
        <v>5</v>
      </c>
      <c r="G539" s="287">
        <v>60</v>
      </c>
      <c r="H539" s="290">
        <v>1</v>
      </c>
      <c r="I539" s="287" t="s">
        <v>1374</v>
      </c>
      <c r="J539" s="288"/>
      <c r="K539" s="288"/>
      <c r="L539" s="288"/>
      <c r="M539" s="291"/>
      <c r="N539" s="291"/>
      <c r="O539" s="291"/>
      <c r="P539" s="291"/>
      <c r="Q539" s="291"/>
    </row>
    <row r="540" spans="1:17" ht="12.75" x14ac:dyDescent="0.2">
      <c r="A540" s="284">
        <v>493</v>
      </c>
      <c r="B540" s="285" t="s">
        <v>2343</v>
      </c>
      <c r="C540" s="286" t="s">
        <v>1029</v>
      </c>
      <c r="D540" s="285" t="s">
        <v>1130</v>
      </c>
      <c r="E540" s="285" t="s">
        <v>1848</v>
      </c>
      <c r="F540" s="287">
        <v>15</v>
      </c>
      <c r="G540" s="287" t="s">
        <v>1389</v>
      </c>
      <c r="H540" s="290">
        <v>1</v>
      </c>
      <c r="I540" s="287" t="s">
        <v>1376</v>
      </c>
      <c r="J540" s="288"/>
      <c r="K540" s="288"/>
      <c r="L540" s="288"/>
      <c r="M540" s="291"/>
      <c r="N540" s="291"/>
      <c r="O540" s="291"/>
      <c r="P540" s="291"/>
      <c r="Q540" s="291"/>
    </row>
    <row r="541" spans="1:17" ht="12.75" x14ac:dyDescent="0.2">
      <c r="A541" s="284">
        <v>47</v>
      </c>
      <c r="B541" s="285" t="s">
        <v>2344</v>
      </c>
      <c r="C541" s="286" t="s">
        <v>1029</v>
      </c>
      <c r="D541" s="285" t="s">
        <v>1130</v>
      </c>
      <c r="E541" s="285" t="s">
        <v>1848</v>
      </c>
      <c r="F541" s="287">
        <v>15</v>
      </c>
      <c r="G541" s="287" t="s">
        <v>1389</v>
      </c>
      <c r="H541" s="290">
        <v>0.55000000000000004</v>
      </c>
      <c r="I541" s="287" t="s">
        <v>1803</v>
      </c>
      <c r="J541" s="288"/>
      <c r="K541" s="288"/>
      <c r="L541" s="288"/>
      <c r="M541" s="291"/>
      <c r="N541" s="291"/>
      <c r="O541" s="291"/>
      <c r="P541" s="291"/>
      <c r="Q541" s="291"/>
    </row>
    <row r="542" spans="1:17" ht="12.75" x14ac:dyDescent="0.2">
      <c r="A542" s="284">
        <v>166</v>
      </c>
      <c r="B542" s="285" t="s">
        <v>2345</v>
      </c>
      <c r="C542" s="286" t="s">
        <v>1029</v>
      </c>
      <c r="D542" s="285" t="s">
        <v>1130</v>
      </c>
      <c r="E542" s="285" t="s">
        <v>1802</v>
      </c>
      <c r="F542" s="287">
        <v>1</v>
      </c>
      <c r="G542" s="287" t="s">
        <v>1389</v>
      </c>
      <c r="H542" s="287" t="s">
        <v>1389</v>
      </c>
      <c r="I542" s="287" t="s">
        <v>1845</v>
      </c>
      <c r="J542" s="288"/>
      <c r="K542" s="288"/>
      <c r="L542" s="288"/>
      <c r="M542" s="291"/>
      <c r="N542" s="291"/>
      <c r="O542" s="291"/>
      <c r="P542" s="291"/>
      <c r="Q542" s="291"/>
    </row>
    <row r="543" spans="1:17" ht="12.75" x14ac:dyDescent="0.2">
      <c r="A543" s="284">
        <v>285</v>
      </c>
      <c r="B543" s="285" t="s">
        <v>2346</v>
      </c>
      <c r="C543" s="286" t="s">
        <v>933</v>
      </c>
      <c r="D543" s="285" t="s">
        <v>1130</v>
      </c>
      <c r="E543" s="285" t="s">
        <v>1802</v>
      </c>
      <c r="F543" s="287">
        <v>10</v>
      </c>
      <c r="G543" s="287" t="s">
        <v>1389</v>
      </c>
      <c r="H543" s="290">
        <v>1</v>
      </c>
      <c r="I543" s="287" t="s">
        <v>1374</v>
      </c>
      <c r="J543" s="288"/>
      <c r="K543" s="288"/>
      <c r="L543" s="288"/>
      <c r="M543" s="291"/>
      <c r="N543" s="291"/>
      <c r="O543" s="291"/>
      <c r="P543" s="291"/>
      <c r="Q543" s="291"/>
    </row>
    <row r="544" spans="1:17" ht="12.75" x14ac:dyDescent="0.2">
      <c r="A544" s="284">
        <v>130</v>
      </c>
      <c r="B544" s="285" t="s">
        <v>2347</v>
      </c>
      <c r="C544" s="286" t="s">
        <v>1029</v>
      </c>
      <c r="D544" s="285" t="s">
        <v>1807</v>
      </c>
      <c r="E544" s="285" t="s">
        <v>1816</v>
      </c>
      <c r="F544" s="287" t="s">
        <v>2049</v>
      </c>
      <c r="G544" s="287" t="s">
        <v>2042</v>
      </c>
      <c r="H544" s="290">
        <v>1</v>
      </c>
      <c r="I544" s="287" t="s">
        <v>1803</v>
      </c>
      <c r="J544" s="288"/>
      <c r="K544" s="288"/>
      <c r="L544" s="288"/>
      <c r="M544" s="291"/>
      <c r="N544" s="291"/>
      <c r="O544" s="291"/>
      <c r="P544" s="291"/>
      <c r="Q544" s="291"/>
    </row>
    <row r="545" spans="1:17" ht="12.75" x14ac:dyDescent="0.2">
      <c r="A545" s="284">
        <v>143</v>
      </c>
      <c r="B545" s="285" t="s">
        <v>2348</v>
      </c>
      <c r="C545" s="286" t="s">
        <v>1024</v>
      </c>
      <c r="D545" s="285" t="s">
        <v>1807</v>
      </c>
      <c r="E545" s="285" t="s">
        <v>1829</v>
      </c>
      <c r="F545" s="287">
        <v>5</v>
      </c>
      <c r="G545" s="287">
        <v>140</v>
      </c>
      <c r="H545" s="290">
        <v>0.9</v>
      </c>
      <c r="I545" s="287" t="s">
        <v>1803</v>
      </c>
      <c r="J545" s="288"/>
      <c r="K545" s="288"/>
      <c r="L545" s="288"/>
      <c r="M545" s="291"/>
      <c r="N545" s="291"/>
      <c r="O545" s="291"/>
      <c r="P545" s="291"/>
      <c r="Q545" s="291"/>
    </row>
    <row r="546" spans="1:17" ht="12.75" x14ac:dyDescent="0.2">
      <c r="A546" s="284">
        <v>507</v>
      </c>
      <c r="B546" s="285" t="s">
        <v>2349</v>
      </c>
      <c r="C546" s="286" t="s">
        <v>1024</v>
      </c>
      <c r="D546" s="285" t="s">
        <v>1807</v>
      </c>
      <c r="E546" s="285" t="s">
        <v>1816</v>
      </c>
      <c r="F546" s="287">
        <v>10</v>
      </c>
      <c r="G546" s="287">
        <v>60</v>
      </c>
      <c r="H546" s="290">
        <v>1</v>
      </c>
      <c r="I546" s="287" t="s">
        <v>1376</v>
      </c>
      <c r="J546" s="288"/>
      <c r="K546" s="288"/>
      <c r="L546" s="288"/>
      <c r="M546" s="291"/>
      <c r="N546" s="291"/>
      <c r="O546" s="291"/>
      <c r="P546" s="291"/>
      <c r="Q546" s="291"/>
    </row>
    <row r="547" spans="1:17" ht="12.75" x14ac:dyDescent="0.2">
      <c r="A547" s="284">
        <v>327</v>
      </c>
      <c r="B547" s="285" t="s">
        <v>2350</v>
      </c>
      <c r="C547" s="286" t="s">
        <v>1022</v>
      </c>
      <c r="D547" s="285" t="s">
        <v>1807</v>
      </c>
      <c r="E547" s="285" t="s">
        <v>1829</v>
      </c>
      <c r="F547" s="287">
        <v>15</v>
      </c>
      <c r="G547" s="287">
        <v>85</v>
      </c>
      <c r="H547" s="290">
        <v>0.9</v>
      </c>
      <c r="I547" s="287" t="s">
        <v>1374</v>
      </c>
      <c r="J547" s="288"/>
      <c r="K547" s="288"/>
      <c r="L547" s="288"/>
      <c r="M547" s="291"/>
      <c r="N547" s="291"/>
      <c r="O547" s="291"/>
      <c r="P547" s="291"/>
      <c r="Q547" s="291"/>
    </row>
    <row r="548" spans="1:17" ht="12.75" x14ac:dyDescent="0.2">
      <c r="A548" s="284">
        <v>303</v>
      </c>
      <c r="B548" s="285" t="s">
        <v>2351</v>
      </c>
      <c r="C548" s="286" t="s">
        <v>1029</v>
      </c>
      <c r="D548" s="285" t="s">
        <v>1130</v>
      </c>
      <c r="E548" s="285" t="s">
        <v>1848</v>
      </c>
      <c r="F548" s="287">
        <v>10</v>
      </c>
      <c r="G548" s="287" t="s">
        <v>1389</v>
      </c>
      <c r="H548" s="290">
        <v>1</v>
      </c>
      <c r="I548" s="287" t="s">
        <v>1374</v>
      </c>
      <c r="J548" s="288"/>
      <c r="K548" s="288"/>
      <c r="L548" s="288"/>
      <c r="M548" s="291"/>
      <c r="N548" s="291"/>
      <c r="O548" s="291"/>
      <c r="P548" s="291"/>
      <c r="Q548" s="291"/>
    </row>
    <row r="549" spans="1:17" ht="12.75" x14ac:dyDescent="0.2">
      <c r="A549" s="284">
        <v>21</v>
      </c>
      <c r="B549" s="285" t="s">
        <v>2352</v>
      </c>
      <c r="C549" s="286" t="s">
        <v>1029</v>
      </c>
      <c r="D549" s="285" t="s">
        <v>1807</v>
      </c>
      <c r="E549" s="285" t="s">
        <v>1816</v>
      </c>
      <c r="F549" s="287">
        <v>20</v>
      </c>
      <c r="G549" s="287">
        <v>80</v>
      </c>
      <c r="H549" s="290">
        <v>0.75</v>
      </c>
      <c r="I549" s="287" t="s">
        <v>1803</v>
      </c>
      <c r="J549" s="288"/>
      <c r="K549" s="288"/>
      <c r="L549" s="288"/>
      <c r="M549" s="291"/>
      <c r="N549" s="291"/>
      <c r="O549" s="291"/>
      <c r="P549" s="291"/>
      <c r="Q549" s="291"/>
    </row>
    <row r="550" spans="1:17" ht="12.75" x14ac:dyDescent="0.2">
      <c r="A550" s="284">
        <v>163</v>
      </c>
      <c r="B550" s="285" t="s">
        <v>928</v>
      </c>
      <c r="C550" s="286" t="s">
        <v>1029</v>
      </c>
      <c r="D550" s="285" t="s">
        <v>1807</v>
      </c>
      <c r="E550" s="285" t="s">
        <v>1829</v>
      </c>
      <c r="F550" s="287">
        <v>20</v>
      </c>
      <c r="G550" s="287">
        <v>70</v>
      </c>
      <c r="H550" s="290">
        <v>1</v>
      </c>
      <c r="I550" s="287" t="s">
        <v>1803</v>
      </c>
      <c r="J550" s="288"/>
      <c r="K550" s="288"/>
      <c r="L550" s="288"/>
      <c r="M550" s="291"/>
      <c r="N550" s="291"/>
      <c r="O550" s="291"/>
      <c r="P550" s="291"/>
      <c r="Q550" s="291"/>
    </row>
    <row r="551" spans="1:17" ht="12.75" x14ac:dyDescent="0.2">
      <c r="A551" s="284">
        <v>79</v>
      </c>
      <c r="B551" s="285" t="s">
        <v>2353</v>
      </c>
      <c r="C551" s="286" t="s">
        <v>1026</v>
      </c>
      <c r="D551" s="285" t="s">
        <v>1130</v>
      </c>
      <c r="E551" s="285" t="s">
        <v>1802</v>
      </c>
      <c r="F551" s="287">
        <v>15</v>
      </c>
      <c r="G551" s="287" t="s">
        <v>1389</v>
      </c>
      <c r="H551" s="290">
        <v>0.75</v>
      </c>
      <c r="I551" s="287" t="s">
        <v>1803</v>
      </c>
      <c r="J551" s="288"/>
      <c r="K551" s="288"/>
      <c r="L551" s="288"/>
      <c r="M551" s="291"/>
      <c r="N551" s="291"/>
      <c r="O551" s="291"/>
      <c r="P551" s="291"/>
      <c r="Q551" s="291"/>
    </row>
    <row r="552" spans="1:17" ht="12.75" x14ac:dyDescent="0.2">
      <c r="A552" s="284">
        <v>214</v>
      </c>
      <c r="B552" s="285" t="s">
        <v>2354</v>
      </c>
      <c r="C552" s="286" t="s">
        <v>1029</v>
      </c>
      <c r="D552" s="285" t="s">
        <v>1130</v>
      </c>
      <c r="E552" s="285" t="s">
        <v>1848</v>
      </c>
      <c r="F552" s="287">
        <v>10</v>
      </c>
      <c r="G552" s="287" t="s">
        <v>1389</v>
      </c>
      <c r="H552" s="287" t="s">
        <v>1389</v>
      </c>
      <c r="I552" s="287" t="s">
        <v>1845</v>
      </c>
      <c r="J552" s="288"/>
      <c r="K552" s="288"/>
      <c r="L552" s="288"/>
      <c r="M552" s="291"/>
      <c r="N552" s="291"/>
      <c r="O552" s="291"/>
      <c r="P552" s="291"/>
      <c r="Q552" s="291"/>
    </row>
    <row r="553" spans="1:17" ht="12.75" x14ac:dyDescent="0.2">
      <c r="A553" s="284">
        <v>124</v>
      </c>
      <c r="B553" s="285" t="s">
        <v>902</v>
      </c>
      <c r="C553" s="286" t="s">
        <v>1030</v>
      </c>
      <c r="D553" s="285" t="s">
        <v>1798</v>
      </c>
      <c r="E553" s="285" t="s">
        <v>1816</v>
      </c>
      <c r="F553" s="287">
        <v>20</v>
      </c>
      <c r="G553" s="287">
        <v>65</v>
      </c>
      <c r="H553" s="290">
        <v>1</v>
      </c>
      <c r="I553" s="287" t="s">
        <v>1803</v>
      </c>
      <c r="J553" s="288"/>
      <c r="K553" s="288"/>
      <c r="L553" s="288"/>
      <c r="M553" s="291"/>
      <c r="N553" s="291"/>
      <c r="O553" s="291"/>
      <c r="P553" s="291"/>
      <c r="Q553" s="291"/>
    </row>
    <row r="554" spans="1:17" ht="12.75" x14ac:dyDescent="0.2">
      <c r="A554" s="284">
        <v>188</v>
      </c>
      <c r="B554" s="285" t="s">
        <v>2355</v>
      </c>
      <c r="C554" s="286" t="s">
        <v>1030</v>
      </c>
      <c r="D554" s="285" t="s">
        <v>1798</v>
      </c>
      <c r="E554" s="285" t="s">
        <v>1816</v>
      </c>
      <c r="F554" s="287">
        <v>10</v>
      </c>
      <c r="G554" s="287">
        <v>90</v>
      </c>
      <c r="H554" s="290">
        <v>1</v>
      </c>
      <c r="I554" s="287" t="s">
        <v>1845</v>
      </c>
      <c r="J554" s="288"/>
      <c r="K554" s="288"/>
      <c r="L554" s="288"/>
      <c r="M554" s="291"/>
      <c r="N554" s="291"/>
      <c r="O554" s="291"/>
      <c r="P554" s="291"/>
      <c r="Q554" s="291"/>
    </row>
    <row r="555" spans="1:17" ht="12.75" x14ac:dyDescent="0.2">
      <c r="A555" s="284">
        <v>482</v>
      </c>
      <c r="B555" s="285" t="s">
        <v>2356</v>
      </c>
      <c r="C555" s="286" t="s">
        <v>1030</v>
      </c>
      <c r="D555" s="285" t="s">
        <v>1798</v>
      </c>
      <c r="E555" s="285" t="s">
        <v>1816</v>
      </c>
      <c r="F555" s="287">
        <v>10</v>
      </c>
      <c r="G555" s="287">
        <v>95</v>
      </c>
      <c r="H555" s="290">
        <v>1</v>
      </c>
      <c r="I555" s="287" t="s">
        <v>1376</v>
      </c>
      <c r="J555" s="288"/>
      <c r="K555" s="288"/>
      <c r="L555" s="288"/>
      <c r="M555" s="291"/>
      <c r="N555" s="291"/>
      <c r="O555" s="291"/>
      <c r="P555" s="291"/>
      <c r="Q555" s="291"/>
    </row>
    <row r="556" spans="1:17" ht="12.75" x14ac:dyDescent="0.2">
      <c r="A556" s="284">
        <v>479</v>
      </c>
      <c r="B556" s="285" t="s">
        <v>2357</v>
      </c>
      <c r="C556" s="286" t="s">
        <v>1031</v>
      </c>
      <c r="D556" s="285" t="s">
        <v>1807</v>
      </c>
      <c r="E556" s="285" t="s">
        <v>1816</v>
      </c>
      <c r="F556" s="287">
        <v>15</v>
      </c>
      <c r="G556" s="287">
        <v>50</v>
      </c>
      <c r="H556" s="290">
        <v>1</v>
      </c>
      <c r="I556" s="287" t="s">
        <v>1376</v>
      </c>
      <c r="J556" s="288"/>
      <c r="K556" s="288"/>
      <c r="L556" s="288"/>
      <c r="M556" s="291"/>
      <c r="N556" s="291"/>
      <c r="O556" s="291"/>
      <c r="P556" s="291"/>
      <c r="Q556" s="291"/>
    </row>
    <row r="557" spans="1:17" ht="12.75" x14ac:dyDescent="0.2">
      <c r="A557" s="284">
        <v>265</v>
      </c>
      <c r="B557" s="285" t="s">
        <v>2358</v>
      </c>
      <c r="C557" s="286" t="s">
        <v>1029</v>
      </c>
      <c r="D557" s="285" t="s">
        <v>1807</v>
      </c>
      <c r="E557" s="285" t="s">
        <v>1802</v>
      </c>
      <c r="F557" s="287">
        <v>10</v>
      </c>
      <c r="G557" s="287" t="s">
        <v>2359</v>
      </c>
      <c r="H557" s="290">
        <v>1</v>
      </c>
      <c r="I557" s="287" t="s">
        <v>1374</v>
      </c>
      <c r="J557" s="288"/>
      <c r="K557" s="288"/>
      <c r="L557" s="288"/>
      <c r="M557" s="291"/>
      <c r="N557" s="291"/>
      <c r="O557" s="291"/>
      <c r="P557" s="291"/>
      <c r="Q557" s="291"/>
    </row>
    <row r="558" spans="1:17" ht="12.75" x14ac:dyDescent="0.2">
      <c r="A558" s="284">
        <v>123</v>
      </c>
      <c r="B558" s="285" t="s">
        <v>2360</v>
      </c>
      <c r="C558" s="286" t="s">
        <v>1030</v>
      </c>
      <c r="D558" s="285" t="s">
        <v>1798</v>
      </c>
      <c r="E558" s="285" t="s">
        <v>1816</v>
      </c>
      <c r="F558" s="287">
        <v>20</v>
      </c>
      <c r="G558" s="287" t="s">
        <v>2080</v>
      </c>
      <c r="H558" s="290">
        <v>0.7</v>
      </c>
      <c r="I558" s="287" t="s">
        <v>1803</v>
      </c>
      <c r="J558" s="288"/>
      <c r="K558" s="288"/>
      <c r="L558" s="288"/>
      <c r="M558" s="291"/>
      <c r="N558" s="291"/>
      <c r="O558" s="291"/>
      <c r="P558" s="291"/>
      <c r="Q558" s="291"/>
    </row>
    <row r="559" spans="1:17" ht="12.75" x14ac:dyDescent="0.2">
      <c r="A559" s="284">
        <v>108</v>
      </c>
      <c r="B559" s="285" t="s">
        <v>2361</v>
      </c>
      <c r="C559" s="286" t="s">
        <v>1029</v>
      </c>
      <c r="D559" s="285" t="s">
        <v>1130</v>
      </c>
      <c r="E559" s="285" t="s">
        <v>1802</v>
      </c>
      <c r="F559" s="287">
        <v>20</v>
      </c>
      <c r="G559" s="287" t="s">
        <v>1389</v>
      </c>
      <c r="H559" s="290">
        <v>1</v>
      </c>
      <c r="I559" s="287" t="s">
        <v>1803</v>
      </c>
      <c r="J559" s="288"/>
      <c r="K559" s="288"/>
      <c r="L559" s="288"/>
      <c r="M559" s="291"/>
      <c r="N559" s="291"/>
      <c r="O559" s="291"/>
      <c r="P559" s="291"/>
      <c r="Q559" s="291"/>
    </row>
    <row r="560" spans="1:17" ht="12.75" x14ac:dyDescent="0.2">
      <c r="A560" s="284">
        <v>555</v>
      </c>
      <c r="B560" s="285" t="s">
        <v>2362</v>
      </c>
      <c r="C560" s="286" t="s">
        <v>1018</v>
      </c>
      <c r="D560" s="285" t="s">
        <v>1798</v>
      </c>
      <c r="E560" s="285" t="s">
        <v>1816</v>
      </c>
      <c r="F560" s="287">
        <v>15</v>
      </c>
      <c r="G560" s="287">
        <v>55</v>
      </c>
      <c r="H560" s="290">
        <v>0.95</v>
      </c>
      <c r="I560" s="287" t="s">
        <v>1376</v>
      </c>
      <c r="J560" s="288"/>
      <c r="K560" s="288"/>
      <c r="L560" s="288"/>
      <c r="M560" s="291"/>
      <c r="N560" s="291"/>
      <c r="O560" s="291"/>
      <c r="P560" s="291"/>
      <c r="Q560" s="291"/>
    </row>
    <row r="561" spans="1:17" ht="12.75" x14ac:dyDescent="0.2">
      <c r="A561" s="284">
        <v>289</v>
      </c>
      <c r="B561" s="285" t="s">
        <v>2363</v>
      </c>
      <c r="C561" s="286" t="s">
        <v>1018</v>
      </c>
      <c r="D561" s="285" t="s">
        <v>1130</v>
      </c>
      <c r="E561" s="285" t="s">
        <v>1802</v>
      </c>
      <c r="F561" s="287">
        <v>10</v>
      </c>
      <c r="G561" s="287" t="s">
        <v>1389</v>
      </c>
      <c r="H561" s="290">
        <v>1</v>
      </c>
      <c r="I561" s="287" t="s">
        <v>1374</v>
      </c>
      <c r="J561" s="288"/>
      <c r="K561" s="288"/>
      <c r="L561" s="288"/>
      <c r="M561" s="291"/>
      <c r="N561" s="291"/>
      <c r="O561" s="291"/>
      <c r="P561" s="291"/>
      <c r="Q561" s="291"/>
    </row>
    <row r="562" spans="1:17" ht="12.75" x14ac:dyDescent="0.2">
      <c r="A562" s="284">
        <v>173</v>
      </c>
      <c r="B562" s="285" t="s">
        <v>2364</v>
      </c>
      <c r="C562" s="286" t="s">
        <v>1029</v>
      </c>
      <c r="D562" s="285" t="s">
        <v>1798</v>
      </c>
      <c r="E562" s="285" t="s">
        <v>1848</v>
      </c>
      <c r="F562" s="287">
        <v>15</v>
      </c>
      <c r="G562" s="287" t="s">
        <v>2365</v>
      </c>
      <c r="H562" s="290">
        <v>1</v>
      </c>
      <c r="I562" s="287" t="s">
        <v>1845</v>
      </c>
      <c r="J562" s="288"/>
      <c r="K562" s="288"/>
      <c r="L562" s="288"/>
      <c r="M562" s="291"/>
      <c r="N562" s="291"/>
      <c r="O562" s="291"/>
      <c r="P562" s="291"/>
      <c r="Q562" s="291"/>
    </row>
    <row r="563" spans="1:17" ht="12.75" x14ac:dyDescent="0.2">
      <c r="A563" s="284">
        <v>487</v>
      </c>
      <c r="B563" s="285" t="s">
        <v>2366</v>
      </c>
      <c r="C563" s="286" t="s">
        <v>1033</v>
      </c>
      <c r="D563" s="285" t="s">
        <v>1130</v>
      </c>
      <c r="E563" s="285" t="s">
        <v>1848</v>
      </c>
      <c r="F563" s="287">
        <v>20</v>
      </c>
      <c r="G563" s="287" t="s">
        <v>1389</v>
      </c>
      <c r="H563" s="290">
        <v>1</v>
      </c>
      <c r="I563" s="287" t="s">
        <v>1376</v>
      </c>
      <c r="J563" s="288"/>
      <c r="K563" s="288"/>
      <c r="L563" s="288"/>
      <c r="M563" s="291"/>
      <c r="N563" s="291"/>
      <c r="O563" s="291"/>
      <c r="P563" s="291"/>
      <c r="Q563" s="291"/>
    </row>
    <row r="564" spans="1:17" ht="12.75" x14ac:dyDescent="0.2">
      <c r="A564" s="284">
        <v>135</v>
      </c>
      <c r="B564" s="285" t="s">
        <v>2367</v>
      </c>
      <c r="C564" s="286" t="s">
        <v>1029</v>
      </c>
      <c r="D564" s="285" t="s">
        <v>1130</v>
      </c>
      <c r="E564" s="285" t="s">
        <v>1825</v>
      </c>
      <c r="F564" s="287">
        <v>10</v>
      </c>
      <c r="G564" s="287" t="s">
        <v>1389</v>
      </c>
      <c r="H564" s="287" t="s">
        <v>1389</v>
      </c>
      <c r="I564" s="287" t="s">
        <v>1803</v>
      </c>
      <c r="J564" s="288"/>
      <c r="K564" s="288"/>
      <c r="L564" s="288"/>
      <c r="M564" s="291"/>
      <c r="N564" s="291"/>
      <c r="O564" s="291"/>
      <c r="P564" s="291"/>
      <c r="Q564" s="291"/>
    </row>
    <row r="565" spans="1:17" ht="12.75" x14ac:dyDescent="0.2">
      <c r="A565" s="284">
        <v>76</v>
      </c>
      <c r="B565" s="285" t="s">
        <v>2368</v>
      </c>
      <c r="C565" s="286" t="s">
        <v>1026</v>
      </c>
      <c r="D565" s="285" t="s">
        <v>1798</v>
      </c>
      <c r="E565" s="285" t="s">
        <v>1829</v>
      </c>
      <c r="F565" s="287">
        <v>10</v>
      </c>
      <c r="G565" s="287">
        <v>120</v>
      </c>
      <c r="H565" s="290">
        <v>1</v>
      </c>
      <c r="I565" s="287" t="s">
        <v>1803</v>
      </c>
      <c r="J565" s="288"/>
      <c r="K565" s="288"/>
      <c r="L565" s="288"/>
      <c r="M565" s="291"/>
      <c r="N565" s="291"/>
      <c r="O565" s="291"/>
      <c r="P565" s="291"/>
      <c r="Q565" s="291"/>
    </row>
    <row r="566" spans="1:17" ht="12.75" x14ac:dyDescent="0.2">
      <c r="A566" s="284">
        <v>49</v>
      </c>
      <c r="B566" s="285" t="s">
        <v>2369</v>
      </c>
      <c r="C566" s="286" t="s">
        <v>1029</v>
      </c>
      <c r="D566" s="285" t="s">
        <v>1798</v>
      </c>
      <c r="E566" s="285" t="s">
        <v>1829</v>
      </c>
      <c r="F566" s="287">
        <v>20</v>
      </c>
      <c r="G566" s="287" t="s">
        <v>2045</v>
      </c>
      <c r="H566" s="290">
        <v>0.9</v>
      </c>
      <c r="I566" s="287" t="s">
        <v>1803</v>
      </c>
      <c r="J566" s="288"/>
      <c r="K566" s="288"/>
      <c r="L566" s="288"/>
      <c r="M566" s="291"/>
      <c r="N566" s="291"/>
      <c r="O566" s="291"/>
      <c r="P566" s="291"/>
      <c r="Q566" s="291"/>
    </row>
    <row r="567" spans="1:17" ht="12.75" x14ac:dyDescent="0.2">
      <c r="A567" s="284">
        <v>460</v>
      </c>
      <c r="B567" s="285" t="s">
        <v>2370</v>
      </c>
      <c r="C567" s="286" t="s">
        <v>1019</v>
      </c>
      <c r="D567" s="285" t="s">
        <v>1798</v>
      </c>
      <c r="E567" s="285" t="s">
        <v>1816</v>
      </c>
      <c r="F567" s="287">
        <v>5</v>
      </c>
      <c r="G567" s="287">
        <v>100</v>
      </c>
      <c r="H567" s="290">
        <v>0.95</v>
      </c>
      <c r="I567" s="287" t="s">
        <v>1368</v>
      </c>
      <c r="J567" s="288"/>
      <c r="K567" s="288"/>
      <c r="L567" s="288"/>
      <c r="M567" s="291"/>
      <c r="N567" s="291"/>
      <c r="O567" s="291"/>
      <c r="P567" s="291"/>
      <c r="Q567" s="291"/>
    </row>
    <row r="568" spans="1:17" ht="12.75" x14ac:dyDescent="0.2">
      <c r="A568" s="284">
        <v>209</v>
      </c>
      <c r="B568" s="285" t="s">
        <v>2371</v>
      </c>
      <c r="C568" s="286" t="s">
        <v>1020</v>
      </c>
      <c r="D568" s="285" t="s">
        <v>1807</v>
      </c>
      <c r="E568" s="285" t="s">
        <v>1829</v>
      </c>
      <c r="F568" s="287">
        <v>20</v>
      </c>
      <c r="G568" s="287">
        <v>65</v>
      </c>
      <c r="H568" s="290">
        <v>1</v>
      </c>
      <c r="I568" s="287" t="s">
        <v>1845</v>
      </c>
      <c r="J568" s="288"/>
      <c r="K568" s="288"/>
      <c r="L568" s="288"/>
      <c r="M568" s="291"/>
      <c r="N568" s="291"/>
      <c r="O568" s="291"/>
      <c r="P568" s="291"/>
      <c r="Q568" s="291"/>
    </row>
    <row r="569" spans="1:17" ht="12.75" x14ac:dyDescent="0.2">
      <c r="A569" s="284">
        <v>169</v>
      </c>
      <c r="B569" s="285" t="s">
        <v>2372</v>
      </c>
      <c r="C569" s="286" t="s">
        <v>1017</v>
      </c>
      <c r="D569" s="285" t="s">
        <v>1130</v>
      </c>
      <c r="E569" s="285" t="s">
        <v>1802</v>
      </c>
      <c r="F569" s="287">
        <v>10</v>
      </c>
      <c r="G569" s="287" t="s">
        <v>1389</v>
      </c>
      <c r="H569" s="290">
        <v>1</v>
      </c>
      <c r="I569" s="287" t="s">
        <v>1845</v>
      </c>
      <c r="J569" s="288"/>
      <c r="K569" s="288"/>
      <c r="L569" s="288"/>
      <c r="M569" s="291"/>
      <c r="N569" s="291"/>
      <c r="O569" s="291"/>
      <c r="P569" s="291"/>
      <c r="Q569" s="291"/>
    </row>
    <row r="570" spans="1:17" ht="12.75" x14ac:dyDescent="0.2">
      <c r="A570" s="284">
        <v>131</v>
      </c>
      <c r="B570" s="285" t="s">
        <v>2373</v>
      </c>
      <c r="C570" s="286" t="s">
        <v>1029</v>
      </c>
      <c r="D570" s="285" t="s">
        <v>1807</v>
      </c>
      <c r="E570" s="285" t="s">
        <v>1829</v>
      </c>
      <c r="F570" s="287">
        <v>15</v>
      </c>
      <c r="G570" s="287">
        <v>20</v>
      </c>
      <c r="H570" s="290">
        <v>1</v>
      </c>
      <c r="I570" s="287" t="s">
        <v>1803</v>
      </c>
      <c r="J570" s="288"/>
      <c r="K570" s="288"/>
      <c r="L570" s="288"/>
      <c r="M570" s="291"/>
      <c r="N570" s="291"/>
      <c r="O570" s="291"/>
      <c r="P570" s="291"/>
      <c r="Q570" s="291"/>
    </row>
    <row r="571" spans="1:17" ht="12.75" x14ac:dyDescent="0.2">
      <c r="A571" s="284">
        <v>191</v>
      </c>
      <c r="B571" s="285" t="s">
        <v>1098</v>
      </c>
      <c r="C571" s="286" t="s">
        <v>1027</v>
      </c>
      <c r="D571" s="285" t="s">
        <v>1130</v>
      </c>
      <c r="E571" s="285" t="s">
        <v>1802</v>
      </c>
      <c r="F571" s="287">
        <v>20</v>
      </c>
      <c r="G571" s="287" t="s">
        <v>1389</v>
      </c>
      <c r="H571" s="287" t="s">
        <v>1389</v>
      </c>
      <c r="I571" s="287" t="s">
        <v>1845</v>
      </c>
      <c r="J571" s="288"/>
      <c r="K571" s="288"/>
      <c r="L571" s="288"/>
      <c r="M571" s="291"/>
      <c r="N571" s="291"/>
      <c r="O571" s="291"/>
      <c r="P571" s="291"/>
      <c r="Q571" s="291"/>
    </row>
    <row r="572" spans="1:17" ht="12.75" x14ac:dyDescent="0.2">
      <c r="A572" s="284">
        <v>596</v>
      </c>
      <c r="B572" s="285" t="s">
        <v>2374</v>
      </c>
      <c r="C572" s="286" t="s">
        <v>1026</v>
      </c>
      <c r="D572" s="285" t="s">
        <v>1130</v>
      </c>
      <c r="E572" s="285" t="s">
        <v>1816</v>
      </c>
      <c r="F572" s="287">
        <v>10</v>
      </c>
      <c r="G572" s="287" t="s">
        <v>1389</v>
      </c>
      <c r="H572" s="287" t="s">
        <v>1389</v>
      </c>
      <c r="I572" s="287" t="s">
        <v>1371</v>
      </c>
      <c r="J572" s="288"/>
      <c r="K572" s="288"/>
      <c r="L572" s="288"/>
      <c r="M572" s="291"/>
      <c r="N572" s="291"/>
      <c r="O572" s="291"/>
      <c r="P572" s="291"/>
      <c r="Q572" s="291"/>
    </row>
    <row r="573" spans="1:17" ht="12.75" x14ac:dyDescent="0.2">
      <c r="A573" s="284">
        <v>255</v>
      </c>
      <c r="B573" s="285" t="s">
        <v>2375</v>
      </c>
      <c r="C573" s="286" t="s">
        <v>1029</v>
      </c>
      <c r="D573" s="285" t="s">
        <v>1798</v>
      </c>
      <c r="E573" s="285" t="s">
        <v>1816</v>
      </c>
      <c r="F573" s="287">
        <v>10</v>
      </c>
      <c r="G573" s="287" t="s">
        <v>1389</v>
      </c>
      <c r="H573" s="290">
        <v>1</v>
      </c>
      <c r="I573" s="287" t="s">
        <v>1374</v>
      </c>
      <c r="J573" s="288"/>
      <c r="K573" s="288"/>
      <c r="L573" s="288"/>
      <c r="M573" s="291"/>
      <c r="N573" s="291"/>
      <c r="O573" s="291"/>
      <c r="P573" s="291"/>
      <c r="Q573" s="291"/>
    </row>
    <row r="574" spans="1:17" ht="12.75" x14ac:dyDescent="0.2">
      <c r="A574" s="284">
        <v>180</v>
      </c>
      <c r="B574" s="285" t="s">
        <v>2376</v>
      </c>
      <c r="C574" s="286" t="s">
        <v>1025</v>
      </c>
      <c r="D574" s="285" t="s">
        <v>1130</v>
      </c>
      <c r="E574" s="285" t="s">
        <v>1816</v>
      </c>
      <c r="F574" s="287">
        <v>10</v>
      </c>
      <c r="G574" s="287" t="s">
        <v>1389</v>
      </c>
      <c r="H574" s="290">
        <v>1</v>
      </c>
      <c r="I574" s="287" t="s">
        <v>1845</v>
      </c>
      <c r="J574" s="288"/>
      <c r="K574" s="288"/>
      <c r="L574" s="288"/>
      <c r="M574" s="291"/>
      <c r="N574" s="291"/>
      <c r="O574" s="291"/>
      <c r="P574" s="291"/>
      <c r="Q574" s="291"/>
    </row>
    <row r="575" spans="1:17" ht="12.75" x14ac:dyDescent="0.2">
      <c r="A575" s="284">
        <v>150</v>
      </c>
      <c r="B575" s="285" t="s">
        <v>2377</v>
      </c>
      <c r="C575" s="286" t="s">
        <v>1029</v>
      </c>
      <c r="D575" s="285" t="s">
        <v>1130</v>
      </c>
      <c r="E575" s="285" t="s">
        <v>1848</v>
      </c>
      <c r="F575" s="287">
        <v>40</v>
      </c>
      <c r="G575" s="287" t="s">
        <v>1389</v>
      </c>
      <c r="H575" s="287" t="s">
        <v>1389</v>
      </c>
      <c r="I575" s="287" t="s">
        <v>1803</v>
      </c>
      <c r="J575" s="288"/>
      <c r="K575" s="288"/>
      <c r="L575" s="288"/>
      <c r="M575" s="291"/>
      <c r="N575" s="291"/>
      <c r="O575" s="291"/>
      <c r="P575" s="291"/>
      <c r="Q575" s="291"/>
    </row>
    <row r="576" spans="1:17" ht="12.75" x14ac:dyDescent="0.2">
      <c r="A576" s="284">
        <v>147</v>
      </c>
      <c r="B576" s="285" t="s">
        <v>2378</v>
      </c>
      <c r="C576" s="286" t="s">
        <v>1026</v>
      </c>
      <c r="D576" s="285" t="s">
        <v>1130</v>
      </c>
      <c r="E576" s="285" t="s">
        <v>1825</v>
      </c>
      <c r="F576" s="287">
        <v>15</v>
      </c>
      <c r="G576" s="287" t="s">
        <v>1389</v>
      </c>
      <c r="H576" s="290">
        <v>1</v>
      </c>
      <c r="I576" s="287" t="s">
        <v>1803</v>
      </c>
      <c r="J576" s="288"/>
      <c r="K576" s="288"/>
      <c r="L576" s="288"/>
      <c r="M576" s="291"/>
      <c r="N576" s="291"/>
      <c r="O576" s="291"/>
      <c r="P576" s="291"/>
      <c r="Q576" s="291"/>
    </row>
    <row r="577" spans="1:17" ht="12.75" x14ac:dyDescent="0.2">
      <c r="A577" s="284">
        <v>446</v>
      </c>
      <c r="B577" s="285" t="s">
        <v>2379</v>
      </c>
      <c r="C577" s="286" t="s">
        <v>1031</v>
      </c>
      <c r="D577" s="285" t="s">
        <v>1130</v>
      </c>
      <c r="E577" s="285" t="s">
        <v>1829</v>
      </c>
      <c r="F577" s="287">
        <v>20</v>
      </c>
      <c r="G577" s="287" t="s">
        <v>1389</v>
      </c>
      <c r="H577" s="287" t="s">
        <v>1389</v>
      </c>
      <c r="I577" s="287" t="s">
        <v>1368</v>
      </c>
      <c r="J577" s="288"/>
      <c r="K577" s="288"/>
      <c r="L577" s="288"/>
      <c r="M577" s="291"/>
      <c r="N577" s="291"/>
      <c r="O577" s="291"/>
      <c r="P577" s="291"/>
      <c r="Q577" s="291"/>
    </row>
    <row r="578" spans="1:17" ht="12.75" x14ac:dyDescent="0.2">
      <c r="A578" s="284">
        <v>592</v>
      </c>
      <c r="B578" s="285" t="s">
        <v>2380</v>
      </c>
      <c r="C578" s="286" t="s">
        <v>1033</v>
      </c>
      <c r="D578" s="285" t="s">
        <v>1798</v>
      </c>
      <c r="E578" s="285" t="s">
        <v>1825</v>
      </c>
      <c r="F578" s="287">
        <v>5</v>
      </c>
      <c r="G578" s="287">
        <v>110</v>
      </c>
      <c r="H578" s="290">
        <v>0.95</v>
      </c>
      <c r="I578" s="287" t="s">
        <v>1371</v>
      </c>
      <c r="J578" s="288"/>
      <c r="K578" s="288"/>
      <c r="L578" s="288"/>
      <c r="M578" s="291"/>
      <c r="N578" s="291"/>
      <c r="O578" s="291"/>
      <c r="P578" s="291"/>
      <c r="Q578" s="291"/>
    </row>
    <row r="579" spans="1:17" ht="12.75" x14ac:dyDescent="0.2">
      <c r="A579" s="284">
        <v>537</v>
      </c>
      <c r="B579" s="285" t="s">
        <v>2381</v>
      </c>
      <c r="C579" s="286" t="s">
        <v>1017</v>
      </c>
      <c r="D579" s="285" t="s">
        <v>1807</v>
      </c>
      <c r="E579" s="285" t="s">
        <v>1816</v>
      </c>
      <c r="F579" s="287">
        <v>20</v>
      </c>
      <c r="G579" s="287">
        <v>65</v>
      </c>
      <c r="H579" s="290">
        <v>1</v>
      </c>
      <c r="I579" s="287" t="s">
        <v>1376</v>
      </c>
      <c r="J579" s="288"/>
      <c r="K579" s="288"/>
      <c r="L579" s="288"/>
      <c r="M579" s="291"/>
      <c r="N579" s="291"/>
      <c r="O579" s="291"/>
      <c r="P579" s="291"/>
      <c r="Q579" s="291"/>
    </row>
    <row r="580" spans="1:17" ht="12.75" x14ac:dyDescent="0.2">
      <c r="A580" s="284">
        <v>211</v>
      </c>
      <c r="B580" s="285" t="s">
        <v>931</v>
      </c>
      <c r="C580" s="286" t="s">
        <v>1032</v>
      </c>
      <c r="D580" s="285" t="s">
        <v>1807</v>
      </c>
      <c r="E580" s="285" t="s">
        <v>1829</v>
      </c>
      <c r="F580" s="287">
        <v>25</v>
      </c>
      <c r="G580" s="287">
        <v>70</v>
      </c>
      <c r="H580" s="290">
        <v>0.9</v>
      </c>
      <c r="I580" s="287" t="s">
        <v>1845</v>
      </c>
      <c r="J580" s="288"/>
      <c r="K580" s="288"/>
      <c r="L580" s="288"/>
      <c r="M580" s="291"/>
      <c r="N580" s="291"/>
      <c r="O580" s="291"/>
      <c r="P580" s="291"/>
      <c r="Q580" s="291"/>
    </row>
    <row r="581" spans="1:17" ht="12.75" x14ac:dyDescent="0.2">
      <c r="A581" s="284">
        <v>564</v>
      </c>
      <c r="B581" s="285" t="s">
        <v>2382</v>
      </c>
      <c r="C581" s="286" t="s">
        <v>1017</v>
      </c>
      <c r="D581" s="285" t="s">
        <v>1130</v>
      </c>
      <c r="E581" s="285" t="s">
        <v>1816</v>
      </c>
      <c r="F581" s="287">
        <v>20</v>
      </c>
      <c r="G581" s="287" t="s">
        <v>1389</v>
      </c>
      <c r="H581" s="287" t="s">
        <v>1389</v>
      </c>
      <c r="I581" s="287" t="s">
        <v>1371</v>
      </c>
      <c r="J581" s="288"/>
      <c r="K581" s="288"/>
      <c r="L581" s="288"/>
      <c r="M581" s="291"/>
      <c r="N581" s="291"/>
      <c r="O581" s="291"/>
      <c r="P581" s="291"/>
      <c r="Q581" s="291"/>
    </row>
    <row r="582" spans="1:17" ht="12.75" x14ac:dyDescent="0.2">
      <c r="A582" s="284">
        <v>254</v>
      </c>
      <c r="B582" s="285" t="s">
        <v>2383</v>
      </c>
      <c r="C582" s="286" t="s">
        <v>1029</v>
      </c>
      <c r="D582" s="285" t="s">
        <v>1130</v>
      </c>
      <c r="E582" s="285" t="s">
        <v>1816</v>
      </c>
      <c r="F582" s="287">
        <v>20</v>
      </c>
      <c r="G582" s="287" t="s">
        <v>1389</v>
      </c>
      <c r="H582" s="287" t="s">
        <v>1389</v>
      </c>
      <c r="I582" s="287" t="s">
        <v>1374</v>
      </c>
      <c r="J582" s="288"/>
      <c r="K582" s="288"/>
      <c r="L582" s="288"/>
      <c r="M582" s="291"/>
      <c r="N582" s="291"/>
      <c r="O582" s="291"/>
      <c r="P582" s="291"/>
      <c r="Q582" s="291"/>
    </row>
    <row r="583" spans="1:17" ht="12.75" x14ac:dyDescent="0.2">
      <c r="A583" s="284">
        <v>23</v>
      </c>
      <c r="B583" s="285" t="s">
        <v>2384</v>
      </c>
      <c r="C583" s="286" t="s">
        <v>1029</v>
      </c>
      <c r="D583" s="285" t="s">
        <v>1807</v>
      </c>
      <c r="E583" s="285" t="s">
        <v>1816</v>
      </c>
      <c r="F583" s="287">
        <v>20</v>
      </c>
      <c r="G583" s="287">
        <v>65</v>
      </c>
      <c r="H583" s="290">
        <v>1</v>
      </c>
      <c r="I583" s="287" t="s">
        <v>1803</v>
      </c>
      <c r="J583" s="288"/>
      <c r="K583" s="288"/>
      <c r="L583" s="288"/>
      <c r="M583" s="291"/>
      <c r="N583" s="291"/>
      <c r="O583" s="291"/>
      <c r="P583" s="291"/>
      <c r="Q583" s="291"/>
    </row>
    <row r="584" spans="1:17" ht="12.75" x14ac:dyDescent="0.2">
      <c r="A584" s="284">
        <v>444</v>
      </c>
      <c r="B584" s="285" t="s">
        <v>1049</v>
      </c>
      <c r="C584" s="286" t="s">
        <v>1031</v>
      </c>
      <c r="D584" s="285" t="s">
        <v>1807</v>
      </c>
      <c r="E584" s="285" t="s">
        <v>1816</v>
      </c>
      <c r="F584" s="287">
        <v>5</v>
      </c>
      <c r="G584" s="287">
        <v>100</v>
      </c>
      <c r="H584" s="290">
        <v>0.8</v>
      </c>
      <c r="I584" s="287" t="s">
        <v>1368</v>
      </c>
      <c r="J584" s="288"/>
      <c r="K584" s="288"/>
      <c r="L584" s="288"/>
      <c r="M584" s="291"/>
      <c r="N584" s="291"/>
      <c r="O584" s="291"/>
      <c r="P584" s="291"/>
      <c r="Q584" s="291"/>
    </row>
    <row r="585" spans="1:17" ht="12.75" x14ac:dyDescent="0.2">
      <c r="A585" s="284">
        <v>500</v>
      </c>
      <c r="B585" s="285" t="s">
        <v>2385</v>
      </c>
      <c r="C585" s="286" t="s">
        <v>933</v>
      </c>
      <c r="D585" s="285" t="s">
        <v>1798</v>
      </c>
      <c r="E585" s="285" t="s">
        <v>1864</v>
      </c>
      <c r="F585" s="287">
        <v>10</v>
      </c>
      <c r="G585" s="287">
        <v>20</v>
      </c>
      <c r="H585" s="290">
        <v>1</v>
      </c>
      <c r="I585" s="287" t="s">
        <v>1376</v>
      </c>
      <c r="J585" s="288"/>
      <c r="K585" s="288"/>
      <c r="L585" s="288"/>
      <c r="M585" s="291"/>
      <c r="N585" s="291"/>
      <c r="O585" s="291"/>
      <c r="P585" s="291"/>
      <c r="Q585" s="291"/>
    </row>
    <row r="586" spans="1:17" ht="12.75" x14ac:dyDescent="0.2">
      <c r="A586" s="284">
        <v>480</v>
      </c>
      <c r="B586" s="285" t="s">
        <v>2386</v>
      </c>
      <c r="C586" s="286" t="s">
        <v>1022</v>
      </c>
      <c r="D586" s="285" t="s">
        <v>1807</v>
      </c>
      <c r="E586" s="285" t="s">
        <v>1829</v>
      </c>
      <c r="F586" s="287">
        <v>10</v>
      </c>
      <c r="G586" s="287" t="s">
        <v>2017</v>
      </c>
      <c r="H586" s="290">
        <v>1</v>
      </c>
      <c r="I586" s="287" t="s">
        <v>1376</v>
      </c>
      <c r="J586" s="288"/>
      <c r="K586" s="288"/>
      <c r="L586" s="288"/>
      <c r="M586" s="291"/>
      <c r="N586" s="291"/>
      <c r="O586" s="291"/>
      <c r="P586" s="291"/>
      <c r="Q586" s="291"/>
    </row>
    <row r="587" spans="1:17" ht="12.75" x14ac:dyDescent="0.2">
      <c r="A587" s="284">
        <v>70</v>
      </c>
      <c r="B587" s="285" t="s">
        <v>908</v>
      </c>
      <c r="C587" s="286" t="s">
        <v>1029</v>
      </c>
      <c r="D587" s="285" t="s">
        <v>1807</v>
      </c>
      <c r="E587" s="285" t="s">
        <v>1816</v>
      </c>
      <c r="F587" s="287">
        <v>15</v>
      </c>
      <c r="G587" s="287">
        <v>80</v>
      </c>
      <c r="H587" s="290">
        <v>1</v>
      </c>
      <c r="I587" s="287" t="s">
        <v>1803</v>
      </c>
      <c r="J587" s="288"/>
      <c r="K587" s="288"/>
      <c r="L587" s="288"/>
      <c r="M587" s="291"/>
      <c r="N587" s="291"/>
      <c r="O587" s="291"/>
      <c r="P587" s="291"/>
      <c r="Q587" s="291"/>
    </row>
    <row r="588" spans="1:17" ht="12.75" x14ac:dyDescent="0.2">
      <c r="A588" s="284">
        <v>81</v>
      </c>
      <c r="B588" s="285" t="s">
        <v>2387</v>
      </c>
      <c r="C588" s="286" t="s">
        <v>1017</v>
      </c>
      <c r="D588" s="285" t="s">
        <v>1130</v>
      </c>
      <c r="E588" s="285" t="s">
        <v>1802</v>
      </c>
      <c r="F588" s="287">
        <v>40</v>
      </c>
      <c r="G588" s="287" t="s">
        <v>1389</v>
      </c>
      <c r="H588" s="290">
        <v>0.95</v>
      </c>
      <c r="I588" s="287" t="s">
        <v>1803</v>
      </c>
      <c r="J588" s="288"/>
      <c r="K588" s="288"/>
      <c r="L588" s="288"/>
      <c r="M588" s="291"/>
      <c r="N588" s="291"/>
      <c r="O588" s="291"/>
      <c r="P588" s="291"/>
      <c r="Q588" s="291"/>
    </row>
    <row r="589" spans="1:17" ht="12.75" x14ac:dyDescent="0.2">
      <c r="A589" s="284">
        <v>165</v>
      </c>
      <c r="B589" s="285" t="s">
        <v>2388</v>
      </c>
      <c r="C589" s="286" t="s">
        <v>1029</v>
      </c>
      <c r="D589" s="285" t="s">
        <v>1807</v>
      </c>
      <c r="E589" s="285" t="s">
        <v>1829</v>
      </c>
      <c r="F589" s="287" t="s">
        <v>2389</v>
      </c>
      <c r="G589" s="287">
        <v>50</v>
      </c>
      <c r="H589" s="290">
        <v>1</v>
      </c>
      <c r="I589" s="287" t="s">
        <v>1803</v>
      </c>
      <c r="J589" s="288"/>
      <c r="K589" s="288"/>
      <c r="L589" s="288"/>
      <c r="M589" s="291"/>
      <c r="N589" s="291"/>
      <c r="O589" s="291"/>
      <c r="P589" s="291"/>
      <c r="Q589" s="291"/>
    </row>
    <row r="590" spans="1:17" ht="12.75" x14ac:dyDescent="0.2">
      <c r="A590" s="284">
        <v>522</v>
      </c>
      <c r="B590" s="285" t="s">
        <v>2390</v>
      </c>
      <c r="C590" s="286" t="s">
        <v>1017</v>
      </c>
      <c r="D590" s="285" t="s">
        <v>1798</v>
      </c>
      <c r="E590" s="285" t="s">
        <v>1848</v>
      </c>
      <c r="F590" s="287">
        <v>20</v>
      </c>
      <c r="G590" s="287" t="s">
        <v>2365</v>
      </c>
      <c r="H590" s="290">
        <v>1</v>
      </c>
      <c r="I590" s="287" t="s">
        <v>1376</v>
      </c>
      <c r="J590" s="288"/>
      <c r="K590" s="288"/>
      <c r="L590" s="288"/>
      <c r="M590" s="291"/>
      <c r="N590" s="291"/>
      <c r="O590" s="291"/>
      <c r="P590" s="291"/>
      <c r="Q590" s="291"/>
    </row>
    <row r="591" spans="1:17" ht="12.75" x14ac:dyDescent="0.2">
      <c r="A591" s="284">
        <v>78</v>
      </c>
      <c r="B591" s="285" t="s">
        <v>2391</v>
      </c>
      <c r="C591" s="286" t="s">
        <v>1026</v>
      </c>
      <c r="D591" s="285" t="s">
        <v>1130</v>
      </c>
      <c r="E591" s="285" t="s">
        <v>1802</v>
      </c>
      <c r="F591" s="287">
        <v>30</v>
      </c>
      <c r="G591" s="287" t="s">
        <v>1389</v>
      </c>
      <c r="H591" s="290">
        <v>0.75</v>
      </c>
      <c r="I591" s="287" t="s">
        <v>1803</v>
      </c>
      <c r="J591" s="288"/>
      <c r="K591" s="288"/>
      <c r="L591" s="288"/>
      <c r="M591" s="291"/>
      <c r="N591" s="291"/>
      <c r="O591" s="291"/>
      <c r="P591" s="291"/>
      <c r="Q591" s="291"/>
    </row>
    <row r="592" spans="1:17" ht="12.75" x14ac:dyDescent="0.2">
      <c r="A592" s="284">
        <v>66</v>
      </c>
      <c r="B592" s="285" t="s">
        <v>2392</v>
      </c>
      <c r="C592" s="286" t="s">
        <v>1022</v>
      </c>
      <c r="D592" s="285" t="s">
        <v>1807</v>
      </c>
      <c r="E592" s="285" t="s">
        <v>1829</v>
      </c>
      <c r="F592" s="287">
        <v>25</v>
      </c>
      <c r="G592" s="287">
        <v>80</v>
      </c>
      <c r="H592" s="290">
        <v>0.8</v>
      </c>
      <c r="I592" s="287" t="s">
        <v>1803</v>
      </c>
      <c r="J592" s="288"/>
      <c r="K592" s="288"/>
      <c r="L592" s="288"/>
      <c r="M592" s="291"/>
      <c r="N592" s="291"/>
      <c r="O592" s="291"/>
      <c r="P592" s="291"/>
      <c r="Q592" s="291"/>
    </row>
    <row r="593" spans="1:17" ht="12.75" x14ac:dyDescent="0.2">
      <c r="A593" s="284">
        <v>164</v>
      </c>
      <c r="B593" s="285" t="s">
        <v>1116</v>
      </c>
      <c r="C593" s="286" t="s">
        <v>1029</v>
      </c>
      <c r="D593" s="285" t="s">
        <v>1130</v>
      </c>
      <c r="E593" s="285" t="s">
        <v>1802</v>
      </c>
      <c r="F593" s="287">
        <v>10</v>
      </c>
      <c r="G593" s="287" t="s">
        <v>1389</v>
      </c>
      <c r="H593" s="287" t="s">
        <v>1389</v>
      </c>
      <c r="I593" s="287" t="s">
        <v>1803</v>
      </c>
      <c r="J593" s="288"/>
      <c r="K593" s="288"/>
      <c r="L593" s="288"/>
      <c r="M593" s="291"/>
      <c r="N593" s="291"/>
      <c r="O593" s="291"/>
      <c r="P593" s="291"/>
      <c r="Q593" s="291"/>
    </row>
    <row r="594" spans="1:17" ht="12.75" x14ac:dyDescent="0.2">
      <c r="A594" s="284">
        <v>389</v>
      </c>
      <c r="B594" s="285" t="s">
        <v>2393</v>
      </c>
      <c r="C594" s="286" t="s">
        <v>1018</v>
      </c>
      <c r="D594" s="285" t="s">
        <v>1807</v>
      </c>
      <c r="E594" s="285" t="s">
        <v>1802</v>
      </c>
      <c r="F594" s="287">
        <v>5</v>
      </c>
      <c r="G594" s="287">
        <v>80</v>
      </c>
      <c r="H594" s="290">
        <v>1</v>
      </c>
      <c r="I594" s="287" t="s">
        <v>1368</v>
      </c>
      <c r="J594" s="288"/>
      <c r="K594" s="288"/>
      <c r="L594" s="288"/>
      <c r="M594" s="291"/>
      <c r="N594" s="291"/>
      <c r="O594" s="291"/>
      <c r="P594" s="291"/>
      <c r="Q594" s="291"/>
    </row>
    <row r="595" spans="1:17" ht="12.75" x14ac:dyDescent="0.2">
      <c r="A595" s="284">
        <v>241</v>
      </c>
      <c r="B595" s="285" t="s">
        <v>2394</v>
      </c>
      <c r="C595" s="286" t="s">
        <v>1023</v>
      </c>
      <c r="D595" s="285" t="s">
        <v>1130</v>
      </c>
      <c r="E595" s="285" t="s">
        <v>1825</v>
      </c>
      <c r="F595" s="287">
        <v>5</v>
      </c>
      <c r="G595" s="287" t="s">
        <v>1389</v>
      </c>
      <c r="H595" s="287" t="s">
        <v>1389</v>
      </c>
      <c r="I595" s="287" t="s">
        <v>1845</v>
      </c>
      <c r="J595" s="288"/>
      <c r="K595" s="288"/>
      <c r="L595" s="288"/>
      <c r="M595" s="291"/>
      <c r="N595" s="291"/>
      <c r="O595" s="291"/>
      <c r="P595" s="291"/>
      <c r="Q595" s="291"/>
    </row>
    <row r="596" spans="1:17" ht="12.75" x14ac:dyDescent="0.2">
      <c r="A596" s="284">
        <v>162</v>
      </c>
      <c r="B596" s="285" t="s">
        <v>2395</v>
      </c>
      <c r="C596" s="286" t="s">
        <v>1029</v>
      </c>
      <c r="D596" s="285" t="s">
        <v>1807</v>
      </c>
      <c r="E596" s="285" t="s">
        <v>1816</v>
      </c>
      <c r="F596" s="287">
        <v>10</v>
      </c>
      <c r="G596" s="287" t="s">
        <v>1389</v>
      </c>
      <c r="H596" s="290">
        <v>0.9</v>
      </c>
      <c r="I596" s="287" t="s">
        <v>1803</v>
      </c>
      <c r="J596" s="288"/>
      <c r="K596" s="288"/>
      <c r="L596" s="288"/>
      <c r="M596" s="291"/>
      <c r="N596" s="291"/>
      <c r="O596" s="291"/>
      <c r="P596" s="291"/>
      <c r="Q596" s="291"/>
    </row>
    <row r="597" spans="1:17" ht="12.75" x14ac:dyDescent="0.2">
      <c r="A597" s="284">
        <v>276</v>
      </c>
      <c r="B597" s="285" t="s">
        <v>1050</v>
      </c>
      <c r="C597" s="286" t="s">
        <v>1022</v>
      </c>
      <c r="D597" s="285" t="s">
        <v>1807</v>
      </c>
      <c r="E597" s="285" t="s">
        <v>1816</v>
      </c>
      <c r="F597" s="287">
        <v>5</v>
      </c>
      <c r="G597" s="287">
        <v>120</v>
      </c>
      <c r="H597" s="290">
        <v>1</v>
      </c>
      <c r="I597" s="287" t="s">
        <v>1374</v>
      </c>
      <c r="J597" s="288"/>
      <c r="K597" s="288"/>
      <c r="L597" s="288"/>
      <c r="M597" s="291"/>
      <c r="N597" s="291"/>
      <c r="O597" s="291"/>
      <c r="P597" s="291"/>
      <c r="Q597" s="291"/>
    </row>
    <row r="598" spans="1:17" ht="12.75" x14ac:dyDescent="0.2">
      <c r="A598" s="284">
        <v>48</v>
      </c>
      <c r="B598" s="285" t="s">
        <v>2396</v>
      </c>
      <c r="C598" s="286" t="s">
        <v>1029</v>
      </c>
      <c r="D598" s="285" t="s">
        <v>1130</v>
      </c>
      <c r="E598" s="285" t="s">
        <v>1802</v>
      </c>
      <c r="F598" s="287">
        <v>20</v>
      </c>
      <c r="G598" s="287" t="s">
        <v>1389</v>
      </c>
      <c r="H598" s="290">
        <v>0.55000000000000004</v>
      </c>
      <c r="I598" s="287" t="s">
        <v>1803</v>
      </c>
      <c r="J598" s="288"/>
      <c r="K598" s="288"/>
      <c r="L598" s="288"/>
      <c r="M598" s="291"/>
      <c r="N598" s="291"/>
      <c r="O598" s="291"/>
      <c r="P598" s="291"/>
      <c r="Q598" s="291"/>
    </row>
    <row r="599" spans="1:17" ht="12.75" x14ac:dyDescent="0.2">
      <c r="A599" s="284">
        <v>57</v>
      </c>
      <c r="B599" s="285" t="s">
        <v>896</v>
      </c>
      <c r="C599" s="286" t="s">
        <v>1033</v>
      </c>
      <c r="D599" s="285" t="s">
        <v>1798</v>
      </c>
      <c r="E599" s="285" t="s">
        <v>1825</v>
      </c>
      <c r="F599" s="287">
        <v>15</v>
      </c>
      <c r="G599" s="287" t="s">
        <v>2068</v>
      </c>
      <c r="H599" s="290">
        <v>1</v>
      </c>
      <c r="I599" s="287" t="s">
        <v>1803</v>
      </c>
      <c r="J599" s="288"/>
      <c r="K599" s="288"/>
      <c r="L599" s="288"/>
      <c r="M599" s="291"/>
      <c r="N599" s="291"/>
      <c r="O599" s="291"/>
      <c r="P599" s="291"/>
      <c r="Q599" s="291"/>
    </row>
    <row r="600" spans="1:17" ht="12.75" x14ac:dyDescent="0.2">
      <c r="A600" s="284">
        <v>207</v>
      </c>
      <c r="B600" s="285" t="s">
        <v>2397</v>
      </c>
      <c r="C600" s="286" t="s">
        <v>1029</v>
      </c>
      <c r="D600" s="285" t="s">
        <v>1130</v>
      </c>
      <c r="E600" s="285" t="s">
        <v>1848</v>
      </c>
      <c r="F600" s="287">
        <v>15</v>
      </c>
      <c r="G600" s="287" t="s">
        <v>1389</v>
      </c>
      <c r="H600" s="290">
        <v>0.9</v>
      </c>
      <c r="I600" s="287" t="s">
        <v>1845</v>
      </c>
      <c r="J600" s="288"/>
      <c r="K600" s="288"/>
      <c r="L600" s="288"/>
      <c r="M600" s="291"/>
      <c r="N600" s="291"/>
      <c r="O600" s="291"/>
      <c r="P600" s="291"/>
      <c r="Q600" s="291"/>
    </row>
    <row r="601" spans="1:17" ht="12.75" x14ac:dyDescent="0.2">
      <c r="A601" s="284">
        <v>256</v>
      </c>
      <c r="B601" s="285" t="s">
        <v>2398</v>
      </c>
      <c r="C601" s="286" t="s">
        <v>1029</v>
      </c>
      <c r="D601" s="285" t="s">
        <v>1130</v>
      </c>
      <c r="E601" s="285" t="s">
        <v>1816</v>
      </c>
      <c r="F601" s="287">
        <v>10</v>
      </c>
      <c r="G601" s="287" t="s">
        <v>1389</v>
      </c>
      <c r="H601" s="287" t="s">
        <v>1389</v>
      </c>
      <c r="I601" s="287" t="s">
        <v>1374</v>
      </c>
      <c r="J601" s="288"/>
      <c r="K601" s="288"/>
      <c r="L601" s="288"/>
      <c r="M601" s="291"/>
      <c r="N601" s="291"/>
      <c r="O601" s="291"/>
      <c r="P601" s="291"/>
      <c r="Q601" s="291"/>
    </row>
    <row r="602" spans="1:17" ht="12.75" x14ac:dyDescent="0.2">
      <c r="A602" s="284">
        <v>186</v>
      </c>
      <c r="B602" s="285" t="s">
        <v>2399</v>
      </c>
      <c r="C602" s="286" t="s">
        <v>1021</v>
      </c>
      <c r="D602" s="285" t="s">
        <v>1130</v>
      </c>
      <c r="E602" s="285" t="s">
        <v>1848</v>
      </c>
      <c r="F602" s="287">
        <v>10</v>
      </c>
      <c r="G602" s="287" t="s">
        <v>1389</v>
      </c>
      <c r="H602" s="290">
        <v>0.75</v>
      </c>
      <c r="I602" s="287" t="s">
        <v>1845</v>
      </c>
      <c r="J602" s="288"/>
      <c r="K602" s="288"/>
      <c r="L602" s="288"/>
      <c r="M602" s="291"/>
      <c r="N602" s="291"/>
      <c r="O602" s="291"/>
      <c r="P602" s="291"/>
      <c r="Q602" s="291"/>
    </row>
    <row r="603" spans="1:17" ht="12.75" x14ac:dyDescent="0.2">
      <c r="A603" s="284">
        <v>230</v>
      </c>
      <c r="B603" s="285" t="s">
        <v>2400</v>
      </c>
      <c r="C603" s="286" t="s">
        <v>1029</v>
      </c>
      <c r="D603" s="285" t="s">
        <v>1130</v>
      </c>
      <c r="E603" s="285" t="s">
        <v>1848</v>
      </c>
      <c r="F603" s="287">
        <v>20</v>
      </c>
      <c r="G603" s="287" t="s">
        <v>1389</v>
      </c>
      <c r="H603" s="290">
        <v>1</v>
      </c>
      <c r="I603" s="287" t="s">
        <v>1845</v>
      </c>
      <c r="J603" s="288"/>
      <c r="K603" s="288"/>
      <c r="L603" s="288"/>
      <c r="M603" s="291"/>
      <c r="N603" s="291"/>
      <c r="O603" s="291"/>
      <c r="P603" s="291"/>
      <c r="Q603" s="291"/>
    </row>
    <row r="604" spans="1:17" ht="12.75" x14ac:dyDescent="0.2">
      <c r="A604" s="284">
        <v>129</v>
      </c>
      <c r="B604" s="285" t="s">
        <v>918</v>
      </c>
      <c r="C604" s="286" t="s">
        <v>1029</v>
      </c>
      <c r="D604" s="285" t="s">
        <v>1798</v>
      </c>
      <c r="E604" s="285" t="s">
        <v>1829</v>
      </c>
      <c r="F604" s="287">
        <v>20</v>
      </c>
      <c r="G604" s="287">
        <v>60</v>
      </c>
      <c r="H604" s="287" t="s">
        <v>1389</v>
      </c>
      <c r="I604" s="287" t="s">
        <v>1803</v>
      </c>
      <c r="J604" s="288"/>
      <c r="K604" s="288"/>
      <c r="L604" s="288"/>
      <c r="M604" s="291"/>
      <c r="N604" s="291"/>
      <c r="O604" s="291"/>
      <c r="P604" s="291"/>
      <c r="Q604" s="291"/>
    </row>
    <row r="605" spans="1:17" ht="12.75" x14ac:dyDescent="0.2">
      <c r="A605" s="284">
        <v>415</v>
      </c>
      <c r="B605" s="285" t="s">
        <v>2401</v>
      </c>
      <c r="C605" s="286" t="s">
        <v>1018</v>
      </c>
      <c r="D605" s="285" t="s">
        <v>1130</v>
      </c>
      <c r="E605" s="285" t="s">
        <v>1829</v>
      </c>
      <c r="F605" s="287">
        <v>10</v>
      </c>
      <c r="G605" s="287" t="s">
        <v>1389</v>
      </c>
      <c r="H605" s="290">
        <v>1</v>
      </c>
      <c r="I605" s="287" t="s">
        <v>1368</v>
      </c>
      <c r="J605" s="288"/>
      <c r="K605" s="288"/>
      <c r="L605" s="288"/>
      <c r="M605" s="291"/>
      <c r="N605" s="291"/>
      <c r="O605" s="291"/>
      <c r="P605" s="291"/>
      <c r="Q605" s="291"/>
    </row>
    <row r="606" spans="1:17" ht="12.75" x14ac:dyDescent="0.2">
      <c r="A606" s="284">
        <v>14</v>
      </c>
      <c r="B606" s="285" t="s">
        <v>848</v>
      </c>
      <c r="C606" s="286" t="s">
        <v>1029</v>
      </c>
      <c r="D606" s="285" t="s">
        <v>1130</v>
      </c>
      <c r="E606" s="285" t="s">
        <v>1825</v>
      </c>
      <c r="F606" s="287" t="s">
        <v>1939</v>
      </c>
      <c r="G606" s="287" t="s">
        <v>1389</v>
      </c>
      <c r="H606" s="287" t="s">
        <v>1389</v>
      </c>
      <c r="I606" s="287" t="s">
        <v>1803</v>
      </c>
      <c r="J606" s="288"/>
      <c r="K606" s="288"/>
      <c r="L606" s="288"/>
      <c r="M606" s="291"/>
      <c r="N606" s="291"/>
      <c r="O606" s="291"/>
      <c r="P606" s="291"/>
      <c r="Q606" s="291"/>
    </row>
    <row r="607" spans="1:17" ht="12.75" x14ac:dyDescent="0.2">
      <c r="A607" s="284">
        <v>485</v>
      </c>
      <c r="B607" s="285" t="s">
        <v>2402</v>
      </c>
      <c r="C607" s="286" t="s">
        <v>933</v>
      </c>
      <c r="D607" s="285" t="s">
        <v>1798</v>
      </c>
      <c r="E607" s="285" t="s">
        <v>1864</v>
      </c>
      <c r="F607" s="287">
        <v>15</v>
      </c>
      <c r="G607" s="287" t="s">
        <v>2041</v>
      </c>
      <c r="H607" s="290">
        <v>1</v>
      </c>
      <c r="I607" s="287" t="s">
        <v>1376</v>
      </c>
      <c r="J607" s="288"/>
      <c r="K607" s="288"/>
      <c r="L607" s="288"/>
      <c r="M607" s="291"/>
      <c r="N607" s="291"/>
      <c r="O607" s="291"/>
      <c r="P607" s="291"/>
      <c r="Q607" s="291"/>
    </row>
    <row r="608" spans="1:17" ht="12.75" x14ac:dyDescent="0.2">
      <c r="A608" s="284">
        <v>235</v>
      </c>
      <c r="B608" s="285" t="s">
        <v>946</v>
      </c>
      <c r="C608" s="286" t="s">
        <v>1026</v>
      </c>
      <c r="D608" s="285" t="s">
        <v>1130</v>
      </c>
      <c r="E608" s="285" t="s">
        <v>1802</v>
      </c>
      <c r="F608" s="287">
        <v>5</v>
      </c>
      <c r="G608" s="287" t="s">
        <v>1389</v>
      </c>
      <c r="H608" s="287" t="s">
        <v>1389</v>
      </c>
      <c r="I608" s="287" t="s">
        <v>1845</v>
      </c>
      <c r="J608" s="288"/>
      <c r="K608" s="288"/>
      <c r="L608" s="288"/>
      <c r="M608" s="291"/>
      <c r="N608" s="291"/>
      <c r="O608" s="291"/>
      <c r="P608" s="291"/>
      <c r="Q608" s="291"/>
    </row>
    <row r="609" spans="1:17" ht="12.75" x14ac:dyDescent="0.2">
      <c r="A609" s="284">
        <v>33</v>
      </c>
      <c r="B609" s="285" t="s">
        <v>2403</v>
      </c>
      <c r="C609" s="286" t="s">
        <v>1029</v>
      </c>
      <c r="D609" s="285" t="s">
        <v>1807</v>
      </c>
      <c r="E609" s="285" t="s">
        <v>1816</v>
      </c>
      <c r="F609" s="287">
        <v>35</v>
      </c>
      <c r="G609" s="287" t="s">
        <v>2365</v>
      </c>
      <c r="H609" s="287" t="s">
        <v>2013</v>
      </c>
      <c r="I609" s="287" t="s">
        <v>1803</v>
      </c>
      <c r="J609" s="288"/>
      <c r="K609" s="288"/>
      <c r="L609" s="288"/>
      <c r="M609" s="291"/>
      <c r="N609" s="291"/>
      <c r="O609" s="291"/>
      <c r="P609" s="291"/>
      <c r="Q609" s="291"/>
    </row>
    <row r="610" spans="1:17" ht="12.75" x14ac:dyDescent="0.2">
      <c r="A610" s="284">
        <v>294</v>
      </c>
      <c r="B610" s="285" t="s">
        <v>2404</v>
      </c>
      <c r="C610" s="286" t="s">
        <v>1017</v>
      </c>
      <c r="D610" s="285" t="s">
        <v>1130</v>
      </c>
      <c r="E610" s="285" t="s">
        <v>1825</v>
      </c>
      <c r="F610" s="287">
        <v>20</v>
      </c>
      <c r="G610" s="287" t="s">
        <v>1389</v>
      </c>
      <c r="H610" s="290">
        <v>1</v>
      </c>
      <c r="I610" s="287" t="s">
        <v>1374</v>
      </c>
      <c r="J610" s="288"/>
      <c r="K610" s="288"/>
      <c r="L610" s="288"/>
      <c r="M610" s="291"/>
      <c r="N610" s="291"/>
      <c r="O610" s="291"/>
      <c r="P610" s="291"/>
      <c r="Q610" s="291"/>
    </row>
    <row r="611" spans="1:17" ht="12.75" x14ac:dyDescent="0.2">
      <c r="A611" s="284">
        <v>541</v>
      </c>
      <c r="B611" s="285" t="s">
        <v>2405</v>
      </c>
      <c r="C611" s="286" t="s">
        <v>1029</v>
      </c>
      <c r="D611" s="285" t="s">
        <v>1807</v>
      </c>
      <c r="E611" s="285" t="s">
        <v>1848</v>
      </c>
      <c r="F611" s="287">
        <v>10</v>
      </c>
      <c r="G611" s="287">
        <v>25</v>
      </c>
      <c r="H611" s="290">
        <v>0.85</v>
      </c>
      <c r="I611" s="287" t="s">
        <v>1376</v>
      </c>
      <c r="J611" s="288"/>
      <c r="K611" s="288"/>
      <c r="L611" s="288"/>
      <c r="M611" s="291"/>
      <c r="N611" s="291"/>
      <c r="O611" s="291"/>
      <c r="P611" s="291"/>
      <c r="Q611" s="291"/>
    </row>
    <row r="612" spans="1:17" ht="12.75" x14ac:dyDescent="0.2">
      <c r="A612" s="284">
        <v>39</v>
      </c>
      <c r="B612" s="285" t="s">
        <v>2406</v>
      </c>
      <c r="C612" s="286" t="s">
        <v>1029</v>
      </c>
      <c r="D612" s="285" t="s">
        <v>1130</v>
      </c>
      <c r="E612" s="285" t="s">
        <v>1848</v>
      </c>
      <c r="F612" s="287">
        <v>30</v>
      </c>
      <c r="G612" s="287" t="s">
        <v>1389</v>
      </c>
      <c r="H612" s="290">
        <v>1</v>
      </c>
      <c r="I612" s="287" t="s">
        <v>1803</v>
      </c>
      <c r="J612" s="288"/>
      <c r="K612" s="288"/>
      <c r="L612" s="288"/>
      <c r="M612" s="291"/>
      <c r="N612" s="291"/>
      <c r="O612" s="291"/>
      <c r="P612" s="291"/>
      <c r="Q612" s="291"/>
    </row>
    <row r="613" spans="1:17" ht="12.75" x14ac:dyDescent="0.2">
      <c r="A613" s="284">
        <v>366</v>
      </c>
      <c r="B613" s="285" t="s">
        <v>2407</v>
      </c>
      <c r="C613" s="286" t="s">
        <v>1024</v>
      </c>
      <c r="D613" s="285" t="s">
        <v>1130</v>
      </c>
      <c r="E613" s="285" t="s">
        <v>1802</v>
      </c>
      <c r="F613" s="287" t="s">
        <v>2218</v>
      </c>
      <c r="G613" s="287" t="s">
        <v>1389</v>
      </c>
      <c r="H613" s="287" t="s">
        <v>1389</v>
      </c>
      <c r="I613" s="287" t="s">
        <v>1368</v>
      </c>
      <c r="J613" s="288"/>
      <c r="K613" s="288"/>
      <c r="L613" s="288"/>
      <c r="M613" s="291"/>
      <c r="N613" s="291"/>
      <c r="O613" s="291"/>
      <c r="P613" s="291"/>
      <c r="Q613" s="291"/>
    </row>
    <row r="614" spans="1:17" ht="12.75" x14ac:dyDescent="0.2">
      <c r="A614" s="284">
        <v>36</v>
      </c>
      <c r="B614" s="285" t="s">
        <v>2408</v>
      </c>
      <c r="C614" s="286" t="s">
        <v>1029</v>
      </c>
      <c r="D614" s="285" t="s">
        <v>1807</v>
      </c>
      <c r="E614" s="285" t="s">
        <v>1816</v>
      </c>
      <c r="F614" s="287">
        <v>20</v>
      </c>
      <c r="G614" s="287">
        <v>90</v>
      </c>
      <c r="H614" s="290">
        <v>0.85</v>
      </c>
      <c r="I614" s="287" t="s">
        <v>1803</v>
      </c>
      <c r="J614" s="288"/>
      <c r="K614" s="288"/>
      <c r="L614" s="288"/>
      <c r="M614" s="291"/>
      <c r="N614" s="291"/>
      <c r="O614" s="291"/>
      <c r="P614" s="291"/>
      <c r="Q614" s="291"/>
    </row>
    <row r="615" spans="1:17" ht="12.75" x14ac:dyDescent="0.2">
      <c r="A615" s="284">
        <v>269</v>
      </c>
      <c r="B615" s="285" t="s">
        <v>891</v>
      </c>
      <c r="C615" s="286" t="s">
        <v>1018</v>
      </c>
      <c r="D615" s="285" t="s">
        <v>1130</v>
      </c>
      <c r="E615" s="285" t="s">
        <v>1802</v>
      </c>
      <c r="F615" s="287">
        <v>20</v>
      </c>
      <c r="G615" s="287" t="s">
        <v>1389</v>
      </c>
      <c r="H615" s="290">
        <v>1</v>
      </c>
      <c r="I615" s="287" t="s">
        <v>1374</v>
      </c>
      <c r="J615" s="288"/>
      <c r="K615" s="288"/>
      <c r="L615" s="288"/>
      <c r="M615" s="291"/>
      <c r="N615" s="291"/>
      <c r="O615" s="291"/>
      <c r="P615" s="291"/>
      <c r="Q615" s="291"/>
    </row>
    <row r="616" spans="1:17" ht="12.75" x14ac:dyDescent="0.2">
      <c r="A616" s="284">
        <v>546</v>
      </c>
      <c r="B616" s="285" t="s">
        <v>2409</v>
      </c>
      <c r="C616" s="286" t="s">
        <v>1029</v>
      </c>
      <c r="D616" s="285" t="s">
        <v>1798</v>
      </c>
      <c r="E616" s="285" t="s">
        <v>1829</v>
      </c>
      <c r="F616" s="287">
        <v>5</v>
      </c>
      <c r="G616" s="287">
        <v>85</v>
      </c>
      <c r="H616" s="290">
        <v>1</v>
      </c>
      <c r="I616" s="287" t="s">
        <v>1376</v>
      </c>
      <c r="J616" s="288"/>
      <c r="K616" s="288"/>
      <c r="L616" s="288"/>
      <c r="M616" s="291"/>
      <c r="N616" s="291"/>
      <c r="O616" s="291"/>
      <c r="P616" s="291"/>
      <c r="Q616" s="291"/>
    </row>
    <row r="617" spans="1:17" ht="12.75" x14ac:dyDescent="0.2">
      <c r="A617" s="284">
        <v>298</v>
      </c>
      <c r="B617" s="285" t="s">
        <v>2410</v>
      </c>
      <c r="C617" s="286" t="s">
        <v>1029</v>
      </c>
      <c r="D617" s="285" t="s">
        <v>1130</v>
      </c>
      <c r="E617" s="285" t="s">
        <v>1848</v>
      </c>
      <c r="F617" s="287">
        <v>20</v>
      </c>
      <c r="G617" s="287" t="s">
        <v>1389</v>
      </c>
      <c r="H617" s="290">
        <v>1</v>
      </c>
      <c r="I617" s="287" t="s">
        <v>1374</v>
      </c>
      <c r="J617" s="288"/>
      <c r="K617" s="288"/>
      <c r="L617" s="288"/>
      <c r="M617" s="291"/>
      <c r="N617" s="291"/>
      <c r="O617" s="291"/>
      <c r="P617" s="291"/>
      <c r="Q617" s="291"/>
    </row>
    <row r="618" spans="1:17" ht="12.75" x14ac:dyDescent="0.2">
      <c r="A618" s="284">
        <v>477</v>
      </c>
      <c r="B618" s="285" t="s">
        <v>2411</v>
      </c>
      <c r="C618" s="286" t="s">
        <v>933</v>
      </c>
      <c r="D618" s="285" t="s">
        <v>1130</v>
      </c>
      <c r="E618" s="285" t="s">
        <v>1864</v>
      </c>
      <c r="F618" s="287">
        <v>15</v>
      </c>
      <c r="G618" s="287" t="s">
        <v>1389</v>
      </c>
      <c r="H618" s="287" t="s">
        <v>1389</v>
      </c>
      <c r="I618" s="287" t="s">
        <v>1376</v>
      </c>
      <c r="J618" s="288"/>
      <c r="K618" s="288"/>
      <c r="L618" s="288"/>
      <c r="M618" s="291"/>
      <c r="N618" s="291"/>
      <c r="O618" s="291"/>
      <c r="P618" s="291"/>
      <c r="Q618" s="291"/>
    </row>
    <row r="619" spans="1:17" ht="12.75" x14ac:dyDescent="0.2">
      <c r="A619" s="284">
        <v>100</v>
      </c>
      <c r="B619" s="285" t="s">
        <v>948</v>
      </c>
      <c r="C619" s="286" t="s">
        <v>933</v>
      </c>
      <c r="D619" s="285" t="s">
        <v>1130</v>
      </c>
      <c r="E619" s="285" t="s">
        <v>1829</v>
      </c>
      <c r="F619" s="287">
        <v>20</v>
      </c>
      <c r="G619" s="287" t="s">
        <v>1389</v>
      </c>
      <c r="H619" s="287" t="s">
        <v>1389</v>
      </c>
      <c r="I619" s="287" t="s">
        <v>1803</v>
      </c>
      <c r="J619" s="288"/>
      <c r="K619" s="288"/>
      <c r="L619" s="288"/>
      <c r="M619" s="291"/>
      <c r="N619" s="291"/>
      <c r="O619" s="291"/>
      <c r="P619" s="291"/>
      <c r="Q619" s="291"/>
    </row>
    <row r="620" spans="1:17" ht="12.75" x14ac:dyDescent="0.2">
      <c r="A620" s="284">
        <v>168</v>
      </c>
      <c r="B620" s="285" t="s">
        <v>898</v>
      </c>
      <c r="C620" s="286" t="s">
        <v>1018</v>
      </c>
      <c r="D620" s="285" t="s">
        <v>1807</v>
      </c>
      <c r="E620" s="285" t="s">
        <v>1816</v>
      </c>
      <c r="F620" s="287" t="s">
        <v>2016</v>
      </c>
      <c r="G620" s="287" t="s">
        <v>2017</v>
      </c>
      <c r="H620" s="290">
        <v>1</v>
      </c>
      <c r="I620" s="287" t="s">
        <v>1845</v>
      </c>
      <c r="J620" s="288"/>
      <c r="K620" s="288"/>
      <c r="L620" s="288"/>
      <c r="M620" s="291"/>
      <c r="N620" s="291"/>
      <c r="O620" s="291"/>
      <c r="P620" s="291"/>
      <c r="Q620" s="291"/>
    </row>
    <row r="621" spans="1:17" ht="12.75" x14ac:dyDescent="0.2">
      <c r="A621" s="284">
        <v>614</v>
      </c>
      <c r="B621" s="285" t="s">
        <v>2412</v>
      </c>
      <c r="C621" s="286" t="s">
        <v>1027</v>
      </c>
      <c r="D621" s="285" t="s">
        <v>1807</v>
      </c>
      <c r="E621" s="285" t="s">
        <v>1825</v>
      </c>
      <c r="F621" s="287">
        <v>10</v>
      </c>
      <c r="G621" s="287">
        <v>90</v>
      </c>
      <c r="H621" s="290">
        <v>1</v>
      </c>
      <c r="I621" s="287" t="s">
        <v>1371</v>
      </c>
      <c r="J621" s="288"/>
      <c r="K621" s="288"/>
      <c r="L621" s="288"/>
      <c r="M621" s="291"/>
      <c r="N621" s="291"/>
      <c r="O621" s="291"/>
      <c r="P621" s="291"/>
      <c r="Q621" s="291"/>
    </row>
    <row r="622" spans="1:17" ht="12.75" x14ac:dyDescent="0.2">
      <c r="A622" s="284">
        <v>615</v>
      </c>
      <c r="B622" s="285" t="s">
        <v>2413</v>
      </c>
      <c r="C622" s="286" t="s">
        <v>1027</v>
      </c>
      <c r="D622" s="285" t="s">
        <v>1807</v>
      </c>
      <c r="E622" s="285" t="s">
        <v>1816</v>
      </c>
      <c r="F622" s="287">
        <v>10</v>
      </c>
      <c r="G622" s="287">
        <v>90</v>
      </c>
      <c r="H622" s="290">
        <v>1</v>
      </c>
      <c r="I622" s="287" t="s">
        <v>1371</v>
      </c>
      <c r="J622" s="288"/>
      <c r="K622" s="288"/>
      <c r="L622" s="288"/>
      <c r="M622" s="291"/>
      <c r="N622" s="291"/>
      <c r="O622" s="291"/>
      <c r="P622" s="291"/>
      <c r="Q622" s="291"/>
    </row>
    <row r="623" spans="1:17" ht="12.75" x14ac:dyDescent="0.2">
      <c r="A623" s="284">
        <v>37</v>
      </c>
      <c r="B623" s="285" t="s">
        <v>1071</v>
      </c>
      <c r="C623" s="286" t="s">
        <v>1029</v>
      </c>
      <c r="D623" s="285" t="s">
        <v>1807</v>
      </c>
      <c r="E623" s="285" t="s">
        <v>1816</v>
      </c>
      <c r="F623" s="287" t="s">
        <v>2049</v>
      </c>
      <c r="G623" s="287" t="s">
        <v>2041</v>
      </c>
      <c r="H623" s="290">
        <v>1</v>
      </c>
      <c r="I623" s="287" t="s">
        <v>1803</v>
      </c>
      <c r="J623" s="288"/>
      <c r="K623" s="288"/>
      <c r="L623" s="288"/>
      <c r="M623" s="291"/>
      <c r="N623" s="291"/>
      <c r="O623" s="291"/>
      <c r="P623" s="291"/>
      <c r="Q623" s="291"/>
    </row>
    <row r="624" spans="1:17" ht="12.75" x14ac:dyDescent="0.2">
      <c r="A624" s="284">
        <v>87</v>
      </c>
      <c r="B624" s="285" t="s">
        <v>960</v>
      </c>
      <c r="C624" s="286" t="s">
        <v>1020</v>
      </c>
      <c r="D624" s="285" t="s">
        <v>1798</v>
      </c>
      <c r="E624" s="285" t="s">
        <v>1829</v>
      </c>
      <c r="F624" s="287">
        <v>10</v>
      </c>
      <c r="G624" s="287" t="s">
        <v>2085</v>
      </c>
      <c r="H624" s="290">
        <v>0.7</v>
      </c>
      <c r="I624" s="287" t="s">
        <v>1803</v>
      </c>
      <c r="J624" s="288"/>
      <c r="K624" s="288"/>
      <c r="L624" s="288"/>
      <c r="M624" s="291"/>
      <c r="N624" s="291"/>
      <c r="O624" s="291"/>
      <c r="P624" s="291"/>
      <c r="Q624" s="291"/>
    </row>
    <row r="625" spans="1:17" ht="12.75" x14ac:dyDescent="0.2">
      <c r="A625" s="284">
        <v>422</v>
      </c>
      <c r="B625" s="285" t="s">
        <v>2414</v>
      </c>
      <c r="C625" s="286" t="s">
        <v>1020</v>
      </c>
      <c r="D625" s="285" t="s">
        <v>1807</v>
      </c>
      <c r="E625" s="285" t="s">
        <v>1802</v>
      </c>
      <c r="F625" s="287">
        <v>15</v>
      </c>
      <c r="G625" s="287">
        <v>65</v>
      </c>
      <c r="H625" s="290">
        <v>0.95</v>
      </c>
      <c r="I625" s="287" t="s">
        <v>1368</v>
      </c>
      <c r="J625" s="288"/>
      <c r="K625" s="288"/>
      <c r="L625" s="288"/>
      <c r="M625" s="291"/>
      <c r="N625" s="291"/>
      <c r="O625" s="291"/>
      <c r="P625" s="291"/>
      <c r="Q625" s="291"/>
    </row>
    <row r="626" spans="1:17" ht="12.75" x14ac:dyDescent="0.2">
      <c r="A626" s="284">
        <v>9</v>
      </c>
      <c r="B626" s="285" t="s">
        <v>2415</v>
      </c>
      <c r="C626" s="286" t="s">
        <v>1020</v>
      </c>
      <c r="D626" s="285" t="s">
        <v>1807</v>
      </c>
      <c r="E626" s="285" t="s">
        <v>1829</v>
      </c>
      <c r="F626" s="287">
        <v>15</v>
      </c>
      <c r="G626" s="287">
        <v>75</v>
      </c>
      <c r="H626" s="290">
        <v>1</v>
      </c>
      <c r="I626" s="287" t="s">
        <v>1803</v>
      </c>
      <c r="J626" s="288"/>
      <c r="K626" s="288"/>
      <c r="L626" s="288"/>
      <c r="M626" s="291"/>
      <c r="N626" s="291"/>
      <c r="O626" s="291"/>
      <c r="P626" s="291"/>
      <c r="Q626" s="291"/>
    </row>
    <row r="627" spans="1:17" ht="12.75" x14ac:dyDescent="0.2">
      <c r="A627" s="284">
        <v>84</v>
      </c>
      <c r="B627" s="285" t="s">
        <v>2416</v>
      </c>
      <c r="C627" s="286" t="s">
        <v>1020</v>
      </c>
      <c r="D627" s="285" t="s">
        <v>1798</v>
      </c>
      <c r="E627" s="285" t="s">
        <v>1829</v>
      </c>
      <c r="F627" s="287">
        <v>30</v>
      </c>
      <c r="G627" s="287">
        <v>40</v>
      </c>
      <c r="H627" s="290">
        <v>1</v>
      </c>
      <c r="I627" s="287" t="s">
        <v>1803</v>
      </c>
      <c r="J627" s="288"/>
      <c r="K627" s="288"/>
      <c r="L627" s="288"/>
      <c r="M627" s="291"/>
      <c r="N627" s="291"/>
      <c r="O627" s="291"/>
      <c r="P627" s="291"/>
      <c r="Q627" s="291"/>
    </row>
    <row r="628" spans="1:17" ht="12.75" x14ac:dyDescent="0.2">
      <c r="A628" s="284">
        <v>86</v>
      </c>
      <c r="B628" s="285" t="s">
        <v>961</v>
      </c>
      <c r="C628" s="286" t="s">
        <v>1020</v>
      </c>
      <c r="D628" s="285" t="s">
        <v>1130</v>
      </c>
      <c r="E628" s="285" t="s">
        <v>1829</v>
      </c>
      <c r="F628" s="287">
        <v>20</v>
      </c>
      <c r="G628" s="287" t="s">
        <v>1389</v>
      </c>
      <c r="H628" s="290">
        <v>1</v>
      </c>
      <c r="I628" s="287" t="s">
        <v>1803</v>
      </c>
      <c r="J628" s="288"/>
      <c r="K628" s="288"/>
      <c r="L628" s="288"/>
      <c r="M628" s="291"/>
      <c r="N628" s="291"/>
      <c r="O628" s="291"/>
      <c r="P628" s="291"/>
      <c r="Q628" s="291"/>
    </row>
    <row r="629" spans="1:17" ht="12.75" x14ac:dyDescent="0.2">
      <c r="A629" s="284">
        <v>85</v>
      </c>
      <c r="B629" s="285" t="s">
        <v>911</v>
      </c>
      <c r="C629" s="286" t="s">
        <v>1020</v>
      </c>
      <c r="D629" s="285" t="s">
        <v>1798</v>
      </c>
      <c r="E629" s="285" t="s">
        <v>1829</v>
      </c>
      <c r="F629" s="287">
        <v>15</v>
      </c>
      <c r="G629" s="287" t="s">
        <v>2068</v>
      </c>
      <c r="H629" s="290">
        <v>1</v>
      </c>
      <c r="I629" s="287" t="s">
        <v>1803</v>
      </c>
      <c r="J629" s="288"/>
      <c r="K629" s="288"/>
      <c r="L629" s="288"/>
      <c r="M629" s="291"/>
      <c r="N629" s="291"/>
      <c r="O629" s="291"/>
      <c r="P629" s="291"/>
      <c r="Q629" s="291"/>
    </row>
    <row r="630" spans="1:17" ht="12.75" x14ac:dyDescent="0.2">
      <c r="A630" s="284">
        <v>321</v>
      </c>
      <c r="B630" s="285" t="s">
        <v>2417</v>
      </c>
      <c r="C630" s="286" t="s">
        <v>1029</v>
      </c>
      <c r="D630" s="285" t="s">
        <v>1130</v>
      </c>
      <c r="E630" s="285" t="s">
        <v>1848</v>
      </c>
      <c r="F630" s="287">
        <v>20</v>
      </c>
      <c r="G630" s="287" t="s">
        <v>1389</v>
      </c>
      <c r="H630" s="290">
        <v>1</v>
      </c>
      <c r="I630" s="287" t="s">
        <v>1374</v>
      </c>
      <c r="J630" s="288"/>
      <c r="K630" s="288"/>
      <c r="L630" s="288"/>
      <c r="M630" s="291"/>
      <c r="N630" s="291"/>
      <c r="O630" s="291"/>
      <c r="P630" s="291"/>
      <c r="Q630" s="291"/>
    </row>
    <row r="631" spans="1:17" ht="12.75" x14ac:dyDescent="0.2">
      <c r="A631" s="284">
        <v>576</v>
      </c>
      <c r="B631" s="285" t="s">
        <v>2418</v>
      </c>
      <c r="C631" s="286" t="s">
        <v>1018</v>
      </c>
      <c r="D631" s="285" t="s">
        <v>1130</v>
      </c>
      <c r="E631" s="285" t="s">
        <v>1864</v>
      </c>
      <c r="F631" s="287">
        <v>20</v>
      </c>
      <c r="G631" s="287" t="s">
        <v>1389</v>
      </c>
      <c r="H631" s="290">
        <v>1</v>
      </c>
      <c r="I631" s="287" t="s">
        <v>1371</v>
      </c>
      <c r="J631" s="288"/>
      <c r="K631" s="288"/>
      <c r="L631" s="288"/>
      <c r="M631" s="291"/>
      <c r="N631" s="291"/>
      <c r="O631" s="291"/>
      <c r="P631" s="291"/>
      <c r="Q631" s="291"/>
    </row>
    <row r="632" spans="1:17" ht="12.75" x14ac:dyDescent="0.2">
      <c r="A632" s="284">
        <v>259</v>
      </c>
      <c r="B632" s="285" t="s">
        <v>2419</v>
      </c>
      <c r="C632" s="286" t="s">
        <v>1018</v>
      </c>
      <c r="D632" s="285" t="s">
        <v>1130</v>
      </c>
      <c r="E632" s="285" t="s">
        <v>1816</v>
      </c>
      <c r="F632" s="287">
        <v>15</v>
      </c>
      <c r="G632" s="287" t="s">
        <v>1389</v>
      </c>
      <c r="H632" s="290">
        <v>1</v>
      </c>
      <c r="I632" s="287" t="s">
        <v>1374</v>
      </c>
      <c r="J632" s="288"/>
      <c r="K632" s="288"/>
      <c r="L632" s="288"/>
      <c r="M632" s="291"/>
      <c r="N632" s="291"/>
      <c r="O632" s="291"/>
      <c r="P632" s="291"/>
      <c r="Q632" s="291"/>
    </row>
    <row r="633" spans="1:17" ht="12.75" x14ac:dyDescent="0.2">
      <c r="A633" s="284">
        <v>92</v>
      </c>
      <c r="B633" s="285" t="s">
        <v>985</v>
      </c>
      <c r="C633" s="286" t="s">
        <v>1030</v>
      </c>
      <c r="D633" s="285" t="s">
        <v>1130</v>
      </c>
      <c r="E633" s="285" t="s">
        <v>1802</v>
      </c>
      <c r="F633" s="287">
        <v>10</v>
      </c>
      <c r="G633" s="287" t="s">
        <v>1389</v>
      </c>
      <c r="H633" s="287" t="s">
        <v>2020</v>
      </c>
      <c r="I633" s="287" t="s">
        <v>1803</v>
      </c>
      <c r="J633" s="288"/>
      <c r="K633" s="288"/>
      <c r="L633" s="288"/>
      <c r="M633" s="291"/>
      <c r="N633" s="291"/>
      <c r="O633" s="291"/>
      <c r="P633" s="291"/>
      <c r="Q633" s="291"/>
    </row>
    <row r="634" spans="1:17" ht="12.75" x14ac:dyDescent="0.2">
      <c r="A634" s="284">
        <v>390</v>
      </c>
      <c r="B634" s="285" t="s">
        <v>2420</v>
      </c>
      <c r="C634" s="286" t="s">
        <v>1030</v>
      </c>
      <c r="D634" s="285" t="s">
        <v>1130</v>
      </c>
      <c r="E634" s="285" t="s">
        <v>1802</v>
      </c>
      <c r="F634" s="287">
        <v>20</v>
      </c>
      <c r="G634" s="287" t="s">
        <v>1389</v>
      </c>
      <c r="H634" s="287" t="s">
        <v>1389</v>
      </c>
      <c r="I634" s="287" t="s">
        <v>1368</v>
      </c>
      <c r="J634" s="288"/>
      <c r="K634" s="288"/>
      <c r="L634" s="288"/>
      <c r="M634" s="291"/>
      <c r="N634" s="291"/>
      <c r="O634" s="291"/>
      <c r="P634" s="291"/>
      <c r="Q634" s="291"/>
    </row>
    <row r="635" spans="1:17" ht="12.75" x14ac:dyDescent="0.2">
      <c r="A635" s="284">
        <v>144</v>
      </c>
      <c r="B635" s="285" t="s">
        <v>2421</v>
      </c>
      <c r="C635" s="286" t="s">
        <v>1029</v>
      </c>
      <c r="D635" s="285" t="s">
        <v>1130</v>
      </c>
      <c r="E635" s="285" t="s">
        <v>1802</v>
      </c>
      <c r="F635" s="287">
        <v>10</v>
      </c>
      <c r="G635" s="287" t="s">
        <v>1389</v>
      </c>
      <c r="H635" s="287" t="s">
        <v>1389</v>
      </c>
      <c r="I635" s="287" t="s">
        <v>1803</v>
      </c>
      <c r="J635" s="288"/>
      <c r="K635" s="288"/>
      <c r="L635" s="288"/>
      <c r="M635" s="291"/>
      <c r="N635" s="291"/>
      <c r="O635" s="291"/>
      <c r="P635" s="291"/>
      <c r="Q635" s="291"/>
    </row>
    <row r="636" spans="1:17" ht="12.75" x14ac:dyDescent="0.2">
      <c r="A636" s="284">
        <v>161</v>
      </c>
      <c r="B636" s="285" t="s">
        <v>2422</v>
      </c>
      <c r="C636" s="286" t="s">
        <v>1029</v>
      </c>
      <c r="D636" s="285" t="s">
        <v>1798</v>
      </c>
      <c r="E636" s="285" t="s">
        <v>1825</v>
      </c>
      <c r="F636" s="287">
        <v>10</v>
      </c>
      <c r="G636" s="287">
        <v>80</v>
      </c>
      <c r="H636" s="290">
        <v>1</v>
      </c>
      <c r="I636" s="287" t="s">
        <v>1803</v>
      </c>
      <c r="J636" s="288"/>
      <c r="K636" s="288"/>
      <c r="L636" s="288"/>
      <c r="M636" s="291"/>
      <c r="N636" s="291"/>
      <c r="O636" s="291"/>
      <c r="P636" s="291"/>
      <c r="Q636" s="291"/>
    </row>
    <row r="637" spans="1:17" ht="12.75" x14ac:dyDescent="0.2">
      <c r="A637" s="284">
        <v>271</v>
      </c>
      <c r="B637" s="285" t="s">
        <v>2423</v>
      </c>
      <c r="C637" s="286" t="s">
        <v>933</v>
      </c>
      <c r="D637" s="285" t="s">
        <v>1130</v>
      </c>
      <c r="E637" s="285" t="s">
        <v>1802</v>
      </c>
      <c r="F637" s="287">
        <v>10</v>
      </c>
      <c r="G637" s="287" t="s">
        <v>1389</v>
      </c>
      <c r="H637" s="290">
        <v>1</v>
      </c>
      <c r="I637" s="287" t="s">
        <v>1374</v>
      </c>
      <c r="J637" s="288"/>
      <c r="K637" s="288"/>
      <c r="L637" s="288"/>
      <c r="M637" s="291"/>
      <c r="N637" s="291"/>
      <c r="O637" s="291"/>
      <c r="P637" s="291"/>
      <c r="Q637" s="291"/>
    </row>
    <row r="638" spans="1:17" ht="12.75" x14ac:dyDescent="0.2">
      <c r="A638" s="284">
        <v>433</v>
      </c>
      <c r="B638" s="285" t="s">
        <v>2424</v>
      </c>
      <c r="C638" s="286" t="s">
        <v>933</v>
      </c>
      <c r="D638" s="285" t="s">
        <v>1130</v>
      </c>
      <c r="E638" s="285" t="s">
        <v>1848</v>
      </c>
      <c r="F638" s="287">
        <v>5</v>
      </c>
      <c r="G638" s="287" t="s">
        <v>1389</v>
      </c>
      <c r="H638" s="287" t="s">
        <v>1389</v>
      </c>
      <c r="I638" s="287" t="s">
        <v>1368</v>
      </c>
      <c r="J638" s="288"/>
      <c r="K638" s="288"/>
      <c r="L638" s="288"/>
      <c r="M638" s="291"/>
      <c r="N638" s="291"/>
      <c r="O638" s="291"/>
      <c r="P638" s="291"/>
      <c r="Q638" s="291"/>
    </row>
    <row r="639" spans="1:17" ht="12.75" x14ac:dyDescent="0.2">
      <c r="A639" s="284">
        <v>567</v>
      </c>
      <c r="B639" s="285" t="s">
        <v>2425</v>
      </c>
      <c r="C639" s="286" t="s">
        <v>1025</v>
      </c>
      <c r="D639" s="285" t="s">
        <v>1130</v>
      </c>
      <c r="E639" s="285" t="s">
        <v>1848</v>
      </c>
      <c r="F639" s="287">
        <v>20</v>
      </c>
      <c r="G639" s="287" t="s">
        <v>1389</v>
      </c>
      <c r="H639" s="290">
        <v>1</v>
      </c>
      <c r="I639" s="287" t="s">
        <v>1371</v>
      </c>
      <c r="J639" s="288"/>
      <c r="K639" s="288"/>
      <c r="L639" s="288"/>
      <c r="M639" s="291"/>
      <c r="N639" s="291"/>
      <c r="O639" s="291"/>
      <c r="P639" s="291"/>
      <c r="Q639" s="291"/>
    </row>
    <row r="640" spans="1:17" ht="12.75" x14ac:dyDescent="0.2">
      <c r="A640" s="284">
        <v>167</v>
      </c>
      <c r="B640" s="285" t="s">
        <v>2426</v>
      </c>
      <c r="C640" s="286" t="s">
        <v>1022</v>
      </c>
      <c r="D640" s="285" t="s">
        <v>1807</v>
      </c>
      <c r="E640" s="285" t="s">
        <v>1829</v>
      </c>
      <c r="F640" s="287">
        <v>10</v>
      </c>
      <c r="G640" s="287">
        <v>10</v>
      </c>
      <c r="H640" s="290">
        <v>0.9</v>
      </c>
      <c r="I640" s="287" t="s">
        <v>1845</v>
      </c>
      <c r="J640" s="288"/>
      <c r="K640" s="288"/>
      <c r="L640" s="288"/>
      <c r="M640" s="291"/>
      <c r="N640" s="291"/>
      <c r="O640" s="291"/>
      <c r="P640" s="291"/>
      <c r="Q640" s="291"/>
    </row>
    <row r="641" spans="1:17" ht="12.75" x14ac:dyDescent="0.2">
      <c r="A641" s="284">
        <v>376</v>
      </c>
      <c r="B641" s="285" t="s">
        <v>2427</v>
      </c>
      <c r="C641" s="286" t="s">
        <v>1029</v>
      </c>
      <c r="D641" s="285" t="s">
        <v>1798</v>
      </c>
      <c r="E641" s="285" t="s">
        <v>1829</v>
      </c>
      <c r="F641" s="287">
        <v>5</v>
      </c>
      <c r="G641" s="287" t="s">
        <v>1389</v>
      </c>
      <c r="H641" s="287" t="s">
        <v>1389</v>
      </c>
      <c r="I641" s="287" t="s">
        <v>1368</v>
      </c>
      <c r="J641" s="288"/>
      <c r="K641" s="288"/>
      <c r="L641" s="288"/>
      <c r="M641" s="291"/>
      <c r="N641" s="291"/>
      <c r="O641" s="291"/>
      <c r="P641" s="291"/>
      <c r="Q641" s="291"/>
    </row>
    <row r="642" spans="1:17" ht="12.75" x14ac:dyDescent="0.2">
      <c r="A642" s="284">
        <v>41</v>
      </c>
      <c r="B642" s="285" t="s">
        <v>2428</v>
      </c>
      <c r="C642" s="286" t="s">
        <v>1017</v>
      </c>
      <c r="D642" s="285" t="s">
        <v>1807</v>
      </c>
      <c r="E642" s="285" t="s">
        <v>1829</v>
      </c>
      <c r="F642" s="287">
        <v>20</v>
      </c>
      <c r="G642" s="287">
        <v>25</v>
      </c>
      <c r="H642" s="290">
        <v>1</v>
      </c>
      <c r="I642" s="287" t="s">
        <v>1803</v>
      </c>
      <c r="J642" s="288"/>
      <c r="K642" s="288"/>
      <c r="L642" s="288"/>
      <c r="M642" s="291"/>
      <c r="N642" s="291"/>
      <c r="O642" s="291"/>
      <c r="P642" s="291"/>
      <c r="Q642" s="291"/>
    </row>
    <row r="643" spans="1:17" ht="12.75" x14ac:dyDescent="0.2">
      <c r="A643" s="284">
        <v>239</v>
      </c>
      <c r="B643" s="285" t="s">
        <v>2429</v>
      </c>
      <c r="C643" s="286" t="s">
        <v>1019</v>
      </c>
      <c r="D643" s="285" t="s">
        <v>1798</v>
      </c>
      <c r="E643" s="285" t="s">
        <v>1829</v>
      </c>
      <c r="F643" s="287">
        <v>20</v>
      </c>
      <c r="G643" s="287">
        <v>40</v>
      </c>
      <c r="H643" s="290">
        <v>1</v>
      </c>
      <c r="I643" s="287" t="s">
        <v>1845</v>
      </c>
      <c r="J643" s="288"/>
      <c r="K643" s="288"/>
      <c r="L643" s="288"/>
      <c r="M643" s="291"/>
      <c r="N643" s="291"/>
      <c r="O643" s="291"/>
      <c r="P643" s="291"/>
      <c r="Q643" s="291"/>
    </row>
    <row r="644" spans="1:17" ht="12.75" x14ac:dyDescent="0.2">
      <c r="A644" s="284">
        <v>369</v>
      </c>
      <c r="B644" s="285" t="s">
        <v>2430</v>
      </c>
      <c r="C644" s="286" t="s">
        <v>1017</v>
      </c>
      <c r="D644" s="285" t="s">
        <v>1807</v>
      </c>
      <c r="E644" s="285" t="s">
        <v>1848</v>
      </c>
      <c r="F644" s="287">
        <v>20</v>
      </c>
      <c r="G644" s="287">
        <v>70</v>
      </c>
      <c r="H644" s="290">
        <v>1</v>
      </c>
      <c r="I644" s="287" t="s">
        <v>1368</v>
      </c>
      <c r="J644" s="288"/>
      <c r="K644" s="288"/>
      <c r="L644" s="288"/>
      <c r="M644" s="291"/>
      <c r="N644" s="291"/>
      <c r="O644" s="291"/>
      <c r="P644" s="291"/>
      <c r="Q644" s="291"/>
    </row>
    <row r="645" spans="1:17" ht="12.75" x14ac:dyDescent="0.2">
      <c r="A645" s="284">
        <v>253</v>
      </c>
      <c r="B645" s="285" t="s">
        <v>853</v>
      </c>
      <c r="C645" s="286" t="s">
        <v>1029</v>
      </c>
      <c r="D645" s="285" t="s">
        <v>1798</v>
      </c>
      <c r="E645" s="285" t="s">
        <v>1848</v>
      </c>
      <c r="F645" s="287">
        <v>10</v>
      </c>
      <c r="G645" s="287" t="s">
        <v>2068</v>
      </c>
      <c r="H645" s="290">
        <v>1</v>
      </c>
      <c r="I645" s="287" t="s">
        <v>1374</v>
      </c>
      <c r="J645" s="288"/>
      <c r="K645" s="288"/>
      <c r="L645" s="288"/>
      <c r="M645" s="291"/>
      <c r="N645" s="291"/>
      <c r="O645" s="291"/>
      <c r="P645" s="291"/>
      <c r="Q645" s="291"/>
    </row>
    <row r="646" spans="1:17" ht="12.75" x14ac:dyDescent="0.2">
      <c r="A646" s="284">
        <v>557</v>
      </c>
      <c r="B646" s="285" t="s">
        <v>2431</v>
      </c>
      <c r="C646" s="286" t="s">
        <v>1023</v>
      </c>
      <c r="D646" s="285" t="s">
        <v>1807</v>
      </c>
      <c r="E646" s="285" t="s">
        <v>1829</v>
      </c>
      <c r="F646" s="287">
        <v>5</v>
      </c>
      <c r="G646" s="287">
        <v>180</v>
      </c>
      <c r="H646" s="290">
        <v>0.95</v>
      </c>
      <c r="I646" s="287" t="s">
        <v>1376</v>
      </c>
      <c r="J646" s="288"/>
      <c r="K646" s="288"/>
      <c r="L646" s="288"/>
      <c r="M646" s="291"/>
      <c r="N646" s="291"/>
      <c r="O646" s="291"/>
      <c r="P646" s="291"/>
      <c r="Q646" s="291"/>
    </row>
    <row r="647" spans="1:17" ht="12.75" x14ac:dyDescent="0.2">
      <c r="A647" s="284">
        <v>410</v>
      </c>
      <c r="B647" s="285" t="s">
        <v>2432</v>
      </c>
      <c r="C647" s="286" t="s">
        <v>1022</v>
      </c>
      <c r="D647" s="285" t="s">
        <v>1798</v>
      </c>
      <c r="E647" s="285" t="s">
        <v>1802</v>
      </c>
      <c r="F647" s="287">
        <v>30</v>
      </c>
      <c r="G647" s="287">
        <v>40</v>
      </c>
      <c r="H647" s="290">
        <v>1</v>
      </c>
      <c r="I647" s="287" t="s">
        <v>1368</v>
      </c>
      <c r="J647" s="288"/>
      <c r="K647" s="288"/>
      <c r="L647" s="288"/>
      <c r="M647" s="291"/>
      <c r="N647" s="291"/>
      <c r="O647" s="291"/>
      <c r="P647" s="291"/>
      <c r="Q647" s="291"/>
    </row>
    <row r="648" spans="1:17" ht="12.75" x14ac:dyDescent="0.2">
      <c r="A648" s="284">
        <v>599</v>
      </c>
      <c r="B648" s="285" t="s">
        <v>2433</v>
      </c>
      <c r="C648" s="286" t="s">
        <v>1030</v>
      </c>
      <c r="D648" s="285" t="s">
        <v>1130</v>
      </c>
      <c r="E648" s="285" t="s">
        <v>1864</v>
      </c>
      <c r="F648" s="287">
        <v>20</v>
      </c>
      <c r="G648" s="287" t="s">
        <v>1389</v>
      </c>
      <c r="H648" s="290">
        <v>1</v>
      </c>
      <c r="I648" s="287" t="s">
        <v>1371</v>
      </c>
      <c r="J648" s="288"/>
      <c r="K648" s="288"/>
      <c r="L648" s="288"/>
      <c r="M648" s="291"/>
      <c r="N648" s="291"/>
      <c r="O648" s="291"/>
      <c r="P648" s="291"/>
      <c r="Q648" s="291"/>
    </row>
    <row r="649" spans="1:17" ht="12.75" x14ac:dyDescent="0.2">
      <c r="A649" s="284">
        <v>474</v>
      </c>
      <c r="B649" s="285" t="s">
        <v>2434</v>
      </c>
      <c r="C649" s="286" t="s">
        <v>1030</v>
      </c>
      <c r="D649" s="285" t="s">
        <v>1798</v>
      </c>
      <c r="E649" s="285" t="s">
        <v>1825</v>
      </c>
      <c r="F649" s="287">
        <v>10</v>
      </c>
      <c r="G649" s="287">
        <v>65</v>
      </c>
      <c r="H649" s="290">
        <v>1</v>
      </c>
      <c r="I649" s="287" t="s">
        <v>1376</v>
      </c>
      <c r="J649" s="288"/>
      <c r="K649" s="288"/>
      <c r="L649" s="288"/>
      <c r="M649" s="291"/>
      <c r="N649" s="291"/>
      <c r="O649" s="291"/>
      <c r="P649" s="291"/>
      <c r="Q649" s="291"/>
    </row>
    <row r="650" spans="1:17" ht="12.75" x14ac:dyDescent="0.2">
      <c r="A650" s="284">
        <v>11</v>
      </c>
      <c r="B650" s="285" t="s">
        <v>2435</v>
      </c>
      <c r="C650" s="286" t="s">
        <v>1029</v>
      </c>
      <c r="D650" s="285" t="s">
        <v>1807</v>
      </c>
      <c r="E650" s="285" t="s">
        <v>1816</v>
      </c>
      <c r="F650" s="287">
        <v>30</v>
      </c>
      <c r="G650" s="287">
        <v>55</v>
      </c>
      <c r="H650" s="290">
        <v>1</v>
      </c>
      <c r="I650" s="287" t="s">
        <v>1803</v>
      </c>
      <c r="J650" s="288"/>
      <c r="K650" s="288"/>
      <c r="L650" s="288"/>
      <c r="M650" s="291"/>
      <c r="N650" s="291"/>
      <c r="O650" s="291"/>
      <c r="P650" s="291"/>
      <c r="Q650" s="291"/>
    </row>
    <row r="651" spans="1:17" ht="12.75" x14ac:dyDescent="0.2">
      <c r="A651" s="284">
        <v>22</v>
      </c>
      <c r="B651" s="285" t="s">
        <v>2436</v>
      </c>
      <c r="C651" s="286" t="s">
        <v>1026</v>
      </c>
      <c r="D651" s="285" t="s">
        <v>1807</v>
      </c>
      <c r="E651" s="285" t="s">
        <v>1829</v>
      </c>
      <c r="F651" s="287" t="s">
        <v>2016</v>
      </c>
      <c r="G651" s="287" t="s">
        <v>2437</v>
      </c>
      <c r="H651" s="290">
        <v>1</v>
      </c>
      <c r="I651" s="287" t="s">
        <v>1803</v>
      </c>
      <c r="J651" s="288"/>
      <c r="K651" s="288"/>
      <c r="L651" s="288"/>
      <c r="M651" s="291"/>
      <c r="N651" s="291"/>
      <c r="O651" s="291"/>
      <c r="P651" s="291"/>
      <c r="Q651" s="291"/>
    </row>
    <row r="652" spans="1:17" ht="12.75" x14ac:dyDescent="0.2">
      <c r="A652" s="284">
        <v>233</v>
      </c>
      <c r="B652" s="285" t="s">
        <v>2438</v>
      </c>
      <c r="C652" s="286" t="s">
        <v>1022</v>
      </c>
      <c r="D652" s="285" t="s">
        <v>1807</v>
      </c>
      <c r="E652" s="285" t="s">
        <v>1829</v>
      </c>
      <c r="F652" s="287">
        <v>10</v>
      </c>
      <c r="G652" s="287">
        <v>70</v>
      </c>
      <c r="H652" s="290">
        <v>1</v>
      </c>
      <c r="I652" s="287" t="s">
        <v>1845</v>
      </c>
      <c r="J652" s="288"/>
      <c r="K652" s="288"/>
      <c r="L652" s="288"/>
      <c r="M652" s="291"/>
      <c r="N652" s="291"/>
      <c r="O652" s="291"/>
      <c r="P652" s="291"/>
      <c r="Q652" s="291"/>
    </row>
    <row r="653" spans="1:17" ht="12.75" x14ac:dyDescent="0.2">
      <c r="A653" s="284">
        <v>521</v>
      </c>
      <c r="B653" s="285" t="s">
        <v>2439</v>
      </c>
      <c r="C653" s="286" t="s">
        <v>1020</v>
      </c>
      <c r="D653" s="285" t="s">
        <v>1798</v>
      </c>
      <c r="E653" s="285" t="s">
        <v>1829</v>
      </c>
      <c r="F653" s="287">
        <v>20</v>
      </c>
      <c r="G653" s="287">
        <v>70</v>
      </c>
      <c r="H653" s="290">
        <v>1</v>
      </c>
      <c r="I653" s="287" t="s">
        <v>1376</v>
      </c>
      <c r="J653" s="288"/>
      <c r="K653" s="288"/>
      <c r="L653" s="288"/>
      <c r="M653" s="291"/>
      <c r="N653" s="291"/>
      <c r="O653" s="291"/>
      <c r="P653" s="291"/>
      <c r="Q653" s="291"/>
    </row>
    <row r="654" spans="1:17" ht="12.75" x14ac:dyDescent="0.2">
      <c r="A654" s="284">
        <v>344</v>
      </c>
      <c r="B654" s="285" t="s">
        <v>2440</v>
      </c>
      <c r="C654" s="286" t="s">
        <v>1020</v>
      </c>
      <c r="D654" s="285" t="s">
        <v>1807</v>
      </c>
      <c r="E654" s="285" t="s">
        <v>1829</v>
      </c>
      <c r="F654" s="287">
        <v>15</v>
      </c>
      <c r="G654" s="287">
        <v>120</v>
      </c>
      <c r="H654" s="290">
        <v>1</v>
      </c>
      <c r="I654" s="287" t="s">
        <v>1374</v>
      </c>
      <c r="J654" s="288"/>
      <c r="K654" s="288"/>
      <c r="L654" s="288"/>
      <c r="M654" s="291"/>
      <c r="N654" s="291"/>
      <c r="O654" s="291"/>
      <c r="P654" s="291"/>
      <c r="Q654" s="291"/>
    </row>
    <row r="655" spans="1:17" ht="12.75" x14ac:dyDescent="0.2">
      <c r="A655" s="284">
        <v>358</v>
      </c>
      <c r="B655" s="285" t="s">
        <v>2441</v>
      </c>
      <c r="C655" s="286" t="s">
        <v>1022</v>
      </c>
      <c r="D655" s="285" t="s">
        <v>1807</v>
      </c>
      <c r="E655" s="285" t="s">
        <v>1802</v>
      </c>
      <c r="F655" s="287">
        <v>10</v>
      </c>
      <c r="G655" s="287" t="s">
        <v>2359</v>
      </c>
      <c r="H655" s="290">
        <v>1</v>
      </c>
      <c r="I655" s="287" t="s">
        <v>1368</v>
      </c>
      <c r="J655" s="288"/>
      <c r="K655" s="288"/>
      <c r="L655" s="288"/>
      <c r="M655" s="291"/>
      <c r="N655" s="291"/>
      <c r="O655" s="291"/>
      <c r="P655" s="291"/>
      <c r="Q655" s="291"/>
    </row>
    <row r="656" spans="1:17" ht="12.75" x14ac:dyDescent="0.2">
      <c r="A656" s="284">
        <v>55</v>
      </c>
      <c r="B656" s="285" t="s">
        <v>2442</v>
      </c>
      <c r="C656" s="286" t="s">
        <v>1033</v>
      </c>
      <c r="D656" s="285" t="s">
        <v>1798</v>
      </c>
      <c r="E656" s="285" t="s">
        <v>1848</v>
      </c>
      <c r="F656" s="287">
        <v>25</v>
      </c>
      <c r="G656" s="287">
        <v>40</v>
      </c>
      <c r="H656" s="290">
        <v>1</v>
      </c>
      <c r="I656" s="287" t="s">
        <v>1803</v>
      </c>
      <c r="J656" s="288"/>
      <c r="K656" s="288"/>
      <c r="L656" s="288"/>
      <c r="M656" s="291"/>
      <c r="N656" s="291"/>
      <c r="O656" s="291"/>
      <c r="P656" s="291"/>
      <c r="Q656" s="291"/>
    </row>
    <row r="657" spans="1:17" ht="12.75" x14ac:dyDescent="0.2">
      <c r="A657" s="284">
        <v>518</v>
      </c>
      <c r="B657" s="285" t="s">
        <v>2443</v>
      </c>
      <c r="C657" s="286" t="s">
        <v>1033</v>
      </c>
      <c r="D657" s="285" t="s">
        <v>1798</v>
      </c>
      <c r="E657" s="285" t="s">
        <v>1825</v>
      </c>
      <c r="F657" s="287">
        <v>10</v>
      </c>
      <c r="G657" s="287" t="s">
        <v>2030</v>
      </c>
      <c r="H657" s="290">
        <v>1</v>
      </c>
      <c r="I657" s="287" t="s">
        <v>1376</v>
      </c>
      <c r="J657" s="288"/>
      <c r="K657" s="288"/>
      <c r="L657" s="288"/>
      <c r="M657" s="291"/>
      <c r="N657" s="291"/>
      <c r="O657" s="291"/>
      <c r="P657" s="291"/>
      <c r="Q657" s="291"/>
    </row>
    <row r="658" spans="1:17" ht="12.75" x14ac:dyDescent="0.2">
      <c r="A658" s="284">
        <v>352</v>
      </c>
      <c r="B658" s="285" t="s">
        <v>897</v>
      </c>
      <c r="C658" s="286" t="s">
        <v>1033</v>
      </c>
      <c r="D658" s="285" t="s">
        <v>1798</v>
      </c>
      <c r="E658" s="285" t="s">
        <v>1825</v>
      </c>
      <c r="F658" s="287">
        <v>20</v>
      </c>
      <c r="G658" s="287">
        <v>60</v>
      </c>
      <c r="H658" s="290">
        <v>1</v>
      </c>
      <c r="I658" s="287" t="s">
        <v>1374</v>
      </c>
      <c r="J658" s="288"/>
      <c r="K658" s="288"/>
      <c r="L658" s="288"/>
      <c r="M658" s="291"/>
      <c r="N658" s="291"/>
      <c r="O658" s="291"/>
      <c r="P658" s="291"/>
      <c r="Q658" s="291"/>
    </row>
    <row r="659" spans="1:17" ht="12.75" x14ac:dyDescent="0.2">
      <c r="A659" s="284">
        <v>594</v>
      </c>
      <c r="B659" s="285" t="s">
        <v>2444</v>
      </c>
      <c r="C659" s="286" t="s">
        <v>1033</v>
      </c>
      <c r="D659" s="285" t="s">
        <v>1807</v>
      </c>
      <c r="E659" s="285" t="s">
        <v>1829</v>
      </c>
      <c r="F659" s="287">
        <v>20</v>
      </c>
      <c r="G659" s="287">
        <v>15</v>
      </c>
      <c r="H659" s="290">
        <v>1</v>
      </c>
      <c r="I659" s="287" t="s">
        <v>1371</v>
      </c>
      <c r="J659" s="288"/>
      <c r="K659" s="288"/>
      <c r="L659" s="288"/>
      <c r="M659" s="291"/>
      <c r="N659" s="291"/>
      <c r="O659" s="291"/>
      <c r="P659" s="291"/>
      <c r="Q659" s="291"/>
    </row>
    <row r="660" spans="1:17" ht="12.75" x14ac:dyDescent="0.2">
      <c r="A660" s="284">
        <v>346</v>
      </c>
      <c r="B660" s="285" t="s">
        <v>2445</v>
      </c>
      <c r="C660" s="286" t="s">
        <v>1033</v>
      </c>
      <c r="D660" s="285" t="s">
        <v>1130</v>
      </c>
      <c r="E660" s="285" t="s">
        <v>1848</v>
      </c>
      <c r="F660" s="287">
        <v>15</v>
      </c>
      <c r="G660" s="287" t="s">
        <v>1389</v>
      </c>
      <c r="H660" s="290">
        <v>1</v>
      </c>
      <c r="I660" s="287" t="s">
        <v>1374</v>
      </c>
      <c r="J660" s="288"/>
      <c r="K660" s="288"/>
      <c r="L660" s="288"/>
      <c r="M660" s="291"/>
      <c r="N660" s="291"/>
      <c r="O660" s="291"/>
      <c r="P660" s="291"/>
      <c r="Q660" s="291"/>
    </row>
    <row r="661" spans="1:17" ht="12.75" x14ac:dyDescent="0.2">
      <c r="A661" s="284">
        <v>323</v>
      </c>
      <c r="B661" s="285" t="s">
        <v>2446</v>
      </c>
      <c r="C661" s="286" t="s">
        <v>1033</v>
      </c>
      <c r="D661" s="285" t="s">
        <v>1798</v>
      </c>
      <c r="E661" s="285" t="s">
        <v>1825</v>
      </c>
      <c r="F661" s="287">
        <v>5</v>
      </c>
      <c r="G661" s="287" t="s">
        <v>1389</v>
      </c>
      <c r="H661" s="290">
        <v>1</v>
      </c>
      <c r="I661" s="287" t="s">
        <v>1374</v>
      </c>
      <c r="J661" s="288"/>
      <c r="K661" s="288"/>
      <c r="L661" s="288"/>
      <c r="M661" s="291"/>
      <c r="N661" s="291"/>
      <c r="O661" s="291"/>
      <c r="P661" s="291"/>
      <c r="Q661" s="291"/>
    </row>
    <row r="662" spans="1:17" ht="12.75" x14ac:dyDescent="0.2">
      <c r="A662" s="284">
        <v>127</v>
      </c>
      <c r="B662" s="285" t="s">
        <v>895</v>
      </c>
      <c r="C662" s="286" t="s">
        <v>1033</v>
      </c>
      <c r="D662" s="285" t="s">
        <v>1807</v>
      </c>
      <c r="E662" s="285" t="s">
        <v>1816</v>
      </c>
      <c r="F662" s="287">
        <v>15</v>
      </c>
      <c r="G662" s="287">
        <v>80</v>
      </c>
      <c r="H662" s="290">
        <v>1</v>
      </c>
      <c r="I662" s="287" t="s">
        <v>1803</v>
      </c>
      <c r="J662" s="288"/>
      <c r="K662" s="288"/>
      <c r="L662" s="288"/>
      <c r="M662" s="291"/>
      <c r="N662" s="291"/>
      <c r="O662" s="291"/>
      <c r="P662" s="291"/>
      <c r="Q662" s="291"/>
    </row>
    <row r="663" spans="1:17" ht="12.75" x14ac:dyDescent="0.2">
      <c r="A663" s="284">
        <v>311</v>
      </c>
      <c r="B663" s="285" t="s">
        <v>2447</v>
      </c>
      <c r="C663" s="286" t="s">
        <v>1029</v>
      </c>
      <c r="D663" s="285" t="s">
        <v>1798</v>
      </c>
      <c r="E663" s="285" t="s">
        <v>1802</v>
      </c>
      <c r="F663" s="287">
        <v>10</v>
      </c>
      <c r="G663" s="287">
        <v>50</v>
      </c>
      <c r="H663" s="290">
        <v>1</v>
      </c>
      <c r="I663" s="287" t="s">
        <v>1374</v>
      </c>
      <c r="J663" s="288"/>
      <c r="K663" s="288"/>
      <c r="L663" s="288"/>
      <c r="M663" s="291"/>
      <c r="N663" s="291"/>
      <c r="O663" s="291"/>
      <c r="P663" s="291"/>
      <c r="Q663" s="291"/>
    </row>
    <row r="664" spans="1:17" ht="12.75" x14ac:dyDescent="0.2">
      <c r="A664" s="284">
        <v>250</v>
      </c>
      <c r="B664" s="285" t="s">
        <v>2448</v>
      </c>
      <c r="C664" s="286" t="s">
        <v>1033</v>
      </c>
      <c r="D664" s="285" t="s">
        <v>1798</v>
      </c>
      <c r="E664" s="285" t="s">
        <v>1825</v>
      </c>
      <c r="F664" s="287">
        <v>15</v>
      </c>
      <c r="G664" s="287" t="s">
        <v>2089</v>
      </c>
      <c r="H664" s="287" t="s">
        <v>1995</v>
      </c>
      <c r="I664" s="287" t="s">
        <v>1845</v>
      </c>
      <c r="J664" s="288"/>
      <c r="K664" s="288"/>
      <c r="L664" s="288"/>
      <c r="M664" s="291"/>
      <c r="N664" s="291"/>
      <c r="O664" s="291"/>
      <c r="P664" s="291"/>
      <c r="Q664" s="291"/>
    </row>
    <row r="665" spans="1:17" ht="12.75" x14ac:dyDescent="0.2">
      <c r="A665" s="284">
        <v>18</v>
      </c>
      <c r="B665" s="285" t="s">
        <v>2449</v>
      </c>
      <c r="C665" s="286" t="s">
        <v>1029</v>
      </c>
      <c r="D665" s="285" t="s">
        <v>1130</v>
      </c>
      <c r="E665" s="285" t="s">
        <v>1802</v>
      </c>
      <c r="F665" s="287">
        <v>20</v>
      </c>
      <c r="G665" s="287" t="s">
        <v>1389</v>
      </c>
      <c r="H665" s="287" t="s">
        <v>2201</v>
      </c>
      <c r="I665" s="287" t="s">
        <v>1803</v>
      </c>
      <c r="J665" s="288"/>
      <c r="K665" s="288"/>
      <c r="L665" s="288"/>
      <c r="M665" s="291"/>
      <c r="N665" s="291"/>
      <c r="O665" s="291"/>
      <c r="P665" s="291"/>
      <c r="Q665" s="291"/>
    </row>
    <row r="666" spans="1:17" ht="12.75" x14ac:dyDescent="0.2">
      <c r="A666" s="284">
        <v>469</v>
      </c>
      <c r="B666" s="285" t="s">
        <v>2450</v>
      </c>
      <c r="C666" s="286" t="s">
        <v>1031</v>
      </c>
      <c r="D666" s="285" t="s">
        <v>1130</v>
      </c>
      <c r="E666" s="285" t="s">
        <v>1816</v>
      </c>
      <c r="F666" s="287">
        <v>10</v>
      </c>
      <c r="G666" s="287" t="s">
        <v>1389</v>
      </c>
      <c r="H666" s="287" t="s">
        <v>1389</v>
      </c>
      <c r="I666" s="287" t="s">
        <v>1376</v>
      </c>
      <c r="J666" s="288"/>
      <c r="K666" s="288"/>
      <c r="L666" s="288"/>
      <c r="M666" s="291"/>
      <c r="N666" s="291"/>
      <c r="O666" s="291"/>
      <c r="P666" s="291"/>
      <c r="Q666" s="291"/>
    </row>
    <row r="667" spans="1:17" ht="12.75" x14ac:dyDescent="0.2">
      <c r="A667" s="284">
        <v>528</v>
      </c>
      <c r="B667" s="285" t="s">
        <v>2451</v>
      </c>
      <c r="C667" s="286" t="s">
        <v>1020</v>
      </c>
      <c r="D667" s="285" t="s">
        <v>1807</v>
      </c>
      <c r="E667" s="285" t="s">
        <v>1816</v>
      </c>
      <c r="F667" s="287">
        <v>15</v>
      </c>
      <c r="G667" s="287">
        <v>90</v>
      </c>
      <c r="H667" s="290">
        <v>1</v>
      </c>
      <c r="I667" s="287" t="s">
        <v>1376</v>
      </c>
      <c r="J667" s="288"/>
      <c r="K667" s="288"/>
      <c r="L667" s="288"/>
      <c r="M667" s="291"/>
      <c r="N667" s="291"/>
      <c r="O667" s="291"/>
      <c r="P667" s="291"/>
      <c r="Q667" s="291"/>
    </row>
    <row r="668" spans="1:17" ht="12.75" x14ac:dyDescent="0.2">
      <c r="A668" s="284">
        <v>261</v>
      </c>
      <c r="B668" s="285" t="s">
        <v>2452</v>
      </c>
      <c r="C668" s="286" t="s">
        <v>1023</v>
      </c>
      <c r="D668" s="285" t="s">
        <v>1130</v>
      </c>
      <c r="E668" s="285" t="s">
        <v>1825</v>
      </c>
      <c r="F668" s="287">
        <v>15</v>
      </c>
      <c r="G668" s="287" t="s">
        <v>1389</v>
      </c>
      <c r="H668" s="287" t="s">
        <v>1995</v>
      </c>
      <c r="I668" s="287" t="s">
        <v>1374</v>
      </c>
      <c r="J668" s="288"/>
      <c r="K668" s="288"/>
      <c r="L668" s="288"/>
      <c r="M668" s="291"/>
      <c r="N668" s="291"/>
      <c r="O668" s="291"/>
      <c r="P668" s="291"/>
      <c r="Q668" s="291"/>
    </row>
    <row r="669" spans="1:17" ht="12.75" x14ac:dyDescent="0.2">
      <c r="A669" s="284">
        <v>17</v>
      </c>
      <c r="B669" s="285" t="s">
        <v>2453</v>
      </c>
      <c r="C669" s="286" t="s">
        <v>1024</v>
      </c>
      <c r="D669" s="285" t="s">
        <v>1807</v>
      </c>
      <c r="E669" s="285" t="s">
        <v>1829</v>
      </c>
      <c r="F669" s="287">
        <v>35</v>
      </c>
      <c r="G669" s="287" t="s">
        <v>2017</v>
      </c>
      <c r="H669" s="290">
        <v>1</v>
      </c>
      <c r="I669" s="287" t="s">
        <v>1803</v>
      </c>
      <c r="J669" s="288"/>
      <c r="K669" s="288"/>
      <c r="L669" s="288"/>
      <c r="M669" s="291"/>
      <c r="N669" s="291"/>
      <c r="O669" s="291"/>
      <c r="P669" s="291"/>
      <c r="Q669" s="291"/>
    </row>
    <row r="670" spans="1:17" ht="12.75" x14ac:dyDescent="0.2">
      <c r="A670" s="284">
        <v>273</v>
      </c>
      <c r="B670" s="285" t="s">
        <v>917</v>
      </c>
      <c r="C670" s="286" t="s">
        <v>1029</v>
      </c>
      <c r="D670" s="285" t="s">
        <v>1130</v>
      </c>
      <c r="E670" s="285" t="s">
        <v>1848</v>
      </c>
      <c r="F670" s="287">
        <v>10</v>
      </c>
      <c r="G670" s="287" t="s">
        <v>1389</v>
      </c>
      <c r="H670" s="287" t="s">
        <v>1389</v>
      </c>
      <c r="I670" s="287" t="s">
        <v>1374</v>
      </c>
      <c r="J670" s="288"/>
      <c r="K670" s="288"/>
      <c r="L670" s="288"/>
      <c r="M670" s="291"/>
      <c r="N670" s="291"/>
      <c r="O670" s="291"/>
      <c r="P670" s="291"/>
      <c r="Q670" s="291"/>
    </row>
    <row r="671" spans="1:17" ht="12.75" x14ac:dyDescent="0.2">
      <c r="A671" s="284">
        <v>110</v>
      </c>
      <c r="B671" s="285" t="s">
        <v>2454</v>
      </c>
      <c r="C671" s="286" t="s">
        <v>1033</v>
      </c>
      <c r="D671" s="285" t="s">
        <v>1130</v>
      </c>
      <c r="E671" s="285" t="s">
        <v>1848</v>
      </c>
      <c r="F671" s="287">
        <v>40</v>
      </c>
      <c r="G671" s="287" t="s">
        <v>1389</v>
      </c>
      <c r="H671" s="287" t="s">
        <v>1389</v>
      </c>
      <c r="I671" s="287" t="s">
        <v>1803</v>
      </c>
      <c r="J671" s="288"/>
      <c r="K671" s="288"/>
      <c r="L671" s="288"/>
      <c r="M671" s="291"/>
      <c r="N671" s="291"/>
      <c r="O671" s="291"/>
      <c r="P671" s="291"/>
      <c r="Q671" s="291"/>
    </row>
    <row r="672" spans="1:17" ht="12.75" x14ac:dyDescent="0.2">
      <c r="A672" s="284">
        <v>472</v>
      </c>
      <c r="B672" s="285" t="s">
        <v>2455</v>
      </c>
      <c r="C672" s="286" t="s">
        <v>933</v>
      </c>
      <c r="D672" s="285" t="s">
        <v>1130</v>
      </c>
      <c r="E672" s="285" t="s">
        <v>1864</v>
      </c>
      <c r="F672" s="287">
        <v>10</v>
      </c>
      <c r="G672" s="287" t="s">
        <v>1389</v>
      </c>
      <c r="H672" s="287" t="s">
        <v>1389</v>
      </c>
      <c r="I672" s="287" t="s">
        <v>1376</v>
      </c>
      <c r="J672" s="288"/>
      <c r="K672" s="288"/>
      <c r="L672" s="288"/>
      <c r="M672" s="291"/>
      <c r="N672" s="291"/>
      <c r="O672" s="291"/>
      <c r="P672" s="291"/>
      <c r="Q672" s="291"/>
    </row>
    <row r="673" spans="1:17" ht="12.75" x14ac:dyDescent="0.2">
      <c r="A673" s="284">
        <v>452</v>
      </c>
      <c r="B673" s="285" t="s">
        <v>2456</v>
      </c>
      <c r="C673" s="286" t="s">
        <v>1026</v>
      </c>
      <c r="D673" s="285" t="s">
        <v>1807</v>
      </c>
      <c r="E673" s="285" t="s">
        <v>1816</v>
      </c>
      <c r="F673" s="287">
        <v>15</v>
      </c>
      <c r="G673" s="287">
        <v>120</v>
      </c>
      <c r="H673" s="290">
        <v>1</v>
      </c>
      <c r="I673" s="287" t="s">
        <v>1368</v>
      </c>
      <c r="J673" s="288"/>
      <c r="K673" s="288"/>
      <c r="L673" s="288"/>
      <c r="M673" s="291"/>
      <c r="N673" s="291"/>
      <c r="O673" s="291"/>
      <c r="P673" s="291"/>
      <c r="Q673" s="291"/>
    </row>
    <row r="674" spans="1:17" ht="12.75" x14ac:dyDescent="0.2">
      <c r="A674" s="284">
        <v>526</v>
      </c>
      <c r="B674" s="285" t="s">
        <v>990</v>
      </c>
      <c r="C674" s="286" t="s">
        <v>1029</v>
      </c>
      <c r="D674" s="285" t="s">
        <v>1130</v>
      </c>
      <c r="E674" s="285" t="s">
        <v>1816</v>
      </c>
      <c r="F674" s="287">
        <v>30</v>
      </c>
      <c r="G674" s="287" t="s">
        <v>1389</v>
      </c>
      <c r="H674" s="287" t="s">
        <v>1389</v>
      </c>
      <c r="I674" s="287" t="s">
        <v>1376</v>
      </c>
      <c r="J674" s="288"/>
      <c r="K674" s="288"/>
      <c r="L674" s="288"/>
      <c r="M674" s="291"/>
      <c r="N674" s="291"/>
      <c r="O674" s="291"/>
      <c r="P674" s="291"/>
      <c r="Q674" s="291"/>
    </row>
    <row r="675" spans="1:17" ht="12.75" x14ac:dyDescent="0.2">
      <c r="A675" s="284">
        <v>388</v>
      </c>
      <c r="B675" s="285" t="s">
        <v>2457</v>
      </c>
      <c r="C675" s="286" t="s">
        <v>1026</v>
      </c>
      <c r="D675" s="285" t="s">
        <v>1130</v>
      </c>
      <c r="E675" s="285" t="s">
        <v>1825</v>
      </c>
      <c r="F675" s="287">
        <v>10</v>
      </c>
      <c r="G675" s="287" t="s">
        <v>1389</v>
      </c>
      <c r="H675" s="290">
        <v>1</v>
      </c>
      <c r="I675" s="287" t="s">
        <v>1368</v>
      </c>
      <c r="J675" s="288"/>
      <c r="K675" s="288"/>
      <c r="L675" s="288"/>
      <c r="M675" s="291"/>
      <c r="N675" s="291"/>
      <c r="O675" s="291"/>
      <c r="P675" s="291"/>
      <c r="Q675" s="291"/>
    </row>
    <row r="676" spans="1:17" ht="12.75" x14ac:dyDescent="0.2">
      <c r="A676" s="284">
        <v>35</v>
      </c>
      <c r="B676" s="285" t="s">
        <v>2458</v>
      </c>
      <c r="C676" s="286" t="s">
        <v>1029</v>
      </c>
      <c r="D676" s="285" t="s">
        <v>1807</v>
      </c>
      <c r="E676" s="285" t="s">
        <v>1816</v>
      </c>
      <c r="F676" s="287">
        <v>20</v>
      </c>
      <c r="G676" s="287">
        <v>15</v>
      </c>
      <c r="H676" s="287" t="s">
        <v>2020</v>
      </c>
      <c r="I676" s="287" t="s">
        <v>1803</v>
      </c>
      <c r="J676" s="288"/>
      <c r="K676" s="288"/>
      <c r="L676" s="288"/>
      <c r="M676" s="291"/>
      <c r="N676" s="291"/>
      <c r="O676" s="291"/>
      <c r="P676" s="291"/>
      <c r="Q676" s="291"/>
    </row>
    <row r="677" spans="1:17" ht="12.75" x14ac:dyDescent="0.2">
      <c r="A677" s="284">
        <v>378</v>
      </c>
      <c r="B677" s="285" t="s">
        <v>2459</v>
      </c>
      <c r="C677" s="286" t="s">
        <v>1029</v>
      </c>
      <c r="D677" s="285" t="s">
        <v>1798</v>
      </c>
      <c r="E677" s="285" t="s">
        <v>1802</v>
      </c>
      <c r="F677" s="287">
        <v>5</v>
      </c>
      <c r="G677" s="287" t="s">
        <v>1389</v>
      </c>
      <c r="H677" s="290">
        <v>1</v>
      </c>
      <c r="I677" s="287" t="s">
        <v>1368</v>
      </c>
      <c r="J677" s="288"/>
      <c r="K677" s="288"/>
      <c r="L677" s="288"/>
      <c r="M677" s="291"/>
      <c r="N677" s="291"/>
      <c r="O677" s="291"/>
      <c r="P677" s="291"/>
      <c r="Q677" s="291"/>
    </row>
    <row r="678" spans="1:17" ht="12.75" x14ac:dyDescent="0.2">
      <c r="A678" s="293">
        <v>404</v>
      </c>
      <c r="B678" s="291" t="s">
        <v>955</v>
      </c>
      <c r="C678" s="294" t="s">
        <v>1017</v>
      </c>
      <c r="D678" s="291" t="s">
        <v>1807</v>
      </c>
      <c r="E678" s="291" t="s">
        <v>1825</v>
      </c>
      <c r="F678" s="288">
        <v>15</v>
      </c>
      <c r="G678" s="288">
        <v>80</v>
      </c>
      <c r="H678" s="295">
        <v>1</v>
      </c>
      <c r="I678" s="288" t="s">
        <v>1368</v>
      </c>
      <c r="J678" s="288"/>
      <c r="K678" s="288"/>
      <c r="L678" s="288"/>
      <c r="M678" s="291"/>
      <c r="N678" s="291"/>
      <c r="O678" s="291"/>
      <c r="P678" s="291"/>
      <c r="Q678" s="291"/>
    </row>
    <row r="679" spans="1:17" ht="12.75" x14ac:dyDescent="0.2">
      <c r="A679" s="293">
        <v>281</v>
      </c>
      <c r="B679" s="291" t="s">
        <v>2460</v>
      </c>
      <c r="C679" s="294" t="s">
        <v>1029</v>
      </c>
      <c r="D679" s="291" t="s">
        <v>1130</v>
      </c>
      <c r="E679" s="291" t="s">
        <v>1848</v>
      </c>
      <c r="F679" s="288">
        <v>10</v>
      </c>
      <c r="G679" s="288" t="s">
        <v>1389</v>
      </c>
      <c r="H679" s="295">
        <v>1</v>
      </c>
      <c r="I679" s="288" t="s">
        <v>1374</v>
      </c>
      <c r="J679" s="288"/>
      <c r="K679" s="288"/>
      <c r="L679" s="288"/>
      <c r="M679" s="291"/>
      <c r="N679" s="291"/>
      <c r="O679" s="291"/>
      <c r="P679" s="291"/>
      <c r="Q679" s="291"/>
    </row>
    <row r="680" spans="1:17" ht="12.75" x14ac:dyDescent="0.2">
      <c r="A680" s="293">
        <v>192</v>
      </c>
      <c r="B680" s="291" t="s">
        <v>2461</v>
      </c>
      <c r="C680" s="294" t="s">
        <v>1020</v>
      </c>
      <c r="D680" s="291" t="s">
        <v>1798</v>
      </c>
      <c r="E680" s="291" t="s">
        <v>1829</v>
      </c>
      <c r="F680" s="288">
        <v>5</v>
      </c>
      <c r="G680" s="288">
        <v>120</v>
      </c>
      <c r="H680" s="290">
        <v>0.5</v>
      </c>
      <c r="I680" s="288" t="s">
        <v>1845</v>
      </c>
      <c r="J680" s="288"/>
      <c r="K680" s="288"/>
      <c r="L680" s="288"/>
      <c r="M680" s="291"/>
      <c r="N680" s="291"/>
      <c r="O680" s="291"/>
      <c r="P680" s="291"/>
      <c r="Q680" s="291"/>
    </row>
    <row r="681" spans="1:17" ht="12.75" x14ac:dyDescent="0.2">
      <c r="A681" s="293">
        <v>428</v>
      </c>
      <c r="B681" s="291" t="s">
        <v>2462</v>
      </c>
      <c r="C681" s="294" t="s">
        <v>933</v>
      </c>
      <c r="D681" s="291" t="s">
        <v>1807</v>
      </c>
      <c r="E681" s="291" t="s">
        <v>1825</v>
      </c>
      <c r="F681" s="288">
        <v>15</v>
      </c>
      <c r="G681" s="288">
        <v>80</v>
      </c>
      <c r="H681" s="295">
        <v>0.9</v>
      </c>
      <c r="I681" s="288" t="s">
        <v>1368</v>
      </c>
      <c r="J681" s="288"/>
      <c r="K681" s="288"/>
      <c r="L681" s="288"/>
      <c r="M681" s="291"/>
      <c r="N681" s="291"/>
      <c r="O681" s="291"/>
      <c r="P681" s="291"/>
      <c r="Q681" s="291"/>
    </row>
  </sheetData>
  <autoFilter ref="A1:I681" xr:uid="{00000000-0009-0000-0000-000010000000}"/>
  <conditionalFormatting sqref="C2:C681">
    <cfRule type="containsText" dxfId="83" priority="1" operator="containsText" text="Bug">
      <formula>NOT(ISERROR(SEARCH(("Bug"),(C2))))</formula>
    </cfRule>
  </conditionalFormatting>
  <conditionalFormatting sqref="C2:C681">
    <cfRule type="containsText" dxfId="82" priority="2" operator="containsText" text="Dragon">
      <formula>NOT(ISERROR(SEARCH(("Dragon"),(C2))))</formula>
    </cfRule>
  </conditionalFormatting>
  <conditionalFormatting sqref="C2:C681">
    <cfRule type="containsText" dxfId="81" priority="3" operator="containsText" text="Dark">
      <formula>NOT(ISERROR(SEARCH(("Dark"),(C2))))</formula>
    </cfRule>
  </conditionalFormatting>
  <conditionalFormatting sqref="C2:C681">
    <cfRule type="containsText" dxfId="80" priority="4" operator="containsText" text="Electric">
      <formula>NOT(ISERROR(SEARCH(("Electric"),(C2))))</formula>
    </cfRule>
  </conditionalFormatting>
  <conditionalFormatting sqref="C2:C681">
    <cfRule type="containsText" dxfId="79" priority="5" operator="containsText" text="Fairy">
      <formula>NOT(ISERROR(SEARCH(("Fairy"),(C2))))</formula>
    </cfRule>
  </conditionalFormatting>
  <conditionalFormatting sqref="C2:C681">
    <cfRule type="containsText" dxfId="78" priority="6" operator="containsText" text="Fire">
      <formula>NOT(ISERROR(SEARCH(("Fire"),(C2))))</formula>
    </cfRule>
  </conditionalFormatting>
  <conditionalFormatting sqref="C2:C681">
    <cfRule type="containsText" dxfId="77" priority="7" operator="containsText" text="Flying">
      <formula>NOT(ISERROR(SEARCH(("Flying"),(C2))))</formula>
    </cfRule>
  </conditionalFormatting>
  <conditionalFormatting sqref="C2:C681">
    <cfRule type="containsText" dxfId="76" priority="8" operator="containsText" text="Ghost">
      <formula>NOT(ISERROR(SEARCH(("Ghost"),(C2))))</formula>
    </cfRule>
  </conditionalFormatting>
  <conditionalFormatting sqref="C2:C681">
    <cfRule type="containsText" dxfId="75" priority="9" operator="containsText" text="Grass">
      <formula>NOT(ISERROR(SEARCH(("Grass"),(C2))))</formula>
    </cfRule>
  </conditionalFormatting>
  <conditionalFormatting sqref="C2:C681">
    <cfRule type="containsText" dxfId="74" priority="10" operator="containsText" text="Ground">
      <formula>NOT(ISERROR(SEARCH(("Ground"),(C2))))</formula>
    </cfRule>
  </conditionalFormatting>
  <conditionalFormatting sqref="C2:C681">
    <cfRule type="containsText" dxfId="73" priority="11" operator="containsText" text="Ice">
      <formula>NOT(ISERROR(SEARCH(("Ice"),(C2))))</formula>
    </cfRule>
  </conditionalFormatting>
  <conditionalFormatting sqref="C2:C681">
    <cfRule type="containsText" dxfId="72" priority="12" operator="containsText" text="Normal">
      <formula>NOT(ISERROR(SEARCH(("Normal"),(C2))))</formula>
    </cfRule>
  </conditionalFormatting>
  <conditionalFormatting sqref="C2:C681">
    <cfRule type="containsText" dxfId="71" priority="13" operator="containsText" text="Poison">
      <formula>NOT(ISERROR(SEARCH(("Poison"),(C2))))</formula>
    </cfRule>
  </conditionalFormatting>
  <conditionalFormatting sqref="C2:C681">
    <cfRule type="containsText" dxfId="70" priority="14" operator="containsText" text="Psychic">
      <formula>NOT(ISERROR(SEARCH(("Psychic"),(C2))))</formula>
    </cfRule>
  </conditionalFormatting>
  <conditionalFormatting sqref="C2:C681">
    <cfRule type="containsText" dxfId="69" priority="15" operator="containsText" text="Rock">
      <formula>NOT(ISERROR(SEARCH(("Rock"),(C2))))</formula>
    </cfRule>
  </conditionalFormatting>
  <conditionalFormatting sqref="C2:C681">
    <cfRule type="containsText" dxfId="68" priority="16" operator="containsText" text="Steel">
      <formula>NOT(ISERROR(SEARCH(("Steel"),(C2))))</formula>
    </cfRule>
  </conditionalFormatting>
  <conditionalFormatting sqref="C2:C681">
    <cfRule type="containsText" dxfId="67" priority="17" operator="containsText" text="Water">
      <formula>NOT(ISERROR(SEARCH(("Water"),(C2))))</formula>
    </cfRule>
  </conditionalFormatting>
  <conditionalFormatting sqref="C2:C681">
    <cfRule type="containsText" dxfId="66" priority="18" operator="containsText" text="Fighting">
      <formula>NOT(ISERROR(SEARCH(("Fighting"),(C2))))</formula>
    </cfRule>
  </conditionalFormatting>
  <conditionalFormatting sqref="D2:D681">
    <cfRule type="containsText" dxfId="65" priority="19" operator="containsText" text="Physical">
      <formula>NOT(ISERROR(SEARCH(("Physical"),(D2))))</formula>
    </cfRule>
  </conditionalFormatting>
  <conditionalFormatting sqref="D2:D681">
    <cfRule type="containsText" dxfId="64" priority="20" operator="containsText" text="Special">
      <formula>NOT(ISERROR(SEARCH(("Special"),(D2))))</formula>
    </cfRule>
  </conditionalFormatting>
  <conditionalFormatting sqref="D2:D681">
    <cfRule type="containsText" dxfId="63" priority="21" operator="containsText" text="Status">
      <formula>NOT(ISERROR(SEARCH(("Status"),(D2))))</formula>
    </cfRule>
  </conditionalFormatting>
  <conditionalFormatting sqref="E2:E16 E19:E38 E64:E77 E79:E81 E83:E85 E87:E93 E95:E98 E100:E107 E109:E112 E114:E121 E123:E133 E135:E681">
    <cfRule type="containsText" dxfId="62" priority="22" operator="containsText" text="Beautiful">
      <formula>NOT(ISERROR(SEARCH(("Beautiful"),(E2))))</formula>
    </cfRule>
  </conditionalFormatting>
  <conditionalFormatting sqref="E2:E16 E19:E38 E64:E77 E79:E81 E83:E85 E87:E93 E95:E98 E100:E107 E109:E112 E114:E121 E123:E133 E135:E681">
    <cfRule type="containsText" dxfId="61" priority="23" operator="containsText" text="Clever">
      <formula>NOT(ISERROR(SEARCH(("Clever"),(E2))))</formula>
    </cfRule>
  </conditionalFormatting>
  <conditionalFormatting sqref="E2:E16 E19:E38 E64:E77 E79:E81 E83:E85 E87:E93 E95:E98 E100:E107 E109:E112 E114:E121 E123:E133 E135:E681">
    <cfRule type="containsText" dxfId="60" priority="24" operator="containsText" text="Cool">
      <formula>NOT(ISERROR(SEARCH(("Cool"),(E2))))</formula>
    </cfRule>
  </conditionalFormatting>
  <conditionalFormatting sqref="E2:E16 E19:E38 E64:E77 E79:E81 E83:E85 E87:E93 E95:E98 E100:E107 E109:E112 E114:E121 E123:E133 E135:E681">
    <cfRule type="containsText" dxfId="59" priority="25" operator="containsText" text="Tough">
      <formula>NOT(ISERROR(SEARCH(("Tough"),(E2))))</formula>
    </cfRule>
  </conditionalFormatting>
  <conditionalFormatting sqref="E2:E16 E19:E38 E64:E77 E79:E81 E83:E85 E87:E93 E95:E98 E100:E107 E109:E112 E114:E121 E123:E133 E135:E681">
    <cfRule type="containsText" dxfId="58" priority="26" operator="containsText" text="Cute">
      <formula>NOT(ISERROR(SEARCH(("Cute"),(E2))))</formula>
    </cfRule>
  </conditionalFormatting>
  <conditionalFormatting sqref="E2:E16 E19:E38 E64:E77 E79:E81 E83:E85 E87:E93 E95:E98 E100:E107 E109:E112 E114:E121 E123:E133 E135:E681">
    <cfRule type="containsText" dxfId="57" priority="27" operator="containsText" text="Smart">
      <formula>NOT(ISERROR(SEARCH(("Smart"),(E2))))</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5D66A6"/>
    <outlinePr summaryBelow="0" summaryRight="0"/>
  </sheetPr>
  <dimension ref="A1:E14"/>
  <sheetViews>
    <sheetView showGridLines="0" workbookViewId="0"/>
  </sheetViews>
  <sheetFormatPr defaultColWidth="14.42578125" defaultRowHeight="15.75" customHeight="1" x14ac:dyDescent="0.2"/>
  <cols>
    <col min="1" max="1" width="1.5703125" customWidth="1"/>
    <col min="2" max="2" width="14.42578125" customWidth="1"/>
    <col min="3" max="3" width="52.42578125" customWidth="1"/>
    <col min="4" max="4" width="14.42578125" customWidth="1"/>
    <col min="5" max="5" width="1.5703125" customWidth="1"/>
  </cols>
  <sheetData>
    <row r="1" spans="1:5" ht="7.5" customHeight="1" x14ac:dyDescent="0.2">
      <c r="A1" s="1"/>
      <c r="B1" s="1"/>
      <c r="C1" s="1"/>
      <c r="D1" s="1"/>
      <c r="E1" s="1"/>
    </row>
    <row r="2" spans="1:5" ht="12.75" x14ac:dyDescent="0.2">
      <c r="A2" s="1"/>
      <c r="B2" s="2"/>
      <c r="C2" s="2"/>
      <c r="D2" s="2"/>
      <c r="E2" s="1"/>
    </row>
    <row r="3" spans="1:5" ht="74.25" customHeight="1" x14ac:dyDescent="0.2">
      <c r="A3" s="3"/>
      <c r="B3" s="4"/>
      <c r="C3" s="5" t="s">
        <v>0</v>
      </c>
      <c r="D3" s="2"/>
      <c r="E3" s="1"/>
    </row>
    <row r="4" spans="1:5" ht="12.75" x14ac:dyDescent="0.2">
      <c r="A4" s="1"/>
      <c r="B4" s="2"/>
      <c r="C4" s="6"/>
      <c r="D4" s="2"/>
      <c r="E4" s="1"/>
    </row>
    <row r="5" spans="1:5" ht="65.25" customHeight="1" x14ac:dyDescent="0.2">
      <c r="A5" s="7"/>
      <c r="B5" s="8"/>
      <c r="C5" s="9"/>
      <c r="D5" s="2"/>
      <c r="E5" s="1"/>
    </row>
    <row r="6" spans="1:5" ht="12.75" x14ac:dyDescent="0.2">
      <c r="A6" s="1"/>
      <c r="B6" s="2"/>
      <c r="C6" s="6"/>
      <c r="D6" s="2"/>
      <c r="E6" s="1"/>
    </row>
    <row r="7" spans="1:5" ht="30" x14ac:dyDescent="0.4">
      <c r="A7" s="10"/>
      <c r="B7" s="11"/>
      <c r="C7" s="12" t="s">
        <v>1</v>
      </c>
      <c r="D7" s="2"/>
      <c r="E7" s="1"/>
    </row>
    <row r="8" spans="1:5" ht="97.5" customHeight="1" x14ac:dyDescent="0.2">
      <c r="A8" s="1"/>
      <c r="B8" s="2"/>
      <c r="C8" s="13" t="s">
        <v>2</v>
      </c>
      <c r="D8" s="2"/>
      <c r="E8" s="1"/>
    </row>
    <row r="9" spans="1:5" ht="12.75" x14ac:dyDescent="0.2">
      <c r="A9" s="14"/>
      <c r="B9" s="15"/>
      <c r="C9" s="15"/>
      <c r="D9" s="2"/>
      <c r="E9" s="1"/>
    </row>
    <row r="10" spans="1:5" ht="12.75" x14ac:dyDescent="0.2">
      <c r="A10" s="14"/>
      <c r="B10" s="15"/>
      <c r="C10" s="16" t="s">
        <v>3</v>
      </c>
      <c r="D10" s="2"/>
      <c r="E10" s="1"/>
    </row>
    <row r="11" spans="1:5" ht="12.75" x14ac:dyDescent="0.2">
      <c r="A11" s="14"/>
      <c r="B11" s="15"/>
      <c r="C11" s="17" t="str">
        <f>HYPERLINK("https://docs.google.com/spreadsheets/d/1fvZIy8sDdSQqdR1xv4IAQ7BKh-LhdplQEVmFxW1FQZI/edit#gid=772704915","ULTIMATE Pokémon Go Reference Tracker")</f>
        <v>ULTIMATE Pokémon Go Reference Tracker</v>
      </c>
      <c r="D11" s="2"/>
      <c r="E11" s="1"/>
    </row>
    <row r="12" spans="1:5" ht="12.75" x14ac:dyDescent="0.2">
      <c r="A12" s="14"/>
      <c r="B12" s="15"/>
      <c r="C12" s="15"/>
      <c r="D12" s="2"/>
      <c r="E12" s="1"/>
    </row>
    <row r="13" spans="1:5" ht="38.25" x14ac:dyDescent="0.2">
      <c r="A13" s="1"/>
      <c r="B13" s="2"/>
      <c r="C13" s="18" t="s">
        <v>4</v>
      </c>
      <c r="D13" s="2"/>
      <c r="E13" s="1"/>
    </row>
    <row r="14" spans="1:5" ht="12.75" x14ac:dyDescent="0.2">
      <c r="A14" s="1"/>
      <c r="B14" s="1"/>
      <c r="C14" s="1"/>
      <c r="D14" s="1"/>
      <c r="E14" s="1"/>
    </row>
  </sheetData>
  <conditionalFormatting sqref="A3:C3 A5:C5">
    <cfRule type="expression" dxfId="329" priority="1">
      <formula>D3="✔"</formula>
    </cfRule>
  </conditionalFormatting>
  <conditionalFormatting sqref="A3:C3 A5:C5">
    <cfRule type="expression" dxfId="328" priority="2">
      <formula>B3="✔"</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64B938"/>
    <outlinePr summaryBelow="0" summaryRight="0"/>
  </sheetPr>
  <dimension ref="A1:AA19"/>
  <sheetViews>
    <sheetView showGridLines="0" workbookViewId="0">
      <pane ySplit="2" topLeftCell="A3" activePane="bottomLeft" state="frozen"/>
      <selection pane="bottomLeft" activeCell="B4" sqref="B4"/>
    </sheetView>
  </sheetViews>
  <sheetFormatPr defaultColWidth="14.42578125" defaultRowHeight="15.75" customHeight="1" x14ac:dyDescent="0.2"/>
  <cols>
    <col min="1" max="1" width="3.7109375" customWidth="1"/>
    <col min="2" max="2" width="9.5703125" customWidth="1"/>
    <col min="3" max="3" width="116.5703125" customWidth="1"/>
  </cols>
  <sheetData>
    <row r="1" spans="1:27" ht="15.75" customHeight="1" x14ac:dyDescent="0.2">
      <c r="A1" s="19"/>
      <c r="B1" s="19"/>
      <c r="C1" s="20"/>
      <c r="D1" s="21"/>
      <c r="E1" s="21"/>
      <c r="F1" s="21"/>
      <c r="G1" s="21"/>
      <c r="H1" s="21"/>
      <c r="I1" s="21"/>
      <c r="J1" s="21"/>
      <c r="K1" s="21"/>
      <c r="L1" s="21"/>
      <c r="M1" s="21"/>
      <c r="N1" s="21"/>
      <c r="O1" s="21"/>
      <c r="P1" s="21"/>
      <c r="Q1" s="21"/>
      <c r="R1" s="21"/>
      <c r="S1" s="21"/>
      <c r="T1" s="21"/>
      <c r="U1" s="21"/>
      <c r="V1" s="21"/>
      <c r="W1" s="21"/>
      <c r="X1" s="21"/>
      <c r="Y1" s="21"/>
      <c r="Z1" s="21"/>
      <c r="AA1" s="21"/>
    </row>
    <row r="2" spans="1:27" ht="15.75" customHeight="1" x14ac:dyDescent="0.2">
      <c r="A2" s="19"/>
      <c r="B2" s="22" t="s">
        <v>5</v>
      </c>
      <c r="C2" s="23" t="s">
        <v>6</v>
      </c>
      <c r="D2" s="21"/>
      <c r="E2" s="21"/>
      <c r="F2" s="21"/>
      <c r="G2" s="21"/>
      <c r="H2" s="21"/>
      <c r="I2" s="21"/>
      <c r="J2" s="21"/>
      <c r="K2" s="21"/>
      <c r="L2" s="21"/>
      <c r="M2" s="21"/>
      <c r="N2" s="21"/>
      <c r="O2" s="21"/>
      <c r="P2" s="21"/>
      <c r="Q2" s="21"/>
      <c r="R2" s="21"/>
      <c r="S2" s="21"/>
      <c r="T2" s="21"/>
      <c r="U2" s="21"/>
      <c r="V2" s="21"/>
      <c r="W2" s="21"/>
      <c r="X2" s="21"/>
      <c r="Y2" s="21"/>
      <c r="Z2" s="21"/>
      <c r="AA2" s="21"/>
    </row>
    <row r="3" spans="1:27" ht="15.75" customHeight="1" x14ac:dyDescent="0.2">
      <c r="A3" s="24"/>
      <c r="B3" s="25"/>
      <c r="C3" s="26" t="s">
        <v>7</v>
      </c>
      <c r="D3" s="27"/>
      <c r="E3" s="27"/>
      <c r="F3" s="27"/>
      <c r="G3" s="27"/>
      <c r="H3" s="27"/>
      <c r="I3" s="27"/>
      <c r="J3" s="27"/>
      <c r="K3" s="27"/>
      <c r="L3" s="27"/>
      <c r="M3" s="27"/>
      <c r="N3" s="27"/>
      <c r="O3" s="27"/>
      <c r="P3" s="27"/>
      <c r="Q3" s="27"/>
      <c r="R3" s="27"/>
      <c r="S3" s="27"/>
      <c r="T3" s="27"/>
      <c r="U3" s="27"/>
      <c r="V3" s="27"/>
      <c r="W3" s="27"/>
      <c r="X3" s="27"/>
      <c r="Y3" s="27"/>
      <c r="Z3" s="27"/>
      <c r="AA3" s="27"/>
    </row>
    <row r="4" spans="1:27" ht="15.75" customHeight="1" x14ac:dyDescent="0.2">
      <c r="A4" s="24"/>
      <c r="B4" s="28" t="s">
        <v>8</v>
      </c>
      <c r="C4" s="26" t="s">
        <v>9</v>
      </c>
      <c r="D4" s="27"/>
      <c r="E4" s="27"/>
      <c r="F4" s="27"/>
      <c r="G4" s="27"/>
      <c r="H4" s="27"/>
      <c r="I4" s="27"/>
      <c r="J4" s="27"/>
      <c r="K4" s="27"/>
      <c r="L4" s="27"/>
      <c r="M4" s="27"/>
      <c r="N4" s="27"/>
      <c r="O4" s="27"/>
      <c r="P4" s="27"/>
      <c r="Q4" s="27"/>
      <c r="R4" s="27"/>
      <c r="S4" s="27"/>
      <c r="T4" s="27"/>
      <c r="U4" s="27"/>
      <c r="V4" s="27"/>
      <c r="W4" s="27"/>
      <c r="X4" s="27"/>
      <c r="Y4" s="27"/>
      <c r="Z4" s="27"/>
      <c r="AA4" s="27"/>
    </row>
    <row r="5" spans="1:27" ht="15.75" customHeight="1" x14ac:dyDescent="0.2">
      <c r="A5" s="29"/>
      <c r="B5" s="28" t="s">
        <v>8</v>
      </c>
      <c r="C5" s="26" t="s">
        <v>10</v>
      </c>
      <c r="D5" s="27"/>
      <c r="E5" s="27"/>
      <c r="F5" s="27"/>
      <c r="G5" s="27"/>
      <c r="H5" s="27"/>
      <c r="I5" s="27"/>
      <c r="J5" s="27"/>
      <c r="K5" s="27"/>
      <c r="L5" s="27"/>
      <c r="M5" s="27"/>
      <c r="N5" s="27"/>
      <c r="O5" s="27"/>
      <c r="P5" s="27"/>
      <c r="Q5" s="27"/>
      <c r="R5" s="27"/>
      <c r="S5" s="27"/>
      <c r="T5" s="27"/>
      <c r="U5" s="27"/>
      <c r="V5" s="27"/>
      <c r="W5" s="27"/>
      <c r="X5" s="27"/>
      <c r="Y5" s="27"/>
      <c r="Z5" s="27"/>
      <c r="AA5" s="27"/>
    </row>
    <row r="6" spans="1:27" ht="15.75" customHeight="1" x14ac:dyDescent="0.2">
      <c r="A6" s="24"/>
      <c r="B6" s="28" t="s">
        <v>8</v>
      </c>
      <c r="C6" s="26" t="s">
        <v>11</v>
      </c>
      <c r="D6" s="27"/>
      <c r="E6" s="27"/>
      <c r="F6" s="27"/>
      <c r="G6" s="27"/>
      <c r="H6" s="27"/>
      <c r="I6" s="27"/>
      <c r="J6" s="27"/>
      <c r="K6" s="27"/>
      <c r="L6" s="27"/>
      <c r="M6" s="27"/>
      <c r="N6" s="27"/>
      <c r="O6" s="27"/>
      <c r="P6" s="27"/>
      <c r="Q6" s="27"/>
      <c r="R6" s="27"/>
      <c r="S6" s="27"/>
      <c r="T6" s="27"/>
      <c r="U6" s="27"/>
      <c r="V6" s="27"/>
      <c r="W6" s="27"/>
      <c r="X6" s="27"/>
      <c r="Y6" s="27"/>
      <c r="Z6" s="27"/>
      <c r="AA6" s="27"/>
    </row>
    <row r="7" spans="1:27" ht="15.75" customHeight="1" x14ac:dyDescent="0.2">
      <c r="A7" s="29"/>
      <c r="B7" s="28" t="s">
        <v>8</v>
      </c>
      <c r="C7" s="26" t="s">
        <v>12</v>
      </c>
      <c r="D7" s="27"/>
      <c r="E7" s="27"/>
      <c r="F7" s="27"/>
      <c r="G7" s="27"/>
      <c r="H7" s="27"/>
      <c r="I7" s="27"/>
      <c r="J7" s="27"/>
      <c r="K7" s="27"/>
      <c r="L7" s="27"/>
      <c r="M7" s="27"/>
      <c r="N7" s="27"/>
      <c r="O7" s="27"/>
      <c r="P7" s="27"/>
      <c r="Q7" s="27"/>
      <c r="R7" s="27"/>
      <c r="S7" s="27"/>
      <c r="T7" s="27"/>
      <c r="U7" s="27"/>
      <c r="V7" s="27"/>
      <c r="W7" s="27"/>
      <c r="X7" s="27"/>
      <c r="Y7" s="27"/>
      <c r="Z7" s="27"/>
      <c r="AA7" s="27"/>
    </row>
    <row r="8" spans="1:27" ht="15.75" customHeight="1" x14ac:dyDescent="0.2">
      <c r="A8" s="24"/>
      <c r="B8" s="25"/>
      <c r="C8" s="26" t="s">
        <v>13</v>
      </c>
      <c r="D8" s="27"/>
      <c r="E8" s="27"/>
      <c r="F8" s="27"/>
      <c r="G8" s="27"/>
      <c r="H8" s="27"/>
      <c r="I8" s="27"/>
      <c r="J8" s="27"/>
      <c r="K8" s="27"/>
      <c r="L8" s="27"/>
      <c r="M8" s="27"/>
      <c r="N8" s="27"/>
      <c r="O8" s="27"/>
      <c r="P8" s="27"/>
      <c r="Q8" s="27"/>
      <c r="R8" s="27"/>
      <c r="S8" s="27"/>
      <c r="T8" s="27"/>
      <c r="U8" s="27"/>
      <c r="V8" s="27"/>
      <c r="W8" s="27"/>
      <c r="X8" s="27"/>
      <c r="Y8" s="27"/>
      <c r="Z8" s="27"/>
      <c r="AA8" s="27"/>
    </row>
    <row r="9" spans="1:27" ht="15.75" customHeight="1" x14ac:dyDescent="0.2">
      <c r="A9" s="29"/>
      <c r="B9" s="28" t="s">
        <v>8</v>
      </c>
      <c r="C9" s="26" t="s">
        <v>14</v>
      </c>
      <c r="D9" s="27"/>
      <c r="E9" s="27"/>
      <c r="F9" s="27"/>
      <c r="G9" s="27"/>
      <c r="H9" s="27"/>
      <c r="I9" s="27"/>
      <c r="J9" s="27"/>
      <c r="K9" s="27"/>
      <c r="L9" s="27"/>
      <c r="M9" s="27"/>
      <c r="N9" s="27"/>
      <c r="O9" s="27"/>
      <c r="P9" s="27"/>
      <c r="Q9" s="27"/>
      <c r="R9" s="27"/>
      <c r="S9" s="27"/>
      <c r="T9" s="27"/>
      <c r="U9" s="27"/>
      <c r="V9" s="27"/>
      <c r="W9" s="27"/>
      <c r="X9" s="27"/>
      <c r="Y9" s="27"/>
      <c r="Z9" s="27"/>
      <c r="AA9" s="27"/>
    </row>
    <row r="10" spans="1:27" ht="15.75" customHeight="1" x14ac:dyDescent="0.2">
      <c r="A10" s="24"/>
      <c r="B10" s="25"/>
      <c r="C10" s="26" t="s">
        <v>15</v>
      </c>
      <c r="D10" s="27"/>
      <c r="E10" s="27"/>
      <c r="F10" s="27"/>
      <c r="G10" s="27"/>
      <c r="H10" s="27"/>
      <c r="I10" s="27"/>
      <c r="J10" s="27"/>
      <c r="K10" s="27"/>
      <c r="L10" s="27"/>
      <c r="M10" s="27"/>
      <c r="N10" s="27"/>
      <c r="O10" s="27"/>
      <c r="P10" s="27"/>
      <c r="Q10" s="27"/>
      <c r="R10" s="27"/>
      <c r="S10" s="27"/>
      <c r="T10" s="27"/>
      <c r="U10" s="27"/>
      <c r="V10" s="27"/>
      <c r="W10" s="27"/>
      <c r="X10" s="27"/>
      <c r="Y10" s="27"/>
      <c r="Z10" s="27"/>
      <c r="AA10" s="27"/>
    </row>
    <row r="11" spans="1:27" ht="15.75" customHeight="1" x14ac:dyDescent="0.2">
      <c r="A11" s="24"/>
      <c r="B11" s="25"/>
      <c r="C11" s="26" t="s">
        <v>16</v>
      </c>
      <c r="D11" s="27"/>
      <c r="E11" s="27"/>
      <c r="F11" s="27"/>
      <c r="G11" s="27"/>
      <c r="H11" s="27"/>
      <c r="I11" s="27"/>
      <c r="J11" s="27"/>
      <c r="K11" s="27"/>
      <c r="L11" s="27"/>
      <c r="M11" s="27"/>
      <c r="N11" s="27"/>
      <c r="O11" s="27"/>
      <c r="P11" s="27"/>
      <c r="Q11" s="27"/>
      <c r="R11" s="27"/>
      <c r="S11" s="27"/>
      <c r="T11" s="27"/>
      <c r="U11" s="27"/>
      <c r="V11" s="27"/>
      <c r="W11" s="27"/>
      <c r="X11" s="27"/>
      <c r="Y11" s="27"/>
      <c r="Z11" s="27"/>
      <c r="AA11" s="27"/>
    </row>
    <row r="12" spans="1:27" ht="15.75" customHeight="1" x14ac:dyDescent="0.2">
      <c r="A12" s="24"/>
      <c r="B12" s="25"/>
      <c r="C12" s="26" t="s">
        <v>17</v>
      </c>
      <c r="D12" s="27"/>
      <c r="E12" s="27"/>
      <c r="F12" s="27"/>
      <c r="G12" s="27"/>
      <c r="H12" s="27"/>
      <c r="I12" s="27"/>
      <c r="J12" s="27"/>
      <c r="K12" s="27"/>
      <c r="L12" s="27"/>
      <c r="M12" s="27"/>
      <c r="N12" s="27"/>
      <c r="O12" s="27"/>
      <c r="P12" s="27"/>
      <c r="Q12" s="27"/>
      <c r="R12" s="27"/>
      <c r="S12" s="27"/>
      <c r="T12" s="27"/>
      <c r="U12" s="27"/>
      <c r="V12" s="27"/>
      <c r="W12" s="27"/>
      <c r="X12" s="27"/>
      <c r="Y12" s="27"/>
      <c r="Z12" s="27"/>
      <c r="AA12" s="27"/>
    </row>
    <row r="13" spans="1:27" ht="15.75" customHeight="1" x14ac:dyDescent="0.2">
      <c r="A13" s="24"/>
      <c r="B13" s="25"/>
      <c r="C13" s="26" t="s">
        <v>18</v>
      </c>
      <c r="D13" s="27"/>
      <c r="E13" s="27"/>
      <c r="F13" s="27"/>
      <c r="G13" s="27"/>
      <c r="H13" s="27"/>
      <c r="I13" s="27"/>
      <c r="J13" s="27"/>
      <c r="K13" s="27"/>
      <c r="L13" s="27"/>
      <c r="M13" s="27"/>
      <c r="N13" s="27"/>
      <c r="O13" s="27"/>
      <c r="P13" s="27"/>
      <c r="Q13" s="27"/>
      <c r="R13" s="27"/>
      <c r="S13" s="27"/>
      <c r="T13" s="27"/>
      <c r="U13" s="27"/>
      <c r="V13" s="27"/>
      <c r="W13" s="27"/>
      <c r="X13" s="27"/>
      <c r="Y13" s="27"/>
      <c r="Z13" s="27"/>
      <c r="AA13" s="27"/>
    </row>
    <row r="14" spans="1:27" ht="15.75" customHeight="1" x14ac:dyDescent="0.2">
      <c r="A14" s="24"/>
      <c r="B14" s="25"/>
      <c r="C14" s="26" t="s">
        <v>19</v>
      </c>
      <c r="D14" s="27"/>
      <c r="E14" s="27"/>
      <c r="F14" s="27"/>
      <c r="G14" s="27"/>
      <c r="H14" s="27"/>
      <c r="I14" s="27"/>
      <c r="J14" s="27"/>
      <c r="K14" s="27"/>
      <c r="L14" s="27"/>
      <c r="M14" s="27"/>
      <c r="N14" s="27"/>
      <c r="O14" s="27"/>
      <c r="P14" s="27"/>
      <c r="Q14" s="27"/>
      <c r="R14" s="27"/>
      <c r="S14" s="27"/>
      <c r="T14" s="27"/>
      <c r="U14" s="27"/>
      <c r="V14" s="27"/>
      <c r="W14" s="27"/>
      <c r="X14" s="27"/>
      <c r="Y14" s="27"/>
      <c r="Z14" s="27"/>
      <c r="AA14" s="27"/>
    </row>
    <row r="15" spans="1:27" ht="15.75" customHeight="1" x14ac:dyDescent="0.2">
      <c r="A15" s="24"/>
      <c r="B15" s="28" t="s">
        <v>8</v>
      </c>
      <c r="C15" s="26" t="s">
        <v>20</v>
      </c>
      <c r="D15" s="27"/>
      <c r="E15" s="27"/>
      <c r="F15" s="27"/>
      <c r="G15" s="27"/>
      <c r="H15" s="27"/>
      <c r="I15" s="27"/>
      <c r="J15" s="27"/>
      <c r="K15" s="27"/>
      <c r="L15" s="27"/>
      <c r="M15" s="27"/>
      <c r="N15" s="27"/>
      <c r="O15" s="27"/>
      <c r="P15" s="27"/>
      <c r="Q15" s="27"/>
      <c r="R15" s="27"/>
      <c r="S15" s="27"/>
      <c r="T15" s="27"/>
      <c r="U15" s="27"/>
      <c r="V15" s="27"/>
      <c r="W15" s="27"/>
      <c r="X15" s="27"/>
      <c r="Y15" s="27"/>
      <c r="Z15" s="27"/>
      <c r="AA15" s="27"/>
    </row>
    <row r="16" spans="1:27" ht="15.75" customHeight="1" x14ac:dyDescent="0.2">
      <c r="A16" s="24"/>
      <c r="B16" s="28" t="s">
        <v>8</v>
      </c>
      <c r="C16" s="26" t="s">
        <v>21</v>
      </c>
      <c r="D16" s="27"/>
      <c r="E16" s="27"/>
      <c r="F16" s="27"/>
      <c r="G16" s="27"/>
      <c r="H16" s="27"/>
      <c r="I16" s="27"/>
      <c r="J16" s="27"/>
      <c r="K16" s="27"/>
      <c r="L16" s="27"/>
      <c r="M16" s="27"/>
      <c r="N16" s="27"/>
      <c r="O16" s="27"/>
      <c r="P16" s="27"/>
      <c r="Q16" s="27"/>
      <c r="R16" s="27"/>
      <c r="S16" s="27"/>
      <c r="T16" s="27"/>
      <c r="U16" s="27"/>
      <c r="V16" s="27"/>
      <c r="W16" s="27"/>
      <c r="X16" s="27"/>
      <c r="Y16" s="27"/>
      <c r="Z16" s="27"/>
      <c r="AA16" s="27"/>
    </row>
    <row r="17" spans="1:27" ht="15.75" customHeight="1" x14ac:dyDescent="0.2">
      <c r="A17" s="24"/>
      <c r="B17" s="25"/>
      <c r="C17" s="26" t="s">
        <v>22</v>
      </c>
      <c r="D17" s="27"/>
      <c r="E17" s="27"/>
      <c r="F17" s="27"/>
      <c r="G17" s="27"/>
      <c r="H17" s="27"/>
      <c r="I17" s="27"/>
      <c r="J17" s="27"/>
      <c r="K17" s="27"/>
      <c r="L17" s="27"/>
      <c r="M17" s="27"/>
      <c r="N17" s="27"/>
      <c r="O17" s="27"/>
      <c r="P17" s="27"/>
      <c r="Q17" s="27"/>
      <c r="R17" s="27"/>
      <c r="S17" s="27"/>
      <c r="T17" s="27"/>
      <c r="U17" s="27"/>
      <c r="V17" s="27"/>
      <c r="W17" s="27"/>
      <c r="X17" s="27"/>
      <c r="Y17" s="27"/>
      <c r="Z17" s="27"/>
      <c r="AA17" s="27"/>
    </row>
    <row r="18" spans="1:27" ht="15.75" customHeight="1" x14ac:dyDescent="0.2">
      <c r="A18" s="24"/>
      <c r="B18" s="25"/>
      <c r="C18" s="26" t="s">
        <v>23</v>
      </c>
      <c r="D18" s="27"/>
      <c r="E18" s="27"/>
      <c r="F18" s="27"/>
      <c r="G18" s="27"/>
      <c r="H18" s="27"/>
      <c r="I18" s="27"/>
      <c r="J18" s="27"/>
      <c r="K18" s="27"/>
      <c r="L18" s="27"/>
      <c r="M18" s="27"/>
      <c r="N18" s="27"/>
      <c r="O18" s="27"/>
      <c r="P18" s="27"/>
      <c r="Q18" s="27"/>
      <c r="R18" s="27"/>
      <c r="S18" s="27"/>
      <c r="T18" s="27"/>
      <c r="U18" s="27"/>
      <c r="V18" s="27"/>
      <c r="W18" s="27"/>
      <c r="X18" s="27"/>
      <c r="Y18" s="27"/>
      <c r="Z18" s="27"/>
      <c r="AA18" s="27"/>
    </row>
    <row r="19" spans="1:27" ht="15.75" customHeight="1" x14ac:dyDescent="0.2">
      <c r="A19" s="24"/>
      <c r="B19" s="25"/>
      <c r="C19" s="26" t="s">
        <v>24</v>
      </c>
      <c r="D19" s="27"/>
      <c r="E19" s="27"/>
      <c r="F19" s="27"/>
      <c r="G19" s="27"/>
      <c r="H19" s="27"/>
      <c r="I19" s="27"/>
      <c r="J19" s="27"/>
      <c r="K19" s="27"/>
      <c r="L19" s="27"/>
      <c r="M19" s="27"/>
      <c r="N19" s="27"/>
      <c r="O19" s="27"/>
      <c r="P19" s="27"/>
      <c r="Q19" s="27"/>
      <c r="R19" s="27"/>
      <c r="S19" s="27"/>
      <c r="T19" s="27"/>
      <c r="U19" s="27"/>
      <c r="V19" s="27"/>
      <c r="W19" s="27"/>
      <c r="X19" s="27"/>
      <c r="Y19" s="27"/>
      <c r="Z19" s="27"/>
      <c r="AA19" s="27"/>
    </row>
  </sheetData>
  <conditionalFormatting sqref="C3:C19">
    <cfRule type="expression" dxfId="327" priority="1">
      <formula>B3="✔"</formula>
    </cfRule>
  </conditionalFormatting>
  <dataValidations count="1">
    <dataValidation type="list" allowBlank="1" sqref="B3:B19" xr:uid="{00000000-0002-0000-0100-000000000000}">
      <formula1>"✔"</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5F30"/>
    <outlinePr summaryBelow="0" summaryRight="0"/>
  </sheetPr>
  <dimension ref="A1:AB1001"/>
  <sheetViews>
    <sheetView showGridLines="0" workbookViewId="0"/>
  </sheetViews>
  <sheetFormatPr defaultColWidth="14.42578125" defaultRowHeight="15.75" customHeight="1" x14ac:dyDescent="0.2"/>
  <cols>
    <col min="1" max="1" width="1.5703125" customWidth="1"/>
    <col min="2" max="2" width="6.5703125" customWidth="1"/>
    <col min="3" max="3" width="25.140625" customWidth="1"/>
    <col min="4" max="4" width="40.85546875" customWidth="1"/>
    <col min="5" max="5" width="6.85546875" customWidth="1"/>
    <col min="6" max="6" width="3.85546875" customWidth="1"/>
    <col min="7" max="7" width="5.140625" customWidth="1"/>
    <col min="8" max="10" width="21.5703125" customWidth="1"/>
    <col min="11" max="11" width="5.7109375" customWidth="1"/>
  </cols>
  <sheetData>
    <row r="1" spans="1:28" ht="7.5" customHeight="1" x14ac:dyDescent="0.2">
      <c r="A1" s="30"/>
      <c r="B1" s="30"/>
      <c r="C1" s="30"/>
      <c r="D1" s="30"/>
      <c r="E1" s="30"/>
      <c r="F1" s="1"/>
      <c r="G1" s="1"/>
      <c r="H1" s="1"/>
      <c r="I1" s="1"/>
      <c r="J1" s="1"/>
      <c r="K1" s="1"/>
      <c r="L1" s="1"/>
      <c r="M1" s="1"/>
      <c r="N1" s="1"/>
      <c r="O1" s="1"/>
      <c r="P1" s="1"/>
      <c r="Q1" s="1"/>
      <c r="R1" s="1"/>
      <c r="S1" s="1"/>
      <c r="T1" s="1"/>
      <c r="U1" s="1"/>
      <c r="V1" s="1"/>
      <c r="W1" s="1"/>
      <c r="X1" s="1"/>
      <c r="Y1" s="1"/>
      <c r="Z1" s="1"/>
      <c r="AA1" s="1"/>
      <c r="AB1" s="1"/>
    </row>
    <row r="2" spans="1:28" ht="23.25" x14ac:dyDescent="0.35">
      <c r="A2" s="30"/>
      <c r="B2" s="491" t="s">
        <v>25</v>
      </c>
      <c r="C2" s="485"/>
      <c r="D2" s="30"/>
      <c r="E2" s="30"/>
      <c r="F2" s="1"/>
      <c r="G2" s="490" t="s">
        <v>26</v>
      </c>
      <c r="H2" s="485"/>
      <c r="I2" s="1"/>
      <c r="J2" s="1"/>
      <c r="K2" s="1"/>
      <c r="L2" s="1"/>
      <c r="M2" s="1"/>
      <c r="N2" s="1"/>
      <c r="O2" s="1"/>
      <c r="P2" s="1"/>
      <c r="Q2" s="1"/>
      <c r="R2" s="1"/>
      <c r="S2" s="1"/>
      <c r="T2" s="1"/>
      <c r="U2" s="1"/>
      <c r="V2" s="1"/>
      <c r="W2" s="1"/>
      <c r="X2" s="1"/>
      <c r="Y2" s="1"/>
      <c r="Z2" s="1"/>
      <c r="AA2" s="1"/>
      <c r="AB2" s="1"/>
    </row>
    <row r="3" spans="1:28" ht="23.25" x14ac:dyDescent="0.35">
      <c r="A3" s="30"/>
      <c r="B3" s="31"/>
      <c r="C3" s="32"/>
      <c r="D3" s="32"/>
      <c r="E3" s="33"/>
      <c r="F3" s="1"/>
      <c r="G3" s="34"/>
      <c r="H3" s="35"/>
      <c r="I3" s="36"/>
      <c r="J3" s="36"/>
      <c r="K3" s="37"/>
      <c r="L3" s="1"/>
      <c r="M3" s="1"/>
      <c r="N3" s="1"/>
      <c r="O3" s="1"/>
      <c r="P3" s="1"/>
      <c r="Q3" s="1"/>
      <c r="R3" s="1"/>
      <c r="S3" s="1"/>
      <c r="T3" s="1"/>
      <c r="U3" s="1"/>
      <c r="V3" s="1"/>
      <c r="W3" s="1"/>
      <c r="X3" s="1"/>
      <c r="Y3" s="1"/>
      <c r="Z3" s="1"/>
      <c r="AA3" s="1"/>
      <c r="AB3" s="1"/>
    </row>
    <row r="4" spans="1:28" ht="23.25" x14ac:dyDescent="0.2">
      <c r="A4" s="30"/>
      <c r="B4" s="38"/>
      <c r="C4" s="39" t="s">
        <v>27</v>
      </c>
      <c r="D4" s="40" t="e">
        <f t="array" aca="1" ref="D4" ca="1">IFERROR(IMAGE(INDEX(Poke_Ref!$C$2:$C$745, MATCH(C4, Poke_Ref!$B$2:$B$745, 0)), 3), IMAGE("http://cdn.bulbagarden.net/upload/a/ab/000MS.png", 3))</f>
        <v>#NAME?</v>
      </c>
      <c r="E4" s="41"/>
      <c r="F4" s="1"/>
      <c r="G4" s="42"/>
      <c r="H4" s="43" t="s">
        <v>28</v>
      </c>
      <c r="I4" s="482" t="str">
        <f t="array" ref="I4">IFERROR(INDEX(Ability_Dex!$C$43:$C$234, MATCH($H4, Ability_Dex!$B$43:$B$234,0)), "")</f>
        <v>Protects the Pokémon from recoil damage.</v>
      </c>
      <c r="J4" s="483"/>
      <c r="K4" s="44"/>
      <c r="L4" s="1"/>
      <c r="M4" s="1"/>
      <c r="N4" s="1"/>
      <c r="O4" s="1"/>
      <c r="P4" s="1"/>
      <c r="Q4" s="1"/>
      <c r="R4" s="1"/>
      <c r="S4" s="1"/>
      <c r="T4" s="1"/>
      <c r="U4" s="1"/>
      <c r="V4" s="1"/>
      <c r="W4" s="1"/>
      <c r="X4" s="1"/>
      <c r="Y4" s="1"/>
      <c r="Z4" s="1"/>
      <c r="AA4" s="1"/>
      <c r="AB4" s="1"/>
    </row>
    <row r="5" spans="1:28" ht="15" x14ac:dyDescent="0.2">
      <c r="A5" s="30"/>
      <c r="B5" s="38"/>
      <c r="C5" s="45" t="s">
        <v>29</v>
      </c>
      <c r="D5" s="46" t="str">
        <f t="array" ref="D5">IFERROR(INDEX(Poke_Ref!$D$2:$D$837, MATCH($C4, Poke_Ref!$B$2:$B$837,0)), "")</f>
        <v>Water</v>
      </c>
      <c r="E5" s="41"/>
      <c r="F5" s="14"/>
      <c r="G5" s="47"/>
      <c r="H5" s="48"/>
      <c r="I5" s="48"/>
      <c r="J5" s="48"/>
      <c r="K5" s="49"/>
      <c r="L5" s="1"/>
      <c r="M5" s="1"/>
      <c r="N5" s="1"/>
      <c r="O5" s="1"/>
      <c r="P5" s="1"/>
      <c r="Q5" s="1"/>
      <c r="R5" s="1"/>
      <c r="S5" s="1"/>
      <c r="T5" s="1"/>
      <c r="U5" s="1"/>
      <c r="V5" s="1"/>
      <c r="W5" s="1"/>
      <c r="X5" s="1"/>
      <c r="Y5" s="1"/>
      <c r="Z5" s="1"/>
      <c r="AA5" s="1"/>
      <c r="AB5" s="1"/>
    </row>
    <row r="6" spans="1:28" ht="15" x14ac:dyDescent="0.2">
      <c r="A6" s="30"/>
      <c r="B6" s="38"/>
      <c r="C6" s="45" t="s">
        <v>30</v>
      </c>
      <c r="D6" s="50" t="str">
        <f t="array" ref="D6">IFERROR(INDEX(Poke_Ref!$E$2:$E$837, MATCH($C4, Poke_Ref!$B$2:$B$837,0)), "")</f>
        <v>—</v>
      </c>
      <c r="E6" s="41"/>
      <c r="F6" s="14"/>
      <c r="G6" s="1"/>
      <c r="H6" s="1"/>
      <c r="I6" s="1"/>
      <c r="J6" s="1"/>
      <c r="K6" s="1"/>
      <c r="L6" s="1"/>
      <c r="M6" s="1"/>
      <c r="N6" s="1"/>
      <c r="O6" s="1"/>
      <c r="P6" s="1"/>
      <c r="Q6" s="1"/>
      <c r="R6" s="1"/>
      <c r="S6" s="1"/>
      <c r="T6" s="1"/>
      <c r="U6" s="1"/>
      <c r="V6" s="1"/>
      <c r="W6" s="1"/>
      <c r="X6" s="1"/>
      <c r="Y6" s="1"/>
      <c r="Z6" s="1"/>
      <c r="AA6" s="1"/>
      <c r="AB6" s="1"/>
    </row>
    <row r="7" spans="1:28" ht="23.25" x14ac:dyDescent="0.35">
      <c r="A7" s="30"/>
      <c r="B7" s="38"/>
      <c r="C7" s="51" t="s">
        <v>31</v>
      </c>
      <c r="D7" s="51">
        <f t="array" ref="D7">COUNTA(INDEX(Poke_Ref!F2:H837, MATCH(C4, Poke_Ref!B2:B837,0)))</f>
        <v>1</v>
      </c>
      <c r="E7" s="41"/>
      <c r="F7" s="14" t="s">
        <v>32</v>
      </c>
      <c r="G7" s="492" t="s">
        <v>33</v>
      </c>
      <c r="H7" s="493"/>
      <c r="I7" s="1"/>
      <c r="J7" s="1"/>
      <c r="K7" s="1"/>
      <c r="L7" s="1"/>
      <c r="M7" s="1"/>
      <c r="N7" s="1"/>
      <c r="O7" s="1"/>
      <c r="P7" s="1"/>
      <c r="Q7" s="1"/>
      <c r="R7" s="1"/>
      <c r="S7" s="1"/>
      <c r="T7" s="1"/>
      <c r="U7" s="1"/>
      <c r="V7" s="1"/>
      <c r="W7" s="1"/>
      <c r="X7" s="1"/>
      <c r="Y7" s="1"/>
      <c r="Z7" s="1"/>
      <c r="AA7" s="1"/>
      <c r="AB7" s="1"/>
    </row>
    <row r="8" spans="1:28" ht="15" x14ac:dyDescent="0.2">
      <c r="A8" s="30"/>
      <c r="B8" s="38"/>
      <c r="C8" s="51" t="s">
        <v>34</v>
      </c>
      <c r="D8" s="52" t="str">
        <f t="array" ref="D8">IF(INDEX(Poke_Ref!H2:H837, MATCH(C4, Poke_Ref!B2:B837,0)) = "", "None", INDEX(Poke_Ref!H2:H837, MATCH(C4, Poke_Ref!B2:B837,0)))</f>
        <v>Rain Dish</v>
      </c>
      <c r="E8" s="41"/>
      <c r="F8" s="1"/>
      <c r="G8" s="53"/>
      <c r="H8" s="54"/>
      <c r="I8" s="54"/>
      <c r="J8" s="54"/>
      <c r="K8" s="55"/>
      <c r="L8" s="1"/>
      <c r="M8" s="1"/>
      <c r="N8" s="1"/>
      <c r="O8" s="1"/>
      <c r="P8" s="1"/>
      <c r="Q8" s="1"/>
      <c r="R8" s="1"/>
      <c r="S8" s="1"/>
      <c r="T8" s="1"/>
      <c r="U8" s="1"/>
      <c r="V8" s="1"/>
      <c r="W8" s="1"/>
      <c r="X8" s="1"/>
      <c r="Y8" s="1"/>
      <c r="Z8" s="1"/>
      <c r="AA8" s="1"/>
      <c r="AB8" s="1"/>
    </row>
    <row r="9" spans="1:28" ht="23.25" x14ac:dyDescent="0.2">
      <c r="A9" s="30"/>
      <c r="B9" s="38"/>
      <c r="C9" s="51" t="s">
        <v>35</v>
      </c>
      <c r="D9" s="56" t="str">
        <f t="array" ref="D9">INDEX(Poke_Ref!$M$2:$M$837, MATCH(C4, Poke_Ref!$B$2:$B$837,0)) &amp; " / " &amp; INDEX(Poke_Ref!$N$2:$N$837, MATCH(C4, Poke_Ref!$B$2:$B$837,0))</f>
        <v>21 / 5355</v>
      </c>
      <c r="E9" s="41"/>
      <c r="F9" s="1"/>
      <c r="G9" s="57"/>
      <c r="H9" s="58" t="s">
        <v>36</v>
      </c>
      <c r="I9" s="484" t="s">
        <v>37</v>
      </c>
      <c r="J9" s="485"/>
      <c r="K9" s="59"/>
      <c r="L9" s="1"/>
      <c r="M9" s="1"/>
      <c r="N9" s="1"/>
      <c r="O9" s="1"/>
      <c r="P9" s="1"/>
      <c r="Q9" s="1"/>
      <c r="R9" s="1"/>
      <c r="S9" s="1"/>
      <c r="T9" s="1"/>
      <c r="U9" s="1"/>
      <c r="V9" s="1"/>
      <c r="W9" s="1"/>
      <c r="X9" s="1"/>
      <c r="Y9" s="1"/>
      <c r="Z9" s="1"/>
      <c r="AA9" s="1"/>
      <c r="AB9" s="1"/>
    </row>
    <row r="10" spans="1:28" ht="15" x14ac:dyDescent="0.2">
      <c r="A10" s="30"/>
      <c r="B10" s="38"/>
      <c r="C10" s="56" t="s">
        <v>38</v>
      </c>
      <c r="D10" s="56" t="str">
        <f t="array" ref="D10">IF(INDEX(Poke_Ref!K2:K837, MATCH(C4, Poke_Ref!B2:B837,0)) = "", "", INDEX(Poke_Ref!K2:K837, MATCH(C4, Poke_Ref!B2:B837,0))) &amp; " | " &amp; IF(INDEX(Poke_Ref!L2:L837, MATCH(C4, Poke_Ref!B2:B837,0)) = "", "", INDEX(Poke_Ref!L2:L837, MATCH(C4, Poke_Ref!B2:B837,0)))</f>
        <v>Monster | Water 1</v>
      </c>
      <c r="E10" s="41"/>
      <c r="F10" s="1"/>
      <c r="G10" s="57"/>
      <c r="H10" s="60" t="s">
        <v>39</v>
      </c>
      <c r="I10" s="60" t="s">
        <v>40</v>
      </c>
      <c r="J10" s="60" t="s">
        <v>41</v>
      </c>
      <c r="K10" s="59"/>
      <c r="L10" s="1"/>
      <c r="M10" s="1"/>
      <c r="N10" s="1"/>
      <c r="O10" s="1"/>
      <c r="P10" s="1"/>
      <c r="Q10" s="1"/>
      <c r="R10" s="1"/>
      <c r="S10" s="1"/>
      <c r="T10" s="1"/>
      <c r="U10" s="1"/>
      <c r="V10" s="1"/>
      <c r="W10" s="1"/>
      <c r="X10" s="1"/>
      <c r="Y10" s="1"/>
      <c r="Z10" s="1"/>
      <c r="AA10" s="1"/>
      <c r="AB10" s="1"/>
    </row>
    <row r="11" spans="1:28" ht="23.25" x14ac:dyDescent="0.2">
      <c r="A11" s="30"/>
      <c r="B11" s="38"/>
      <c r="C11" s="486" t="s">
        <v>26</v>
      </c>
      <c r="D11" s="483"/>
      <c r="E11" s="41"/>
      <c r="F11" s="1"/>
      <c r="G11" s="57"/>
      <c r="H11" s="61" t="str">
        <f t="array" ref="H11">IFERROR(INDEX(Move_Dex!$C$2:$C$680, MATCH($H9, Move_Dex!$B$2:$B$680,0)), "")</f>
        <v>Psychic</v>
      </c>
      <c r="I11" s="62" t="str">
        <f t="array" ref="I11">IFERROR(INDEX(Move_Dex!$D$2:$D$680, MATCH($H9, Move_Dex!$B$2:$B$680,0)), "")</f>
        <v>Physical</v>
      </c>
      <c r="J11" s="62" t="str">
        <f t="array" ref="J11">IFERROR(INDEX(Move_Dex!$E$2:$E$680, MATCH($H9, Move_Dex!$B$2:$B$680,0)), "")</f>
        <v>Cool</v>
      </c>
      <c r="K11" s="59"/>
      <c r="L11" s="1"/>
      <c r="M11" s="1"/>
      <c r="N11" s="1"/>
      <c r="O11" s="1"/>
      <c r="P11" s="1"/>
      <c r="Q11" s="1"/>
      <c r="R11" s="1"/>
      <c r="S11" s="1"/>
      <c r="T11" s="1"/>
      <c r="U11" s="1"/>
      <c r="V11" s="1"/>
      <c r="W11" s="1"/>
      <c r="X11" s="1"/>
      <c r="Y11" s="1"/>
      <c r="Z11" s="1"/>
      <c r="AA11" s="1"/>
      <c r="AB11" s="1"/>
    </row>
    <row r="12" spans="1:28" ht="15" x14ac:dyDescent="0.2">
      <c r="A12" s="30"/>
      <c r="B12" s="38"/>
      <c r="C12" s="487" t="str">
        <f t="array" ref="C12">UPPER(INDEX(Poke_Ref!F2:F837, MATCH(C4, Poke_Ref!B2:B837,0))) &amp; ": " &amp; INDEX(Ability_Dex!C43:C231, MATCH(INDEX(Poke_Ref!F2:F837, MATCH(C4, Poke_Ref!B2:B837,0)), Ability_Dex!B43:B231,0))</f>
        <v>TORRENT: Powers up Water-type moves in a pinch.</v>
      </c>
      <c r="D12" s="488"/>
      <c r="E12" s="41"/>
      <c r="F12" s="1"/>
      <c r="G12" s="57"/>
      <c r="H12" s="60" t="s">
        <v>42</v>
      </c>
      <c r="I12" s="60" t="s">
        <v>43</v>
      </c>
      <c r="J12" s="60" t="s">
        <v>44</v>
      </c>
      <c r="K12" s="59"/>
      <c r="L12" s="1"/>
      <c r="M12" s="1"/>
      <c r="N12" s="1"/>
      <c r="O12" s="1"/>
      <c r="P12" s="1"/>
      <c r="Q12" s="1"/>
      <c r="R12" s="1"/>
      <c r="S12" s="1"/>
      <c r="T12" s="1"/>
      <c r="U12" s="1"/>
      <c r="V12" s="1"/>
      <c r="W12" s="1"/>
      <c r="X12" s="1"/>
      <c r="Y12" s="1"/>
      <c r="Z12" s="1"/>
      <c r="AA12" s="1"/>
      <c r="AB12" s="1"/>
    </row>
    <row r="13" spans="1:28" ht="15" x14ac:dyDescent="0.2">
      <c r="A13" s="30"/>
      <c r="B13" s="38"/>
      <c r="C13" s="487" t="str">
        <f t="array" ref="C13">IFERROR(UPPER(INDEX(Poke_Ref!G2:G837, MATCH(C4, Poke_Ref!B2:B837,0))) &amp; ": " &amp; INDEX(Ability_Dex!C43:C231, MATCH(INDEX(Poke_Ref!G2:G837, MATCH(C4, Poke_Ref!B2:B837,0)), Ability_Dex!B43:B231,0)), IFERROR(UPPER(INDEX(Poke_Ref!G2:G837, MATCH(C4, Poke_Ref!B2:B837,0))) &amp; ": " &amp; INDEX(Ability_Dex!C43:C231, MATCH(INDEX(Poke_Ref!G2:G837, MATCH(C4, Poke_Ref!B2:B837,0)), Ability_Dex!B43:B231,0)), ""))</f>
        <v/>
      </c>
      <c r="D13" s="488"/>
      <c r="E13" s="41"/>
      <c r="F13" s="1"/>
      <c r="G13" s="57"/>
      <c r="H13" s="62">
        <f t="array" ref="H13">IFERROR(INDEX(Move_Dex!$F$2:$F$680, MATCH($H9, Move_Dex!$B$2:$B$680,0)), "")</f>
        <v>20</v>
      </c>
      <c r="I13" s="62">
        <f t="array" ref="I13">IFERROR(INDEX(Move_Dex!$G$2:$G$680, MATCH($H9, Move_Dex!$B$2:$B$680,0)), "")</f>
        <v>70</v>
      </c>
      <c r="J13" s="62">
        <f t="array" ref="J13">IFERROR(INDEX(Move_Dex!$H$2:$H$680, MATCH($H9, Move_Dex!$B$2:$B$680,0)), "")</f>
        <v>1</v>
      </c>
      <c r="K13" s="59"/>
      <c r="L13" s="1"/>
      <c r="M13" s="1"/>
      <c r="N13" s="1"/>
      <c r="O13" s="1"/>
      <c r="P13" s="1"/>
      <c r="Q13" s="1"/>
      <c r="R13" s="1"/>
      <c r="S13" s="1"/>
      <c r="T13" s="1"/>
      <c r="U13" s="1"/>
      <c r="V13" s="1"/>
      <c r="W13" s="1"/>
      <c r="X13" s="1"/>
      <c r="Y13" s="1"/>
      <c r="Z13" s="1"/>
      <c r="AA13" s="1"/>
      <c r="AB13" s="1"/>
    </row>
    <row r="14" spans="1:28" ht="12.75" x14ac:dyDescent="0.2">
      <c r="A14" s="30"/>
      <c r="B14" s="38"/>
      <c r="C14" s="489" t="str">
        <f t="array" ref="C14">IF(IFERROR(UPPER(INDEX(Poke_Ref!H2:H837, MATCH(C4, Poke_Ref!B2:B837,0))) &amp; ": " &amp; INDEX(Ability_Dex!C43:C231, MATCH(INDEX(Poke_Ref!H2:H837, MATCH(C4, Poke_Ref!B2:B837,0)), Ability_Dex!B43:B231,0)), "") = C15, "", IFERROR(UPPER(INDEX(Poke_Ref!H2:H837, MATCH(C4, Poke_Ref!B2:B837,0))) &amp; ": " &amp; INDEX(Ability_Dex!C43:C231, MATCH(INDEX(Poke_Ref!H2:H837, MATCH(C4, Poke_Ref!B2:B837,0)), Ability_Dex!B43:B231,0)), ""))</f>
        <v>RAIN DISH: The Pokémon gradually recovers HP in rain.</v>
      </c>
      <c r="D14" s="488"/>
      <c r="E14" s="41"/>
      <c r="F14" s="1"/>
      <c r="G14" s="63"/>
      <c r="H14" s="64"/>
      <c r="I14" s="64"/>
      <c r="J14" s="64"/>
      <c r="K14" s="65"/>
      <c r="L14" s="1"/>
      <c r="M14" s="1"/>
      <c r="N14" s="1"/>
      <c r="O14" s="1"/>
      <c r="P14" s="1"/>
      <c r="Q14" s="1"/>
      <c r="R14" s="1"/>
      <c r="S14" s="1"/>
      <c r="T14" s="1"/>
      <c r="U14" s="1"/>
      <c r="V14" s="1"/>
      <c r="W14" s="1"/>
      <c r="X14" s="1"/>
      <c r="Y14" s="1"/>
      <c r="Z14" s="1"/>
      <c r="AA14" s="1"/>
      <c r="AB14" s="1"/>
    </row>
    <row r="15" spans="1:28" ht="12.75" x14ac:dyDescent="0.2">
      <c r="A15" s="30"/>
      <c r="B15" s="66"/>
      <c r="C15" s="67"/>
      <c r="D15" s="67"/>
      <c r="E15" s="68"/>
      <c r="F15" s="1"/>
      <c r="G15" s="1"/>
      <c r="H15" s="1"/>
      <c r="I15" s="1"/>
      <c r="J15" s="1"/>
      <c r="K15" s="1"/>
      <c r="L15" s="1"/>
      <c r="M15" s="1"/>
      <c r="N15" s="1"/>
      <c r="O15" s="1"/>
      <c r="P15" s="1"/>
      <c r="Q15" s="1"/>
      <c r="R15" s="1"/>
      <c r="S15" s="1"/>
      <c r="T15" s="1"/>
      <c r="U15" s="1"/>
      <c r="V15" s="1"/>
      <c r="W15" s="1"/>
      <c r="X15" s="1"/>
      <c r="Y15" s="1"/>
      <c r="Z15" s="1"/>
      <c r="AA15" s="1"/>
      <c r="AB15" s="1"/>
    </row>
    <row r="16" spans="1:28" ht="12.75" x14ac:dyDescent="0.2">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row>
    <row r="17" spans="1:28" ht="12.75" x14ac:dyDescent="0.2">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row>
    <row r="18" spans="1:28" ht="12.75" x14ac:dyDescent="0.2">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row>
    <row r="19" spans="1:28" ht="12.75" x14ac:dyDescent="0.2">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row>
    <row r="20" spans="1:28" ht="12.75" x14ac:dyDescent="0.2">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row>
    <row r="21" spans="1:28" ht="12.75" x14ac:dyDescent="0.2">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row>
    <row r="22" spans="1:28" ht="12.75" x14ac:dyDescent="0.2">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row>
    <row r="23" spans="1:28" ht="12.75" x14ac:dyDescent="0.2">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row>
    <row r="24" spans="1:28" ht="12.75" x14ac:dyDescent="0.2">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row>
    <row r="25" spans="1:28" ht="12.75" x14ac:dyDescent="0.2">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row>
    <row r="26" spans="1:28" ht="12.75" x14ac:dyDescent="0.2">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row>
    <row r="27" spans="1:28" ht="12.75" x14ac:dyDescent="0.2">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row>
    <row r="28" spans="1:28" ht="12.75" x14ac:dyDescent="0.2">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row>
    <row r="29" spans="1:28" ht="12.75" x14ac:dyDescent="0.2">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row>
    <row r="30" spans="1:28" ht="12.75" x14ac:dyDescent="0.2">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row>
    <row r="31" spans="1:28" ht="12.75" x14ac:dyDescent="0.2">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row>
    <row r="32" spans="1:28" ht="12.75" x14ac:dyDescent="0.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row>
    <row r="33" spans="1:28" ht="12.75" x14ac:dyDescent="0.2">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row>
    <row r="34" spans="1:28" ht="12.75" x14ac:dyDescent="0.2">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row>
    <row r="35" spans="1:28" ht="12.75" x14ac:dyDescent="0.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row>
    <row r="36" spans="1:28" ht="12.75" x14ac:dyDescent="0.2">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row>
    <row r="37" spans="1:28" ht="12.75" x14ac:dyDescent="0.2">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row>
    <row r="38" spans="1:28" ht="12.75" x14ac:dyDescent="0.2">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row>
    <row r="39" spans="1:28" ht="12.75" x14ac:dyDescent="0.2">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row>
    <row r="40" spans="1:28" ht="12.75" x14ac:dyDescent="0.2">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row>
    <row r="41" spans="1:28" ht="12.75" x14ac:dyDescent="0.2">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row>
    <row r="42" spans="1:28" ht="12.75" x14ac:dyDescent="0.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row>
    <row r="43" spans="1:28" ht="12.75" x14ac:dyDescent="0.2">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row>
    <row r="44" spans="1:28" ht="12.75" x14ac:dyDescent="0.2">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row>
    <row r="45" spans="1:28" ht="12.75" x14ac:dyDescent="0.2">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row>
    <row r="46" spans="1:28" ht="12.75" x14ac:dyDescent="0.2">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row>
    <row r="47" spans="1:28" ht="12.75" x14ac:dyDescent="0.2">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row>
    <row r="48" spans="1:28" ht="12.75" x14ac:dyDescent="0.2">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row>
    <row r="49" spans="1:28" ht="12.75" x14ac:dyDescent="0.2">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row>
    <row r="50" spans="1:28" ht="12.75" x14ac:dyDescent="0.2">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row>
    <row r="51" spans="1:28" ht="12.75" x14ac:dyDescent="0.2">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row>
    <row r="52" spans="1:28" ht="12.75" x14ac:dyDescent="0.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row>
    <row r="53" spans="1:28" ht="12.75" x14ac:dyDescent="0.2">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row>
    <row r="54" spans="1:28" ht="12.75" x14ac:dyDescent="0.2">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row>
    <row r="55" spans="1:28" ht="12.75" x14ac:dyDescent="0.2">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row>
    <row r="56" spans="1:28" ht="12.75" x14ac:dyDescent="0.2">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row>
    <row r="57" spans="1:28" ht="12.75" x14ac:dyDescent="0.2">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row>
    <row r="58" spans="1:28" ht="12.75" x14ac:dyDescent="0.2">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row>
    <row r="59" spans="1:28" ht="12.75" x14ac:dyDescent="0.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row>
    <row r="60" spans="1:28" ht="12.75" x14ac:dyDescent="0.2">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row>
    <row r="61" spans="1:28" ht="12.75" x14ac:dyDescent="0.2">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row>
    <row r="62" spans="1:28" ht="12.75" x14ac:dyDescent="0.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row>
    <row r="63" spans="1:28" ht="12.75" x14ac:dyDescent="0.2">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row>
    <row r="64" spans="1:28" ht="12.75" x14ac:dyDescent="0.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row>
    <row r="65" spans="1:28" ht="12.75" x14ac:dyDescent="0.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row>
    <row r="66" spans="1:28" ht="12.75" x14ac:dyDescent="0.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row>
    <row r="67" spans="1:28" ht="12.75" x14ac:dyDescent="0.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row>
    <row r="68" spans="1:28" ht="12.75" x14ac:dyDescent="0.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row>
    <row r="69" spans="1:28" ht="12.75" x14ac:dyDescent="0.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row>
    <row r="70" spans="1:28" ht="12.75" x14ac:dyDescent="0.2">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row>
    <row r="71" spans="1:28" ht="12.75" x14ac:dyDescent="0.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row>
    <row r="72" spans="1:28" ht="12.75" x14ac:dyDescent="0.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row>
    <row r="73" spans="1:28" ht="12.75" x14ac:dyDescent="0.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row>
    <row r="74" spans="1:28" ht="12.75" x14ac:dyDescent="0.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row>
    <row r="75" spans="1:28" ht="12.75" x14ac:dyDescent="0.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row>
    <row r="76" spans="1:28" ht="12.75" x14ac:dyDescent="0.2">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row>
    <row r="77" spans="1:28" ht="12.75" x14ac:dyDescent="0.2">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row>
    <row r="78" spans="1:28" ht="12.75" x14ac:dyDescent="0.2">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row>
    <row r="79" spans="1:28" ht="12.75" x14ac:dyDescent="0.2">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row>
    <row r="80" spans="1:28" ht="12.75" x14ac:dyDescent="0.2">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row>
    <row r="81" spans="1:28" ht="12.75" x14ac:dyDescent="0.2">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row>
    <row r="82" spans="1:28" ht="12.75" x14ac:dyDescent="0.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row>
    <row r="83" spans="1:28" ht="12.75" x14ac:dyDescent="0.2">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row>
    <row r="84" spans="1:28" ht="12.75" x14ac:dyDescent="0.2">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row>
    <row r="85" spans="1:28" ht="12.75" x14ac:dyDescent="0.2">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ht="12.75" x14ac:dyDescent="0.2">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ht="12.75" x14ac:dyDescent="0.2">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ht="12.75" x14ac:dyDescent="0.2">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ht="12.75" x14ac:dyDescent="0.2">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ht="12.75" x14ac:dyDescent="0.2">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ht="12.75" x14ac:dyDescent="0.2">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2.75" x14ac:dyDescent="0.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2.75" x14ac:dyDescent="0.2">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2.75" x14ac:dyDescent="0.2">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2.75" x14ac:dyDescent="0.2">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2.75" x14ac:dyDescent="0.2">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2.75" x14ac:dyDescent="0.2">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2.75" x14ac:dyDescent="0.2">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2.75" x14ac:dyDescent="0.2">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2.75"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2.75"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2.75"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2.75"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2.75"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2.75"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2.75"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2.75"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2.75"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2.75"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2.75"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2.75"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2.75"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2.75"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2.75"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2.75"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2.75"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2.75"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2.75"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2.75"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2.75"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2.75"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2.75"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2.75"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2.75"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2.75"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2.75"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2.75"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2.75"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2.75"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2.75"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2.75"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2.75"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2.75"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2.75"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2.75"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2.75"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2.75"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2.75"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2.75"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2.75"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2.75"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2.75"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2.75"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2.75"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2.75"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2.75"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2.75"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2.75"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2.75"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2.75"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2.75"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2.75"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2.75"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2.75"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2.75"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2.75"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2.75"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2.75"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2.75"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2.75"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2.75"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2.75"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2.75"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2.75"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2.75"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2.75"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2.75"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2.75"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2.75"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2.75"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2.75"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2.75"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2.75"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2.75"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2.75"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2.75"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2.75"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2.75"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2.75"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2.75"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2.75"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2.75"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2.75"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2.75"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2.75"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2.75"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2.75"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2.75"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2.75"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2.75"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2.75"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2.75"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2.75"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2.75"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2.75"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2.75"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2.75"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2.75"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2.75"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2.75"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2.75"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2.75"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2.75"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2.75"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2.75"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2.75"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2.75"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2.75"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2.75"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2.75"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2.75"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2.75"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2.75"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2.75"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2.75"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2.75"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2.75"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2.75"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2.75"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2.75"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2.75"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2.75"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2.75"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2.75"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2.75"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2.75"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2.75"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2.75"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2.75"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2.75"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2.75"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2.75"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2.75"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2.75"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2.75"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2.75"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2.75"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2.75"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2.75"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2.75"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2.75"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2.75"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2.75"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2.75"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2.75"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2.75"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2.75"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2.75"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2.75"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2.75"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2.75"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2.75"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2.75"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2.75"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2.75"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2.75"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2.75"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2.75"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2.75"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2.75"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2.75"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2.75"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2.75"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2.75"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2.75"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2.75"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2.75"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2.75"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2.75"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2.75"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2.75"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2.75"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2.75"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2.75"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2.75"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2.75"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2.75"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2.75"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2.75"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2.75"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2.75"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2.75"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2.75"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2.75"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2.75"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2.75"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2.75"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2.75"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2.75"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2.75"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2.75"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2.75"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2.75"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2.75"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2.75"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2.75"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2.75"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2.75"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2.75"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2.75"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2.75"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2.75"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2.75"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2.75"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2.75"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2.75"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2.75"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2.75"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2.75"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2.75"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2.75"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2.75"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2.75"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2.75"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2.75"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2.75"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2.75"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2.75"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2.75"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2.75"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2.75"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2.75"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2.75"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2.75"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2.75"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2.75"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2.75"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2.75"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2.75"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2.75"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2.75"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2.75"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2.75"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2.75"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2.75"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2.75"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2.75"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2.75"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2.75"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2.75"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2.75"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2.75"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2.75"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2.75"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2.75"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2.75"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2.75"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2.75"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2.75"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2.75"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2.75"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2.75"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2.75"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2.75"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2.75"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2.75"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2.75"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2.75"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2.75"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2.75"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2.75"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2.75"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2.75"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2.75"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2.75"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2.75"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2.75"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2.75"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2.75"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2.75"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2.75"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2.75"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2.75"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2.75"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2.75"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2.75"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2.75"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2.75"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2.75"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2.75"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2.75"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2.75"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2.75"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2.75"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2.75"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2.75"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2.75"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2.75"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2.75"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2.75"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2.75"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2.75"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2.75"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2.75"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2.75"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2.75"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2.75"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2.75"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2.75"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2.75"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2.75"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2.75"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2.75"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2.75"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2.75"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2.75"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2.75"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2.75"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2.75"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2.75"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2.75"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2.75"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2.75"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2.75"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2.75"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2.75"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2.75"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2.75"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2.75"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2.75"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2.75"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2.75"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2.75"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2.75"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2.75"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2.75"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2.75"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2.75"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2.75"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2.75"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2.75"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2.75"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2.75"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2.75"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2.75"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2.75"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2.75"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2.75"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2.75"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2.75"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2.75"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2.75"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2.75"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2.75"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2.75"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2.75"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2.75"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2.75"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2.75"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2.75"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2.75"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2.75"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2.75"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2.75"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2.75"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2.75"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2.75"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2.75"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2.75"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2.75"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2.75"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2.75"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2.75"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2.75"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2.75"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2.75"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2.75"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2.75"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2.75"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2.75"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2.75"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2.75"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2.75"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2.75"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2.75"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2.75"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2.75"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2.75"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2.75"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2.75"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2.75"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2.75"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2.75"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2.75"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2.75"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2.75"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2.75"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2.75"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2.75"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2.75"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2.75"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2.75"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2.75"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2.75"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2.75"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2.75"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2.75"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2.75"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2.75"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2.75"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2.75"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2.75"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2.75"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2.75"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2.75"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2.75"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2.75"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2.75"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2.75"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2.75"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2.75"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2.75"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2.75"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2.75"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2.75"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2.75"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2.75"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2.75"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2.75"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2.75"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2.75"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2.75"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2.75"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2.75"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2.75"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2.75"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2.75"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2.75"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2.75"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2.75"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2.75"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2.75"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2.75"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2.75"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2.75"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2.75"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2.75"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2.75"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2.75"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2.75"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2.75"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2.75"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2.75"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2.75"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2.75"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2.75"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2.75"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2.75"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2.75"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2.75"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2.75"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2.75"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2.75"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2.75"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2.75"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2.75"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2.75"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2.75"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2.75"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2.75"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2.75"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2.75"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2.75"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2.75"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2.75"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2.75"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2.75"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2.75"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2.75"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2.75"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2.75"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2.75"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2.75"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2.75"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2.75"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2.75"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2.75"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2.75"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2.75"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2.75"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2.75"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2.75"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2.75"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2.75"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2.75"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2.75"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2.75"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2.75"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2.75"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2.75"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2.75"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2.75"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2.75"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2.75"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2.75"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2.75"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2.75"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2.75"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2.75"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2.75"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2.75"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2.75"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2.75"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2.75"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2.75"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2.75"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2.75"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2.75"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2.75"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2.75"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2.75"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2.75"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2.75"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2.75"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2.75"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2.75"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2.75"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2.75"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2.75"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2.75"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2.75"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2.75"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2.75"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2.75"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2.75"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2.75"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2.75"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2.75"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2.75"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2.75"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2.75"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2.75"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2.75"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2.75"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2.7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2.75"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2.75"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2.75"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2.75"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2.75"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2.75"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2.75"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2.75"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2.75"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2.75"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2.75"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2.75"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2.75"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2.75"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2.75"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2.75"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2.75"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2.75"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2.75"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2.75"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2.75"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2.75"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2.75"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2.75"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2.75"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2.75"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2.75"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2.75"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2.75"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2.75"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2.75"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2.75"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2.75"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2.75"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2.75"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2.75"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2.75"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2.75"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2.75"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2.75"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2.75"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2.75"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2.75"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2.75"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2.75"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2.75"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2.75"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2.75"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2.75"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2.7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2.75"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2.75"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2.75"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2.7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2.75"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2.75"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2.75"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2.75"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2.75"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2.75"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2.75"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2.75"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2.75"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2.75"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2.75"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2.75"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2.75"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2.75"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2.75"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2.75"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2.75"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2.75"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2.75"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2.75"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2.75"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2.75"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2.75"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2.75"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2.75"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2.75"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2.75"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2.75"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2.75"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2.75"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2.75"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2.75"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2.75"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2.75"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2.75"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2.75"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2.75"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2.75"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2.75"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2.75"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2.75"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2.75"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2.75"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2.75"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2.75"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2.75"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2.75"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2.75"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2.75"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2.75"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2.75"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2.75"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2.75"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2.75"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2.75"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2.75"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2.75"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2.75"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2.75"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2.75"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2.75"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2.75"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2.75"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2.75"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2.75"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2.75"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2.75"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2.75"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2.75"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2.75"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2.75"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2.75"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2.75"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2.75"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2.75"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2.75"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2.7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2.75"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2.75"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2.75"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2.7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2.75"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2.75"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2.75"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2.75"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2.75"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2.75"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2.75"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2.75"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2.75"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2.75"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2.75"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2.75"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2.75"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2.75"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2.75"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2.75"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2.75"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2.75"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2.75"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2.75"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2.75"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2.75"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2.75"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2.75"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2.75"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2.75"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2.75"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2.75"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2.75"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2.75"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2.75"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2.75"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2.75"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2.75"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2.75"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2.75"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2.75"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2.75"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2.75"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2.75"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2.75"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2.75"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2.75"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2.75"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2.75"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2.75"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2.75"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2.75"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2.75"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2.75"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2.75"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2.7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2.75"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2.75"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2.75"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2.75"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2.75"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2.75"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2.75"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2.75"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2.75"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2.75"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2.75"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2.75"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2.75"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2.75"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2.75"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2.75"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2.75"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2.75"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2.75"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2.75"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2.75"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2.75"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2.75"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2.75"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2.75"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2.75"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2.75"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2.75"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2.75"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2.75"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2.75"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2.75"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2.75"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2.75"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2.75"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2.75"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2.75"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2.75"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2.75"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2.75"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2.75"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2.75"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2.75"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2.75"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2.75"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2.75"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2.75"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2.75"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2.75"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2.75"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2.75"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2.75"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2.75"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2.75"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2.75"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2.75"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2.75"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2.75"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2.75"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2.75"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2.75"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2.75"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2.75"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2.75"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2.75"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2.75"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2.75"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2.75"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2.75"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2.75"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2.75"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2.75"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2.75"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2.75"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2.75"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2.75"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2.75"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2.75"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2.75"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2.75"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2.75"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2.75"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2.75"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2.75"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2.75"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2.75"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2.75"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2.75"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2.75"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2.75"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2.75"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2.75"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2.75"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2.75"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2.75"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2.75"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2.75"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2.75"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2.75"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2.75"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2.75"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2.75"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2.75"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2.75"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2.75"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2.75"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2.75"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2.75"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2.75"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2.75"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2.75"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2.75"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2.75"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2.75"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2.75"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2.75"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2.75"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2.75"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2.75"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2.75"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2.75"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2.75"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2.75"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2.75"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2.75"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2.75"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2.75"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2.75"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2.75"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2.75"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2.75"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2.75"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2.75"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2.75"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2.75"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2.75"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2.75"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2.75"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2.75"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2.75"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2.75"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2.75"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2.75"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2.75"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2.75"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2.75"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2.75"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2.75"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2.75"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2.75"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2.75"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2.75"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2.75"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2.75"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2.75"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2.75"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2.75"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2.75"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2.75"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2.75"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2.75"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2.75"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2.75"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2.75"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2.75"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2.75"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2.75"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2.75"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2.75"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2.75"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2.75"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2.75"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2.75"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2.75"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2.75"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2.75"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2.75"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2.75"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2.75"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sheetData>
  <mergeCells count="9">
    <mergeCell ref="C14:D14"/>
    <mergeCell ref="G2:H2"/>
    <mergeCell ref="B2:C2"/>
    <mergeCell ref="G7:H7"/>
    <mergeCell ref="I4:J4"/>
    <mergeCell ref="I9:J9"/>
    <mergeCell ref="C11:D11"/>
    <mergeCell ref="C12:D12"/>
    <mergeCell ref="C13:D13"/>
  </mergeCells>
  <conditionalFormatting sqref="J11">
    <cfRule type="containsText" dxfId="326" priority="1" operator="containsText" text="Beautiful">
      <formula>NOT(ISERROR(SEARCH(("Beautiful"),(J11))))</formula>
    </cfRule>
  </conditionalFormatting>
  <conditionalFormatting sqref="J11">
    <cfRule type="containsText" dxfId="325" priority="2" operator="containsText" text="Clever">
      <formula>NOT(ISERROR(SEARCH(("Clever"),(J11))))</formula>
    </cfRule>
  </conditionalFormatting>
  <conditionalFormatting sqref="J11">
    <cfRule type="containsText" dxfId="324" priority="3" operator="containsText" text="Cool">
      <formula>NOT(ISERROR(SEARCH(("Cool"),(J11))))</formula>
    </cfRule>
  </conditionalFormatting>
  <conditionalFormatting sqref="J11">
    <cfRule type="containsText" dxfId="323" priority="4" operator="containsText" text="Tough">
      <formula>NOT(ISERROR(SEARCH(("Tough"),(J11))))</formula>
    </cfRule>
  </conditionalFormatting>
  <conditionalFormatting sqref="J11">
    <cfRule type="containsText" dxfId="322" priority="5" operator="containsText" text="Cute">
      <formula>NOT(ISERROR(SEARCH(("Cute"),(J11))))</formula>
    </cfRule>
  </conditionalFormatting>
  <conditionalFormatting sqref="J11">
    <cfRule type="containsText" dxfId="321" priority="6" operator="containsText" text="Smart">
      <formula>NOT(ISERROR(SEARCH(("Smart"),(J11))))</formula>
    </cfRule>
  </conditionalFormatting>
  <conditionalFormatting sqref="I11">
    <cfRule type="containsText" dxfId="320" priority="7" operator="containsText" text="Physical">
      <formula>NOT(ISERROR(SEARCH(("Physical"),(I11))))</formula>
    </cfRule>
  </conditionalFormatting>
  <conditionalFormatting sqref="I11">
    <cfRule type="containsText" dxfId="319" priority="8" operator="containsText" text="Special">
      <formula>NOT(ISERROR(SEARCH(("Special"),(I11))))</formula>
    </cfRule>
  </conditionalFormatting>
  <conditionalFormatting sqref="I11">
    <cfRule type="containsText" dxfId="318" priority="9" operator="containsText" text="Status">
      <formula>NOT(ISERROR(SEARCH(("Status"),(I11))))</formula>
    </cfRule>
  </conditionalFormatting>
  <conditionalFormatting sqref="D5:D6 H11:I11">
    <cfRule type="containsText" dxfId="317" priority="10" operator="containsText" text="Bug">
      <formula>NOT(ISERROR(SEARCH(("Bug"),(D5))))</formula>
    </cfRule>
  </conditionalFormatting>
  <conditionalFormatting sqref="D5:D6 H11:I11">
    <cfRule type="containsText" dxfId="316" priority="11" operator="containsText" text="Dragon">
      <formula>NOT(ISERROR(SEARCH(("Dragon"),(D5))))</formula>
    </cfRule>
  </conditionalFormatting>
  <conditionalFormatting sqref="D5:D6 H11:I11">
    <cfRule type="containsText" dxfId="315" priority="12" operator="containsText" text="Dark">
      <formula>NOT(ISERROR(SEARCH(("Dark"),(D5))))</formula>
    </cfRule>
  </conditionalFormatting>
  <conditionalFormatting sqref="D5:D6 H11:I11">
    <cfRule type="containsText" dxfId="314" priority="13" operator="containsText" text="Electric">
      <formula>NOT(ISERROR(SEARCH(("Electric"),(D5))))</formula>
    </cfRule>
  </conditionalFormatting>
  <conditionalFormatting sqref="D5:D6 H11:I11">
    <cfRule type="containsText" dxfId="313" priority="14" operator="containsText" text="Fairy">
      <formula>NOT(ISERROR(SEARCH(("Fairy"),(D5))))</formula>
    </cfRule>
  </conditionalFormatting>
  <conditionalFormatting sqref="D5:D6 H11:I11">
    <cfRule type="containsText" dxfId="312" priority="15" operator="containsText" text="Fire">
      <formula>NOT(ISERROR(SEARCH(("Fire"),(D5))))</formula>
    </cfRule>
  </conditionalFormatting>
  <conditionalFormatting sqref="D5:D6 H11:I11">
    <cfRule type="containsText" dxfId="311" priority="16" operator="containsText" text="Flying">
      <formula>NOT(ISERROR(SEARCH(("Flying"),(D5))))</formula>
    </cfRule>
  </conditionalFormatting>
  <conditionalFormatting sqref="D5:D6 H11:I11">
    <cfRule type="containsText" dxfId="310" priority="17" operator="containsText" text="Ghost">
      <formula>NOT(ISERROR(SEARCH(("Ghost"),(D5))))</formula>
    </cfRule>
  </conditionalFormatting>
  <conditionalFormatting sqref="D5:D6 H11:I11">
    <cfRule type="containsText" dxfId="309" priority="18" operator="containsText" text="Grass">
      <formula>NOT(ISERROR(SEARCH(("Grass"),(D5))))</formula>
    </cfRule>
  </conditionalFormatting>
  <conditionalFormatting sqref="D5:D6 H11:I11">
    <cfRule type="containsText" dxfId="308" priority="19" operator="containsText" text="Ground">
      <formula>NOT(ISERROR(SEARCH(("Ground"),(D5))))</formula>
    </cfRule>
  </conditionalFormatting>
  <conditionalFormatting sqref="D5:D6 H11:I11">
    <cfRule type="containsText" dxfId="307" priority="20" operator="containsText" text="Ice">
      <formula>NOT(ISERROR(SEARCH(("Ice"),(D5))))</formula>
    </cfRule>
  </conditionalFormatting>
  <conditionalFormatting sqref="D5:D6 H11:I11">
    <cfRule type="containsText" dxfId="306" priority="21" operator="containsText" text="Normal">
      <formula>NOT(ISERROR(SEARCH(("Normal"),(D5))))</formula>
    </cfRule>
  </conditionalFormatting>
  <conditionalFormatting sqref="D5:D6 H11:I11">
    <cfRule type="containsText" dxfId="305" priority="22" operator="containsText" text="Poison">
      <formula>NOT(ISERROR(SEARCH(("Poison"),(D5))))</formula>
    </cfRule>
  </conditionalFormatting>
  <conditionalFormatting sqref="D5:D6 H11:I11">
    <cfRule type="containsText" dxfId="304" priority="23" operator="containsText" text="Psychic">
      <formula>NOT(ISERROR(SEARCH(("Psychic"),(D5))))</formula>
    </cfRule>
  </conditionalFormatting>
  <conditionalFormatting sqref="D5:D6 H11:I11">
    <cfRule type="containsText" dxfId="303" priority="24" operator="containsText" text="Rock">
      <formula>NOT(ISERROR(SEARCH(("Rock"),(D5))))</formula>
    </cfRule>
  </conditionalFormatting>
  <conditionalFormatting sqref="D5:D6 H11:I11">
    <cfRule type="containsText" dxfId="302" priority="25" operator="containsText" text="Steel">
      <formula>NOT(ISERROR(SEARCH(("Steel"),(D5))))</formula>
    </cfRule>
  </conditionalFormatting>
  <conditionalFormatting sqref="D5:D6 H11:I11">
    <cfRule type="containsText" dxfId="301" priority="26" operator="containsText" text="Water">
      <formula>NOT(ISERROR(SEARCH(("Water"),(D5))))</formula>
    </cfRule>
  </conditionalFormatting>
  <conditionalFormatting sqref="D5:D6 H11:I11">
    <cfRule type="containsText" dxfId="300" priority="27" operator="containsText" text="Fighting">
      <formula>NOT(ISERROR(SEARCH(("Fighting"),(D5))))</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ErrorMessage="1" xr:uid="{00000000-0002-0000-0200-000000000000}">
          <x14:formula1>
            <xm:f>Poke_Ref!$B$2:$B$837</xm:f>
          </x14:formula1>
          <xm:sqref>C4</xm:sqref>
        </x14:dataValidation>
        <x14:dataValidation type="list" allowBlank="1" xr:uid="{00000000-0002-0000-0200-000001000000}">
          <x14:formula1>
            <xm:f>Move_Dex!$B$2:$B$680</xm:f>
          </x14:formula1>
          <xm:sqref>H9</xm:sqref>
        </x14:dataValidation>
        <x14:dataValidation type="list" allowBlank="1" showErrorMessage="1" xr:uid="{00000000-0002-0000-0200-000002000000}">
          <x14:formula1>
            <xm:f>Ability_Dex!$B$43:$B$234</xm:f>
          </x14:formula1>
          <xm:sqref>H4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A040A0"/>
    <outlinePr summaryBelow="0" summaryRight="0"/>
  </sheetPr>
  <dimension ref="A1:AB811"/>
  <sheetViews>
    <sheetView showGridLines="0" workbookViewId="0">
      <pane ySplit="6" topLeftCell="A7" activePane="bottomLeft" state="frozen"/>
      <selection pane="bottomLeft" activeCell="B8" sqref="B8"/>
    </sheetView>
  </sheetViews>
  <sheetFormatPr defaultColWidth="14.42578125" defaultRowHeight="15.75" customHeight="1" x14ac:dyDescent="0.2"/>
  <cols>
    <col min="1" max="2" width="4.5703125" customWidth="1"/>
    <col min="3" max="3" width="6.85546875" customWidth="1"/>
    <col min="4" max="4" width="16.140625" customWidth="1"/>
    <col min="5" max="6" width="8.42578125" customWidth="1"/>
    <col min="7" max="7" width="5.140625" customWidth="1"/>
  </cols>
  <sheetData>
    <row r="1" spans="1:28" ht="14.25" x14ac:dyDescent="0.2">
      <c r="A1" s="69"/>
      <c r="B1" s="70"/>
      <c r="C1" s="70"/>
      <c r="D1" s="70"/>
      <c r="E1" s="71"/>
      <c r="F1" s="72"/>
      <c r="G1" s="73"/>
      <c r="H1" s="74"/>
      <c r="I1" s="74"/>
      <c r="J1" s="74"/>
      <c r="K1" s="74"/>
      <c r="L1" s="74"/>
      <c r="M1" s="74"/>
      <c r="N1" s="74"/>
      <c r="O1" s="74"/>
      <c r="P1" s="74"/>
      <c r="Q1" s="74"/>
      <c r="R1" s="74"/>
      <c r="S1" s="74"/>
      <c r="T1" s="74"/>
      <c r="U1" s="74"/>
      <c r="V1" s="74"/>
      <c r="W1" s="74"/>
      <c r="X1" s="74"/>
      <c r="Y1" s="74"/>
      <c r="Z1" s="74"/>
      <c r="AA1" s="74"/>
      <c r="AB1" s="74"/>
    </row>
    <row r="2" spans="1:28" ht="15" x14ac:dyDescent="0.2">
      <c r="A2" s="69"/>
      <c r="B2" s="70"/>
      <c r="C2" s="494" t="s">
        <v>45</v>
      </c>
      <c r="D2" s="483"/>
      <c r="E2" s="75">
        <f>F809/801</f>
        <v>0.90262172284644193</v>
      </c>
      <c r="F2" s="76" t="s">
        <v>46</v>
      </c>
      <c r="G2" s="73"/>
      <c r="H2" s="74"/>
      <c r="I2" s="74"/>
      <c r="J2" s="74"/>
      <c r="K2" s="74"/>
      <c r="L2" s="74"/>
      <c r="M2" s="74"/>
      <c r="N2" s="74"/>
      <c r="O2" s="74"/>
      <c r="P2" s="74"/>
      <c r="Q2" s="74"/>
      <c r="R2" s="74"/>
      <c r="S2" s="74"/>
      <c r="T2" s="74"/>
      <c r="U2" s="74"/>
      <c r="V2" s="74"/>
      <c r="W2" s="74"/>
      <c r="X2" s="74"/>
      <c r="Y2" s="74"/>
      <c r="Z2" s="74"/>
      <c r="AA2" s="74"/>
      <c r="AB2" s="74"/>
    </row>
    <row r="3" spans="1:28" ht="14.25" x14ac:dyDescent="0.2">
      <c r="A3" s="77"/>
      <c r="B3" s="78"/>
      <c r="C3" s="495" t="s">
        <v>47</v>
      </c>
      <c r="D3" s="483"/>
      <c r="E3" s="483"/>
      <c r="F3" s="483"/>
      <c r="G3" s="73"/>
      <c r="H3" s="74"/>
      <c r="I3" s="74"/>
      <c r="J3" s="74"/>
      <c r="K3" s="74"/>
      <c r="L3" s="74"/>
      <c r="M3" s="74"/>
      <c r="N3" s="74"/>
      <c r="O3" s="74"/>
      <c r="P3" s="74"/>
      <c r="Q3" s="74"/>
      <c r="R3" s="74"/>
      <c r="S3" s="74"/>
      <c r="T3" s="74"/>
      <c r="U3" s="74"/>
      <c r="V3" s="74"/>
      <c r="W3" s="74"/>
      <c r="X3" s="74"/>
      <c r="Y3" s="74"/>
      <c r="Z3" s="74"/>
      <c r="AA3" s="74"/>
      <c r="AB3" s="74"/>
    </row>
    <row r="4" spans="1:28" ht="30.75" customHeight="1" x14ac:dyDescent="0.2">
      <c r="A4" s="77"/>
      <c r="B4" s="78"/>
      <c r="C4" s="483"/>
      <c r="D4" s="483"/>
      <c r="E4" s="483"/>
      <c r="F4" s="483"/>
      <c r="G4" s="73"/>
      <c r="H4" s="74"/>
      <c r="I4" s="74"/>
      <c r="J4" s="74"/>
      <c r="K4" s="74"/>
      <c r="L4" s="74"/>
      <c r="M4" s="74"/>
      <c r="N4" s="74"/>
      <c r="O4" s="74"/>
      <c r="P4" s="74"/>
      <c r="Q4" s="74"/>
      <c r="R4" s="74"/>
      <c r="S4" s="74"/>
      <c r="T4" s="74"/>
      <c r="U4" s="74"/>
      <c r="V4" s="74"/>
      <c r="W4" s="74"/>
      <c r="X4" s="74"/>
      <c r="Y4" s="74"/>
      <c r="Z4" s="74"/>
      <c r="AA4" s="74"/>
      <c r="AB4" s="74"/>
    </row>
    <row r="5" spans="1:28" ht="27" customHeight="1" x14ac:dyDescent="0.2">
      <c r="A5" s="77"/>
      <c r="B5" s="78"/>
      <c r="C5" s="483"/>
      <c r="D5" s="483"/>
      <c r="E5" s="483"/>
      <c r="F5" s="483"/>
      <c r="G5" s="73"/>
      <c r="H5" s="74"/>
      <c r="I5" s="74"/>
      <c r="J5" s="74"/>
      <c r="K5" s="74"/>
      <c r="L5" s="74"/>
      <c r="M5" s="74"/>
      <c r="N5" s="74"/>
      <c r="O5" s="74"/>
      <c r="P5" s="74"/>
      <c r="Q5" s="74"/>
      <c r="R5" s="74"/>
      <c r="S5" s="74"/>
      <c r="T5" s="74"/>
      <c r="U5" s="74"/>
      <c r="V5" s="74"/>
      <c r="W5" s="74"/>
      <c r="X5" s="74"/>
      <c r="Y5" s="74"/>
      <c r="Z5" s="74"/>
      <c r="AA5" s="74"/>
      <c r="AB5" s="74"/>
    </row>
    <row r="6" spans="1:28" ht="14.25" x14ac:dyDescent="0.2">
      <c r="A6" s="79"/>
      <c r="B6" s="80"/>
      <c r="C6" s="79" t="s">
        <v>48</v>
      </c>
      <c r="D6" s="81" t="s">
        <v>49</v>
      </c>
      <c r="E6" s="82" t="s">
        <v>50</v>
      </c>
      <c r="F6" s="83" t="s">
        <v>51</v>
      </c>
      <c r="G6" s="73"/>
      <c r="H6" s="84"/>
      <c r="I6" s="74"/>
      <c r="J6" s="74"/>
      <c r="K6" s="74"/>
      <c r="L6" s="74"/>
      <c r="M6" s="74"/>
      <c r="N6" s="74"/>
      <c r="O6" s="74"/>
      <c r="P6" s="74"/>
      <c r="Q6" s="74"/>
      <c r="R6" s="74"/>
      <c r="S6" s="74"/>
      <c r="T6" s="74"/>
      <c r="U6" s="74"/>
      <c r="V6" s="74"/>
      <c r="W6" s="74"/>
      <c r="X6" s="74"/>
      <c r="Y6" s="74"/>
      <c r="Z6" s="74"/>
      <c r="AA6" s="74"/>
      <c r="AB6" s="74"/>
    </row>
    <row r="7" spans="1:28" ht="26.25" customHeight="1" x14ac:dyDescent="0.2">
      <c r="A7" s="77"/>
      <c r="B7" s="78"/>
      <c r="C7" s="77">
        <v>1</v>
      </c>
      <c r="D7" s="85" t="s">
        <v>52</v>
      </c>
      <c r="E7" s="86" t="str">
        <f t="array" aca="1" ref="E7" ca="1">IFERROR(IMAGE(INDEX(Poke_Ref!$C$2:$C$745, MATCH(D7, Poke_Ref!$B$2:$B$745,0)), 3), "")</f>
        <v/>
      </c>
      <c r="F7" s="87" t="s">
        <v>8</v>
      </c>
      <c r="G7" s="73"/>
      <c r="H7" s="74"/>
      <c r="I7" s="74"/>
      <c r="J7" s="74"/>
      <c r="K7" s="74"/>
      <c r="L7" s="74"/>
      <c r="M7" s="74"/>
      <c r="N7" s="74"/>
      <c r="O7" s="74"/>
      <c r="P7" s="74"/>
      <c r="Q7" s="74"/>
      <c r="R7" s="74"/>
      <c r="S7" s="74"/>
      <c r="T7" s="74"/>
      <c r="U7" s="74"/>
      <c r="V7" s="74"/>
      <c r="W7" s="74"/>
      <c r="X7" s="74"/>
      <c r="Y7" s="74"/>
      <c r="Z7" s="74"/>
      <c r="AA7" s="74"/>
      <c r="AB7" s="74"/>
    </row>
    <row r="8" spans="1:28" ht="26.25" customHeight="1" x14ac:dyDescent="0.2">
      <c r="A8" s="77"/>
      <c r="B8" s="78"/>
      <c r="C8" s="77">
        <v>2</v>
      </c>
      <c r="D8" s="85" t="s">
        <v>53</v>
      </c>
      <c r="E8" s="86" t="str">
        <f t="array" aca="1" ref="E8" ca="1">IFERROR(IMAGE(INDEX(Poke_Ref!$C$2:$C$745, MATCH(D8, Poke_Ref!$B$2:$B$745,0)), 3), "")</f>
        <v/>
      </c>
      <c r="F8" s="87" t="s">
        <v>8</v>
      </c>
      <c r="G8" s="73"/>
      <c r="H8" s="74"/>
      <c r="I8" s="74"/>
      <c r="J8" s="74"/>
      <c r="K8" s="74"/>
      <c r="L8" s="74"/>
      <c r="M8" s="74"/>
      <c r="N8" s="74"/>
      <c r="O8" s="74"/>
      <c r="P8" s="74"/>
      <c r="Q8" s="74"/>
      <c r="R8" s="74"/>
      <c r="S8" s="74"/>
      <c r="T8" s="74"/>
      <c r="U8" s="74"/>
      <c r="V8" s="74"/>
      <c r="W8" s="74"/>
      <c r="X8" s="74"/>
      <c r="Y8" s="74"/>
      <c r="Z8" s="74"/>
      <c r="AA8" s="74"/>
      <c r="AB8" s="74"/>
    </row>
    <row r="9" spans="1:28" ht="26.25" customHeight="1" x14ac:dyDescent="0.2">
      <c r="A9" s="77"/>
      <c r="B9" s="78"/>
      <c r="C9" s="77">
        <v>3</v>
      </c>
      <c r="D9" s="85" t="s">
        <v>54</v>
      </c>
      <c r="E9" s="86" t="str">
        <f t="array" aca="1" ref="E9" ca="1">IFERROR(IMAGE(INDEX(Poke_Ref!$C$2:$C$745, MATCH(D9, Poke_Ref!$B$2:$B$745,0)), 3), "")</f>
        <v/>
      </c>
      <c r="F9" s="87" t="s">
        <v>8</v>
      </c>
      <c r="G9" s="73"/>
      <c r="H9" s="74"/>
      <c r="I9" s="74"/>
      <c r="J9" s="74"/>
      <c r="K9" s="74"/>
      <c r="L9" s="74"/>
      <c r="M9" s="74"/>
      <c r="N9" s="74"/>
      <c r="O9" s="74"/>
      <c r="P9" s="74"/>
      <c r="Q9" s="74"/>
      <c r="R9" s="74"/>
      <c r="S9" s="74"/>
      <c r="T9" s="74"/>
      <c r="U9" s="74"/>
      <c r="V9" s="74"/>
      <c r="W9" s="74"/>
      <c r="X9" s="74"/>
      <c r="Y9" s="74"/>
      <c r="Z9" s="74"/>
      <c r="AA9" s="74"/>
      <c r="AB9" s="74"/>
    </row>
    <row r="10" spans="1:28" ht="26.25" customHeight="1" x14ac:dyDescent="0.2">
      <c r="A10" s="77"/>
      <c r="B10" s="78"/>
      <c r="C10" s="77">
        <v>4</v>
      </c>
      <c r="D10" s="85" t="s">
        <v>55</v>
      </c>
      <c r="E10" s="86" t="str">
        <f t="array" aca="1" ref="E10" ca="1">IFERROR(IMAGE(INDEX(Poke_Ref!$C$2:$C$745, MATCH(D10, Poke_Ref!$B$2:$B$745,0)), 3), "")</f>
        <v/>
      </c>
      <c r="F10" s="87" t="s">
        <v>8</v>
      </c>
      <c r="G10" s="73"/>
      <c r="H10" s="74"/>
      <c r="I10" s="74"/>
      <c r="J10" s="74"/>
      <c r="K10" s="74"/>
      <c r="L10" s="74"/>
      <c r="M10" s="74"/>
      <c r="N10" s="74"/>
      <c r="O10" s="74"/>
      <c r="P10" s="74"/>
      <c r="Q10" s="74"/>
      <c r="R10" s="74"/>
      <c r="S10" s="74"/>
      <c r="T10" s="74"/>
      <c r="U10" s="74"/>
      <c r="V10" s="74"/>
      <c r="W10" s="74"/>
      <c r="X10" s="74"/>
      <c r="Y10" s="74"/>
      <c r="Z10" s="74"/>
      <c r="AA10" s="74"/>
      <c r="AB10" s="74"/>
    </row>
    <row r="11" spans="1:28" ht="26.25" customHeight="1" x14ac:dyDescent="0.2">
      <c r="A11" s="77"/>
      <c r="B11" s="78"/>
      <c r="C11" s="77">
        <v>5</v>
      </c>
      <c r="D11" s="85" t="s">
        <v>56</v>
      </c>
      <c r="E11" s="86" t="str">
        <f t="array" aca="1" ref="E11" ca="1">IFERROR(IMAGE(INDEX(Poke_Ref!$C$2:$C$745, MATCH(D11, Poke_Ref!$B$2:$B$745,0)), 3), "")</f>
        <v/>
      </c>
      <c r="F11" s="87" t="s">
        <v>8</v>
      </c>
      <c r="G11" s="73"/>
      <c r="H11" s="74"/>
      <c r="I11" s="74"/>
      <c r="J11" s="74"/>
      <c r="K11" s="74"/>
      <c r="L11" s="74"/>
      <c r="M11" s="74"/>
      <c r="N11" s="74"/>
      <c r="O11" s="74"/>
      <c r="P11" s="74"/>
      <c r="Q11" s="74"/>
      <c r="R11" s="74"/>
      <c r="S11" s="74"/>
      <c r="T11" s="74"/>
      <c r="U11" s="74"/>
      <c r="V11" s="74"/>
      <c r="W11" s="74"/>
      <c r="X11" s="74"/>
      <c r="Y11" s="74"/>
      <c r="Z11" s="74"/>
      <c r="AA11" s="74"/>
      <c r="AB11" s="74"/>
    </row>
    <row r="12" spans="1:28" ht="26.25" customHeight="1" x14ac:dyDescent="0.2">
      <c r="A12" s="77"/>
      <c r="B12" s="78"/>
      <c r="C12" s="77">
        <v>6</v>
      </c>
      <c r="D12" s="85" t="s">
        <v>57</v>
      </c>
      <c r="E12" s="86" t="str">
        <f t="array" aca="1" ref="E12" ca="1">IFERROR(IMAGE(INDEX(Poke_Ref!$C$2:$C$745, MATCH(D12, Poke_Ref!$B$2:$B$745,0)), 3), "")</f>
        <v/>
      </c>
      <c r="F12" s="87" t="s">
        <v>8</v>
      </c>
      <c r="G12" s="73"/>
      <c r="H12" s="74"/>
      <c r="I12" s="74"/>
      <c r="J12" s="74"/>
      <c r="K12" s="74"/>
      <c r="L12" s="74"/>
      <c r="M12" s="74"/>
      <c r="N12" s="74"/>
      <c r="O12" s="74"/>
      <c r="P12" s="74"/>
      <c r="Q12" s="74"/>
      <c r="R12" s="74"/>
      <c r="S12" s="74"/>
      <c r="T12" s="74"/>
      <c r="U12" s="74"/>
      <c r="V12" s="74"/>
      <c r="W12" s="74"/>
      <c r="X12" s="74"/>
      <c r="Y12" s="74"/>
      <c r="Z12" s="74"/>
      <c r="AA12" s="74"/>
      <c r="AB12" s="74"/>
    </row>
    <row r="13" spans="1:28" ht="26.25" customHeight="1" x14ac:dyDescent="0.2">
      <c r="A13" s="77"/>
      <c r="B13" s="78"/>
      <c r="C13" s="77">
        <v>7</v>
      </c>
      <c r="D13" s="85" t="s">
        <v>58</v>
      </c>
      <c r="E13" s="86" t="str">
        <f t="array" aca="1" ref="E13" ca="1">IFERROR(IMAGE(INDEX(Poke_Ref!$C$2:$C$745, MATCH(D13, Poke_Ref!$B$2:$B$745,0)), 3), "")</f>
        <v/>
      </c>
      <c r="F13" s="87" t="s">
        <v>8</v>
      </c>
      <c r="G13" s="73"/>
      <c r="H13" s="74"/>
      <c r="I13" s="74"/>
      <c r="J13" s="74"/>
      <c r="K13" s="74"/>
      <c r="L13" s="74"/>
      <c r="M13" s="74"/>
      <c r="N13" s="74"/>
      <c r="O13" s="74"/>
      <c r="P13" s="74"/>
      <c r="Q13" s="74"/>
      <c r="R13" s="74"/>
      <c r="S13" s="74"/>
      <c r="T13" s="74"/>
      <c r="U13" s="74"/>
      <c r="V13" s="74"/>
      <c r="W13" s="74"/>
      <c r="X13" s="74"/>
      <c r="Y13" s="74"/>
      <c r="Z13" s="74"/>
      <c r="AA13" s="74"/>
      <c r="AB13" s="74"/>
    </row>
    <row r="14" spans="1:28" ht="26.25" customHeight="1" x14ac:dyDescent="0.2">
      <c r="A14" s="77"/>
      <c r="B14" s="78"/>
      <c r="C14" s="77">
        <v>8</v>
      </c>
      <c r="D14" s="85" t="s">
        <v>59</v>
      </c>
      <c r="E14" s="86" t="str">
        <f t="array" aca="1" ref="E14" ca="1">IFERROR(IMAGE(INDEX(Poke_Ref!$C$2:$C$745, MATCH(D14, Poke_Ref!$B$2:$B$745,0)), 3), "")</f>
        <v/>
      </c>
      <c r="F14" s="87" t="s">
        <v>8</v>
      </c>
      <c r="G14" s="73"/>
      <c r="H14" s="74"/>
      <c r="I14" s="74"/>
      <c r="J14" s="74"/>
      <c r="K14" s="74"/>
      <c r="L14" s="74"/>
      <c r="M14" s="74"/>
      <c r="N14" s="74"/>
      <c r="O14" s="74"/>
      <c r="P14" s="74"/>
      <c r="Q14" s="74"/>
      <c r="R14" s="74"/>
      <c r="S14" s="74"/>
      <c r="T14" s="74"/>
      <c r="U14" s="74"/>
      <c r="V14" s="74"/>
      <c r="W14" s="74"/>
      <c r="X14" s="74"/>
      <c r="Y14" s="74"/>
      <c r="Z14" s="74"/>
      <c r="AA14" s="74"/>
      <c r="AB14" s="74"/>
    </row>
    <row r="15" spans="1:28" ht="26.25" customHeight="1" x14ac:dyDescent="0.2">
      <c r="A15" s="77"/>
      <c r="B15" s="78"/>
      <c r="C15" s="77">
        <v>9</v>
      </c>
      <c r="D15" s="85" t="s">
        <v>27</v>
      </c>
      <c r="E15" s="86" t="str">
        <f t="array" aca="1" ref="E15" ca="1">IFERROR(IMAGE(INDEX(Poke_Ref!$C$2:$C$745, MATCH(D15, Poke_Ref!$B$2:$B$745,0)), 3), "")</f>
        <v/>
      </c>
      <c r="F15" s="87" t="s">
        <v>8</v>
      </c>
      <c r="G15" s="73"/>
      <c r="H15" s="74"/>
      <c r="I15" s="74"/>
      <c r="J15" s="74"/>
      <c r="K15" s="74"/>
      <c r="L15" s="74"/>
      <c r="M15" s="74"/>
      <c r="N15" s="74"/>
      <c r="O15" s="74"/>
      <c r="P15" s="74"/>
      <c r="Q15" s="74"/>
      <c r="R15" s="74"/>
      <c r="S15" s="74"/>
      <c r="T15" s="74"/>
      <c r="U15" s="74"/>
      <c r="V15" s="74"/>
      <c r="W15" s="74"/>
      <c r="X15" s="74"/>
      <c r="Y15" s="74"/>
      <c r="Z15" s="74"/>
      <c r="AA15" s="74"/>
      <c r="AB15" s="74"/>
    </row>
    <row r="16" spans="1:28" ht="26.25" customHeight="1" x14ac:dyDescent="0.2">
      <c r="A16" s="77"/>
      <c r="B16" s="78"/>
      <c r="C16" s="77">
        <v>10</v>
      </c>
      <c r="D16" s="85" t="s">
        <v>60</v>
      </c>
      <c r="E16" s="86" t="str">
        <f t="array" aca="1" ref="E16" ca="1">IFERROR(IMAGE(INDEX(Poke_Ref!$C$2:$C$745, MATCH(D16, Poke_Ref!$B$2:$B$745,0)), 3), "")</f>
        <v/>
      </c>
      <c r="F16" s="87" t="s">
        <v>8</v>
      </c>
      <c r="G16" s="73"/>
      <c r="H16" s="74"/>
      <c r="I16" s="74"/>
      <c r="J16" s="74"/>
      <c r="K16" s="74"/>
      <c r="L16" s="74"/>
      <c r="M16" s="74"/>
      <c r="N16" s="74"/>
      <c r="O16" s="74"/>
      <c r="P16" s="74"/>
      <c r="Q16" s="74"/>
      <c r="R16" s="74"/>
      <c r="S16" s="74"/>
      <c r="T16" s="74"/>
      <c r="U16" s="74"/>
      <c r="V16" s="74"/>
      <c r="W16" s="74"/>
      <c r="X16" s="74"/>
      <c r="Y16" s="74"/>
      <c r="Z16" s="74"/>
      <c r="AA16" s="74"/>
      <c r="AB16" s="74"/>
    </row>
    <row r="17" spans="1:28" ht="26.25" customHeight="1" x14ac:dyDescent="0.2">
      <c r="A17" s="77"/>
      <c r="B17" s="78"/>
      <c r="C17" s="77">
        <v>11</v>
      </c>
      <c r="D17" s="85" t="s">
        <v>61</v>
      </c>
      <c r="E17" s="86" t="str">
        <f t="array" aca="1" ref="E17" ca="1">IFERROR(IMAGE(INDEX(Poke_Ref!$C$2:$C$745, MATCH(D17, Poke_Ref!$B$2:$B$745,0)), 3), "")</f>
        <v/>
      </c>
      <c r="F17" s="87" t="s">
        <v>8</v>
      </c>
      <c r="G17" s="73"/>
      <c r="H17" s="74"/>
      <c r="I17" s="74"/>
      <c r="J17" s="74"/>
      <c r="K17" s="74"/>
      <c r="L17" s="74"/>
      <c r="M17" s="74"/>
      <c r="N17" s="74"/>
      <c r="O17" s="74"/>
      <c r="P17" s="74"/>
      <c r="Q17" s="74"/>
      <c r="R17" s="74"/>
      <c r="S17" s="74"/>
      <c r="T17" s="74"/>
      <c r="U17" s="74"/>
      <c r="V17" s="74"/>
      <c r="W17" s="74"/>
      <c r="X17" s="74"/>
      <c r="Y17" s="74"/>
      <c r="Z17" s="74"/>
      <c r="AA17" s="74"/>
      <c r="AB17" s="74"/>
    </row>
    <row r="18" spans="1:28" ht="26.25" customHeight="1" x14ac:dyDescent="0.2">
      <c r="A18" s="77"/>
      <c r="B18" s="78"/>
      <c r="C18" s="77">
        <v>12</v>
      </c>
      <c r="D18" s="85" t="s">
        <v>62</v>
      </c>
      <c r="E18" s="86" t="str">
        <f t="array" aca="1" ref="E18" ca="1">IFERROR(IMAGE(INDEX(Poke_Ref!$C$2:$C$745, MATCH(D18, Poke_Ref!$B$2:$B$745,0)), 3), "")</f>
        <v/>
      </c>
      <c r="F18" s="7" t="s">
        <v>8</v>
      </c>
      <c r="G18" s="73"/>
      <c r="H18" s="74"/>
      <c r="I18" s="74"/>
      <c r="J18" s="74"/>
      <c r="K18" s="74"/>
      <c r="L18" s="74"/>
      <c r="M18" s="74"/>
      <c r="N18" s="74"/>
      <c r="O18" s="74"/>
      <c r="P18" s="74"/>
      <c r="Q18" s="74"/>
      <c r="R18" s="74"/>
      <c r="S18" s="74"/>
      <c r="T18" s="74"/>
      <c r="U18" s="74"/>
      <c r="V18" s="74"/>
      <c r="W18" s="74"/>
      <c r="X18" s="74"/>
      <c r="Y18" s="74"/>
      <c r="Z18" s="74"/>
      <c r="AA18" s="74"/>
      <c r="AB18" s="74"/>
    </row>
    <row r="19" spans="1:28" ht="26.25" customHeight="1" x14ac:dyDescent="0.2">
      <c r="A19" s="77"/>
      <c r="B19" s="78"/>
      <c r="C19" s="77">
        <v>13</v>
      </c>
      <c r="D19" s="85" t="s">
        <v>63</v>
      </c>
      <c r="E19" s="86" t="str">
        <f t="array" aca="1" ref="E19" ca="1">IFERROR(IMAGE(INDEX(Poke_Ref!$C$2:$C$745, MATCH(D19, Poke_Ref!$B$2:$B$745,0)), 3), "")</f>
        <v/>
      </c>
      <c r="F19" s="7" t="s">
        <v>8</v>
      </c>
      <c r="G19" s="73"/>
      <c r="H19" s="74"/>
      <c r="I19" s="74"/>
      <c r="J19" s="74"/>
      <c r="K19" s="74"/>
      <c r="L19" s="74"/>
      <c r="M19" s="74"/>
      <c r="N19" s="74"/>
      <c r="O19" s="74"/>
      <c r="P19" s="74"/>
      <c r="Q19" s="74"/>
      <c r="R19" s="74"/>
      <c r="S19" s="74"/>
      <c r="T19" s="74"/>
      <c r="U19" s="74"/>
      <c r="V19" s="74"/>
      <c r="W19" s="74"/>
      <c r="X19" s="74"/>
      <c r="Y19" s="74"/>
      <c r="Z19" s="74"/>
      <c r="AA19" s="74"/>
      <c r="AB19" s="74"/>
    </row>
    <row r="20" spans="1:28" ht="26.25" customHeight="1" x14ac:dyDescent="0.2">
      <c r="A20" s="77"/>
      <c r="B20" s="78"/>
      <c r="C20" s="77">
        <v>14</v>
      </c>
      <c r="D20" s="85" t="s">
        <v>64</v>
      </c>
      <c r="E20" s="86" t="str">
        <f t="array" aca="1" ref="E20" ca="1">IFERROR(IMAGE(INDEX(Poke_Ref!$C$2:$C$745, MATCH(D20, Poke_Ref!$B$2:$B$745,0)), 3), "")</f>
        <v/>
      </c>
      <c r="F20" s="87" t="s">
        <v>8</v>
      </c>
      <c r="G20" s="73"/>
      <c r="H20" s="74"/>
      <c r="I20" s="74"/>
      <c r="J20" s="74"/>
      <c r="K20" s="74"/>
      <c r="L20" s="74"/>
      <c r="M20" s="74"/>
      <c r="N20" s="74"/>
      <c r="O20" s="74"/>
      <c r="P20" s="74"/>
      <c r="Q20" s="74"/>
      <c r="R20" s="74"/>
      <c r="S20" s="74"/>
      <c r="T20" s="74"/>
      <c r="U20" s="74"/>
      <c r="V20" s="74"/>
      <c r="W20" s="74"/>
      <c r="X20" s="74"/>
      <c r="Y20" s="74"/>
      <c r="Z20" s="74"/>
      <c r="AA20" s="74"/>
      <c r="AB20" s="74"/>
    </row>
    <row r="21" spans="1:28" ht="26.25" customHeight="1" x14ac:dyDescent="0.2">
      <c r="A21" s="77"/>
      <c r="B21" s="78"/>
      <c r="C21" s="77">
        <v>15</v>
      </c>
      <c r="D21" s="85" t="s">
        <v>65</v>
      </c>
      <c r="E21" s="86" t="str">
        <f t="array" aca="1" ref="E21" ca="1">IFERROR(IMAGE(INDEX(Poke_Ref!$C$2:$C$745, MATCH(D21, Poke_Ref!$B$2:$B$745,0)), 3), "")</f>
        <v/>
      </c>
      <c r="F21" s="87" t="s">
        <v>8</v>
      </c>
      <c r="G21" s="73"/>
      <c r="H21" s="74"/>
      <c r="I21" s="74"/>
      <c r="J21" s="74"/>
      <c r="K21" s="74"/>
      <c r="L21" s="74"/>
      <c r="M21" s="74"/>
      <c r="N21" s="74"/>
      <c r="O21" s="74"/>
      <c r="P21" s="74"/>
      <c r="Q21" s="74"/>
      <c r="R21" s="74"/>
      <c r="S21" s="74"/>
      <c r="T21" s="74"/>
      <c r="U21" s="74"/>
      <c r="V21" s="74"/>
      <c r="W21" s="74"/>
      <c r="X21" s="74"/>
      <c r="Y21" s="74"/>
      <c r="Z21" s="74"/>
      <c r="AA21" s="74"/>
      <c r="AB21" s="74"/>
    </row>
    <row r="22" spans="1:28" ht="26.25" customHeight="1" x14ac:dyDescent="0.2">
      <c r="A22" s="77"/>
      <c r="B22" s="78"/>
      <c r="C22" s="77">
        <v>16</v>
      </c>
      <c r="D22" s="85" t="s">
        <v>66</v>
      </c>
      <c r="E22" s="86" t="str">
        <f t="array" aca="1" ref="E22" ca="1">IFERROR(IMAGE(INDEX(Poke_Ref!$C$2:$C$745, MATCH(D22, Poke_Ref!$B$2:$B$745,0)), 3), "")</f>
        <v/>
      </c>
      <c r="F22" s="7" t="s">
        <v>8</v>
      </c>
      <c r="G22" s="73"/>
      <c r="H22" s="74"/>
      <c r="I22" s="74"/>
      <c r="J22" s="74"/>
      <c r="K22" s="74"/>
      <c r="L22" s="74"/>
      <c r="M22" s="74"/>
      <c r="N22" s="74"/>
      <c r="O22" s="74"/>
      <c r="P22" s="74"/>
      <c r="Q22" s="74"/>
      <c r="R22" s="74"/>
      <c r="S22" s="74"/>
      <c r="T22" s="74"/>
      <c r="U22" s="74"/>
      <c r="V22" s="74"/>
      <c r="W22" s="74"/>
      <c r="X22" s="74"/>
      <c r="Y22" s="74"/>
      <c r="Z22" s="74"/>
      <c r="AA22" s="74"/>
      <c r="AB22" s="74"/>
    </row>
    <row r="23" spans="1:28" ht="26.25" customHeight="1" x14ac:dyDescent="0.2">
      <c r="A23" s="77"/>
      <c r="B23" s="78"/>
      <c r="C23" s="77">
        <v>17</v>
      </c>
      <c r="D23" s="85" t="s">
        <v>67</v>
      </c>
      <c r="E23" s="86" t="str">
        <f t="array" aca="1" ref="E23" ca="1">IFERROR(IMAGE(INDEX(Poke_Ref!$C$2:$C$745, MATCH(D23, Poke_Ref!$B$2:$B$745,0)), 3), "")</f>
        <v/>
      </c>
      <c r="F23" s="87" t="s">
        <v>8</v>
      </c>
      <c r="G23" s="73"/>
      <c r="H23" s="74"/>
      <c r="I23" s="74"/>
      <c r="J23" s="74"/>
      <c r="K23" s="74"/>
      <c r="L23" s="74"/>
      <c r="M23" s="74"/>
      <c r="N23" s="74"/>
      <c r="O23" s="74"/>
      <c r="P23" s="74"/>
      <c r="Q23" s="74"/>
      <c r="R23" s="74"/>
      <c r="S23" s="74"/>
      <c r="T23" s="74"/>
      <c r="U23" s="74"/>
      <c r="V23" s="74"/>
      <c r="W23" s="74"/>
      <c r="X23" s="74"/>
      <c r="Y23" s="74"/>
      <c r="Z23" s="74"/>
      <c r="AA23" s="74"/>
      <c r="AB23" s="74"/>
    </row>
    <row r="24" spans="1:28" ht="26.25" customHeight="1" x14ac:dyDescent="0.2">
      <c r="A24" s="77"/>
      <c r="B24" s="78"/>
      <c r="C24" s="77">
        <v>18</v>
      </c>
      <c r="D24" s="85" t="s">
        <v>68</v>
      </c>
      <c r="E24" s="86" t="str">
        <f t="array" aca="1" ref="E24" ca="1">IFERROR(IMAGE(INDEX(Poke_Ref!$C$2:$C$745, MATCH(D24, Poke_Ref!$B$2:$B$745,0)), 3), "")</f>
        <v/>
      </c>
      <c r="F24" s="87" t="s">
        <v>8</v>
      </c>
      <c r="G24" s="73"/>
      <c r="H24" s="74"/>
      <c r="I24" s="74"/>
      <c r="J24" s="74"/>
      <c r="K24" s="74"/>
      <c r="L24" s="74"/>
      <c r="M24" s="74"/>
      <c r="N24" s="74"/>
      <c r="O24" s="74"/>
      <c r="P24" s="74"/>
      <c r="Q24" s="74"/>
      <c r="R24" s="74"/>
      <c r="S24" s="74"/>
      <c r="T24" s="74"/>
      <c r="U24" s="74"/>
      <c r="V24" s="74"/>
      <c r="W24" s="74"/>
      <c r="X24" s="74"/>
      <c r="Y24" s="74"/>
      <c r="Z24" s="74"/>
      <c r="AA24" s="74"/>
      <c r="AB24" s="74"/>
    </row>
    <row r="25" spans="1:28" ht="26.25" customHeight="1" x14ac:dyDescent="0.2">
      <c r="A25" s="77"/>
      <c r="B25" s="78"/>
      <c r="C25" s="77">
        <v>19</v>
      </c>
      <c r="D25" s="85" t="s">
        <v>69</v>
      </c>
      <c r="E25" s="86" t="str">
        <f t="array" aca="1" ref="E25" ca="1">IFERROR(IMAGE(INDEX(Poke_Ref!$C$2:$C$745, MATCH(D25, Poke_Ref!$B$2:$B$745,0)), 3), "")</f>
        <v/>
      </c>
      <c r="F25" s="7" t="s">
        <v>8</v>
      </c>
      <c r="G25" s="73"/>
      <c r="H25" s="74"/>
      <c r="I25" s="74"/>
      <c r="J25" s="74"/>
      <c r="K25" s="74"/>
      <c r="L25" s="74"/>
      <c r="M25" s="74"/>
      <c r="N25" s="74"/>
      <c r="O25" s="74"/>
      <c r="P25" s="74"/>
      <c r="Q25" s="74"/>
      <c r="R25" s="74"/>
      <c r="S25" s="74"/>
      <c r="T25" s="74"/>
      <c r="U25" s="74"/>
      <c r="V25" s="74"/>
      <c r="W25" s="74"/>
      <c r="X25" s="74"/>
      <c r="Y25" s="74"/>
      <c r="Z25" s="74"/>
      <c r="AA25" s="74"/>
      <c r="AB25" s="74"/>
    </row>
    <row r="26" spans="1:28" ht="26.25" customHeight="1" x14ac:dyDescent="0.2">
      <c r="A26" s="77"/>
      <c r="B26" s="78"/>
      <c r="C26" s="77">
        <v>20</v>
      </c>
      <c r="D26" s="85" t="s">
        <v>70</v>
      </c>
      <c r="E26" s="86" t="str">
        <f t="array" aca="1" ref="E26" ca="1">IFERROR(IMAGE(INDEX(Poke_Ref!$C$2:$C$745, MATCH(D26, Poke_Ref!$B$2:$B$745,0)), 3), "")</f>
        <v/>
      </c>
      <c r="F26" s="7" t="s">
        <v>8</v>
      </c>
      <c r="G26" s="73"/>
      <c r="H26" s="74"/>
      <c r="I26" s="74"/>
      <c r="J26" s="74"/>
      <c r="K26" s="74"/>
      <c r="L26" s="74"/>
      <c r="M26" s="74"/>
      <c r="N26" s="74"/>
      <c r="O26" s="74"/>
      <c r="P26" s="74"/>
      <c r="Q26" s="74"/>
      <c r="R26" s="74"/>
      <c r="S26" s="74"/>
      <c r="T26" s="74"/>
      <c r="U26" s="74"/>
      <c r="V26" s="74"/>
      <c r="W26" s="74"/>
      <c r="X26" s="74"/>
      <c r="Y26" s="74"/>
      <c r="Z26" s="74"/>
      <c r="AA26" s="74"/>
      <c r="AB26" s="74"/>
    </row>
    <row r="27" spans="1:28" ht="26.25" customHeight="1" x14ac:dyDescent="0.2">
      <c r="A27" s="77"/>
      <c r="B27" s="78"/>
      <c r="C27" s="77">
        <v>21</v>
      </c>
      <c r="D27" s="85" t="s">
        <v>71</v>
      </c>
      <c r="E27" s="86" t="str">
        <f t="array" aca="1" ref="E27" ca="1">IFERROR(IMAGE(INDEX(Poke_Ref!$C$2:$C$745, MATCH(D27, Poke_Ref!$B$2:$B$745,0)), 3), "")</f>
        <v/>
      </c>
      <c r="F27" s="87" t="s">
        <v>8</v>
      </c>
      <c r="G27" s="73"/>
      <c r="H27" s="74"/>
      <c r="I27" s="74"/>
      <c r="J27" s="74"/>
      <c r="K27" s="74"/>
      <c r="L27" s="74"/>
      <c r="M27" s="74"/>
      <c r="N27" s="74"/>
      <c r="O27" s="74"/>
      <c r="P27" s="74"/>
      <c r="Q27" s="74"/>
      <c r="R27" s="74"/>
      <c r="S27" s="74"/>
      <c r="T27" s="74"/>
      <c r="U27" s="74"/>
      <c r="V27" s="74"/>
      <c r="W27" s="74"/>
      <c r="X27" s="74"/>
      <c r="Y27" s="74"/>
      <c r="Z27" s="74"/>
      <c r="AA27" s="74"/>
      <c r="AB27" s="74"/>
    </row>
    <row r="28" spans="1:28" ht="26.25" customHeight="1" x14ac:dyDescent="0.2">
      <c r="A28" s="77"/>
      <c r="B28" s="78"/>
      <c r="C28" s="77">
        <v>22</v>
      </c>
      <c r="D28" s="85" t="s">
        <v>72</v>
      </c>
      <c r="E28" s="86" t="str">
        <f t="array" aca="1" ref="E28" ca="1">IFERROR(IMAGE(INDEX(Poke_Ref!$C$2:$C$745, MATCH(D28, Poke_Ref!$B$2:$B$745,0)), 3), "")</f>
        <v/>
      </c>
      <c r="F28" s="87" t="s">
        <v>8</v>
      </c>
      <c r="G28" s="73"/>
      <c r="H28" s="74"/>
      <c r="I28" s="74"/>
      <c r="J28" s="74"/>
      <c r="K28" s="74"/>
      <c r="L28" s="74"/>
      <c r="M28" s="74"/>
      <c r="N28" s="74"/>
      <c r="O28" s="74"/>
      <c r="P28" s="74"/>
      <c r="Q28" s="74"/>
      <c r="R28" s="74"/>
      <c r="S28" s="74"/>
      <c r="T28" s="74"/>
      <c r="U28" s="74"/>
      <c r="V28" s="74"/>
      <c r="W28" s="74"/>
      <c r="X28" s="74"/>
      <c r="Y28" s="74"/>
      <c r="Z28" s="74"/>
      <c r="AA28" s="74"/>
      <c r="AB28" s="74"/>
    </row>
    <row r="29" spans="1:28" ht="26.25" customHeight="1" x14ac:dyDescent="0.2">
      <c r="A29" s="77"/>
      <c r="B29" s="78"/>
      <c r="C29" s="77">
        <v>23</v>
      </c>
      <c r="D29" s="85" t="s">
        <v>73</v>
      </c>
      <c r="E29" s="86" t="str">
        <f t="array" aca="1" ref="E29" ca="1">IFERROR(IMAGE(INDEX(Poke_Ref!$C$2:$C$745, MATCH(D29, Poke_Ref!$B$2:$B$745,0)), 3), "")</f>
        <v/>
      </c>
      <c r="F29" s="7" t="s">
        <v>8</v>
      </c>
      <c r="G29" s="73"/>
      <c r="H29" s="74"/>
      <c r="I29" s="74"/>
      <c r="J29" s="74"/>
      <c r="K29" s="74"/>
      <c r="L29" s="74"/>
      <c r="M29" s="74"/>
      <c r="N29" s="74"/>
      <c r="O29" s="74"/>
      <c r="P29" s="74"/>
      <c r="Q29" s="74"/>
      <c r="R29" s="74"/>
      <c r="S29" s="74"/>
      <c r="T29" s="74"/>
      <c r="U29" s="74"/>
      <c r="V29" s="74"/>
      <c r="W29" s="74"/>
      <c r="X29" s="74"/>
      <c r="Y29" s="74"/>
      <c r="Z29" s="74"/>
      <c r="AA29" s="74"/>
      <c r="AB29" s="74"/>
    </row>
    <row r="30" spans="1:28" ht="26.25" customHeight="1" x14ac:dyDescent="0.2">
      <c r="A30" s="77"/>
      <c r="B30" s="78"/>
      <c r="C30" s="77">
        <v>24</v>
      </c>
      <c r="D30" s="85" t="s">
        <v>74</v>
      </c>
      <c r="E30" s="86" t="str">
        <f t="array" aca="1" ref="E30" ca="1">IFERROR(IMAGE(INDEX(Poke_Ref!$C$2:$C$745, MATCH(D30, Poke_Ref!$B$2:$B$745,0)), 3), "")</f>
        <v/>
      </c>
      <c r="F30" s="87" t="s">
        <v>8</v>
      </c>
      <c r="G30" s="73"/>
      <c r="H30" s="74"/>
      <c r="I30" s="74"/>
      <c r="J30" s="74"/>
      <c r="K30" s="74"/>
      <c r="L30" s="74"/>
      <c r="M30" s="74"/>
      <c r="N30" s="74"/>
      <c r="O30" s="74"/>
      <c r="P30" s="74"/>
      <c r="Q30" s="74"/>
      <c r="R30" s="74"/>
      <c r="S30" s="74"/>
      <c r="T30" s="74"/>
      <c r="U30" s="74"/>
      <c r="V30" s="74"/>
      <c r="W30" s="74"/>
      <c r="X30" s="74"/>
      <c r="Y30" s="74"/>
      <c r="Z30" s="74"/>
      <c r="AA30" s="74"/>
      <c r="AB30" s="74"/>
    </row>
    <row r="31" spans="1:28" ht="26.25" customHeight="1" x14ac:dyDescent="0.2">
      <c r="A31" s="77"/>
      <c r="B31" s="78"/>
      <c r="C31" s="77">
        <v>25</v>
      </c>
      <c r="D31" s="85" t="s">
        <v>75</v>
      </c>
      <c r="E31" s="86" t="str">
        <f t="array" aca="1" ref="E31" ca="1">IFERROR(IMAGE(INDEX(Poke_Ref!$C$2:$C$745, MATCH(D31, Poke_Ref!$B$2:$B$745,0)), 3), "")</f>
        <v/>
      </c>
      <c r="F31" s="87" t="s">
        <v>8</v>
      </c>
      <c r="G31" s="73"/>
      <c r="H31" s="74"/>
      <c r="I31" s="74"/>
      <c r="J31" s="74"/>
      <c r="K31" s="74"/>
      <c r="L31" s="74"/>
      <c r="M31" s="74"/>
      <c r="N31" s="74"/>
      <c r="O31" s="74"/>
      <c r="P31" s="74"/>
      <c r="Q31" s="74"/>
      <c r="R31" s="74"/>
      <c r="S31" s="74"/>
      <c r="T31" s="74"/>
      <c r="U31" s="74"/>
      <c r="V31" s="74"/>
      <c r="W31" s="74"/>
      <c r="X31" s="74"/>
      <c r="Y31" s="74"/>
      <c r="Z31" s="74"/>
      <c r="AA31" s="74"/>
      <c r="AB31" s="74"/>
    </row>
    <row r="32" spans="1:28" ht="26.25" customHeight="1" x14ac:dyDescent="0.2">
      <c r="A32" s="77"/>
      <c r="B32" s="78"/>
      <c r="C32" s="77">
        <v>26</v>
      </c>
      <c r="D32" s="85" t="s">
        <v>76</v>
      </c>
      <c r="E32" s="86" t="str">
        <f t="array" aca="1" ref="E32" ca="1">IFERROR(IMAGE(INDEX(Poke_Ref!$C$2:$C$745, MATCH(D32, Poke_Ref!$B$2:$B$745,0)), 3), "")</f>
        <v/>
      </c>
      <c r="F32" s="87" t="s">
        <v>8</v>
      </c>
      <c r="G32" s="73"/>
      <c r="H32" s="74"/>
      <c r="I32" s="74"/>
      <c r="J32" s="74"/>
      <c r="K32" s="74"/>
      <c r="L32" s="74"/>
      <c r="M32" s="74"/>
      <c r="N32" s="74"/>
      <c r="O32" s="74"/>
      <c r="P32" s="74"/>
      <c r="Q32" s="74"/>
      <c r="R32" s="74"/>
      <c r="S32" s="74"/>
      <c r="T32" s="74"/>
      <c r="U32" s="74"/>
      <c r="V32" s="74"/>
      <c r="W32" s="74"/>
      <c r="X32" s="74"/>
      <c r="Y32" s="74"/>
      <c r="Z32" s="74"/>
      <c r="AA32" s="74"/>
      <c r="AB32" s="74"/>
    </row>
    <row r="33" spans="1:28" ht="26.25" customHeight="1" x14ac:dyDescent="0.2">
      <c r="A33" s="77"/>
      <c r="B33" s="78"/>
      <c r="C33" s="77">
        <v>27</v>
      </c>
      <c r="D33" s="85" t="s">
        <v>77</v>
      </c>
      <c r="E33" s="86" t="str">
        <f t="array" aca="1" ref="E33" ca="1">IFERROR(IMAGE(INDEX(Poke_Ref!$C$2:$C$745, MATCH(D33, Poke_Ref!$B$2:$B$745,0)), 3), "")</f>
        <v/>
      </c>
      <c r="F33" s="87" t="s">
        <v>8</v>
      </c>
      <c r="G33" s="73"/>
      <c r="H33" s="74"/>
      <c r="I33" s="74"/>
      <c r="J33" s="74"/>
      <c r="K33" s="74"/>
      <c r="L33" s="74"/>
      <c r="M33" s="74"/>
      <c r="N33" s="74"/>
      <c r="O33" s="74"/>
      <c r="P33" s="74"/>
      <c r="Q33" s="74"/>
      <c r="R33" s="74"/>
      <c r="S33" s="74"/>
      <c r="T33" s="74"/>
      <c r="U33" s="74"/>
      <c r="V33" s="74"/>
      <c r="W33" s="74"/>
      <c r="X33" s="74"/>
      <c r="Y33" s="74"/>
      <c r="Z33" s="74"/>
      <c r="AA33" s="74"/>
      <c r="AB33" s="74"/>
    </row>
    <row r="34" spans="1:28" ht="26.25" customHeight="1" x14ac:dyDescent="0.2">
      <c r="A34" s="77"/>
      <c r="B34" s="78"/>
      <c r="C34" s="77">
        <v>28</v>
      </c>
      <c r="D34" s="85" t="s">
        <v>78</v>
      </c>
      <c r="E34" s="86" t="str">
        <f t="array" aca="1" ref="E34" ca="1">IFERROR(IMAGE(INDEX(Poke_Ref!$C$2:$C$745, MATCH(D34, Poke_Ref!$B$2:$B$745,0)), 3), "")</f>
        <v/>
      </c>
      <c r="F34" s="7" t="s">
        <v>8</v>
      </c>
      <c r="G34" s="73"/>
      <c r="H34" s="74"/>
      <c r="I34" s="74"/>
      <c r="J34" s="74"/>
      <c r="K34" s="74"/>
      <c r="L34" s="74"/>
      <c r="M34" s="74"/>
      <c r="N34" s="74"/>
      <c r="O34" s="74"/>
      <c r="P34" s="74"/>
      <c r="Q34" s="74"/>
      <c r="R34" s="74"/>
      <c r="S34" s="74"/>
      <c r="T34" s="74"/>
      <c r="U34" s="74"/>
      <c r="V34" s="74"/>
      <c r="W34" s="74"/>
      <c r="X34" s="74"/>
      <c r="Y34" s="74"/>
      <c r="Z34" s="74"/>
      <c r="AA34" s="74"/>
      <c r="AB34" s="74"/>
    </row>
    <row r="35" spans="1:28" ht="26.25" customHeight="1" x14ac:dyDescent="0.2">
      <c r="A35" s="77"/>
      <c r="B35" s="78"/>
      <c r="C35" s="77">
        <v>29</v>
      </c>
      <c r="D35" s="85" t="s">
        <v>79</v>
      </c>
      <c r="E35" s="86" t="str">
        <f t="array" aca="1" ref="E35" ca="1">IFERROR(IMAGE(INDEX(Poke_Ref!$C$2:$C$745, MATCH(D35, Poke_Ref!$B$2:$B$745,0)), 3), "")</f>
        <v/>
      </c>
      <c r="F35" s="7" t="s">
        <v>8</v>
      </c>
      <c r="G35" s="73"/>
      <c r="H35" s="74"/>
      <c r="I35" s="74"/>
      <c r="J35" s="74"/>
      <c r="K35" s="74"/>
      <c r="L35" s="74"/>
      <c r="M35" s="74"/>
      <c r="N35" s="74"/>
      <c r="O35" s="74"/>
      <c r="P35" s="74"/>
      <c r="Q35" s="74"/>
      <c r="R35" s="74"/>
      <c r="S35" s="74"/>
      <c r="T35" s="74"/>
      <c r="U35" s="74"/>
      <c r="V35" s="74"/>
      <c r="W35" s="74"/>
      <c r="X35" s="74"/>
      <c r="Y35" s="74"/>
      <c r="Z35" s="74"/>
      <c r="AA35" s="74"/>
      <c r="AB35" s="74"/>
    </row>
    <row r="36" spans="1:28" ht="26.25" customHeight="1" x14ac:dyDescent="0.2">
      <c r="A36" s="77"/>
      <c r="B36" s="78"/>
      <c r="C36" s="77">
        <v>30</v>
      </c>
      <c r="D36" s="85" t="s">
        <v>80</v>
      </c>
      <c r="E36" s="86" t="str">
        <f t="array" aca="1" ref="E36" ca="1">IFERROR(IMAGE(INDEX(Poke_Ref!$C$2:$C$745, MATCH(D36, Poke_Ref!$B$2:$B$745,0)), 3), "")</f>
        <v/>
      </c>
      <c r="F36" s="87" t="s">
        <v>8</v>
      </c>
      <c r="G36" s="73"/>
      <c r="H36" s="74"/>
      <c r="I36" s="74"/>
      <c r="J36" s="74"/>
      <c r="K36" s="74"/>
      <c r="L36" s="74"/>
      <c r="M36" s="74"/>
      <c r="N36" s="74"/>
      <c r="O36" s="74"/>
      <c r="P36" s="74"/>
      <c r="Q36" s="74"/>
      <c r="R36" s="74"/>
      <c r="S36" s="74"/>
      <c r="T36" s="74"/>
      <c r="U36" s="74"/>
      <c r="V36" s="74"/>
      <c r="W36" s="74"/>
      <c r="X36" s="74"/>
      <c r="Y36" s="74"/>
      <c r="Z36" s="74"/>
      <c r="AA36" s="74"/>
      <c r="AB36" s="74"/>
    </row>
    <row r="37" spans="1:28" ht="26.25" customHeight="1" x14ac:dyDescent="0.2">
      <c r="A37" s="77"/>
      <c r="B37" s="78"/>
      <c r="C37" s="77">
        <v>31</v>
      </c>
      <c r="D37" s="85" t="s">
        <v>81</v>
      </c>
      <c r="E37" s="86" t="str">
        <f t="array" aca="1" ref="E37" ca="1">IFERROR(IMAGE(INDEX(Poke_Ref!$C$2:$C$745, MATCH(D37, Poke_Ref!$B$2:$B$745,0)), 3), "")</f>
        <v/>
      </c>
      <c r="F37" s="87" t="s">
        <v>8</v>
      </c>
      <c r="G37" s="73"/>
      <c r="H37" s="74"/>
      <c r="I37" s="74"/>
      <c r="J37" s="74"/>
      <c r="K37" s="74"/>
      <c r="L37" s="74"/>
      <c r="M37" s="74"/>
      <c r="N37" s="74"/>
      <c r="O37" s="74"/>
      <c r="P37" s="74"/>
      <c r="Q37" s="74"/>
      <c r="R37" s="74"/>
      <c r="S37" s="74"/>
      <c r="T37" s="74"/>
      <c r="U37" s="74"/>
      <c r="V37" s="74"/>
      <c r="W37" s="74"/>
      <c r="X37" s="74"/>
      <c r="Y37" s="74"/>
      <c r="Z37" s="74"/>
      <c r="AA37" s="74"/>
      <c r="AB37" s="74"/>
    </row>
    <row r="38" spans="1:28" ht="26.25" customHeight="1" x14ac:dyDescent="0.2">
      <c r="A38" s="77"/>
      <c r="B38" s="78"/>
      <c r="C38" s="77">
        <v>32</v>
      </c>
      <c r="D38" s="85" t="s">
        <v>82</v>
      </c>
      <c r="E38" s="86" t="str">
        <f t="array" aca="1" ref="E38" ca="1">IFERROR(IMAGE(INDEX(Poke_Ref!$C$2:$C$745, MATCH(D38, Poke_Ref!$B$2:$B$745,0)), 3), "")</f>
        <v/>
      </c>
      <c r="F38" s="87" t="s">
        <v>8</v>
      </c>
      <c r="G38" s="73"/>
      <c r="H38" s="74"/>
      <c r="I38" s="74"/>
      <c r="J38" s="74"/>
      <c r="K38" s="74"/>
      <c r="L38" s="74"/>
      <c r="M38" s="74"/>
      <c r="N38" s="74"/>
      <c r="O38" s="74"/>
      <c r="P38" s="74"/>
      <c r="Q38" s="74"/>
      <c r="R38" s="74"/>
      <c r="S38" s="74"/>
      <c r="T38" s="74"/>
      <c r="U38" s="74"/>
      <c r="V38" s="74"/>
      <c r="W38" s="74"/>
      <c r="X38" s="74"/>
      <c r="Y38" s="74"/>
      <c r="Z38" s="74"/>
      <c r="AA38" s="74"/>
      <c r="AB38" s="74"/>
    </row>
    <row r="39" spans="1:28" ht="26.25" customHeight="1" x14ac:dyDescent="0.2">
      <c r="A39" s="77"/>
      <c r="B39" s="78"/>
      <c r="C39" s="77">
        <v>33</v>
      </c>
      <c r="D39" s="85" t="s">
        <v>83</v>
      </c>
      <c r="E39" s="86" t="str">
        <f t="array" aca="1" ref="E39" ca="1">IFERROR(IMAGE(INDEX(Poke_Ref!$C$2:$C$745, MATCH(D39, Poke_Ref!$B$2:$B$745,0)), 3), "")</f>
        <v/>
      </c>
      <c r="F39" s="87" t="s">
        <v>8</v>
      </c>
      <c r="G39" s="73"/>
      <c r="H39" s="74"/>
      <c r="I39" s="74"/>
      <c r="J39" s="74"/>
      <c r="K39" s="74"/>
      <c r="L39" s="74"/>
      <c r="M39" s="74"/>
      <c r="N39" s="74"/>
      <c r="O39" s="74"/>
      <c r="P39" s="74"/>
      <c r="Q39" s="74"/>
      <c r="R39" s="74"/>
      <c r="S39" s="74"/>
      <c r="T39" s="74"/>
      <c r="U39" s="74"/>
      <c r="V39" s="74"/>
      <c r="W39" s="74"/>
      <c r="X39" s="74"/>
      <c r="Y39" s="74"/>
      <c r="Z39" s="74"/>
      <c r="AA39" s="74"/>
      <c r="AB39" s="74"/>
    </row>
    <row r="40" spans="1:28" ht="26.25" customHeight="1" x14ac:dyDescent="0.2">
      <c r="A40" s="77"/>
      <c r="B40" s="78"/>
      <c r="C40" s="77">
        <v>34</v>
      </c>
      <c r="D40" s="85" t="s">
        <v>84</v>
      </c>
      <c r="E40" s="86" t="str">
        <f t="array" aca="1" ref="E40" ca="1">IFERROR(IMAGE(INDEX(Poke_Ref!$C$2:$C$745, MATCH(D40, Poke_Ref!$B$2:$B$745,0)), 3), "")</f>
        <v/>
      </c>
      <c r="F40" s="87" t="s">
        <v>8</v>
      </c>
      <c r="G40" s="73"/>
      <c r="H40" s="74"/>
      <c r="I40" s="74"/>
      <c r="J40" s="74"/>
      <c r="K40" s="74"/>
      <c r="L40" s="74"/>
      <c r="M40" s="74"/>
      <c r="N40" s="74"/>
      <c r="O40" s="74"/>
      <c r="P40" s="74"/>
      <c r="Q40" s="74"/>
      <c r="R40" s="74"/>
      <c r="S40" s="74"/>
      <c r="T40" s="74"/>
      <c r="U40" s="74"/>
      <c r="V40" s="74"/>
      <c r="W40" s="74"/>
      <c r="X40" s="74"/>
      <c r="Y40" s="74"/>
      <c r="Z40" s="74"/>
      <c r="AA40" s="74"/>
      <c r="AB40" s="74"/>
    </row>
    <row r="41" spans="1:28" ht="26.25" customHeight="1" x14ac:dyDescent="0.2">
      <c r="A41" s="77"/>
      <c r="B41" s="78"/>
      <c r="C41" s="77">
        <v>35</v>
      </c>
      <c r="D41" s="85" t="s">
        <v>85</v>
      </c>
      <c r="E41" s="86" t="str">
        <f t="array" aca="1" ref="E41" ca="1">IFERROR(IMAGE(INDEX(Poke_Ref!$C$2:$C$745, MATCH(D41, Poke_Ref!$B$2:$B$745,0)), 3), "")</f>
        <v/>
      </c>
      <c r="F41" s="7" t="s">
        <v>8</v>
      </c>
      <c r="G41" s="73"/>
      <c r="H41" s="74"/>
      <c r="I41" s="74"/>
      <c r="J41" s="74"/>
      <c r="K41" s="74"/>
      <c r="L41" s="74"/>
      <c r="M41" s="74"/>
      <c r="N41" s="74"/>
      <c r="O41" s="74"/>
      <c r="P41" s="74"/>
      <c r="Q41" s="74"/>
      <c r="R41" s="74"/>
      <c r="S41" s="74"/>
      <c r="T41" s="74"/>
      <c r="U41" s="74"/>
      <c r="V41" s="74"/>
      <c r="W41" s="74"/>
      <c r="X41" s="74"/>
      <c r="Y41" s="74"/>
      <c r="Z41" s="74"/>
      <c r="AA41" s="74"/>
      <c r="AB41" s="74"/>
    </row>
    <row r="42" spans="1:28" ht="26.25" customHeight="1" x14ac:dyDescent="0.2">
      <c r="A42" s="77"/>
      <c r="B42" s="78"/>
      <c r="C42" s="77">
        <v>36</v>
      </c>
      <c r="D42" s="85" t="s">
        <v>86</v>
      </c>
      <c r="E42" s="86" t="str">
        <f t="array" aca="1" ref="E42" ca="1">IFERROR(IMAGE(INDEX(Poke_Ref!$C$2:$C$745, MATCH(D42, Poke_Ref!$B$2:$B$745,0)), 3), "")</f>
        <v/>
      </c>
      <c r="F42" s="87" t="s">
        <v>8</v>
      </c>
      <c r="G42" s="73"/>
      <c r="H42" s="74"/>
      <c r="I42" s="74"/>
      <c r="J42" s="74"/>
      <c r="K42" s="74"/>
      <c r="L42" s="74"/>
      <c r="M42" s="74"/>
      <c r="N42" s="74"/>
      <c r="O42" s="74"/>
      <c r="P42" s="74"/>
      <c r="Q42" s="74"/>
      <c r="R42" s="74"/>
      <c r="S42" s="74"/>
      <c r="T42" s="74"/>
      <c r="U42" s="74"/>
      <c r="V42" s="74"/>
      <c r="W42" s="74"/>
      <c r="X42" s="74"/>
      <c r="Y42" s="74"/>
      <c r="Z42" s="74"/>
      <c r="AA42" s="74"/>
      <c r="AB42" s="74"/>
    </row>
    <row r="43" spans="1:28" ht="26.25" customHeight="1" x14ac:dyDescent="0.2">
      <c r="A43" s="77"/>
      <c r="B43" s="78"/>
      <c r="C43" s="77">
        <v>37</v>
      </c>
      <c r="D43" s="85" t="s">
        <v>87</v>
      </c>
      <c r="E43" s="86" t="str">
        <f t="array" aca="1" ref="E43" ca="1">IFERROR(IMAGE(INDEX(Poke_Ref!$C$2:$C$745, MATCH(D43, Poke_Ref!$B$2:$B$745,0)), 3), "")</f>
        <v/>
      </c>
      <c r="F43" s="87" t="s">
        <v>8</v>
      </c>
      <c r="G43" s="73"/>
      <c r="H43" s="74"/>
      <c r="I43" s="74"/>
      <c r="J43" s="74"/>
      <c r="K43" s="74"/>
      <c r="L43" s="74"/>
      <c r="M43" s="74"/>
      <c r="N43" s="74"/>
      <c r="O43" s="74"/>
      <c r="P43" s="74"/>
      <c r="Q43" s="74"/>
      <c r="R43" s="74"/>
      <c r="S43" s="74"/>
      <c r="T43" s="74"/>
      <c r="U43" s="74"/>
      <c r="V43" s="74"/>
      <c r="W43" s="74"/>
      <c r="X43" s="74"/>
      <c r="Y43" s="74"/>
      <c r="Z43" s="74"/>
      <c r="AA43" s="74"/>
      <c r="AB43" s="74"/>
    </row>
    <row r="44" spans="1:28" ht="26.25" customHeight="1" x14ac:dyDescent="0.2">
      <c r="A44" s="77"/>
      <c r="B44" s="78"/>
      <c r="C44" s="77">
        <v>38</v>
      </c>
      <c r="D44" s="85" t="s">
        <v>88</v>
      </c>
      <c r="E44" s="86" t="str">
        <f t="array" aca="1" ref="E44" ca="1">IFERROR(IMAGE(INDEX(Poke_Ref!$C$2:$C$745, MATCH(D44, Poke_Ref!$B$2:$B$745,0)), 3), "")</f>
        <v/>
      </c>
      <c r="F44" s="87" t="s">
        <v>8</v>
      </c>
      <c r="G44" s="73"/>
      <c r="H44" s="74"/>
      <c r="I44" s="74"/>
      <c r="J44" s="74"/>
      <c r="K44" s="74"/>
      <c r="L44" s="74"/>
      <c r="M44" s="74"/>
      <c r="N44" s="74"/>
      <c r="O44" s="74"/>
      <c r="P44" s="74"/>
      <c r="Q44" s="74"/>
      <c r="R44" s="74"/>
      <c r="S44" s="74"/>
      <c r="T44" s="74"/>
      <c r="U44" s="74"/>
      <c r="V44" s="74"/>
      <c r="W44" s="74"/>
      <c r="X44" s="74"/>
      <c r="Y44" s="74"/>
      <c r="Z44" s="74"/>
      <c r="AA44" s="74"/>
      <c r="AB44" s="74"/>
    </row>
    <row r="45" spans="1:28" ht="26.25" customHeight="1" x14ac:dyDescent="0.2">
      <c r="A45" s="77"/>
      <c r="B45" s="78"/>
      <c r="C45" s="77">
        <v>39</v>
      </c>
      <c r="D45" s="85" t="s">
        <v>89</v>
      </c>
      <c r="E45" s="86" t="str">
        <f t="array" aca="1" ref="E45" ca="1">IFERROR(IMAGE(INDEX(Poke_Ref!$C$2:$C$745, MATCH(D45, Poke_Ref!$B$2:$B$745,0)), 3), "")</f>
        <v/>
      </c>
      <c r="F45" s="87" t="s">
        <v>8</v>
      </c>
      <c r="G45" s="73"/>
      <c r="H45" s="74"/>
      <c r="I45" s="74"/>
      <c r="J45" s="74"/>
      <c r="K45" s="74"/>
      <c r="L45" s="74"/>
      <c r="M45" s="74"/>
      <c r="N45" s="74"/>
      <c r="O45" s="74"/>
      <c r="P45" s="74"/>
      <c r="Q45" s="74"/>
      <c r="R45" s="74"/>
      <c r="S45" s="74"/>
      <c r="T45" s="74"/>
      <c r="U45" s="74"/>
      <c r="V45" s="74"/>
      <c r="W45" s="74"/>
      <c r="X45" s="74"/>
      <c r="Y45" s="74"/>
      <c r="Z45" s="74"/>
      <c r="AA45" s="74"/>
      <c r="AB45" s="74"/>
    </row>
    <row r="46" spans="1:28" ht="26.25" customHeight="1" x14ac:dyDescent="0.2">
      <c r="A46" s="77"/>
      <c r="B46" s="78"/>
      <c r="C46" s="77">
        <v>40</v>
      </c>
      <c r="D46" s="85" t="s">
        <v>90</v>
      </c>
      <c r="E46" s="86" t="str">
        <f t="array" aca="1" ref="E46" ca="1">IFERROR(IMAGE(INDEX(Poke_Ref!$C$2:$C$745, MATCH(D46, Poke_Ref!$B$2:$B$745,0)), 3), "")</f>
        <v/>
      </c>
      <c r="F46" s="7" t="s">
        <v>8</v>
      </c>
      <c r="G46" s="73"/>
      <c r="H46" s="74"/>
      <c r="I46" s="74"/>
      <c r="J46" s="74"/>
      <c r="K46" s="74"/>
      <c r="L46" s="74"/>
      <c r="M46" s="74"/>
      <c r="N46" s="74"/>
      <c r="O46" s="74"/>
      <c r="P46" s="74"/>
      <c r="Q46" s="74"/>
      <c r="R46" s="74"/>
      <c r="S46" s="74"/>
      <c r="T46" s="74"/>
      <c r="U46" s="74"/>
      <c r="V46" s="74"/>
      <c r="W46" s="74"/>
      <c r="X46" s="74"/>
      <c r="Y46" s="74"/>
      <c r="Z46" s="74"/>
      <c r="AA46" s="74"/>
      <c r="AB46" s="74"/>
    </row>
    <row r="47" spans="1:28" ht="26.25" customHeight="1" x14ac:dyDescent="0.2">
      <c r="A47" s="77"/>
      <c r="B47" s="78"/>
      <c r="C47" s="77">
        <v>41</v>
      </c>
      <c r="D47" s="85" t="s">
        <v>91</v>
      </c>
      <c r="E47" s="86" t="str">
        <f t="array" aca="1" ref="E47" ca="1">IFERROR(IMAGE(INDEX(Poke_Ref!$C$2:$C$745, MATCH(D47, Poke_Ref!$B$2:$B$745,0)), 3), "")</f>
        <v/>
      </c>
      <c r="F47" s="87" t="s">
        <v>8</v>
      </c>
      <c r="G47" s="73"/>
      <c r="H47" s="74"/>
      <c r="I47" s="74"/>
      <c r="J47" s="74"/>
      <c r="K47" s="74"/>
      <c r="L47" s="74"/>
      <c r="M47" s="74"/>
      <c r="N47" s="74"/>
      <c r="O47" s="74"/>
      <c r="P47" s="74"/>
      <c r="Q47" s="74"/>
      <c r="R47" s="74"/>
      <c r="S47" s="74"/>
      <c r="T47" s="74"/>
      <c r="U47" s="74"/>
      <c r="V47" s="74"/>
      <c r="W47" s="74"/>
      <c r="X47" s="74"/>
      <c r="Y47" s="74"/>
      <c r="Z47" s="74"/>
      <c r="AA47" s="74"/>
      <c r="AB47" s="74"/>
    </row>
    <row r="48" spans="1:28" ht="26.25" customHeight="1" x14ac:dyDescent="0.2">
      <c r="A48" s="77"/>
      <c r="B48" s="78"/>
      <c r="C48" s="77">
        <v>42</v>
      </c>
      <c r="D48" s="85" t="s">
        <v>92</v>
      </c>
      <c r="E48" s="86" t="str">
        <f t="array" aca="1" ref="E48" ca="1">IFERROR(IMAGE(INDEX(Poke_Ref!$C$2:$C$745, MATCH(D48, Poke_Ref!$B$2:$B$745,0)), 3), "")</f>
        <v/>
      </c>
      <c r="F48" s="7" t="s">
        <v>8</v>
      </c>
      <c r="G48" s="73"/>
      <c r="H48" s="74"/>
      <c r="I48" s="74"/>
      <c r="J48" s="74"/>
      <c r="K48" s="74"/>
      <c r="L48" s="74"/>
      <c r="M48" s="74"/>
      <c r="N48" s="74"/>
      <c r="O48" s="74"/>
      <c r="P48" s="74"/>
      <c r="Q48" s="74"/>
      <c r="R48" s="74"/>
      <c r="S48" s="74"/>
      <c r="T48" s="74"/>
      <c r="U48" s="74"/>
      <c r="V48" s="74"/>
      <c r="W48" s="74"/>
      <c r="X48" s="74"/>
      <c r="Y48" s="74"/>
      <c r="Z48" s="74"/>
      <c r="AA48" s="74"/>
      <c r="AB48" s="74"/>
    </row>
    <row r="49" spans="1:28" ht="26.25" customHeight="1" x14ac:dyDescent="0.2">
      <c r="A49" s="77"/>
      <c r="B49" s="78"/>
      <c r="C49" s="77">
        <v>43</v>
      </c>
      <c r="D49" s="85" t="s">
        <v>93</v>
      </c>
      <c r="E49" s="86" t="str">
        <f t="array" aca="1" ref="E49" ca="1">IFERROR(IMAGE(INDEX(Poke_Ref!$C$2:$C$745, MATCH(D49, Poke_Ref!$B$2:$B$745,0)), 3), "")</f>
        <v/>
      </c>
      <c r="F49" s="87" t="s">
        <v>8</v>
      </c>
      <c r="G49" s="73"/>
      <c r="H49" s="74"/>
      <c r="I49" s="74"/>
      <c r="J49" s="74"/>
      <c r="K49" s="74"/>
      <c r="L49" s="74"/>
      <c r="M49" s="74"/>
      <c r="N49" s="74"/>
      <c r="O49" s="74"/>
      <c r="P49" s="74"/>
      <c r="Q49" s="74"/>
      <c r="R49" s="74"/>
      <c r="S49" s="74"/>
      <c r="T49" s="74"/>
      <c r="U49" s="74"/>
      <c r="V49" s="74"/>
      <c r="W49" s="74"/>
      <c r="X49" s="74"/>
      <c r="Y49" s="74"/>
      <c r="Z49" s="74"/>
      <c r="AA49" s="74"/>
      <c r="AB49" s="74"/>
    </row>
    <row r="50" spans="1:28" ht="26.25" customHeight="1" x14ac:dyDescent="0.2">
      <c r="A50" s="77"/>
      <c r="B50" s="78"/>
      <c r="C50" s="77">
        <v>44</v>
      </c>
      <c r="D50" s="85" t="s">
        <v>94</v>
      </c>
      <c r="E50" s="86" t="str">
        <f t="array" aca="1" ref="E50" ca="1">IFERROR(IMAGE(INDEX(Poke_Ref!$C$2:$C$745, MATCH(D50, Poke_Ref!$B$2:$B$745,0)), 3), "")</f>
        <v/>
      </c>
      <c r="F50" s="7" t="s">
        <v>8</v>
      </c>
      <c r="G50" s="73"/>
      <c r="H50" s="74"/>
      <c r="I50" s="74"/>
      <c r="J50" s="74"/>
      <c r="K50" s="74"/>
      <c r="L50" s="74"/>
      <c r="M50" s="74"/>
      <c r="N50" s="74"/>
      <c r="O50" s="74"/>
      <c r="P50" s="74"/>
      <c r="Q50" s="74"/>
      <c r="R50" s="74"/>
      <c r="S50" s="74"/>
      <c r="T50" s="74"/>
      <c r="U50" s="74"/>
      <c r="V50" s="74"/>
      <c r="W50" s="74"/>
      <c r="X50" s="74"/>
      <c r="Y50" s="74"/>
      <c r="Z50" s="74"/>
      <c r="AA50" s="74"/>
      <c r="AB50" s="74"/>
    </row>
    <row r="51" spans="1:28" ht="26.25" customHeight="1" x14ac:dyDescent="0.2">
      <c r="A51" s="77"/>
      <c r="B51" s="78"/>
      <c r="C51" s="77">
        <v>45</v>
      </c>
      <c r="D51" s="85" t="s">
        <v>95</v>
      </c>
      <c r="E51" s="86" t="str">
        <f t="array" aca="1" ref="E51" ca="1">IFERROR(IMAGE(INDEX(Poke_Ref!$C$2:$C$745, MATCH(D51, Poke_Ref!$B$2:$B$745,0)), 3), "")</f>
        <v/>
      </c>
      <c r="F51" s="87" t="s">
        <v>8</v>
      </c>
      <c r="G51" s="73"/>
      <c r="H51" s="74"/>
      <c r="I51" s="74"/>
      <c r="J51" s="74"/>
      <c r="K51" s="74"/>
      <c r="L51" s="74"/>
      <c r="M51" s="74"/>
      <c r="N51" s="74"/>
      <c r="O51" s="74"/>
      <c r="P51" s="74"/>
      <c r="Q51" s="74"/>
      <c r="R51" s="74"/>
      <c r="S51" s="74"/>
      <c r="T51" s="74"/>
      <c r="U51" s="74"/>
      <c r="V51" s="74"/>
      <c r="W51" s="74"/>
      <c r="X51" s="74"/>
      <c r="Y51" s="74"/>
      <c r="Z51" s="74"/>
      <c r="AA51" s="74"/>
      <c r="AB51" s="74"/>
    </row>
    <row r="52" spans="1:28" ht="26.25" customHeight="1" x14ac:dyDescent="0.2">
      <c r="A52" s="77"/>
      <c r="B52" s="78"/>
      <c r="C52" s="77">
        <v>46</v>
      </c>
      <c r="D52" s="85" t="s">
        <v>96</v>
      </c>
      <c r="E52" s="86" t="str">
        <f t="array" aca="1" ref="E52" ca="1">IFERROR(IMAGE(INDEX(Poke_Ref!$C$2:$C$745, MATCH(D52, Poke_Ref!$B$2:$B$745,0)), 3), "")</f>
        <v/>
      </c>
      <c r="F52" s="87" t="s">
        <v>8</v>
      </c>
      <c r="G52" s="73"/>
      <c r="H52" s="74"/>
      <c r="I52" s="74"/>
      <c r="J52" s="74"/>
      <c r="K52" s="74"/>
      <c r="L52" s="74"/>
      <c r="M52" s="74"/>
      <c r="N52" s="74"/>
      <c r="O52" s="74"/>
      <c r="P52" s="74"/>
      <c r="Q52" s="74"/>
      <c r="R52" s="74"/>
      <c r="S52" s="74"/>
      <c r="T52" s="74"/>
      <c r="U52" s="74"/>
      <c r="V52" s="74"/>
      <c r="W52" s="74"/>
      <c r="X52" s="74"/>
      <c r="Y52" s="74"/>
      <c r="Z52" s="74"/>
      <c r="AA52" s="74"/>
      <c r="AB52" s="74"/>
    </row>
    <row r="53" spans="1:28" ht="26.25" customHeight="1" x14ac:dyDescent="0.2">
      <c r="A53" s="77"/>
      <c r="B53" s="78"/>
      <c r="C53" s="77">
        <v>47</v>
      </c>
      <c r="D53" s="85" t="s">
        <v>97</v>
      </c>
      <c r="E53" s="86" t="str">
        <f t="array" aca="1" ref="E53" ca="1">IFERROR(IMAGE(INDEX(Poke_Ref!$C$2:$C$745, MATCH(D53, Poke_Ref!$B$2:$B$745,0)), 3), "")</f>
        <v/>
      </c>
      <c r="F53" s="87" t="s">
        <v>8</v>
      </c>
      <c r="G53" s="73"/>
      <c r="H53" s="74"/>
      <c r="I53" s="74"/>
      <c r="J53" s="74"/>
      <c r="K53" s="74"/>
      <c r="L53" s="74"/>
      <c r="M53" s="74"/>
      <c r="N53" s="74"/>
      <c r="O53" s="74"/>
      <c r="P53" s="74"/>
      <c r="Q53" s="74"/>
      <c r="R53" s="74"/>
      <c r="S53" s="74"/>
      <c r="T53" s="74"/>
      <c r="U53" s="74"/>
      <c r="V53" s="74"/>
      <c r="W53" s="74"/>
      <c r="X53" s="74"/>
      <c r="Y53" s="74"/>
      <c r="Z53" s="74"/>
      <c r="AA53" s="74"/>
      <c r="AB53" s="74"/>
    </row>
    <row r="54" spans="1:28" ht="26.25" customHeight="1" x14ac:dyDescent="0.2">
      <c r="A54" s="77"/>
      <c r="B54" s="78"/>
      <c r="C54" s="77">
        <v>48</v>
      </c>
      <c r="D54" s="85" t="s">
        <v>98</v>
      </c>
      <c r="E54" s="86" t="str">
        <f t="array" aca="1" ref="E54" ca="1">IFERROR(IMAGE(INDEX(Poke_Ref!$C$2:$C$745, MATCH(D54, Poke_Ref!$B$2:$B$745,0)), 3), "")</f>
        <v/>
      </c>
      <c r="F54" s="87" t="s">
        <v>8</v>
      </c>
      <c r="G54" s="73"/>
      <c r="H54" s="74"/>
      <c r="I54" s="74"/>
      <c r="J54" s="74"/>
      <c r="K54" s="74"/>
      <c r="L54" s="74"/>
      <c r="M54" s="74"/>
      <c r="N54" s="74"/>
      <c r="O54" s="74"/>
      <c r="P54" s="74"/>
      <c r="Q54" s="74"/>
      <c r="R54" s="74"/>
      <c r="S54" s="74"/>
      <c r="T54" s="74"/>
      <c r="U54" s="74"/>
      <c r="V54" s="74"/>
      <c r="W54" s="74"/>
      <c r="X54" s="74"/>
      <c r="Y54" s="74"/>
      <c r="Z54" s="74"/>
      <c r="AA54" s="74"/>
      <c r="AB54" s="74"/>
    </row>
    <row r="55" spans="1:28" ht="26.25" customHeight="1" x14ac:dyDescent="0.2">
      <c r="A55" s="77"/>
      <c r="B55" s="78"/>
      <c r="C55" s="77">
        <v>49</v>
      </c>
      <c r="D55" s="85" t="s">
        <v>99</v>
      </c>
      <c r="E55" s="86" t="str">
        <f t="array" aca="1" ref="E55" ca="1">IFERROR(IMAGE(INDEX(Poke_Ref!$C$2:$C$745, MATCH(D55, Poke_Ref!$B$2:$B$745,0)), 3), "")</f>
        <v/>
      </c>
      <c r="F55" s="7" t="s">
        <v>8</v>
      </c>
      <c r="G55" s="73"/>
      <c r="H55" s="74"/>
      <c r="I55" s="74"/>
      <c r="J55" s="74"/>
      <c r="K55" s="74"/>
      <c r="L55" s="74"/>
      <c r="M55" s="74"/>
      <c r="N55" s="74"/>
      <c r="O55" s="74"/>
      <c r="P55" s="74"/>
      <c r="Q55" s="74"/>
      <c r="R55" s="74"/>
      <c r="S55" s="74"/>
      <c r="T55" s="74"/>
      <c r="U55" s="74"/>
      <c r="V55" s="74"/>
      <c r="W55" s="74"/>
      <c r="X55" s="74"/>
      <c r="Y55" s="74"/>
      <c r="Z55" s="74"/>
      <c r="AA55" s="74"/>
      <c r="AB55" s="74"/>
    </row>
    <row r="56" spans="1:28" ht="26.25" customHeight="1" x14ac:dyDescent="0.2">
      <c r="A56" s="77"/>
      <c r="B56" s="78"/>
      <c r="C56" s="77">
        <v>50</v>
      </c>
      <c r="D56" s="85" t="s">
        <v>100</v>
      </c>
      <c r="E56" s="86" t="str">
        <f t="array" aca="1" ref="E56" ca="1">IFERROR(IMAGE(INDEX(Poke_Ref!$C$2:$C$745, MATCH(D56, Poke_Ref!$B$2:$B$745,0)), 3), "")</f>
        <v/>
      </c>
      <c r="F56" s="87" t="s">
        <v>8</v>
      </c>
      <c r="G56" s="73"/>
      <c r="H56" s="74"/>
      <c r="I56" s="74"/>
      <c r="J56" s="74"/>
      <c r="K56" s="74"/>
      <c r="L56" s="74"/>
      <c r="M56" s="74"/>
      <c r="N56" s="74"/>
      <c r="O56" s="74"/>
      <c r="P56" s="74"/>
      <c r="Q56" s="74"/>
      <c r="R56" s="74"/>
      <c r="S56" s="74"/>
      <c r="T56" s="74"/>
      <c r="U56" s="74"/>
      <c r="V56" s="74"/>
      <c r="W56" s="74"/>
      <c r="X56" s="74"/>
      <c r="Y56" s="74"/>
      <c r="Z56" s="74"/>
      <c r="AA56" s="74"/>
      <c r="AB56" s="74"/>
    </row>
    <row r="57" spans="1:28" ht="26.25" customHeight="1" x14ac:dyDescent="0.2">
      <c r="A57" s="77"/>
      <c r="B57" s="78"/>
      <c r="C57" s="77">
        <v>51</v>
      </c>
      <c r="D57" s="85" t="s">
        <v>101</v>
      </c>
      <c r="E57" s="86" t="str">
        <f t="array" aca="1" ref="E57" ca="1">IFERROR(IMAGE(INDEX(Poke_Ref!$C$2:$C$745, MATCH(D57, Poke_Ref!$B$2:$B$745,0)), 3), "")</f>
        <v/>
      </c>
      <c r="F57" s="87" t="s">
        <v>8</v>
      </c>
      <c r="G57" s="73"/>
      <c r="H57" s="74"/>
      <c r="I57" s="74"/>
      <c r="J57" s="74"/>
      <c r="K57" s="74"/>
      <c r="L57" s="74"/>
      <c r="M57" s="74"/>
      <c r="N57" s="74"/>
      <c r="O57" s="74"/>
      <c r="P57" s="74"/>
      <c r="Q57" s="74"/>
      <c r="R57" s="74"/>
      <c r="S57" s="74"/>
      <c r="T57" s="74"/>
      <c r="U57" s="74"/>
      <c r="V57" s="74"/>
      <c r="W57" s="74"/>
      <c r="X57" s="74"/>
      <c r="Y57" s="74"/>
      <c r="Z57" s="74"/>
      <c r="AA57" s="74"/>
      <c r="AB57" s="74"/>
    </row>
    <row r="58" spans="1:28" ht="26.25" customHeight="1" x14ac:dyDescent="0.2">
      <c r="A58" s="77"/>
      <c r="B58" s="78"/>
      <c r="C58" s="77">
        <v>52</v>
      </c>
      <c r="D58" s="85" t="s">
        <v>102</v>
      </c>
      <c r="E58" s="86" t="str">
        <f t="array" aca="1" ref="E58" ca="1">IFERROR(IMAGE(INDEX(Poke_Ref!$C$2:$C$745, MATCH(D58, Poke_Ref!$B$2:$B$745,0)), 3), "")</f>
        <v/>
      </c>
      <c r="F58" s="87" t="s">
        <v>8</v>
      </c>
      <c r="G58" s="73"/>
      <c r="H58" s="74"/>
      <c r="I58" s="74"/>
      <c r="J58" s="74"/>
      <c r="K58" s="74"/>
      <c r="L58" s="74"/>
      <c r="M58" s="74"/>
      <c r="N58" s="74"/>
      <c r="O58" s="74"/>
      <c r="P58" s="74"/>
      <c r="Q58" s="74"/>
      <c r="R58" s="74"/>
      <c r="S58" s="74"/>
      <c r="T58" s="74"/>
      <c r="U58" s="74"/>
      <c r="V58" s="74"/>
      <c r="W58" s="74"/>
      <c r="X58" s="74"/>
      <c r="Y58" s="74"/>
      <c r="Z58" s="74"/>
      <c r="AA58" s="74"/>
      <c r="AB58" s="74"/>
    </row>
    <row r="59" spans="1:28" ht="26.25" customHeight="1" x14ac:dyDescent="0.2">
      <c r="A59" s="77"/>
      <c r="B59" s="78"/>
      <c r="C59" s="77">
        <v>53</v>
      </c>
      <c r="D59" s="85" t="s">
        <v>103</v>
      </c>
      <c r="E59" s="86" t="str">
        <f t="array" aca="1" ref="E59" ca="1">IFERROR(IMAGE(INDEX(Poke_Ref!$C$2:$C$745, MATCH(D59, Poke_Ref!$B$2:$B$745,0)), 3), "")</f>
        <v/>
      </c>
      <c r="F59" s="7" t="s">
        <v>8</v>
      </c>
      <c r="G59" s="73"/>
      <c r="H59" s="74"/>
      <c r="I59" s="74"/>
      <c r="J59" s="74"/>
      <c r="K59" s="74"/>
      <c r="L59" s="74"/>
      <c r="M59" s="74"/>
      <c r="N59" s="74"/>
      <c r="O59" s="74"/>
      <c r="P59" s="74"/>
      <c r="Q59" s="74"/>
      <c r="R59" s="74"/>
      <c r="S59" s="74"/>
      <c r="T59" s="74"/>
      <c r="U59" s="74"/>
      <c r="V59" s="74"/>
      <c r="W59" s="74"/>
      <c r="X59" s="74"/>
      <c r="Y59" s="74"/>
      <c r="Z59" s="74"/>
      <c r="AA59" s="74"/>
      <c r="AB59" s="74"/>
    </row>
    <row r="60" spans="1:28" ht="26.25" customHeight="1" x14ac:dyDescent="0.2">
      <c r="A60" s="77"/>
      <c r="B60" s="78"/>
      <c r="C60" s="77">
        <v>54</v>
      </c>
      <c r="D60" s="85" t="s">
        <v>104</v>
      </c>
      <c r="E60" s="86" t="str">
        <f t="array" aca="1" ref="E60" ca="1">IFERROR(IMAGE(INDEX(Poke_Ref!$C$2:$C$745, MATCH(D60, Poke_Ref!$B$2:$B$745,0)), 3), "")</f>
        <v/>
      </c>
      <c r="F60" s="7" t="s">
        <v>8</v>
      </c>
      <c r="G60" s="73"/>
      <c r="H60" s="74"/>
      <c r="I60" s="74"/>
      <c r="J60" s="74"/>
      <c r="K60" s="74"/>
      <c r="L60" s="74"/>
      <c r="M60" s="74"/>
      <c r="N60" s="74"/>
      <c r="O60" s="74"/>
      <c r="P60" s="74"/>
      <c r="Q60" s="74"/>
      <c r="R60" s="74"/>
      <c r="S60" s="74"/>
      <c r="T60" s="74"/>
      <c r="U60" s="74"/>
      <c r="V60" s="74"/>
      <c r="W60" s="74"/>
      <c r="X60" s="74"/>
      <c r="Y60" s="74"/>
      <c r="Z60" s="74"/>
      <c r="AA60" s="74"/>
      <c r="AB60" s="74"/>
    </row>
    <row r="61" spans="1:28" ht="26.25" customHeight="1" x14ac:dyDescent="0.2">
      <c r="A61" s="77"/>
      <c r="B61" s="78"/>
      <c r="C61" s="77">
        <v>55</v>
      </c>
      <c r="D61" s="85" t="s">
        <v>105</v>
      </c>
      <c r="E61" s="86" t="str">
        <f t="array" aca="1" ref="E61" ca="1">IFERROR(IMAGE(INDEX(Poke_Ref!$C$2:$C$745, MATCH(D61, Poke_Ref!$B$2:$B$745,0)), 3), "")</f>
        <v/>
      </c>
      <c r="F61" s="7" t="s">
        <v>8</v>
      </c>
      <c r="G61" s="73"/>
      <c r="H61" s="74"/>
      <c r="I61" s="74"/>
      <c r="J61" s="74"/>
      <c r="K61" s="74"/>
      <c r="L61" s="74"/>
      <c r="M61" s="74"/>
      <c r="N61" s="74"/>
      <c r="O61" s="74"/>
      <c r="P61" s="74"/>
      <c r="Q61" s="74"/>
      <c r="R61" s="74"/>
      <c r="S61" s="74"/>
      <c r="T61" s="74"/>
      <c r="U61" s="74"/>
      <c r="V61" s="74"/>
      <c r="W61" s="74"/>
      <c r="X61" s="74"/>
      <c r="Y61" s="74"/>
      <c r="Z61" s="74"/>
      <c r="AA61" s="74"/>
      <c r="AB61" s="74"/>
    </row>
    <row r="62" spans="1:28" ht="26.25" customHeight="1" x14ac:dyDescent="0.2">
      <c r="A62" s="77"/>
      <c r="B62" s="78"/>
      <c r="C62" s="77">
        <v>56</v>
      </c>
      <c r="D62" s="85" t="s">
        <v>106</v>
      </c>
      <c r="E62" s="86" t="str">
        <f t="array" aca="1" ref="E62" ca="1">IFERROR(IMAGE(INDEX(Poke_Ref!$C$2:$C$745, MATCH(D62, Poke_Ref!$B$2:$B$745,0)), 3), "")</f>
        <v/>
      </c>
      <c r="F62" s="7" t="s">
        <v>8</v>
      </c>
      <c r="G62" s="73"/>
      <c r="H62" s="74"/>
      <c r="I62" s="74"/>
      <c r="J62" s="74"/>
      <c r="K62" s="74"/>
      <c r="L62" s="74"/>
      <c r="M62" s="74"/>
      <c r="N62" s="74"/>
      <c r="O62" s="74"/>
      <c r="P62" s="74"/>
      <c r="Q62" s="74"/>
      <c r="R62" s="74"/>
      <c r="S62" s="74"/>
      <c r="T62" s="74"/>
      <c r="U62" s="74"/>
      <c r="V62" s="74"/>
      <c r="W62" s="74"/>
      <c r="X62" s="74"/>
      <c r="Y62" s="74"/>
      <c r="Z62" s="74"/>
      <c r="AA62" s="74"/>
      <c r="AB62" s="74"/>
    </row>
    <row r="63" spans="1:28" ht="26.25" customHeight="1" x14ac:dyDescent="0.2">
      <c r="A63" s="77"/>
      <c r="B63" s="78"/>
      <c r="C63" s="77">
        <v>57</v>
      </c>
      <c r="D63" s="85" t="s">
        <v>107</v>
      </c>
      <c r="E63" s="86" t="str">
        <f t="array" aca="1" ref="E63" ca="1">IFERROR(IMAGE(INDEX(Poke_Ref!$C$2:$C$745, MATCH(D63, Poke_Ref!$B$2:$B$745,0)), 3), "")</f>
        <v/>
      </c>
      <c r="F63" s="87" t="s">
        <v>8</v>
      </c>
      <c r="G63" s="73"/>
      <c r="H63" s="74"/>
      <c r="I63" s="74"/>
      <c r="J63" s="74"/>
      <c r="K63" s="74"/>
      <c r="L63" s="74"/>
      <c r="M63" s="74"/>
      <c r="N63" s="74"/>
      <c r="O63" s="74"/>
      <c r="P63" s="74"/>
      <c r="Q63" s="74"/>
      <c r="R63" s="74"/>
      <c r="S63" s="74"/>
      <c r="T63" s="74"/>
      <c r="U63" s="74"/>
      <c r="V63" s="74"/>
      <c r="W63" s="74"/>
      <c r="X63" s="74"/>
      <c r="Y63" s="74"/>
      <c r="Z63" s="74"/>
      <c r="AA63" s="74"/>
      <c r="AB63" s="74"/>
    </row>
    <row r="64" spans="1:28" ht="26.25" customHeight="1" x14ac:dyDescent="0.2">
      <c r="A64" s="77"/>
      <c r="B64" s="78"/>
      <c r="C64" s="77">
        <v>58</v>
      </c>
      <c r="D64" s="85" t="s">
        <v>108</v>
      </c>
      <c r="E64" s="86" t="str">
        <f t="array" aca="1" ref="E64" ca="1">IFERROR(IMAGE(INDEX(Poke_Ref!$C$2:$C$745, MATCH(D64, Poke_Ref!$B$2:$B$745,0)), 3), "")</f>
        <v/>
      </c>
      <c r="F64" s="7" t="s">
        <v>8</v>
      </c>
      <c r="G64" s="73"/>
      <c r="H64" s="74"/>
      <c r="I64" s="74"/>
      <c r="J64" s="74"/>
      <c r="K64" s="74"/>
      <c r="L64" s="74"/>
      <c r="M64" s="74"/>
      <c r="N64" s="74"/>
      <c r="O64" s="74"/>
      <c r="P64" s="74"/>
      <c r="Q64" s="74"/>
      <c r="R64" s="74"/>
      <c r="S64" s="74"/>
      <c r="T64" s="74"/>
      <c r="U64" s="74"/>
      <c r="V64" s="74"/>
      <c r="W64" s="74"/>
      <c r="X64" s="74"/>
      <c r="Y64" s="74"/>
      <c r="Z64" s="74"/>
      <c r="AA64" s="74"/>
      <c r="AB64" s="74"/>
    </row>
    <row r="65" spans="1:28" ht="26.25" customHeight="1" x14ac:dyDescent="0.2">
      <c r="A65" s="77"/>
      <c r="B65" s="78"/>
      <c r="C65" s="77">
        <v>59</v>
      </c>
      <c r="D65" s="85" t="s">
        <v>109</v>
      </c>
      <c r="E65" s="86" t="str">
        <f t="array" aca="1" ref="E65" ca="1">IFERROR(IMAGE(INDEX(Poke_Ref!$C$2:$C$745, MATCH(D65, Poke_Ref!$B$2:$B$745,0)), 3), "")</f>
        <v/>
      </c>
      <c r="F65" s="87" t="s">
        <v>8</v>
      </c>
      <c r="G65" s="73"/>
      <c r="H65" s="74"/>
      <c r="I65" s="74"/>
      <c r="J65" s="74"/>
      <c r="K65" s="74"/>
      <c r="L65" s="74"/>
      <c r="M65" s="74"/>
      <c r="N65" s="74"/>
      <c r="O65" s="74"/>
      <c r="P65" s="74"/>
      <c r="Q65" s="74"/>
      <c r="R65" s="74"/>
      <c r="S65" s="74"/>
      <c r="T65" s="74"/>
      <c r="U65" s="74"/>
      <c r="V65" s="74"/>
      <c r="W65" s="74"/>
      <c r="X65" s="74"/>
      <c r="Y65" s="74"/>
      <c r="Z65" s="74"/>
      <c r="AA65" s="74"/>
      <c r="AB65" s="74"/>
    </row>
    <row r="66" spans="1:28" ht="26.25" customHeight="1" x14ac:dyDescent="0.2">
      <c r="A66" s="77"/>
      <c r="B66" s="78"/>
      <c r="C66" s="77">
        <v>60</v>
      </c>
      <c r="D66" s="85" t="s">
        <v>110</v>
      </c>
      <c r="E66" s="86" t="str">
        <f t="array" aca="1" ref="E66" ca="1">IFERROR(IMAGE(INDEX(Poke_Ref!$C$2:$C$745, MATCH(D66, Poke_Ref!$B$2:$B$745,0)), 3), "")</f>
        <v/>
      </c>
      <c r="F66" s="7" t="s">
        <v>8</v>
      </c>
      <c r="G66" s="73"/>
      <c r="H66" s="74"/>
      <c r="I66" s="74"/>
      <c r="J66" s="74"/>
      <c r="K66" s="74"/>
      <c r="L66" s="74"/>
      <c r="M66" s="74"/>
      <c r="N66" s="74"/>
      <c r="O66" s="74"/>
      <c r="P66" s="74"/>
      <c r="Q66" s="74"/>
      <c r="R66" s="74"/>
      <c r="S66" s="74"/>
      <c r="T66" s="74"/>
      <c r="U66" s="74"/>
      <c r="V66" s="74"/>
      <c r="W66" s="74"/>
      <c r="X66" s="74"/>
      <c r="Y66" s="74"/>
      <c r="Z66" s="74"/>
      <c r="AA66" s="74"/>
      <c r="AB66" s="74"/>
    </row>
    <row r="67" spans="1:28" ht="26.25" customHeight="1" x14ac:dyDescent="0.2">
      <c r="A67" s="77"/>
      <c r="B67" s="78"/>
      <c r="C67" s="77">
        <v>61</v>
      </c>
      <c r="D67" s="85" t="s">
        <v>111</v>
      </c>
      <c r="E67" s="86" t="str">
        <f t="array" aca="1" ref="E67" ca="1">IFERROR(IMAGE(INDEX(Poke_Ref!$C$2:$C$745, MATCH(D67, Poke_Ref!$B$2:$B$745,0)), 3), "")</f>
        <v/>
      </c>
      <c r="F67" s="7" t="s">
        <v>8</v>
      </c>
      <c r="G67" s="73"/>
      <c r="H67" s="74"/>
      <c r="I67" s="74"/>
      <c r="J67" s="74"/>
      <c r="K67" s="74"/>
      <c r="L67" s="74"/>
      <c r="M67" s="74"/>
      <c r="N67" s="74"/>
      <c r="O67" s="74"/>
      <c r="P67" s="74"/>
      <c r="Q67" s="74"/>
      <c r="R67" s="74"/>
      <c r="S67" s="74"/>
      <c r="T67" s="74"/>
      <c r="U67" s="74"/>
      <c r="V67" s="74"/>
      <c r="W67" s="74"/>
      <c r="X67" s="74"/>
      <c r="Y67" s="74"/>
      <c r="Z67" s="74"/>
      <c r="AA67" s="74"/>
      <c r="AB67" s="74"/>
    </row>
    <row r="68" spans="1:28" ht="26.25" customHeight="1" x14ac:dyDescent="0.2">
      <c r="A68" s="77"/>
      <c r="B68" s="78"/>
      <c r="C68" s="77">
        <v>62</v>
      </c>
      <c r="D68" s="85" t="s">
        <v>112</v>
      </c>
      <c r="E68" s="86" t="str">
        <f t="array" aca="1" ref="E68" ca="1">IFERROR(IMAGE(INDEX(Poke_Ref!$C$2:$C$745, MATCH(D68, Poke_Ref!$B$2:$B$745,0)), 3), "")</f>
        <v/>
      </c>
      <c r="F68" s="87" t="s">
        <v>8</v>
      </c>
      <c r="G68" s="73"/>
      <c r="H68" s="74"/>
      <c r="I68" s="74"/>
      <c r="J68" s="74"/>
      <c r="K68" s="74"/>
      <c r="L68" s="74"/>
      <c r="M68" s="74"/>
      <c r="N68" s="74"/>
      <c r="O68" s="74"/>
      <c r="P68" s="74"/>
      <c r="Q68" s="74"/>
      <c r="R68" s="74"/>
      <c r="S68" s="74"/>
      <c r="T68" s="74"/>
      <c r="U68" s="74"/>
      <c r="V68" s="74"/>
      <c r="W68" s="74"/>
      <c r="X68" s="74"/>
      <c r="Y68" s="74"/>
      <c r="Z68" s="74"/>
      <c r="AA68" s="74"/>
      <c r="AB68" s="74"/>
    </row>
    <row r="69" spans="1:28" ht="26.25" customHeight="1" x14ac:dyDescent="0.2">
      <c r="A69" s="77"/>
      <c r="B69" s="78"/>
      <c r="C69" s="77">
        <v>63</v>
      </c>
      <c r="D69" s="85" t="s">
        <v>113</v>
      </c>
      <c r="E69" s="86" t="str">
        <f t="array" aca="1" ref="E69" ca="1">IFERROR(IMAGE(INDEX(Poke_Ref!$C$2:$C$745, MATCH(D69, Poke_Ref!$B$2:$B$745,0)), 3), "")</f>
        <v/>
      </c>
      <c r="F69" s="87" t="s">
        <v>8</v>
      </c>
      <c r="G69" s="73"/>
      <c r="H69" s="74"/>
      <c r="I69" s="74"/>
      <c r="J69" s="74"/>
      <c r="K69" s="74"/>
      <c r="L69" s="74"/>
      <c r="M69" s="74"/>
      <c r="N69" s="74"/>
      <c r="O69" s="74"/>
      <c r="P69" s="74"/>
      <c r="Q69" s="74"/>
      <c r="R69" s="74"/>
      <c r="S69" s="74"/>
      <c r="T69" s="74"/>
      <c r="U69" s="74"/>
      <c r="V69" s="74"/>
      <c r="W69" s="74"/>
      <c r="X69" s="74"/>
      <c r="Y69" s="74"/>
      <c r="Z69" s="74"/>
      <c r="AA69" s="74"/>
      <c r="AB69" s="74"/>
    </row>
    <row r="70" spans="1:28" ht="26.25" customHeight="1" x14ac:dyDescent="0.2">
      <c r="A70" s="77"/>
      <c r="B70" s="78"/>
      <c r="C70" s="77">
        <v>64</v>
      </c>
      <c r="D70" s="85" t="s">
        <v>114</v>
      </c>
      <c r="E70" s="86" t="str">
        <f t="array" aca="1" ref="E70" ca="1">IFERROR(IMAGE(INDEX(Poke_Ref!$C$2:$C$745, MATCH(D70, Poke_Ref!$B$2:$B$745,0)), 3), "")</f>
        <v/>
      </c>
      <c r="F70" s="87" t="s">
        <v>8</v>
      </c>
      <c r="G70" s="73"/>
      <c r="H70" s="74"/>
      <c r="I70" s="74"/>
      <c r="J70" s="74"/>
      <c r="K70" s="74"/>
      <c r="L70" s="74"/>
      <c r="M70" s="74"/>
      <c r="N70" s="74"/>
      <c r="O70" s="74"/>
      <c r="P70" s="74"/>
      <c r="Q70" s="74"/>
      <c r="R70" s="74"/>
      <c r="S70" s="74"/>
      <c r="T70" s="74"/>
      <c r="U70" s="74"/>
      <c r="V70" s="74"/>
      <c r="W70" s="74"/>
      <c r="X70" s="74"/>
      <c r="Y70" s="74"/>
      <c r="Z70" s="74"/>
      <c r="AA70" s="74"/>
      <c r="AB70" s="74"/>
    </row>
    <row r="71" spans="1:28" ht="26.25" customHeight="1" x14ac:dyDescent="0.2">
      <c r="A71" s="77"/>
      <c r="B71" s="78"/>
      <c r="C71" s="77">
        <v>65</v>
      </c>
      <c r="D71" s="85" t="s">
        <v>115</v>
      </c>
      <c r="E71" s="86" t="str">
        <f t="array" aca="1" ref="E71" ca="1">IFERROR(IMAGE(INDEX(Poke_Ref!$C$2:$C$745, MATCH(D71, Poke_Ref!$B$2:$B$745,0)), 3), "")</f>
        <v/>
      </c>
      <c r="F71" s="7" t="s">
        <v>8</v>
      </c>
      <c r="G71" s="73"/>
      <c r="H71" s="74"/>
      <c r="I71" s="74"/>
      <c r="J71" s="74"/>
      <c r="K71" s="74"/>
      <c r="L71" s="74"/>
      <c r="M71" s="74"/>
      <c r="N71" s="74"/>
      <c r="O71" s="74"/>
      <c r="P71" s="74"/>
      <c r="Q71" s="74"/>
      <c r="R71" s="74"/>
      <c r="S71" s="74"/>
      <c r="T71" s="74"/>
      <c r="U71" s="74"/>
      <c r="V71" s="74"/>
      <c r="W71" s="74"/>
      <c r="X71" s="74"/>
      <c r="Y71" s="74"/>
      <c r="Z71" s="74"/>
      <c r="AA71" s="74"/>
      <c r="AB71" s="74"/>
    </row>
    <row r="72" spans="1:28" ht="26.25" customHeight="1" x14ac:dyDescent="0.2">
      <c r="A72" s="77"/>
      <c r="B72" s="78"/>
      <c r="C72" s="77">
        <v>66</v>
      </c>
      <c r="D72" s="85" t="s">
        <v>116</v>
      </c>
      <c r="E72" s="86" t="str">
        <f t="array" aca="1" ref="E72" ca="1">IFERROR(IMAGE(INDEX(Poke_Ref!$C$2:$C$745, MATCH(D72, Poke_Ref!$B$2:$B$745,0)), 3), "")</f>
        <v/>
      </c>
      <c r="F72" s="87" t="s">
        <v>8</v>
      </c>
      <c r="G72" s="73"/>
      <c r="H72" s="74"/>
      <c r="I72" s="74"/>
      <c r="J72" s="74"/>
      <c r="K72" s="74"/>
      <c r="L72" s="74"/>
      <c r="M72" s="74"/>
      <c r="N72" s="74"/>
      <c r="O72" s="74"/>
      <c r="P72" s="74"/>
      <c r="Q72" s="74"/>
      <c r="R72" s="74"/>
      <c r="S72" s="74"/>
      <c r="T72" s="74"/>
      <c r="U72" s="74"/>
      <c r="V72" s="74"/>
      <c r="W72" s="74"/>
      <c r="X72" s="74"/>
      <c r="Y72" s="74"/>
      <c r="Z72" s="74"/>
      <c r="AA72" s="74"/>
      <c r="AB72" s="74"/>
    </row>
    <row r="73" spans="1:28" ht="26.25" customHeight="1" x14ac:dyDescent="0.2">
      <c r="A73" s="77"/>
      <c r="B73" s="78"/>
      <c r="C73" s="77">
        <v>67</v>
      </c>
      <c r="D73" s="85" t="s">
        <v>117</v>
      </c>
      <c r="E73" s="86" t="str">
        <f t="array" aca="1" ref="E73" ca="1">IFERROR(IMAGE(INDEX(Poke_Ref!$C$2:$C$745, MATCH(D73, Poke_Ref!$B$2:$B$745,0)), 3), "")</f>
        <v/>
      </c>
      <c r="F73" s="87" t="s">
        <v>8</v>
      </c>
      <c r="G73" s="73"/>
      <c r="H73" s="74"/>
      <c r="I73" s="74"/>
      <c r="J73" s="74"/>
      <c r="K73" s="74"/>
      <c r="L73" s="74"/>
      <c r="M73" s="74"/>
      <c r="N73" s="74"/>
      <c r="O73" s="74"/>
      <c r="P73" s="74"/>
      <c r="Q73" s="74"/>
      <c r="R73" s="74"/>
      <c r="S73" s="74"/>
      <c r="T73" s="74"/>
      <c r="U73" s="74"/>
      <c r="V73" s="74"/>
      <c r="W73" s="74"/>
      <c r="X73" s="74"/>
      <c r="Y73" s="74"/>
      <c r="Z73" s="74"/>
      <c r="AA73" s="74"/>
      <c r="AB73" s="74"/>
    </row>
    <row r="74" spans="1:28" ht="26.25" customHeight="1" x14ac:dyDescent="0.2">
      <c r="A74" s="77"/>
      <c r="B74" s="78"/>
      <c r="C74" s="77">
        <v>68</v>
      </c>
      <c r="D74" s="85" t="s">
        <v>118</v>
      </c>
      <c r="E74" s="86" t="str">
        <f t="array" aca="1" ref="E74" ca="1">IFERROR(IMAGE(INDEX(Poke_Ref!$C$2:$C$745, MATCH(D74, Poke_Ref!$B$2:$B$745,0)), 3), "")</f>
        <v/>
      </c>
      <c r="F74" s="87" t="s">
        <v>8</v>
      </c>
      <c r="G74" s="73"/>
      <c r="H74" s="74"/>
      <c r="I74" s="74"/>
      <c r="J74" s="74"/>
      <c r="K74" s="74"/>
      <c r="L74" s="74"/>
      <c r="M74" s="74"/>
      <c r="N74" s="74"/>
      <c r="O74" s="74"/>
      <c r="P74" s="74"/>
      <c r="Q74" s="74"/>
      <c r="R74" s="74"/>
      <c r="S74" s="74"/>
      <c r="T74" s="74"/>
      <c r="U74" s="74"/>
      <c r="V74" s="74"/>
      <c r="W74" s="74"/>
      <c r="X74" s="74"/>
      <c r="Y74" s="74"/>
      <c r="Z74" s="74"/>
      <c r="AA74" s="74"/>
      <c r="AB74" s="74"/>
    </row>
    <row r="75" spans="1:28" ht="26.25" customHeight="1" x14ac:dyDescent="0.2">
      <c r="A75" s="77"/>
      <c r="B75" s="78"/>
      <c r="C75" s="77">
        <v>69</v>
      </c>
      <c r="D75" s="85" t="s">
        <v>119</v>
      </c>
      <c r="E75" s="86" t="str">
        <f t="array" aca="1" ref="E75" ca="1">IFERROR(IMAGE(INDEX(Poke_Ref!$C$2:$C$745, MATCH(D75, Poke_Ref!$B$2:$B$745,0)), 3), "")</f>
        <v/>
      </c>
      <c r="F75" s="87" t="s">
        <v>8</v>
      </c>
      <c r="G75" s="73"/>
      <c r="H75" s="74"/>
      <c r="I75" s="74"/>
      <c r="J75" s="74"/>
      <c r="K75" s="74"/>
      <c r="L75" s="74"/>
      <c r="M75" s="74"/>
      <c r="N75" s="74"/>
      <c r="O75" s="74"/>
      <c r="P75" s="74"/>
      <c r="Q75" s="74"/>
      <c r="R75" s="74"/>
      <c r="S75" s="74"/>
      <c r="T75" s="74"/>
      <c r="U75" s="74"/>
      <c r="V75" s="74"/>
      <c r="W75" s="74"/>
      <c r="X75" s="74"/>
      <c r="Y75" s="74"/>
      <c r="Z75" s="74"/>
      <c r="AA75" s="74"/>
      <c r="AB75" s="74"/>
    </row>
    <row r="76" spans="1:28" ht="26.25" customHeight="1" x14ac:dyDescent="0.2">
      <c r="A76" s="77"/>
      <c r="B76" s="78"/>
      <c r="C76" s="77">
        <v>70</v>
      </c>
      <c r="D76" s="85" t="s">
        <v>120</v>
      </c>
      <c r="E76" s="86" t="str">
        <f t="array" aca="1" ref="E76" ca="1">IFERROR(IMAGE(INDEX(Poke_Ref!$C$2:$C$745, MATCH(D76, Poke_Ref!$B$2:$B$745,0)), 3), "")</f>
        <v/>
      </c>
      <c r="F76" s="87" t="s">
        <v>8</v>
      </c>
      <c r="G76" s="73"/>
      <c r="H76" s="74"/>
      <c r="I76" s="74"/>
      <c r="J76" s="74"/>
      <c r="K76" s="74"/>
      <c r="L76" s="74"/>
      <c r="M76" s="74"/>
      <c r="N76" s="74"/>
      <c r="O76" s="74"/>
      <c r="P76" s="74"/>
      <c r="Q76" s="74"/>
      <c r="R76" s="74"/>
      <c r="S76" s="74"/>
      <c r="T76" s="74"/>
      <c r="U76" s="74"/>
      <c r="V76" s="74"/>
      <c r="W76" s="74"/>
      <c r="X76" s="74"/>
      <c r="Y76" s="74"/>
      <c r="Z76" s="74"/>
      <c r="AA76" s="74"/>
      <c r="AB76" s="74"/>
    </row>
    <row r="77" spans="1:28" ht="26.25" customHeight="1" x14ac:dyDescent="0.2">
      <c r="A77" s="77"/>
      <c r="B77" s="78"/>
      <c r="C77" s="77">
        <v>71</v>
      </c>
      <c r="D77" s="85" t="s">
        <v>121</v>
      </c>
      <c r="E77" s="86" t="str">
        <f t="array" aca="1" ref="E77" ca="1">IFERROR(IMAGE(INDEX(Poke_Ref!$C$2:$C$745, MATCH(D77, Poke_Ref!$B$2:$B$745,0)), 3), "")</f>
        <v/>
      </c>
      <c r="F77" s="87" t="s">
        <v>8</v>
      </c>
      <c r="G77" s="73"/>
      <c r="H77" s="74"/>
      <c r="I77" s="74"/>
      <c r="J77" s="74"/>
      <c r="K77" s="74"/>
      <c r="L77" s="74"/>
      <c r="M77" s="74"/>
      <c r="N77" s="74"/>
      <c r="O77" s="74"/>
      <c r="P77" s="74"/>
      <c r="Q77" s="74"/>
      <c r="R77" s="74"/>
      <c r="S77" s="74"/>
      <c r="T77" s="74"/>
      <c r="U77" s="74"/>
      <c r="V77" s="74"/>
      <c r="W77" s="74"/>
      <c r="X77" s="74"/>
      <c r="Y77" s="74"/>
      <c r="Z77" s="74"/>
      <c r="AA77" s="74"/>
      <c r="AB77" s="74"/>
    </row>
    <row r="78" spans="1:28" ht="26.25" customHeight="1" x14ac:dyDescent="0.2">
      <c r="A78" s="77"/>
      <c r="B78" s="78"/>
      <c r="C78" s="77">
        <v>72</v>
      </c>
      <c r="D78" s="85" t="s">
        <v>122</v>
      </c>
      <c r="E78" s="86" t="str">
        <f t="array" aca="1" ref="E78" ca="1">IFERROR(IMAGE(INDEX(Poke_Ref!$C$2:$C$745, MATCH(D78, Poke_Ref!$B$2:$B$745,0)), 3), "")</f>
        <v/>
      </c>
      <c r="F78" s="87" t="s">
        <v>8</v>
      </c>
      <c r="G78" s="73"/>
      <c r="H78" s="74"/>
      <c r="I78" s="74"/>
      <c r="J78" s="74"/>
      <c r="K78" s="74"/>
      <c r="L78" s="74"/>
      <c r="M78" s="74"/>
      <c r="N78" s="74"/>
      <c r="O78" s="74"/>
      <c r="P78" s="74"/>
      <c r="Q78" s="74"/>
      <c r="R78" s="74"/>
      <c r="S78" s="74"/>
      <c r="T78" s="74"/>
      <c r="U78" s="74"/>
      <c r="V78" s="74"/>
      <c r="W78" s="74"/>
      <c r="X78" s="74"/>
      <c r="Y78" s="74"/>
      <c r="Z78" s="74"/>
      <c r="AA78" s="74"/>
      <c r="AB78" s="74"/>
    </row>
    <row r="79" spans="1:28" ht="26.25" customHeight="1" x14ac:dyDescent="0.2">
      <c r="A79" s="77"/>
      <c r="B79" s="78"/>
      <c r="C79" s="77">
        <v>73</v>
      </c>
      <c r="D79" s="85" t="s">
        <v>123</v>
      </c>
      <c r="E79" s="86" t="str">
        <f t="array" aca="1" ref="E79" ca="1">IFERROR(IMAGE(INDEX(Poke_Ref!$C$2:$C$745, MATCH(D79, Poke_Ref!$B$2:$B$745,0)), 3), "")</f>
        <v/>
      </c>
      <c r="F79" s="7" t="s">
        <v>8</v>
      </c>
      <c r="G79" s="73"/>
      <c r="H79" s="74"/>
      <c r="I79" s="74"/>
      <c r="J79" s="74"/>
      <c r="K79" s="74"/>
      <c r="L79" s="74"/>
      <c r="M79" s="74"/>
      <c r="N79" s="74"/>
      <c r="O79" s="74"/>
      <c r="P79" s="74"/>
      <c r="Q79" s="74"/>
      <c r="R79" s="74"/>
      <c r="S79" s="74"/>
      <c r="T79" s="74"/>
      <c r="U79" s="74"/>
      <c r="V79" s="74"/>
      <c r="W79" s="74"/>
      <c r="X79" s="74"/>
      <c r="Y79" s="74"/>
      <c r="Z79" s="74"/>
      <c r="AA79" s="74"/>
      <c r="AB79" s="74"/>
    </row>
    <row r="80" spans="1:28" ht="26.25" customHeight="1" x14ac:dyDescent="0.2">
      <c r="A80" s="77"/>
      <c r="B80" s="78"/>
      <c r="C80" s="77">
        <v>74</v>
      </c>
      <c r="D80" s="85" t="s">
        <v>124</v>
      </c>
      <c r="E80" s="86" t="str">
        <f t="array" aca="1" ref="E80" ca="1">IFERROR(IMAGE(INDEX(Poke_Ref!$C$2:$C$745, MATCH(D80, Poke_Ref!$B$2:$B$745,0)), 3), "")</f>
        <v/>
      </c>
      <c r="F80" s="7" t="s">
        <v>8</v>
      </c>
      <c r="G80" s="73"/>
      <c r="H80" s="74"/>
      <c r="I80" s="74"/>
      <c r="J80" s="74"/>
      <c r="K80" s="74"/>
      <c r="L80" s="74"/>
      <c r="M80" s="74"/>
      <c r="N80" s="74"/>
      <c r="O80" s="74"/>
      <c r="P80" s="74"/>
      <c r="Q80" s="74"/>
      <c r="R80" s="74"/>
      <c r="S80" s="74"/>
      <c r="T80" s="74"/>
      <c r="U80" s="74"/>
      <c r="V80" s="74"/>
      <c r="W80" s="74"/>
      <c r="X80" s="74"/>
      <c r="Y80" s="74"/>
      <c r="Z80" s="74"/>
      <c r="AA80" s="74"/>
      <c r="AB80" s="74"/>
    </row>
    <row r="81" spans="1:28" ht="26.25" customHeight="1" x14ac:dyDescent="0.2">
      <c r="A81" s="77"/>
      <c r="B81" s="78"/>
      <c r="C81" s="77">
        <v>75</v>
      </c>
      <c r="D81" s="85" t="s">
        <v>125</v>
      </c>
      <c r="E81" s="86" t="str">
        <f t="array" aca="1" ref="E81" ca="1">IFERROR(IMAGE(INDEX(Poke_Ref!$C$2:$C$745, MATCH(D81, Poke_Ref!$B$2:$B$745,0)), 3), "")</f>
        <v/>
      </c>
      <c r="F81" s="7" t="s">
        <v>8</v>
      </c>
      <c r="G81" s="73"/>
      <c r="H81" s="74"/>
      <c r="I81" s="74"/>
      <c r="J81" s="74"/>
      <c r="K81" s="74"/>
      <c r="L81" s="74"/>
      <c r="M81" s="74"/>
      <c r="N81" s="74"/>
      <c r="O81" s="74"/>
      <c r="P81" s="74"/>
      <c r="Q81" s="74"/>
      <c r="R81" s="74"/>
      <c r="S81" s="74"/>
      <c r="T81" s="74"/>
      <c r="U81" s="74"/>
      <c r="V81" s="74"/>
      <c r="W81" s="74"/>
      <c r="X81" s="74"/>
      <c r="Y81" s="74"/>
      <c r="Z81" s="74"/>
      <c r="AA81" s="74"/>
      <c r="AB81" s="74"/>
    </row>
    <row r="82" spans="1:28" ht="26.25" customHeight="1" x14ac:dyDescent="0.2">
      <c r="A82" s="77"/>
      <c r="B82" s="78"/>
      <c r="C82" s="77">
        <v>76</v>
      </c>
      <c r="D82" s="85" t="s">
        <v>126</v>
      </c>
      <c r="E82" s="86" t="str">
        <f t="array" aca="1" ref="E82" ca="1">IFERROR(IMAGE(INDEX(Poke_Ref!$C$2:$C$745, MATCH(D82, Poke_Ref!$B$2:$B$745,0)), 3), "")</f>
        <v/>
      </c>
      <c r="F82" s="87" t="s">
        <v>8</v>
      </c>
      <c r="G82" s="73"/>
      <c r="H82" s="74"/>
      <c r="I82" s="74"/>
      <c r="J82" s="74"/>
      <c r="K82" s="74"/>
      <c r="L82" s="74"/>
      <c r="M82" s="74"/>
      <c r="N82" s="74"/>
      <c r="O82" s="74"/>
      <c r="P82" s="74"/>
      <c r="Q82" s="74"/>
      <c r="R82" s="74"/>
      <c r="S82" s="74"/>
      <c r="T82" s="74"/>
      <c r="U82" s="74"/>
      <c r="V82" s="74"/>
      <c r="W82" s="74"/>
      <c r="X82" s="74"/>
      <c r="Y82" s="74"/>
      <c r="Z82" s="74"/>
      <c r="AA82" s="74"/>
      <c r="AB82" s="74"/>
    </row>
    <row r="83" spans="1:28" ht="26.25" customHeight="1" x14ac:dyDescent="0.2">
      <c r="A83" s="77"/>
      <c r="B83" s="78"/>
      <c r="C83" s="77">
        <v>77</v>
      </c>
      <c r="D83" s="85" t="s">
        <v>127</v>
      </c>
      <c r="E83" s="86" t="str">
        <f t="array" aca="1" ref="E83" ca="1">IFERROR(IMAGE(INDEX(Poke_Ref!$C$2:$C$745, MATCH(D83, Poke_Ref!$B$2:$B$745,0)), 3), "")</f>
        <v/>
      </c>
      <c r="F83" s="87" t="s">
        <v>8</v>
      </c>
      <c r="G83" s="73"/>
      <c r="H83" s="74"/>
      <c r="I83" s="74"/>
      <c r="J83" s="74"/>
      <c r="K83" s="74"/>
      <c r="L83" s="74"/>
      <c r="M83" s="74"/>
      <c r="N83" s="74"/>
      <c r="O83" s="74"/>
      <c r="P83" s="74"/>
      <c r="Q83" s="74"/>
      <c r="R83" s="74"/>
      <c r="S83" s="74"/>
      <c r="T83" s="74"/>
      <c r="U83" s="74"/>
      <c r="V83" s="74"/>
      <c r="W83" s="74"/>
      <c r="X83" s="74"/>
      <c r="Y83" s="74"/>
      <c r="Z83" s="74"/>
      <c r="AA83" s="74"/>
      <c r="AB83" s="74"/>
    </row>
    <row r="84" spans="1:28" ht="26.25" customHeight="1" x14ac:dyDescent="0.2">
      <c r="A84" s="77"/>
      <c r="B84" s="78"/>
      <c r="C84" s="77">
        <v>78</v>
      </c>
      <c r="D84" s="85" t="s">
        <v>128</v>
      </c>
      <c r="E84" s="86" t="str">
        <f t="array" aca="1" ref="E84" ca="1">IFERROR(IMAGE(INDEX(Poke_Ref!$C$2:$C$745, MATCH(D84, Poke_Ref!$B$2:$B$745,0)), 3), "")</f>
        <v/>
      </c>
      <c r="F84" s="7" t="s">
        <v>8</v>
      </c>
      <c r="G84" s="73"/>
      <c r="H84" s="74"/>
      <c r="I84" s="74"/>
      <c r="J84" s="74"/>
      <c r="K84" s="74"/>
      <c r="L84" s="74"/>
      <c r="M84" s="74"/>
      <c r="N84" s="74"/>
      <c r="O84" s="74"/>
      <c r="P84" s="74"/>
      <c r="Q84" s="74"/>
      <c r="R84" s="74"/>
      <c r="S84" s="74"/>
      <c r="T84" s="74"/>
      <c r="U84" s="74"/>
      <c r="V84" s="74"/>
      <c r="W84" s="74"/>
      <c r="X84" s="74"/>
      <c r="Y84" s="74"/>
      <c r="Z84" s="74"/>
      <c r="AA84" s="74"/>
      <c r="AB84" s="74"/>
    </row>
    <row r="85" spans="1:28" ht="26.25" customHeight="1" x14ac:dyDescent="0.2">
      <c r="A85" s="77"/>
      <c r="B85" s="78"/>
      <c r="C85" s="77">
        <v>79</v>
      </c>
      <c r="D85" s="85" t="s">
        <v>129</v>
      </c>
      <c r="E85" s="86" t="str">
        <f t="array" aca="1" ref="E85" ca="1">IFERROR(IMAGE(INDEX(Poke_Ref!$C$2:$C$745, MATCH(D85, Poke_Ref!$B$2:$B$745,0)), 3), "")</f>
        <v/>
      </c>
      <c r="F85" s="7" t="s">
        <v>8</v>
      </c>
      <c r="G85" s="73"/>
      <c r="H85" s="74"/>
      <c r="I85" s="74"/>
      <c r="J85" s="74"/>
      <c r="K85" s="74"/>
      <c r="L85" s="74"/>
      <c r="M85" s="74"/>
      <c r="N85" s="74"/>
      <c r="O85" s="74"/>
      <c r="P85" s="74"/>
      <c r="Q85" s="74"/>
      <c r="R85" s="74"/>
      <c r="S85" s="74"/>
      <c r="T85" s="74"/>
      <c r="U85" s="74"/>
      <c r="V85" s="74"/>
      <c r="W85" s="74"/>
      <c r="X85" s="74"/>
      <c r="Y85" s="74"/>
      <c r="Z85" s="74"/>
      <c r="AA85" s="74"/>
      <c r="AB85" s="74"/>
    </row>
    <row r="86" spans="1:28" ht="26.25" customHeight="1" x14ac:dyDescent="0.2">
      <c r="A86" s="77"/>
      <c r="B86" s="78"/>
      <c r="C86" s="77">
        <v>80</v>
      </c>
      <c r="D86" s="85" t="s">
        <v>130</v>
      </c>
      <c r="E86" s="86" t="str">
        <f t="array" aca="1" ref="E86" ca="1">IFERROR(IMAGE(INDEX(Poke_Ref!$C$2:$C$745, MATCH(D86, Poke_Ref!$B$2:$B$745,0)), 3), "")</f>
        <v/>
      </c>
      <c r="F86" s="87" t="s">
        <v>8</v>
      </c>
      <c r="G86" s="73"/>
      <c r="H86" s="74"/>
      <c r="I86" s="74"/>
      <c r="J86" s="74"/>
      <c r="K86" s="74"/>
      <c r="L86" s="74"/>
      <c r="M86" s="74"/>
      <c r="N86" s="74"/>
      <c r="O86" s="74"/>
      <c r="P86" s="74"/>
      <c r="Q86" s="74"/>
      <c r="R86" s="74"/>
      <c r="S86" s="74"/>
      <c r="T86" s="74"/>
      <c r="U86" s="74"/>
      <c r="V86" s="74"/>
      <c r="W86" s="74"/>
      <c r="X86" s="74"/>
      <c r="Y86" s="74"/>
      <c r="Z86" s="74"/>
      <c r="AA86" s="74"/>
      <c r="AB86" s="74"/>
    </row>
    <row r="87" spans="1:28" ht="26.25" customHeight="1" x14ac:dyDescent="0.2">
      <c r="A87" s="77"/>
      <c r="B87" s="78"/>
      <c r="C87" s="77">
        <v>81</v>
      </c>
      <c r="D87" s="85" t="s">
        <v>131</v>
      </c>
      <c r="E87" s="86" t="str">
        <f t="array" aca="1" ref="E87" ca="1">IFERROR(IMAGE(INDEX(Poke_Ref!$C$2:$C$745, MATCH(D87, Poke_Ref!$B$2:$B$745,0)), 3), "")</f>
        <v/>
      </c>
      <c r="F87" s="7" t="s">
        <v>8</v>
      </c>
      <c r="G87" s="73"/>
      <c r="H87" s="74"/>
      <c r="I87" s="74"/>
      <c r="J87" s="74"/>
      <c r="K87" s="74"/>
      <c r="L87" s="74"/>
      <c r="M87" s="74"/>
      <c r="N87" s="74"/>
      <c r="O87" s="74"/>
      <c r="P87" s="74"/>
      <c r="Q87" s="74"/>
      <c r="R87" s="74"/>
      <c r="S87" s="74"/>
      <c r="T87" s="74"/>
      <c r="U87" s="74"/>
      <c r="V87" s="74"/>
      <c r="W87" s="74"/>
      <c r="X87" s="74"/>
      <c r="Y87" s="74"/>
      <c r="Z87" s="74"/>
      <c r="AA87" s="74"/>
      <c r="AB87" s="74"/>
    </row>
    <row r="88" spans="1:28" ht="26.25" customHeight="1" x14ac:dyDescent="0.2">
      <c r="A88" s="77"/>
      <c r="B88" s="78"/>
      <c r="C88" s="77">
        <v>82</v>
      </c>
      <c r="D88" s="85" t="s">
        <v>132</v>
      </c>
      <c r="E88" s="86" t="str">
        <f t="array" aca="1" ref="E88" ca="1">IFERROR(IMAGE(INDEX(Poke_Ref!$C$2:$C$745, MATCH(D88, Poke_Ref!$B$2:$B$745,0)), 3), "")</f>
        <v/>
      </c>
      <c r="F88" s="7" t="s">
        <v>8</v>
      </c>
      <c r="G88" s="73"/>
      <c r="H88" s="74"/>
      <c r="I88" s="74"/>
      <c r="J88" s="74"/>
      <c r="K88" s="74"/>
      <c r="L88" s="74"/>
      <c r="M88" s="74"/>
      <c r="N88" s="74"/>
      <c r="O88" s="74"/>
      <c r="P88" s="74"/>
      <c r="Q88" s="74"/>
      <c r="R88" s="74"/>
      <c r="S88" s="74"/>
      <c r="T88" s="74"/>
      <c r="U88" s="74"/>
      <c r="V88" s="74"/>
      <c r="W88" s="74"/>
      <c r="X88" s="74"/>
      <c r="Y88" s="74"/>
      <c r="Z88" s="74"/>
      <c r="AA88" s="74"/>
      <c r="AB88" s="74"/>
    </row>
    <row r="89" spans="1:28" ht="26.25" customHeight="1" x14ac:dyDescent="0.2">
      <c r="A89" s="77"/>
      <c r="B89" s="78"/>
      <c r="C89" s="77">
        <v>83</v>
      </c>
      <c r="D89" s="85" t="s">
        <v>133</v>
      </c>
      <c r="E89" s="86" t="str">
        <f t="array" aca="1" ref="E89" ca="1">IFERROR(IMAGE(INDEX(Poke_Ref!$C$2:$C$745, MATCH(D89, Poke_Ref!$B$2:$B$745,0)), 3), "")</f>
        <v/>
      </c>
      <c r="F89" s="7" t="s">
        <v>8</v>
      </c>
      <c r="G89" s="73"/>
      <c r="H89" s="74"/>
      <c r="I89" s="74"/>
      <c r="J89" s="74"/>
      <c r="K89" s="74"/>
      <c r="L89" s="74"/>
      <c r="M89" s="74"/>
      <c r="N89" s="74"/>
      <c r="O89" s="74"/>
      <c r="P89" s="74"/>
      <c r="Q89" s="74"/>
      <c r="R89" s="74"/>
      <c r="S89" s="74"/>
      <c r="T89" s="74"/>
      <c r="U89" s="74"/>
      <c r="V89" s="74"/>
      <c r="W89" s="74"/>
      <c r="X89" s="74"/>
      <c r="Y89" s="74"/>
      <c r="Z89" s="74"/>
      <c r="AA89" s="74"/>
      <c r="AB89" s="74"/>
    </row>
    <row r="90" spans="1:28" ht="26.25" customHeight="1" x14ac:dyDescent="0.2">
      <c r="A90" s="77"/>
      <c r="B90" s="78"/>
      <c r="C90" s="77">
        <v>84</v>
      </c>
      <c r="D90" s="85" t="s">
        <v>134</v>
      </c>
      <c r="E90" s="86" t="str">
        <f t="array" aca="1" ref="E90" ca="1">IFERROR(IMAGE(INDEX(Poke_Ref!$C$2:$C$745, MATCH(D90, Poke_Ref!$B$2:$B$745,0)), 3), "")</f>
        <v/>
      </c>
      <c r="F90" s="7" t="s">
        <v>8</v>
      </c>
      <c r="G90" s="73"/>
      <c r="H90" s="74"/>
      <c r="I90" s="74"/>
      <c r="J90" s="74"/>
      <c r="K90" s="74"/>
      <c r="L90" s="74"/>
      <c r="M90" s="74"/>
      <c r="N90" s="74"/>
      <c r="O90" s="74"/>
      <c r="P90" s="74"/>
      <c r="Q90" s="74"/>
      <c r="R90" s="74"/>
      <c r="S90" s="74"/>
      <c r="T90" s="74"/>
      <c r="U90" s="74"/>
      <c r="V90" s="74"/>
      <c r="W90" s="74"/>
      <c r="X90" s="74"/>
      <c r="Y90" s="74"/>
      <c r="Z90" s="74"/>
      <c r="AA90" s="74"/>
      <c r="AB90" s="74"/>
    </row>
    <row r="91" spans="1:28" ht="26.25" customHeight="1" x14ac:dyDescent="0.2">
      <c r="A91" s="77"/>
      <c r="B91" s="78"/>
      <c r="C91" s="77">
        <v>85</v>
      </c>
      <c r="D91" s="85" t="s">
        <v>135</v>
      </c>
      <c r="E91" s="86" t="str">
        <f t="array" aca="1" ref="E91" ca="1">IFERROR(IMAGE(INDEX(Poke_Ref!$C$2:$C$745, MATCH(D91, Poke_Ref!$B$2:$B$745,0)), 3), "")</f>
        <v/>
      </c>
      <c r="F91" s="87" t="s">
        <v>8</v>
      </c>
      <c r="G91" s="73"/>
      <c r="H91" s="74"/>
      <c r="I91" s="74"/>
      <c r="J91" s="74"/>
      <c r="K91" s="74"/>
      <c r="L91" s="74"/>
      <c r="M91" s="74"/>
      <c r="N91" s="74"/>
      <c r="O91" s="74"/>
      <c r="P91" s="74"/>
      <c r="Q91" s="74"/>
      <c r="R91" s="74"/>
      <c r="S91" s="74"/>
      <c r="T91" s="74"/>
      <c r="U91" s="74"/>
      <c r="V91" s="74"/>
      <c r="W91" s="74"/>
      <c r="X91" s="74"/>
      <c r="Y91" s="74"/>
      <c r="Z91" s="74"/>
      <c r="AA91" s="74"/>
      <c r="AB91" s="74"/>
    </row>
    <row r="92" spans="1:28" ht="26.25" customHeight="1" x14ac:dyDescent="0.2">
      <c r="A92" s="77"/>
      <c r="B92" s="78"/>
      <c r="C92" s="77">
        <v>86</v>
      </c>
      <c r="D92" s="85" t="s">
        <v>136</v>
      </c>
      <c r="E92" s="86" t="str">
        <f t="array" aca="1" ref="E92" ca="1">IFERROR(IMAGE(INDEX(Poke_Ref!$C$2:$C$745, MATCH(D92, Poke_Ref!$B$2:$B$745,0)), 3), "")</f>
        <v/>
      </c>
      <c r="F92" s="7" t="s">
        <v>8</v>
      </c>
      <c r="G92" s="73"/>
      <c r="H92" s="74"/>
      <c r="I92" s="74"/>
      <c r="J92" s="74"/>
      <c r="K92" s="74"/>
      <c r="L92" s="74"/>
      <c r="M92" s="74"/>
      <c r="N92" s="74"/>
      <c r="O92" s="74"/>
      <c r="P92" s="74"/>
      <c r="Q92" s="74"/>
      <c r="R92" s="74"/>
      <c r="S92" s="74"/>
      <c r="T92" s="74"/>
      <c r="U92" s="74"/>
      <c r="V92" s="74"/>
      <c r="W92" s="74"/>
      <c r="X92" s="74"/>
      <c r="Y92" s="74"/>
      <c r="Z92" s="74"/>
      <c r="AA92" s="74"/>
      <c r="AB92" s="74"/>
    </row>
    <row r="93" spans="1:28" ht="26.25" customHeight="1" x14ac:dyDescent="0.2">
      <c r="A93" s="77"/>
      <c r="B93" s="78"/>
      <c r="C93" s="77">
        <v>87</v>
      </c>
      <c r="D93" s="85" t="s">
        <v>137</v>
      </c>
      <c r="E93" s="86" t="str">
        <f t="array" aca="1" ref="E93" ca="1">IFERROR(IMAGE(INDEX(Poke_Ref!$C$2:$C$745, MATCH(D93, Poke_Ref!$B$2:$B$745,0)), 3), "")</f>
        <v/>
      </c>
      <c r="F93" s="87" t="s">
        <v>8</v>
      </c>
      <c r="G93" s="73"/>
      <c r="H93" s="74"/>
      <c r="I93" s="74"/>
      <c r="J93" s="74"/>
      <c r="K93" s="74"/>
      <c r="L93" s="74"/>
      <c r="M93" s="74"/>
      <c r="N93" s="74"/>
      <c r="O93" s="74"/>
      <c r="P93" s="74"/>
      <c r="Q93" s="74"/>
      <c r="R93" s="74"/>
      <c r="S93" s="74"/>
      <c r="T93" s="74"/>
      <c r="U93" s="74"/>
      <c r="V93" s="74"/>
      <c r="W93" s="74"/>
      <c r="X93" s="74"/>
      <c r="Y93" s="74"/>
      <c r="Z93" s="74"/>
      <c r="AA93" s="74"/>
      <c r="AB93" s="74"/>
    </row>
    <row r="94" spans="1:28" ht="26.25" customHeight="1" x14ac:dyDescent="0.2">
      <c r="A94" s="77"/>
      <c r="B94" s="78"/>
      <c r="C94" s="77">
        <v>88</v>
      </c>
      <c r="D94" s="85" t="s">
        <v>138</v>
      </c>
      <c r="E94" s="86" t="str">
        <f t="array" aca="1" ref="E94" ca="1">IFERROR(IMAGE(INDEX(Poke_Ref!$C$2:$C$745, MATCH(D94, Poke_Ref!$B$2:$B$745,0)), 3), "")</f>
        <v/>
      </c>
      <c r="F94" s="7" t="s">
        <v>8</v>
      </c>
      <c r="G94" s="73"/>
      <c r="H94" s="74"/>
      <c r="I94" s="74"/>
      <c r="J94" s="74"/>
      <c r="K94" s="74"/>
      <c r="L94" s="74"/>
      <c r="M94" s="74"/>
      <c r="N94" s="74"/>
      <c r="O94" s="74"/>
      <c r="P94" s="74"/>
      <c r="Q94" s="74"/>
      <c r="R94" s="74"/>
      <c r="S94" s="74"/>
      <c r="T94" s="74"/>
      <c r="U94" s="74"/>
      <c r="V94" s="74"/>
      <c r="W94" s="74"/>
      <c r="X94" s="74"/>
      <c r="Y94" s="74"/>
      <c r="Z94" s="74"/>
      <c r="AA94" s="74"/>
      <c r="AB94" s="74"/>
    </row>
    <row r="95" spans="1:28" ht="26.25" customHeight="1" x14ac:dyDescent="0.2">
      <c r="A95" s="77"/>
      <c r="B95" s="78"/>
      <c r="C95" s="88">
        <v>89</v>
      </c>
      <c r="D95" s="89" t="s">
        <v>139</v>
      </c>
      <c r="E95" s="86" t="str">
        <f t="array" aca="1" ref="E95" ca="1">IFERROR(IMAGE(INDEX(Poke_Ref!$C$2:$C$745, MATCH(D95, Poke_Ref!$B$2:$B$745,0)), 3), "")</f>
        <v/>
      </c>
      <c r="F95" s="87" t="s">
        <v>8</v>
      </c>
      <c r="G95" s="73"/>
      <c r="H95" s="74"/>
      <c r="I95" s="74"/>
      <c r="J95" s="74"/>
      <c r="K95" s="74"/>
      <c r="L95" s="74"/>
      <c r="M95" s="74"/>
      <c r="N95" s="74"/>
      <c r="O95" s="74"/>
      <c r="P95" s="74"/>
      <c r="Q95" s="74"/>
      <c r="R95" s="74"/>
      <c r="S95" s="74"/>
      <c r="T95" s="74"/>
      <c r="U95" s="74"/>
      <c r="V95" s="74"/>
      <c r="W95" s="74"/>
      <c r="X95" s="74"/>
      <c r="Y95" s="74"/>
      <c r="Z95" s="74"/>
      <c r="AA95" s="74"/>
      <c r="AB95" s="74"/>
    </row>
    <row r="96" spans="1:28" ht="26.25" customHeight="1" x14ac:dyDescent="0.2">
      <c r="A96" s="77"/>
      <c r="B96" s="78"/>
      <c r="C96" s="77">
        <v>90</v>
      </c>
      <c r="D96" s="85" t="s">
        <v>140</v>
      </c>
      <c r="E96" s="86" t="str">
        <f t="array" aca="1" ref="E96" ca="1">IFERROR(IMAGE(INDEX(Poke_Ref!$C$2:$C$745, MATCH(D96, Poke_Ref!$B$2:$B$745,0)), 3), "")</f>
        <v/>
      </c>
      <c r="F96" s="7" t="s">
        <v>8</v>
      </c>
      <c r="G96" s="73"/>
      <c r="H96" s="74"/>
      <c r="I96" s="74"/>
      <c r="J96" s="74"/>
      <c r="K96" s="74"/>
      <c r="L96" s="74"/>
      <c r="M96" s="74"/>
      <c r="N96" s="74"/>
      <c r="O96" s="74"/>
      <c r="P96" s="74"/>
      <c r="Q96" s="74"/>
      <c r="R96" s="74"/>
      <c r="S96" s="74"/>
      <c r="T96" s="74"/>
      <c r="U96" s="74"/>
      <c r="V96" s="74"/>
      <c r="W96" s="74"/>
      <c r="X96" s="74"/>
      <c r="Y96" s="74"/>
      <c r="Z96" s="74"/>
      <c r="AA96" s="74"/>
      <c r="AB96" s="74"/>
    </row>
    <row r="97" spans="1:28" ht="26.25" customHeight="1" x14ac:dyDescent="0.2">
      <c r="A97" s="77"/>
      <c r="B97" s="78"/>
      <c r="C97" s="77">
        <v>91</v>
      </c>
      <c r="D97" s="85" t="s">
        <v>141</v>
      </c>
      <c r="E97" s="86" t="str">
        <f t="array" aca="1" ref="E97" ca="1">IFERROR(IMAGE(INDEX(Poke_Ref!$C$2:$C$745, MATCH(D97, Poke_Ref!$B$2:$B$745,0)), 3), "")</f>
        <v/>
      </c>
      <c r="F97" s="87" t="s">
        <v>8</v>
      </c>
      <c r="G97" s="73"/>
      <c r="H97" s="74"/>
      <c r="I97" s="74"/>
      <c r="J97" s="74"/>
      <c r="K97" s="74"/>
      <c r="L97" s="74"/>
      <c r="M97" s="74"/>
      <c r="N97" s="74"/>
      <c r="O97" s="74"/>
      <c r="P97" s="74"/>
      <c r="Q97" s="74"/>
      <c r="R97" s="74"/>
      <c r="S97" s="74"/>
      <c r="T97" s="74"/>
      <c r="U97" s="74"/>
      <c r="V97" s="74"/>
      <c r="W97" s="74"/>
      <c r="X97" s="74"/>
      <c r="Y97" s="74"/>
      <c r="Z97" s="74"/>
      <c r="AA97" s="74"/>
      <c r="AB97" s="74"/>
    </row>
    <row r="98" spans="1:28" ht="26.25" customHeight="1" x14ac:dyDescent="0.2">
      <c r="A98" s="77"/>
      <c r="B98" s="78"/>
      <c r="C98" s="77">
        <v>92</v>
      </c>
      <c r="D98" s="85" t="s">
        <v>142</v>
      </c>
      <c r="E98" s="86" t="str">
        <f t="array" aca="1" ref="E98" ca="1">IFERROR(IMAGE(INDEX(Poke_Ref!$C$2:$C$745, MATCH(D98, Poke_Ref!$B$2:$B$745,0)), 3), "")</f>
        <v/>
      </c>
      <c r="F98" s="87" t="s">
        <v>8</v>
      </c>
      <c r="G98" s="73"/>
      <c r="H98" s="74"/>
      <c r="I98" s="74"/>
      <c r="J98" s="74"/>
      <c r="K98" s="74"/>
      <c r="L98" s="74"/>
      <c r="M98" s="74"/>
      <c r="N98" s="74"/>
      <c r="O98" s="74"/>
      <c r="P98" s="74"/>
      <c r="Q98" s="74"/>
      <c r="R98" s="74"/>
      <c r="S98" s="74"/>
      <c r="T98" s="74"/>
      <c r="U98" s="74"/>
      <c r="V98" s="74"/>
      <c r="W98" s="74"/>
      <c r="X98" s="74"/>
      <c r="Y98" s="74"/>
      <c r="Z98" s="74"/>
      <c r="AA98" s="74"/>
      <c r="AB98" s="74"/>
    </row>
    <row r="99" spans="1:28" ht="26.25" customHeight="1" x14ac:dyDescent="0.2">
      <c r="A99" s="77"/>
      <c r="B99" s="78"/>
      <c r="C99" s="77">
        <v>93</v>
      </c>
      <c r="D99" s="85" t="s">
        <v>143</v>
      </c>
      <c r="E99" s="86" t="str">
        <f t="array" aca="1" ref="E99" ca="1">IFERROR(IMAGE(INDEX(Poke_Ref!$C$2:$C$745, MATCH(D99, Poke_Ref!$B$2:$B$745,0)), 3), "")</f>
        <v/>
      </c>
      <c r="F99" s="87" t="s">
        <v>8</v>
      </c>
      <c r="G99" s="73"/>
      <c r="H99" s="74"/>
      <c r="I99" s="74"/>
      <c r="J99" s="74"/>
      <c r="K99" s="74"/>
      <c r="L99" s="74"/>
      <c r="M99" s="74"/>
      <c r="N99" s="74"/>
      <c r="O99" s="74"/>
      <c r="P99" s="74"/>
      <c r="Q99" s="74"/>
      <c r="R99" s="74"/>
      <c r="S99" s="74"/>
      <c r="T99" s="74"/>
      <c r="U99" s="74"/>
      <c r="V99" s="74"/>
      <c r="W99" s="74"/>
      <c r="X99" s="74"/>
      <c r="Y99" s="74"/>
      <c r="Z99" s="74"/>
      <c r="AA99" s="74"/>
      <c r="AB99" s="74"/>
    </row>
    <row r="100" spans="1:28" ht="26.25" customHeight="1" x14ac:dyDescent="0.2">
      <c r="A100" s="77"/>
      <c r="B100" s="78"/>
      <c r="C100" s="77">
        <v>94</v>
      </c>
      <c r="D100" s="85" t="s">
        <v>144</v>
      </c>
      <c r="E100" s="86" t="str">
        <f t="array" aca="1" ref="E100" ca="1">IFERROR(IMAGE(INDEX(Poke_Ref!$C$2:$C$745, MATCH(D100, Poke_Ref!$B$2:$B$745,0)), 3), "")</f>
        <v/>
      </c>
      <c r="F100" s="7" t="s">
        <v>8</v>
      </c>
      <c r="G100" s="73"/>
      <c r="H100" s="74"/>
      <c r="I100" s="74"/>
      <c r="J100" s="74"/>
      <c r="K100" s="74"/>
      <c r="L100" s="74"/>
      <c r="M100" s="74"/>
      <c r="N100" s="74"/>
      <c r="O100" s="74"/>
      <c r="P100" s="74"/>
      <c r="Q100" s="74"/>
      <c r="R100" s="74"/>
      <c r="S100" s="74"/>
      <c r="T100" s="74"/>
      <c r="U100" s="74"/>
      <c r="V100" s="74"/>
      <c r="W100" s="74"/>
      <c r="X100" s="74"/>
      <c r="Y100" s="74"/>
      <c r="Z100" s="74"/>
      <c r="AA100" s="74"/>
      <c r="AB100" s="74"/>
    </row>
    <row r="101" spans="1:28" ht="26.25" customHeight="1" x14ac:dyDescent="0.2">
      <c r="A101" s="77"/>
      <c r="B101" s="78"/>
      <c r="C101" s="77">
        <v>95</v>
      </c>
      <c r="D101" s="85" t="s">
        <v>145</v>
      </c>
      <c r="E101" s="86" t="str">
        <f t="array" aca="1" ref="E101" ca="1">IFERROR(IMAGE(INDEX(Poke_Ref!$C$2:$C$745, MATCH(D101, Poke_Ref!$B$2:$B$745,0)), 3), "")</f>
        <v/>
      </c>
      <c r="F101" s="87" t="s">
        <v>8</v>
      </c>
      <c r="G101" s="73"/>
      <c r="H101" s="74"/>
      <c r="I101" s="74"/>
      <c r="J101" s="74"/>
      <c r="K101" s="74"/>
      <c r="L101" s="74"/>
      <c r="M101" s="74"/>
      <c r="N101" s="74"/>
      <c r="O101" s="74"/>
      <c r="P101" s="74"/>
      <c r="Q101" s="74"/>
      <c r="R101" s="74"/>
      <c r="S101" s="74"/>
      <c r="T101" s="74"/>
      <c r="U101" s="74"/>
      <c r="V101" s="74"/>
      <c r="W101" s="74"/>
      <c r="X101" s="74"/>
      <c r="Y101" s="74"/>
      <c r="Z101" s="74"/>
      <c r="AA101" s="74"/>
      <c r="AB101" s="74"/>
    </row>
    <row r="102" spans="1:28" ht="26.25" customHeight="1" x14ac:dyDescent="0.2">
      <c r="A102" s="77"/>
      <c r="B102" s="78"/>
      <c r="C102" s="77">
        <v>96</v>
      </c>
      <c r="D102" s="85" t="s">
        <v>146</v>
      </c>
      <c r="E102" s="86" t="str">
        <f t="array" aca="1" ref="E102" ca="1">IFERROR(IMAGE(INDEX(Poke_Ref!$C$2:$C$745, MATCH(D102, Poke_Ref!$B$2:$B$745,0)), 3), "")</f>
        <v/>
      </c>
      <c r="F102" s="87" t="s">
        <v>8</v>
      </c>
      <c r="G102" s="73"/>
      <c r="H102" s="74"/>
      <c r="I102" s="74"/>
      <c r="J102" s="74"/>
      <c r="K102" s="74"/>
      <c r="L102" s="74"/>
      <c r="M102" s="74"/>
      <c r="N102" s="74"/>
      <c r="O102" s="74"/>
      <c r="P102" s="74"/>
      <c r="Q102" s="74"/>
      <c r="R102" s="74"/>
      <c r="S102" s="74"/>
      <c r="T102" s="74"/>
      <c r="U102" s="74"/>
      <c r="V102" s="74"/>
      <c r="W102" s="74"/>
      <c r="X102" s="74"/>
      <c r="Y102" s="74"/>
      <c r="Z102" s="74"/>
      <c r="AA102" s="74"/>
      <c r="AB102" s="74"/>
    </row>
    <row r="103" spans="1:28" ht="26.25" customHeight="1" x14ac:dyDescent="0.2">
      <c r="A103" s="77"/>
      <c r="B103" s="78"/>
      <c r="C103" s="77">
        <v>97</v>
      </c>
      <c r="D103" s="85" t="s">
        <v>147</v>
      </c>
      <c r="E103" s="86" t="str">
        <f t="array" aca="1" ref="E103" ca="1">IFERROR(IMAGE(INDEX(Poke_Ref!$C$2:$C$745, MATCH(D103, Poke_Ref!$B$2:$B$745,0)), 3), "")</f>
        <v/>
      </c>
      <c r="F103" s="87" t="s">
        <v>8</v>
      </c>
      <c r="G103" s="73"/>
      <c r="H103" s="74"/>
      <c r="I103" s="74"/>
      <c r="J103" s="74"/>
      <c r="K103" s="74"/>
      <c r="L103" s="74"/>
      <c r="M103" s="74"/>
      <c r="N103" s="74"/>
      <c r="O103" s="74"/>
      <c r="P103" s="74"/>
      <c r="Q103" s="74"/>
      <c r="R103" s="74"/>
      <c r="S103" s="74"/>
      <c r="T103" s="74"/>
      <c r="U103" s="74"/>
      <c r="V103" s="74"/>
      <c r="W103" s="74"/>
      <c r="X103" s="74"/>
      <c r="Y103" s="74"/>
      <c r="Z103" s="74"/>
      <c r="AA103" s="74"/>
      <c r="AB103" s="74"/>
    </row>
    <row r="104" spans="1:28" ht="26.25" customHeight="1" x14ac:dyDescent="0.2">
      <c r="A104" s="77"/>
      <c r="B104" s="78"/>
      <c r="C104" s="77">
        <v>98</v>
      </c>
      <c r="D104" s="85" t="s">
        <v>148</v>
      </c>
      <c r="E104" s="86" t="str">
        <f t="array" aca="1" ref="E104" ca="1">IFERROR(IMAGE(INDEX(Poke_Ref!$C$2:$C$745, MATCH(D104, Poke_Ref!$B$2:$B$745,0)), 3), "")</f>
        <v/>
      </c>
      <c r="F104" s="87" t="s">
        <v>8</v>
      </c>
      <c r="G104" s="73"/>
      <c r="H104" s="74"/>
      <c r="I104" s="74"/>
      <c r="J104" s="74"/>
      <c r="K104" s="74"/>
      <c r="L104" s="74"/>
      <c r="M104" s="74"/>
      <c r="N104" s="74"/>
      <c r="O104" s="74"/>
      <c r="P104" s="74"/>
      <c r="Q104" s="74"/>
      <c r="R104" s="74"/>
      <c r="S104" s="74"/>
      <c r="T104" s="74"/>
      <c r="U104" s="74"/>
      <c r="V104" s="74"/>
      <c r="W104" s="74"/>
      <c r="X104" s="74"/>
      <c r="Y104" s="74"/>
      <c r="Z104" s="74"/>
      <c r="AA104" s="74"/>
      <c r="AB104" s="74"/>
    </row>
    <row r="105" spans="1:28" ht="26.25" customHeight="1" x14ac:dyDescent="0.2">
      <c r="A105" s="77"/>
      <c r="B105" s="78"/>
      <c r="C105" s="77">
        <v>99</v>
      </c>
      <c r="D105" s="85" t="s">
        <v>149</v>
      </c>
      <c r="E105" s="86" t="str">
        <f t="array" aca="1" ref="E105" ca="1">IFERROR(IMAGE(INDEX(Poke_Ref!$C$2:$C$745, MATCH(D105, Poke_Ref!$B$2:$B$745,0)), 3), "")</f>
        <v/>
      </c>
      <c r="F105" s="7" t="s">
        <v>8</v>
      </c>
      <c r="G105" s="73"/>
      <c r="H105" s="74"/>
      <c r="I105" s="74"/>
      <c r="J105" s="74"/>
      <c r="K105" s="74"/>
      <c r="L105" s="74"/>
      <c r="M105" s="74"/>
      <c r="N105" s="74"/>
      <c r="O105" s="74"/>
      <c r="P105" s="74"/>
      <c r="Q105" s="74"/>
      <c r="R105" s="74"/>
      <c r="S105" s="74"/>
      <c r="T105" s="74"/>
      <c r="U105" s="74"/>
      <c r="V105" s="74"/>
      <c r="W105" s="74"/>
      <c r="X105" s="74"/>
      <c r="Y105" s="74"/>
      <c r="Z105" s="74"/>
      <c r="AA105" s="74"/>
      <c r="AB105" s="74"/>
    </row>
    <row r="106" spans="1:28" ht="26.25" customHeight="1" x14ac:dyDescent="0.2">
      <c r="A106" s="77"/>
      <c r="B106" s="78"/>
      <c r="C106" s="77">
        <v>100</v>
      </c>
      <c r="D106" s="85" t="s">
        <v>150</v>
      </c>
      <c r="E106" s="86" t="str">
        <f t="array" aca="1" ref="E106" ca="1">IFERROR(IMAGE(INDEX(Poke_Ref!$C$2:$C$745, MATCH(D106, Poke_Ref!$B$2:$B$745,0)), 3), "")</f>
        <v/>
      </c>
      <c r="F106" s="7" t="s">
        <v>8</v>
      </c>
      <c r="G106" s="73"/>
      <c r="H106" s="74"/>
      <c r="I106" s="74"/>
      <c r="J106" s="74"/>
      <c r="K106" s="74"/>
      <c r="L106" s="74"/>
      <c r="M106" s="74"/>
      <c r="N106" s="74"/>
      <c r="O106" s="74"/>
      <c r="P106" s="74"/>
      <c r="Q106" s="74"/>
      <c r="R106" s="74"/>
      <c r="S106" s="74"/>
      <c r="T106" s="74"/>
      <c r="U106" s="74"/>
      <c r="V106" s="74"/>
      <c r="W106" s="74"/>
      <c r="X106" s="74"/>
      <c r="Y106" s="74"/>
      <c r="Z106" s="74"/>
      <c r="AA106" s="74"/>
      <c r="AB106" s="74"/>
    </row>
    <row r="107" spans="1:28" ht="26.25" customHeight="1" x14ac:dyDescent="0.2">
      <c r="A107" s="77"/>
      <c r="B107" s="78"/>
      <c r="C107" s="77">
        <v>101</v>
      </c>
      <c r="D107" s="85" t="s">
        <v>151</v>
      </c>
      <c r="E107" s="86" t="str">
        <f t="array" aca="1" ref="E107" ca="1">IFERROR(IMAGE(INDEX(Poke_Ref!$C$2:$C$745, MATCH(D107, Poke_Ref!$B$2:$B$745,0)), 3), "")</f>
        <v/>
      </c>
      <c r="F107" s="87" t="s">
        <v>8</v>
      </c>
      <c r="G107" s="73"/>
      <c r="H107" s="74"/>
      <c r="I107" s="74"/>
      <c r="J107" s="74"/>
      <c r="K107" s="74"/>
      <c r="L107" s="74"/>
      <c r="M107" s="74"/>
      <c r="N107" s="74"/>
      <c r="O107" s="74"/>
      <c r="P107" s="74"/>
      <c r="Q107" s="74"/>
      <c r="R107" s="74"/>
      <c r="S107" s="74"/>
      <c r="T107" s="74"/>
      <c r="U107" s="74"/>
      <c r="V107" s="74"/>
      <c r="W107" s="74"/>
      <c r="X107" s="74"/>
      <c r="Y107" s="74"/>
      <c r="Z107" s="74"/>
      <c r="AA107" s="74"/>
      <c r="AB107" s="74"/>
    </row>
    <row r="108" spans="1:28" ht="26.25" customHeight="1" x14ac:dyDescent="0.2">
      <c r="A108" s="77"/>
      <c r="B108" s="78"/>
      <c r="C108" s="77">
        <v>102</v>
      </c>
      <c r="D108" s="85" t="s">
        <v>152</v>
      </c>
      <c r="E108" s="86" t="str">
        <f t="array" aca="1" ref="E108" ca="1">IFERROR(IMAGE(INDEX(Poke_Ref!$C$2:$C$745, MATCH(D108, Poke_Ref!$B$2:$B$745,0)), 3), "")</f>
        <v/>
      </c>
      <c r="F108" s="7" t="s">
        <v>8</v>
      </c>
      <c r="G108" s="73"/>
      <c r="H108" s="74"/>
      <c r="I108" s="74"/>
      <c r="J108" s="74"/>
      <c r="K108" s="74"/>
      <c r="L108" s="74"/>
      <c r="M108" s="74"/>
      <c r="N108" s="74"/>
      <c r="O108" s="74"/>
      <c r="P108" s="74"/>
      <c r="Q108" s="74"/>
      <c r="R108" s="74"/>
      <c r="S108" s="74"/>
      <c r="T108" s="74"/>
      <c r="U108" s="74"/>
      <c r="V108" s="74"/>
      <c r="W108" s="74"/>
      <c r="X108" s="74"/>
      <c r="Y108" s="74"/>
      <c r="Z108" s="74"/>
      <c r="AA108" s="74"/>
      <c r="AB108" s="74"/>
    </row>
    <row r="109" spans="1:28" ht="26.25" customHeight="1" x14ac:dyDescent="0.2">
      <c r="A109" s="77"/>
      <c r="B109" s="78"/>
      <c r="C109" s="77">
        <v>103</v>
      </c>
      <c r="D109" s="85" t="s">
        <v>153</v>
      </c>
      <c r="E109" s="86" t="str">
        <f t="array" aca="1" ref="E109" ca="1">IFERROR(IMAGE(INDEX(Poke_Ref!$C$2:$C$745, MATCH(D109, Poke_Ref!$B$2:$B$745,0)), 3), "")</f>
        <v/>
      </c>
      <c r="F109" s="7" t="s">
        <v>8</v>
      </c>
      <c r="G109" s="73"/>
      <c r="H109" s="74"/>
      <c r="I109" s="74"/>
      <c r="J109" s="74"/>
      <c r="K109" s="74"/>
      <c r="L109" s="74"/>
      <c r="M109" s="74"/>
      <c r="N109" s="74"/>
      <c r="O109" s="74"/>
      <c r="P109" s="74"/>
      <c r="Q109" s="74"/>
      <c r="R109" s="74"/>
      <c r="S109" s="74"/>
      <c r="T109" s="74"/>
      <c r="U109" s="74"/>
      <c r="V109" s="74"/>
      <c r="W109" s="74"/>
      <c r="X109" s="74"/>
      <c r="Y109" s="74"/>
      <c r="Z109" s="74"/>
      <c r="AA109" s="74"/>
      <c r="AB109" s="74"/>
    </row>
    <row r="110" spans="1:28" ht="26.25" customHeight="1" x14ac:dyDescent="0.2">
      <c r="A110" s="77"/>
      <c r="B110" s="78"/>
      <c r="C110" s="77">
        <v>104</v>
      </c>
      <c r="D110" s="85" t="s">
        <v>154</v>
      </c>
      <c r="E110" s="86" t="str">
        <f t="array" aca="1" ref="E110" ca="1">IFERROR(IMAGE(INDEX(Poke_Ref!$C$2:$C$745, MATCH(D110, Poke_Ref!$B$2:$B$745,0)), 3), "")</f>
        <v/>
      </c>
      <c r="F110" s="7" t="s">
        <v>8</v>
      </c>
      <c r="G110" s="73"/>
      <c r="H110" s="74"/>
      <c r="I110" s="74"/>
      <c r="J110" s="74"/>
      <c r="K110" s="74"/>
      <c r="L110" s="74"/>
      <c r="M110" s="74"/>
      <c r="N110" s="74"/>
      <c r="O110" s="74"/>
      <c r="P110" s="74"/>
      <c r="Q110" s="74"/>
      <c r="R110" s="74"/>
      <c r="S110" s="74"/>
      <c r="T110" s="74"/>
      <c r="U110" s="74"/>
      <c r="V110" s="74"/>
      <c r="W110" s="74"/>
      <c r="X110" s="74"/>
      <c r="Y110" s="74"/>
      <c r="Z110" s="74"/>
      <c r="AA110" s="74"/>
      <c r="AB110" s="74"/>
    </row>
    <row r="111" spans="1:28" ht="26.25" customHeight="1" x14ac:dyDescent="0.2">
      <c r="A111" s="77"/>
      <c r="B111" s="78"/>
      <c r="C111" s="77">
        <v>105</v>
      </c>
      <c r="D111" s="85" t="s">
        <v>155</v>
      </c>
      <c r="E111" s="86" t="str">
        <f t="array" aca="1" ref="E111" ca="1">IFERROR(IMAGE(INDEX(Poke_Ref!$C$2:$C$745, MATCH(D111, Poke_Ref!$B$2:$B$745,0)), 3), "")</f>
        <v/>
      </c>
      <c r="F111" s="87" t="s">
        <v>8</v>
      </c>
      <c r="G111" s="73"/>
      <c r="H111" s="74"/>
      <c r="I111" s="74"/>
      <c r="J111" s="74"/>
      <c r="K111" s="74"/>
      <c r="L111" s="74"/>
      <c r="M111" s="74"/>
      <c r="N111" s="74"/>
      <c r="O111" s="74"/>
      <c r="P111" s="74"/>
      <c r="Q111" s="74"/>
      <c r="R111" s="74"/>
      <c r="S111" s="74"/>
      <c r="T111" s="74"/>
      <c r="U111" s="74"/>
      <c r="V111" s="74"/>
      <c r="W111" s="74"/>
      <c r="X111" s="74"/>
      <c r="Y111" s="74"/>
      <c r="Z111" s="74"/>
      <c r="AA111" s="74"/>
      <c r="AB111" s="74"/>
    </row>
    <row r="112" spans="1:28" ht="26.25" customHeight="1" x14ac:dyDescent="0.2">
      <c r="A112" s="77"/>
      <c r="B112" s="78"/>
      <c r="C112" s="77">
        <v>106</v>
      </c>
      <c r="D112" s="85" t="s">
        <v>156</v>
      </c>
      <c r="E112" s="86" t="str">
        <f t="array" aca="1" ref="E112" ca="1">IFERROR(IMAGE(INDEX(Poke_Ref!$C$2:$C$745, MATCH(D112, Poke_Ref!$B$2:$B$745,0)), 3), "")</f>
        <v/>
      </c>
      <c r="F112" s="87" t="s">
        <v>8</v>
      </c>
      <c r="G112" s="73"/>
      <c r="H112" s="74"/>
      <c r="I112" s="74"/>
      <c r="J112" s="74"/>
      <c r="K112" s="74"/>
      <c r="L112" s="74"/>
      <c r="M112" s="74"/>
      <c r="N112" s="74"/>
      <c r="O112" s="74"/>
      <c r="P112" s="74"/>
      <c r="Q112" s="74"/>
      <c r="R112" s="74"/>
      <c r="S112" s="74"/>
      <c r="T112" s="74"/>
      <c r="U112" s="74"/>
      <c r="V112" s="74"/>
      <c r="W112" s="74"/>
      <c r="X112" s="74"/>
      <c r="Y112" s="74"/>
      <c r="Z112" s="74"/>
      <c r="AA112" s="74"/>
      <c r="AB112" s="74"/>
    </row>
    <row r="113" spans="1:28" ht="26.25" customHeight="1" x14ac:dyDescent="0.2">
      <c r="A113" s="77"/>
      <c r="B113" s="78"/>
      <c r="C113" s="77">
        <v>107</v>
      </c>
      <c r="D113" s="85" t="s">
        <v>157</v>
      </c>
      <c r="E113" s="86" t="str">
        <f t="array" aca="1" ref="E113" ca="1">IFERROR(IMAGE(INDEX(Poke_Ref!$C$2:$C$745, MATCH(D113, Poke_Ref!$B$2:$B$745,0)), 3), "")</f>
        <v/>
      </c>
      <c r="F113" s="87" t="s">
        <v>8</v>
      </c>
      <c r="G113" s="73"/>
      <c r="H113" s="74"/>
      <c r="I113" s="74"/>
      <c r="J113" s="74"/>
      <c r="K113" s="74"/>
      <c r="L113" s="74"/>
      <c r="M113" s="74"/>
      <c r="N113" s="74"/>
      <c r="O113" s="74"/>
      <c r="P113" s="74"/>
      <c r="Q113" s="74"/>
      <c r="R113" s="74"/>
      <c r="S113" s="74"/>
      <c r="T113" s="74"/>
      <c r="U113" s="74"/>
      <c r="V113" s="74"/>
      <c r="W113" s="74"/>
      <c r="X113" s="74"/>
      <c r="Y113" s="74"/>
      <c r="Z113" s="74"/>
      <c r="AA113" s="74"/>
      <c r="AB113" s="74"/>
    </row>
    <row r="114" spans="1:28" ht="26.25" customHeight="1" x14ac:dyDescent="0.2">
      <c r="A114" s="77"/>
      <c r="B114" s="78"/>
      <c r="C114" s="77">
        <v>108</v>
      </c>
      <c r="D114" s="85" t="s">
        <v>158</v>
      </c>
      <c r="E114" s="86" t="str">
        <f t="array" aca="1" ref="E114" ca="1">IFERROR(IMAGE(INDEX(Poke_Ref!$C$2:$C$745, MATCH(D114, Poke_Ref!$B$2:$B$745,0)), 3), "")</f>
        <v/>
      </c>
      <c r="F114" s="7" t="s">
        <v>8</v>
      </c>
      <c r="G114" s="73"/>
      <c r="H114" s="74"/>
      <c r="I114" s="74"/>
      <c r="J114" s="74"/>
      <c r="K114" s="74"/>
      <c r="L114" s="74"/>
      <c r="M114" s="74"/>
      <c r="N114" s="74"/>
      <c r="O114" s="74"/>
      <c r="P114" s="74"/>
      <c r="Q114" s="74"/>
      <c r="R114" s="74"/>
      <c r="S114" s="74"/>
      <c r="T114" s="74"/>
      <c r="U114" s="74"/>
      <c r="V114" s="74"/>
      <c r="W114" s="74"/>
      <c r="X114" s="74"/>
      <c r="Y114" s="74"/>
      <c r="Z114" s="74"/>
      <c r="AA114" s="74"/>
      <c r="AB114" s="74"/>
    </row>
    <row r="115" spans="1:28" ht="26.25" customHeight="1" x14ac:dyDescent="0.2">
      <c r="A115" s="77"/>
      <c r="B115" s="78"/>
      <c r="C115" s="77">
        <v>109</v>
      </c>
      <c r="D115" s="85" t="s">
        <v>159</v>
      </c>
      <c r="E115" s="86" t="str">
        <f t="array" aca="1" ref="E115" ca="1">IFERROR(IMAGE(INDEX(Poke_Ref!$C$2:$C$745, MATCH(D115, Poke_Ref!$B$2:$B$745,0)), 3), "")</f>
        <v/>
      </c>
      <c r="F115" s="87" t="s">
        <v>8</v>
      </c>
      <c r="G115" s="73"/>
      <c r="H115" s="74"/>
      <c r="I115" s="74"/>
      <c r="J115" s="74"/>
      <c r="K115" s="74"/>
      <c r="L115" s="74"/>
      <c r="M115" s="74"/>
      <c r="N115" s="74"/>
      <c r="O115" s="74"/>
      <c r="P115" s="74"/>
      <c r="Q115" s="74"/>
      <c r="R115" s="74"/>
      <c r="S115" s="74"/>
      <c r="T115" s="74"/>
      <c r="U115" s="74"/>
      <c r="V115" s="74"/>
      <c r="W115" s="74"/>
      <c r="X115" s="74"/>
      <c r="Y115" s="74"/>
      <c r="Z115" s="74"/>
      <c r="AA115" s="74"/>
      <c r="AB115" s="74"/>
    </row>
    <row r="116" spans="1:28" ht="26.25" customHeight="1" x14ac:dyDescent="0.2">
      <c r="A116" s="77"/>
      <c r="B116" s="78"/>
      <c r="C116" s="77">
        <v>110</v>
      </c>
      <c r="D116" s="85" t="s">
        <v>160</v>
      </c>
      <c r="E116" s="86" t="str">
        <f t="array" aca="1" ref="E116" ca="1">IFERROR(IMAGE(INDEX(Poke_Ref!$C$2:$C$745, MATCH(D116, Poke_Ref!$B$2:$B$745,0)), 3), "")</f>
        <v/>
      </c>
      <c r="F116" s="87" t="s">
        <v>8</v>
      </c>
      <c r="G116" s="73"/>
      <c r="H116" s="74"/>
      <c r="I116" s="74"/>
      <c r="J116" s="74"/>
      <c r="K116" s="74"/>
      <c r="L116" s="74"/>
      <c r="M116" s="74"/>
      <c r="N116" s="74"/>
      <c r="O116" s="74"/>
      <c r="P116" s="74"/>
      <c r="Q116" s="74"/>
      <c r="R116" s="74"/>
      <c r="S116" s="74"/>
      <c r="T116" s="74"/>
      <c r="U116" s="74"/>
      <c r="V116" s="74"/>
      <c r="W116" s="74"/>
      <c r="X116" s="74"/>
      <c r="Y116" s="74"/>
      <c r="Z116" s="74"/>
      <c r="AA116" s="74"/>
      <c r="AB116" s="74"/>
    </row>
    <row r="117" spans="1:28" ht="26.25" customHeight="1" x14ac:dyDescent="0.2">
      <c r="A117" s="77"/>
      <c r="B117" s="78"/>
      <c r="C117" s="77">
        <v>111</v>
      </c>
      <c r="D117" s="85" t="s">
        <v>161</v>
      </c>
      <c r="E117" s="86" t="str">
        <f t="array" aca="1" ref="E117" ca="1">IFERROR(IMAGE(INDEX(Poke_Ref!$C$2:$C$745, MATCH(D117, Poke_Ref!$B$2:$B$745,0)), 3), "")</f>
        <v/>
      </c>
      <c r="F117" s="7" t="s">
        <v>8</v>
      </c>
      <c r="G117" s="73"/>
      <c r="H117" s="74"/>
      <c r="I117" s="74"/>
      <c r="J117" s="74"/>
      <c r="K117" s="74"/>
      <c r="L117" s="74"/>
      <c r="M117" s="74"/>
      <c r="N117" s="74"/>
      <c r="O117" s="74"/>
      <c r="P117" s="74"/>
      <c r="Q117" s="74"/>
      <c r="R117" s="74"/>
      <c r="S117" s="74"/>
      <c r="T117" s="74"/>
      <c r="U117" s="74"/>
      <c r="V117" s="74"/>
      <c r="W117" s="74"/>
      <c r="X117" s="74"/>
      <c r="Y117" s="74"/>
      <c r="Z117" s="74"/>
      <c r="AA117" s="74"/>
      <c r="AB117" s="74"/>
    </row>
    <row r="118" spans="1:28" ht="26.25" customHeight="1" x14ac:dyDescent="0.2">
      <c r="A118" s="77"/>
      <c r="B118" s="78"/>
      <c r="C118" s="77">
        <v>112</v>
      </c>
      <c r="D118" s="85" t="s">
        <v>162</v>
      </c>
      <c r="E118" s="86" t="str">
        <f t="array" aca="1" ref="E118" ca="1">IFERROR(IMAGE(INDEX(Poke_Ref!$C$2:$C$745, MATCH(D118, Poke_Ref!$B$2:$B$745,0)), 3), "")</f>
        <v/>
      </c>
      <c r="F118" s="87" t="s">
        <v>8</v>
      </c>
      <c r="G118" s="73"/>
      <c r="H118" s="74"/>
      <c r="I118" s="74"/>
      <c r="J118" s="74"/>
      <c r="K118" s="74"/>
      <c r="L118" s="74"/>
      <c r="M118" s="74"/>
      <c r="N118" s="74"/>
      <c r="O118" s="74"/>
      <c r="P118" s="74"/>
      <c r="Q118" s="74"/>
      <c r="R118" s="74"/>
      <c r="S118" s="74"/>
      <c r="T118" s="74"/>
      <c r="U118" s="74"/>
      <c r="V118" s="74"/>
      <c r="W118" s="74"/>
      <c r="X118" s="74"/>
      <c r="Y118" s="74"/>
      <c r="Z118" s="74"/>
      <c r="AA118" s="74"/>
      <c r="AB118" s="74"/>
    </row>
    <row r="119" spans="1:28" ht="26.25" customHeight="1" x14ac:dyDescent="0.2">
      <c r="A119" s="77"/>
      <c r="B119" s="78"/>
      <c r="C119" s="77">
        <v>113</v>
      </c>
      <c r="D119" s="85" t="s">
        <v>163</v>
      </c>
      <c r="E119" s="86" t="str">
        <f t="array" aca="1" ref="E119" ca="1">IFERROR(IMAGE(INDEX(Poke_Ref!$C$2:$C$745, MATCH(D119, Poke_Ref!$B$2:$B$745,0)), 3), "")</f>
        <v/>
      </c>
      <c r="F119" s="87" t="s">
        <v>8</v>
      </c>
      <c r="G119" s="73"/>
      <c r="H119" s="74"/>
      <c r="I119" s="74"/>
      <c r="J119" s="74"/>
      <c r="K119" s="74"/>
      <c r="L119" s="74"/>
      <c r="M119" s="74"/>
      <c r="N119" s="74"/>
      <c r="O119" s="74"/>
      <c r="P119" s="74"/>
      <c r="Q119" s="74"/>
      <c r="R119" s="74"/>
      <c r="S119" s="74"/>
      <c r="T119" s="74"/>
      <c r="U119" s="74"/>
      <c r="V119" s="74"/>
      <c r="W119" s="74"/>
      <c r="X119" s="74"/>
      <c r="Y119" s="74"/>
      <c r="Z119" s="74"/>
      <c r="AA119" s="74"/>
      <c r="AB119" s="74"/>
    </row>
    <row r="120" spans="1:28" ht="26.25" customHeight="1" x14ac:dyDescent="0.2">
      <c r="A120" s="77"/>
      <c r="B120" s="78"/>
      <c r="C120" s="77">
        <v>114</v>
      </c>
      <c r="D120" s="85" t="s">
        <v>164</v>
      </c>
      <c r="E120" s="86" t="str">
        <f t="array" aca="1" ref="E120" ca="1">IFERROR(IMAGE(INDEX(Poke_Ref!$C$2:$C$745, MATCH(D120, Poke_Ref!$B$2:$B$745,0)), 3), "")</f>
        <v/>
      </c>
      <c r="F120" s="87" t="s">
        <v>8</v>
      </c>
      <c r="G120" s="73"/>
      <c r="H120" s="74"/>
      <c r="I120" s="74"/>
      <c r="J120" s="74"/>
      <c r="K120" s="74"/>
      <c r="L120" s="74"/>
      <c r="M120" s="74"/>
      <c r="N120" s="74"/>
      <c r="O120" s="74"/>
      <c r="P120" s="74"/>
      <c r="Q120" s="74"/>
      <c r="R120" s="74"/>
      <c r="S120" s="74"/>
      <c r="T120" s="74"/>
      <c r="U120" s="74"/>
      <c r="V120" s="74"/>
      <c r="W120" s="74"/>
      <c r="X120" s="74"/>
      <c r="Y120" s="74"/>
      <c r="Z120" s="74"/>
      <c r="AA120" s="74"/>
      <c r="AB120" s="74"/>
    </row>
    <row r="121" spans="1:28" ht="26.25" customHeight="1" x14ac:dyDescent="0.2">
      <c r="A121" s="77"/>
      <c r="B121" s="78"/>
      <c r="C121" s="77">
        <v>115</v>
      </c>
      <c r="D121" s="85" t="s">
        <v>165</v>
      </c>
      <c r="E121" s="86" t="str">
        <f t="array" aca="1" ref="E121" ca="1">IFERROR(IMAGE(INDEX(Poke_Ref!$C$2:$C$745, MATCH(D121, Poke_Ref!$B$2:$B$745,0)), 3), "")</f>
        <v/>
      </c>
      <c r="F121" s="87" t="s">
        <v>8</v>
      </c>
      <c r="G121" s="73"/>
      <c r="H121" s="74"/>
      <c r="I121" s="74"/>
      <c r="J121" s="74"/>
      <c r="K121" s="74"/>
      <c r="L121" s="74"/>
      <c r="M121" s="74"/>
      <c r="N121" s="74"/>
      <c r="O121" s="74"/>
      <c r="P121" s="74"/>
      <c r="Q121" s="74"/>
      <c r="R121" s="74"/>
      <c r="S121" s="74"/>
      <c r="T121" s="74"/>
      <c r="U121" s="74"/>
      <c r="V121" s="74"/>
      <c r="W121" s="74"/>
      <c r="X121" s="74"/>
      <c r="Y121" s="74"/>
      <c r="Z121" s="74"/>
      <c r="AA121" s="74"/>
      <c r="AB121" s="74"/>
    </row>
    <row r="122" spans="1:28" ht="26.25" customHeight="1" x14ac:dyDescent="0.2">
      <c r="A122" s="77"/>
      <c r="B122" s="78"/>
      <c r="C122" s="77">
        <v>116</v>
      </c>
      <c r="D122" s="85" t="s">
        <v>166</v>
      </c>
      <c r="E122" s="86" t="str">
        <f t="array" aca="1" ref="E122" ca="1">IFERROR(IMAGE(INDEX(Poke_Ref!$C$2:$C$745, MATCH(D122, Poke_Ref!$B$2:$B$745,0)), 3), "")</f>
        <v/>
      </c>
      <c r="F122" s="87" t="s">
        <v>8</v>
      </c>
      <c r="G122" s="73"/>
      <c r="H122" s="74"/>
      <c r="I122" s="74"/>
      <c r="J122" s="74"/>
      <c r="K122" s="74"/>
      <c r="L122" s="74"/>
      <c r="M122" s="74"/>
      <c r="N122" s="74"/>
      <c r="O122" s="74"/>
      <c r="P122" s="74"/>
      <c r="Q122" s="74"/>
      <c r="R122" s="74"/>
      <c r="S122" s="74"/>
      <c r="T122" s="74"/>
      <c r="U122" s="74"/>
      <c r="V122" s="74"/>
      <c r="W122" s="74"/>
      <c r="X122" s="74"/>
      <c r="Y122" s="74"/>
      <c r="Z122" s="74"/>
      <c r="AA122" s="74"/>
      <c r="AB122" s="74"/>
    </row>
    <row r="123" spans="1:28" ht="26.25" customHeight="1" x14ac:dyDescent="0.2">
      <c r="A123" s="77"/>
      <c r="B123" s="78"/>
      <c r="C123" s="77">
        <v>117</v>
      </c>
      <c r="D123" s="85" t="s">
        <v>167</v>
      </c>
      <c r="E123" s="86" t="str">
        <f t="array" aca="1" ref="E123" ca="1">IFERROR(IMAGE(INDEX(Poke_Ref!$C$2:$C$745, MATCH(D123, Poke_Ref!$B$2:$B$745,0)), 3), "")</f>
        <v/>
      </c>
      <c r="F123" s="87" t="s">
        <v>8</v>
      </c>
      <c r="G123" s="73"/>
      <c r="H123" s="74"/>
      <c r="I123" s="74"/>
      <c r="J123" s="74"/>
      <c r="K123" s="74"/>
      <c r="L123" s="74"/>
      <c r="M123" s="74"/>
      <c r="N123" s="74"/>
      <c r="O123" s="74"/>
      <c r="P123" s="74"/>
      <c r="Q123" s="74"/>
      <c r="R123" s="74"/>
      <c r="S123" s="74"/>
      <c r="T123" s="74"/>
      <c r="U123" s="74"/>
      <c r="V123" s="74"/>
      <c r="W123" s="74"/>
      <c r="X123" s="74"/>
      <c r="Y123" s="74"/>
      <c r="Z123" s="74"/>
      <c r="AA123" s="74"/>
      <c r="AB123" s="74"/>
    </row>
    <row r="124" spans="1:28" ht="26.25" customHeight="1" x14ac:dyDescent="0.2">
      <c r="A124" s="77"/>
      <c r="B124" s="78"/>
      <c r="C124" s="77">
        <v>118</v>
      </c>
      <c r="D124" s="85" t="s">
        <v>168</v>
      </c>
      <c r="E124" s="86" t="str">
        <f t="array" aca="1" ref="E124" ca="1">IFERROR(IMAGE(INDEX(Poke_Ref!$C$2:$C$745, MATCH(D124, Poke_Ref!$B$2:$B$745,0)), 3), "")</f>
        <v/>
      </c>
      <c r="F124" s="7" t="s">
        <v>8</v>
      </c>
      <c r="G124" s="73"/>
      <c r="H124" s="74"/>
      <c r="I124" s="74"/>
      <c r="J124" s="74"/>
      <c r="K124" s="74"/>
      <c r="L124" s="74"/>
      <c r="M124" s="74"/>
      <c r="N124" s="74"/>
      <c r="O124" s="74"/>
      <c r="P124" s="74"/>
      <c r="Q124" s="74"/>
      <c r="R124" s="74"/>
      <c r="S124" s="74"/>
      <c r="T124" s="74"/>
      <c r="U124" s="74"/>
      <c r="V124" s="74"/>
      <c r="W124" s="74"/>
      <c r="X124" s="74"/>
      <c r="Y124" s="74"/>
      <c r="Z124" s="74"/>
      <c r="AA124" s="74"/>
      <c r="AB124" s="74"/>
    </row>
    <row r="125" spans="1:28" ht="26.25" customHeight="1" x14ac:dyDescent="0.2">
      <c r="A125" s="77"/>
      <c r="B125" s="78"/>
      <c r="C125" s="77">
        <v>119</v>
      </c>
      <c r="D125" s="85" t="s">
        <v>169</v>
      </c>
      <c r="E125" s="86" t="str">
        <f t="array" aca="1" ref="E125" ca="1">IFERROR(IMAGE(INDEX(Poke_Ref!$C$2:$C$745, MATCH(D125, Poke_Ref!$B$2:$B$745,0)), 3), "")</f>
        <v/>
      </c>
      <c r="F125" s="7" t="s">
        <v>8</v>
      </c>
      <c r="G125" s="73"/>
      <c r="H125" s="74"/>
      <c r="I125" s="74"/>
      <c r="J125" s="74"/>
      <c r="K125" s="74"/>
      <c r="L125" s="74"/>
      <c r="M125" s="74"/>
      <c r="N125" s="74"/>
      <c r="O125" s="74"/>
      <c r="P125" s="74"/>
      <c r="Q125" s="74"/>
      <c r="R125" s="74"/>
      <c r="S125" s="74"/>
      <c r="T125" s="74"/>
      <c r="U125" s="74"/>
      <c r="V125" s="74"/>
      <c r="W125" s="74"/>
      <c r="X125" s="74"/>
      <c r="Y125" s="74"/>
      <c r="Z125" s="74"/>
      <c r="AA125" s="74"/>
      <c r="AB125" s="74"/>
    </row>
    <row r="126" spans="1:28" ht="26.25" customHeight="1" x14ac:dyDescent="0.2">
      <c r="A126" s="77"/>
      <c r="B126" s="78"/>
      <c r="C126" s="77">
        <v>120</v>
      </c>
      <c r="D126" s="85" t="s">
        <v>170</v>
      </c>
      <c r="E126" s="86" t="str">
        <f t="array" aca="1" ref="E126" ca="1">IFERROR(IMAGE(INDEX(Poke_Ref!$C$2:$C$745, MATCH(D126, Poke_Ref!$B$2:$B$745,0)), 3), "")</f>
        <v/>
      </c>
      <c r="F126" s="7" t="s">
        <v>8</v>
      </c>
      <c r="G126" s="73"/>
      <c r="H126" s="74"/>
      <c r="I126" s="74"/>
      <c r="J126" s="74"/>
      <c r="K126" s="74"/>
      <c r="L126" s="74"/>
      <c r="M126" s="74"/>
      <c r="N126" s="74"/>
      <c r="O126" s="74"/>
      <c r="P126" s="74"/>
      <c r="Q126" s="74"/>
      <c r="R126" s="74"/>
      <c r="S126" s="74"/>
      <c r="T126" s="74"/>
      <c r="U126" s="74"/>
      <c r="V126" s="74"/>
      <c r="W126" s="74"/>
      <c r="X126" s="74"/>
      <c r="Y126" s="74"/>
      <c r="Z126" s="74"/>
      <c r="AA126" s="74"/>
      <c r="AB126" s="74"/>
    </row>
    <row r="127" spans="1:28" ht="26.25" customHeight="1" x14ac:dyDescent="0.2">
      <c r="A127" s="77"/>
      <c r="B127" s="78"/>
      <c r="C127" s="77">
        <v>121</v>
      </c>
      <c r="D127" s="85" t="s">
        <v>171</v>
      </c>
      <c r="E127" s="86" t="str">
        <f t="array" aca="1" ref="E127" ca="1">IFERROR(IMAGE(INDEX(Poke_Ref!$C$2:$C$745, MATCH(D127, Poke_Ref!$B$2:$B$745,0)), 3), "")</f>
        <v/>
      </c>
      <c r="F127" s="7" t="s">
        <v>8</v>
      </c>
      <c r="G127" s="73"/>
      <c r="H127" s="74"/>
      <c r="I127" s="74"/>
      <c r="J127" s="74"/>
      <c r="K127" s="74"/>
      <c r="L127" s="74"/>
      <c r="M127" s="74"/>
      <c r="N127" s="74"/>
      <c r="O127" s="74"/>
      <c r="P127" s="74"/>
      <c r="Q127" s="74"/>
      <c r="R127" s="74"/>
      <c r="S127" s="74"/>
      <c r="T127" s="74"/>
      <c r="U127" s="74"/>
      <c r="V127" s="74"/>
      <c r="W127" s="74"/>
      <c r="X127" s="74"/>
      <c r="Y127" s="74"/>
      <c r="Z127" s="74"/>
      <c r="AA127" s="74"/>
      <c r="AB127" s="74"/>
    </row>
    <row r="128" spans="1:28" ht="26.25" customHeight="1" x14ac:dyDescent="0.2">
      <c r="A128" s="77"/>
      <c r="B128" s="78"/>
      <c r="C128" s="77">
        <v>122</v>
      </c>
      <c r="D128" s="85" t="s">
        <v>172</v>
      </c>
      <c r="E128" s="86" t="str">
        <f t="array" aca="1" ref="E128" ca="1">IFERROR(IMAGE(INDEX(Poke_Ref!$C$2:$C$745, MATCH(D128, Poke_Ref!$B$2:$B$745,0)), 3), "")</f>
        <v/>
      </c>
      <c r="F128" s="7" t="s">
        <v>8</v>
      </c>
      <c r="G128" s="73"/>
      <c r="H128" s="74"/>
      <c r="I128" s="74"/>
      <c r="J128" s="74"/>
      <c r="K128" s="74"/>
      <c r="L128" s="74"/>
      <c r="M128" s="74"/>
      <c r="N128" s="74"/>
      <c r="O128" s="74"/>
      <c r="P128" s="74"/>
      <c r="Q128" s="74"/>
      <c r="R128" s="74"/>
      <c r="S128" s="74"/>
      <c r="T128" s="74"/>
      <c r="U128" s="74"/>
      <c r="V128" s="74"/>
      <c r="W128" s="74"/>
      <c r="X128" s="74"/>
      <c r="Y128" s="74"/>
      <c r="Z128" s="74"/>
      <c r="AA128" s="74"/>
      <c r="AB128" s="74"/>
    </row>
    <row r="129" spans="1:28" ht="26.25" customHeight="1" x14ac:dyDescent="0.2">
      <c r="A129" s="77"/>
      <c r="B129" s="78"/>
      <c r="C129" s="77">
        <v>123</v>
      </c>
      <c r="D129" s="85" t="s">
        <v>173</v>
      </c>
      <c r="E129" s="86" t="str">
        <f t="array" aca="1" ref="E129" ca="1">IFERROR(IMAGE(INDEX(Poke_Ref!$C$2:$C$745, MATCH(D129, Poke_Ref!$B$2:$B$745,0)), 3), "")</f>
        <v/>
      </c>
      <c r="F129" s="87" t="s">
        <v>8</v>
      </c>
      <c r="G129" s="73"/>
      <c r="H129" s="74"/>
      <c r="I129" s="74"/>
      <c r="J129" s="74"/>
      <c r="K129" s="74"/>
      <c r="L129" s="74"/>
      <c r="M129" s="74"/>
      <c r="N129" s="74"/>
      <c r="O129" s="74"/>
      <c r="P129" s="74"/>
      <c r="Q129" s="74"/>
      <c r="R129" s="74"/>
      <c r="S129" s="74"/>
      <c r="T129" s="74"/>
      <c r="U129" s="74"/>
      <c r="V129" s="74"/>
      <c r="W129" s="74"/>
      <c r="X129" s="74"/>
      <c r="Y129" s="74"/>
      <c r="Z129" s="74"/>
      <c r="AA129" s="74"/>
      <c r="AB129" s="74"/>
    </row>
    <row r="130" spans="1:28" ht="26.25" customHeight="1" x14ac:dyDescent="0.2">
      <c r="A130" s="77"/>
      <c r="B130" s="78"/>
      <c r="C130" s="77">
        <v>124</v>
      </c>
      <c r="D130" s="85" t="s">
        <v>174</v>
      </c>
      <c r="E130" s="86" t="str">
        <f t="array" aca="1" ref="E130" ca="1">IFERROR(IMAGE(INDEX(Poke_Ref!$C$2:$C$745, MATCH(D130, Poke_Ref!$B$2:$B$745,0)), 3), "")</f>
        <v/>
      </c>
      <c r="F130" s="87" t="s">
        <v>8</v>
      </c>
      <c r="G130" s="73"/>
      <c r="H130" s="74"/>
      <c r="I130" s="74"/>
      <c r="J130" s="74"/>
      <c r="K130" s="74"/>
      <c r="L130" s="74"/>
      <c r="M130" s="74"/>
      <c r="N130" s="74"/>
      <c r="O130" s="74"/>
      <c r="P130" s="74"/>
      <c r="Q130" s="74"/>
      <c r="R130" s="74"/>
      <c r="S130" s="74"/>
      <c r="T130" s="74"/>
      <c r="U130" s="74"/>
      <c r="V130" s="74"/>
      <c r="W130" s="74"/>
      <c r="X130" s="74"/>
      <c r="Y130" s="74"/>
      <c r="Z130" s="74"/>
      <c r="AA130" s="74"/>
      <c r="AB130" s="74"/>
    </row>
    <row r="131" spans="1:28" ht="26.25" customHeight="1" x14ac:dyDescent="0.2">
      <c r="A131" s="77"/>
      <c r="B131" s="78"/>
      <c r="C131" s="77">
        <v>125</v>
      </c>
      <c r="D131" s="85" t="s">
        <v>175</v>
      </c>
      <c r="E131" s="86" t="str">
        <f t="array" aca="1" ref="E131" ca="1">IFERROR(IMAGE(INDEX(Poke_Ref!$C$2:$C$745, MATCH(D131, Poke_Ref!$B$2:$B$745,0)), 3), "")</f>
        <v/>
      </c>
      <c r="F131" s="87" t="s">
        <v>8</v>
      </c>
      <c r="G131" s="73"/>
      <c r="H131" s="74"/>
      <c r="I131" s="74"/>
      <c r="J131" s="74"/>
      <c r="K131" s="74"/>
      <c r="L131" s="74"/>
      <c r="M131" s="74"/>
      <c r="N131" s="74"/>
      <c r="O131" s="74"/>
      <c r="P131" s="74"/>
      <c r="Q131" s="74"/>
      <c r="R131" s="74"/>
      <c r="S131" s="74"/>
      <c r="T131" s="74"/>
      <c r="U131" s="74"/>
      <c r="V131" s="74"/>
      <c r="W131" s="74"/>
      <c r="X131" s="74"/>
      <c r="Y131" s="74"/>
      <c r="Z131" s="74"/>
      <c r="AA131" s="74"/>
      <c r="AB131" s="74"/>
    </row>
    <row r="132" spans="1:28" ht="26.25" customHeight="1" x14ac:dyDescent="0.2">
      <c r="A132" s="77"/>
      <c r="B132" s="78"/>
      <c r="C132" s="77">
        <v>126</v>
      </c>
      <c r="D132" s="85" t="s">
        <v>176</v>
      </c>
      <c r="E132" s="86" t="str">
        <f t="array" aca="1" ref="E132" ca="1">IFERROR(IMAGE(INDEX(Poke_Ref!$C$2:$C$745, MATCH(D132, Poke_Ref!$B$2:$B$745,0)), 3), "")</f>
        <v/>
      </c>
      <c r="F132" s="87" t="s">
        <v>8</v>
      </c>
      <c r="G132" s="73"/>
      <c r="H132" s="74"/>
      <c r="I132" s="74"/>
      <c r="J132" s="74"/>
      <c r="K132" s="74"/>
      <c r="L132" s="74"/>
      <c r="M132" s="74"/>
      <c r="N132" s="74"/>
      <c r="O132" s="74"/>
      <c r="P132" s="74"/>
      <c r="Q132" s="74"/>
      <c r="R132" s="74"/>
      <c r="S132" s="74"/>
      <c r="T132" s="74"/>
      <c r="U132" s="74"/>
      <c r="V132" s="74"/>
      <c r="W132" s="74"/>
      <c r="X132" s="74"/>
      <c r="Y132" s="74"/>
      <c r="Z132" s="74"/>
      <c r="AA132" s="74"/>
      <c r="AB132" s="74"/>
    </row>
    <row r="133" spans="1:28" ht="26.25" customHeight="1" x14ac:dyDescent="0.2">
      <c r="A133" s="77"/>
      <c r="B133" s="78"/>
      <c r="C133" s="77">
        <v>127</v>
      </c>
      <c r="D133" s="85" t="s">
        <v>177</v>
      </c>
      <c r="E133" s="86" t="str">
        <f t="array" aca="1" ref="E133" ca="1">IFERROR(IMAGE(INDEX(Poke_Ref!$C$2:$C$745, MATCH(D133, Poke_Ref!$B$2:$B$745,0)), 3), "")</f>
        <v/>
      </c>
      <c r="F133" s="87" t="s">
        <v>8</v>
      </c>
      <c r="G133" s="73"/>
      <c r="H133" s="74"/>
      <c r="I133" s="74"/>
      <c r="J133" s="74"/>
      <c r="K133" s="74"/>
      <c r="L133" s="74"/>
      <c r="M133" s="74"/>
      <c r="N133" s="74"/>
      <c r="O133" s="74"/>
      <c r="P133" s="74"/>
      <c r="Q133" s="74"/>
      <c r="R133" s="74"/>
      <c r="S133" s="74"/>
      <c r="T133" s="74"/>
      <c r="U133" s="74"/>
      <c r="V133" s="74"/>
      <c r="W133" s="74"/>
      <c r="X133" s="74"/>
      <c r="Y133" s="74"/>
      <c r="Z133" s="74"/>
      <c r="AA133" s="74"/>
      <c r="AB133" s="74"/>
    </row>
    <row r="134" spans="1:28" ht="26.25" customHeight="1" x14ac:dyDescent="0.2">
      <c r="A134" s="77"/>
      <c r="B134" s="78"/>
      <c r="C134" s="77">
        <v>128</v>
      </c>
      <c r="D134" s="85" t="s">
        <v>178</v>
      </c>
      <c r="E134" s="86" t="str">
        <f t="array" aca="1" ref="E134" ca="1">IFERROR(IMAGE(INDEX(Poke_Ref!$C$2:$C$745, MATCH(D134, Poke_Ref!$B$2:$B$745,0)), 3), "")</f>
        <v/>
      </c>
      <c r="F134" s="7" t="s">
        <v>8</v>
      </c>
      <c r="G134" s="73"/>
      <c r="H134" s="74"/>
      <c r="I134" s="74"/>
      <c r="J134" s="74"/>
      <c r="K134" s="74"/>
      <c r="L134" s="74"/>
      <c r="M134" s="74"/>
      <c r="N134" s="74"/>
      <c r="O134" s="74"/>
      <c r="P134" s="74"/>
      <c r="Q134" s="74"/>
      <c r="R134" s="74"/>
      <c r="S134" s="74"/>
      <c r="T134" s="74"/>
      <c r="U134" s="74"/>
      <c r="V134" s="74"/>
      <c r="W134" s="74"/>
      <c r="X134" s="74"/>
      <c r="Y134" s="74"/>
      <c r="Z134" s="74"/>
      <c r="AA134" s="74"/>
      <c r="AB134" s="74"/>
    </row>
    <row r="135" spans="1:28" ht="26.25" customHeight="1" x14ac:dyDescent="0.2">
      <c r="A135" s="77"/>
      <c r="B135" s="78"/>
      <c r="C135" s="77">
        <v>129</v>
      </c>
      <c r="D135" s="85" t="s">
        <v>179</v>
      </c>
      <c r="E135" s="86" t="str">
        <f t="array" aca="1" ref="E135" ca="1">IFERROR(IMAGE(INDEX(Poke_Ref!$C$2:$C$745, MATCH(D135, Poke_Ref!$B$2:$B$745,0)), 3), "")</f>
        <v/>
      </c>
      <c r="F135" s="87" t="s">
        <v>8</v>
      </c>
      <c r="G135" s="73"/>
      <c r="H135" s="74"/>
      <c r="I135" s="74"/>
      <c r="J135" s="74"/>
      <c r="K135" s="74"/>
      <c r="L135" s="74"/>
      <c r="M135" s="74"/>
      <c r="N135" s="74"/>
      <c r="O135" s="74"/>
      <c r="P135" s="74"/>
      <c r="Q135" s="74"/>
      <c r="R135" s="74"/>
      <c r="S135" s="74"/>
      <c r="T135" s="74"/>
      <c r="U135" s="74"/>
      <c r="V135" s="74"/>
      <c r="W135" s="74"/>
      <c r="X135" s="74"/>
      <c r="Y135" s="74"/>
      <c r="Z135" s="74"/>
      <c r="AA135" s="74"/>
      <c r="AB135" s="74"/>
    </row>
    <row r="136" spans="1:28" ht="26.25" customHeight="1" x14ac:dyDescent="0.2">
      <c r="A136" s="77"/>
      <c r="B136" s="78"/>
      <c r="C136" s="77">
        <v>130</v>
      </c>
      <c r="D136" s="85" t="s">
        <v>180</v>
      </c>
      <c r="E136" s="86" t="str">
        <f t="array" aca="1" ref="E136" ca="1">IFERROR(IMAGE(INDEX(Poke_Ref!$C$2:$C$745, MATCH(D136, Poke_Ref!$B$2:$B$745,0)), 3), "")</f>
        <v/>
      </c>
      <c r="F136" s="87" t="s">
        <v>8</v>
      </c>
      <c r="G136" s="73"/>
      <c r="H136" s="74"/>
      <c r="I136" s="74"/>
      <c r="J136" s="74"/>
      <c r="K136" s="74"/>
      <c r="L136" s="74"/>
      <c r="M136" s="74"/>
      <c r="N136" s="74"/>
      <c r="O136" s="74"/>
      <c r="P136" s="74"/>
      <c r="Q136" s="74"/>
      <c r="R136" s="74"/>
      <c r="S136" s="74"/>
      <c r="T136" s="74"/>
      <c r="U136" s="74"/>
      <c r="V136" s="74"/>
      <c r="W136" s="74"/>
      <c r="X136" s="74"/>
      <c r="Y136" s="74"/>
      <c r="Z136" s="74"/>
      <c r="AA136" s="74"/>
      <c r="AB136" s="74"/>
    </row>
    <row r="137" spans="1:28" ht="26.25" customHeight="1" x14ac:dyDescent="0.2">
      <c r="A137" s="77"/>
      <c r="B137" s="78"/>
      <c r="C137" s="77">
        <v>131</v>
      </c>
      <c r="D137" s="85" t="s">
        <v>181</v>
      </c>
      <c r="E137" s="86" t="str">
        <f t="array" aca="1" ref="E137" ca="1">IFERROR(IMAGE(INDEX(Poke_Ref!$C$2:$C$745, MATCH(D137, Poke_Ref!$B$2:$B$745,0)), 3), "")</f>
        <v/>
      </c>
      <c r="F137" s="7" t="s">
        <v>8</v>
      </c>
      <c r="G137" s="73"/>
      <c r="H137" s="74"/>
      <c r="I137" s="74"/>
      <c r="J137" s="74"/>
      <c r="K137" s="74"/>
      <c r="L137" s="74"/>
      <c r="M137" s="74"/>
      <c r="N137" s="74"/>
      <c r="O137" s="74"/>
      <c r="P137" s="74"/>
      <c r="Q137" s="74"/>
      <c r="R137" s="74"/>
      <c r="S137" s="74"/>
      <c r="T137" s="74"/>
      <c r="U137" s="74"/>
      <c r="V137" s="74"/>
      <c r="W137" s="74"/>
      <c r="X137" s="74"/>
      <c r="Y137" s="74"/>
      <c r="Z137" s="74"/>
      <c r="AA137" s="74"/>
      <c r="AB137" s="74"/>
    </row>
    <row r="138" spans="1:28" ht="26.25" customHeight="1" x14ac:dyDescent="0.2">
      <c r="A138" s="77"/>
      <c r="B138" s="78"/>
      <c r="C138" s="77">
        <v>132</v>
      </c>
      <c r="D138" s="85" t="s">
        <v>182</v>
      </c>
      <c r="E138" s="86" t="str">
        <f t="array" aca="1" ref="E138" ca="1">IFERROR(IMAGE(INDEX(Poke_Ref!$C$2:$C$745, MATCH(D138, Poke_Ref!$B$2:$B$745,0)), 3), "")</f>
        <v/>
      </c>
      <c r="F138" s="87" t="s">
        <v>8</v>
      </c>
      <c r="G138" s="73"/>
      <c r="H138" s="74"/>
      <c r="I138" s="74"/>
      <c r="J138" s="74"/>
      <c r="K138" s="74"/>
      <c r="L138" s="74"/>
      <c r="M138" s="74"/>
      <c r="N138" s="74"/>
      <c r="O138" s="74"/>
      <c r="P138" s="74"/>
      <c r="Q138" s="74"/>
      <c r="R138" s="74"/>
      <c r="S138" s="74"/>
      <c r="T138" s="74"/>
      <c r="U138" s="74"/>
      <c r="V138" s="74"/>
      <c r="W138" s="74"/>
      <c r="X138" s="74"/>
      <c r="Y138" s="74"/>
      <c r="Z138" s="74"/>
      <c r="AA138" s="74"/>
      <c r="AB138" s="74"/>
    </row>
    <row r="139" spans="1:28" ht="26.25" customHeight="1" x14ac:dyDescent="0.2">
      <c r="A139" s="77"/>
      <c r="B139" s="78"/>
      <c r="C139" s="77">
        <v>133</v>
      </c>
      <c r="D139" s="85" t="s">
        <v>183</v>
      </c>
      <c r="E139" s="86" t="str">
        <f t="array" aca="1" ref="E139" ca="1">IFERROR(IMAGE(INDEX(Poke_Ref!$C$2:$C$745, MATCH(D139, Poke_Ref!$B$2:$B$745,0)), 3), "")</f>
        <v/>
      </c>
      <c r="F139" s="87" t="s">
        <v>8</v>
      </c>
      <c r="G139" s="73"/>
      <c r="H139" s="74"/>
      <c r="I139" s="74"/>
      <c r="J139" s="74"/>
      <c r="K139" s="74"/>
      <c r="L139" s="74"/>
      <c r="M139" s="74"/>
      <c r="N139" s="74"/>
      <c r="O139" s="74"/>
      <c r="P139" s="74"/>
      <c r="Q139" s="74"/>
      <c r="R139" s="74"/>
      <c r="S139" s="74"/>
      <c r="T139" s="74"/>
      <c r="U139" s="74"/>
      <c r="V139" s="74"/>
      <c r="W139" s="74"/>
      <c r="X139" s="74"/>
      <c r="Y139" s="74"/>
      <c r="Z139" s="74"/>
      <c r="AA139" s="74"/>
      <c r="AB139" s="74"/>
    </row>
    <row r="140" spans="1:28" ht="26.25" customHeight="1" x14ac:dyDescent="0.2">
      <c r="A140" s="77"/>
      <c r="B140" s="78"/>
      <c r="C140" s="77">
        <v>134</v>
      </c>
      <c r="D140" s="85" t="s">
        <v>184</v>
      </c>
      <c r="E140" s="86" t="str">
        <f t="array" aca="1" ref="E140" ca="1">IFERROR(IMAGE(INDEX(Poke_Ref!$C$2:$C$745, MATCH(D140, Poke_Ref!$B$2:$B$745,0)), 3), "")</f>
        <v/>
      </c>
      <c r="F140" s="7" t="s">
        <v>8</v>
      </c>
      <c r="G140" s="73"/>
      <c r="H140" s="74"/>
      <c r="I140" s="74"/>
      <c r="J140" s="74"/>
      <c r="K140" s="74"/>
      <c r="L140" s="74"/>
      <c r="M140" s="74"/>
      <c r="N140" s="74"/>
      <c r="O140" s="74"/>
      <c r="P140" s="74"/>
      <c r="Q140" s="74"/>
      <c r="R140" s="74"/>
      <c r="S140" s="74"/>
      <c r="T140" s="74"/>
      <c r="U140" s="74"/>
      <c r="V140" s="74"/>
      <c r="W140" s="74"/>
      <c r="X140" s="74"/>
      <c r="Y140" s="74"/>
      <c r="Z140" s="74"/>
      <c r="AA140" s="74"/>
      <c r="AB140" s="74"/>
    </row>
    <row r="141" spans="1:28" ht="26.25" customHeight="1" x14ac:dyDescent="0.2">
      <c r="A141" s="77"/>
      <c r="B141" s="78"/>
      <c r="C141" s="77">
        <v>135</v>
      </c>
      <c r="D141" s="85" t="s">
        <v>185</v>
      </c>
      <c r="E141" s="86" t="str">
        <f t="array" aca="1" ref="E141" ca="1">IFERROR(IMAGE(INDEX(Poke_Ref!$C$2:$C$745, MATCH(D141, Poke_Ref!$B$2:$B$745,0)), 3), "")</f>
        <v/>
      </c>
      <c r="F141" s="7" t="s">
        <v>8</v>
      </c>
      <c r="G141" s="73"/>
      <c r="H141" s="74"/>
      <c r="I141" s="74"/>
      <c r="J141" s="74"/>
      <c r="K141" s="74"/>
      <c r="L141" s="74"/>
      <c r="M141" s="74"/>
      <c r="N141" s="74"/>
      <c r="O141" s="74"/>
      <c r="P141" s="74"/>
      <c r="Q141" s="74"/>
      <c r="R141" s="74"/>
      <c r="S141" s="74"/>
      <c r="T141" s="74"/>
      <c r="U141" s="74"/>
      <c r="V141" s="74"/>
      <c r="W141" s="74"/>
      <c r="X141" s="74"/>
      <c r="Y141" s="74"/>
      <c r="Z141" s="74"/>
      <c r="AA141" s="74"/>
      <c r="AB141" s="74"/>
    </row>
    <row r="142" spans="1:28" ht="26.25" customHeight="1" x14ac:dyDescent="0.2">
      <c r="A142" s="77"/>
      <c r="B142" s="78"/>
      <c r="C142" s="77">
        <v>136</v>
      </c>
      <c r="D142" s="85" t="s">
        <v>186</v>
      </c>
      <c r="E142" s="86" t="str">
        <f t="array" aca="1" ref="E142" ca="1">IFERROR(IMAGE(INDEX(Poke_Ref!$C$2:$C$745, MATCH(D142, Poke_Ref!$B$2:$B$745,0)), 3), "")</f>
        <v/>
      </c>
      <c r="F142" s="7" t="s">
        <v>8</v>
      </c>
      <c r="G142" s="73"/>
      <c r="H142" s="74"/>
      <c r="I142" s="74"/>
      <c r="J142" s="74"/>
      <c r="K142" s="74"/>
      <c r="L142" s="74"/>
      <c r="M142" s="74"/>
      <c r="N142" s="74"/>
      <c r="O142" s="74"/>
      <c r="P142" s="74"/>
      <c r="Q142" s="74"/>
      <c r="R142" s="74"/>
      <c r="S142" s="74"/>
      <c r="T142" s="74"/>
      <c r="U142" s="74"/>
      <c r="V142" s="74"/>
      <c r="W142" s="74"/>
      <c r="X142" s="74"/>
      <c r="Y142" s="74"/>
      <c r="Z142" s="74"/>
      <c r="AA142" s="74"/>
      <c r="AB142" s="74"/>
    </row>
    <row r="143" spans="1:28" ht="26.25" customHeight="1" x14ac:dyDescent="0.2">
      <c r="A143" s="77"/>
      <c r="B143" s="78"/>
      <c r="C143" s="77">
        <v>137</v>
      </c>
      <c r="D143" s="85" t="s">
        <v>187</v>
      </c>
      <c r="E143" s="86" t="str">
        <f t="array" aca="1" ref="E143" ca="1">IFERROR(IMAGE(INDEX(Poke_Ref!$C$2:$C$745, MATCH(D143, Poke_Ref!$B$2:$B$745,0)), 3), "")</f>
        <v/>
      </c>
      <c r="F143" s="87" t="s">
        <v>8</v>
      </c>
      <c r="G143" s="73"/>
      <c r="H143" s="74"/>
      <c r="I143" s="74"/>
      <c r="J143" s="74"/>
      <c r="K143" s="74"/>
      <c r="L143" s="74"/>
      <c r="M143" s="74"/>
      <c r="N143" s="74"/>
      <c r="O143" s="74"/>
      <c r="P143" s="74"/>
      <c r="Q143" s="74"/>
      <c r="R143" s="74"/>
      <c r="S143" s="74"/>
      <c r="T143" s="74"/>
      <c r="U143" s="74"/>
      <c r="V143" s="74"/>
      <c r="W143" s="74"/>
      <c r="X143" s="74"/>
      <c r="Y143" s="74"/>
      <c r="Z143" s="74"/>
      <c r="AA143" s="74"/>
      <c r="AB143" s="74"/>
    </row>
    <row r="144" spans="1:28" ht="26.25" customHeight="1" x14ac:dyDescent="0.2">
      <c r="A144" s="77"/>
      <c r="B144" s="78"/>
      <c r="C144" s="77">
        <v>138</v>
      </c>
      <c r="D144" s="85" t="s">
        <v>188</v>
      </c>
      <c r="E144" s="86" t="str">
        <f t="array" aca="1" ref="E144" ca="1">IFERROR(IMAGE(INDEX(Poke_Ref!$C$2:$C$745, MATCH(D144, Poke_Ref!$B$2:$B$745,0)), 3), "")</f>
        <v/>
      </c>
      <c r="F144" s="87" t="s">
        <v>8</v>
      </c>
      <c r="G144" s="73"/>
      <c r="H144" s="74"/>
      <c r="I144" s="74"/>
      <c r="J144" s="74"/>
      <c r="K144" s="74"/>
      <c r="L144" s="74"/>
      <c r="M144" s="74"/>
      <c r="N144" s="74"/>
      <c r="O144" s="74"/>
      <c r="P144" s="74"/>
      <c r="Q144" s="74"/>
      <c r="R144" s="74"/>
      <c r="S144" s="74"/>
      <c r="T144" s="74"/>
      <c r="U144" s="74"/>
      <c r="V144" s="74"/>
      <c r="W144" s="74"/>
      <c r="X144" s="74"/>
      <c r="Y144" s="74"/>
      <c r="Z144" s="74"/>
      <c r="AA144" s="74"/>
      <c r="AB144" s="74"/>
    </row>
    <row r="145" spans="1:28" ht="26.25" customHeight="1" x14ac:dyDescent="0.2">
      <c r="A145" s="77"/>
      <c r="B145" s="78"/>
      <c r="C145" s="77">
        <v>139</v>
      </c>
      <c r="D145" s="85" t="s">
        <v>189</v>
      </c>
      <c r="E145" s="86" t="str">
        <f t="array" aca="1" ref="E145" ca="1">IFERROR(IMAGE(INDEX(Poke_Ref!$C$2:$C$745, MATCH(D145, Poke_Ref!$B$2:$B$745,0)), 3), "")</f>
        <v/>
      </c>
      <c r="F145" s="87" t="s">
        <v>8</v>
      </c>
      <c r="G145" s="73"/>
      <c r="H145" s="74"/>
      <c r="I145" s="74"/>
      <c r="J145" s="74"/>
      <c r="K145" s="74"/>
      <c r="L145" s="74"/>
      <c r="M145" s="74"/>
      <c r="N145" s="74"/>
      <c r="O145" s="74"/>
      <c r="P145" s="74"/>
      <c r="Q145" s="74"/>
      <c r="R145" s="74"/>
      <c r="S145" s="74"/>
      <c r="T145" s="74"/>
      <c r="U145" s="74"/>
      <c r="V145" s="74"/>
      <c r="W145" s="74"/>
      <c r="X145" s="74"/>
      <c r="Y145" s="74"/>
      <c r="Z145" s="74"/>
      <c r="AA145" s="74"/>
      <c r="AB145" s="74"/>
    </row>
    <row r="146" spans="1:28" ht="26.25" customHeight="1" x14ac:dyDescent="0.2">
      <c r="A146" s="77"/>
      <c r="B146" s="78"/>
      <c r="C146" s="77">
        <v>140</v>
      </c>
      <c r="D146" s="85" t="s">
        <v>190</v>
      </c>
      <c r="E146" s="86" t="str">
        <f t="array" aca="1" ref="E146" ca="1">IFERROR(IMAGE(INDEX(Poke_Ref!$C$2:$C$745, MATCH(D146, Poke_Ref!$B$2:$B$745,0)), 3), "")</f>
        <v/>
      </c>
      <c r="F146" s="87" t="s">
        <v>8</v>
      </c>
      <c r="G146" s="73"/>
      <c r="H146" s="74"/>
      <c r="I146" s="74"/>
      <c r="J146" s="74"/>
      <c r="K146" s="74"/>
      <c r="L146" s="74"/>
      <c r="M146" s="74"/>
      <c r="N146" s="74"/>
      <c r="O146" s="74"/>
      <c r="P146" s="74"/>
      <c r="Q146" s="74"/>
      <c r="R146" s="74"/>
      <c r="S146" s="74"/>
      <c r="T146" s="74"/>
      <c r="U146" s="74"/>
      <c r="V146" s="74"/>
      <c r="W146" s="74"/>
      <c r="X146" s="74"/>
      <c r="Y146" s="74"/>
      <c r="Z146" s="74"/>
      <c r="AA146" s="74"/>
      <c r="AB146" s="74"/>
    </row>
    <row r="147" spans="1:28" ht="26.25" customHeight="1" x14ac:dyDescent="0.2">
      <c r="A147" s="90"/>
      <c r="B147" s="91"/>
      <c r="C147" s="77">
        <v>141</v>
      </c>
      <c r="D147" s="85" t="s">
        <v>191</v>
      </c>
      <c r="E147" s="86" t="str">
        <f t="array" aca="1" ref="E147" ca="1">IFERROR(IMAGE(INDEX(Poke_Ref!$C$2:$C$745, MATCH(D147, Poke_Ref!$B$2:$B$745,0)), 3), "")</f>
        <v/>
      </c>
      <c r="F147" s="87" t="s">
        <v>8</v>
      </c>
      <c r="G147" s="73"/>
      <c r="H147" s="74"/>
      <c r="I147" s="74"/>
      <c r="J147" s="74"/>
      <c r="K147" s="74"/>
      <c r="L147" s="74"/>
      <c r="M147" s="74"/>
      <c r="N147" s="74"/>
      <c r="O147" s="74"/>
      <c r="P147" s="74"/>
      <c r="Q147" s="74"/>
      <c r="R147" s="74"/>
      <c r="S147" s="74"/>
      <c r="T147" s="74"/>
      <c r="U147" s="74"/>
      <c r="V147" s="74"/>
      <c r="W147" s="74"/>
      <c r="X147" s="74"/>
      <c r="Y147" s="74"/>
      <c r="Z147" s="74"/>
      <c r="AA147" s="74"/>
      <c r="AB147" s="74"/>
    </row>
    <row r="148" spans="1:28" ht="26.25" customHeight="1" x14ac:dyDescent="0.2">
      <c r="A148" s="77"/>
      <c r="B148" s="78"/>
      <c r="C148" s="77">
        <v>142</v>
      </c>
      <c r="D148" s="85" t="s">
        <v>192</v>
      </c>
      <c r="E148" s="86" t="str">
        <f t="array" aca="1" ref="E148" ca="1">IFERROR(IMAGE(INDEX(Poke_Ref!$C$2:$C$745, MATCH(D148, Poke_Ref!$B$2:$B$745,0)), 3), "")</f>
        <v/>
      </c>
      <c r="F148" s="87" t="s">
        <v>8</v>
      </c>
      <c r="G148" s="73"/>
      <c r="H148" s="74"/>
      <c r="I148" s="74"/>
      <c r="J148" s="74"/>
      <c r="K148" s="74"/>
      <c r="L148" s="74"/>
      <c r="M148" s="74"/>
      <c r="N148" s="74"/>
      <c r="O148" s="74"/>
      <c r="P148" s="74"/>
      <c r="Q148" s="74"/>
      <c r="R148" s="74"/>
      <c r="S148" s="74"/>
      <c r="T148" s="74"/>
      <c r="U148" s="74"/>
      <c r="V148" s="74"/>
      <c r="W148" s="74"/>
      <c r="X148" s="74"/>
      <c r="Y148" s="74"/>
      <c r="Z148" s="74"/>
      <c r="AA148" s="74"/>
      <c r="AB148" s="74"/>
    </row>
    <row r="149" spans="1:28" ht="26.25" customHeight="1" x14ac:dyDescent="0.2">
      <c r="A149" s="77"/>
      <c r="B149" s="78"/>
      <c r="C149" s="77">
        <v>143</v>
      </c>
      <c r="D149" s="85" t="s">
        <v>193</v>
      </c>
      <c r="E149" s="86" t="str">
        <f t="array" aca="1" ref="E149" ca="1">IFERROR(IMAGE(INDEX(Poke_Ref!$C$2:$C$745, MATCH(D149, Poke_Ref!$B$2:$B$745,0)), 3), "")</f>
        <v/>
      </c>
      <c r="F149" s="7" t="s">
        <v>8</v>
      </c>
      <c r="G149" s="73"/>
      <c r="H149" s="74"/>
      <c r="I149" s="74"/>
      <c r="J149" s="74"/>
      <c r="K149" s="74"/>
      <c r="L149" s="74"/>
      <c r="M149" s="74"/>
      <c r="N149" s="74"/>
      <c r="O149" s="74"/>
      <c r="P149" s="74"/>
      <c r="Q149" s="74"/>
      <c r="R149" s="74"/>
      <c r="S149" s="74"/>
      <c r="T149" s="74"/>
      <c r="U149" s="74"/>
      <c r="V149" s="74"/>
      <c r="W149" s="74"/>
      <c r="X149" s="74"/>
      <c r="Y149" s="74"/>
      <c r="Z149" s="74"/>
      <c r="AA149" s="74"/>
      <c r="AB149" s="74"/>
    </row>
    <row r="150" spans="1:28" ht="26.25" customHeight="1" x14ac:dyDescent="0.2">
      <c r="A150" s="77"/>
      <c r="B150" s="78"/>
      <c r="C150" s="77">
        <v>144</v>
      </c>
      <c r="D150" s="85" t="s">
        <v>194</v>
      </c>
      <c r="E150" s="86" t="str">
        <f t="array" aca="1" ref="E150" ca="1">IFERROR(IMAGE(INDEX(Poke_Ref!$C$2:$C$745, MATCH(D150, Poke_Ref!$B$2:$B$745,0)), 3), "")</f>
        <v/>
      </c>
      <c r="F150" s="87" t="s">
        <v>8</v>
      </c>
      <c r="G150" s="73"/>
      <c r="H150" s="74"/>
      <c r="I150" s="74"/>
      <c r="J150" s="74"/>
      <c r="K150" s="74"/>
      <c r="L150" s="74"/>
      <c r="M150" s="74"/>
      <c r="N150" s="74"/>
      <c r="O150" s="74"/>
      <c r="P150" s="74"/>
      <c r="Q150" s="74"/>
      <c r="R150" s="74"/>
      <c r="S150" s="74"/>
      <c r="T150" s="74"/>
      <c r="U150" s="74"/>
      <c r="V150" s="74"/>
      <c r="W150" s="74"/>
      <c r="X150" s="74"/>
      <c r="Y150" s="74"/>
      <c r="Z150" s="74"/>
      <c r="AA150" s="74"/>
      <c r="AB150" s="74"/>
    </row>
    <row r="151" spans="1:28" ht="26.25" customHeight="1" x14ac:dyDescent="0.2">
      <c r="A151" s="77"/>
      <c r="B151" s="78"/>
      <c r="C151" s="77">
        <v>145</v>
      </c>
      <c r="D151" s="85" t="s">
        <v>195</v>
      </c>
      <c r="E151" s="86" t="str">
        <f t="array" aca="1" ref="E151" ca="1">IFERROR(IMAGE(INDEX(Poke_Ref!$C$2:$C$745, MATCH(D151, Poke_Ref!$B$2:$B$745,0)), 3), "")</f>
        <v/>
      </c>
      <c r="F151" s="87" t="s">
        <v>8</v>
      </c>
      <c r="G151" s="73"/>
      <c r="H151" s="74"/>
      <c r="I151" s="74"/>
      <c r="J151" s="74"/>
      <c r="K151" s="74"/>
      <c r="L151" s="74"/>
      <c r="M151" s="74"/>
      <c r="N151" s="74"/>
      <c r="O151" s="74"/>
      <c r="P151" s="74"/>
      <c r="Q151" s="74"/>
      <c r="R151" s="74"/>
      <c r="S151" s="74"/>
      <c r="T151" s="74"/>
      <c r="U151" s="74"/>
      <c r="V151" s="74"/>
      <c r="W151" s="74"/>
      <c r="X151" s="74"/>
      <c r="Y151" s="74"/>
      <c r="Z151" s="74"/>
      <c r="AA151" s="74"/>
      <c r="AB151" s="74"/>
    </row>
    <row r="152" spans="1:28" ht="26.25" customHeight="1" x14ac:dyDescent="0.2">
      <c r="A152" s="77"/>
      <c r="B152" s="78"/>
      <c r="C152" s="77">
        <v>146</v>
      </c>
      <c r="D152" s="85" t="s">
        <v>196</v>
      </c>
      <c r="E152" s="86" t="str">
        <f t="array" aca="1" ref="E152" ca="1">IFERROR(IMAGE(INDEX(Poke_Ref!$C$2:$C$745, MATCH(D152, Poke_Ref!$B$2:$B$745,0)), 3), "")</f>
        <v/>
      </c>
      <c r="F152" s="87" t="s">
        <v>8</v>
      </c>
      <c r="G152" s="73"/>
      <c r="H152" s="74"/>
      <c r="I152" s="74"/>
      <c r="J152" s="74"/>
      <c r="K152" s="74"/>
      <c r="L152" s="74"/>
      <c r="M152" s="74"/>
      <c r="N152" s="74"/>
      <c r="O152" s="74"/>
      <c r="P152" s="74"/>
      <c r="Q152" s="74"/>
      <c r="R152" s="74"/>
      <c r="S152" s="74"/>
      <c r="T152" s="74"/>
      <c r="U152" s="74"/>
      <c r="V152" s="74"/>
      <c r="W152" s="74"/>
      <c r="X152" s="74"/>
      <c r="Y152" s="74"/>
      <c r="Z152" s="74"/>
      <c r="AA152" s="74"/>
      <c r="AB152" s="74"/>
    </row>
    <row r="153" spans="1:28" ht="26.25" customHeight="1" x14ac:dyDescent="0.2">
      <c r="A153" s="77"/>
      <c r="B153" s="78"/>
      <c r="C153" s="77">
        <v>147</v>
      </c>
      <c r="D153" s="85" t="s">
        <v>197</v>
      </c>
      <c r="E153" s="86" t="str">
        <f t="array" aca="1" ref="E153" ca="1">IFERROR(IMAGE(INDEX(Poke_Ref!$C$2:$C$745, MATCH(D153, Poke_Ref!$B$2:$B$745,0)), 3), "")</f>
        <v/>
      </c>
      <c r="F153" s="7" t="s">
        <v>8</v>
      </c>
      <c r="G153" s="73"/>
      <c r="H153" s="74"/>
      <c r="I153" s="74"/>
      <c r="J153" s="74"/>
      <c r="K153" s="74"/>
      <c r="L153" s="74"/>
      <c r="M153" s="74"/>
      <c r="N153" s="74"/>
      <c r="O153" s="74"/>
      <c r="P153" s="74"/>
      <c r="Q153" s="74"/>
      <c r="R153" s="74"/>
      <c r="S153" s="74"/>
      <c r="T153" s="74"/>
      <c r="U153" s="74"/>
      <c r="V153" s="74"/>
      <c r="W153" s="74"/>
      <c r="X153" s="74"/>
      <c r="Y153" s="74"/>
      <c r="Z153" s="74"/>
      <c r="AA153" s="74"/>
      <c r="AB153" s="74"/>
    </row>
    <row r="154" spans="1:28" ht="26.25" customHeight="1" x14ac:dyDescent="0.2">
      <c r="A154" s="77"/>
      <c r="B154" s="78"/>
      <c r="C154" s="77">
        <v>148</v>
      </c>
      <c r="D154" s="85" t="s">
        <v>198</v>
      </c>
      <c r="E154" s="86" t="str">
        <f t="array" aca="1" ref="E154" ca="1">IFERROR(IMAGE(INDEX(Poke_Ref!$C$2:$C$745, MATCH(D154, Poke_Ref!$B$2:$B$745,0)), 3), "")</f>
        <v/>
      </c>
      <c r="F154" s="87" t="s">
        <v>8</v>
      </c>
      <c r="G154" s="73"/>
      <c r="H154" s="74"/>
      <c r="I154" s="74"/>
      <c r="J154" s="74"/>
      <c r="K154" s="74"/>
      <c r="L154" s="74"/>
      <c r="M154" s="74"/>
      <c r="N154" s="74"/>
      <c r="O154" s="74"/>
      <c r="P154" s="74"/>
      <c r="Q154" s="74"/>
      <c r="R154" s="74"/>
      <c r="S154" s="74"/>
      <c r="T154" s="74"/>
      <c r="U154" s="74"/>
      <c r="V154" s="74"/>
      <c r="W154" s="74"/>
      <c r="X154" s="74"/>
      <c r="Y154" s="74"/>
      <c r="Z154" s="74"/>
      <c r="AA154" s="74"/>
      <c r="AB154" s="74"/>
    </row>
    <row r="155" spans="1:28" ht="26.25" customHeight="1" x14ac:dyDescent="0.2">
      <c r="A155" s="77"/>
      <c r="B155" s="78"/>
      <c r="C155" s="77">
        <v>149</v>
      </c>
      <c r="D155" s="85" t="s">
        <v>199</v>
      </c>
      <c r="E155" s="86" t="str">
        <f t="array" aca="1" ref="E155" ca="1">IFERROR(IMAGE(INDEX(Poke_Ref!$C$2:$C$745, MATCH(D155, Poke_Ref!$B$2:$B$745,0)), 3), "")</f>
        <v/>
      </c>
      <c r="F155" s="87" t="s">
        <v>8</v>
      </c>
      <c r="G155" s="73"/>
      <c r="H155" s="74"/>
      <c r="I155" s="74"/>
      <c r="J155" s="74"/>
      <c r="K155" s="74"/>
      <c r="L155" s="74"/>
      <c r="M155" s="74"/>
      <c r="N155" s="74"/>
      <c r="O155" s="74"/>
      <c r="P155" s="74"/>
      <c r="Q155" s="74"/>
      <c r="R155" s="74"/>
      <c r="S155" s="74"/>
      <c r="T155" s="74"/>
      <c r="U155" s="74"/>
      <c r="V155" s="74"/>
      <c r="W155" s="74"/>
      <c r="X155" s="74"/>
      <c r="Y155" s="74"/>
      <c r="Z155" s="74"/>
      <c r="AA155" s="74"/>
      <c r="AB155" s="74"/>
    </row>
    <row r="156" spans="1:28" ht="26.25" customHeight="1" x14ac:dyDescent="0.2">
      <c r="A156" s="77"/>
      <c r="B156" s="78"/>
      <c r="C156" s="77">
        <v>150</v>
      </c>
      <c r="D156" s="85" t="s">
        <v>200</v>
      </c>
      <c r="E156" s="86" t="str">
        <f t="array" aca="1" ref="E156" ca="1">IFERROR(IMAGE(INDEX(Poke_Ref!$C$2:$C$745, MATCH(D156, Poke_Ref!$B$2:$B$745,0)), 3), "")</f>
        <v/>
      </c>
      <c r="F156" s="87" t="s">
        <v>8</v>
      </c>
      <c r="G156" s="73"/>
      <c r="H156" s="74"/>
      <c r="I156" s="74"/>
      <c r="J156" s="74"/>
      <c r="K156" s="74"/>
      <c r="L156" s="74"/>
      <c r="M156" s="74"/>
      <c r="N156" s="74"/>
      <c r="O156" s="74"/>
      <c r="P156" s="74"/>
      <c r="Q156" s="74"/>
      <c r="R156" s="74"/>
      <c r="S156" s="74"/>
      <c r="T156" s="74"/>
      <c r="U156" s="74"/>
      <c r="V156" s="74"/>
      <c r="W156" s="74"/>
      <c r="X156" s="74"/>
      <c r="Y156" s="74"/>
      <c r="Z156" s="74"/>
      <c r="AA156" s="74"/>
      <c r="AB156" s="74"/>
    </row>
    <row r="157" spans="1:28" ht="26.25" customHeight="1" x14ac:dyDescent="0.2">
      <c r="A157" s="77"/>
      <c r="B157" s="78"/>
      <c r="C157" s="77">
        <v>151</v>
      </c>
      <c r="D157" s="85" t="s">
        <v>201</v>
      </c>
      <c r="E157" s="86" t="str">
        <f t="array" aca="1" ref="E157" ca="1">IFERROR(IMAGE(INDEX(Poke_Ref!$C$2:$C$745, MATCH(D157, Poke_Ref!$B$2:$B$745,0)), 3), "")</f>
        <v/>
      </c>
      <c r="F157" s="87" t="s">
        <v>8</v>
      </c>
      <c r="G157" s="73"/>
      <c r="H157" s="74"/>
      <c r="I157" s="74"/>
      <c r="J157" s="74"/>
      <c r="K157" s="74"/>
      <c r="L157" s="74"/>
      <c r="M157" s="74"/>
      <c r="N157" s="74"/>
      <c r="O157" s="74"/>
      <c r="P157" s="74"/>
      <c r="Q157" s="74"/>
      <c r="R157" s="74"/>
      <c r="S157" s="74"/>
      <c r="T157" s="74"/>
      <c r="U157" s="74"/>
      <c r="V157" s="74"/>
      <c r="W157" s="74"/>
      <c r="X157" s="74"/>
      <c r="Y157" s="74"/>
      <c r="Z157" s="74"/>
      <c r="AA157" s="74"/>
      <c r="AB157" s="74"/>
    </row>
    <row r="158" spans="1:28" ht="26.25" customHeight="1" x14ac:dyDescent="0.2">
      <c r="A158" s="77"/>
      <c r="B158" s="78"/>
      <c r="C158" s="77">
        <v>152</v>
      </c>
      <c r="D158" s="85" t="s">
        <v>202</v>
      </c>
      <c r="E158" s="86" t="str">
        <f t="array" aca="1" ref="E158" ca="1">IFERROR(IMAGE(INDEX(Poke_Ref!$C$2:$C$745, MATCH(D158, Poke_Ref!$B$2:$B$745,0)), 3), "")</f>
        <v/>
      </c>
      <c r="F158" s="87" t="s">
        <v>8</v>
      </c>
      <c r="G158" s="73"/>
      <c r="H158" s="74"/>
      <c r="I158" s="74"/>
      <c r="J158" s="74"/>
      <c r="K158" s="74"/>
      <c r="L158" s="74"/>
      <c r="M158" s="74"/>
      <c r="N158" s="74"/>
      <c r="O158" s="74"/>
      <c r="P158" s="74"/>
      <c r="Q158" s="74"/>
      <c r="R158" s="74"/>
      <c r="S158" s="74"/>
      <c r="T158" s="74"/>
      <c r="U158" s="74"/>
      <c r="V158" s="74"/>
      <c r="W158" s="74"/>
      <c r="X158" s="74"/>
      <c r="Y158" s="74"/>
      <c r="Z158" s="74"/>
      <c r="AA158" s="74"/>
      <c r="AB158" s="74"/>
    </row>
    <row r="159" spans="1:28" ht="26.25" customHeight="1" x14ac:dyDescent="0.2">
      <c r="A159" s="77"/>
      <c r="B159" s="78"/>
      <c r="C159" s="77">
        <v>153</v>
      </c>
      <c r="D159" s="85" t="s">
        <v>203</v>
      </c>
      <c r="E159" s="86" t="str">
        <f t="array" aca="1" ref="E159" ca="1">IFERROR(IMAGE(INDEX(Poke_Ref!$C$2:$C$745, MATCH(D159, Poke_Ref!$B$2:$B$745,0)), 3), "")</f>
        <v/>
      </c>
      <c r="F159" s="87" t="s">
        <v>8</v>
      </c>
      <c r="G159" s="73"/>
      <c r="H159" s="74"/>
      <c r="I159" s="74"/>
      <c r="J159" s="74"/>
      <c r="K159" s="74"/>
      <c r="L159" s="74"/>
      <c r="M159" s="74"/>
      <c r="N159" s="74"/>
      <c r="O159" s="74"/>
      <c r="P159" s="74"/>
      <c r="Q159" s="74"/>
      <c r="R159" s="74"/>
      <c r="S159" s="74"/>
      <c r="T159" s="74"/>
      <c r="U159" s="74"/>
      <c r="V159" s="74"/>
      <c r="W159" s="74"/>
      <c r="X159" s="74"/>
      <c r="Y159" s="74"/>
      <c r="Z159" s="74"/>
      <c r="AA159" s="74"/>
      <c r="AB159" s="74"/>
    </row>
    <row r="160" spans="1:28" ht="26.25" customHeight="1" x14ac:dyDescent="0.2">
      <c r="A160" s="77"/>
      <c r="B160" s="78"/>
      <c r="C160" s="77">
        <v>154</v>
      </c>
      <c r="D160" s="85" t="s">
        <v>204</v>
      </c>
      <c r="E160" s="86" t="str">
        <f t="array" aca="1" ref="E160" ca="1">IFERROR(IMAGE(INDEX(Poke_Ref!$C$2:$C$745, MATCH(D160, Poke_Ref!$B$2:$B$745,0)), 3), "")</f>
        <v/>
      </c>
      <c r="F160" s="87" t="s">
        <v>8</v>
      </c>
      <c r="G160" s="73"/>
      <c r="H160" s="74"/>
      <c r="I160" s="74"/>
      <c r="J160" s="74"/>
      <c r="K160" s="74"/>
      <c r="L160" s="74"/>
      <c r="M160" s="74"/>
      <c r="N160" s="74"/>
      <c r="O160" s="74"/>
      <c r="P160" s="74"/>
      <c r="Q160" s="74"/>
      <c r="R160" s="74"/>
      <c r="S160" s="74"/>
      <c r="T160" s="74"/>
      <c r="U160" s="74"/>
      <c r="V160" s="74"/>
      <c r="W160" s="74"/>
      <c r="X160" s="74"/>
      <c r="Y160" s="74"/>
      <c r="Z160" s="74"/>
      <c r="AA160" s="74"/>
      <c r="AB160" s="74"/>
    </row>
    <row r="161" spans="1:28" ht="26.25" customHeight="1" x14ac:dyDescent="0.2">
      <c r="A161" s="77"/>
      <c r="B161" s="78"/>
      <c r="C161" s="77">
        <v>155</v>
      </c>
      <c r="D161" s="85" t="s">
        <v>205</v>
      </c>
      <c r="E161" s="86" t="str">
        <f t="array" aca="1" ref="E161" ca="1">IFERROR(IMAGE(INDEX(Poke_Ref!$C$2:$C$745, MATCH(D161, Poke_Ref!$B$2:$B$745,0)), 3), "")</f>
        <v/>
      </c>
      <c r="F161" s="87" t="s">
        <v>8</v>
      </c>
      <c r="G161" s="73"/>
      <c r="H161" s="74"/>
      <c r="I161" s="74"/>
      <c r="J161" s="74"/>
      <c r="K161" s="74"/>
      <c r="L161" s="74"/>
      <c r="M161" s="74"/>
      <c r="N161" s="74"/>
      <c r="O161" s="74"/>
      <c r="P161" s="74"/>
      <c r="Q161" s="74"/>
      <c r="R161" s="74"/>
      <c r="S161" s="74"/>
      <c r="T161" s="74"/>
      <c r="U161" s="74"/>
      <c r="V161" s="74"/>
      <c r="W161" s="74"/>
      <c r="X161" s="74"/>
      <c r="Y161" s="74"/>
      <c r="Z161" s="74"/>
      <c r="AA161" s="74"/>
      <c r="AB161" s="74"/>
    </row>
    <row r="162" spans="1:28" ht="26.25" customHeight="1" x14ac:dyDescent="0.2">
      <c r="A162" s="77"/>
      <c r="B162" s="78"/>
      <c r="C162" s="77">
        <v>156</v>
      </c>
      <c r="D162" s="85" t="s">
        <v>206</v>
      </c>
      <c r="E162" s="86" t="str">
        <f t="array" aca="1" ref="E162" ca="1">IFERROR(IMAGE(INDEX(Poke_Ref!$C$2:$C$745, MATCH(D162, Poke_Ref!$B$2:$B$745,0)), 3), "")</f>
        <v/>
      </c>
      <c r="F162" s="87" t="s">
        <v>8</v>
      </c>
      <c r="G162" s="73"/>
      <c r="H162" s="74"/>
      <c r="I162" s="74"/>
      <c r="J162" s="74"/>
      <c r="K162" s="74"/>
      <c r="L162" s="74"/>
      <c r="M162" s="74"/>
      <c r="N162" s="74"/>
      <c r="O162" s="74"/>
      <c r="P162" s="74"/>
      <c r="Q162" s="74"/>
      <c r="R162" s="74"/>
      <c r="S162" s="74"/>
      <c r="T162" s="74"/>
      <c r="U162" s="74"/>
      <c r="V162" s="74"/>
      <c r="W162" s="74"/>
      <c r="X162" s="74"/>
      <c r="Y162" s="74"/>
      <c r="Z162" s="74"/>
      <c r="AA162" s="74"/>
      <c r="AB162" s="74"/>
    </row>
    <row r="163" spans="1:28" ht="26.25" customHeight="1" x14ac:dyDescent="0.2">
      <c r="A163" s="77"/>
      <c r="B163" s="78"/>
      <c r="C163" s="77">
        <v>157</v>
      </c>
      <c r="D163" s="85" t="s">
        <v>207</v>
      </c>
      <c r="E163" s="86" t="str">
        <f t="array" aca="1" ref="E163" ca="1">IFERROR(IMAGE(INDEX(Poke_Ref!$C$2:$C$745, MATCH(D163, Poke_Ref!$B$2:$B$745,0)), 3), "")</f>
        <v/>
      </c>
      <c r="F163" s="87" t="s">
        <v>8</v>
      </c>
      <c r="G163" s="73"/>
      <c r="H163" s="74"/>
      <c r="I163" s="74"/>
      <c r="J163" s="74"/>
      <c r="K163" s="74"/>
      <c r="L163" s="74"/>
      <c r="M163" s="74"/>
      <c r="N163" s="74"/>
      <c r="O163" s="74"/>
      <c r="P163" s="74"/>
      <c r="Q163" s="74"/>
      <c r="R163" s="74"/>
      <c r="S163" s="74"/>
      <c r="T163" s="74"/>
      <c r="U163" s="74"/>
      <c r="V163" s="74"/>
      <c r="W163" s="74"/>
      <c r="X163" s="74"/>
      <c r="Y163" s="74"/>
      <c r="Z163" s="74"/>
      <c r="AA163" s="74"/>
      <c r="AB163" s="74"/>
    </row>
    <row r="164" spans="1:28" ht="26.25" customHeight="1" x14ac:dyDescent="0.2">
      <c r="A164" s="77"/>
      <c r="B164" s="78"/>
      <c r="C164" s="77">
        <v>158</v>
      </c>
      <c r="D164" s="85" t="s">
        <v>208</v>
      </c>
      <c r="E164" s="86" t="str">
        <f t="array" aca="1" ref="E164" ca="1">IFERROR(IMAGE(INDEX(Poke_Ref!$C$2:$C$745, MATCH(D164, Poke_Ref!$B$2:$B$745,0)), 3), "")</f>
        <v/>
      </c>
      <c r="F164" s="87" t="s">
        <v>8</v>
      </c>
      <c r="G164" s="73"/>
      <c r="H164" s="74"/>
      <c r="I164" s="74"/>
      <c r="J164" s="74"/>
      <c r="K164" s="74"/>
      <c r="L164" s="74"/>
      <c r="M164" s="74"/>
      <c r="N164" s="74"/>
      <c r="O164" s="74"/>
      <c r="P164" s="74"/>
      <c r="Q164" s="74"/>
      <c r="R164" s="74"/>
      <c r="S164" s="74"/>
      <c r="T164" s="74"/>
      <c r="U164" s="74"/>
      <c r="V164" s="74"/>
      <c r="W164" s="74"/>
      <c r="X164" s="74"/>
      <c r="Y164" s="74"/>
      <c r="Z164" s="74"/>
      <c r="AA164" s="74"/>
      <c r="AB164" s="74"/>
    </row>
    <row r="165" spans="1:28" ht="26.25" customHeight="1" x14ac:dyDescent="0.2">
      <c r="A165" s="77"/>
      <c r="B165" s="78"/>
      <c r="C165" s="77">
        <v>159</v>
      </c>
      <c r="D165" s="85" t="s">
        <v>209</v>
      </c>
      <c r="E165" s="86" t="str">
        <f t="array" aca="1" ref="E165" ca="1">IFERROR(IMAGE(INDEX(Poke_Ref!$C$2:$C$745, MATCH(D165, Poke_Ref!$B$2:$B$745,0)), 3), "")</f>
        <v/>
      </c>
      <c r="F165" s="87" t="s">
        <v>8</v>
      </c>
      <c r="G165" s="73"/>
      <c r="H165" s="74"/>
      <c r="I165" s="74"/>
      <c r="J165" s="74"/>
      <c r="K165" s="74"/>
      <c r="L165" s="74"/>
      <c r="M165" s="74"/>
      <c r="N165" s="74"/>
      <c r="O165" s="74"/>
      <c r="P165" s="74"/>
      <c r="Q165" s="74"/>
      <c r="R165" s="74"/>
      <c r="S165" s="74"/>
      <c r="T165" s="74"/>
      <c r="U165" s="74"/>
      <c r="V165" s="74"/>
      <c r="W165" s="74"/>
      <c r="X165" s="74"/>
      <c r="Y165" s="74"/>
      <c r="Z165" s="74"/>
      <c r="AA165" s="74"/>
      <c r="AB165" s="74"/>
    </row>
    <row r="166" spans="1:28" ht="26.25" customHeight="1" x14ac:dyDescent="0.2">
      <c r="A166" s="77"/>
      <c r="B166" s="78"/>
      <c r="C166" s="77">
        <v>160</v>
      </c>
      <c r="D166" s="85" t="s">
        <v>210</v>
      </c>
      <c r="E166" s="86" t="str">
        <f t="array" aca="1" ref="E166" ca="1">IFERROR(IMAGE(INDEX(Poke_Ref!$C$2:$C$745, MATCH(D166, Poke_Ref!$B$2:$B$745,0)), 3), "")</f>
        <v/>
      </c>
      <c r="F166" s="87" t="s">
        <v>8</v>
      </c>
      <c r="G166" s="73"/>
      <c r="H166" s="74"/>
      <c r="I166" s="74"/>
      <c r="J166" s="74"/>
      <c r="K166" s="74"/>
      <c r="L166" s="74"/>
      <c r="M166" s="74"/>
      <c r="N166" s="74"/>
      <c r="O166" s="74"/>
      <c r="P166" s="74"/>
      <c r="Q166" s="74"/>
      <c r="R166" s="74"/>
      <c r="S166" s="74"/>
      <c r="T166" s="74"/>
      <c r="U166" s="74"/>
      <c r="V166" s="74"/>
      <c r="W166" s="74"/>
      <c r="X166" s="74"/>
      <c r="Y166" s="74"/>
      <c r="Z166" s="74"/>
      <c r="AA166" s="74"/>
      <c r="AB166" s="74"/>
    </row>
    <row r="167" spans="1:28" ht="26.25" customHeight="1" x14ac:dyDescent="0.2">
      <c r="A167" s="77"/>
      <c r="B167" s="78"/>
      <c r="C167" s="77">
        <v>161</v>
      </c>
      <c r="D167" s="85" t="s">
        <v>211</v>
      </c>
      <c r="E167" s="86" t="str">
        <f t="array" aca="1" ref="E167" ca="1">IFERROR(IMAGE(INDEX(Poke_Ref!$C$2:$C$745, MATCH(D167, Poke_Ref!$B$2:$B$745,0)), 3), "")</f>
        <v/>
      </c>
      <c r="F167" s="87" t="s">
        <v>8</v>
      </c>
      <c r="G167" s="73"/>
      <c r="H167" s="74"/>
      <c r="I167" s="74"/>
      <c r="J167" s="74"/>
      <c r="K167" s="74"/>
      <c r="L167" s="74"/>
      <c r="M167" s="74"/>
      <c r="N167" s="74"/>
      <c r="O167" s="74"/>
      <c r="P167" s="74"/>
      <c r="Q167" s="74"/>
      <c r="R167" s="74"/>
      <c r="S167" s="74"/>
      <c r="T167" s="74"/>
      <c r="U167" s="74"/>
      <c r="V167" s="74"/>
      <c r="W167" s="74"/>
      <c r="X167" s="74"/>
      <c r="Y167" s="74"/>
      <c r="Z167" s="74"/>
      <c r="AA167" s="74"/>
      <c r="AB167" s="74"/>
    </row>
    <row r="168" spans="1:28" ht="26.25" customHeight="1" x14ac:dyDescent="0.2">
      <c r="A168" s="77"/>
      <c r="B168" s="78"/>
      <c r="C168" s="77">
        <v>162</v>
      </c>
      <c r="D168" s="85" t="s">
        <v>212</v>
      </c>
      <c r="E168" s="86" t="str">
        <f t="array" aca="1" ref="E168" ca="1">IFERROR(IMAGE(INDEX(Poke_Ref!$C$2:$C$745, MATCH(D168, Poke_Ref!$B$2:$B$745,0)), 3), "")</f>
        <v/>
      </c>
      <c r="F168" s="7" t="s">
        <v>8</v>
      </c>
      <c r="G168" s="73"/>
      <c r="H168" s="74"/>
      <c r="I168" s="74"/>
      <c r="J168" s="74"/>
      <c r="K168" s="74"/>
      <c r="L168" s="74"/>
      <c r="M168" s="74"/>
      <c r="N168" s="74"/>
      <c r="O168" s="74"/>
      <c r="P168" s="74"/>
      <c r="Q168" s="74"/>
      <c r="R168" s="74"/>
      <c r="S168" s="74"/>
      <c r="T168" s="74"/>
      <c r="U168" s="74"/>
      <c r="V168" s="74"/>
      <c r="W168" s="74"/>
      <c r="X168" s="74"/>
      <c r="Y168" s="74"/>
      <c r="Z168" s="74"/>
      <c r="AA168" s="74"/>
      <c r="AB168" s="74"/>
    </row>
    <row r="169" spans="1:28" ht="26.25" customHeight="1" x14ac:dyDescent="0.2">
      <c r="A169" s="77"/>
      <c r="B169" s="78"/>
      <c r="C169" s="77">
        <v>163</v>
      </c>
      <c r="D169" s="85" t="s">
        <v>213</v>
      </c>
      <c r="E169" s="86" t="str">
        <f t="array" aca="1" ref="E169" ca="1">IFERROR(IMAGE(INDEX(Poke_Ref!$C$2:$C$745, MATCH(D169, Poke_Ref!$B$2:$B$745,0)), 3), "")</f>
        <v/>
      </c>
      <c r="F169" s="87" t="s">
        <v>8</v>
      </c>
      <c r="G169" s="73"/>
      <c r="H169" s="74"/>
      <c r="I169" s="74"/>
      <c r="J169" s="74"/>
      <c r="K169" s="74"/>
      <c r="L169" s="74"/>
      <c r="M169" s="74"/>
      <c r="N169" s="74"/>
      <c r="O169" s="74"/>
      <c r="P169" s="74"/>
      <c r="Q169" s="74"/>
      <c r="R169" s="74"/>
      <c r="S169" s="74"/>
      <c r="T169" s="74"/>
      <c r="U169" s="74"/>
      <c r="V169" s="74"/>
      <c r="W169" s="74"/>
      <c r="X169" s="74"/>
      <c r="Y169" s="74"/>
      <c r="Z169" s="74"/>
      <c r="AA169" s="74"/>
      <c r="AB169" s="74"/>
    </row>
    <row r="170" spans="1:28" ht="26.25" customHeight="1" x14ac:dyDescent="0.2">
      <c r="A170" s="77"/>
      <c r="B170" s="78"/>
      <c r="C170" s="77">
        <v>164</v>
      </c>
      <c r="D170" s="85" t="s">
        <v>214</v>
      </c>
      <c r="E170" s="86" t="str">
        <f t="array" aca="1" ref="E170" ca="1">IFERROR(IMAGE(INDEX(Poke_Ref!$C$2:$C$745, MATCH(D170, Poke_Ref!$B$2:$B$745,0)), 3), "")</f>
        <v/>
      </c>
      <c r="F170" s="7" t="s">
        <v>8</v>
      </c>
      <c r="G170" s="73"/>
      <c r="H170" s="74"/>
      <c r="I170" s="74"/>
      <c r="J170" s="74"/>
      <c r="K170" s="74"/>
      <c r="L170" s="74"/>
      <c r="M170" s="74"/>
      <c r="N170" s="74"/>
      <c r="O170" s="74"/>
      <c r="P170" s="74"/>
      <c r="Q170" s="74"/>
      <c r="R170" s="74"/>
      <c r="S170" s="74"/>
      <c r="T170" s="74"/>
      <c r="U170" s="74"/>
      <c r="V170" s="74"/>
      <c r="W170" s="74"/>
      <c r="X170" s="74"/>
      <c r="Y170" s="74"/>
      <c r="Z170" s="74"/>
      <c r="AA170" s="74"/>
      <c r="AB170" s="74"/>
    </row>
    <row r="171" spans="1:28" ht="26.25" customHeight="1" x14ac:dyDescent="0.2">
      <c r="A171" s="77"/>
      <c r="B171" s="78"/>
      <c r="C171" s="77">
        <v>165</v>
      </c>
      <c r="D171" s="85" t="s">
        <v>215</v>
      </c>
      <c r="E171" s="86" t="str">
        <f t="array" aca="1" ref="E171" ca="1">IFERROR(IMAGE(INDEX(Poke_Ref!$C$2:$C$745, MATCH(D171, Poke_Ref!$B$2:$B$745,0)), 3), "")</f>
        <v/>
      </c>
      <c r="F171" s="7" t="s">
        <v>8</v>
      </c>
      <c r="G171" s="73"/>
      <c r="H171" s="74"/>
      <c r="I171" s="74"/>
      <c r="J171" s="74"/>
      <c r="K171" s="74"/>
      <c r="L171" s="74"/>
      <c r="M171" s="74"/>
      <c r="N171" s="74"/>
      <c r="O171" s="74"/>
      <c r="P171" s="74"/>
      <c r="Q171" s="74"/>
      <c r="R171" s="74"/>
      <c r="S171" s="74"/>
      <c r="T171" s="74"/>
      <c r="U171" s="74"/>
      <c r="V171" s="74"/>
      <c r="W171" s="74"/>
      <c r="X171" s="74"/>
      <c r="Y171" s="74"/>
      <c r="Z171" s="74"/>
      <c r="AA171" s="74"/>
      <c r="AB171" s="74"/>
    </row>
    <row r="172" spans="1:28" ht="26.25" customHeight="1" x14ac:dyDescent="0.2">
      <c r="A172" s="77"/>
      <c r="B172" s="78"/>
      <c r="C172" s="77">
        <v>166</v>
      </c>
      <c r="D172" s="85" t="s">
        <v>216</v>
      </c>
      <c r="E172" s="86" t="str">
        <f t="array" aca="1" ref="E172" ca="1">IFERROR(IMAGE(INDEX(Poke_Ref!$C$2:$C$745, MATCH(D172, Poke_Ref!$B$2:$B$745,0)), 3), "")</f>
        <v/>
      </c>
      <c r="F172" s="7" t="s">
        <v>8</v>
      </c>
      <c r="G172" s="73"/>
      <c r="H172" s="74"/>
      <c r="I172" s="74"/>
      <c r="J172" s="74"/>
      <c r="K172" s="74"/>
      <c r="L172" s="74"/>
      <c r="M172" s="74"/>
      <c r="N172" s="74"/>
      <c r="O172" s="74"/>
      <c r="P172" s="74"/>
      <c r="Q172" s="74"/>
      <c r="R172" s="74"/>
      <c r="S172" s="74"/>
      <c r="T172" s="74"/>
      <c r="U172" s="74"/>
      <c r="V172" s="74"/>
      <c r="W172" s="74"/>
      <c r="X172" s="74"/>
      <c r="Y172" s="74"/>
      <c r="Z172" s="74"/>
      <c r="AA172" s="74"/>
      <c r="AB172" s="74"/>
    </row>
    <row r="173" spans="1:28" ht="26.25" customHeight="1" x14ac:dyDescent="0.2">
      <c r="A173" s="77"/>
      <c r="B173" s="78"/>
      <c r="C173" s="77">
        <v>167</v>
      </c>
      <c r="D173" s="85" t="s">
        <v>217</v>
      </c>
      <c r="E173" s="86" t="str">
        <f t="array" aca="1" ref="E173" ca="1">IFERROR(IMAGE(INDEX(Poke_Ref!$C$2:$C$745, MATCH(D173, Poke_Ref!$B$2:$B$745,0)), 3), "")</f>
        <v/>
      </c>
      <c r="F173" s="7" t="s">
        <v>8</v>
      </c>
      <c r="G173" s="73"/>
      <c r="H173" s="74"/>
      <c r="I173" s="74"/>
      <c r="J173" s="74"/>
      <c r="K173" s="74"/>
      <c r="L173" s="74"/>
      <c r="M173" s="74"/>
      <c r="N173" s="74"/>
      <c r="O173" s="74"/>
      <c r="P173" s="74"/>
      <c r="Q173" s="74"/>
      <c r="R173" s="74"/>
      <c r="S173" s="74"/>
      <c r="T173" s="74"/>
      <c r="U173" s="74"/>
      <c r="V173" s="74"/>
      <c r="W173" s="74"/>
      <c r="X173" s="74"/>
      <c r="Y173" s="74"/>
      <c r="Z173" s="74"/>
      <c r="AA173" s="74"/>
      <c r="AB173" s="74"/>
    </row>
    <row r="174" spans="1:28" ht="26.25" customHeight="1" x14ac:dyDescent="0.2">
      <c r="A174" s="77"/>
      <c r="B174" s="78"/>
      <c r="C174" s="77">
        <v>168</v>
      </c>
      <c r="D174" s="85" t="s">
        <v>218</v>
      </c>
      <c r="E174" s="86" t="str">
        <f t="array" aca="1" ref="E174" ca="1">IFERROR(IMAGE(INDEX(Poke_Ref!$C$2:$C$745, MATCH(D174, Poke_Ref!$B$2:$B$745,0)), 3), "")</f>
        <v/>
      </c>
      <c r="F174" s="7" t="s">
        <v>8</v>
      </c>
      <c r="G174" s="73"/>
      <c r="H174" s="74"/>
      <c r="I174" s="74"/>
      <c r="J174" s="74"/>
      <c r="K174" s="74"/>
      <c r="L174" s="74"/>
      <c r="M174" s="74"/>
      <c r="N174" s="74"/>
      <c r="O174" s="74"/>
      <c r="P174" s="74"/>
      <c r="Q174" s="74"/>
      <c r="R174" s="74"/>
      <c r="S174" s="74"/>
      <c r="T174" s="74"/>
      <c r="U174" s="74"/>
      <c r="V174" s="74"/>
      <c r="W174" s="74"/>
      <c r="X174" s="74"/>
      <c r="Y174" s="74"/>
      <c r="Z174" s="74"/>
      <c r="AA174" s="74"/>
      <c r="AB174" s="74"/>
    </row>
    <row r="175" spans="1:28" ht="26.25" customHeight="1" x14ac:dyDescent="0.2">
      <c r="A175" s="77"/>
      <c r="B175" s="78"/>
      <c r="C175" s="77">
        <v>169</v>
      </c>
      <c r="D175" s="85" t="s">
        <v>219</v>
      </c>
      <c r="E175" s="86" t="str">
        <f t="array" aca="1" ref="E175" ca="1">IFERROR(IMAGE(INDEX(Poke_Ref!$C$2:$C$745, MATCH(D175, Poke_Ref!$B$2:$B$745,0)), 3), "")</f>
        <v/>
      </c>
      <c r="F175" s="87" t="s">
        <v>8</v>
      </c>
      <c r="G175" s="73"/>
      <c r="H175" s="74"/>
      <c r="I175" s="74"/>
      <c r="J175" s="74"/>
      <c r="K175" s="74"/>
      <c r="L175" s="74"/>
      <c r="M175" s="74"/>
      <c r="N175" s="74"/>
      <c r="O175" s="74"/>
      <c r="P175" s="74"/>
      <c r="Q175" s="74"/>
      <c r="R175" s="74"/>
      <c r="S175" s="74"/>
      <c r="T175" s="74"/>
      <c r="U175" s="74"/>
      <c r="V175" s="74"/>
      <c r="W175" s="74"/>
      <c r="X175" s="74"/>
      <c r="Y175" s="74"/>
      <c r="Z175" s="74"/>
      <c r="AA175" s="74"/>
      <c r="AB175" s="74"/>
    </row>
    <row r="176" spans="1:28" ht="26.25" customHeight="1" x14ac:dyDescent="0.2">
      <c r="A176" s="77"/>
      <c r="B176" s="78"/>
      <c r="C176" s="77">
        <v>170</v>
      </c>
      <c r="D176" s="85" t="s">
        <v>220</v>
      </c>
      <c r="E176" s="86" t="str">
        <f t="array" aca="1" ref="E176" ca="1">IFERROR(IMAGE(INDEX(Poke_Ref!$C$2:$C$745, MATCH(D176, Poke_Ref!$B$2:$B$745,0)), 3), "")</f>
        <v/>
      </c>
      <c r="F176" s="87" t="s">
        <v>8</v>
      </c>
      <c r="G176" s="73"/>
      <c r="H176" s="74"/>
      <c r="I176" s="74"/>
      <c r="J176" s="74"/>
      <c r="K176" s="74"/>
      <c r="L176" s="74"/>
      <c r="M176" s="74"/>
      <c r="N176" s="74"/>
      <c r="O176" s="74"/>
      <c r="P176" s="74"/>
      <c r="Q176" s="74"/>
      <c r="R176" s="74"/>
      <c r="S176" s="74"/>
      <c r="T176" s="74"/>
      <c r="U176" s="74"/>
      <c r="V176" s="74"/>
      <c r="W176" s="74"/>
      <c r="X176" s="74"/>
      <c r="Y176" s="74"/>
      <c r="Z176" s="74"/>
      <c r="AA176" s="74"/>
      <c r="AB176" s="74"/>
    </row>
    <row r="177" spans="1:28" ht="26.25" customHeight="1" x14ac:dyDescent="0.2">
      <c r="A177" s="77"/>
      <c r="B177" s="78"/>
      <c r="C177" s="77">
        <v>171</v>
      </c>
      <c r="D177" s="85" t="s">
        <v>221</v>
      </c>
      <c r="E177" s="86" t="str">
        <f t="array" aca="1" ref="E177" ca="1">IFERROR(IMAGE(INDEX(Poke_Ref!$C$2:$C$745, MATCH(D177, Poke_Ref!$B$2:$B$745,0)), 3), "")</f>
        <v/>
      </c>
      <c r="F177" s="7" t="s">
        <v>8</v>
      </c>
      <c r="G177" s="73"/>
      <c r="H177" s="74"/>
      <c r="I177" s="74"/>
      <c r="J177" s="74"/>
      <c r="K177" s="74"/>
      <c r="L177" s="74"/>
      <c r="M177" s="74"/>
      <c r="N177" s="74"/>
      <c r="O177" s="74"/>
      <c r="P177" s="74"/>
      <c r="Q177" s="74"/>
      <c r="R177" s="74"/>
      <c r="S177" s="74"/>
      <c r="T177" s="74"/>
      <c r="U177" s="74"/>
      <c r="V177" s="74"/>
      <c r="W177" s="74"/>
      <c r="X177" s="74"/>
      <c r="Y177" s="74"/>
      <c r="Z177" s="74"/>
      <c r="AA177" s="74"/>
      <c r="AB177" s="74"/>
    </row>
    <row r="178" spans="1:28" ht="26.25" customHeight="1" x14ac:dyDescent="0.2">
      <c r="A178" s="77"/>
      <c r="B178" s="78"/>
      <c r="C178" s="77">
        <v>172</v>
      </c>
      <c r="D178" s="85" t="s">
        <v>222</v>
      </c>
      <c r="E178" s="86" t="str">
        <f t="array" aca="1" ref="E178" ca="1">IFERROR(IMAGE(INDEX(Poke_Ref!$C$2:$C$745, MATCH(D178, Poke_Ref!$B$2:$B$745,0)), 3), "")</f>
        <v/>
      </c>
      <c r="F178" s="7" t="s">
        <v>8</v>
      </c>
      <c r="G178" s="73"/>
      <c r="H178" s="74"/>
      <c r="I178" s="74"/>
      <c r="J178" s="74"/>
      <c r="K178" s="74"/>
      <c r="L178" s="74"/>
      <c r="M178" s="74"/>
      <c r="N178" s="74"/>
      <c r="O178" s="74"/>
      <c r="P178" s="74"/>
      <c r="Q178" s="74"/>
      <c r="R178" s="74"/>
      <c r="S178" s="74"/>
      <c r="T178" s="74"/>
      <c r="U178" s="74"/>
      <c r="V178" s="74"/>
      <c r="W178" s="74"/>
      <c r="X178" s="74"/>
      <c r="Y178" s="74"/>
      <c r="Z178" s="74"/>
      <c r="AA178" s="74"/>
      <c r="AB178" s="74"/>
    </row>
    <row r="179" spans="1:28" ht="26.25" customHeight="1" x14ac:dyDescent="0.2">
      <c r="A179" s="77"/>
      <c r="B179" s="78"/>
      <c r="C179" s="77">
        <v>173</v>
      </c>
      <c r="D179" s="85" t="s">
        <v>223</v>
      </c>
      <c r="E179" s="86" t="str">
        <f t="array" aca="1" ref="E179" ca="1">IFERROR(IMAGE(INDEX(Poke_Ref!$C$2:$C$745, MATCH(D179, Poke_Ref!$B$2:$B$745,0)), 3), "")</f>
        <v/>
      </c>
      <c r="F179" s="87" t="s">
        <v>8</v>
      </c>
      <c r="G179" s="73"/>
      <c r="H179" s="74"/>
      <c r="I179" s="74"/>
      <c r="J179" s="74"/>
      <c r="K179" s="74"/>
      <c r="L179" s="74"/>
      <c r="M179" s="74"/>
      <c r="N179" s="74"/>
      <c r="O179" s="74"/>
      <c r="P179" s="74"/>
      <c r="Q179" s="74"/>
      <c r="R179" s="74"/>
      <c r="S179" s="74"/>
      <c r="T179" s="74"/>
      <c r="U179" s="74"/>
      <c r="V179" s="74"/>
      <c r="W179" s="74"/>
      <c r="X179" s="74"/>
      <c r="Y179" s="74"/>
      <c r="Z179" s="74"/>
      <c r="AA179" s="74"/>
      <c r="AB179" s="74"/>
    </row>
    <row r="180" spans="1:28" ht="26.25" customHeight="1" x14ac:dyDescent="0.2">
      <c r="A180" s="77"/>
      <c r="B180" s="78"/>
      <c r="C180" s="77">
        <v>174</v>
      </c>
      <c r="D180" s="85" t="s">
        <v>224</v>
      </c>
      <c r="E180" s="86" t="str">
        <f t="array" aca="1" ref="E180" ca="1">IFERROR(IMAGE(INDEX(Poke_Ref!$C$2:$C$745, MATCH(D180, Poke_Ref!$B$2:$B$745,0)), 3), "")</f>
        <v/>
      </c>
      <c r="F180" s="7" t="s">
        <v>8</v>
      </c>
      <c r="G180" s="73"/>
      <c r="H180" s="74"/>
      <c r="I180" s="74"/>
      <c r="J180" s="74"/>
      <c r="K180" s="74"/>
      <c r="L180" s="74"/>
      <c r="M180" s="74"/>
      <c r="N180" s="74"/>
      <c r="O180" s="74"/>
      <c r="P180" s="74"/>
      <c r="Q180" s="74"/>
      <c r="R180" s="74"/>
      <c r="S180" s="74"/>
      <c r="T180" s="74"/>
      <c r="U180" s="74"/>
      <c r="V180" s="74"/>
      <c r="W180" s="74"/>
      <c r="X180" s="74"/>
      <c r="Y180" s="74"/>
      <c r="Z180" s="74"/>
      <c r="AA180" s="74"/>
      <c r="AB180" s="74"/>
    </row>
    <row r="181" spans="1:28" ht="26.25" customHeight="1" x14ac:dyDescent="0.2">
      <c r="A181" s="77"/>
      <c r="B181" s="78"/>
      <c r="C181" s="77">
        <v>175</v>
      </c>
      <c r="D181" s="85" t="s">
        <v>225</v>
      </c>
      <c r="E181" s="86" t="str">
        <f t="array" aca="1" ref="E181" ca="1">IFERROR(IMAGE(INDEX(Poke_Ref!$C$2:$C$745, MATCH(D181, Poke_Ref!$B$2:$B$745,0)), 3), "")</f>
        <v/>
      </c>
      <c r="F181" s="7" t="s">
        <v>8</v>
      </c>
      <c r="G181" s="73"/>
      <c r="H181" s="74"/>
      <c r="I181" s="74"/>
      <c r="J181" s="74"/>
      <c r="K181" s="74"/>
      <c r="L181" s="74"/>
      <c r="M181" s="74"/>
      <c r="N181" s="74"/>
      <c r="O181" s="74"/>
      <c r="P181" s="74"/>
      <c r="Q181" s="74"/>
      <c r="R181" s="74"/>
      <c r="S181" s="74"/>
      <c r="T181" s="74"/>
      <c r="U181" s="74"/>
      <c r="V181" s="74"/>
      <c r="W181" s="74"/>
      <c r="X181" s="74"/>
      <c r="Y181" s="74"/>
      <c r="Z181" s="74"/>
      <c r="AA181" s="74"/>
      <c r="AB181" s="74"/>
    </row>
    <row r="182" spans="1:28" ht="26.25" customHeight="1" x14ac:dyDescent="0.2">
      <c r="A182" s="77"/>
      <c r="B182" s="78"/>
      <c r="C182" s="77">
        <v>176</v>
      </c>
      <c r="D182" s="85" t="s">
        <v>226</v>
      </c>
      <c r="E182" s="86" t="str">
        <f t="array" aca="1" ref="E182" ca="1">IFERROR(IMAGE(INDEX(Poke_Ref!$C$2:$C$745, MATCH(D182, Poke_Ref!$B$2:$B$745,0)), 3), "")</f>
        <v/>
      </c>
      <c r="F182" s="87" t="s">
        <v>8</v>
      </c>
      <c r="G182" s="73"/>
      <c r="H182" s="74"/>
      <c r="I182" s="74"/>
      <c r="J182" s="74"/>
      <c r="K182" s="74"/>
      <c r="L182" s="74"/>
      <c r="M182" s="74"/>
      <c r="N182" s="74"/>
      <c r="O182" s="74"/>
      <c r="P182" s="74"/>
      <c r="Q182" s="74"/>
      <c r="R182" s="74"/>
      <c r="S182" s="74"/>
      <c r="T182" s="74"/>
      <c r="U182" s="74"/>
      <c r="V182" s="74"/>
      <c r="W182" s="74"/>
      <c r="X182" s="74"/>
      <c r="Y182" s="74"/>
      <c r="Z182" s="74"/>
      <c r="AA182" s="74"/>
      <c r="AB182" s="74"/>
    </row>
    <row r="183" spans="1:28" ht="26.25" customHeight="1" x14ac:dyDescent="0.2">
      <c r="A183" s="77"/>
      <c r="B183" s="78"/>
      <c r="C183" s="77">
        <v>177</v>
      </c>
      <c r="D183" s="85" t="s">
        <v>227</v>
      </c>
      <c r="E183" s="86" t="str">
        <f t="array" aca="1" ref="E183" ca="1">IFERROR(IMAGE(INDEX(Poke_Ref!$C$2:$C$745, MATCH(D183, Poke_Ref!$B$2:$B$745,0)), 3), "")</f>
        <v/>
      </c>
      <c r="F183" s="87" t="s">
        <v>8</v>
      </c>
      <c r="G183" s="73"/>
      <c r="H183" s="74"/>
      <c r="I183" s="74"/>
      <c r="J183" s="74"/>
      <c r="K183" s="74"/>
      <c r="L183" s="74"/>
      <c r="M183" s="74"/>
      <c r="N183" s="74"/>
      <c r="O183" s="74"/>
      <c r="P183" s="74"/>
      <c r="Q183" s="74"/>
      <c r="R183" s="74"/>
      <c r="S183" s="74"/>
      <c r="T183" s="74"/>
      <c r="U183" s="74"/>
      <c r="V183" s="74"/>
      <c r="W183" s="74"/>
      <c r="X183" s="74"/>
      <c r="Y183" s="74"/>
      <c r="Z183" s="74"/>
      <c r="AA183" s="74"/>
      <c r="AB183" s="74"/>
    </row>
    <row r="184" spans="1:28" ht="26.25" customHeight="1" x14ac:dyDescent="0.2">
      <c r="A184" s="77"/>
      <c r="B184" s="78"/>
      <c r="C184" s="77">
        <v>178</v>
      </c>
      <c r="D184" s="85" t="s">
        <v>228</v>
      </c>
      <c r="E184" s="86" t="str">
        <f t="array" aca="1" ref="E184" ca="1">IFERROR(IMAGE(INDEX(Poke_Ref!$C$2:$C$745, MATCH(D184, Poke_Ref!$B$2:$B$745,0)), 3), "")</f>
        <v/>
      </c>
      <c r="F184" s="7" t="s">
        <v>8</v>
      </c>
      <c r="G184" s="73"/>
      <c r="H184" s="74"/>
      <c r="I184" s="74"/>
      <c r="J184" s="74"/>
      <c r="K184" s="74"/>
      <c r="L184" s="74"/>
      <c r="M184" s="74"/>
      <c r="N184" s="74"/>
      <c r="O184" s="74"/>
      <c r="P184" s="74"/>
      <c r="Q184" s="74"/>
      <c r="R184" s="74"/>
      <c r="S184" s="74"/>
      <c r="T184" s="74"/>
      <c r="U184" s="74"/>
      <c r="V184" s="74"/>
      <c r="W184" s="74"/>
      <c r="X184" s="74"/>
      <c r="Y184" s="74"/>
      <c r="Z184" s="74"/>
      <c r="AA184" s="74"/>
      <c r="AB184" s="74"/>
    </row>
    <row r="185" spans="1:28" ht="26.25" customHeight="1" x14ac:dyDescent="0.2">
      <c r="A185" s="77"/>
      <c r="B185" s="78"/>
      <c r="C185" s="77">
        <v>179</v>
      </c>
      <c r="D185" s="85" t="s">
        <v>229</v>
      </c>
      <c r="E185" s="86" t="str">
        <f t="array" aca="1" ref="E185" ca="1">IFERROR(IMAGE(INDEX(Poke_Ref!$C$2:$C$745, MATCH(D185, Poke_Ref!$B$2:$B$745,0)), 3), "")</f>
        <v/>
      </c>
      <c r="F185" s="7" t="s">
        <v>8</v>
      </c>
      <c r="G185" s="73"/>
      <c r="H185" s="74"/>
      <c r="I185" s="74"/>
      <c r="J185" s="74"/>
      <c r="K185" s="74"/>
      <c r="L185" s="74"/>
      <c r="M185" s="74"/>
      <c r="N185" s="74"/>
      <c r="O185" s="74"/>
      <c r="P185" s="74"/>
      <c r="Q185" s="74"/>
      <c r="R185" s="74"/>
      <c r="S185" s="74"/>
      <c r="T185" s="74"/>
      <c r="U185" s="74"/>
      <c r="V185" s="74"/>
      <c r="W185" s="74"/>
      <c r="X185" s="74"/>
      <c r="Y185" s="74"/>
      <c r="Z185" s="74"/>
      <c r="AA185" s="74"/>
      <c r="AB185" s="74"/>
    </row>
    <row r="186" spans="1:28" ht="26.25" customHeight="1" x14ac:dyDescent="0.2">
      <c r="A186" s="77"/>
      <c r="B186" s="78"/>
      <c r="C186" s="77">
        <v>180</v>
      </c>
      <c r="D186" s="85" t="s">
        <v>230</v>
      </c>
      <c r="E186" s="86" t="str">
        <f t="array" aca="1" ref="E186" ca="1">IFERROR(IMAGE(INDEX(Poke_Ref!$C$2:$C$745, MATCH(D186, Poke_Ref!$B$2:$B$745,0)), 3), "")</f>
        <v/>
      </c>
      <c r="F186" s="7" t="s">
        <v>8</v>
      </c>
      <c r="G186" s="73"/>
      <c r="H186" s="74"/>
      <c r="I186" s="74"/>
      <c r="J186" s="74"/>
      <c r="K186" s="74"/>
      <c r="L186" s="74"/>
      <c r="M186" s="74"/>
      <c r="N186" s="74"/>
      <c r="O186" s="74"/>
      <c r="P186" s="74"/>
      <c r="Q186" s="74"/>
      <c r="R186" s="74"/>
      <c r="S186" s="74"/>
      <c r="T186" s="74"/>
      <c r="U186" s="74"/>
      <c r="V186" s="74"/>
      <c r="W186" s="74"/>
      <c r="X186" s="74"/>
      <c r="Y186" s="74"/>
      <c r="Z186" s="74"/>
      <c r="AA186" s="74"/>
      <c r="AB186" s="74"/>
    </row>
    <row r="187" spans="1:28" ht="26.25" customHeight="1" x14ac:dyDescent="0.2">
      <c r="A187" s="77"/>
      <c r="B187" s="78"/>
      <c r="C187" s="77">
        <v>181</v>
      </c>
      <c r="D187" s="85" t="s">
        <v>231</v>
      </c>
      <c r="E187" s="86" t="str">
        <f t="array" aca="1" ref="E187" ca="1">IFERROR(IMAGE(INDEX(Poke_Ref!$C$2:$C$745, MATCH(D187, Poke_Ref!$B$2:$B$745,0)), 3), "")</f>
        <v/>
      </c>
      <c r="F187" s="87" t="s">
        <v>8</v>
      </c>
      <c r="G187" s="73"/>
      <c r="H187" s="74"/>
      <c r="I187" s="74"/>
      <c r="J187" s="74"/>
      <c r="K187" s="74"/>
      <c r="L187" s="74"/>
      <c r="M187" s="74"/>
      <c r="N187" s="74"/>
      <c r="O187" s="74"/>
      <c r="P187" s="74"/>
      <c r="Q187" s="74"/>
      <c r="R187" s="74"/>
      <c r="S187" s="74"/>
      <c r="T187" s="74"/>
      <c r="U187" s="74"/>
      <c r="V187" s="74"/>
      <c r="W187" s="74"/>
      <c r="X187" s="74"/>
      <c r="Y187" s="74"/>
      <c r="Z187" s="74"/>
      <c r="AA187" s="74"/>
      <c r="AB187" s="74"/>
    </row>
    <row r="188" spans="1:28" ht="26.25" customHeight="1" x14ac:dyDescent="0.2">
      <c r="A188" s="77"/>
      <c r="B188" s="78"/>
      <c r="C188" s="77">
        <v>182</v>
      </c>
      <c r="D188" s="85" t="s">
        <v>232</v>
      </c>
      <c r="E188" s="86" t="str">
        <f t="array" aca="1" ref="E188" ca="1">IFERROR(IMAGE(INDEX(Poke_Ref!$C$2:$C$745, MATCH(D188, Poke_Ref!$B$2:$B$745,0)), 3), "")</f>
        <v/>
      </c>
      <c r="F188" s="87" t="s">
        <v>8</v>
      </c>
      <c r="G188" s="73"/>
      <c r="H188" s="74"/>
      <c r="I188" s="74"/>
      <c r="J188" s="74"/>
      <c r="K188" s="74"/>
      <c r="L188" s="74"/>
      <c r="M188" s="74"/>
      <c r="N188" s="74"/>
      <c r="O188" s="74"/>
      <c r="P188" s="74"/>
      <c r="Q188" s="74"/>
      <c r="R188" s="74"/>
      <c r="S188" s="74"/>
      <c r="T188" s="74"/>
      <c r="U188" s="74"/>
      <c r="V188" s="74"/>
      <c r="W188" s="74"/>
      <c r="X188" s="74"/>
      <c r="Y188" s="74"/>
      <c r="Z188" s="74"/>
      <c r="AA188" s="74"/>
      <c r="AB188" s="74"/>
    </row>
    <row r="189" spans="1:28" ht="26.25" customHeight="1" x14ac:dyDescent="0.2">
      <c r="A189" s="77"/>
      <c r="B189" s="78"/>
      <c r="C189" s="77">
        <v>183</v>
      </c>
      <c r="D189" s="85" t="s">
        <v>233</v>
      </c>
      <c r="E189" s="86" t="str">
        <f t="array" aca="1" ref="E189" ca="1">IFERROR(IMAGE(INDEX(Poke_Ref!$C$2:$C$745, MATCH(D189, Poke_Ref!$B$2:$B$745,0)), 3), "")</f>
        <v/>
      </c>
      <c r="F189" s="7" t="s">
        <v>8</v>
      </c>
      <c r="G189" s="73"/>
      <c r="H189" s="74"/>
      <c r="I189" s="74"/>
      <c r="J189" s="74"/>
      <c r="K189" s="74"/>
      <c r="L189" s="74"/>
      <c r="M189" s="74"/>
      <c r="N189" s="74"/>
      <c r="O189" s="74"/>
      <c r="P189" s="74"/>
      <c r="Q189" s="74"/>
      <c r="R189" s="74"/>
      <c r="S189" s="74"/>
      <c r="T189" s="74"/>
      <c r="U189" s="74"/>
      <c r="V189" s="74"/>
      <c r="W189" s="74"/>
      <c r="X189" s="74"/>
      <c r="Y189" s="74"/>
      <c r="Z189" s="74"/>
      <c r="AA189" s="74"/>
      <c r="AB189" s="74"/>
    </row>
    <row r="190" spans="1:28" ht="26.25" customHeight="1" x14ac:dyDescent="0.2">
      <c r="A190" s="77"/>
      <c r="B190" s="78"/>
      <c r="C190" s="77">
        <v>184</v>
      </c>
      <c r="D190" s="85" t="s">
        <v>234</v>
      </c>
      <c r="E190" s="86" t="str">
        <f t="array" aca="1" ref="E190" ca="1">IFERROR(IMAGE(INDEX(Poke_Ref!$C$2:$C$745, MATCH(D190, Poke_Ref!$B$2:$B$745,0)), 3), "")</f>
        <v/>
      </c>
      <c r="F190" s="7" t="s">
        <v>8</v>
      </c>
      <c r="G190" s="73"/>
      <c r="H190" s="74"/>
      <c r="I190" s="74"/>
      <c r="J190" s="74"/>
      <c r="K190" s="74"/>
      <c r="L190" s="74"/>
      <c r="M190" s="74"/>
      <c r="N190" s="74"/>
      <c r="O190" s="74"/>
      <c r="P190" s="74"/>
      <c r="Q190" s="74"/>
      <c r="R190" s="74"/>
      <c r="S190" s="74"/>
      <c r="T190" s="74"/>
      <c r="U190" s="74"/>
      <c r="V190" s="74"/>
      <c r="W190" s="74"/>
      <c r="X190" s="74"/>
      <c r="Y190" s="74"/>
      <c r="Z190" s="74"/>
      <c r="AA190" s="74"/>
      <c r="AB190" s="74"/>
    </row>
    <row r="191" spans="1:28" ht="26.25" customHeight="1" x14ac:dyDescent="0.2">
      <c r="A191" s="77"/>
      <c r="B191" s="78"/>
      <c r="C191" s="77">
        <v>185</v>
      </c>
      <c r="D191" s="85" t="s">
        <v>235</v>
      </c>
      <c r="E191" s="86" t="str">
        <f t="array" aca="1" ref="E191" ca="1">IFERROR(IMAGE(INDEX(Poke_Ref!$C$2:$C$745, MATCH(D191, Poke_Ref!$B$2:$B$745,0)), 3), "")</f>
        <v/>
      </c>
      <c r="F191" s="87" t="s">
        <v>8</v>
      </c>
      <c r="G191" s="73"/>
      <c r="H191" s="74"/>
      <c r="I191" s="74"/>
      <c r="J191" s="74"/>
      <c r="K191" s="74"/>
      <c r="L191" s="74"/>
      <c r="M191" s="74"/>
      <c r="N191" s="74"/>
      <c r="O191" s="74"/>
      <c r="P191" s="74"/>
      <c r="Q191" s="74"/>
      <c r="R191" s="74"/>
      <c r="S191" s="74"/>
      <c r="T191" s="74"/>
      <c r="U191" s="74"/>
      <c r="V191" s="74"/>
      <c r="W191" s="74"/>
      <c r="X191" s="74"/>
      <c r="Y191" s="74"/>
      <c r="Z191" s="74"/>
      <c r="AA191" s="74"/>
      <c r="AB191" s="74"/>
    </row>
    <row r="192" spans="1:28" ht="26.25" customHeight="1" x14ac:dyDescent="0.2">
      <c r="A192" s="77"/>
      <c r="B192" s="78"/>
      <c r="C192" s="77">
        <v>186</v>
      </c>
      <c r="D192" s="85" t="s">
        <v>236</v>
      </c>
      <c r="E192" s="86" t="str">
        <f t="array" aca="1" ref="E192" ca="1">IFERROR(IMAGE(INDEX(Poke_Ref!$C$2:$C$745, MATCH(D192, Poke_Ref!$B$2:$B$745,0)), 3), "")</f>
        <v/>
      </c>
      <c r="F192" s="87" t="s">
        <v>8</v>
      </c>
      <c r="G192" s="73"/>
      <c r="H192" s="74"/>
      <c r="I192" s="74"/>
      <c r="J192" s="74"/>
      <c r="K192" s="74"/>
      <c r="L192" s="74"/>
      <c r="M192" s="74"/>
      <c r="N192" s="74"/>
      <c r="O192" s="74"/>
      <c r="P192" s="74"/>
      <c r="Q192" s="74"/>
      <c r="R192" s="74"/>
      <c r="S192" s="74"/>
      <c r="T192" s="74"/>
      <c r="U192" s="74"/>
      <c r="V192" s="74"/>
      <c r="W192" s="74"/>
      <c r="X192" s="74"/>
      <c r="Y192" s="74"/>
      <c r="Z192" s="74"/>
      <c r="AA192" s="74"/>
      <c r="AB192" s="74"/>
    </row>
    <row r="193" spans="1:28" ht="26.25" customHeight="1" x14ac:dyDescent="0.2">
      <c r="A193" s="77"/>
      <c r="B193" s="78"/>
      <c r="C193" s="77">
        <v>187</v>
      </c>
      <c r="D193" s="85" t="s">
        <v>237</v>
      </c>
      <c r="E193" s="86" t="str">
        <f t="array" aca="1" ref="E193" ca="1">IFERROR(IMAGE(INDEX(Poke_Ref!$C$2:$C$745, MATCH(D193, Poke_Ref!$B$2:$B$745,0)), 3), "")</f>
        <v/>
      </c>
      <c r="F193" s="7" t="s">
        <v>8</v>
      </c>
      <c r="G193" s="73"/>
      <c r="H193" s="74"/>
      <c r="I193" s="74"/>
      <c r="J193" s="74"/>
      <c r="K193" s="74"/>
      <c r="L193" s="74"/>
      <c r="M193" s="74"/>
      <c r="N193" s="74"/>
      <c r="O193" s="74"/>
      <c r="P193" s="74"/>
      <c r="Q193" s="74"/>
      <c r="R193" s="74"/>
      <c r="S193" s="74"/>
      <c r="T193" s="74"/>
      <c r="U193" s="74"/>
      <c r="V193" s="74"/>
      <c r="W193" s="74"/>
      <c r="X193" s="74"/>
      <c r="Y193" s="74"/>
      <c r="Z193" s="74"/>
      <c r="AA193" s="74"/>
      <c r="AB193" s="74"/>
    </row>
    <row r="194" spans="1:28" ht="26.25" customHeight="1" x14ac:dyDescent="0.2">
      <c r="A194" s="77"/>
      <c r="B194" s="78"/>
      <c r="C194" s="77">
        <v>188</v>
      </c>
      <c r="D194" s="85" t="s">
        <v>238</v>
      </c>
      <c r="E194" s="86" t="str">
        <f t="array" aca="1" ref="E194" ca="1">IFERROR(IMAGE(INDEX(Poke_Ref!$C$2:$C$745, MATCH(D194, Poke_Ref!$B$2:$B$745,0)), 3), "")</f>
        <v/>
      </c>
      <c r="F194" s="87" t="s">
        <v>8</v>
      </c>
      <c r="G194" s="73"/>
      <c r="H194" s="74"/>
      <c r="I194" s="74"/>
      <c r="J194" s="74"/>
      <c r="K194" s="74"/>
      <c r="L194" s="74"/>
      <c r="M194" s="74"/>
      <c r="N194" s="74"/>
      <c r="O194" s="74"/>
      <c r="P194" s="74"/>
      <c r="Q194" s="74"/>
      <c r="R194" s="74"/>
      <c r="S194" s="74"/>
      <c r="T194" s="74"/>
      <c r="U194" s="74"/>
      <c r="V194" s="74"/>
      <c r="W194" s="74"/>
      <c r="X194" s="74"/>
      <c r="Y194" s="74"/>
      <c r="Z194" s="74"/>
      <c r="AA194" s="74"/>
      <c r="AB194" s="74"/>
    </row>
    <row r="195" spans="1:28" ht="26.25" customHeight="1" x14ac:dyDescent="0.2">
      <c r="A195" s="77"/>
      <c r="B195" s="78"/>
      <c r="C195" s="77">
        <v>189</v>
      </c>
      <c r="D195" s="85" t="s">
        <v>239</v>
      </c>
      <c r="E195" s="86" t="str">
        <f t="array" aca="1" ref="E195" ca="1">IFERROR(IMAGE(INDEX(Poke_Ref!$C$2:$C$745, MATCH(D195, Poke_Ref!$B$2:$B$745,0)), 3), "")</f>
        <v/>
      </c>
      <c r="F195" s="87" t="s">
        <v>8</v>
      </c>
      <c r="G195" s="73"/>
      <c r="H195" s="74"/>
      <c r="I195" s="74"/>
      <c r="J195" s="74"/>
      <c r="K195" s="74"/>
      <c r="L195" s="74"/>
      <c r="M195" s="74"/>
      <c r="N195" s="74"/>
      <c r="O195" s="74"/>
      <c r="P195" s="74"/>
      <c r="Q195" s="74"/>
      <c r="R195" s="74"/>
      <c r="S195" s="74"/>
      <c r="T195" s="74"/>
      <c r="U195" s="74"/>
      <c r="V195" s="74"/>
      <c r="W195" s="74"/>
      <c r="X195" s="74"/>
      <c r="Y195" s="74"/>
      <c r="Z195" s="74"/>
      <c r="AA195" s="74"/>
      <c r="AB195" s="74"/>
    </row>
    <row r="196" spans="1:28" ht="26.25" customHeight="1" x14ac:dyDescent="0.2">
      <c r="A196" s="77"/>
      <c r="B196" s="78"/>
      <c r="C196" s="77">
        <v>190</v>
      </c>
      <c r="D196" s="85" t="s">
        <v>240</v>
      </c>
      <c r="E196" s="86" t="str">
        <f t="array" aca="1" ref="E196" ca="1">IFERROR(IMAGE(INDEX(Poke_Ref!$C$2:$C$745, MATCH(D196, Poke_Ref!$B$2:$B$745,0)), 3), "")</f>
        <v/>
      </c>
      <c r="F196" s="7" t="s">
        <v>8</v>
      </c>
      <c r="G196" s="73"/>
      <c r="H196" s="74"/>
      <c r="I196" s="74"/>
      <c r="J196" s="74"/>
      <c r="K196" s="74"/>
      <c r="L196" s="74"/>
      <c r="M196" s="74"/>
      <c r="N196" s="74"/>
      <c r="O196" s="74"/>
      <c r="P196" s="74"/>
      <c r="Q196" s="74"/>
      <c r="R196" s="74"/>
      <c r="S196" s="74"/>
      <c r="T196" s="74"/>
      <c r="U196" s="74"/>
      <c r="V196" s="74"/>
      <c r="W196" s="74"/>
      <c r="X196" s="74"/>
      <c r="Y196" s="74"/>
      <c r="Z196" s="74"/>
      <c r="AA196" s="74"/>
      <c r="AB196" s="74"/>
    </row>
    <row r="197" spans="1:28" ht="26.25" customHeight="1" x14ac:dyDescent="0.2">
      <c r="A197" s="77"/>
      <c r="B197" s="78"/>
      <c r="C197" s="77">
        <v>191</v>
      </c>
      <c r="D197" s="85" t="s">
        <v>241</v>
      </c>
      <c r="E197" s="86" t="str">
        <f t="array" aca="1" ref="E197" ca="1">IFERROR(IMAGE(INDEX(Poke_Ref!$C$2:$C$745, MATCH(D197, Poke_Ref!$B$2:$B$745,0)), 3), "")</f>
        <v/>
      </c>
      <c r="F197" s="7" t="s">
        <v>8</v>
      </c>
      <c r="G197" s="73"/>
      <c r="H197" s="74"/>
      <c r="I197" s="74"/>
      <c r="J197" s="74"/>
      <c r="K197" s="74"/>
      <c r="L197" s="74"/>
      <c r="M197" s="74"/>
      <c r="N197" s="74"/>
      <c r="O197" s="74"/>
      <c r="P197" s="74"/>
      <c r="Q197" s="74"/>
      <c r="R197" s="74"/>
      <c r="S197" s="74"/>
      <c r="T197" s="74"/>
      <c r="U197" s="74"/>
      <c r="V197" s="74"/>
      <c r="W197" s="74"/>
      <c r="X197" s="74"/>
      <c r="Y197" s="74"/>
      <c r="Z197" s="74"/>
      <c r="AA197" s="74"/>
      <c r="AB197" s="74"/>
    </row>
    <row r="198" spans="1:28" ht="26.25" customHeight="1" x14ac:dyDescent="0.2">
      <c r="A198" s="77"/>
      <c r="B198" s="78"/>
      <c r="C198" s="77">
        <v>192</v>
      </c>
      <c r="D198" s="85" t="s">
        <v>242</v>
      </c>
      <c r="E198" s="86" t="str">
        <f t="array" aca="1" ref="E198" ca="1">IFERROR(IMAGE(INDEX(Poke_Ref!$C$2:$C$745, MATCH(D198, Poke_Ref!$B$2:$B$745,0)), 3), "")</f>
        <v/>
      </c>
      <c r="F198" s="87" t="s">
        <v>8</v>
      </c>
      <c r="G198" s="73"/>
      <c r="H198" s="74"/>
      <c r="I198" s="74"/>
      <c r="J198" s="74"/>
      <c r="K198" s="74"/>
      <c r="L198" s="74"/>
      <c r="M198" s="74"/>
      <c r="N198" s="74"/>
      <c r="O198" s="74"/>
      <c r="P198" s="74"/>
      <c r="Q198" s="74"/>
      <c r="R198" s="74"/>
      <c r="S198" s="74"/>
      <c r="T198" s="74"/>
      <c r="U198" s="74"/>
      <c r="V198" s="74"/>
      <c r="W198" s="74"/>
      <c r="X198" s="74"/>
      <c r="Y198" s="74"/>
      <c r="Z198" s="74"/>
      <c r="AA198" s="74"/>
      <c r="AB198" s="74"/>
    </row>
    <row r="199" spans="1:28" ht="26.25" customHeight="1" x14ac:dyDescent="0.2">
      <c r="A199" s="77"/>
      <c r="B199" s="78"/>
      <c r="C199" s="77">
        <v>193</v>
      </c>
      <c r="D199" s="85" t="s">
        <v>243</v>
      </c>
      <c r="E199" s="86" t="str">
        <f t="array" aca="1" ref="E199" ca="1">IFERROR(IMAGE(INDEX(Poke_Ref!$C$2:$C$745, MATCH(D199, Poke_Ref!$B$2:$B$745,0)), 3), "")</f>
        <v/>
      </c>
      <c r="F199" s="7" t="s">
        <v>8</v>
      </c>
      <c r="G199" s="73"/>
      <c r="H199" s="74"/>
      <c r="I199" s="74"/>
      <c r="J199" s="74"/>
      <c r="K199" s="74"/>
      <c r="L199" s="74"/>
      <c r="M199" s="74"/>
      <c r="N199" s="74"/>
      <c r="O199" s="74"/>
      <c r="P199" s="74"/>
      <c r="Q199" s="74"/>
      <c r="R199" s="74"/>
      <c r="S199" s="74"/>
      <c r="T199" s="74"/>
      <c r="U199" s="74"/>
      <c r="V199" s="74"/>
      <c r="W199" s="74"/>
      <c r="X199" s="74"/>
      <c r="Y199" s="74"/>
      <c r="Z199" s="74"/>
      <c r="AA199" s="74"/>
      <c r="AB199" s="74"/>
    </row>
    <row r="200" spans="1:28" ht="26.25" customHeight="1" x14ac:dyDescent="0.2">
      <c r="A200" s="77"/>
      <c r="B200" s="78"/>
      <c r="C200" s="77">
        <v>194</v>
      </c>
      <c r="D200" s="85" t="s">
        <v>244</v>
      </c>
      <c r="E200" s="86" t="str">
        <f t="array" aca="1" ref="E200" ca="1">IFERROR(IMAGE(INDEX(Poke_Ref!$C$2:$C$745, MATCH(D200, Poke_Ref!$B$2:$B$745,0)), 3), "")</f>
        <v/>
      </c>
      <c r="F200" s="7" t="s">
        <v>8</v>
      </c>
      <c r="G200" s="73"/>
      <c r="H200" s="74"/>
      <c r="I200" s="74"/>
      <c r="J200" s="74"/>
      <c r="K200" s="74"/>
      <c r="L200" s="74"/>
      <c r="M200" s="74"/>
      <c r="N200" s="74"/>
      <c r="O200" s="74"/>
      <c r="P200" s="74"/>
      <c r="Q200" s="74"/>
      <c r="R200" s="74"/>
      <c r="S200" s="74"/>
      <c r="T200" s="74"/>
      <c r="U200" s="74"/>
      <c r="V200" s="74"/>
      <c r="W200" s="74"/>
      <c r="X200" s="74"/>
      <c r="Y200" s="74"/>
      <c r="Z200" s="74"/>
      <c r="AA200" s="74"/>
      <c r="AB200" s="74"/>
    </row>
    <row r="201" spans="1:28" ht="26.25" customHeight="1" x14ac:dyDescent="0.2">
      <c r="A201" s="77"/>
      <c r="B201" s="78"/>
      <c r="C201" s="77">
        <v>195</v>
      </c>
      <c r="D201" s="85" t="s">
        <v>245</v>
      </c>
      <c r="E201" s="86" t="str">
        <f t="array" aca="1" ref="E201" ca="1">IFERROR(IMAGE(INDEX(Poke_Ref!$C$2:$C$745, MATCH(D201, Poke_Ref!$B$2:$B$745,0)), 3), "")</f>
        <v/>
      </c>
      <c r="F201" s="7" t="s">
        <v>8</v>
      </c>
      <c r="G201" s="73"/>
      <c r="H201" s="74"/>
      <c r="I201" s="74"/>
      <c r="J201" s="74"/>
      <c r="K201" s="74"/>
      <c r="L201" s="74"/>
      <c r="M201" s="74"/>
      <c r="N201" s="74"/>
      <c r="O201" s="74"/>
      <c r="P201" s="74"/>
      <c r="Q201" s="74"/>
      <c r="R201" s="74"/>
      <c r="S201" s="74"/>
      <c r="T201" s="74"/>
      <c r="U201" s="74"/>
      <c r="V201" s="74"/>
      <c r="W201" s="74"/>
      <c r="X201" s="74"/>
      <c r="Y201" s="74"/>
      <c r="Z201" s="74"/>
      <c r="AA201" s="74"/>
      <c r="AB201" s="74"/>
    </row>
    <row r="202" spans="1:28" ht="26.25" customHeight="1" x14ac:dyDescent="0.2">
      <c r="A202" s="77"/>
      <c r="B202" s="78"/>
      <c r="C202" s="77">
        <v>196</v>
      </c>
      <c r="D202" s="85" t="s">
        <v>246</v>
      </c>
      <c r="E202" s="86" t="str">
        <f t="array" aca="1" ref="E202" ca="1">IFERROR(IMAGE(INDEX(Poke_Ref!$C$2:$C$745, MATCH(D202, Poke_Ref!$B$2:$B$745,0)), 3), "")</f>
        <v/>
      </c>
      <c r="F202" s="87" t="s">
        <v>8</v>
      </c>
      <c r="G202" s="73"/>
      <c r="H202" s="74"/>
      <c r="I202" s="74"/>
      <c r="J202" s="74"/>
      <c r="K202" s="74"/>
      <c r="L202" s="74"/>
      <c r="M202" s="74"/>
      <c r="N202" s="74"/>
      <c r="O202" s="74"/>
      <c r="P202" s="74"/>
      <c r="Q202" s="74"/>
      <c r="R202" s="74"/>
      <c r="S202" s="74"/>
      <c r="T202" s="74"/>
      <c r="U202" s="74"/>
      <c r="V202" s="74"/>
      <c r="W202" s="74"/>
      <c r="X202" s="74"/>
      <c r="Y202" s="74"/>
      <c r="Z202" s="74"/>
      <c r="AA202" s="74"/>
      <c r="AB202" s="74"/>
    </row>
    <row r="203" spans="1:28" ht="26.25" customHeight="1" x14ac:dyDescent="0.2">
      <c r="A203" s="77"/>
      <c r="B203" s="78"/>
      <c r="C203" s="77">
        <v>197</v>
      </c>
      <c r="D203" s="85" t="s">
        <v>247</v>
      </c>
      <c r="E203" s="86" t="str">
        <f t="array" aca="1" ref="E203" ca="1">IFERROR(IMAGE(INDEX(Poke_Ref!$C$2:$C$745, MATCH(D203, Poke_Ref!$B$2:$B$745,0)), 3), "")</f>
        <v/>
      </c>
      <c r="F203" s="7" t="s">
        <v>8</v>
      </c>
      <c r="G203" s="73"/>
      <c r="H203" s="74"/>
      <c r="I203" s="74"/>
      <c r="J203" s="74"/>
      <c r="K203" s="74"/>
      <c r="L203" s="74"/>
      <c r="M203" s="74"/>
      <c r="N203" s="74"/>
      <c r="O203" s="74"/>
      <c r="P203" s="74"/>
      <c r="Q203" s="74"/>
      <c r="R203" s="74"/>
      <c r="S203" s="74"/>
      <c r="T203" s="74"/>
      <c r="U203" s="74"/>
      <c r="V203" s="74"/>
      <c r="W203" s="74"/>
      <c r="X203" s="74"/>
      <c r="Y203" s="74"/>
      <c r="Z203" s="74"/>
      <c r="AA203" s="74"/>
      <c r="AB203" s="74"/>
    </row>
    <row r="204" spans="1:28" ht="26.25" customHeight="1" x14ac:dyDescent="0.2">
      <c r="A204" s="77"/>
      <c r="B204" s="78"/>
      <c r="C204" s="77">
        <v>198</v>
      </c>
      <c r="D204" s="85" t="s">
        <v>248</v>
      </c>
      <c r="E204" s="86" t="str">
        <f t="array" aca="1" ref="E204" ca="1">IFERROR(IMAGE(INDEX(Poke_Ref!$C$2:$C$745, MATCH(D204, Poke_Ref!$B$2:$B$745,0)), 3), "")</f>
        <v/>
      </c>
      <c r="F204" s="7" t="s">
        <v>8</v>
      </c>
      <c r="G204" s="73"/>
      <c r="H204" s="74"/>
      <c r="I204" s="74"/>
      <c r="J204" s="74"/>
      <c r="K204" s="74"/>
      <c r="L204" s="74"/>
      <c r="M204" s="74"/>
      <c r="N204" s="74"/>
      <c r="O204" s="74"/>
      <c r="P204" s="74"/>
      <c r="Q204" s="74"/>
      <c r="R204" s="74"/>
      <c r="S204" s="74"/>
      <c r="T204" s="74"/>
      <c r="U204" s="74"/>
      <c r="V204" s="74"/>
      <c r="W204" s="74"/>
      <c r="X204" s="74"/>
      <c r="Y204" s="74"/>
      <c r="Z204" s="74"/>
      <c r="AA204" s="74"/>
      <c r="AB204" s="74"/>
    </row>
    <row r="205" spans="1:28" ht="26.25" customHeight="1" x14ac:dyDescent="0.2">
      <c r="A205" s="77"/>
      <c r="B205" s="78"/>
      <c r="C205" s="77">
        <v>199</v>
      </c>
      <c r="D205" s="85" t="s">
        <v>249</v>
      </c>
      <c r="E205" s="86" t="str">
        <f t="array" aca="1" ref="E205" ca="1">IFERROR(IMAGE(INDEX(Poke_Ref!$C$2:$C$745, MATCH(D205, Poke_Ref!$B$2:$B$745,0)), 3), "")</f>
        <v/>
      </c>
      <c r="F205" s="87" t="s">
        <v>8</v>
      </c>
      <c r="G205" s="73"/>
      <c r="H205" s="74"/>
      <c r="I205" s="74"/>
      <c r="J205" s="74"/>
      <c r="K205" s="74"/>
      <c r="L205" s="74"/>
      <c r="M205" s="74"/>
      <c r="N205" s="74"/>
      <c r="O205" s="74"/>
      <c r="P205" s="74"/>
      <c r="Q205" s="74"/>
      <c r="R205" s="74"/>
      <c r="S205" s="74"/>
      <c r="T205" s="74"/>
      <c r="U205" s="74"/>
      <c r="V205" s="74"/>
      <c r="W205" s="74"/>
      <c r="X205" s="74"/>
      <c r="Y205" s="74"/>
      <c r="Z205" s="74"/>
      <c r="AA205" s="74"/>
      <c r="AB205" s="74"/>
    </row>
    <row r="206" spans="1:28" ht="26.25" customHeight="1" x14ac:dyDescent="0.2">
      <c r="A206" s="77"/>
      <c r="B206" s="78"/>
      <c r="C206" s="77">
        <v>200</v>
      </c>
      <c r="D206" s="85" t="s">
        <v>250</v>
      </c>
      <c r="E206" s="86" t="str">
        <f t="array" aca="1" ref="E206" ca="1">IFERROR(IMAGE(INDEX(Poke_Ref!$C$2:$C$745, MATCH(D206, Poke_Ref!$B$2:$B$745,0)), 3), "")</f>
        <v/>
      </c>
      <c r="F206" s="7" t="s">
        <v>8</v>
      </c>
      <c r="G206" s="73"/>
      <c r="H206" s="74"/>
      <c r="I206" s="74"/>
      <c r="J206" s="74"/>
      <c r="K206" s="74"/>
      <c r="L206" s="74"/>
      <c r="M206" s="74"/>
      <c r="N206" s="74"/>
      <c r="O206" s="74"/>
      <c r="P206" s="74"/>
      <c r="Q206" s="74"/>
      <c r="R206" s="74"/>
      <c r="S206" s="74"/>
      <c r="T206" s="74"/>
      <c r="U206" s="74"/>
      <c r="V206" s="74"/>
      <c r="W206" s="74"/>
      <c r="X206" s="74"/>
      <c r="Y206" s="74"/>
      <c r="Z206" s="74"/>
      <c r="AA206" s="74"/>
      <c r="AB206" s="74"/>
    </row>
    <row r="207" spans="1:28" ht="26.25" customHeight="1" x14ac:dyDescent="0.2">
      <c r="A207" s="77"/>
      <c r="B207" s="78"/>
      <c r="C207" s="77">
        <v>201</v>
      </c>
      <c r="D207" s="85" t="s">
        <v>251</v>
      </c>
      <c r="E207" s="86" t="str">
        <f t="array" aca="1" ref="E207" ca="1">IFERROR(IMAGE(INDEX(Poke_Ref!$C$2:$C$745, MATCH(D207, Poke_Ref!$B$2:$B$745,0)), 3), "")</f>
        <v/>
      </c>
      <c r="F207" s="7" t="s">
        <v>8</v>
      </c>
      <c r="G207" s="73"/>
      <c r="H207" s="74"/>
      <c r="I207" s="74"/>
      <c r="J207" s="74"/>
      <c r="K207" s="74"/>
      <c r="L207" s="74"/>
      <c r="M207" s="74"/>
      <c r="N207" s="74"/>
      <c r="O207" s="74"/>
      <c r="P207" s="74"/>
      <c r="Q207" s="74"/>
      <c r="R207" s="74"/>
      <c r="S207" s="74"/>
      <c r="T207" s="74"/>
      <c r="U207" s="74"/>
      <c r="V207" s="74"/>
      <c r="W207" s="74"/>
      <c r="X207" s="74"/>
      <c r="Y207" s="74"/>
      <c r="Z207" s="74"/>
      <c r="AA207" s="74"/>
      <c r="AB207" s="74"/>
    </row>
    <row r="208" spans="1:28" ht="26.25" customHeight="1" x14ac:dyDescent="0.2">
      <c r="A208" s="77"/>
      <c r="B208" s="78"/>
      <c r="C208" s="77">
        <v>202</v>
      </c>
      <c r="D208" s="85" t="s">
        <v>252</v>
      </c>
      <c r="E208" s="86" t="str">
        <f t="array" aca="1" ref="E208" ca="1">IFERROR(IMAGE(INDEX(Poke_Ref!$C$2:$C$745, MATCH(D208, Poke_Ref!$B$2:$B$745,0)), 3), "")</f>
        <v/>
      </c>
      <c r="F208" s="7" t="s">
        <v>8</v>
      </c>
      <c r="G208" s="73"/>
      <c r="H208" s="74"/>
      <c r="I208" s="74"/>
      <c r="J208" s="74"/>
      <c r="K208" s="74"/>
      <c r="L208" s="74"/>
      <c r="M208" s="74"/>
      <c r="N208" s="74"/>
      <c r="O208" s="74"/>
      <c r="P208" s="74"/>
      <c r="Q208" s="74"/>
      <c r="R208" s="74"/>
      <c r="S208" s="74"/>
      <c r="T208" s="74"/>
      <c r="U208" s="74"/>
      <c r="V208" s="74"/>
      <c r="W208" s="74"/>
      <c r="X208" s="74"/>
      <c r="Y208" s="74"/>
      <c r="Z208" s="74"/>
      <c r="AA208" s="74"/>
      <c r="AB208" s="74"/>
    </row>
    <row r="209" spans="1:28" ht="26.25" customHeight="1" x14ac:dyDescent="0.2">
      <c r="A209" s="77"/>
      <c r="B209" s="78"/>
      <c r="C209" s="77">
        <v>203</v>
      </c>
      <c r="D209" s="85" t="s">
        <v>253</v>
      </c>
      <c r="E209" s="86" t="str">
        <f t="array" aca="1" ref="E209" ca="1">IFERROR(IMAGE(INDEX(Poke_Ref!$C$2:$C$745, MATCH(D209, Poke_Ref!$B$2:$B$745,0)), 3), "")</f>
        <v/>
      </c>
      <c r="F209" s="7" t="s">
        <v>8</v>
      </c>
      <c r="G209" s="73"/>
      <c r="H209" s="74"/>
      <c r="I209" s="74"/>
      <c r="J209" s="74"/>
      <c r="K209" s="74"/>
      <c r="L209" s="74"/>
      <c r="M209" s="74"/>
      <c r="N209" s="74"/>
      <c r="O209" s="74"/>
      <c r="P209" s="74"/>
      <c r="Q209" s="74"/>
      <c r="R209" s="74"/>
      <c r="S209" s="74"/>
      <c r="T209" s="74"/>
      <c r="U209" s="74"/>
      <c r="V209" s="74"/>
      <c r="W209" s="74"/>
      <c r="X209" s="74"/>
      <c r="Y209" s="74"/>
      <c r="Z209" s="74"/>
      <c r="AA209" s="74"/>
      <c r="AB209" s="74"/>
    </row>
    <row r="210" spans="1:28" ht="26.25" customHeight="1" x14ac:dyDescent="0.2">
      <c r="A210" s="77"/>
      <c r="B210" s="78"/>
      <c r="C210" s="77">
        <v>204</v>
      </c>
      <c r="D210" s="85" t="s">
        <v>254</v>
      </c>
      <c r="E210" s="86" t="str">
        <f t="array" aca="1" ref="E210" ca="1">IFERROR(IMAGE(INDEX(Poke_Ref!$C$2:$C$745, MATCH(D210, Poke_Ref!$B$2:$B$745,0)), 3), "")</f>
        <v/>
      </c>
      <c r="F210" s="7" t="s">
        <v>8</v>
      </c>
      <c r="G210" s="73"/>
      <c r="H210" s="74"/>
      <c r="I210" s="74"/>
      <c r="J210" s="74"/>
      <c r="K210" s="74"/>
      <c r="L210" s="74"/>
      <c r="M210" s="74"/>
      <c r="N210" s="74"/>
      <c r="O210" s="74"/>
      <c r="P210" s="74"/>
      <c r="Q210" s="74"/>
      <c r="R210" s="74"/>
      <c r="S210" s="74"/>
      <c r="T210" s="74"/>
      <c r="U210" s="74"/>
      <c r="V210" s="74"/>
      <c r="W210" s="74"/>
      <c r="X210" s="74"/>
      <c r="Y210" s="74"/>
      <c r="Z210" s="74"/>
      <c r="AA210" s="74"/>
      <c r="AB210" s="74"/>
    </row>
    <row r="211" spans="1:28" ht="26.25" customHeight="1" x14ac:dyDescent="0.2">
      <c r="A211" s="77"/>
      <c r="B211" s="78"/>
      <c r="C211" s="77">
        <v>205</v>
      </c>
      <c r="D211" s="85" t="s">
        <v>255</v>
      </c>
      <c r="E211" s="86" t="str">
        <f t="array" aca="1" ref="E211" ca="1">IFERROR(IMAGE(INDEX(Poke_Ref!$C$2:$C$745, MATCH(D211, Poke_Ref!$B$2:$B$745,0)), 3), "")</f>
        <v/>
      </c>
      <c r="F211" s="7" t="s">
        <v>8</v>
      </c>
      <c r="G211" s="73"/>
      <c r="H211" s="74"/>
      <c r="I211" s="74"/>
      <c r="J211" s="74"/>
      <c r="K211" s="74"/>
      <c r="L211" s="74"/>
      <c r="M211" s="74"/>
      <c r="N211" s="74"/>
      <c r="O211" s="74"/>
      <c r="P211" s="74"/>
      <c r="Q211" s="74"/>
      <c r="R211" s="74"/>
      <c r="S211" s="74"/>
      <c r="T211" s="74"/>
      <c r="U211" s="74"/>
      <c r="V211" s="74"/>
      <c r="W211" s="74"/>
      <c r="X211" s="74"/>
      <c r="Y211" s="74"/>
      <c r="Z211" s="74"/>
      <c r="AA211" s="74"/>
      <c r="AB211" s="74"/>
    </row>
    <row r="212" spans="1:28" ht="26.25" customHeight="1" x14ac:dyDescent="0.2">
      <c r="A212" s="77"/>
      <c r="B212" s="78"/>
      <c r="C212" s="77">
        <v>206</v>
      </c>
      <c r="D212" s="85" t="s">
        <v>256</v>
      </c>
      <c r="E212" s="86" t="str">
        <f t="array" aca="1" ref="E212" ca="1">IFERROR(IMAGE(INDEX(Poke_Ref!$C$2:$C$745, MATCH(D212, Poke_Ref!$B$2:$B$745,0)), 3), "")</f>
        <v/>
      </c>
      <c r="F212" s="7" t="s">
        <v>8</v>
      </c>
      <c r="G212" s="73"/>
      <c r="H212" s="74"/>
      <c r="I212" s="74"/>
      <c r="J212" s="74"/>
      <c r="K212" s="74"/>
      <c r="L212" s="74"/>
      <c r="M212" s="74"/>
      <c r="N212" s="74"/>
      <c r="O212" s="74"/>
      <c r="P212" s="74"/>
      <c r="Q212" s="74"/>
      <c r="R212" s="74"/>
      <c r="S212" s="74"/>
      <c r="T212" s="74"/>
      <c r="U212" s="74"/>
      <c r="V212" s="74"/>
      <c r="W212" s="74"/>
      <c r="X212" s="74"/>
      <c r="Y212" s="74"/>
      <c r="Z212" s="74"/>
      <c r="AA212" s="74"/>
      <c r="AB212" s="74"/>
    </row>
    <row r="213" spans="1:28" ht="26.25" customHeight="1" x14ac:dyDescent="0.2">
      <c r="A213" s="77"/>
      <c r="B213" s="78"/>
      <c r="C213" s="77">
        <v>207</v>
      </c>
      <c r="D213" s="85" t="s">
        <v>257</v>
      </c>
      <c r="E213" s="86" t="str">
        <f t="array" aca="1" ref="E213" ca="1">IFERROR(IMAGE(INDEX(Poke_Ref!$C$2:$C$745, MATCH(D213, Poke_Ref!$B$2:$B$745,0)), 3), "")</f>
        <v/>
      </c>
      <c r="F213" s="7" t="s">
        <v>8</v>
      </c>
      <c r="G213" s="73"/>
      <c r="H213" s="74"/>
      <c r="I213" s="74"/>
      <c r="J213" s="74"/>
      <c r="K213" s="74"/>
      <c r="L213" s="74"/>
      <c r="M213" s="74"/>
      <c r="N213" s="74"/>
      <c r="O213" s="74"/>
      <c r="P213" s="74"/>
      <c r="Q213" s="74"/>
      <c r="R213" s="74"/>
      <c r="S213" s="74"/>
      <c r="T213" s="74"/>
      <c r="U213" s="74"/>
      <c r="V213" s="74"/>
      <c r="W213" s="74"/>
      <c r="X213" s="74"/>
      <c r="Y213" s="74"/>
      <c r="Z213" s="74"/>
      <c r="AA213" s="74"/>
      <c r="AB213" s="74"/>
    </row>
    <row r="214" spans="1:28" ht="26.25" customHeight="1" x14ac:dyDescent="0.2">
      <c r="A214" s="77"/>
      <c r="B214" s="78"/>
      <c r="C214" s="77">
        <v>208</v>
      </c>
      <c r="D214" s="85" t="s">
        <v>258</v>
      </c>
      <c r="E214" s="86" t="str">
        <f t="array" aca="1" ref="E214" ca="1">IFERROR(IMAGE(INDEX(Poke_Ref!$C$2:$C$745, MATCH(D214, Poke_Ref!$B$2:$B$745,0)), 3), "")</f>
        <v/>
      </c>
      <c r="F214" s="87" t="s">
        <v>8</v>
      </c>
      <c r="G214" s="73"/>
      <c r="H214" s="74"/>
      <c r="I214" s="74"/>
      <c r="J214" s="74"/>
      <c r="K214" s="74"/>
      <c r="L214" s="74"/>
      <c r="M214" s="74"/>
      <c r="N214" s="74"/>
      <c r="O214" s="74"/>
      <c r="P214" s="74"/>
      <c r="Q214" s="74"/>
      <c r="R214" s="74"/>
      <c r="S214" s="74"/>
      <c r="T214" s="74"/>
      <c r="U214" s="74"/>
      <c r="V214" s="74"/>
      <c r="W214" s="74"/>
      <c r="X214" s="74"/>
      <c r="Y214" s="74"/>
      <c r="Z214" s="74"/>
      <c r="AA214" s="74"/>
      <c r="AB214" s="74"/>
    </row>
    <row r="215" spans="1:28" ht="26.25" customHeight="1" x14ac:dyDescent="0.2">
      <c r="A215" s="77"/>
      <c r="B215" s="78"/>
      <c r="C215" s="77">
        <v>209</v>
      </c>
      <c r="D215" s="85" t="s">
        <v>259</v>
      </c>
      <c r="E215" s="86" t="str">
        <f t="array" aca="1" ref="E215" ca="1">IFERROR(IMAGE(INDEX(Poke_Ref!$C$2:$C$745, MATCH(D215, Poke_Ref!$B$2:$B$745,0)), 3), "")</f>
        <v/>
      </c>
      <c r="F215" s="7" t="s">
        <v>8</v>
      </c>
      <c r="G215" s="73"/>
      <c r="H215" s="74"/>
      <c r="I215" s="74"/>
      <c r="J215" s="74"/>
      <c r="K215" s="74"/>
      <c r="L215" s="74"/>
      <c r="M215" s="74"/>
      <c r="N215" s="74"/>
      <c r="O215" s="74"/>
      <c r="P215" s="74"/>
      <c r="Q215" s="74"/>
      <c r="R215" s="74"/>
      <c r="S215" s="74"/>
      <c r="T215" s="74"/>
      <c r="U215" s="74"/>
      <c r="V215" s="74"/>
      <c r="W215" s="74"/>
      <c r="X215" s="74"/>
      <c r="Y215" s="74"/>
      <c r="Z215" s="74"/>
      <c r="AA215" s="74"/>
      <c r="AB215" s="74"/>
    </row>
    <row r="216" spans="1:28" ht="26.25" customHeight="1" x14ac:dyDescent="0.2">
      <c r="A216" s="77"/>
      <c r="B216" s="78"/>
      <c r="C216" s="77">
        <v>210</v>
      </c>
      <c r="D216" s="85" t="s">
        <v>260</v>
      </c>
      <c r="E216" s="86" t="str">
        <f t="array" aca="1" ref="E216" ca="1">IFERROR(IMAGE(INDEX(Poke_Ref!$C$2:$C$745, MATCH(D216, Poke_Ref!$B$2:$B$745,0)), 3), "")</f>
        <v/>
      </c>
      <c r="F216" s="87" t="s">
        <v>8</v>
      </c>
      <c r="G216" s="73"/>
      <c r="H216" s="74"/>
      <c r="I216" s="74"/>
      <c r="J216" s="74"/>
      <c r="K216" s="74"/>
      <c r="L216" s="74"/>
      <c r="M216" s="74"/>
      <c r="N216" s="74"/>
      <c r="O216" s="74"/>
      <c r="P216" s="74"/>
      <c r="Q216" s="74"/>
      <c r="R216" s="74"/>
      <c r="S216" s="74"/>
      <c r="T216" s="74"/>
      <c r="U216" s="74"/>
      <c r="V216" s="74"/>
      <c r="W216" s="74"/>
      <c r="X216" s="74"/>
      <c r="Y216" s="74"/>
      <c r="Z216" s="74"/>
      <c r="AA216" s="74"/>
      <c r="AB216" s="74"/>
    </row>
    <row r="217" spans="1:28" ht="26.25" customHeight="1" x14ac:dyDescent="0.2">
      <c r="A217" s="77"/>
      <c r="B217" s="78"/>
      <c r="C217" s="77">
        <v>211</v>
      </c>
      <c r="D217" s="85" t="s">
        <v>261</v>
      </c>
      <c r="E217" s="86" t="str">
        <f t="array" aca="1" ref="E217" ca="1">IFERROR(IMAGE(INDEX(Poke_Ref!$C$2:$C$745, MATCH(D217, Poke_Ref!$B$2:$B$745,0)), 3), "")</f>
        <v/>
      </c>
      <c r="F217" s="7" t="s">
        <v>8</v>
      </c>
      <c r="G217" s="73"/>
      <c r="H217" s="74"/>
      <c r="I217" s="74"/>
      <c r="J217" s="74"/>
      <c r="K217" s="74"/>
      <c r="L217" s="74"/>
      <c r="M217" s="74"/>
      <c r="N217" s="74"/>
      <c r="O217" s="74"/>
      <c r="P217" s="74"/>
      <c r="Q217" s="74"/>
      <c r="R217" s="74"/>
      <c r="S217" s="74"/>
      <c r="T217" s="74"/>
      <c r="U217" s="74"/>
      <c r="V217" s="74"/>
      <c r="W217" s="74"/>
      <c r="X217" s="74"/>
      <c r="Y217" s="74"/>
      <c r="Z217" s="74"/>
      <c r="AA217" s="74"/>
      <c r="AB217" s="74"/>
    </row>
    <row r="218" spans="1:28" ht="26.25" customHeight="1" x14ac:dyDescent="0.2">
      <c r="A218" s="77"/>
      <c r="B218" s="78"/>
      <c r="C218" s="77">
        <v>212</v>
      </c>
      <c r="D218" s="85" t="s">
        <v>262</v>
      </c>
      <c r="E218" s="86" t="str">
        <f t="array" aca="1" ref="E218" ca="1">IFERROR(IMAGE(INDEX(Poke_Ref!$C$2:$C$745, MATCH(D218, Poke_Ref!$B$2:$B$745,0)), 3), "")</f>
        <v/>
      </c>
      <c r="F218" s="7" t="s">
        <v>8</v>
      </c>
      <c r="G218" s="73"/>
      <c r="H218" s="74"/>
      <c r="I218" s="74"/>
      <c r="J218" s="74"/>
      <c r="K218" s="74"/>
      <c r="L218" s="74"/>
      <c r="M218" s="74"/>
      <c r="N218" s="74"/>
      <c r="O218" s="74"/>
      <c r="P218" s="74"/>
      <c r="Q218" s="74"/>
      <c r="R218" s="74"/>
      <c r="S218" s="74"/>
      <c r="T218" s="74"/>
      <c r="U218" s="74"/>
      <c r="V218" s="74"/>
      <c r="W218" s="74"/>
      <c r="X218" s="74"/>
      <c r="Y218" s="74"/>
      <c r="Z218" s="74"/>
      <c r="AA218" s="74"/>
      <c r="AB218" s="74"/>
    </row>
    <row r="219" spans="1:28" ht="26.25" customHeight="1" x14ac:dyDescent="0.2">
      <c r="A219" s="77"/>
      <c r="B219" s="78"/>
      <c r="C219" s="77">
        <v>213</v>
      </c>
      <c r="D219" s="85" t="s">
        <v>263</v>
      </c>
      <c r="E219" s="86" t="str">
        <f t="array" aca="1" ref="E219" ca="1">IFERROR(IMAGE(INDEX(Poke_Ref!$C$2:$C$745, MATCH(D219, Poke_Ref!$B$2:$B$745,0)), 3), "")</f>
        <v/>
      </c>
      <c r="F219" s="7" t="s">
        <v>8</v>
      </c>
      <c r="G219" s="73"/>
      <c r="H219" s="74"/>
      <c r="I219" s="74"/>
      <c r="J219" s="74"/>
      <c r="K219" s="74"/>
      <c r="L219" s="74"/>
      <c r="M219" s="74"/>
      <c r="N219" s="74"/>
      <c r="O219" s="74"/>
      <c r="P219" s="74"/>
      <c r="Q219" s="74"/>
      <c r="R219" s="74"/>
      <c r="S219" s="74"/>
      <c r="T219" s="74"/>
      <c r="U219" s="74"/>
      <c r="V219" s="74"/>
      <c r="W219" s="74"/>
      <c r="X219" s="74"/>
      <c r="Y219" s="74"/>
      <c r="Z219" s="74"/>
      <c r="AA219" s="74"/>
      <c r="AB219" s="74"/>
    </row>
    <row r="220" spans="1:28" ht="26.25" customHeight="1" x14ac:dyDescent="0.2">
      <c r="A220" s="77"/>
      <c r="B220" s="78"/>
      <c r="C220" s="77">
        <v>214</v>
      </c>
      <c r="D220" s="85" t="s">
        <v>264</v>
      </c>
      <c r="E220" s="86" t="str">
        <f t="array" aca="1" ref="E220" ca="1">IFERROR(IMAGE(INDEX(Poke_Ref!$C$2:$C$745, MATCH(D220, Poke_Ref!$B$2:$B$745,0)), 3), "")</f>
        <v/>
      </c>
      <c r="F220" s="7" t="s">
        <v>8</v>
      </c>
      <c r="G220" s="73"/>
      <c r="H220" s="74"/>
      <c r="I220" s="74"/>
      <c r="J220" s="74"/>
      <c r="K220" s="74"/>
      <c r="L220" s="74"/>
      <c r="M220" s="74"/>
      <c r="N220" s="74"/>
      <c r="O220" s="74"/>
      <c r="P220" s="74"/>
      <c r="Q220" s="74"/>
      <c r="R220" s="74"/>
      <c r="S220" s="74"/>
      <c r="T220" s="74"/>
      <c r="U220" s="74"/>
      <c r="V220" s="74"/>
      <c r="W220" s="74"/>
      <c r="X220" s="74"/>
      <c r="Y220" s="74"/>
      <c r="Z220" s="74"/>
      <c r="AA220" s="74"/>
      <c r="AB220" s="74"/>
    </row>
    <row r="221" spans="1:28" ht="26.25" customHeight="1" x14ac:dyDescent="0.2">
      <c r="A221" s="77"/>
      <c r="B221" s="78"/>
      <c r="C221" s="77">
        <v>215</v>
      </c>
      <c r="D221" s="85" t="s">
        <v>265</v>
      </c>
      <c r="E221" s="86" t="str">
        <f t="array" aca="1" ref="E221" ca="1">IFERROR(IMAGE(INDEX(Poke_Ref!$C$2:$C$745, MATCH(D221, Poke_Ref!$B$2:$B$745,0)), 3), "")</f>
        <v/>
      </c>
      <c r="F221" s="7" t="s">
        <v>8</v>
      </c>
      <c r="G221" s="73"/>
      <c r="H221" s="74"/>
      <c r="I221" s="74"/>
      <c r="J221" s="74"/>
      <c r="K221" s="74"/>
      <c r="L221" s="74"/>
      <c r="M221" s="74"/>
      <c r="N221" s="74"/>
      <c r="O221" s="74"/>
      <c r="P221" s="74"/>
      <c r="Q221" s="74"/>
      <c r="R221" s="74"/>
      <c r="S221" s="74"/>
      <c r="T221" s="74"/>
      <c r="U221" s="74"/>
      <c r="V221" s="74"/>
      <c r="W221" s="74"/>
      <c r="X221" s="74"/>
      <c r="Y221" s="74"/>
      <c r="Z221" s="74"/>
      <c r="AA221" s="74"/>
      <c r="AB221" s="74"/>
    </row>
    <row r="222" spans="1:28" ht="26.25" customHeight="1" x14ac:dyDescent="0.2">
      <c r="A222" s="77"/>
      <c r="B222" s="78"/>
      <c r="C222" s="77">
        <v>216</v>
      </c>
      <c r="D222" s="85" t="s">
        <v>266</v>
      </c>
      <c r="E222" s="86" t="str">
        <f t="array" aca="1" ref="E222" ca="1">IFERROR(IMAGE(INDEX(Poke_Ref!$C$2:$C$745, MATCH(D222, Poke_Ref!$B$2:$B$745,0)), 3), "")</f>
        <v/>
      </c>
      <c r="F222" s="87" t="s">
        <v>8</v>
      </c>
      <c r="G222" s="73"/>
      <c r="H222" s="74"/>
      <c r="I222" s="74"/>
      <c r="J222" s="74"/>
      <c r="K222" s="74"/>
      <c r="L222" s="74"/>
      <c r="M222" s="74"/>
      <c r="N222" s="74"/>
      <c r="O222" s="74"/>
      <c r="P222" s="74"/>
      <c r="Q222" s="74"/>
      <c r="R222" s="74"/>
      <c r="S222" s="74"/>
      <c r="T222" s="74"/>
      <c r="U222" s="74"/>
      <c r="V222" s="74"/>
      <c r="W222" s="74"/>
      <c r="X222" s="74"/>
      <c r="Y222" s="74"/>
      <c r="Z222" s="74"/>
      <c r="AA222" s="74"/>
      <c r="AB222" s="74"/>
    </row>
    <row r="223" spans="1:28" ht="26.25" customHeight="1" x14ac:dyDescent="0.2">
      <c r="A223" s="77"/>
      <c r="B223" s="78"/>
      <c r="C223" s="77">
        <v>217</v>
      </c>
      <c r="D223" s="85" t="s">
        <v>267</v>
      </c>
      <c r="E223" s="86" t="str">
        <f t="array" aca="1" ref="E223" ca="1">IFERROR(IMAGE(INDEX(Poke_Ref!$C$2:$C$745, MATCH(D223, Poke_Ref!$B$2:$B$745,0)), 3), "")</f>
        <v/>
      </c>
      <c r="F223" s="87" t="s">
        <v>8</v>
      </c>
      <c r="G223" s="73"/>
      <c r="H223" s="74"/>
      <c r="I223" s="74"/>
      <c r="J223" s="74"/>
      <c r="K223" s="74"/>
      <c r="L223" s="74"/>
      <c r="M223" s="74"/>
      <c r="N223" s="74"/>
      <c r="O223" s="74"/>
      <c r="P223" s="74"/>
      <c r="Q223" s="74"/>
      <c r="R223" s="74"/>
      <c r="S223" s="74"/>
      <c r="T223" s="74"/>
      <c r="U223" s="74"/>
      <c r="V223" s="74"/>
      <c r="W223" s="74"/>
      <c r="X223" s="74"/>
      <c r="Y223" s="74"/>
      <c r="Z223" s="74"/>
      <c r="AA223" s="74"/>
      <c r="AB223" s="74"/>
    </row>
    <row r="224" spans="1:28" ht="26.25" customHeight="1" x14ac:dyDescent="0.2">
      <c r="A224" s="77"/>
      <c r="B224" s="78"/>
      <c r="C224" s="77">
        <v>218</v>
      </c>
      <c r="D224" s="85" t="s">
        <v>268</v>
      </c>
      <c r="E224" s="86" t="str">
        <f t="array" aca="1" ref="E224" ca="1">IFERROR(IMAGE(INDEX(Poke_Ref!$C$2:$C$745, MATCH(D224, Poke_Ref!$B$2:$B$745,0)), 3), "")</f>
        <v/>
      </c>
      <c r="F224" s="87" t="s">
        <v>8</v>
      </c>
      <c r="G224" s="73"/>
      <c r="H224" s="74"/>
      <c r="I224" s="74"/>
      <c r="J224" s="74"/>
      <c r="K224" s="74"/>
      <c r="L224" s="74"/>
      <c r="M224" s="74"/>
      <c r="N224" s="74"/>
      <c r="O224" s="74"/>
      <c r="P224" s="74"/>
      <c r="Q224" s="74"/>
      <c r="R224" s="74"/>
      <c r="S224" s="74"/>
      <c r="T224" s="74"/>
      <c r="U224" s="74"/>
      <c r="V224" s="74"/>
      <c r="W224" s="74"/>
      <c r="X224" s="74"/>
      <c r="Y224" s="74"/>
      <c r="Z224" s="74"/>
      <c r="AA224" s="74"/>
      <c r="AB224" s="74"/>
    </row>
    <row r="225" spans="1:28" ht="26.25" customHeight="1" x14ac:dyDescent="0.2">
      <c r="A225" s="77"/>
      <c r="B225" s="78"/>
      <c r="C225" s="77">
        <v>219</v>
      </c>
      <c r="D225" s="85" t="s">
        <v>269</v>
      </c>
      <c r="E225" s="86" t="str">
        <f t="array" aca="1" ref="E225" ca="1">IFERROR(IMAGE(INDEX(Poke_Ref!$C$2:$C$745, MATCH(D225, Poke_Ref!$B$2:$B$745,0)), 3), "")</f>
        <v/>
      </c>
      <c r="F225" s="7" t="s">
        <v>8</v>
      </c>
      <c r="G225" s="73"/>
      <c r="H225" s="74"/>
      <c r="I225" s="74"/>
      <c r="J225" s="74"/>
      <c r="K225" s="74"/>
      <c r="L225" s="74"/>
      <c r="M225" s="74"/>
      <c r="N225" s="74"/>
      <c r="O225" s="74"/>
      <c r="P225" s="74"/>
      <c r="Q225" s="74"/>
      <c r="R225" s="74"/>
      <c r="S225" s="74"/>
      <c r="T225" s="74"/>
      <c r="U225" s="74"/>
      <c r="V225" s="74"/>
      <c r="W225" s="74"/>
      <c r="X225" s="74"/>
      <c r="Y225" s="74"/>
      <c r="Z225" s="74"/>
      <c r="AA225" s="74"/>
      <c r="AB225" s="74"/>
    </row>
    <row r="226" spans="1:28" ht="26.25" customHeight="1" x14ac:dyDescent="0.2">
      <c r="A226" s="77"/>
      <c r="B226" s="78"/>
      <c r="C226" s="77">
        <v>220</v>
      </c>
      <c r="D226" s="85" t="s">
        <v>270</v>
      </c>
      <c r="E226" s="86" t="str">
        <f t="array" aca="1" ref="E226" ca="1">IFERROR(IMAGE(INDEX(Poke_Ref!$C$2:$C$745, MATCH(D226, Poke_Ref!$B$2:$B$745,0)), 3), "")</f>
        <v/>
      </c>
      <c r="F226" s="87" t="s">
        <v>8</v>
      </c>
      <c r="G226" s="73"/>
      <c r="H226" s="74"/>
      <c r="I226" s="74"/>
      <c r="J226" s="74"/>
      <c r="K226" s="74"/>
      <c r="L226" s="74"/>
      <c r="M226" s="74"/>
      <c r="N226" s="74"/>
      <c r="O226" s="74"/>
      <c r="P226" s="74"/>
      <c r="Q226" s="74"/>
      <c r="R226" s="74"/>
      <c r="S226" s="74"/>
      <c r="T226" s="74"/>
      <c r="U226" s="74"/>
      <c r="V226" s="74"/>
      <c r="W226" s="74"/>
      <c r="X226" s="74"/>
      <c r="Y226" s="74"/>
      <c r="Z226" s="74"/>
      <c r="AA226" s="74"/>
      <c r="AB226" s="74"/>
    </row>
    <row r="227" spans="1:28" ht="26.25" customHeight="1" x14ac:dyDescent="0.2">
      <c r="A227" s="77"/>
      <c r="B227" s="78"/>
      <c r="C227" s="77">
        <v>221</v>
      </c>
      <c r="D227" s="85" t="s">
        <v>271</v>
      </c>
      <c r="E227" s="86" t="str">
        <f t="array" aca="1" ref="E227" ca="1">IFERROR(IMAGE(INDEX(Poke_Ref!$C$2:$C$745, MATCH(D227, Poke_Ref!$B$2:$B$745,0)), 3), "")</f>
        <v/>
      </c>
      <c r="F227" s="7" t="s">
        <v>8</v>
      </c>
      <c r="G227" s="73"/>
      <c r="H227" s="74"/>
      <c r="I227" s="74"/>
      <c r="J227" s="74"/>
      <c r="K227" s="74"/>
      <c r="L227" s="74"/>
      <c r="M227" s="74"/>
      <c r="N227" s="74"/>
      <c r="O227" s="74"/>
      <c r="P227" s="74"/>
      <c r="Q227" s="74"/>
      <c r="R227" s="74"/>
      <c r="S227" s="74"/>
      <c r="T227" s="74"/>
      <c r="U227" s="74"/>
      <c r="V227" s="74"/>
      <c r="W227" s="74"/>
      <c r="X227" s="74"/>
      <c r="Y227" s="74"/>
      <c r="Z227" s="74"/>
      <c r="AA227" s="74"/>
      <c r="AB227" s="74"/>
    </row>
    <row r="228" spans="1:28" ht="26.25" customHeight="1" x14ac:dyDescent="0.2">
      <c r="A228" s="77"/>
      <c r="B228" s="78"/>
      <c r="C228" s="77">
        <v>222</v>
      </c>
      <c r="D228" s="85" t="s">
        <v>272</v>
      </c>
      <c r="E228" s="86" t="str">
        <f t="array" aca="1" ref="E228" ca="1">IFERROR(IMAGE(INDEX(Poke_Ref!$C$2:$C$745, MATCH(D228, Poke_Ref!$B$2:$B$745,0)), 3), "")</f>
        <v/>
      </c>
      <c r="F228" s="7" t="s">
        <v>8</v>
      </c>
      <c r="G228" s="73"/>
      <c r="H228" s="74"/>
      <c r="I228" s="74"/>
      <c r="J228" s="74"/>
      <c r="K228" s="74"/>
      <c r="L228" s="74"/>
      <c r="M228" s="74"/>
      <c r="N228" s="74"/>
      <c r="O228" s="74"/>
      <c r="P228" s="74"/>
      <c r="Q228" s="74"/>
      <c r="R228" s="74"/>
      <c r="S228" s="74"/>
      <c r="T228" s="74"/>
      <c r="U228" s="74"/>
      <c r="V228" s="74"/>
      <c r="W228" s="74"/>
      <c r="X228" s="74"/>
      <c r="Y228" s="74"/>
      <c r="Z228" s="74"/>
      <c r="AA228" s="74"/>
      <c r="AB228" s="74"/>
    </row>
    <row r="229" spans="1:28" ht="26.25" customHeight="1" x14ac:dyDescent="0.2">
      <c r="A229" s="77"/>
      <c r="B229" s="78"/>
      <c r="C229" s="77">
        <v>223</v>
      </c>
      <c r="D229" s="85" t="s">
        <v>273</v>
      </c>
      <c r="E229" s="86" t="str">
        <f t="array" aca="1" ref="E229" ca="1">IFERROR(IMAGE(INDEX(Poke_Ref!$C$2:$C$745, MATCH(D229, Poke_Ref!$B$2:$B$745,0)), 3), "")</f>
        <v/>
      </c>
      <c r="F229" s="7" t="s">
        <v>8</v>
      </c>
      <c r="G229" s="73"/>
      <c r="H229" s="74"/>
      <c r="I229" s="74"/>
      <c r="J229" s="74"/>
      <c r="K229" s="74"/>
      <c r="L229" s="74"/>
      <c r="M229" s="74"/>
      <c r="N229" s="74"/>
      <c r="O229" s="74"/>
      <c r="P229" s="74"/>
      <c r="Q229" s="74"/>
      <c r="R229" s="74"/>
      <c r="S229" s="74"/>
      <c r="T229" s="74"/>
      <c r="U229" s="74"/>
      <c r="V229" s="74"/>
      <c r="W229" s="74"/>
      <c r="X229" s="74"/>
      <c r="Y229" s="74"/>
      <c r="Z229" s="74"/>
      <c r="AA229" s="74"/>
      <c r="AB229" s="74"/>
    </row>
    <row r="230" spans="1:28" ht="26.25" customHeight="1" x14ac:dyDescent="0.2">
      <c r="A230" s="77"/>
      <c r="B230" s="78"/>
      <c r="C230" s="77">
        <v>224</v>
      </c>
      <c r="D230" s="85" t="s">
        <v>274</v>
      </c>
      <c r="E230" s="86" t="str">
        <f t="array" aca="1" ref="E230" ca="1">IFERROR(IMAGE(INDEX(Poke_Ref!$C$2:$C$745, MATCH(D230, Poke_Ref!$B$2:$B$745,0)), 3), "")</f>
        <v/>
      </c>
      <c r="F230" s="7" t="s">
        <v>8</v>
      </c>
      <c r="G230" s="73"/>
      <c r="H230" s="74"/>
      <c r="I230" s="74"/>
      <c r="J230" s="74"/>
      <c r="K230" s="74"/>
      <c r="L230" s="74"/>
      <c r="M230" s="74"/>
      <c r="N230" s="74"/>
      <c r="O230" s="74"/>
      <c r="P230" s="74"/>
      <c r="Q230" s="74"/>
      <c r="R230" s="74"/>
      <c r="S230" s="74"/>
      <c r="T230" s="74"/>
      <c r="U230" s="74"/>
      <c r="V230" s="74"/>
      <c r="W230" s="74"/>
      <c r="X230" s="74"/>
      <c r="Y230" s="74"/>
      <c r="Z230" s="74"/>
      <c r="AA230" s="74"/>
      <c r="AB230" s="74"/>
    </row>
    <row r="231" spans="1:28" ht="26.25" customHeight="1" x14ac:dyDescent="0.2">
      <c r="A231" s="77"/>
      <c r="B231" s="78"/>
      <c r="C231" s="77">
        <v>225</v>
      </c>
      <c r="D231" s="85" t="s">
        <v>275</v>
      </c>
      <c r="E231" s="86" t="str">
        <f t="array" aca="1" ref="E231" ca="1">IFERROR(IMAGE(INDEX(Poke_Ref!$C$2:$C$745, MATCH(D231, Poke_Ref!$B$2:$B$745,0)), 3), "")</f>
        <v/>
      </c>
      <c r="F231" s="7" t="s">
        <v>8</v>
      </c>
      <c r="G231" s="73"/>
      <c r="H231" s="74"/>
      <c r="I231" s="74"/>
      <c r="J231" s="74"/>
      <c r="K231" s="74"/>
      <c r="L231" s="74"/>
      <c r="M231" s="74"/>
      <c r="N231" s="74"/>
      <c r="O231" s="74"/>
      <c r="P231" s="74"/>
      <c r="Q231" s="74"/>
      <c r="R231" s="74"/>
      <c r="S231" s="74"/>
      <c r="T231" s="74"/>
      <c r="U231" s="74"/>
      <c r="V231" s="74"/>
      <c r="W231" s="74"/>
      <c r="X231" s="74"/>
      <c r="Y231" s="74"/>
      <c r="Z231" s="74"/>
      <c r="AA231" s="74"/>
      <c r="AB231" s="74"/>
    </row>
    <row r="232" spans="1:28" ht="26.25" customHeight="1" x14ac:dyDescent="0.2">
      <c r="A232" s="77"/>
      <c r="B232" s="78"/>
      <c r="C232" s="77">
        <v>226</v>
      </c>
      <c r="D232" s="85" t="s">
        <v>276</v>
      </c>
      <c r="E232" s="86" t="str">
        <f t="array" aca="1" ref="E232" ca="1">IFERROR(IMAGE(INDEX(Poke_Ref!$C$2:$C$745, MATCH(D232, Poke_Ref!$B$2:$B$745,0)), 3), "")</f>
        <v/>
      </c>
      <c r="F232" s="7" t="s">
        <v>8</v>
      </c>
      <c r="G232" s="73"/>
      <c r="H232" s="74"/>
      <c r="I232" s="74"/>
      <c r="J232" s="74"/>
      <c r="K232" s="74"/>
      <c r="L232" s="74"/>
      <c r="M232" s="74"/>
      <c r="N232" s="74"/>
      <c r="O232" s="74"/>
      <c r="P232" s="74"/>
      <c r="Q232" s="74"/>
      <c r="R232" s="74"/>
      <c r="S232" s="74"/>
      <c r="T232" s="74"/>
      <c r="U232" s="74"/>
      <c r="V232" s="74"/>
      <c r="W232" s="74"/>
      <c r="X232" s="74"/>
      <c r="Y232" s="74"/>
      <c r="Z232" s="74"/>
      <c r="AA232" s="74"/>
      <c r="AB232" s="74"/>
    </row>
    <row r="233" spans="1:28" ht="26.25" customHeight="1" x14ac:dyDescent="0.2">
      <c r="A233" s="77"/>
      <c r="B233" s="78"/>
      <c r="C233" s="77">
        <v>227</v>
      </c>
      <c r="D233" s="85" t="s">
        <v>277</v>
      </c>
      <c r="E233" s="86" t="str">
        <f t="array" aca="1" ref="E233" ca="1">IFERROR(IMAGE(INDEX(Poke_Ref!$C$2:$C$745, MATCH(D233, Poke_Ref!$B$2:$B$745,0)), 3), "")</f>
        <v/>
      </c>
      <c r="F233" s="87" t="s">
        <v>8</v>
      </c>
      <c r="G233" s="73"/>
      <c r="H233" s="74"/>
      <c r="I233" s="74"/>
      <c r="J233" s="74"/>
      <c r="K233" s="74"/>
      <c r="L233" s="74"/>
      <c r="M233" s="74"/>
      <c r="N233" s="74"/>
      <c r="O233" s="74"/>
      <c r="P233" s="74"/>
      <c r="Q233" s="74"/>
      <c r="R233" s="74"/>
      <c r="S233" s="74"/>
      <c r="T233" s="74"/>
      <c r="U233" s="74"/>
      <c r="V233" s="74"/>
      <c r="W233" s="74"/>
      <c r="X233" s="74"/>
      <c r="Y233" s="74"/>
      <c r="Z233" s="74"/>
      <c r="AA233" s="74"/>
      <c r="AB233" s="74"/>
    </row>
    <row r="234" spans="1:28" ht="26.25" customHeight="1" x14ac:dyDescent="0.2">
      <c r="A234" s="77"/>
      <c r="B234" s="78"/>
      <c r="C234" s="77">
        <v>228</v>
      </c>
      <c r="D234" s="85" t="s">
        <v>278</v>
      </c>
      <c r="E234" s="86" t="str">
        <f t="array" aca="1" ref="E234" ca="1">IFERROR(IMAGE(INDEX(Poke_Ref!$C$2:$C$745, MATCH(D234, Poke_Ref!$B$2:$B$745,0)), 3), "")</f>
        <v/>
      </c>
      <c r="F234" s="7" t="s">
        <v>8</v>
      </c>
      <c r="G234" s="73"/>
      <c r="H234" s="74"/>
      <c r="I234" s="74"/>
      <c r="J234" s="74"/>
      <c r="K234" s="74"/>
      <c r="L234" s="74"/>
      <c r="M234" s="74"/>
      <c r="N234" s="74"/>
      <c r="O234" s="74"/>
      <c r="P234" s="74"/>
      <c r="Q234" s="74"/>
      <c r="R234" s="74"/>
      <c r="S234" s="74"/>
      <c r="T234" s="74"/>
      <c r="U234" s="74"/>
      <c r="V234" s="74"/>
      <c r="W234" s="74"/>
      <c r="X234" s="74"/>
      <c r="Y234" s="74"/>
      <c r="Z234" s="74"/>
      <c r="AA234" s="74"/>
      <c r="AB234" s="74"/>
    </row>
    <row r="235" spans="1:28" ht="26.25" customHeight="1" x14ac:dyDescent="0.2">
      <c r="A235" s="77"/>
      <c r="B235" s="78"/>
      <c r="C235" s="77">
        <v>229</v>
      </c>
      <c r="D235" s="85" t="s">
        <v>279</v>
      </c>
      <c r="E235" s="86" t="str">
        <f t="array" aca="1" ref="E235" ca="1">IFERROR(IMAGE(INDEX(Poke_Ref!$C$2:$C$745, MATCH(D235, Poke_Ref!$B$2:$B$745,0)), 3), "")</f>
        <v/>
      </c>
      <c r="F235" s="87" t="s">
        <v>8</v>
      </c>
      <c r="G235" s="73"/>
      <c r="H235" s="74"/>
      <c r="I235" s="74"/>
      <c r="J235" s="74"/>
      <c r="K235" s="74"/>
      <c r="L235" s="74"/>
      <c r="M235" s="74"/>
      <c r="N235" s="74"/>
      <c r="O235" s="74"/>
      <c r="P235" s="74"/>
      <c r="Q235" s="74"/>
      <c r="R235" s="74"/>
      <c r="S235" s="74"/>
      <c r="T235" s="74"/>
      <c r="U235" s="74"/>
      <c r="V235" s="74"/>
      <c r="W235" s="74"/>
      <c r="X235" s="74"/>
      <c r="Y235" s="74"/>
      <c r="Z235" s="74"/>
      <c r="AA235" s="74"/>
      <c r="AB235" s="74"/>
    </row>
    <row r="236" spans="1:28" ht="26.25" customHeight="1" x14ac:dyDescent="0.2">
      <c r="A236" s="77"/>
      <c r="B236" s="78"/>
      <c r="C236" s="77">
        <v>230</v>
      </c>
      <c r="D236" s="85" t="s">
        <v>280</v>
      </c>
      <c r="E236" s="86" t="str">
        <f t="array" aca="1" ref="E236" ca="1">IFERROR(IMAGE(INDEX(Poke_Ref!$C$2:$C$745, MATCH(D236, Poke_Ref!$B$2:$B$745,0)), 3), "")</f>
        <v/>
      </c>
      <c r="F236" s="87" t="s">
        <v>8</v>
      </c>
      <c r="G236" s="73"/>
      <c r="H236" s="74"/>
      <c r="I236" s="74"/>
      <c r="J236" s="74"/>
      <c r="K236" s="74"/>
      <c r="L236" s="74"/>
      <c r="M236" s="74"/>
      <c r="N236" s="74"/>
      <c r="O236" s="74"/>
      <c r="P236" s="74"/>
      <c r="Q236" s="74"/>
      <c r="R236" s="74"/>
      <c r="S236" s="74"/>
      <c r="T236" s="74"/>
      <c r="U236" s="74"/>
      <c r="V236" s="74"/>
      <c r="W236" s="74"/>
      <c r="X236" s="74"/>
      <c r="Y236" s="74"/>
      <c r="Z236" s="74"/>
      <c r="AA236" s="74"/>
      <c r="AB236" s="74"/>
    </row>
    <row r="237" spans="1:28" ht="26.25" customHeight="1" x14ac:dyDescent="0.2">
      <c r="A237" s="77"/>
      <c r="B237" s="78"/>
      <c r="C237" s="77">
        <v>231</v>
      </c>
      <c r="D237" s="85" t="s">
        <v>281</v>
      </c>
      <c r="E237" s="86" t="str">
        <f t="array" aca="1" ref="E237" ca="1">IFERROR(IMAGE(INDEX(Poke_Ref!$C$2:$C$745, MATCH(D237, Poke_Ref!$B$2:$B$745,0)), 3), "")</f>
        <v/>
      </c>
      <c r="F237" s="7" t="s">
        <v>8</v>
      </c>
      <c r="G237" s="73"/>
      <c r="H237" s="74"/>
      <c r="I237" s="74"/>
      <c r="J237" s="74"/>
      <c r="K237" s="74"/>
      <c r="L237" s="74"/>
      <c r="M237" s="74"/>
      <c r="N237" s="74"/>
      <c r="O237" s="74"/>
      <c r="P237" s="74"/>
      <c r="Q237" s="74"/>
      <c r="R237" s="74"/>
      <c r="S237" s="74"/>
      <c r="T237" s="74"/>
      <c r="U237" s="74"/>
      <c r="V237" s="74"/>
      <c r="W237" s="74"/>
      <c r="X237" s="74"/>
      <c r="Y237" s="74"/>
      <c r="Z237" s="74"/>
      <c r="AA237" s="74"/>
      <c r="AB237" s="74"/>
    </row>
    <row r="238" spans="1:28" ht="26.25" customHeight="1" x14ac:dyDescent="0.2">
      <c r="A238" s="77"/>
      <c r="B238" s="78"/>
      <c r="C238" s="77">
        <v>232</v>
      </c>
      <c r="D238" s="85" t="s">
        <v>282</v>
      </c>
      <c r="E238" s="86" t="str">
        <f t="array" aca="1" ref="E238" ca="1">IFERROR(IMAGE(INDEX(Poke_Ref!$C$2:$C$745, MATCH(D238, Poke_Ref!$B$2:$B$745,0)), 3), "")</f>
        <v/>
      </c>
      <c r="F238" s="7" t="s">
        <v>8</v>
      </c>
      <c r="G238" s="73"/>
      <c r="H238" s="74"/>
      <c r="I238" s="74"/>
      <c r="J238" s="74"/>
      <c r="K238" s="74"/>
      <c r="L238" s="74"/>
      <c r="M238" s="74"/>
      <c r="N238" s="74"/>
      <c r="O238" s="74"/>
      <c r="P238" s="74"/>
      <c r="Q238" s="74"/>
      <c r="R238" s="74"/>
      <c r="S238" s="74"/>
      <c r="T238" s="74"/>
      <c r="U238" s="74"/>
      <c r="V238" s="74"/>
      <c r="W238" s="74"/>
      <c r="X238" s="74"/>
      <c r="Y238" s="74"/>
      <c r="Z238" s="74"/>
      <c r="AA238" s="74"/>
      <c r="AB238" s="74"/>
    </row>
    <row r="239" spans="1:28" ht="26.25" customHeight="1" x14ac:dyDescent="0.2">
      <c r="A239" s="77"/>
      <c r="B239" s="78"/>
      <c r="C239" s="77">
        <v>233</v>
      </c>
      <c r="D239" s="85" t="s">
        <v>283</v>
      </c>
      <c r="E239" s="86" t="str">
        <f t="array" aca="1" ref="E239" ca="1">IFERROR(IMAGE(INDEX(Poke_Ref!$C$2:$C$745, MATCH(D239, Poke_Ref!$B$2:$B$745,0)), 3), "")</f>
        <v/>
      </c>
      <c r="F239" s="87" t="s">
        <v>8</v>
      </c>
      <c r="G239" s="73"/>
      <c r="H239" s="74"/>
      <c r="I239" s="74"/>
      <c r="J239" s="74"/>
      <c r="K239" s="74"/>
      <c r="L239" s="74"/>
      <c r="M239" s="74"/>
      <c r="N239" s="74"/>
      <c r="O239" s="74"/>
      <c r="P239" s="74"/>
      <c r="Q239" s="74"/>
      <c r="R239" s="74"/>
      <c r="S239" s="74"/>
      <c r="T239" s="74"/>
      <c r="U239" s="74"/>
      <c r="V239" s="74"/>
      <c r="W239" s="74"/>
      <c r="X239" s="74"/>
      <c r="Y239" s="74"/>
      <c r="Z239" s="74"/>
      <c r="AA239" s="74"/>
      <c r="AB239" s="74"/>
    </row>
    <row r="240" spans="1:28" ht="26.25" customHeight="1" x14ac:dyDescent="0.2">
      <c r="A240" s="77"/>
      <c r="B240" s="78"/>
      <c r="C240" s="77">
        <v>234</v>
      </c>
      <c r="D240" s="85" t="s">
        <v>284</v>
      </c>
      <c r="E240" s="86" t="str">
        <f t="array" aca="1" ref="E240" ca="1">IFERROR(IMAGE(INDEX(Poke_Ref!$C$2:$C$745, MATCH(D240, Poke_Ref!$B$2:$B$745,0)), 3), "")</f>
        <v/>
      </c>
      <c r="F240" s="7" t="s">
        <v>8</v>
      </c>
      <c r="G240" s="73"/>
      <c r="H240" s="74"/>
      <c r="I240" s="74"/>
      <c r="J240" s="74"/>
      <c r="K240" s="74"/>
      <c r="L240" s="74"/>
      <c r="M240" s="74"/>
      <c r="N240" s="74"/>
      <c r="O240" s="74"/>
      <c r="P240" s="74"/>
      <c r="Q240" s="74"/>
      <c r="R240" s="74"/>
      <c r="S240" s="74"/>
      <c r="T240" s="74"/>
      <c r="U240" s="74"/>
      <c r="V240" s="74"/>
      <c r="W240" s="74"/>
      <c r="X240" s="74"/>
      <c r="Y240" s="74"/>
      <c r="Z240" s="74"/>
      <c r="AA240" s="74"/>
      <c r="AB240" s="74"/>
    </row>
    <row r="241" spans="1:28" ht="26.25" customHeight="1" x14ac:dyDescent="0.2">
      <c r="A241" s="77"/>
      <c r="B241" s="78"/>
      <c r="C241" s="77">
        <v>235</v>
      </c>
      <c r="D241" s="85" t="s">
        <v>285</v>
      </c>
      <c r="E241" s="86" t="str">
        <f t="array" aca="1" ref="E241" ca="1">IFERROR(IMAGE(INDEX(Poke_Ref!$C$2:$C$745, MATCH(D241, Poke_Ref!$B$2:$B$745,0)), 3), "")</f>
        <v/>
      </c>
      <c r="F241" s="7" t="s">
        <v>8</v>
      </c>
      <c r="G241" s="73"/>
      <c r="H241" s="74"/>
      <c r="I241" s="74"/>
      <c r="J241" s="74"/>
      <c r="K241" s="74"/>
      <c r="L241" s="74"/>
      <c r="M241" s="74"/>
      <c r="N241" s="74"/>
      <c r="O241" s="74"/>
      <c r="P241" s="74"/>
      <c r="Q241" s="74"/>
      <c r="R241" s="74"/>
      <c r="S241" s="74"/>
      <c r="T241" s="74"/>
      <c r="U241" s="74"/>
      <c r="V241" s="74"/>
      <c r="W241" s="74"/>
      <c r="X241" s="74"/>
      <c r="Y241" s="74"/>
      <c r="Z241" s="74"/>
      <c r="AA241" s="74"/>
      <c r="AB241" s="74"/>
    </row>
    <row r="242" spans="1:28" ht="26.25" customHeight="1" x14ac:dyDescent="0.2">
      <c r="A242" s="77"/>
      <c r="B242" s="78"/>
      <c r="C242" s="77">
        <v>236</v>
      </c>
      <c r="D242" s="85" t="s">
        <v>286</v>
      </c>
      <c r="E242" s="86" t="str">
        <f t="array" aca="1" ref="E242" ca="1">IFERROR(IMAGE(INDEX(Poke_Ref!$C$2:$C$745, MATCH(D242, Poke_Ref!$B$2:$B$745,0)), 3), "")</f>
        <v/>
      </c>
      <c r="F242" s="7" t="s">
        <v>8</v>
      </c>
      <c r="G242" s="73"/>
      <c r="H242" s="74"/>
      <c r="I242" s="74"/>
      <c r="J242" s="74"/>
      <c r="K242" s="74"/>
      <c r="L242" s="74"/>
      <c r="M242" s="74"/>
      <c r="N242" s="74"/>
      <c r="O242" s="74"/>
      <c r="P242" s="74"/>
      <c r="Q242" s="74"/>
      <c r="R242" s="74"/>
      <c r="S242" s="74"/>
      <c r="T242" s="74"/>
      <c r="U242" s="74"/>
      <c r="V242" s="74"/>
      <c r="W242" s="74"/>
      <c r="X242" s="74"/>
      <c r="Y242" s="74"/>
      <c r="Z242" s="74"/>
      <c r="AA242" s="74"/>
      <c r="AB242" s="74"/>
    </row>
    <row r="243" spans="1:28" ht="26.25" customHeight="1" x14ac:dyDescent="0.2">
      <c r="A243" s="77"/>
      <c r="B243" s="78"/>
      <c r="C243" s="77">
        <v>237</v>
      </c>
      <c r="D243" s="85" t="s">
        <v>287</v>
      </c>
      <c r="E243" s="86" t="str">
        <f t="array" aca="1" ref="E243" ca="1">IFERROR(IMAGE(INDEX(Poke_Ref!$C$2:$C$745, MATCH(D243, Poke_Ref!$B$2:$B$745,0)), 3), "")</f>
        <v/>
      </c>
      <c r="F243" s="87" t="s">
        <v>8</v>
      </c>
      <c r="G243" s="73"/>
      <c r="H243" s="74"/>
      <c r="I243" s="74"/>
      <c r="J243" s="74"/>
      <c r="K243" s="74"/>
      <c r="L243" s="74"/>
      <c r="M243" s="74"/>
      <c r="N243" s="74"/>
      <c r="O243" s="74"/>
      <c r="P243" s="74"/>
      <c r="Q243" s="74"/>
      <c r="R243" s="74"/>
      <c r="S243" s="74"/>
      <c r="T243" s="74"/>
      <c r="U243" s="74"/>
      <c r="V243" s="74"/>
      <c r="W243" s="74"/>
      <c r="X243" s="74"/>
      <c r="Y243" s="74"/>
      <c r="Z243" s="74"/>
      <c r="AA243" s="74"/>
      <c r="AB243" s="74"/>
    </row>
    <row r="244" spans="1:28" ht="26.25" customHeight="1" x14ac:dyDescent="0.2">
      <c r="A244" s="77"/>
      <c r="B244" s="78"/>
      <c r="C244" s="77">
        <v>238</v>
      </c>
      <c r="D244" s="85" t="s">
        <v>288</v>
      </c>
      <c r="E244" s="86" t="str">
        <f t="array" aca="1" ref="E244" ca="1">IFERROR(IMAGE(INDEX(Poke_Ref!$C$2:$C$745, MATCH(D244, Poke_Ref!$B$2:$B$745,0)), 3), "")</f>
        <v/>
      </c>
      <c r="F244" s="87" t="s">
        <v>8</v>
      </c>
      <c r="G244" s="73"/>
      <c r="H244" s="74"/>
      <c r="I244" s="74"/>
      <c r="J244" s="74"/>
      <c r="K244" s="74"/>
      <c r="L244" s="74"/>
      <c r="M244" s="74"/>
      <c r="N244" s="74"/>
      <c r="O244" s="74"/>
      <c r="P244" s="74"/>
      <c r="Q244" s="74"/>
      <c r="R244" s="74"/>
      <c r="S244" s="74"/>
      <c r="T244" s="74"/>
      <c r="U244" s="74"/>
      <c r="V244" s="74"/>
      <c r="W244" s="74"/>
      <c r="X244" s="74"/>
      <c r="Y244" s="74"/>
      <c r="Z244" s="74"/>
      <c r="AA244" s="74"/>
      <c r="AB244" s="74"/>
    </row>
    <row r="245" spans="1:28" ht="26.25" customHeight="1" x14ac:dyDescent="0.2">
      <c r="A245" s="77"/>
      <c r="B245" s="78"/>
      <c r="C245" s="77">
        <v>239</v>
      </c>
      <c r="D245" s="85" t="s">
        <v>289</v>
      </c>
      <c r="E245" s="86" t="str">
        <f t="array" aca="1" ref="E245" ca="1">IFERROR(IMAGE(INDEX(Poke_Ref!$C$2:$C$745, MATCH(D245, Poke_Ref!$B$2:$B$745,0)), 3), "")</f>
        <v/>
      </c>
      <c r="F245" s="7" t="s">
        <v>8</v>
      </c>
      <c r="G245" s="73"/>
      <c r="H245" s="74"/>
      <c r="I245" s="74"/>
      <c r="J245" s="74"/>
      <c r="K245" s="74"/>
      <c r="L245" s="74"/>
      <c r="M245" s="74"/>
      <c r="N245" s="74"/>
      <c r="O245" s="74"/>
      <c r="P245" s="74"/>
      <c r="Q245" s="74"/>
      <c r="R245" s="74"/>
      <c r="S245" s="74"/>
      <c r="T245" s="74"/>
      <c r="U245" s="74"/>
      <c r="V245" s="74"/>
      <c r="W245" s="74"/>
      <c r="X245" s="74"/>
      <c r="Y245" s="74"/>
      <c r="Z245" s="74"/>
      <c r="AA245" s="74"/>
      <c r="AB245" s="74"/>
    </row>
    <row r="246" spans="1:28" ht="26.25" customHeight="1" x14ac:dyDescent="0.2">
      <c r="A246" s="77"/>
      <c r="B246" s="78"/>
      <c r="C246" s="77">
        <v>240</v>
      </c>
      <c r="D246" s="85" t="s">
        <v>290</v>
      </c>
      <c r="E246" s="86" t="str">
        <f t="array" aca="1" ref="E246" ca="1">IFERROR(IMAGE(INDEX(Poke_Ref!$C$2:$C$745, MATCH(D246, Poke_Ref!$B$2:$B$745,0)), 3), "")</f>
        <v/>
      </c>
      <c r="F246" s="7" t="s">
        <v>8</v>
      </c>
      <c r="G246" s="73"/>
      <c r="H246" s="74"/>
      <c r="I246" s="74"/>
      <c r="J246" s="74"/>
      <c r="K246" s="74"/>
      <c r="L246" s="74"/>
      <c r="M246" s="74"/>
      <c r="N246" s="74"/>
      <c r="O246" s="74"/>
      <c r="P246" s="74"/>
      <c r="Q246" s="74"/>
      <c r="R246" s="74"/>
      <c r="S246" s="74"/>
      <c r="T246" s="74"/>
      <c r="U246" s="74"/>
      <c r="V246" s="74"/>
      <c r="W246" s="74"/>
      <c r="X246" s="74"/>
      <c r="Y246" s="74"/>
      <c r="Z246" s="74"/>
      <c r="AA246" s="74"/>
      <c r="AB246" s="74"/>
    </row>
    <row r="247" spans="1:28" ht="26.25" customHeight="1" x14ac:dyDescent="0.2">
      <c r="A247" s="77"/>
      <c r="B247" s="78"/>
      <c r="C247" s="77">
        <v>241</v>
      </c>
      <c r="D247" s="85" t="s">
        <v>291</v>
      </c>
      <c r="E247" s="86" t="str">
        <f t="array" aca="1" ref="E247" ca="1">IFERROR(IMAGE(INDEX(Poke_Ref!$C$2:$C$745, MATCH(D247, Poke_Ref!$B$2:$B$745,0)), 3), "")</f>
        <v/>
      </c>
      <c r="F247" s="7" t="s">
        <v>8</v>
      </c>
      <c r="G247" s="73"/>
      <c r="H247" s="74"/>
      <c r="I247" s="74"/>
      <c r="J247" s="74"/>
      <c r="K247" s="74"/>
      <c r="L247" s="74"/>
      <c r="M247" s="74"/>
      <c r="N247" s="74"/>
      <c r="O247" s="74"/>
      <c r="P247" s="74"/>
      <c r="Q247" s="74"/>
      <c r="R247" s="74"/>
      <c r="S247" s="74"/>
      <c r="T247" s="74"/>
      <c r="U247" s="74"/>
      <c r="V247" s="74"/>
      <c r="W247" s="74"/>
      <c r="X247" s="74"/>
      <c r="Y247" s="74"/>
      <c r="Z247" s="74"/>
      <c r="AA247" s="74"/>
      <c r="AB247" s="74"/>
    </row>
    <row r="248" spans="1:28" ht="26.25" customHeight="1" x14ac:dyDescent="0.2">
      <c r="A248" s="77"/>
      <c r="B248" s="78"/>
      <c r="C248" s="77">
        <v>242</v>
      </c>
      <c r="D248" s="85" t="s">
        <v>292</v>
      </c>
      <c r="E248" s="86" t="str">
        <f t="array" aca="1" ref="E248" ca="1">IFERROR(IMAGE(INDEX(Poke_Ref!$C$2:$C$745, MATCH(D248, Poke_Ref!$B$2:$B$745,0)), 3), "")</f>
        <v/>
      </c>
      <c r="F248" s="87" t="s">
        <v>8</v>
      </c>
      <c r="G248" s="73"/>
      <c r="H248" s="74"/>
      <c r="I248" s="74"/>
      <c r="J248" s="74"/>
      <c r="K248" s="74"/>
      <c r="L248" s="74"/>
      <c r="M248" s="74"/>
      <c r="N248" s="74"/>
      <c r="O248" s="74"/>
      <c r="P248" s="74"/>
      <c r="Q248" s="74"/>
      <c r="R248" s="74"/>
      <c r="S248" s="74"/>
      <c r="T248" s="74"/>
      <c r="U248" s="74"/>
      <c r="V248" s="74"/>
      <c r="W248" s="74"/>
      <c r="X248" s="74"/>
      <c r="Y248" s="74"/>
      <c r="Z248" s="74"/>
      <c r="AA248" s="74"/>
      <c r="AB248" s="74"/>
    </row>
    <row r="249" spans="1:28" ht="26.25" customHeight="1" x14ac:dyDescent="0.2">
      <c r="A249" s="77"/>
      <c r="B249" s="78"/>
      <c r="C249" s="77">
        <v>243</v>
      </c>
      <c r="D249" s="85" t="s">
        <v>293</v>
      </c>
      <c r="E249" s="86" t="str">
        <f t="array" aca="1" ref="E249" ca="1">IFERROR(IMAGE(INDEX(Poke_Ref!$C$2:$C$745, MATCH(D249, Poke_Ref!$B$2:$B$745,0)), 3), "")</f>
        <v/>
      </c>
      <c r="F249" s="87" t="s">
        <v>8</v>
      </c>
      <c r="G249" s="73"/>
      <c r="H249" s="74"/>
      <c r="I249" s="74"/>
      <c r="J249" s="74"/>
      <c r="K249" s="74"/>
      <c r="L249" s="74"/>
      <c r="M249" s="74"/>
      <c r="N249" s="74"/>
      <c r="O249" s="74"/>
      <c r="P249" s="74"/>
      <c r="Q249" s="74"/>
      <c r="R249" s="74"/>
      <c r="S249" s="74"/>
      <c r="T249" s="74"/>
      <c r="U249" s="74"/>
      <c r="V249" s="74"/>
      <c r="W249" s="74"/>
      <c r="X249" s="74"/>
      <c r="Y249" s="74"/>
      <c r="Z249" s="74"/>
      <c r="AA249" s="74"/>
      <c r="AB249" s="74"/>
    </row>
    <row r="250" spans="1:28" ht="26.25" customHeight="1" x14ac:dyDescent="0.2">
      <c r="A250" s="77"/>
      <c r="B250" s="78"/>
      <c r="C250" s="77">
        <v>244</v>
      </c>
      <c r="D250" s="85" t="s">
        <v>294</v>
      </c>
      <c r="E250" s="86" t="str">
        <f t="array" aca="1" ref="E250" ca="1">IFERROR(IMAGE(INDEX(Poke_Ref!$C$2:$C$745, MATCH(D250, Poke_Ref!$B$2:$B$745,0)), 3), "")</f>
        <v/>
      </c>
      <c r="F250" s="87" t="s">
        <v>8</v>
      </c>
      <c r="G250" s="73"/>
      <c r="H250" s="74"/>
      <c r="I250" s="74"/>
      <c r="J250" s="74"/>
      <c r="K250" s="74"/>
      <c r="L250" s="74"/>
      <c r="M250" s="74"/>
      <c r="N250" s="74"/>
      <c r="O250" s="74"/>
      <c r="P250" s="74"/>
      <c r="Q250" s="74"/>
      <c r="R250" s="74"/>
      <c r="S250" s="74"/>
      <c r="T250" s="74"/>
      <c r="U250" s="74"/>
      <c r="V250" s="74"/>
      <c r="W250" s="74"/>
      <c r="X250" s="74"/>
      <c r="Y250" s="74"/>
      <c r="Z250" s="74"/>
      <c r="AA250" s="74"/>
      <c r="AB250" s="74"/>
    </row>
    <row r="251" spans="1:28" ht="26.25" customHeight="1" x14ac:dyDescent="0.2">
      <c r="A251" s="77"/>
      <c r="B251" s="78"/>
      <c r="C251" s="77">
        <v>245</v>
      </c>
      <c r="D251" s="85" t="s">
        <v>295</v>
      </c>
      <c r="E251" s="86" t="str">
        <f t="array" aca="1" ref="E251" ca="1">IFERROR(IMAGE(INDEX(Poke_Ref!$C$2:$C$745, MATCH(D251, Poke_Ref!$B$2:$B$745,0)), 3), "")</f>
        <v/>
      </c>
      <c r="F251" s="87" t="s">
        <v>8</v>
      </c>
      <c r="G251" s="73"/>
      <c r="H251" s="74"/>
      <c r="I251" s="74"/>
      <c r="J251" s="74"/>
      <c r="K251" s="74"/>
      <c r="L251" s="74"/>
      <c r="M251" s="74"/>
      <c r="N251" s="74"/>
      <c r="O251" s="74"/>
      <c r="P251" s="74"/>
      <c r="Q251" s="74"/>
      <c r="R251" s="74"/>
      <c r="S251" s="74"/>
      <c r="T251" s="74"/>
      <c r="U251" s="74"/>
      <c r="V251" s="74"/>
      <c r="W251" s="74"/>
      <c r="X251" s="74"/>
      <c r="Y251" s="74"/>
      <c r="Z251" s="74"/>
      <c r="AA251" s="74"/>
      <c r="AB251" s="74"/>
    </row>
    <row r="252" spans="1:28" ht="26.25" customHeight="1" x14ac:dyDescent="0.2">
      <c r="A252" s="77"/>
      <c r="B252" s="78"/>
      <c r="C252" s="77">
        <v>246</v>
      </c>
      <c r="D252" s="85" t="s">
        <v>296</v>
      </c>
      <c r="E252" s="86" t="str">
        <f t="array" aca="1" ref="E252" ca="1">IFERROR(IMAGE(INDEX(Poke_Ref!$C$2:$C$745, MATCH(D252, Poke_Ref!$B$2:$B$745,0)), 3), "")</f>
        <v/>
      </c>
      <c r="F252" s="7" t="s">
        <v>8</v>
      </c>
      <c r="G252" s="73"/>
      <c r="H252" s="74"/>
      <c r="I252" s="74"/>
      <c r="J252" s="74"/>
      <c r="K252" s="74"/>
      <c r="L252" s="74"/>
      <c r="M252" s="74"/>
      <c r="N252" s="74"/>
      <c r="O252" s="74"/>
      <c r="P252" s="74"/>
      <c r="Q252" s="74"/>
      <c r="R252" s="74"/>
      <c r="S252" s="74"/>
      <c r="T252" s="74"/>
      <c r="U252" s="74"/>
      <c r="V252" s="74"/>
      <c r="W252" s="74"/>
      <c r="X252" s="74"/>
      <c r="Y252" s="74"/>
      <c r="Z252" s="74"/>
      <c r="AA252" s="74"/>
      <c r="AB252" s="74"/>
    </row>
    <row r="253" spans="1:28" ht="26.25" customHeight="1" x14ac:dyDescent="0.2">
      <c r="A253" s="77"/>
      <c r="B253" s="78"/>
      <c r="C253" s="77">
        <v>247</v>
      </c>
      <c r="D253" s="85" t="s">
        <v>297</v>
      </c>
      <c r="E253" s="86" t="str">
        <f t="array" aca="1" ref="E253" ca="1">IFERROR(IMAGE(INDEX(Poke_Ref!$C$2:$C$745, MATCH(D253, Poke_Ref!$B$2:$B$745,0)), 3), "")</f>
        <v/>
      </c>
      <c r="F253" s="7" t="s">
        <v>8</v>
      </c>
      <c r="G253" s="73"/>
      <c r="H253" s="74"/>
      <c r="I253" s="74"/>
      <c r="J253" s="74"/>
      <c r="K253" s="74"/>
      <c r="L253" s="74"/>
      <c r="M253" s="74"/>
      <c r="N253" s="74"/>
      <c r="O253" s="74"/>
      <c r="P253" s="74"/>
      <c r="Q253" s="74"/>
      <c r="R253" s="74"/>
      <c r="S253" s="74"/>
      <c r="T253" s="74"/>
      <c r="U253" s="74"/>
      <c r="V253" s="74"/>
      <c r="W253" s="74"/>
      <c r="X253" s="74"/>
      <c r="Y253" s="74"/>
      <c r="Z253" s="74"/>
      <c r="AA253" s="74"/>
      <c r="AB253" s="74"/>
    </row>
    <row r="254" spans="1:28" ht="26.25" customHeight="1" x14ac:dyDescent="0.2">
      <c r="A254" s="77"/>
      <c r="B254" s="78"/>
      <c r="C254" s="77">
        <v>248</v>
      </c>
      <c r="D254" s="85" t="s">
        <v>298</v>
      </c>
      <c r="E254" s="86" t="str">
        <f t="array" aca="1" ref="E254" ca="1">IFERROR(IMAGE(INDEX(Poke_Ref!$C$2:$C$745, MATCH(D254, Poke_Ref!$B$2:$B$745,0)), 3), "")</f>
        <v/>
      </c>
      <c r="F254" s="7" t="s">
        <v>8</v>
      </c>
      <c r="G254" s="73"/>
      <c r="H254" s="74"/>
      <c r="I254" s="74"/>
      <c r="J254" s="74"/>
      <c r="K254" s="74"/>
      <c r="L254" s="74"/>
      <c r="M254" s="74"/>
      <c r="N254" s="74"/>
      <c r="O254" s="74"/>
      <c r="P254" s="74"/>
      <c r="Q254" s="74"/>
      <c r="R254" s="74"/>
      <c r="S254" s="74"/>
      <c r="T254" s="74"/>
      <c r="U254" s="74"/>
      <c r="V254" s="74"/>
      <c r="W254" s="74"/>
      <c r="X254" s="74"/>
      <c r="Y254" s="74"/>
      <c r="Z254" s="74"/>
      <c r="AA254" s="74"/>
      <c r="AB254" s="74"/>
    </row>
    <row r="255" spans="1:28" ht="26.25" customHeight="1" x14ac:dyDescent="0.2">
      <c r="A255" s="77"/>
      <c r="B255" s="78"/>
      <c r="C255" s="77">
        <v>249</v>
      </c>
      <c r="D255" s="85" t="s">
        <v>299</v>
      </c>
      <c r="E255" s="86" t="str">
        <f t="array" aca="1" ref="E255" ca="1">IFERROR(IMAGE(INDEX(Poke_Ref!$C$2:$C$745, MATCH(D255, Poke_Ref!$B$2:$B$745,0)), 3), "")</f>
        <v/>
      </c>
      <c r="F255" s="87" t="s">
        <v>8</v>
      </c>
      <c r="G255" s="73"/>
      <c r="H255" s="74"/>
      <c r="I255" s="74"/>
      <c r="J255" s="74"/>
      <c r="K255" s="74"/>
      <c r="L255" s="74"/>
      <c r="M255" s="74"/>
      <c r="N255" s="74"/>
      <c r="O255" s="74"/>
      <c r="P255" s="74"/>
      <c r="Q255" s="74"/>
      <c r="R255" s="74"/>
      <c r="S255" s="74"/>
      <c r="T255" s="74"/>
      <c r="U255" s="74"/>
      <c r="V255" s="74"/>
      <c r="W255" s="74"/>
      <c r="X255" s="74"/>
      <c r="Y255" s="74"/>
      <c r="Z255" s="74"/>
      <c r="AA255" s="74"/>
      <c r="AB255" s="74"/>
    </row>
    <row r="256" spans="1:28" ht="26.25" customHeight="1" x14ac:dyDescent="0.2">
      <c r="A256" s="77"/>
      <c r="B256" s="78"/>
      <c r="C256" s="77">
        <v>250</v>
      </c>
      <c r="D256" s="85" t="s">
        <v>300</v>
      </c>
      <c r="E256" s="86" t="str">
        <f t="array" aca="1" ref="E256" ca="1">IFERROR(IMAGE(INDEX(Poke_Ref!$C$2:$C$745, MATCH(D256, Poke_Ref!$B$2:$B$745,0)), 3), "")</f>
        <v/>
      </c>
      <c r="F256" s="87" t="s">
        <v>8</v>
      </c>
      <c r="G256" s="73"/>
      <c r="H256" s="74"/>
      <c r="I256" s="74"/>
      <c r="J256" s="74"/>
      <c r="K256" s="74"/>
      <c r="L256" s="74"/>
      <c r="M256" s="74"/>
      <c r="N256" s="74"/>
      <c r="O256" s="74"/>
      <c r="P256" s="74"/>
      <c r="Q256" s="74"/>
      <c r="R256" s="74"/>
      <c r="S256" s="74"/>
      <c r="T256" s="74"/>
      <c r="U256" s="74"/>
      <c r="V256" s="74"/>
      <c r="W256" s="74"/>
      <c r="X256" s="74"/>
      <c r="Y256" s="74"/>
      <c r="Z256" s="74"/>
      <c r="AA256" s="74"/>
      <c r="AB256" s="74"/>
    </row>
    <row r="257" spans="1:28" ht="26.25" customHeight="1" x14ac:dyDescent="0.2">
      <c r="A257" s="77"/>
      <c r="B257" s="78"/>
      <c r="C257" s="77">
        <v>251</v>
      </c>
      <c r="D257" s="85" t="s">
        <v>301</v>
      </c>
      <c r="E257" s="86" t="str">
        <f t="array" aca="1" ref="E257" ca="1">IFERROR(IMAGE(INDEX(Poke_Ref!$C$2:$C$745, MATCH(D257, Poke_Ref!$B$2:$B$745,0)), 3), "")</f>
        <v/>
      </c>
      <c r="F257" s="87" t="s">
        <v>8</v>
      </c>
      <c r="G257" s="73"/>
      <c r="H257" s="74"/>
      <c r="I257" s="74"/>
      <c r="J257" s="74"/>
      <c r="K257" s="74"/>
      <c r="L257" s="74"/>
      <c r="M257" s="74"/>
      <c r="N257" s="74"/>
      <c r="O257" s="74"/>
      <c r="P257" s="74"/>
      <c r="Q257" s="74"/>
      <c r="R257" s="74"/>
      <c r="S257" s="74"/>
      <c r="T257" s="74"/>
      <c r="U257" s="74"/>
      <c r="V257" s="74"/>
      <c r="W257" s="74"/>
      <c r="X257" s="74"/>
      <c r="Y257" s="74"/>
      <c r="Z257" s="74"/>
      <c r="AA257" s="74"/>
      <c r="AB257" s="74"/>
    </row>
    <row r="258" spans="1:28" ht="26.25" customHeight="1" x14ac:dyDescent="0.2">
      <c r="A258" s="77"/>
      <c r="B258" s="78"/>
      <c r="C258" s="77">
        <v>252</v>
      </c>
      <c r="D258" s="85" t="s">
        <v>302</v>
      </c>
      <c r="E258" s="86" t="str">
        <f t="array" aca="1" ref="E258" ca="1">IFERROR(IMAGE(INDEX(Poke_Ref!$C$2:$C$745, MATCH(D258, Poke_Ref!$B$2:$B$745,0)), 3), "")</f>
        <v/>
      </c>
      <c r="F258" s="87" t="s">
        <v>8</v>
      </c>
      <c r="G258" s="73"/>
      <c r="H258" s="74"/>
      <c r="I258" s="74"/>
      <c r="J258" s="74"/>
      <c r="K258" s="74"/>
      <c r="L258" s="74"/>
      <c r="M258" s="74"/>
      <c r="N258" s="74"/>
      <c r="O258" s="74"/>
      <c r="P258" s="74"/>
      <c r="Q258" s="74"/>
      <c r="R258" s="74"/>
      <c r="S258" s="74"/>
      <c r="T258" s="74"/>
      <c r="U258" s="74"/>
      <c r="V258" s="74"/>
      <c r="W258" s="74"/>
      <c r="X258" s="74"/>
      <c r="Y258" s="74"/>
      <c r="Z258" s="74"/>
      <c r="AA258" s="74"/>
      <c r="AB258" s="74"/>
    </row>
    <row r="259" spans="1:28" ht="26.25" customHeight="1" x14ac:dyDescent="0.2">
      <c r="A259" s="77"/>
      <c r="B259" s="78"/>
      <c r="C259" s="77">
        <v>253</v>
      </c>
      <c r="D259" s="85" t="s">
        <v>303</v>
      </c>
      <c r="E259" s="86" t="str">
        <f t="array" aca="1" ref="E259" ca="1">IFERROR(IMAGE(INDEX(Poke_Ref!$C$2:$C$745, MATCH(D259, Poke_Ref!$B$2:$B$745,0)), 3), "")</f>
        <v/>
      </c>
      <c r="F259" s="87" t="s">
        <v>8</v>
      </c>
      <c r="G259" s="73"/>
      <c r="H259" s="74"/>
      <c r="I259" s="74"/>
      <c r="J259" s="74"/>
      <c r="K259" s="74"/>
      <c r="L259" s="74"/>
      <c r="M259" s="74"/>
      <c r="N259" s="74"/>
      <c r="O259" s="74"/>
      <c r="P259" s="74"/>
      <c r="Q259" s="74"/>
      <c r="R259" s="74"/>
      <c r="S259" s="74"/>
      <c r="T259" s="74"/>
      <c r="U259" s="74"/>
      <c r="V259" s="74"/>
      <c r="W259" s="74"/>
      <c r="X259" s="74"/>
      <c r="Y259" s="74"/>
      <c r="Z259" s="74"/>
      <c r="AA259" s="74"/>
      <c r="AB259" s="74"/>
    </row>
    <row r="260" spans="1:28" ht="26.25" customHeight="1" x14ac:dyDescent="0.2">
      <c r="A260" s="77"/>
      <c r="B260" s="78"/>
      <c r="C260" s="77">
        <v>254</v>
      </c>
      <c r="D260" s="85" t="s">
        <v>304</v>
      </c>
      <c r="E260" s="86" t="str">
        <f t="array" aca="1" ref="E260" ca="1">IFERROR(IMAGE(INDEX(Poke_Ref!$C$2:$C$745, MATCH(D260, Poke_Ref!$B$2:$B$745,0)), 3), "")</f>
        <v/>
      </c>
      <c r="F260" s="87" t="s">
        <v>8</v>
      </c>
      <c r="G260" s="73"/>
      <c r="H260" s="74"/>
      <c r="I260" s="74"/>
      <c r="J260" s="74"/>
      <c r="K260" s="74"/>
      <c r="L260" s="74"/>
      <c r="M260" s="74"/>
      <c r="N260" s="74"/>
      <c r="O260" s="74"/>
      <c r="P260" s="74"/>
      <c r="Q260" s="74"/>
      <c r="R260" s="74"/>
      <c r="S260" s="74"/>
      <c r="T260" s="74"/>
      <c r="U260" s="74"/>
      <c r="V260" s="74"/>
      <c r="W260" s="74"/>
      <c r="X260" s="74"/>
      <c r="Y260" s="74"/>
      <c r="Z260" s="74"/>
      <c r="AA260" s="74"/>
      <c r="AB260" s="74"/>
    </row>
    <row r="261" spans="1:28" ht="26.25" customHeight="1" x14ac:dyDescent="0.2">
      <c r="A261" s="77"/>
      <c r="B261" s="78"/>
      <c r="C261" s="77">
        <v>255</v>
      </c>
      <c r="D261" s="85" t="s">
        <v>305</v>
      </c>
      <c r="E261" s="86" t="str">
        <f t="array" aca="1" ref="E261" ca="1">IFERROR(IMAGE(INDEX(Poke_Ref!$C$2:$C$745, MATCH(D261, Poke_Ref!$B$2:$B$745,0)), 3), "")</f>
        <v/>
      </c>
      <c r="F261" s="87" t="s">
        <v>8</v>
      </c>
      <c r="G261" s="73"/>
      <c r="H261" s="74"/>
      <c r="I261" s="74"/>
      <c r="J261" s="74"/>
      <c r="K261" s="74"/>
      <c r="L261" s="74"/>
      <c r="M261" s="74"/>
      <c r="N261" s="74"/>
      <c r="O261" s="74"/>
      <c r="P261" s="74"/>
      <c r="Q261" s="74"/>
      <c r="R261" s="74"/>
      <c r="S261" s="74"/>
      <c r="T261" s="74"/>
      <c r="U261" s="74"/>
      <c r="V261" s="74"/>
      <c r="W261" s="74"/>
      <c r="X261" s="74"/>
      <c r="Y261" s="74"/>
      <c r="Z261" s="74"/>
      <c r="AA261" s="74"/>
      <c r="AB261" s="74"/>
    </row>
    <row r="262" spans="1:28" ht="26.25" customHeight="1" x14ac:dyDescent="0.2">
      <c r="A262" s="77"/>
      <c r="B262" s="78"/>
      <c r="C262" s="77">
        <v>256</v>
      </c>
      <c r="D262" s="85" t="s">
        <v>306</v>
      </c>
      <c r="E262" s="86" t="str">
        <f t="array" aca="1" ref="E262" ca="1">IFERROR(IMAGE(INDEX(Poke_Ref!$C$2:$C$745, MATCH(D262, Poke_Ref!$B$2:$B$745,0)), 3), "")</f>
        <v/>
      </c>
      <c r="F262" s="87" t="s">
        <v>8</v>
      </c>
      <c r="G262" s="73"/>
      <c r="H262" s="74"/>
      <c r="I262" s="74"/>
      <c r="J262" s="74"/>
      <c r="K262" s="74"/>
      <c r="L262" s="74"/>
      <c r="M262" s="74"/>
      <c r="N262" s="74"/>
      <c r="O262" s="74"/>
      <c r="P262" s="74"/>
      <c r="Q262" s="74"/>
      <c r="R262" s="74"/>
      <c r="S262" s="74"/>
      <c r="T262" s="74"/>
      <c r="U262" s="74"/>
      <c r="V262" s="74"/>
      <c r="W262" s="74"/>
      <c r="X262" s="74"/>
      <c r="Y262" s="74"/>
      <c r="Z262" s="74"/>
      <c r="AA262" s="74"/>
      <c r="AB262" s="74"/>
    </row>
    <row r="263" spans="1:28" ht="26.25" customHeight="1" x14ac:dyDescent="0.2">
      <c r="A263" s="77"/>
      <c r="B263" s="78"/>
      <c r="C263" s="77">
        <v>257</v>
      </c>
      <c r="D263" s="85" t="s">
        <v>307</v>
      </c>
      <c r="E263" s="86" t="str">
        <f t="array" aca="1" ref="E263" ca="1">IFERROR(IMAGE(INDEX(Poke_Ref!$C$2:$C$745, MATCH(D263, Poke_Ref!$B$2:$B$745,0)), 3), "")</f>
        <v/>
      </c>
      <c r="F263" s="87" t="s">
        <v>8</v>
      </c>
      <c r="G263" s="73"/>
      <c r="H263" s="74"/>
      <c r="I263" s="74"/>
      <c r="J263" s="74"/>
      <c r="K263" s="74"/>
      <c r="L263" s="74"/>
      <c r="M263" s="74"/>
      <c r="N263" s="74"/>
      <c r="O263" s="74"/>
      <c r="P263" s="74"/>
      <c r="Q263" s="74"/>
      <c r="R263" s="74"/>
      <c r="S263" s="74"/>
      <c r="T263" s="74"/>
      <c r="U263" s="74"/>
      <c r="V263" s="74"/>
      <c r="W263" s="74"/>
      <c r="X263" s="74"/>
      <c r="Y263" s="74"/>
      <c r="Z263" s="74"/>
      <c r="AA263" s="74"/>
      <c r="AB263" s="74"/>
    </row>
    <row r="264" spans="1:28" ht="26.25" customHeight="1" x14ac:dyDescent="0.2">
      <c r="A264" s="77"/>
      <c r="B264" s="78"/>
      <c r="C264" s="77">
        <v>258</v>
      </c>
      <c r="D264" s="85" t="s">
        <v>308</v>
      </c>
      <c r="E264" s="86" t="str">
        <f t="array" aca="1" ref="E264" ca="1">IFERROR(IMAGE(INDEX(Poke_Ref!$C$2:$C$745, MATCH(D264, Poke_Ref!$B$2:$B$745,0)), 3), "")</f>
        <v/>
      </c>
      <c r="F264" s="87" t="s">
        <v>8</v>
      </c>
      <c r="G264" s="73"/>
      <c r="H264" s="74"/>
      <c r="I264" s="74"/>
      <c r="J264" s="74"/>
      <c r="K264" s="74"/>
      <c r="L264" s="74"/>
      <c r="M264" s="74"/>
      <c r="N264" s="74"/>
      <c r="O264" s="74"/>
      <c r="P264" s="74"/>
      <c r="Q264" s="74"/>
      <c r="R264" s="74"/>
      <c r="S264" s="74"/>
      <c r="T264" s="74"/>
      <c r="U264" s="74"/>
      <c r="V264" s="74"/>
      <c r="W264" s="74"/>
      <c r="X264" s="74"/>
      <c r="Y264" s="74"/>
      <c r="Z264" s="74"/>
      <c r="AA264" s="74"/>
      <c r="AB264" s="74"/>
    </row>
    <row r="265" spans="1:28" ht="26.25" customHeight="1" x14ac:dyDescent="0.2">
      <c r="A265" s="77"/>
      <c r="B265" s="78"/>
      <c r="C265" s="77">
        <v>259</v>
      </c>
      <c r="D265" s="85" t="s">
        <v>309</v>
      </c>
      <c r="E265" s="86" t="str">
        <f t="array" aca="1" ref="E265" ca="1">IFERROR(IMAGE(INDEX(Poke_Ref!$C$2:$C$745, MATCH(D265, Poke_Ref!$B$2:$B$745,0)), 3), "")</f>
        <v/>
      </c>
      <c r="F265" s="87" t="s">
        <v>8</v>
      </c>
      <c r="G265" s="73"/>
      <c r="H265" s="74"/>
      <c r="I265" s="74"/>
      <c r="J265" s="74"/>
      <c r="K265" s="74"/>
      <c r="L265" s="74"/>
      <c r="M265" s="74"/>
      <c r="N265" s="74"/>
      <c r="O265" s="74"/>
      <c r="P265" s="74"/>
      <c r="Q265" s="74"/>
      <c r="R265" s="74"/>
      <c r="S265" s="74"/>
      <c r="T265" s="74"/>
      <c r="U265" s="74"/>
      <c r="V265" s="74"/>
      <c r="W265" s="74"/>
      <c r="X265" s="74"/>
      <c r="Y265" s="74"/>
      <c r="Z265" s="74"/>
      <c r="AA265" s="74"/>
      <c r="AB265" s="74"/>
    </row>
    <row r="266" spans="1:28" ht="26.25" customHeight="1" x14ac:dyDescent="0.2">
      <c r="A266" s="77"/>
      <c r="B266" s="78"/>
      <c r="C266" s="77">
        <v>260</v>
      </c>
      <c r="D266" s="85" t="s">
        <v>310</v>
      </c>
      <c r="E266" s="86" t="str">
        <f t="array" aca="1" ref="E266" ca="1">IFERROR(IMAGE(INDEX(Poke_Ref!$C$2:$C$745, MATCH(D266, Poke_Ref!$B$2:$B$745,0)), 3), "")</f>
        <v/>
      </c>
      <c r="F266" s="7" t="s">
        <v>8</v>
      </c>
      <c r="G266" s="73"/>
      <c r="H266" s="74"/>
      <c r="I266" s="74"/>
      <c r="J266" s="74"/>
      <c r="K266" s="74"/>
      <c r="L266" s="74"/>
      <c r="M266" s="74"/>
      <c r="N266" s="74"/>
      <c r="O266" s="74"/>
      <c r="P266" s="74"/>
      <c r="Q266" s="74"/>
      <c r="R266" s="74"/>
      <c r="S266" s="74"/>
      <c r="T266" s="74"/>
      <c r="U266" s="74"/>
      <c r="V266" s="74"/>
      <c r="W266" s="74"/>
      <c r="X266" s="74"/>
      <c r="Y266" s="74"/>
      <c r="Z266" s="74"/>
      <c r="AA266" s="74"/>
      <c r="AB266" s="74"/>
    </row>
    <row r="267" spans="1:28" ht="26.25" customHeight="1" x14ac:dyDescent="0.2">
      <c r="A267" s="77"/>
      <c r="B267" s="78"/>
      <c r="C267" s="77">
        <v>261</v>
      </c>
      <c r="D267" s="85" t="s">
        <v>311</v>
      </c>
      <c r="E267" s="86" t="str">
        <f t="array" aca="1" ref="E267" ca="1">IFERROR(IMAGE(INDEX(Poke_Ref!$C$2:$C$745, MATCH(D267, Poke_Ref!$B$2:$B$745,0)), 3), "")</f>
        <v/>
      </c>
      <c r="F267" s="87" t="s">
        <v>8</v>
      </c>
      <c r="G267" s="73"/>
      <c r="H267" s="74"/>
      <c r="I267" s="74"/>
      <c r="J267" s="74"/>
      <c r="K267" s="74"/>
      <c r="L267" s="74"/>
      <c r="M267" s="74"/>
      <c r="N267" s="74"/>
      <c r="O267" s="74"/>
      <c r="P267" s="74"/>
      <c r="Q267" s="74"/>
      <c r="R267" s="74"/>
      <c r="S267" s="74"/>
      <c r="T267" s="74"/>
      <c r="U267" s="74"/>
      <c r="V267" s="74"/>
      <c r="W267" s="74"/>
      <c r="X267" s="74"/>
      <c r="Y267" s="74"/>
      <c r="Z267" s="74"/>
      <c r="AA267" s="74"/>
      <c r="AB267" s="74"/>
    </row>
    <row r="268" spans="1:28" ht="26.25" customHeight="1" x14ac:dyDescent="0.2">
      <c r="A268" s="77"/>
      <c r="B268" s="78"/>
      <c r="C268" s="77">
        <v>262</v>
      </c>
      <c r="D268" s="85" t="s">
        <v>312</v>
      </c>
      <c r="E268" s="86" t="str">
        <f t="array" aca="1" ref="E268" ca="1">IFERROR(IMAGE(INDEX(Poke_Ref!$C$2:$C$745, MATCH(D268, Poke_Ref!$B$2:$B$745,0)), 3), "")</f>
        <v/>
      </c>
      <c r="F268" s="7" t="s">
        <v>8</v>
      </c>
      <c r="G268" s="73"/>
      <c r="H268" s="74"/>
      <c r="I268" s="74"/>
      <c r="J268" s="74"/>
      <c r="K268" s="74"/>
      <c r="L268" s="74"/>
      <c r="M268" s="74"/>
      <c r="N268" s="74"/>
      <c r="O268" s="74"/>
      <c r="P268" s="74"/>
      <c r="Q268" s="74"/>
      <c r="R268" s="74"/>
      <c r="S268" s="74"/>
      <c r="T268" s="74"/>
      <c r="U268" s="74"/>
      <c r="V268" s="74"/>
      <c r="W268" s="74"/>
      <c r="X268" s="74"/>
      <c r="Y268" s="74"/>
      <c r="Z268" s="74"/>
      <c r="AA268" s="74"/>
      <c r="AB268" s="74"/>
    </row>
    <row r="269" spans="1:28" ht="26.25" customHeight="1" x14ac:dyDescent="0.2">
      <c r="A269" s="77"/>
      <c r="B269" s="78"/>
      <c r="C269" s="77">
        <v>263</v>
      </c>
      <c r="D269" s="85" t="s">
        <v>313</v>
      </c>
      <c r="E269" s="86" t="str">
        <f t="array" aca="1" ref="E269" ca="1">IFERROR(IMAGE(INDEX(Poke_Ref!$C$2:$C$745, MATCH(D269, Poke_Ref!$B$2:$B$745,0)), 3), "")</f>
        <v/>
      </c>
      <c r="F269" s="7" t="s">
        <v>8</v>
      </c>
      <c r="G269" s="73"/>
      <c r="H269" s="74"/>
      <c r="I269" s="74"/>
      <c r="J269" s="74"/>
      <c r="K269" s="74"/>
      <c r="L269" s="74"/>
      <c r="M269" s="74"/>
      <c r="N269" s="74"/>
      <c r="O269" s="74"/>
      <c r="P269" s="74"/>
      <c r="Q269" s="74"/>
      <c r="R269" s="74"/>
      <c r="S269" s="74"/>
      <c r="T269" s="74"/>
      <c r="U269" s="74"/>
      <c r="V269" s="74"/>
      <c r="W269" s="74"/>
      <c r="X269" s="74"/>
      <c r="Y269" s="74"/>
      <c r="Z269" s="74"/>
      <c r="AA269" s="74"/>
      <c r="AB269" s="74"/>
    </row>
    <row r="270" spans="1:28" ht="26.25" customHeight="1" x14ac:dyDescent="0.2">
      <c r="A270" s="77"/>
      <c r="B270" s="78"/>
      <c r="C270" s="77">
        <v>264</v>
      </c>
      <c r="D270" s="85" t="s">
        <v>314</v>
      </c>
      <c r="E270" s="86" t="str">
        <f t="array" aca="1" ref="E270" ca="1">IFERROR(IMAGE(INDEX(Poke_Ref!$C$2:$C$745, MATCH(D270, Poke_Ref!$B$2:$B$745,0)), 3), "")</f>
        <v/>
      </c>
      <c r="F270" s="7" t="s">
        <v>8</v>
      </c>
      <c r="G270" s="73"/>
      <c r="H270" s="74"/>
      <c r="I270" s="74"/>
      <c r="J270" s="74"/>
      <c r="K270" s="74"/>
      <c r="L270" s="74"/>
      <c r="M270" s="74"/>
      <c r="N270" s="74"/>
      <c r="O270" s="74"/>
      <c r="P270" s="74"/>
      <c r="Q270" s="74"/>
      <c r="R270" s="74"/>
      <c r="S270" s="74"/>
      <c r="T270" s="74"/>
      <c r="U270" s="74"/>
      <c r="V270" s="74"/>
      <c r="W270" s="74"/>
      <c r="X270" s="74"/>
      <c r="Y270" s="74"/>
      <c r="Z270" s="74"/>
      <c r="AA270" s="74"/>
      <c r="AB270" s="74"/>
    </row>
    <row r="271" spans="1:28" ht="26.25" customHeight="1" x14ac:dyDescent="0.2">
      <c r="A271" s="77"/>
      <c r="B271" s="78"/>
      <c r="C271" s="77">
        <v>265</v>
      </c>
      <c r="D271" s="85" t="s">
        <v>315</v>
      </c>
      <c r="E271" s="86" t="str">
        <f t="array" aca="1" ref="E271" ca="1">IFERROR(IMAGE(INDEX(Poke_Ref!$C$2:$C$745, MATCH(D271, Poke_Ref!$B$2:$B$745,0)), 3), "")</f>
        <v/>
      </c>
      <c r="F271" s="7" t="s">
        <v>8</v>
      </c>
      <c r="G271" s="73"/>
      <c r="H271" s="74"/>
      <c r="I271" s="74"/>
      <c r="J271" s="74"/>
      <c r="K271" s="74"/>
      <c r="L271" s="74"/>
      <c r="M271" s="74"/>
      <c r="N271" s="74"/>
      <c r="O271" s="74"/>
      <c r="P271" s="74"/>
      <c r="Q271" s="74"/>
      <c r="R271" s="74"/>
      <c r="S271" s="74"/>
      <c r="T271" s="74"/>
      <c r="U271" s="74"/>
      <c r="V271" s="74"/>
      <c r="W271" s="74"/>
      <c r="X271" s="74"/>
      <c r="Y271" s="74"/>
      <c r="Z271" s="74"/>
      <c r="AA271" s="74"/>
      <c r="AB271" s="74"/>
    </row>
    <row r="272" spans="1:28" ht="26.25" customHeight="1" x14ac:dyDescent="0.2">
      <c r="A272" s="77"/>
      <c r="B272" s="78"/>
      <c r="C272" s="77">
        <v>266</v>
      </c>
      <c r="D272" s="85" t="s">
        <v>316</v>
      </c>
      <c r="E272" s="86" t="str">
        <f t="array" aca="1" ref="E272" ca="1">IFERROR(IMAGE(INDEX(Poke_Ref!$C$2:$C$745, MATCH(D272, Poke_Ref!$B$2:$B$745,0)), 3), "")</f>
        <v/>
      </c>
      <c r="F272" s="87" t="s">
        <v>8</v>
      </c>
      <c r="G272" s="73"/>
      <c r="H272" s="74"/>
      <c r="I272" s="74"/>
      <c r="J272" s="74"/>
      <c r="K272" s="74"/>
      <c r="L272" s="74"/>
      <c r="M272" s="74"/>
      <c r="N272" s="74"/>
      <c r="O272" s="74"/>
      <c r="P272" s="74"/>
      <c r="Q272" s="74"/>
      <c r="R272" s="74"/>
      <c r="S272" s="74"/>
      <c r="T272" s="74"/>
      <c r="U272" s="74"/>
      <c r="V272" s="74"/>
      <c r="W272" s="74"/>
      <c r="X272" s="74"/>
      <c r="Y272" s="74"/>
      <c r="Z272" s="74"/>
      <c r="AA272" s="74"/>
      <c r="AB272" s="74"/>
    </row>
    <row r="273" spans="1:28" ht="26.25" customHeight="1" x14ac:dyDescent="0.2">
      <c r="A273" s="77"/>
      <c r="B273" s="78"/>
      <c r="C273" s="77">
        <v>267</v>
      </c>
      <c r="D273" s="85" t="s">
        <v>317</v>
      </c>
      <c r="E273" s="86" t="str">
        <f t="array" aca="1" ref="E273" ca="1">IFERROR(IMAGE(INDEX(Poke_Ref!$C$2:$C$745, MATCH(D273, Poke_Ref!$B$2:$B$745,0)), 3), "")</f>
        <v/>
      </c>
      <c r="F273" s="7" t="s">
        <v>8</v>
      </c>
      <c r="G273" s="73"/>
      <c r="H273" s="74"/>
      <c r="I273" s="74"/>
      <c r="J273" s="74"/>
      <c r="K273" s="74"/>
      <c r="L273" s="74"/>
      <c r="M273" s="74"/>
      <c r="N273" s="74"/>
      <c r="O273" s="74"/>
      <c r="P273" s="74"/>
      <c r="Q273" s="74"/>
      <c r="R273" s="74"/>
      <c r="S273" s="74"/>
      <c r="T273" s="74"/>
      <c r="U273" s="74"/>
      <c r="V273" s="74"/>
      <c r="W273" s="74"/>
      <c r="X273" s="74"/>
      <c r="Y273" s="74"/>
      <c r="Z273" s="74"/>
      <c r="AA273" s="74"/>
      <c r="AB273" s="74"/>
    </row>
    <row r="274" spans="1:28" ht="26.25" customHeight="1" x14ac:dyDescent="0.2">
      <c r="A274" s="77"/>
      <c r="B274" s="78"/>
      <c r="C274" s="77">
        <v>268</v>
      </c>
      <c r="D274" s="85" t="s">
        <v>318</v>
      </c>
      <c r="E274" s="86" t="str">
        <f t="array" aca="1" ref="E274" ca="1">IFERROR(IMAGE(INDEX(Poke_Ref!$C$2:$C$745, MATCH(D274, Poke_Ref!$B$2:$B$745,0)), 3), "")</f>
        <v/>
      </c>
      <c r="F274" s="87" t="s">
        <v>8</v>
      </c>
      <c r="G274" s="73"/>
      <c r="H274" s="74"/>
      <c r="I274" s="74"/>
      <c r="J274" s="74"/>
      <c r="K274" s="74"/>
      <c r="L274" s="74"/>
      <c r="M274" s="74"/>
      <c r="N274" s="74"/>
      <c r="O274" s="74"/>
      <c r="P274" s="74"/>
      <c r="Q274" s="74"/>
      <c r="R274" s="74"/>
      <c r="S274" s="74"/>
      <c r="T274" s="74"/>
      <c r="U274" s="74"/>
      <c r="V274" s="74"/>
      <c r="W274" s="74"/>
      <c r="X274" s="74"/>
      <c r="Y274" s="74"/>
      <c r="Z274" s="74"/>
      <c r="AA274" s="74"/>
      <c r="AB274" s="74"/>
    </row>
    <row r="275" spans="1:28" ht="26.25" customHeight="1" x14ac:dyDescent="0.2">
      <c r="A275" s="77"/>
      <c r="B275" s="78"/>
      <c r="C275" s="77">
        <v>269</v>
      </c>
      <c r="D275" s="85" t="s">
        <v>319</v>
      </c>
      <c r="E275" s="86" t="str">
        <f t="array" aca="1" ref="E275" ca="1">IFERROR(IMAGE(INDEX(Poke_Ref!$C$2:$C$745, MATCH(D275, Poke_Ref!$B$2:$B$745,0)), 3), "")</f>
        <v/>
      </c>
      <c r="F275" s="7" t="s">
        <v>8</v>
      </c>
      <c r="G275" s="73"/>
      <c r="H275" s="74"/>
      <c r="I275" s="74"/>
      <c r="J275" s="74"/>
      <c r="K275" s="74"/>
      <c r="L275" s="74"/>
      <c r="M275" s="74"/>
      <c r="N275" s="74"/>
      <c r="O275" s="74"/>
      <c r="P275" s="74"/>
      <c r="Q275" s="74"/>
      <c r="R275" s="74"/>
      <c r="S275" s="74"/>
      <c r="T275" s="74"/>
      <c r="U275" s="74"/>
      <c r="V275" s="74"/>
      <c r="W275" s="74"/>
      <c r="X275" s="74"/>
      <c r="Y275" s="74"/>
      <c r="Z275" s="74"/>
      <c r="AA275" s="74"/>
      <c r="AB275" s="74"/>
    </row>
    <row r="276" spans="1:28" ht="26.25" customHeight="1" x14ac:dyDescent="0.2">
      <c r="A276" s="77"/>
      <c r="B276" s="78"/>
      <c r="C276" s="77">
        <v>270</v>
      </c>
      <c r="D276" s="85" t="s">
        <v>320</v>
      </c>
      <c r="E276" s="86" t="str">
        <f t="array" aca="1" ref="E276" ca="1">IFERROR(IMAGE(INDEX(Poke_Ref!$C$2:$C$745, MATCH(D276, Poke_Ref!$B$2:$B$745,0)), 3), "")</f>
        <v/>
      </c>
      <c r="F276" s="7" t="s">
        <v>8</v>
      </c>
      <c r="G276" s="73"/>
      <c r="H276" s="74"/>
      <c r="I276" s="74"/>
      <c r="J276" s="74"/>
      <c r="K276" s="74"/>
      <c r="L276" s="74"/>
      <c r="M276" s="74"/>
      <c r="N276" s="74"/>
      <c r="O276" s="74"/>
      <c r="P276" s="74"/>
      <c r="Q276" s="74"/>
      <c r="R276" s="74"/>
      <c r="S276" s="74"/>
      <c r="T276" s="74"/>
      <c r="U276" s="74"/>
      <c r="V276" s="74"/>
      <c r="W276" s="74"/>
      <c r="X276" s="74"/>
      <c r="Y276" s="74"/>
      <c r="Z276" s="74"/>
      <c r="AA276" s="74"/>
      <c r="AB276" s="74"/>
    </row>
    <row r="277" spans="1:28" ht="26.25" customHeight="1" x14ac:dyDescent="0.2">
      <c r="A277" s="77"/>
      <c r="B277" s="78"/>
      <c r="C277" s="77">
        <v>271</v>
      </c>
      <c r="D277" s="85" t="s">
        <v>321</v>
      </c>
      <c r="E277" s="86" t="str">
        <f t="array" aca="1" ref="E277" ca="1">IFERROR(IMAGE(INDEX(Poke_Ref!$C$2:$C$745, MATCH(D277, Poke_Ref!$B$2:$B$745,0)), 3), "")</f>
        <v/>
      </c>
      <c r="F277" s="7" t="s">
        <v>8</v>
      </c>
      <c r="G277" s="73"/>
      <c r="H277" s="74"/>
      <c r="I277" s="74"/>
      <c r="J277" s="74"/>
      <c r="K277" s="74"/>
      <c r="L277" s="74"/>
      <c r="M277" s="74"/>
      <c r="N277" s="74"/>
      <c r="O277" s="74"/>
      <c r="P277" s="74"/>
      <c r="Q277" s="74"/>
      <c r="R277" s="74"/>
      <c r="S277" s="74"/>
      <c r="T277" s="74"/>
      <c r="U277" s="74"/>
      <c r="V277" s="74"/>
      <c r="W277" s="74"/>
      <c r="X277" s="74"/>
      <c r="Y277" s="74"/>
      <c r="Z277" s="74"/>
      <c r="AA277" s="74"/>
      <c r="AB277" s="74"/>
    </row>
    <row r="278" spans="1:28" ht="26.25" customHeight="1" x14ac:dyDescent="0.2">
      <c r="A278" s="77"/>
      <c r="B278" s="78"/>
      <c r="C278" s="77">
        <v>272</v>
      </c>
      <c r="D278" s="85" t="s">
        <v>322</v>
      </c>
      <c r="E278" s="86" t="str">
        <f t="array" aca="1" ref="E278" ca="1">IFERROR(IMAGE(INDEX(Poke_Ref!$C$2:$C$745, MATCH(D278, Poke_Ref!$B$2:$B$745,0)), 3), "")</f>
        <v/>
      </c>
      <c r="F278" s="87" t="s">
        <v>8</v>
      </c>
      <c r="G278" s="73"/>
      <c r="H278" s="74"/>
      <c r="I278" s="74"/>
      <c r="J278" s="74"/>
      <c r="K278" s="74"/>
      <c r="L278" s="74"/>
      <c r="M278" s="74"/>
      <c r="N278" s="74"/>
      <c r="O278" s="74"/>
      <c r="P278" s="74"/>
      <c r="Q278" s="74"/>
      <c r="R278" s="74"/>
      <c r="S278" s="74"/>
      <c r="T278" s="74"/>
      <c r="U278" s="74"/>
      <c r="V278" s="74"/>
      <c r="W278" s="74"/>
      <c r="X278" s="74"/>
      <c r="Y278" s="74"/>
      <c r="Z278" s="74"/>
      <c r="AA278" s="74"/>
      <c r="AB278" s="74"/>
    </row>
    <row r="279" spans="1:28" ht="26.25" customHeight="1" x14ac:dyDescent="0.2">
      <c r="A279" s="77"/>
      <c r="B279" s="78"/>
      <c r="C279" s="77">
        <v>273</v>
      </c>
      <c r="D279" s="85" t="s">
        <v>323</v>
      </c>
      <c r="E279" s="86" t="str">
        <f t="array" aca="1" ref="E279" ca="1">IFERROR(IMAGE(INDEX(Poke_Ref!$C$2:$C$745, MATCH(D279, Poke_Ref!$B$2:$B$745,0)), 3), "")</f>
        <v/>
      </c>
      <c r="F279" s="87" t="s">
        <v>8</v>
      </c>
      <c r="G279" s="73"/>
      <c r="H279" s="74"/>
      <c r="I279" s="74"/>
      <c r="J279" s="74"/>
      <c r="K279" s="74"/>
      <c r="L279" s="74"/>
      <c r="M279" s="74"/>
      <c r="N279" s="74"/>
      <c r="O279" s="74"/>
      <c r="P279" s="74"/>
      <c r="Q279" s="74"/>
      <c r="R279" s="74"/>
      <c r="S279" s="74"/>
      <c r="T279" s="74"/>
      <c r="U279" s="74"/>
      <c r="V279" s="74"/>
      <c r="W279" s="74"/>
      <c r="X279" s="74"/>
      <c r="Y279" s="74"/>
      <c r="Z279" s="74"/>
      <c r="AA279" s="74"/>
      <c r="AB279" s="74"/>
    </row>
    <row r="280" spans="1:28" ht="26.25" customHeight="1" x14ac:dyDescent="0.2">
      <c r="A280" s="77"/>
      <c r="B280" s="78"/>
      <c r="C280" s="77">
        <v>274</v>
      </c>
      <c r="D280" s="85" t="s">
        <v>324</v>
      </c>
      <c r="E280" s="86" t="str">
        <f t="array" aca="1" ref="E280" ca="1">IFERROR(IMAGE(INDEX(Poke_Ref!$C$2:$C$745, MATCH(D280, Poke_Ref!$B$2:$B$745,0)), 3), "")</f>
        <v/>
      </c>
      <c r="F280" s="7" t="s">
        <v>8</v>
      </c>
      <c r="G280" s="73"/>
      <c r="H280" s="74"/>
      <c r="I280" s="74"/>
      <c r="J280" s="74"/>
      <c r="K280" s="74"/>
      <c r="L280" s="74"/>
      <c r="M280" s="74"/>
      <c r="N280" s="74"/>
      <c r="O280" s="74"/>
      <c r="P280" s="74"/>
      <c r="Q280" s="74"/>
      <c r="R280" s="74"/>
      <c r="S280" s="74"/>
      <c r="T280" s="74"/>
      <c r="U280" s="74"/>
      <c r="V280" s="74"/>
      <c r="W280" s="74"/>
      <c r="X280" s="74"/>
      <c r="Y280" s="74"/>
      <c r="Z280" s="74"/>
      <c r="AA280" s="74"/>
      <c r="AB280" s="74"/>
    </row>
    <row r="281" spans="1:28" ht="26.25" customHeight="1" x14ac:dyDescent="0.2">
      <c r="A281" s="77"/>
      <c r="B281" s="78"/>
      <c r="C281" s="77">
        <v>275</v>
      </c>
      <c r="D281" s="85" t="s">
        <v>325</v>
      </c>
      <c r="E281" s="86" t="str">
        <f t="array" aca="1" ref="E281" ca="1">IFERROR(IMAGE(INDEX(Poke_Ref!$C$2:$C$745, MATCH(D281, Poke_Ref!$B$2:$B$745,0)), 3), "")</f>
        <v/>
      </c>
      <c r="F281" s="87" t="s">
        <v>8</v>
      </c>
      <c r="G281" s="73"/>
      <c r="H281" s="74"/>
      <c r="I281" s="74"/>
      <c r="J281" s="74"/>
      <c r="K281" s="74"/>
      <c r="L281" s="74"/>
      <c r="M281" s="74"/>
      <c r="N281" s="74"/>
      <c r="O281" s="74"/>
      <c r="P281" s="74"/>
      <c r="Q281" s="74"/>
      <c r="R281" s="74"/>
      <c r="S281" s="74"/>
      <c r="T281" s="74"/>
      <c r="U281" s="74"/>
      <c r="V281" s="74"/>
      <c r="W281" s="74"/>
      <c r="X281" s="74"/>
      <c r="Y281" s="74"/>
      <c r="Z281" s="74"/>
      <c r="AA281" s="74"/>
      <c r="AB281" s="74"/>
    </row>
    <row r="282" spans="1:28" ht="26.25" customHeight="1" x14ac:dyDescent="0.2">
      <c r="A282" s="77"/>
      <c r="B282" s="78"/>
      <c r="C282" s="77">
        <v>276</v>
      </c>
      <c r="D282" s="85" t="s">
        <v>326</v>
      </c>
      <c r="E282" s="86" t="str">
        <f t="array" aca="1" ref="E282" ca="1">IFERROR(IMAGE(INDEX(Poke_Ref!$C$2:$C$745, MATCH(D282, Poke_Ref!$B$2:$B$745,0)), 3), "")</f>
        <v/>
      </c>
      <c r="F282" s="87" t="s">
        <v>8</v>
      </c>
      <c r="G282" s="73"/>
      <c r="H282" s="74"/>
      <c r="I282" s="74"/>
      <c r="J282" s="74"/>
      <c r="K282" s="74"/>
      <c r="L282" s="74"/>
      <c r="M282" s="74"/>
      <c r="N282" s="74"/>
      <c r="O282" s="74"/>
      <c r="P282" s="74"/>
      <c r="Q282" s="74"/>
      <c r="R282" s="74"/>
      <c r="S282" s="74"/>
      <c r="T282" s="74"/>
      <c r="U282" s="74"/>
      <c r="V282" s="74"/>
      <c r="W282" s="74"/>
      <c r="X282" s="74"/>
      <c r="Y282" s="74"/>
      <c r="Z282" s="74"/>
      <c r="AA282" s="74"/>
      <c r="AB282" s="74"/>
    </row>
    <row r="283" spans="1:28" ht="26.25" customHeight="1" x14ac:dyDescent="0.2">
      <c r="A283" s="77"/>
      <c r="B283" s="78"/>
      <c r="C283" s="77">
        <v>277</v>
      </c>
      <c r="D283" s="85" t="s">
        <v>327</v>
      </c>
      <c r="E283" s="86" t="str">
        <f t="array" aca="1" ref="E283" ca="1">IFERROR(IMAGE(INDEX(Poke_Ref!$C$2:$C$745, MATCH(D283, Poke_Ref!$B$2:$B$745,0)), 3), "")</f>
        <v/>
      </c>
      <c r="F283" s="7" t="s">
        <v>8</v>
      </c>
      <c r="G283" s="73"/>
      <c r="H283" s="74"/>
      <c r="I283" s="74"/>
      <c r="J283" s="74"/>
      <c r="K283" s="74"/>
      <c r="L283" s="74"/>
      <c r="M283" s="74"/>
      <c r="N283" s="74"/>
      <c r="O283" s="74"/>
      <c r="P283" s="74"/>
      <c r="Q283" s="74"/>
      <c r="R283" s="74"/>
      <c r="S283" s="74"/>
      <c r="T283" s="74"/>
      <c r="U283" s="74"/>
      <c r="V283" s="74"/>
      <c r="W283" s="74"/>
      <c r="X283" s="74"/>
      <c r="Y283" s="74"/>
      <c r="Z283" s="74"/>
      <c r="AA283" s="74"/>
      <c r="AB283" s="74"/>
    </row>
    <row r="284" spans="1:28" ht="26.25" customHeight="1" x14ac:dyDescent="0.2">
      <c r="A284" s="77"/>
      <c r="B284" s="78"/>
      <c r="C284" s="77">
        <v>278</v>
      </c>
      <c r="D284" s="85" t="s">
        <v>328</v>
      </c>
      <c r="E284" s="86" t="str">
        <f t="array" aca="1" ref="E284" ca="1">IFERROR(IMAGE(INDEX(Poke_Ref!$C$2:$C$745, MATCH(D284, Poke_Ref!$B$2:$B$745,0)), 3), "")</f>
        <v/>
      </c>
      <c r="F284" s="7" t="s">
        <v>8</v>
      </c>
      <c r="G284" s="73"/>
      <c r="H284" s="74"/>
      <c r="I284" s="74"/>
      <c r="J284" s="74"/>
      <c r="K284" s="74"/>
      <c r="L284" s="74"/>
      <c r="M284" s="74"/>
      <c r="N284" s="74"/>
      <c r="O284" s="74"/>
      <c r="P284" s="74"/>
      <c r="Q284" s="74"/>
      <c r="R284" s="74"/>
      <c r="S284" s="74"/>
      <c r="T284" s="74"/>
      <c r="U284" s="74"/>
      <c r="V284" s="74"/>
      <c r="W284" s="74"/>
      <c r="X284" s="74"/>
      <c r="Y284" s="74"/>
      <c r="Z284" s="74"/>
      <c r="AA284" s="74"/>
      <c r="AB284" s="74"/>
    </row>
    <row r="285" spans="1:28" ht="26.25" customHeight="1" x14ac:dyDescent="0.2">
      <c r="A285" s="77"/>
      <c r="B285" s="78"/>
      <c r="C285" s="77">
        <v>279</v>
      </c>
      <c r="D285" s="85" t="s">
        <v>329</v>
      </c>
      <c r="E285" s="86" t="str">
        <f t="array" aca="1" ref="E285" ca="1">IFERROR(IMAGE(INDEX(Poke_Ref!$C$2:$C$745, MATCH(D285, Poke_Ref!$B$2:$B$745,0)), 3), "")</f>
        <v/>
      </c>
      <c r="F285" s="7" t="s">
        <v>8</v>
      </c>
      <c r="G285" s="73"/>
      <c r="H285" s="74"/>
      <c r="I285" s="74"/>
      <c r="J285" s="74"/>
      <c r="K285" s="74"/>
      <c r="L285" s="74"/>
      <c r="M285" s="74"/>
      <c r="N285" s="74"/>
      <c r="O285" s="74"/>
      <c r="P285" s="74"/>
      <c r="Q285" s="74"/>
      <c r="R285" s="74"/>
      <c r="S285" s="74"/>
      <c r="T285" s="74"/>
      <c r="U285" s="74"/>
      <c r="V285" s="74"/>
      <c r="W285" s="74"/>
      <c r="X285" s="74"/>
      <c r="Y285" s="74"/>
      <c r="Z285" s="74"/>
      <c r="AA285" s="74"/>
      <c r="AB285" s="74"/>
    </row>
    <row r="286" spans="1:28" ht="26.25" customHeight="1" x14ac:dyDescent="0.2">
      <c r="A286" s="77"/>
      <c r="B286" s="78"/>
      <c r="C286" s="77">
        <v>280</v>
      </c>
      <c r="D286" s="85" t="s">
        <v>330</v>
      </c>
      <c r="E286" s="86" t="str">
        <f t="array" aca="1" ref="E286" ca="1">IFERROR(IMAGE(INDEX(Poke_Ref!$C$2:$C$745, MATCH(D286, Poke_Ref!$B$2:$B$745,0)), 3), "")</f>
        <v/>
      </c>
      <c r="F286" s="7" t="s">
        <v>8</v>
      </c>
      <c r="G286" s="73"/>
      <c r="H286" s="74"/>
      <c r="I286" s="74"/>
      <c r="J286" s="74"/>
      <c r="K286" s="74"/>
      <c r="L286" s="74"/>
      <c r="M286" s="74"/>
      <c r="N286" s="74"/>
      <c r="O286" s="74"/>
      <c r="P286" s="74"/>
      <c r="Q286" s="74"/>
      <c r="R286" s="74"/>
      <c r="S286" s="74"/>
      <c r="T286" s="74"/>
      <c r="U286" s="74"/>
      <c r="V286" s="74"/>
      <c r="W286" s="74"/>
      <c r="X286" s="74"/>
      <c r="Y286" s="74"/>
      <c r="Z286" s="74"/>
      <c r="AA286" s="74"/>
      <c r="AB286" s="74"/>
    </row>
    <row r="287" spans="1:28" ht="26.25" customHeight="1" x14ac:dyDescent="0.2">
      <c r="A287" s="77"/>
      <c r="B287" s="78"/>
      <c r="C287" s="77">
        <v>281</v>
      </c>
      <c r="D287" s="85" t="s">
        <v>331</v>
      </c>
      <c r="E287" s="86" t="str">
        <f t="array" aca="1" ref="E287" ca="1">IFERROR(IMAGE(INDEX(Poke_Ref!$C$2:$C$745, MATCH(D287, Poke_Ref!$B$2:$B$745,0)), 3), "")</f>
        <v/>
      </c>
      <c r="F287" s="87" t="s">
        <v>8</v>
      </c>
      <c r="G287" s="73"/>
      <c r="H287" s="74"/>
      <c r="I287" s="74"/>
      <c r="J287" s="74"/>
      <c r="K287" s="74"/>
      <c r="L287" s="74"/>
      <c r="M287" s="74"/>
      <c r="N287" s="74"/>
      <c r="O287" s="74"/>
      <c r="P287" s="74"/>
      <c r="Q287" s="74"/>
      <c r="R287" s="74"/>
      <c r="S287" s="74"/>
      <c r="T287" s="74"/>
      <c r="U287" s="74"/>
      <c r="V287" s="74"/>
      <c r="W287" s="74"/>
      <c r="X287" s="74"/>
      <c r="Y287" s="74"/>
      <c r="Z287" s="74"/>
      <c r="AA287" s="74"/>
      <c r="AB287" s="74"/>
    </row>
    <row r="288" spans="1:28" ht="26.25" customHeight="1" x14ac:dyDescent="0.2">
      <c r="A288" s="92"/>
      <c r="B288" s="93"/>
      <c r="C288" s="77">
        <v>282</v>
      </c>
      <c r="D288" s="85" t="s">
        <v>332</v>
      </c>
      <c r="E288" s="86" t="str">
        <f t="array" aca="1" ref="E288" ca="1">IFERROR(IMAGE(INDEX(Poke_Ref!$C$2:$C$745, MATCH(D288, Poke_Ref!$B$2:$B$745,0)), 3), "")</f>
        <v/>
      </c>
      <c r="F288" s="87" t="s">
        <v>8</v>
      </c>
      <c r="G288" s="73"/>
      <c r="H288" s="74"/>
      <c r="I288" s="74"/>
      <c r="J288" s="74"/>
      <c r="K288" s="74"/>
      <c r="L288" s="74"/>
      <c r="M288" s="74"/>
      <c r="N288" s="74"/>
      <c r="O288" s="74"/>
      <c r="P288" s="74"/>
      <c r="Q288" s="74"/>
      <c r="R288" s="74"/>
      <c r="S288" s="74"/>
      <c r="T288" s="74"/>
      <c r="U288" s="74"/>
      <c r="V288" s="74"/>
      <c r="W288" s="74"/>
      <c r="X288" s="74"/>
      <c r="Y288" s="74"/>
      <c r="Z288" s="74"/>
      <c r="AA288" s="74"/>
      <c r="AB288" s="74"/>
    </row>
    <row r="289" spans="1:28" ht="26.25" customHeight="1" x14ac:dyDescent="0.2">
      <c r="A289" s="77"/>
      <c r="B289" s="78"/>
      <c r="C289" s="77">
        <v>283</v>
      </c>
      <c r="D289" s="85" t="s">
        <v>333</v>
      </c>
      <c r="E289" s="86" t="str">
        <f t="array" aca="1" ref="E289" ca="1">IFERROR(IMAGE(INDEX(Poke_Ref!$C$2:$C$745, MATCH(D289, Poke_Ref!$B$2:$B$745,0)), 3), "")</f>
        <v/>
      </c>
      <c r="F289" s="7" t="s">
        <v>8</v>
      </c>
      <c r="G289" s="73"/>
      <c r="H289" s="74"/>
      <c r="I289" s="74"/>
      <c r="J289" s="74"/>
      <c r="K289" s="74"/>
      <c r="L289" s="74"/>
      <c r="M289" s="74"/>
      <c r="N289" s="74"/>
      <c r="O289" s="74"/>
      <c r="P289" s="74"/>
      <c r="Q289" s="74"/>
      <c r="R289" s="74"/>
      <c r="S289" s="74"/>
      <c r="T289" s="74"/>
      <c r="U289" s="74"/>
      <c r="V289" s="74"/>
      <c r="W289" s="74"/>
      <c r="X289" s="74"/>
      <c r="Y289" s="74"/>
      <c r="Z289" s="74"/>
      <c r="AA289" s="74"/>
      <c r="AB289" s="74"/>
    </row>
    <row r="290" spans="1:28" ht="26.25" customHeight="1" x14ac:dyDescent="0.2">
      <c r="A290" s="77"/>
      <c r="B290" s="78"/>
      <c r="C290" s="77">
        <v>284</v>
      </c>
      <c r="D290" s="85" t="s">
        <v>334</v>
      </c>
      <c r="E290" s="86" t="str">
        <f t="array" aca="1" ref="E290" ca="1">IFERROR(IMAGE(INDEX(Poke_Ref!$C$2:$C$745, MATCH(D290, Poke_Ref!$B$2:$B$745,0)), 3), "")</f>
        <v/>
      </c>
      <c r="F290" s="7" t="s">
        <v>8</v>
      </c>
      <c r="G290" s="73"/>
      <c r="H290" s="74"/>
      <c r="I290" s="74"/>
      <c r="J290" s="74"/>
      <c r="K290" s="74"/>
      <c r="L290" s="74"/>
      <c r="M290" s="74"/>
      <c r="N290" s="74"/>
      <c r="O290" s="74"/>
      <c r="P290" s="74"/>
      <c r="Q290" s="74"/>
      <c r="R290" s="74"/>
      <c r="S290" s="74"/>
      <c r="T290" s="74"/>
      <c r="U290" s="74"/>
      <c r="V290" s="74"/>
      <c r="W290" s="74"/>
      <c r="X290" s="74"/>
      <c r="Y290" s="74"/>
      <c r="Z290" s="74"/>
      <c r="AA290" s="74"/>
      <c r="AB290" s="74"/>
    </row>
    <row r="291" spans="1:28" ht="26.25" customHeight="1" x14ac:dyDescent="0.2">
      <c r="A291" s="77"/>
      <c r="B291" s="78"/>
      <c r="C291" s="77">
        <v>285</v>
      </c>
      <c r="D291" s="85" t="s">
        <v>335</v>
      </c>
      <c r="E291" s="86" t="str">
        <f t="array" aca="1" ref="E291" ca="1">IFERROR(IMAGE(INDEX(Poke_Ref!$C$2:$C$745, MATCH(D291, Poke_Ref!$B$2:$B$745,0)), 3), "")</f>
        <v/>
      </c>
      <c r="F291" s="7" t="s">
        <v>8</v>
      </c>
      <c r="G291" s="73"/>
      <c r="H291" s="74"/>
      <c r="I291" s="74"/>
      <c r="J291" s="74"/>
      <c r="K291" s="74"/>
      <c r="L291" s="74"/>
      <c r="M291" s="74"/>
      <c r="N291" s="74"/>
      <c r="O291" s="74"/>
      <c r="P291" s="74"/>
      <c r="Q291" s="74"/>
      <c r="R291" s="74"/>
      <c r="S291" s="74"/>
      <c r="T291" s="74"/>
      <c r="U291" s="74"/>
      <c r="V291" s="74"/>
      <c r="W291" s="74"/>
      <c r="X291" s="74"/>
      <c r="Y291" s="74"/>
      <c r="Z291" s="74"/>
      <c r="AA291" s="74"/>
      <c r="AB291" s="74"/>
    </row>
    <row r="292" spans="1:28" ht="26.25" customHeight="1" x14ac:dyDescent="0.2">
      <c r="A292" s="77"/>
      <c r="B292" s="78"/>
      <c r="C292" s="77">
        <v>286</v>
      </c>
      <c r="D292" s="85" t="s">
        <v>336</v>
      </c>
      <c r="E292" s="86" t="str">
        <f t="array" aca="1" ref="E292" ca="1">IFERROR(IMAGE(INDEX(Poke_Ref!$C$2:$C$745, MATCH(D292, Poke_Ref!$B$2:$B$745,0)), 3), "")</f>
        <v/>
      </c>
      <c r="F292" s="7" t="s">
        <v>8</v>
      </c>
      <c r="G292" s="73"/>
      <c r="H292" s="74"/>
      <c r="I292" s="74"/>
      <c r="J292" s="74"/>
      <c r="K292" s="74"/>
      <c r="L292" s="74"/>
      <c r="M292" s="74"/>
      <c r="N292" s="74"/>
      <c r="O292" s="74"/>
      <c r="P292" s="74"/>
      <c r="Q292" s="74"/>
      <c r="R292" s="74"/>
      <c r="S292" s="74"/>
      <c r="T292" s="74"/>
      <c r="U292" s="74"/>
      <c r="V292" s="74"/>
      <c r="W292" s="74"/>
      <c r="X292" s="74"/>
      <c r="Y292" s="74"/>
      <c r="Z292" s="74"/>
      <c r="AA292" s="74"/>
      <c r="AB292" s="74"/>
    </row>
    <row r="293" spans="1:28" ht="26.25" customHeight="1" x14ac:dyDescent="0.2">
      <c r="A293" s="77"/>
      <c r="B293" s="78"/>
      <c r="C293" s="77">
        <v>287</v>
      </c>
      <c r="D293" s="85" t="s">
        <v>337</v>
      </c>
      <c r="E293" s="86" t="str">
        <f t="array" aca="1" ref="E293" ca="1">IFERROR(IMAGE(INDEX(Poke_Ref!$C$2:$C$745, MATCH(D293, Poke_Ref!$B$2:$B$745,0)), 3), "")</f>
        <v/>
      </c>
      <c r="F293" s="87" t="s">
        <v>8</v>
      </c>
      <c r="G293" s="73"/>
      <c r="H293" s="74"/>
      <c r="I293" s="74"/>
      <c r="J293" s="74"/>
      <c r="K293" s="74"/>
      <c r="L293" s="74"/>
      <c r="M293" s="74"/>
      <c r="N293" s="74"/>
      <c r="O293" s="74"/>
      <c r="P293" s="74"/>
      <c r="Q293" s="74"/>
      <c r="R293" s="74"/>
      <c r="S293" s="74"/>
      <c r="T293" s="74"/>
      <c r="U293" s="74"/>
      <c r="V293" s="74"/>
      <c r="W293" s="74"/>
      <c r="X293" s="74"/>
      <c r="Y293" s="74"/>
      <c r="Z293" s="74"/>
      <c r="AA293" s="74"/>
      <c r="AB293" s="74"/>
    </row>
    <row r="294" spans="1:28" ht="26.25" customHeight="1" x14ac:dyDescent="0.2">
      <c r="A294" s="77"/>
      <c r="B294" s="78"/>
      <c r="C294" s="77">
        <v>288</v>
      </c>
      <c r="D294" s="85" t="s">
        <v>338</v>
      </c>
      <c r="E294" s="86" t="str">
        <f t="array" aca="1" ref="E294" ca="1">IFERROR(IMAGE(INDEX(Poke_Ref!$C$2:$C$745, MATCH(D294, Poke_Ref!$B$2:$B$745,0)), 3), "")</f>
        <v/>
      </c>
      <c r="F294" s="7" t="s">
        <v>8</v>
      </c>
      <c r="G294" s="73"/>
      <c r="H294" s="74"/>
      <c r="I294" s="74"/>
      <c r="J294" s="74"/>
      <c r="K294" s="74"/>
      <c r="L294" s="74"/>
      <c r="M294" s="74"/>
      <c r="N294" s="74"/>
      <c r="O294" s="74"/>
      <c r="P294" s="74"/>
      <c r="Q294" s="74"/>
      <c r="R294" s="74"/>
      <c r="S294" s="74"/>
      <c r="T294" s="74"/>
      <c r="U294" s="74"/>
      <c r="V294" s="74"/>
      <c r="W294" s="74"/>
      <c r="X294" s="74"/>
      <c r="Y294" s="74"/>
      <c r="Z294" s="74"/>
      <c r="AA294" s="74"/>
      <c r="AB294" s="74"/>
    </row>
    <row r="295" spans="1:28" ht="26.25" customHeight="1" x14ac:dyDescent="0.2">
      <c r="A295" s="77"/>
      <c r="B295" s="78"/>
      <c r="C295" s="77">
        <v>289</v>
      </c>
      <c r="D295" s="85" t="s">
        <v>339</v>
      </c>
      <c r="E295" s="86" t="str">
        <f t="array" aca="1" ref="E295" ca="1">IFERROR(IMAGE(INDEX(Poke_Ref!$C$2:$C$745, MATCH(D295, Poke_Ref!$B$2:$B$745,0)), 3), "")</f>
        <v/>
      </c>
      <c r="F295" s="87" t="s">
        <v>8</v>
      </c>
      <c r="G295" s="73"/>
      <c r="H295" s="74"/>
      <c r="I295" s="74"/>
      <c r="J295" s="74"/>
      <c r="K295" s="74"/>
      <c r="L295" s="74"/>
      <c r="M295" s="74"/>
      <c r="N295" s="74"/>
      <c r="O295" s="74"/>
      <c r="P295" s="74"/>
      <c r="Q295" s="74"/>
      <c r="R295" s="74"/>
      <c r="S295" s="74"/>
      <c r="T295" s="74"/>
      <c r="U295" s="74"/>
      <c r="V295" s="74"/>
      <c r="W295" s="74"/>
      <c r="X295" s="74"/>
      <c r="Y295" s="74"/>
      <c r="Z295" s="74"/>
      <c r="AA295" s="74"/>
      <c r="AB295" s="74"/>
    </row>
    <row r="296" spans="1:28" ht="26.25" customHeight="1" x14ac:dyDescent="0.2">
      <c r="A296" s="77"/>
      <c r="B296" s="78"/>
      <c r="C296" s="77">
        <v>290</v>
      </c>
      <c r="D296" s="85" t="s">
        <v>340</v>
      </c>
      <c r="E296" s="86" t="str">
        <f t="array" aca="1" ref="E296" ca="1">IFERROR(IMAGE(INDEX(Poke_Ref!$C$2:$C$745, MATCH(D296, Poke_Ref!$B$2:$B$745,0)), 3), "")</f>
        <v/>
      </c>
      <c r="F296" s="7" t="s">
        <v>8</v>
      </c>
      <c r="G296" s="73"/>
      <c r="H296" s="74"/>
      <c r="I296" s="74"/>
      <c r="J296" s="74"/>
      <c r="K296" s="74"/>
      <c r="L296" s="74"/>
      <c r="M296" s="74"/>
      <c r="N296" s="74"/>
      <c r="O296" s="74"/>
      <c r="P296" s="74"/>
      <c r="Q296" s="74"/>
      <c r="R296" s="74"/>
      <c r="S296" s="74"/>
      <c r="T296" s="74"/>
      <c r="U296" s="74"/>
      <c r="V296" s="74"/>
      <c r="W296" s="74"/>
      <c r="X296" s="74"/>
      <c r="Y296" s="74"/>
      <c r="Z296" s="74"/>
      <c r="AA296" s="74"/>
      <c r="AB296" s="74"/>
    </row>
    <row r="297" spans="1:28" ht="26.25" customHeight="1" x14ac:dyDescent="0.2">
      <c r="A297" s="77"/>
      <c r="B297" s="78"/>
      <c r="C297" s="77">
        <v>291</v>
      </c>
      <c r="D297" s="85" t="s">
        <v>341</v>
      </c>
      <c r="E297" s="86" t="str">
        <f t="array" aca="1" ref="E297" ca="1">IFERROR(IMAGE(INDEX(Poke_Ref!$C$2:$C$745, MATCH(D297, Poke_Ref!$B$2:$B$745,0)), 3), "")</f>
        <v/>
      </c>
      <c r="F297" s="7" t="s">
        <v>8</v>
      </c>
      <c r="G297" s="73"/>
      <c r="H297" s="74"/>
      <c r="I297" s="74"/>
      <c r="J297" s="74"/>
      <c r="K297" s="74"/>
      <c r="L297" s="74"/>
      <c r="M297" s="74"/>
      <c r="N297" s="74"/>
      <c r="O297" s="74"/>
      <c r="P297" s="74"/>
      <c r="Q297" s="74"/>
      <c r="R297" s="74"/>
      <c r="S297" s="74"/>
      <c r="T297" s="74"/>
      <c r="U297" s="74"/>
      <c r="V297" s="74"/>
      <c r="W297" s="74"/>
      <c r="X297" s="74"/>
      <c r="Y297" s="74"/>
      <c r="Z297" s="74"/>
      <c r="AA297" s="74"/>
      <c r="AB297" s="74"/>
    </row>
    <row r="298" spans="1:28" ht="26.25" customHeight="1" x14ac:dyDescent="0.2">
      <c r="A298" s="77"/>
      <c r="B298" s="78"/>
      <c r="C298" s="77">
        <v>292</v>
      </c>
      <c r="D298" s="85" t="s">
        <v>342</v>
      </c>
      <c r="E298" s="86" t="str">
        <f t="array" aca="1" ref="E298" ca="1">IFERROR(IMAGE(INDEX(Poke_Ref!$C$2:$C$745, MATCH(D298, Poke_Ref!$B$2:$B$745,0)), 3), "")</f>
        <v/>
      </c>
      <c r="F298" s="7" t="s">
        <v>8</v>
      </c>
      <c r="G298" s="73"/>
      <c r="H298" s="74"/>
      <c r="I298" s="74"/>
      <c r="J298" s="74"/>
      <c r="K298" s="74"/>
      <c r="L298" s="74"/>
      <c r="M298" s="74"/>
      <c r="N298" s="74"/>
      <c r="O298" s="74"/>
      <c r="P298" s="74"/>
      <c r="Q298" s="74"/>
      <c r="R298" s="74"/>
      <c r="S298" s="74"/>
      <c r="T298" s="74"/>
      <c r="U298" s="74"/>
      <c r="V298" s="74"/>
      <c r="W298" s="74"/>
      <c r="X298" s="74"/>
      <c r="Y298" s="74"/>
      <c r="Z298" s="74"/>
      <c r="AA298" s="74"/>
      <c r="AB298" s="74"/>
    </row>
    <row r="299" spans="1:28" ht="26.25" customHeight="1" x14ac:dyDescent="0.2">
      <c r="A299" s="77"/>
      <c r="B299" s="78"/>
      <c r="C299" s="77">
        <v>293</v>
      </c>
      <c r="D299" s="85" t="s">
        <v>343</v>
      </c>
      <c r="E299" s="86" t="str">
        <f t="array" aca="1" ref="E299" ca="1">IFERROR(IMAGE(INDEX(Poke_Ref!$C$2:$C$745, MATCH(D299, Poke_Ref!$B$2:$B$745,0)), 3), "")</f>
        <v/>
      </c>
      <c r="F299" s="7" t="s">
        <v>8</v>
      </c>
      <c r="G299" s="73"/>
      <c r="H299" s="74"/>
      <c r="I299" s="74"/>
      <c r="J299" s="74"/>
      <c r="K299" s="74"/>
      <c r="L299" s="74"/>
      <c r="M299" s="74"/>
      <c r="N299" s="74"/>
      <c r="O299" s="74"/>
      <c r="P299" s="74"/>
      <c r="Q299" s="74"/>
      <c r="R299" s="74"/>
      <c r="S299" s="74"/>
      <c r="T299" s="74"/>
      <c r="U299" s="74"/>
      <c r="V299" s="74"/>
      <c r="W299" s="74"/>
      <c r="X299" s="74"/>
      <c r="Y299" s="74"/>
      <c r="Z299" s="74"/>
      <c r="AA299" s="74"/>
      <c r="AB299" s="74"/>
    </row>
    <row r="300" spans="1:28" ht="26.25" customHeight="1" x14ac:dyDescent="0.2">
      <c r="A300" s="77"/>
      <c r="B300" s="78"/>
      <c r="C300" s="77">
        <v>294</v>
      </c>
      <c r="D300" s="85" t="s">
        <v>344</v>
      </c>
      <c r="E300" s="86" t="str">
        <f t="array" aca="1" ref="E300" ca="1">IFERROR(IMAGE(INDEX(Poke_Ref!$C$2:$C$745, MATCH(D300, Poke_Ref!$B$2:$B$745,0)), 3), "")</f>
        <v/>
      </c>
      <c r="F300" s="7" t="s">
        <v>8</v>
      </c>
      <c r="G300" s="73"/>
      <c r="H300" s="74"/>
      <c r="I300" s="74"/>
      <c r="J300" s="74"/>
      <c r="K300" s="74"/>
      <c r="L300" s="74"/>
      <c r="M300" s="74"/>
      <c r="N300" s="74"/>
      <c r="O300" s="74"/>
      <c r="P300" s="74"/>
      <c r="Q300" s="74"/>
      <c r="R300" s="74"/>
      <c r="S300" s="74"/>
      <c r="T300" s="74"/>
      <c r="U300" s="74"/>
      <c r="V300" s="74"/>
      <c r="W300" s="74"/>
      <c r="X300" s="74"/>
      <c r="Y300" s="74"/>
      <c r="Z300" s="74"/>
      <c r="AA300" s="74"/>
      <c r="AB300" s="74"/>
    </row>
    <row r="301" spans="1:28" ht="26.25" customHeight="1" x14ac:dyDescent="0.2">
      <c r="A301" s="77"/>
      <c r="B301" s="78"/>
      <c r="C301" s="77">
        <v>295</v>
      </c>
      <c r="D301" s="85" t="s">
        <v>345</v>
      </c>
      <c r="E301" s="86" t="str">
        <f t="array" aca="1" ref="E301" ca="1">IFERROR(IMAGE(INDEX(Poke_Ref!$C$2:$C$745, MATCH(D301, Poke_Ref!$B$2:$B$745,0)), 3), "")</f>
        <v/>
      </c>
      <c r="F301" s="87" t="s">
        <v>8</v>
      </c>
      <c r="G301" s="73"/>
      <c r="H301" s="74"/>
      <c r="I301" s="74"/>
      <c r="J301" s="74"/>
      <c r="K301" s="74"/>
      <c r="L301" s="74"/>
      <c r="M301" s="74"/>
      <c r="N301" s="74"/>
      <c r="O301" s="74"/>
      <c r="P301" s="74"/>
      <c r="Q301" s="74"/>
      <c r="R301" s="74"/>
      <c r="S301" s="74"/>
      <c r="T301" s="74"/>
      <c r="U301" s="74"/>
      <c r="V301" s="74"/>
      <c r="W301" s="74"/>
      <c r="X301" s="74"/>
      <c r="Y301" s="74"/>
      <c r="Z301" s="74"/>
      <c r="AA301" s="74"/>
      <c r="AB301" s="74"/>
    </row>
    <row r="302" spans="1:28" ht="26.25" customHeight="1" x14ac:dyDescent="0.2">
      <c r="A302" s="77"/>
      <c r="B302" s="78"/>
      <c r="C302" s="77">
        <v>296</v>
      </c>
      <c r="D302" s="85" t="s">
        <v>346</v>
      </c>
      <c r="E302" s="86" t="str">
        <f t="array" aca="1" ref="E302" ca="1">IFERROR(IMAGE(INDEX(Poke_Ref!$C$2:$C$745, MATCH(D302, Poke_Ref!$B$2:$B$745,0)), 3), "")</f>
        <v/>
      </c>
      <c r="F302" s="7" t="s">
        <v>8</v>
      </c>
      <c r="G302" s="73"/>
      <c r="H302" s="74"/>
      <c r="I302" s="74"/>
      <c r="J302" s="74"/>
      <c r="K302" s="74"/>
      <c r="L302" s="74"/>
      <c r="M302" s="74"/>
      <c r="N302" s="74"/>
      <c r="O302" s="74"/>
      <c r="P302" s="74"/>
      <c r="Q302" s="74"/>
      <c r="R302" s="74"/>
      <c r="S302" s="74"/>
      <c r="T302" s="74"/>
      <c r="U302" s="74"/>
      <c r="V302" s="74"/>
      <c r="W302" s="74"/>
      <c r="X302" s="74"/>
      <c r="Y302" s="74"/>
      <c r="Z302" s="74"/>
      <c r="AA302" s="74"/>
      <c r="AB302" s="74"/>
    </row>
    <row r="303" spans="1:28" ht="26.25" customHeight="1" x14ac:dyDescent="0.2">
      <c r="A303" s="77"/>
      <c r="B303" s="78"/>
      <c r="C303" s="77">
        <v>297</v>
      </c>
      <c r="D303" s="85" t="s">
        <v>347</v>
      </c>
      <c r="E303" s="86" t="str">
        <f t="array" aca="1" ref="E303" ca="1">IFERROR(IMAGE(INDEX(Poke_Ref!$C$2:$C$745, MATCH(D303, Poke_Ref!$B$2:$B$745,0)), 3), "")</f>
        <v/>
      </c>
      <c r="F303" s="87" t="s">
        <v>8</v>
      </c>
      <c r="G303" s="73"/>
      <c r="H303" s="74"/>
      <c r="I303" s="74"/>
      <c r="J303" s="74"/>
      <c r="K303" s="74"/>
      <c r="L303" s="74"/>
      <c r="M303" s="74"/>
      <c r="N303" s="74"/>
      <c r="O303" s="74"/>
      <c r="P303" s="74"/>
      <c r="Q303" s="74"/>
      <c r="R303" s="74"/>
      <c r="S303" s="74"/>
      <c r="T303" s="74"/>
      <c r="U303" s="74"/>
      <c r="V303" s="74"/>
      <c r="W303" s="74"/>
      <c r="X303" s="74"/>
      <c r="Y303" s="74"/>
      <c r="Z303" s="74"/>
      <c r="AA303" s="74"/>
      <c r="AB303" s="74"/>
    </row>
    <row r="304" spans="1:28" ht="26.25" customHeight="1" x14ac:dyDescent="0.2">
      <c r="A304" s="77"/>
      <c r="B304" s="78"/>
      <c r="C304" s="77">
        <v>298</v>
      </c>
      <c r="D304" s="85" t="s">
        <v>348</v>
      </c>
      <c r="E304" s="86" t="str">
        <f t="array" aca="1" ref="E304" ca="1">IFERROR(IMAGE(INDEX(Poke_Ref!$C$2:$C$745, MATCH(D304, Poke_Ref!$B$2:$B$745,0)), 3), "")</f>
        <v/>
      </c>
      <c r="F304" s="7" t="s">
        <v>8</v>
      </c>
      <c r="G304" s="73"/>
      <c r="H304" s="74"/>
      <c r="I304" s="74"/>
      <c r="J304" s="74"/>
      <c r="K304" s="74"/>
      <c r="L304" s="74"/>
      <c r="M304" s="74"/>
      <c r="N304" s="74"/>
      <c r="O304" s="74"/>
      <c r="P304" s="74"/>
      <c r="Q304" s="74"/>
      <c r="R304" s="74"/>
      <c r="S304" s="74"/>
      <c r="T304" s="74"/>
      <c r="U304" s="74"/>
      <c r="V304" s="74"/>
      <c r="W304" s="74"/>
      <c r="X304" s="74"/>
      <c r="Y304" s="74"/>
      <c r="Z304" s="74"/>
      <c r="AA304" s="74"/>
      <c r="AB304" s="74"/>
    </row>
    <row r="305" spans="1:28" ht="26.25" customHeight="1" x14ac:dyDescent="0.2">
      <c r="A305" s="77"/>
      <c r="B305" s="78"/>
      <c r="C305" s="77">
        <v>299</v>
      </c>
      <c r="D305" s="85" t="s">
        <v>349</v>
      </c>
      <c r="E305" s="86" t="str">
        <f t="array" aca="1" ref="E305" ca="1">IFERROR(IMAGE(INDEX(Poke_Ref!$C$2:$C$745, MATCH(D305, Poke_Ref!$B$2:$B$745,0)), 3), "")</f>
        <v/>
      </c>
      <c r="F305" s="7" t="s">
        <v>8</v>
      </c>
      <c r="G305" s="73"/>
      <c r="H305" s="74"/>
      <c r="I305" s="74"/>
      <c r="J305" s="74"/>
      <c r="K305" s="74"/>
      <c r="L305" s="74"/>
      <c r="M305" s="74"/>
      <c r="N305" s="74"/>
      <c r="O305" s="74"/>
      <c r="P305" s="74"/>
      <c r="Q305" s="74"/>
      <c r="R305" s="74"/>
      <c r="S305" s="74"/>
      <c r="T305" s="74"/>
      <c r="U305" s="74"/>
      <c r="V305" s="74"/>
      <c r="W305" s="74"/>
      <c r="X305" s="74"/>
      <c r="Y305" s="74"/>
      <c r="Z305" s="74"/>
      <c r="AA305" s="74"/>
      <c r="AB305" s="74"/>
    </row>
    <row r="306" spans="1:28" ht="26.25" customHeight="1" x14ac:dyDescent="0.2">
      <c r="A306" s="77"/>
      <c r="B306" s="78"/>
      <c r="C306" s="77">
        <v>300</v>
      </c>
      <c r="D306" s="85" t="s">
        <v>350</v>
      </c>
      <c r="E306" s="86" t="str">
        <f t="array" aca="1" ref="E306" ca="1">IFERROR(IMAGE(INDEX(Poke_Ref!$C$2:$C$745, MATCH(D306, Poke_Ref!$B$2:$B$745,0)), 3), "")</f>
        <v/>
      </c>
      <c r="F306" s="7" t="s">
        <v>8</v>
      </c>
      <c r="G306" s="73"/>
      <c r="H306" s="74"/>
      <c r="I306" s="74"/>
      <c r="J306" s="74"/>
      <c r="K306" s="74"/>
      <c r="L306" s="74"/>
      <c r="M306" s="74"/>
      <c r="N306" s="74"/>
      <c r="O306" s="74"/>
      <c r="P306" s="74"/>
      <c r="Q306" s="74"/>
      <c r="R306" s="74"/>
      <c r="S306" s="74"/>
      <c r="T306" s="74"/>
      <c r="U306" s="74"/>
      <c r="V306" s="74"/>
      <c r="W306" s="74"/>
      <c r="X306" s="74"/>
      <c r="Y306" s="74"/>
      <c r="Z306" s="74"/>
      <c r="AA306" s="74"/>
      <c r="AB306" s="74"/>
    </row>
    <row r="307" spans="1:28" ht="26.25" customHeight="1" x14ac:dyDescent="0.2">
      <c r="A307" s="77"/>
      <c r="B307" s="78"/>
      <c r="C307" s="77">
        <v>301</v>
      </c>
      <c r="D307" s="85" t="s">
        <v>351</v>
      </c>
      <c r="E307" s="86" t="str">
        <f t="array" aca="1" ref="E307" ca="1">IFERROR(IMAGE(INDEX(Poke_Ref!$C$2:$C$745, MATCH(D307, Poke_Ref!$B$2:$B$745,0)), 3), "")</f>
        <v/>
      </c>
      <c r="F307" s="7" t="s">
        <v>8</v>
      </c>
      <c r="G307" s="73"/>
      <c r="H307" s="74"/>
      <c r="I307" s="74"/>
      <c r="J307" s="74"/>
      <c r="K307" s="74"/>
      <c r="L307" s="74"/>
      <c r="M307" s="74"/>
      <c r="N307" s="74"/>
      <c r="O307" s="74"/>
      <c r="P307" s="74"/>
      <c r="Q307" s="74"/>
      <c r="R307" s="74"/>
      <c r="S307" s="74"/>
      <c r="T307" s="74"/>
      <c r="U307" s="74"/>
      <c r="V307" s="74"/>
      <c r="W307" s="74"/>
      <c r="X307" s="74"/>
      <c r="Y307" s="74"/>
      <c r="Z307" s="74"/>
      <c r="AA307" s="74"/>
      <c r="AB307" s="74"/>
    </row>
    <row r="308" spans="1:28" ht="26.25" customHeight="1" x14ac:dyDescent="0.2">
      <c r="A308" s="77"/>
      <c r="B308" s="78"/>
      <c r="C308" s="77">
        <v>302</v>
      </c>
      <c r="D308" s="85" t="s">
        <v>352</v>
      </c>
      <c r="E308" s="86" t="str">
        <f t="array" aca="1" ref="E308" ca="1">IFERROR(IMAGE(INDEX(Poke_Ref!$C$2:$C$745, MATCH(D308, Poke_Ref!$B$2:$B$745,0)), 3), "")</f>
        <v/>
      </c>
      <c r="F308" s="87" t="s">
        <v>8</v>
      </c>
      <c r="G308" s="73"/>
      <c r="H308" s="74"/>
      <c r="I308" s="74"/>
      <c r="J308" s="74"/>
      <c r="K308" s="74"/>
      <c r="L308" s="74"/>
      <c r="M308" s="74"/>
      <c r="N308" s="74"/>
      <c r="O308" s="74"/>
      <c r="P308" s="74"/>
      <c r="Q308" s="74"/>
      <c r="R308" s="74"/>
      <c r="S308" s="74"/>
      <c r="T308" s="74"/>
      <c r="U308" s="74"/>
      <c r="V308" s="74"/>
      <c r="W308" s="74"/>
      <c r="X308" s="74"/>
      <c r="Y308" s="74"/>
      <c r="Z308" s="74"/>
      <c r="AA308" s="74"/>
      <c r="AB308" s="74"/>
    </row>
    <row r="309" spans="1:28" ht="26.25" customHeight="1" x14ac:dyDescent="0.2">
      <c r="A309" s="77"/>
      <c r="B309" s="78"/>
      <c r="C309" s="77">
        <v>303</v>
      </c>
      <c r="D309" s="85" t="s">
        <v>353</v>
      </c>
      <c r="E309" s="86" t="str">
        <f t="array" aca="1" ref="E309" ca="1">IFERROR(IMAGE(INDEX(Poke_Ref!$C$2:$C$745, MATCH(D309, Poke_Ref!$B$2:$B$745,0)), 3), "")</f>
        <v/>
      </c>
      <c r="F309" s="7" t="s">
        <v>8</v>
      </c>
      <c r="G309" s="73"/>
      <c r="H309" s="74"/>
      <c r="I309" s="74"/>
      <c r="J309" s="74"/>
      <c r="K309" s="74"/>
      <c r="L309" s="74"/>
      <c r="M309" s="74"/>
      <c r="N309" s="74"/>
      <c r="O309" s="74"/>
      <c r="P309" s="74"/>
      <c r="Q309" s="74"/>
      <c r="R309" s="74"/>
      <c r="S309" s="74"/>
      <c r="T309" s="74"/>
      <c r="U309" s="74"/>
      <c r="V309" s="74"/>
      <c r="W309" s="74"/>
      <c r="X309" s="74"/>
      <c r="Y309" s="74"/>
      <c r="Z309" s="74"/>
      <c r="AA309" s="74"/>
      <c r="AB309" s="74"/>
    </row>
    <row r="310" spans="1:28" ht="26.25" customHeight="1" x14ac:dyDescent="0.2">
      <c r="A310" s="77"/>
      <c r="B310" s="78"/>
      <c r="C310" s="77">
        <v>304</v>
      </c>
      <c r="D310" s="85" t="s">
        <v>354</v>
      </c>
      <c r="E310" s="86" t="str">
        <f t="array" aca="1" ref="E310" ca="1">IFERROR(IMAGE(INDEX(Poke_Ref!$C$2:$C$745, MATCH(D310, Poke_Ref!$B$2:$B$745,0)), 3), "")</f>
        <v/>
      </c>
      <c r="F310" s="7" t="s">
        <v>8</v>
      </c>
      <c r="G310" s="73"/>
      <c r="H310" s="74"/>
      <c r="I310" s="74"/>
      <c r="J310" s="74"/>
      <c r="K310" s="74"/>
      <c r="L310" s="74"/>
      <c r="M310" s="74"/>
      <c r="N310" s="74"/>
      <c r="O310" s="74"/>
      <c r="P310" s="74"/>
      <c r="Q310" s="74"/>
      <c r="R310" s="74"/>
      <c r="S310" s="74"/>
      <c r="T310" s="74"/>
      <c r="U310" s="74"/>
      <c r="V310" s="74"/>
      <c r="W310" s="74"/>
      <c r="X310" s="74"/>
      <c r="Y310" s="74"/>
      <c r="Z310" s="74"/>
      <c r="AA310" s="74"/>
      <c r="AB310" s="74"/>
    </row>
    <row r="311" spans="1:28" ht="26.25" customHeight="1" x14ac:dyDescent="0.2">
      <c r="A311" s="77"/>
      <c r="B311" s="78"/>
      <c r="C311" s="77">
        <v>305</v>
      </c>
      <c r="D311" s="85" t="s">
        <v>355</v>
      </c>
      <c r="E311" s="86" t="str">
        <f t="array" aca="1" ref="E311" ca="1">IFERROR(IMAGE(INDEX(Poke_Ref!$C$2:$C$745, MATCH(D311, Poke_Ref!$B$2:$B$745,0)), 3), "")</f>
        <v/>
      </c>
      <c r="F311" s="7" t="s">
        <v>8</v>
      </c>
      <c r="G311" s="73"/>
      <c r="H311" s="74"/>
      <c r="I311" s="74"/>
      <c r="J311" s="74"/>
      <c r="K311" s="74"/>
      <c r="L311" s="74"/>
      <c r="M311" s="74"/>
      <c r="N311" s="74"/>
      <c r="O311" s="74"/>
      <c r="P311" s="74"/>
      <c r="Q311" s="74"/>
      <c r="R311" s="74"/>
      <c r="S311" s="74"/>
      <c r="T311" s="74"/>
      <c r="U311" s="74"/>
      <c r="V311" s="74"/>
      <c r="W311" s="74"/>
      <c r="X311" s="74"/>
      <c r="Y311" s="74"/>
      <c r="Z311" s="74"/>
      <c r="AA311" s="74"/>
      <c r="AB311" s="74"/>
    </row>
    <row r="312" spans="1:28" ht="26.25" customHeight="1" x14ac:dyDescent="0.2">
      <c r="A312" s="77"/>
      <c r="B312" s="78"/>
      <c r="C312" s="77">
        <v>306</v>
      </c>
      <c r="D312" s="85" t="s">
        <v>356</v>
      </c>
      <c r="E312" s="86" t="str">
        <f t="array" aca="1" ref="E312" ca="1">IFERROR(IMAGE(INDEX(Poke_Ref!$C$2:$C$745, MATCH(D312, Poke_Ref!$B$2:$B$745,0)), 3), "")</f>
        <v/>
      </c>
      <c r="F312" s="87" t="s">
        <v>8</v>
      </c>
      <c r="G312" s="73"/>
      <c r="H312" s="74"/>
      <c r="I312" s="74"/>
      <c r="J312" s="74"/>
      <c r="K312" s="74"/>
      <c r="L312" s="74"/>
      <c r="M312" s="74"/>
      <c r="N312" s="74"/>
      <c r="O312" s="74"/>
      <c r="P312" s="74"/>
      <c r="Q312" s="74"/>
      <c r="R312" s="74"/>
      <c r="S312" s="74"/>
      <c r="T312" s="74"/>
      <c r="U312" s="74"/>
      <c r="V312" s="74"/>
      <c r="W312" s="74"/>
      <c r="X312" s="74"/>
      <c r="Y312" s="74"/>
      <c r="Z312" s="74"/>
      <c r="AA312" s="74"/>
      <c r="AB312" s="74"/>
    </row>
    <row r="313" spans="1:28" ht="26.25" customHeight="1" x14ac:dyDescent="0.2">
      <c r="A313" s="77"/>
      <c r="B313" s="78"/>
      <c r="C313" s="77">
        <v>307</v>
      </c>
      <c r="D313" s="85" t="s">
        <v>357</v>
      </c>
      <c r="E313" s="86" t="str">
        <f t="array" aca="1" ref="E313" ca="1">IFERROR(IMAGE(INDEX(Poke_Ref!$C$2:$C$745, MATCH(D313, Poke_Ref!$B$2:$B$745,0)), 3), "")</f>
        <v/>
      </c>
      <c r="F313" s="7" t="s">
        <v>8</v>
      </c>
      <c r="G313" s="73"/>
      <c r="H313" s="74"/>
      <c r="I313" s="74"/>
      <c r="J313" s="74"/>
      <c r="K313" s="74"/>
      <c r="L313" s="74"/>
      <c r="M313" s="74"/>
      <c r="N313" s="74"/>
      <c r="O313" s="74"/>
      <c r="P313" s="74"/>
      <c r="Q313" s="74"/>
      <c r="R313" s="74"/>
      <c r="S313" s="74"/>
      <c r="T313" s="74"/>
      <c r="U313" s="74"/>
      <c r="V313" s="74"/>
      <c r="W313" s="74"/>
      <c r="X313" s="74"/>
      <c r="Y313" s="74"/>
      <c r="Z313" s="74"/>
      <c r="AA313" s="74"/>
      <c r="AB313" s="74"/>
    </row>
    <row r="314" spans="1:28" ht="26.25" customHeight="1" x14ac:dyDescent="0.2">
      <c r="A314" s="77"/>
      <c r="B314" s="78"/>
      <c r="C314" s="77">
        <v>308</v>
      </c>
      <c r="D314" s="85" t="s">
        <v>358</v>
      </c>
      <c r="E314" s="86" t="str">
        <f t="array" aca="1" ref="E314" ca="1">IFERROR(IMAGE(INDEX(Poke_Ref!$C$2:$C$745, MATCH(D314, Poke_Ref!$B$2:$B$745,0)), 3), "")</f>
        <v/>
      </c>
      <c r="F314" s="87" t="s">
        <v>8</v>
      </c>
      <c r="G314" s="73"/>
      <c r="H314" s="74"/>
      <c r="I314" s="74"/>
      <c r="J314" s="74"/>
      <c r="K314" s="74"/>
      <c r="L314" s="74"/>
      <c r="M314" s="74"/>
      <c r="N314" s="74"/>
      <c r="O314" s="74"/>
      <c r="P314" s="74"/>
      <c r="Q314" s="74"/>
      <c r="R314" s="74"/>
      <c r="S314" s="74"/>
      <c r="T314" s="74"/>
      <c r="U314" s="74"/>
      <c r="V314" s="74"/>
      <c r="W314" s="74"/>
      <c r="X314" s="74"/>
      <c r="Y314" s="74"/>
      <c r="Z314" s="74"/>
      <c r="AA314" s="74"/>
      <c r="AB314" s="74"/>
    </row>
    <row r="315" spans="1:28" ht="26.25" customHeight="1" x14ac:dyDescent="0.2">
      <c r="A315" s="77"/>
      <c r="B315" s="78"/>
      <c r="C315" s="77">
        <v>309</v>
      </c>
      <c r="D315" s="85" t="s">
        <v>359</v>
      </c>
      <c r="E315" s="86" t="str">
        <f t="array" aca="1" ref="E315" ca="1">IFERROR(IMAGE(INDEX(Poke_Ref!$C$2:$C$745, MATCH(D315, Poke_Ref!$B$2:$B$745,0)), 3), "")</f>
        <v/>
      </c>
      <c r="F315" s="7" t="s">
        <v>8</v>
      </c>
      <c r="G315" s="73"/>
      <c r="H315" s="74"/>
      <c r="I315" s="74"/>
      <c r="J315" s="74"/>
      <c r="K315" s="74"/>
      <c r="L315" s="74"/>
      <c r="M315" s="74"/>
      <c r="N315" s="74"/>
      <c r="O315" s="74"/>
      <c r="P315" s="74"/>
      <c r="Q315" s="74"/>
      <c r="R315" s="74"/>
      <c r="S315" s="74"/>
      <c r="T315" s="74"/>
      <c r="U315" s="74"/>
      <c r="V315" s="74"/>
      <c r="W315" s="74"/>
      <c r="X315" s="74"/>
      <c r="Y315" s="74"/>
      <c r="Z315" s="74"/>
      <c r="AA315" s="74"/>
      <c r="AB315" s="74"/>
    </row>
    <row r="316" spans="1:28" ht="26.25" customHeight="1" x14ac:dyDescent="0.2">
      <c r="A316" s="77"/>
      <c r="B316" s="78"/>
      <c r="C316" s="77">
        <v>310</v>
      </c>
      <c r="D316" s="85" t="s">
        <v>360</v>
      </c>
      <c r="E316" s="86" t="str">
        <f t="array" aca="1" ref="E316" ca="1">IFERROR(IMAGE(INDEX(Poke_Ref!$C$2:$C$745, MATCH(D316, Poke_Ref!$B$2:$B$745,0)), 3), "")</f>
        <v/>
      </c>
      <c r="F316" s="87" t="s">
        <v>8</v>
      </c>
      <c r="G316" s="73"/>
      <c r="H316" s="74"/>
      <c r="I316" s="74"/>
      <c r="J316" s="74"/>
      <c r="K316" s="74"/>
      <c r="L316" s="74"/>
      <c r="M316" s="74"/>
      <c r="N316" s="74"/>
      <c r="O316" s="74"/>
      <c r="P316" s="74"/>
      <c r="Q316" s="74"/>
      <c r="R316" s="74"/>
      <c r="S316" s="74"/>
      <c r="T316" s="74"/>
      <c r="U316" s="74"/>
      <c r="V316" s="74"/>
      <c r="W316" s="74"/>
      <c r="X316" s="74"/>
      <c r="Y316" s="74"/>
      <c r="Z316" s="74"/>
      <c r="AA316" s="74"/>
      <c r="AB316" s="74"/>
    </row>
    <row r="317" spans="1:28" ht="26.25" customHeight="1" x14ac:dyDescent="0.2">
      <c r="A317" s="77"/>
      <c r="B317" s="78"/>
      <c r="C317" s="77">
        <v>311</v>
      </c>
      <c r="D317" s="85" t="s">
        <v>361</v>
      </c>
      <c r="E317" s="86" t="str">
        <f t="array" aca="1" ref="E317" ca="1">IFERROR(IMAGE(INDEX(Poke_Ref!$C$2:$C$745, MATCH(D317, Poke_Ref!$B$2:$B$745,0)), 3), "")</f>
        <v/>
      </c>
      <c r="F317" s="7" t="s">
        <v>8</v>
      </c>
      <c r="G317" s="73"/>
      <c r="H317" s="74"/>
      <c r="I317" s="74"/>
      <c r="J317" s="74"/>
      <c r="K317" s="74"/>
      <c r="L317" s="74"/>
      <c r="M317" s="74"/>
      <c r="N317" s="74"/>
      <c r="O317" s="74"/>
      <c r="P317" s="74"/>
      <c r="Q317" s="74"/>
      <c r="R317" s="74"/>
      <c r="S317" s="74"/>
      <c r="T317" s="74"/>
      <c r="U317" s="74"/>
      <c r="V317" s="74"/>
      <c r="W317" s="74"/>
      <c r="X317" s="74"/>
      <c r="Y317" s="74"/>
      <c r="Z317" s="74"/>
      <c r="AA317" s="74"/>
      <c r="AB317" s="74"/>
    </row>
    <row r="318" spans="1:28" ht="26.25" customHeight="1" x14ac:dyDescent="0.2">
      <c r="A318" s="77"/>
      <c r="B318" s="78"/>
      <c r="C318" s="77">
        <v>312</v>
      </c>
      <c r="D318" s="85" t="s">
        <v>362</v>
      </c>
      <c r="E318" s="86" t="str">
        <f t="array" aca="1" ref="E318" ca="1">IFERROR(IMAGE(INDEX(Poke_Ref!$C$2:$C$745, MATCH(D318, Poke_Ref!$B$2:$B$745,0)), 3), "")</f>
        <v/>
      </c>
      <c r="F318" s="7" t="s">
        <v>8</v>
      </c>
      <c r="G318" s="73"/>
      <c r="H318" s="74"/>
      <c r="I318" s="74"/>
      <c r="J318" s="74"/>
      <c r="K318" s="74"/>
      <c r="L318" s="74"/>
      <c r="M318" s="74"/>
      <c r="N318" s="74"/>
      <c r="O318" s="74"/>
      <c r="P318" s="74"/>
      <c r="Q318" s="74"/>
      <c r="R318" s="74"/>
      <c r="S318" s="74"/>
      <c r="T318" s="74"/>
      <c r="U318" s="74"/>
      <c r="V318" s="74"/>
      <c r="W318" s="74"/>
      <c r="X318" s="74"/>
      <c r="Y318" s="74"/>
      <c r="Z318" s="74"/>
      <c r="AA318" s="74"/>
      <c r="AB318" s="74"/>
    </row>
    <row r="319" spans="1:28" ht="26.25" customHeight="1" x14ac:dyDescent="0.2">
      <c r="A319" s="77"/>
      <c r="B319" s="78"/>
      <c r="C319" s="77">
        <v>313</v>
      </c>
      <c r="D319" s="85" t="s">
        <v>363</v>
      </c>
      <c r="E319" s="86" t="str">
        <f t="array" aca="1" ref="E319" ca="1">IFERROR(IMAGE(INDEX(Poke_Ref!$C$2:$C$745, MATCH(D319, Poke_Ref!$B$2:$B$745,0)), 3), "")</f>
        <v/>
      </c>
      <c r="F319" s="7" t="s">
        <v>8</v>
      </c>
      <c r="G319" s="73"/>
      <c r="H319" s="74"/>
      <c r="I319" s="74"/>
      <c r="J319" s="74"/>
      <c r="K319" s="74"/>
      <c r="L319" s="74"/>
      <c r="M319" s="74"/>
      <c r="N319" s="74"/>
      <c r="O319" s="74"/>
      <c r="P319" s="74"/>
      <c r="Q319" s="74"/>
      <c r="R319" s="74"/>
      <c r="S319" s="74"/>
      <c r="T319" s="74"/>
      <c r="U319" s="74"/>
      <c r="V319" s="74"/>
      <c r="W319" s="74"/>
      <c r="X319" s="74"/>
      <c r="Y319" s="74"/>
      <c r="Z319" s="74"/>
      <c r="AA319" s="74"/>
      <c r="AB319" s="74"/>
    </row>
    <row r="320" spans="1:28" ht="26.25" customHeight="1" x14ac:dyDescent="0.2">
      <c r="A320" s="77"/>
      <c r="B320" s="78"/>
      <c r="C320" s="77">
        <v>314</v>
      </c>
      <c r="D320" s="85" t="s">
        <v>364</v>
      </c>
      <c r="E320" s="86" t="str">
        <f t="array" aca="1" ref="E320" ca="1">IFERROR(IMAGE(INDEX(Poke_Ref!$C$2:$C$745, MATCH(D320, Poke_Ref!$B$2:$B$745,0)), 3), "")</f>
        <v/>
      </c>
      <c r="F320" s="7" t="s">
        <v>8</v>
      </c>
      <c r="G320" s="73"/>
      <c r="H320" s="74"/>
      <c r="I320" s="74"/>
      <c r="J320" s="74"/>
      <c r="K320" s="74"/>
      <c r="L320" s="74"/>
      <c r="M320" s="74"/>
      <c r="N320" s="74"/>
      <c r="O320" s="74"/>
      <c r="P320" s="74"/>
      <c r="Q320" s="74"/>
      <c r="R320" s="74"/>
      <c r="S320" s="74"/>
      <c r="T320" s="74"/>
      <c r="U320" s="74"/>
      <c r="V320" s="74"/>
      <c r="W320" s="74"/>
      <c r="X320" s="74"/>
      <c r="Y320" s="74"/>
      <c r="Z320" s="74"/>
      <c r="AA320" s="74"/>
      <c r="AB320" s="74"/>
    </row>
    <row r="321" spans="1:28" ht="26.25" customHeight="1" x14ac:dyDescent="0.2">
      <c r="A321" s="77"/>
      <c r="B321" s="78"/>
      <c r="C321" s="77">
        <v>315</v>
      </c>
      <c r="D321" s="85" t="s">
        <v>365</v>
      </c>
      <c r="E321" s="86" t="str">
        <f t="array" aca="1" ref="E321" ca="1">IFERROR(IMAGE(INDEX(Poke_Ref!$C$2:$C$745, MATCH(D321, Poke_Ref!$B$2:$B$745,0)), 3), "")</f>
        <v/>
      </c>
      <c r="F321" s="7" t="s">
        <v>8</v>
      </c>
      <c r="G321" s="73"/>
      <c r="H321" s="74"/>
      <c r="I321" s="74"/>
      <c r="J321" s="74"/>
      <c r="K321" s="74"/>
      <c r="L321" s="74"/>
      <c r="M321" s="74"/>
      <c r="N321" s="74"/>
      <c r="O321" s="74"/>
      <c r="P321" s="74"/>
      <c r="Q321" s="74"/>
      <c r="R321" s="74"/>
      <c r="S321" s="74"/>
      <c r="T321" s="74"/>
      <c r="U321" s="74"/>
      <c r="V321" s="74"/>
      <c r="W321" s="74"/>
      <c r="X321" s="74"/>
      <c r="Y321" s="74"/>
      <c r="Z321" s="74"/>
      <c r="AA321" s="74"/>
      <c r="AB321" s="74"/>
    </row>
    <row r="322" spans="1:28" ht="26.25" customHeight="1" x14ac:dyDescent="0.2">
      <c r="A322" s="77"/>
      <c r="B322" s="78"/>
      <c r="C322" s="77">
        <v>316</v>
      </c>
      <c r="D322" s="85" t="s">
        <v>366</v>
      </c>
      <c r="E322" s="86" t="str">
        <f t="array" aca="1" ref="E322" ca="1">IFERROR(IMAGE(INDEX(Poke_Ref!$C$2:$C$745, MATCH(D322, Poke_Ref!$B$2:$B$745,0)), 3), "")</f>
        <v/>
      </c>
      <c r="F322" s="87" t="s">
        <v>8</v>
      </c>
      <c r="G322" s="73"/>
      <c r="H322" s="74"/>
      <c r="I322" s="74"/>
      <c r="J322" s="74"/>
      <c r="K322" s="74"/>
      <c r="L322" s="74"/>
      <c r="M322" s="74"/>
      <c r="N322" s="74"/>
      <c r="O322" s="74"/>
      <c r="P322" s="74"/>
      <c r="Q322" s="74"/>
      <c r="R322" s="74"/>
      <c r="S322" s="74"/>
      <c r="T322" s="74"/>
      <c r="U322" s="74"/>
      <c r="V322" s="74"/>
      <c r="W322" s="74"/>
      <c r="X322" s="74"/>
      <c r="Y322" s="74"/>
      <c r="Z322" s="74"/>
      <c r="AA322" s="74"/>
      <c r="AB322" s="74"/>
    </row>
    <row r="323" spans="1:28" ht="26.25" customHeight="1" x14ac:dyDescent="0.2">
      <c r="A323" s="77"/>
      <c r="B323" s="78"/>
      <c r="C323" s="77">
        <v>317</v>
      </c>
      <c r="D323" s="85" t="s">
        <v>367</v>
      </c>
      <c r="E323" s="86" t="str">
        <f t="array" aca="1" ref="E323" ca="1">IFERROR(IMAGE(INDEX(Poke_Ref!$C$2:$C$745, MATCH(D323, Poke_Ref!$B$2:$B$745,0)), 3), "")</f>
        <v/>
      </c>
      <c r="F323" s="7" t="s">
        <v>8</v>
      </c>
      <c r="G323" s="73"/>
      <c r="H323" s="74"/>
      <c r="I323" s="74"/>
      <c r="J323" s="74"/>
      <c r="K323" s="74"/>
      <c r="L323" s="74"/>
      <c r="M323" s="74"/>
      <c r="N323" s="74"/>
      <c r="O323" s="74"/>
      <c r="P323" s="74"/>
      <c r="Q323" s="74"/>
      <c r="R323" s="74"/>
      <c r="S323" s="74"/>
      <c r="T323" s="74"/>
      <c r="U323" s="74"/>
      <c r="V323" s="74"/>
      <c r="W323" s="74"/>
      <c r="X323" s="74"/>
      <c r="Y323" s="74"/>
      <c r="Z323" s="74"/>
      <c r="AA323" s="74"/>
      <c r="AB323" s="74"/>
    </row>
    <row r="324" spans="1:28" ht="26.25" customHeight="1" x14ac:dyDescent="0.2">
      <c r="A324" s="77"/>
      <c r="B324" s="78"/>
      <c r="C324" s="77">
        <v>318</v>
      </c>
      <c r="D324" s="85" t="s">
        <v>368</v>
      </c>
      <c r="E324" s="86" t="str">
        <f t="array" aca="1" ref="E324" ca="1">IFERROR(IMAGE(INDEX(Poke_Ref!$C$2:$C$745, MATCH(D324, Poke_Ref!$B$2:$B$745,0)), 3), "")</f>
        <v/>
      </c>
      <c r="F324" s="7" t="s">
        <v>8</v>
      </c>
      <c r="G324" s="73"/>
      <c r="H324" s="74"/>
      <c r="I324" s="74"/>
      <c r="J324" s="74"/>
      <c r="K324" s="74"/>
      <c r="L324" s="74"/>
      <c r="M324" s="74"/>
      <c r="N324" s="74"/>
      <c r="O324" s="74"/>
      <c r="P324" s="74"/>
      <c r="Q324" s="74"/>
      <c r="R324" s="74"/>
      <c r="S324" s="74"/>
      <c r="T324" s="74"/>
      <c r="U324" s="74"/>
      <c r="V324" s="74"/>
      <c r="W324" s="74"/>
      <c r="X324" s="74"/>
      <c r="Y324" s="74"/>
      <c r="Z324" s="74"/>
      <c r="AA324" s="74"/>
      <c r="AB324" s="74"/>
    </row>
    <row r="325" spans="1:28" ht="26.25" customHeight="1" x14ac:dyDescent="0.2">
      <c r="A325" s="77"/>
      <c r="B325" s="78"/>
      <c r="C325" s="77">
        <v>319</v>
      </c>
      <c r="D325" s="85" t="s">
        <v>369</v>
      </c>
      <c r="E325" s="86" t="str">
        <f t="array" aca="1" ref="E325" ca="1">IFERROR(IMAGE(INDEX(Poke_Ref!$C$2:$C$745, MATCH(D325, Poke_Ref!$B$2:$B$745,0)), 3), "")</f>
        <v/>
      </c>
      <c r="F325" s="87" t="s">
        <v>8</v>
      </c>
      <c r="G325" s="73"/>
      <c r="H325" s="74"/>
      <c r="I325" s="74"/>
      <c r="J325" s="74"/>
      <c r="K325" s="74"/>
      <c r="L325" s="74"/>
      <c r="M325" s="74"/>
      <c r="N325" s="74"/>
      <c r="O325" s="74"/>
      <c r="P325" s="74"/>
      <c r="Q325" s="74"/>
      <c r="R325" s="74"/>
      <c r="S325" s="74"/>
      <c r="T325" s="74"/>
      <c r="U325" s="74"/>
      <c r="V325" s="74"/>
      <c r="W325" s="74"/>
      <c r="X325" s="74"/>
      <c r="Y325" s="74"/>
      <c r="Z325" s="74"/>
      <c r="AA325" s="74"/>
      <c r="AB325" s="74"/>
    </row>
    <row r="326" spans="1:28" ht="26.25" customHeight="1" x14ac:dyDescent="0.2">
      <c r="A326" s="77"/>
      <c r="B326" s="78"/>
      <c r="C326" s="77">
        <v>320</v>
      </c>
      <c r="D326" s="85" t="s">
        <v>370</v>
      </c>
      <c r="E326" s="86" t="str">
        <f t="array" aca="1" ref="E326" ca="1">IFERROR(IMAGE(INDEX(Poke_Ref!$C$2:$C$745, MATCH(D326, Poke_Ref!$B$2:$B$745,0)), 3), "")</f>
        <v/>
      </c>
      <c r="F326" s="7" t="s">
        <v>8</v>
      </c>
      <c r="G326" s="73"/>
      <c r="H326" s="74"/>
      <c r="I326" s="74"/>
      <c r="J326" s="74"/>
      <c r="K326" s="74"/>
      <c r="L326" s="74"/>
      <c r="M326" s="74"/>
      <c r="N326" s="74"/>
      <c r="O326" s="74"/>
      <c r="P326" s="74"/>
      <c r="Q326" s="74"/>
      <c r="R326" s="74"/>
      <c r="S326" s="74"/>
      <c r="T326" s="74"/>
      <c r="U326" s="74"/>
      <c r="V326" s="74"/>
      <c r="W326" s="74"/>
      <c r="X326" s="74"/>
      <c r="Y326" s="74"/>
      <c r="Z326" s="74"/>
      <c r="AA326" s="74"/>
      <c r="AB326" s="74"/>
    </row>
    <row r="327" spans="1:28" ht="26.25" customHeight="1" x14ac:dyDescent="0.2">
      <c r="A327" s="77"/>
      <c r="B327" s="78"/>
      <c r="C327" s="77">
        <v>321</v>
      </c>
      <c r="D327" s="85" t="s">
        <v>371</v>
      </c>
      <c r="E327" s="86" t="str">
        <f t="array" aca="1" ref="E327" ca="1">IFERROR(IMAGE(INDEX(Poke_Ref!$C$2:$C$745, MATCH(D327, Poke_Ref!$B$2:$B$745,0)), 3), "")</f>
        <v/>
      </c>
      <c r="F327" s="7" t="s">
        <v>8</v>
      </c>
      <c r="G327" s="73"/>
      <c r="H327" s="74"/>
      <c r="I327" s="74"/>
      <c r="J327" s="74"/>
      <c r="K327" s="74"/>
      <c r="L327" s="74"/>
      <c r="M327" s="74"/>
      <c r="N327" s="74"/>
      <c r="O327" s="74"/>
      <c r="P327" s="74"/>
      <c r="Q327" s="74"/>
      <c r="R327" s="74"/>
      <c r="S327" s="74"/>
      <c r="T327" s="74"/>
      <c r="U327" s="74"/>
      <c r="V327" s="74"/>
      <c r="W327" s="74"/>
      <c r="X327" s="74"/>
      <c r="Y327" s="74"/>
      <c r="Z327" s="74"/>
      <c r="AA327" s="74"/>
      <c r="AB327" s="74"/>
    </row>
    <row r="328" spans="1:28" ht="26.25" customHeight="1" x14ac:dyDescent="0.2">
      <c r="A328" s="77"/>
      <c r="B328" s="78"/>
      <c r="C328" s="77">
        <v>322</v>
      </c>
      <c r="D328" s="85" t="s">
        <v>372</v>
      </c>
      <c r="E328" s="86" t="str">
        <f t="array" aca="1" ref="E328" ca="1">IFERROR(IMAGE(INDEX(Poke_Ref!$C$2:$C$745, MATCH(D328, Poke_Ref!$B$2:$B$745,0)), 3), "")</f>
        <v/>
      </c>
      <c r="F328" s="7" t="s">
        <v>8</v>
      </c>
      <c r="G328" s="73"/>
      <c r="H328" s="74"/>
      <c r="I328" s="74"/>
      <c r="J328" s="74"/>
      <c r="K328" s="74"/>
      <c r="L328" s="74"/>
      <c r="M328" s="74"/>
      <c r="N328" s="74"/>
      <c r="O328" s="74"/>
      <c r="P328" s="74"/>
      <c r="Q328" s="74"/>
      <c r="R328" s="74"/>
      <c r="S328" s="74"/>
      <c r="T328" s="74"/>
      <c r="U328" s="74"/>
      <c r="V328" s="74"/>
      <c r="W328" s="74"/>
      <c r="X328" s="74"/>
      <c r="Y328" s="74"/>
      <c r="Z328" s="74"/>
      <c r="AA328" s="74"/>
      <c r="AB328" s="74"/>
    </row>
    <row r="329" spans="1:28" ht="26.25" customHeight="1" x14ac:dyDescent="0.2">
      <c r="A329" s="77"/>
      <c r="B329" s="78"/>
      <c r="C329" s="77">
        <v>323</v>
      </c>
      <c r="D329" s="85" t="s">
        <v>373</v>
      </c>
      <c r="E329" s="86" t="str">
        <f t="array" aca="1" ref="E329" ca="1">IFERROR(IMAGE(INDEX(Poke_Ref!$C$2:$C$745, MATCH(D329, Poke_Ref!$B$2:$B$745,0)), 3), "")</f>
        <v/>
      </c>
      <c r="F329" s="87" t="s">
        <v>8</v>
      </c>
      <c r="G329" s="73"/>
      <c r="H329" s="74"/>
      <c r="I329" s="74"/>
      <c r="J329" s="74"/>
      <c r="K329" s="74"/>
      <c r="L329" s="74"/>
      <c r="M329" s="74"/>
      <c r="N329" s="74"/>
      <c r="O329" s="74"/>
      <c r="P329" s="74"/>
      <c r="Q329" s="74"/>
      <c r="R329" s="74"/>
      <c r="S329" s="74"/>
      <c r="T329" s="74"/>
      <c r="U329" s="74"/>
      <c r="V329" s="74"/>
      <c r="W329" s="74"/>
      <c r="X329" s="74"/>
      <c r="Y329" s="74"/>
      <c r="Z329" s="74"/>
      <c r="AA329" s="74"/>
      <c r="AB329" s="74"/>
    </row>
    <row r="330" spans="1:28" ht="26.25" customHeight="1" x14ac:dyDescent="0.2">
      <c r="A330" s="77"/>
      <c r="B330" s="78"/>
      <c r="C330" s="77">
        <v>324</v>
      </c>
      <c r="D330" s="85" t="s">
        <v>374</v>
      </c>
      <c r="E330" s="86" t="str">
        <f t="array" aca="1" ref="E330" ca="1">IFERROR(IMAGE(INDEX(Poke_Ref!$C$2:$C$745, MATCH(D330, Poke_Ref!$B$2:$B$745,0)), 3), "")</f>
        <v/>
      </c>
      <c r="F330" s="7" t="s">
        <v>8</v>
      </c>
      <c r="G330" s="73"/>
      <c r="H330" s="74"/>
      <c r="I330" s="74"/>
      <c r="J330" s="74"/>
      <c r="K330" s="74"/>
      <c r="L330" s="74"/>
      <c r="M330" s="74"/>
      <c r="N330" s="74"/>
      <c r="O330" s="74"/>
      <c r="P330" s="74"/>
      <c r="Q330" s="74"/>
      <c r="R330" s="74"/>
      <c r="S330" s="74"/>
      <c r="T330" s="74"/>
      <c r="U330" s="74"/>
      <c r="V330" s="74"/>
      <c r="W330" s="74"/>
      <c r="X330" s="74"/>
      <c r="Y330" s="74"/>
      <c r="Z330" s="74"/>
      <c r="AA330" s="74"/>
      <c r="AB330" s="74"/>
    </row>
    <row r="331" spans="1:28" ht="26.25" customHeight="1" x14ac:dyDescent="0.2">
      <c r="A331" s="77"/>
      <c r="B331" s="78"/>
      <c r="C331" s="77">
        <v>325</v>
      </c>
      <c r="D331" s="85" t="s">
        <v>375</v>
      </c>
      <c r="E331" s="86" t="str">
        <f t="array" aca="1" ref="E331" ca="1">IFERROR(IMAGE(INDEX(Poke_Ref!$C$2:$C$745, MATCH(D331, Poke_Ref!$B$2:$B$745,0)), 3), "")</f>
        <v/>
      </c>
      <c r="F331" s="7" t="s">
        <v>8</v>
      </c>
      <c r="G331" s="73"/>
      <c r="H331" s="74"/>
      <c r="I331" s="74"/>
      <c r="J331" s="74"/>
      <c r="K331" s="74"/>
      <c r="L331" s="74"/>
      <c r="M331" s="74"/>
      <c r="N331" s="74"/>
      <c r="O331" s="74"/>
      <c r="P331" s="74"/>
      <c r="Q331" s="74"/>
      <c r="R331" s="74"/>
      <c r="S331" s="74"/>
      <c r="T331" s="74"/>
      <c r="U331" s="74"/>
      <c r="V331" s="74"/>
      <c r="W331" s="74"/>
      <c r="X331" s="74"/>
      <c r="Y331" s="74"/>
      <c r="Z331" s="74"/>
      <c r="AA331" s="74"/>
      <c r="AB331" s="74"/>
    </row>
    <row r="332" spans="1:28" ht="26.25" customHeight="1" x14ac:dyDescent="0.2">
      <c r="A332" s="77"/>
      <c r="B332" s="78"/>
      <c r="C332" s="77">
        <v>326</v>
      </c>
      <c r="D332" s="85" t="s">
        <v>376</v>
      </c>
      <c r="E332" s="86" t="str">
        <f t="array" aca="1" ref="E332" ca="1">IFERROR(IMAGE(INDEX(Poke_Ref!$C$2:$C$745, MATCH(D332, Poke_Ref!$B$2:$B$745,0)), 3), "")</f>
        <v/>
      </c>
      <c r="F332" s="87" t="s">
        <v>8</v>
      </c>
      <c r="G332" s="73"/>
      <c r="H332" s="74"/>
      <c r="I332" s="74"/>
      <c r="J332" s="74"/>
      <c r="K332" s="74"/>
      <c r="L332" s="74"/>
      <c r="M332" s="74"/>
      <c r="N332" s="74"/>
      <c r="O332" s="74"/>
      <c r="P332" s="74"/>
      <c r="Q332" s="74"/>
      <c r="R332" s="74"/>
      <c r="S332" s="74"/>
      <c r="T332" s="74"/>
      <c r="U332" s="74"/>
      <c r="V332" s="74"/>
      <c r="W332" s="74"/>
      <c r="X332" s="74"/>
      <c r="Y332" s="74"/>
      <c r="Z332" s="74"/>
      <c r="AA332" s="74"/>
      <c r="AB332" s="74"/>
    </row>
    <row r="333" spans="1:28" ht="26.25" customHeight="1" x14ac:dyDescent="0.2">
      <c r="A333" s="77"/>
      <c r="B333" s="78"/>
      <c r="C333" s="77">
        <v>327</v>
      </c>
      <c r="D333" s="85" t="s">
        <v>377</v>
      </c>
      <c r="E333" s="86" t="str">
        <f t="array" aca="1" ref="E333" ca="1">IFERROR(IMAGE(INDEX(Poke_Ref!$C$2:$C$745, MATCH(D333, Poke_Ref!$B$2:$B$745,0)), 3), "")</f>
        <v/>
      </c>
      <c r="F333" s="7" t="s">
        <v>8</v>
      </c>
      <c r="G333" s="73"/>
      <c r="H333" s="74"/>
      <c r="I333" s="74"/>
      <c r="J333" s="74"/>
      <c r="K333" s="74"/>
      <c r="L333" s="74"/>
      <c r="M333" s="74"/>
      <c r="N333" s="74"/>
      <c r="O333" s="74"/>
      <c r="P333" s="74"/>
      <c r="Q333" s="74"/>
      <c r="R333" s="74"/>
      <c r="S333" s="74"/>
      <c r="T333" s="74"/>
      <c r="U333" s="74"/>
      <c r="V333" s="74"/>
      <c r="W333" s="74"/>
      <c r="X333" s="74"/>
      <c r="Y333" s="74"/>
      <c r="Z333" s="74"/>
      <c r="AA333" s="74"/>
      <c r="AB333" s="74"/>
    </row>
    <row r="334" spans="1:28" ht="26.25" customHeight="1" x14ac:dyDescent="0.2">
      <c r="A334" s="77"/>
      <c r="B334" s="78"/>
      <c r="C334" s="77">
        <v>328</v>
      </c>
      <c r="D334" s="85" t="s">
        <v>378</v>
      </c>
      <c r="E334" s="86" t="str">
        <f t="array" aca="1" ref="E334" ca="1">IFERROR(IMAGE(INDEX(Poke_Ref!$C$2:$C$745, MATCH(D334, Poke_Ref!$B$2:$B$745,0)), 3), "")</f>
        <v/>
      </c>
      <c r="F334" s="87" t="s">
        <v>8</v>
      </c>
      <c r="G334" s="73"/>
      <c r="H334" s="74"/>
      <c r="I334" s="74"/>
      <c r="J334" s="74"/>
      <c r="K334" s="74"/>
      <c r="L334" s="74"/>
      <c r="M334" s="74"/>
      <c r="N334" s="74"/>
      <c r="O334" s="74"/>
      <c r="P334" s="74"/>
      <c r="Q334" s="74"/>
      <c r="R334" s="74"/>
      <c r="S334" s="74"/>
      <c r="T334" s="74"/>
      <c r="U334" s="74"/>
      <c r="V334" s="74"/>
      <c r="W334" s="74"/>
      <c r="X334" s="74"/>
      <c r="Y334" s="74"/>
      <c r="Z334" s="74"/>
      <c r="AA334" s="74"/>
      <c r="AB334" s="74"/>
    </row>
    <row r="335" spans="1:28" ht="26.25" customHeight="1" x14ac:dyDescent="0.2">
      <c r="A335" s="77"/>
      <c r="B335" s="78"/>
      <c r="C335" s="77">
        <v>329</v>
      </c>
      <c r="D335" s="85" t="s">
        <v>379</v>
      </c>
      <c r="E335" s="86" t="str">
        <f t="array" aca="1" ref="E335" ca="1">IFERROR(IMAGE(INDEX(Poke_Ref!$C$2:$C$745, MATCH(D335, Poke_Ref!$B$2:$B$745,0)), 3), "")</f>
        <v/>
      </c>
      <c r="F335" s="7" t="s">
        <v>8</v>
      </c>
      <c r="G335" s="73"/>
      <c r="H335" s="74"/>
      <c r="I335" s="74"/>
      <c r="J335" s="74"/>
      <c r="K335" s="74"/>
      <c r="L335" s="74"/>
      <c r="M335" s="74"/>
      <c r="N335" s="74"/>
      <c r="O335" s="74"/>
      <c r="P335" s="74"/>
      <c r="Q335" s="74"/>
      <c r="R335" s="74"/>
      <c r="S335" s="74"/>
      <c r="T335" s="74"/>
      <c r="U335" s="74"/>
      <c r="V335" s="74"/>
      <c r="W335" s="74"/>
      <c r="X335" s="74"/>
      <c r="Y335" s="74"/>
      <c r="Z335" s="74"/>
      <c r="AA335" s="74"/>
      <c r="AB335" s="74"/>
    </row>
    <row r="336" spans="1:28" ht="26.25" customHeight="1" x14ac:dyDescent="0.2">
      <c r="A336" s="77"/>
      <c r="B336" s="78"/>
      <c r="C336" s="77">
        <v>330</v>
      </c>
      <c r="D336" s="85" t="s">
        <v>380</v>
      </c>
      <c r="E336" s="86" t="str">
        <f t="array" aca="1" ref="E336" ca="1">IFERROR(IMAGE(INDEX(Poke_Ref!$C$2:$C$745, MATCH(D336, Poke_Ref!$B$2:$B$745,0)), 3), "")</f>
        <v/>
      </c>
      <c r="F336" s="7" t="s">
        <v>8</v>
      </c>
      <c r="G336" s="73"/>
      <c r="H336" s="74"/>
      <c r="I336" s="74"/>
      <c r="J336" s="74"/>
      <c r="K336" s="74"/>
      <c r="L336" s="74"/>
      <c r="M336" s="74"/>
      <c r="N336" s="74"/>
      <c r="O336" s="74"/>
      <c r="P336" s="74"/>
      <c r="Q336" s="74"/>
      <c r="R336" s="74"/>
      <c r="S336" s="74"/>
      <c r="T336" s="74"/>
      <c r="U336" s="74"/>
      <c r="V336" s="74"/>
      <c r="W336" s="74"/>
      <c r="X336" s="74"/>
      <c r="Y336" s="74"/>
      <c r="Z336" s="74"/>
      <c r="AA336" s="74"/>
      <c r="AB336" s="74"/>
    </row>
    <row r="337" spans="1:28" ht="26.25" customHeight="1" x14ac:dyDescent="0.2">
      <c r="A337" s="77"/>
      <c r="B337" s="78"/>
      <c r="C337" s="77">
        <v>331</v>
      </c>
      <c r="D337" s="85" t="s">
        <v>381</v>
      </c>
      <c r="E337" s="86" t="str">
        <f t="array" aca="1" ref="E337" ca="1">IFERROR(IMAGE(INDEX(Poke_Ref!$C$2:$C$745, MATCH(D337, Poke_Ref!$B$2:$B$745,0)), 3), "")</f>
        <v/>
      </c>
      <c r="F337" s="7" t="s">
        <v>8</v>
      </c>
      <c r="G337" s="73"/>
      <c r="H337" s="74"/>
      <c r="I337" s="74"/>
      <c r="J337" s="74"/>
      <c r="K337" s="74"/>
      <c r="L337" s="74"/>
      <c r="M337" s="74"/>
      <c r="N337" s="74"/>
      <c r="O337" s="74"/>
      <c r="P337" s="74"/>
      <c r="Q337" s="74"/>
      <c r="R337" s="74"/>
      <c r="S337" s="74"/>
      <c r="T337" s="74"/>
      <c r="U337" s="74"/>
      <c r="V337" s="74"/>
      <c r="W337" s="74"/>
      <c r="X337" s="74"/>
      <c r="Y337" s="74"/>
      <c r="Z337" s="74"/>
      <c r="AA337" s="74"/>
      <c r="AB337" s="74"/>
    </row>
    <row r="338" spans="1:28" ht="26.25" customHeight="1" x14ac:dyDescent="0.2">
      <c r="A338" s="77"/>
      <c r="B338" s="78"/>
      <c r="C338" s="77">
        <v>332</v>
      </c>
      <c r="D338" s="85" t="s">
        <v>382</v>
      </c>
      <c r="E338" s="86" t="str">
        <f t="array" aca="1" ref="E338" ca="1">IFERROR(IMAGE(INDEX(Poke_Ref!$C$2:$C$745, MATCH(D338, Poke_Ref!$B$2:$B$745,0)), 3), "")</f>
        <v/>
      </c>
      <c r="F338" s="87" t="s">
        <v>8</v>
      </c>
      <c r="G338" s="73"/>
      <c r="H338" s="74"/>
      <c r="I338" s="74"/>
      <c r="J338" s="74"/>
      <c r="K338" s="74"/>
      <c r="L338" s="74"/>
      <c r="M338" s="74"/>
      <c r="N338" s="74"/>
      <c r="O338" s="74"/>
      <c r="P338" s="74"/>
      <c r="Q338" s="74"/>
      <c r="R338" s="74"/>
      <c r="S338" s="74"/>
      <c r="T338" s="74"/>
      <c r="U338" s="74"/>
      <c r="V338" s="74"/>
      <c r="W338" s="74"/>
      <c r="X338" s="74"/>
      <c r="Y338" s="74"/>
      <c r="Z338" s="74"/>
      <c r="AA338" s="74"/>
      <c r="AB338" s="74"/>
    </row>
    <row r="339" spans="1:28" ht="26.25" customHeight="1" x14ac:dyDescent="0.2">
      <c r="A339" s="77"/>
      <c r="B339" s="78"/>
      <c r="C339" s="77">
        <v>333</v>
      </c>
      <c r="D339" s="85" t="s">
        <v>383</v>
      </c>
      <c r="E339" s="86" t="str">
        <f t="array" aca="1" ref="E339" ca="1">IFERROR(IMAGE(INDEX(Poke_Ref!$C$2:$C$745, MATCH(D339, Poke_Ref!$B$2:$B$745,0)), 3), "")</f>
        <v/>
      </c>
      <c r="F339" s="7" t="s">
        <v>8</v>
      </c>
      <c r="G339" s="73"/>
      <c r="H339" s="74"/>
      <c r="I339" s="74"/>
      <c r="J339" s="74"/>
      <c r="K339" s="74"/>
      <c r="L339" s="74"/>
      <c r="M339" s="74"/>
      <c r="N339" s="74"/>
      <c r="O339" s="74"/>
      <c r="P339" s="74"/>
      <c r="Q339" s="74"/>
      <c r="R339" s="74"/>
      <c r="S339" s="74"/>
      <c r="T339" s="74"/>
      <c r="U339" s="74"/>
      <c r="V339" s="74"/>
      <c r="W339" s="74"/>
      <c r="X339" s="74"/>
      <c r="Y339" s="74"/>
      <c r="Z339" s="74"/>
      <c r="AA339" s="74"/>
      <c r="AB339" s="74"/>
    </row>
    <row r="340" spans="1:28" ht="26.25" customHeight="1" x14ac:dyDescent="0.2">
      <c r="A340" s="77"/>
      <c r="B340" s="78"/>
      <c r="C340" s="77">
        <v>334</v>
      </c>
      <c r="D340" s="85" t="s">
        <v>384</v>
      </c>
      <c r="E340" s="86" t="str">
        <f t="array" aca="1" ref="E340" ca="1">IFERROR(IMAGE(INDEX(Poke_Ref!$C$2:$C$745, MATCH(D340, Poke_Ref!$B$2:$B$745,0)), 3), "")</f>
        <v/>
      </c>
      <c r="F340" s="7" t="s">
        <v>8</v>
      </c>
      <c r="G340" s="73"/>
      <c r="H340" s="74"/>
      <c r="I340" s="74"/>
      <c r="J340" s="74"/>
      <c r="K340" s="74"/>
      <c r="L340" s="74"/>
      <c r="M340" s="74"/>
      <c r="N340" s="74"/>
      <c r="O340" s="74"/>
      <c r="P340" s="74"/>
      <c r="Q340" s="74"/>
      <c r="R340" s="74"/>
      <c r="S340" s="74"/>
      <c r="T340" s="74"/>
      <c r="U340" s="74"/>
      <c r="V340" s="74"/>
      <c r="W340" s="74"/>
      <c r="X340" s="74"/>
      <c r="Y340" s="74"/>
      <c r="Z340" s="74"/>
      <c r="AA340" s="74"/>
      <c r="AB340" s="74"/>
    </row>
    <row r="341" spans="1:28" ht="26.25" customHeight="1" x14ac:dyDescent="0.2">
      <c r="A341" s="77"/>
      <c r="B341" s="78"/>
      <c r="C341" s="77">
        <v>335</v>
      </c>
      <c r="D341" s="85" t="s">
        <v>385</v>
      </c>
      <c r="E341" s="86" t="str">
        <f t="array" aca="1" ref="E341" ca="1">IFERROR(IMAGE(INDEX(Poke_Ref!$C$2:$C$745, MATCH(D341, Poke_Ref!$B$2:$B$745,0)), 3), "")</f>
        <v/>
      </c>
      <c r="F341" s="7" t="s">
        <v>8</v>
      </c>
      <c r="G341" s="73"/>
      <c r="H341" s="74"/>
      <c r="I341" s="74"/>
      <c r="J341" s="74"/>
      <c r="K341" s="74"/>
      <c r="L341" s="74"/>
      <c r="M341" s="74"/>
      <c r="N341" s="74"/>
      <c r="O341" s="74"/>
      <c r="P341" s="74"/>
      <c r="Q341" s="74"/>
      <c r="R341" s="74"/>
      <c r="S341" s="74"/>
      <c r="T341" s="74"/>
      <c r="U341" s="74"/>
      <c r="V341" s="74"/>
      <c r="W341" s="74"/>
      <c r="X341" s="74"/>
      <c r="Y341" s="74"/>
      <c r="Z341" s="74"/>
      <c r="AA341" s="74"/>
      <c r="AB341" s="74"/>
    </row>
    <row r="342" spans="1:28" ht="26.25" customHeight="1" x14ac:dyDescent="0.2">
      <c r="A342" s="77"/>
      <c r="B342" s="78"/>
      <c r="C342" s="77">
        <v>336</v>
      </c>
      <c r="D342" s="85" t="s">
        <v>386</v>
      </c>
      <c r="E342" s="86" t="str">
        <f t="array" aca="1" ref="E342" ca="1">IFERROR(IMAGE(INDEX(Poke_Ref!$C$2:$C$745, MATCH(D342, Poke_Ref!$B$2:$B$745,0)), 3), "")</f>
        <v/>
      </c>
      <c r="F342" s="7" t="s">
        <v>8</v>
      </c>
      <c r="G342" s="73"/>
      <c r="H342" s="74"/>
      <c r="I342" s="74"/>
      <c r="J342" s="74"/>
      <c r="K342" s="74"/>
      <c r="L342" s="74"/>
      <c r="M342" s="74"/>
      <c r="N342" s="74"/>
      <c r="O342" s="74"/>
      <c r="P342" s="74"/>
      <c r="Q342" s="74"/>
      <c r="R342" s="74"/>
      <c r="S342" s="74"/>
      <c r="T342" s="74"/>
      <c r="U342" s="74"/>
      <c r="V342" s="74"/>
      <c r="W342" s="74"/>
      <c r="X342" s="74"/>
      <c r="Y342" s="74"/>
      <c r="Z342" s="74"/>
      <c r="AA342" s="74"/>
      <c r="AB342" s="74"/>
    </row>
    <row r="343" spans="1:28" ht="26.25" customHeight="1" x14ac:dyDescent="0.2">
      <c r="A343" s="77"/>
      <c r="B343" s="78"/>
      <c r="C343" s="77">
        <v>337</v>
      </c>
      <c r="D343" s="85" t="s">
        <v>387</v>
      </c>
      <c r="E343" s="86" t="str">
        <f t="array" aca="1" ref="E343" ca="1">IFERROR(IMAGE(INDEX(Poke_Ref!$C$2:$C$745, MATCH(D343, Poke_Ref!$B$2:$B$745,0)), 3), "")</f>
        <v/>
      </c>
      <c r="F343" s="7" t="s">
        <v>8</v>
      </c>
      <c r="G343" s="73"/>
      <c r="H343" s="74"/>
      <c r="I343" s="74"/>
      <c r="J343" s="74"/>
      <c r="K343" s="74"/>
      <c r="L343" s="74"/>
      <c r="M343" s="74"/>
      <c r="N343" s="74"/>
      <c r="O343" s="74"/>
      <c r="P343" s="74"/>
      <c r="Q343" s="74"/>
      <c r="R343" s="74"/>
      <c r="S343" s="74"/>
      <c r="T343" s="74"/>
      <c r="U343" s="74"/>
      <c r="V343" s="74"/>
      <c r="W343" s="74"/>
      <c r="X343" s="74"/>
      <c r="Y343" s="74"/>
      <c r="Z343" s="74"/>
      <c r="AA343" s="74"/>
      <c r="AB343" s="74"/>
    </row>
    <row r="344" spans="1:28" ht="26.25" customHeight="1" x14ac:dyDescent="0.2">
      <c r="A344" s="77"/>
      <c r="B344" s="78"/>
      <c r="C344" s="77">
        <v>338</v>
      </c>
      <c r="D344" s="85" t="s">
        <v>388</v>
      </c>
      <c r="E344" s="86" t="str">
        <f t="array" aca="1" ref="E344" ca="1">IFERROR(IMAGE(INDEX(Poke_Ref!$C$2:$C$745, MATCH(D344, Poke_Ref!$B$2:$B$745,0)), 3), "")</f>
        <v/>
      </c>
      <c r="F344" s="7" t="s">
        <v>8</v>
      </c>
      <c r="G344" s="73"/>
      <c r="H344" s="74"/>
      <c r="I344" s="74"/>
      <c r="J344" s="74"/>
      <c r="K344" s="74"/>
      <c r="L344" s="74"/>
      <c r="M344" s="74"/>
      <c r="N344" s="74"/>
      <c r="O344" s="74"/>
      <c r="P344" s="74"/>
      <c r="Q344" s="74"/>
      <c r="R344" s="74"/>
      <c r="S344" s="74"/>
      <c r="T344" s="74"/>
      <c r="U344" s="74"/>
      <c r="V344" s="74"/>
      <c r="W344" s="74"/>
      <c r="X344" s="74"/>
      <c r="Y344" s="74"/>
      <c r="Z344" s="74"/>
      <c r="AA344" s="74"/>
      <c r="AB344" s="74"/>
    </row>
    <row r="345" spans="1:28" ht="26.25" customHeight="1" x14ac:dyDescent="0.2">
      <c r="A345" s="77"/>
      <c r="B345" s="78"/>
      <c r="C345" s="77">
        <v>339</v>
      </c>
      <c r="D345" s="85" t="s">
        <v>389</v>
      </c>
      <c r="E345" s="86" t="str">
        <f t="array" aca="1" ref="E345" ca="1">IFERROR(IMAGE(INDEX(Poke_Ref!$C$2:$C$745, MATCH(D345, Poke_Ref!$B$2:$B$745,0)), 3), "")</f>
        <v/>
      </c>
      <c r="F345" s="7" t="s">
        <v>8</v>
      </c>
      <c r="G345" s="73"/>
      <c r="H345" s="74"/>
      <c r="I345" s="74"/>
      <c r="J345" s="74"/>
      <c r="K345" s="74"/>
      <c r="L345" s="74"/>
      <c r="M345" s="74"/>
      <c r="N345" s="74"/>
      <c r="O345" s="74"/>
      <c r="P345" s="74"/>
      <c r="Q345" s="74"/>
      <c r="R345" s="74"/>
      <c r="S345" s="74"/>
      <c r="T345" s="74"/>
      <c r="U345" s="74"/>
      <c r="V345" s="74"/>
      <c r="W345" s="74"/>
      <c r="X345" s="74"/>
      <c r="Y345" s="74"/>
      <c r="Z345" s="74"/>
      <c r="AA345" s="74"/>
      <c r="AB345" s="74"/>
    </row>
    <row r="346" spans="1:28" ht="26.25" customHeight="1" x14ac:dyDescent="0.2">
      <c r="A346" s="77"/>
      <c r="B346" s="78"/>
      <c r="C346" s="77">
        <v>340</v>
      </c>
      <c r="D346" s="85" t="s">
        <v>390</v>
      </c>
      <c r="E346" s="86" t="str">
        <f t="array" aca="1" ref="E346" ca="1">IFERROR(IMAGE(INDEX(Poke_Ref!$C$2:$C$745, MATCH(D346, Poke_Ref!$B$2:$B$745,0)), 3), "")</f>
        <v/>
      </c>
      <c r="F346" s="87" t="s">
        <v>8</v>
      </c>
      <c r="G346" s="73"/>
      <c r="H346" s="74"/>
      <c r="I346" s="74"/>
      <c r="J346" s="74"/>
      <c r="K346" s="74"/>
      <c r="L346" s="74"/>
      <c r="M346" s="74"/>
      <c r="N346" s="74"/>
      <c r="O346" s="74"/>
      <c r="P346" s="74"/>
      <c r="Q346" s="74"/>
      <c r="R346" s="74"/>
      <c r="S346" s="74"/>
      <c r="T346" s="74"/>
      <c r="U346" s="74"/>
      <c r="V346" s="74"/>
      <c r="W346" s="74"/>
      <c r="X346" s="74"/>
      <c r="Y346" s="74"/>
      <c r="Z346" s="74"/>
      <c r="AA346" s="74"/>
      <c r="AB346" s="74"/>
    </row>
    <row r="347" spans="1:28" ht="26.25" customHeight="1" x14ac:dyDescent="0.2">
      <c r="A347" s="77"/>
      <c r="B347" s="78"/>
      <c r="C347" s="77">
        <v>341</v>
      </c>
      <c r="D347" s="85" t="s">
        <v>391</v>
      </c>
      <c r="E347" s="86" t="str">
        <f t="array" aca="1" ref="E347" ca="1">IFERROR(IMAGE(INDEX(Poke_Ref!$C$2:$C$745, MATCH(D347, Poke_Ref!$B$2:$B$745,0)), 3), "")</f>
        <v/>
      </c>
      <c r="F347" s="87" t="s">
        <v>8</v>
      </c>
      <c r="G347" s="73"/>
      <c r="H347" s="74"/>
      <c r="I347" s="74"/>
      <c r="J347" s="74"/>
      <c r="K347" s="74"/>
      <c r="L347" s="74"/>
      <c r="M347" s="74"/>
      <c r="N347" s="74"/>
      <c r="O347" s="74"/>
      <c r="P347" s="74"/>
      <c r="Q347" s="74"/>
      <c r="R347" s="74"/>
      <c r="S347" s="74"/>
      <c r="T347" s="74"/>
      <c r="U347" s="74"/>
      <c r="V347" s="74"/>
      <c r="W347" s="74"/>
      <c r="X347" s="74"/>
      <c r="Y347" s="74"/>
      <c r="Z347" s="74"/>
      <c r="AA347" s="74"/>
      <c r="AB347" s="74"/>
    </row>
    <row r="348" spans="1:28" ht="26.25" customHeight="1" x14ac:dyDescent="0.2">
      <c r="A348" s="77"/>
      <c r="B348" s="78"/>
      <c r="C348" s="77">
        <v>342</v>
      </c>
      <c r="D348" s="85" t="s">
        <v>392</v>
      </c>
      <c r="E348" s="86" t="str">
        <f t="array" aca="1" ref="E348" ca="1">IFERROR(IMAGE(INDEX(Poke_Ref!$C$2:$C$745, MATCH(D348, Poke_Ref!$B$2:$B$745,0)), 3), "")</f>
        <v/>
      </c>
      <c r="F348" s="7" t="s">
        <v>8</v>
      </c>
      <c r="G348" s="73"/>
      <c r="H348" s="74"/>
      <c r="I348" s="74"/>
      <c r="J348" s="74"/>
      <c r="K348" s="74"/>
      <c r="L348" s="74"/>
      <c r="M348" s="74"/>
      <c r="N348" s="74"/>
      <c r="O348" s="74"/>
      <c r="P348" s="74"/>
      <c r="Q348" s="74"/>
      <c r="R348" s="74"/>
      <c r="S348" s="74"/>
      <c r="T348" s="74"/>
      <c r="U348" s="74"/>
      <c r="V348" s="74"/>
      <c r="W348" s="74"/>
      <c r="X348" s="74"/>
      <c r="Y348" s="74"/>
      <c r="Z348" s="74"/>
      <c r="AA348" s="74"/>
      <c r="AB348" s="74"/>
    </row>
    <row r="349" spans="1:28" ht="26.25" customHeight="1" x14ac:dyDescent="0.2">
      <c r="A349" s="77"/>
      <c r="B349" s="78"/>
      <c r="C349" s="77">
        <v>343</v>
      </c>
      <c r="D349" s="85" t="s">
        <v>393</v>
      </c>
      <c r="E349" s="86" t="str">
        <f t="array" aca="1" ref="E349" ca="1">IFERROR(IMAGE(INDEX(Poke_Ref!$C$2:$C$745, MATCH(D349, Poke_Ref!$B$2:$B$745,0)), 3), "")</f>
        <v/>
      </c>
      <c r="F349" s="7" t="s">
        <v>8</v>
      </c>
      <c r="G349" s="73"/>
      <c r="H349" s="74"/>
      <c r="I349" s="74"/>
      <c r="J349" s="74"/>
      <c r="K349" s="74"/>
      <c r="L349" s="74"/>
      <c r="M349" s="74"/>
      <c r="N349" s="74"/>
      <c r="O349" s="74"/>
      <c r="P349" s="74"/>
      <c r="Q349" s="74"/>
      <c r="R349" s="74"/>
      <c r="S349" s="74"/>
      <c r="T349" s="74"/>
      <c r="U349" s="74"/>
      <c r="V349" s="74"/>
      <c r="W349" s="74"/>
      <c r="X349" s="74"/>
      <c r="Y349" s="74"/>
      <c r="Z349" s="74"/>
      <c r="AA349" s="74"/>
      <c r="AB349" s="74"/>
    </row>
    <row r="350" spans="1:28" ht="26.25" customHeight="1" x14ac:dyDescent="0.2">
      <c r="A350" s="77"/>
      <c r="B350" s="78"/>
      <c r="C350" s="77">
        <v>344</v>
      </c>
      <c r="D350" s="85" t="s">
        <v>394</v>
      </c>
      <c r="E350" s="86" t="str">
        <f t="array" aca="1" ref="E350" ca="1">IFERROR(IMAGE(INDEX(Poke_Ref!$C$2:$C$745, MATCH(D350, Poke_Ref!$B$2:$B$745,0)), 3), "")</f>
        <v/>
      </c>
      <c r="F350" s="7" t="s">
        <v>8</v>
      </c>
      <c r="G350" s="73"/>
      <c r="H350" s="74"/>
      <c r="I350" s="74"/>
      <c r="J350" s="74"/>
      <c r="K350" s="74"/>
      <c r="L350" s="74"/>
      <c r="M350" s="74"/>
      <c r="N350" s="74"/>
      <c r="O350" s="74"/>
      <c r="P350" s="74"/>
      <c r="Q350" s="74"/>
      <c r="R350" s="74"/>
      <c r="S350" s="74"/>
      <c r="T350" s="74"/>
      <c r="U350" s="74"/>
      <c r="V350" s="74"/>
      <c r="W350" s="74"/>
      <c r="X350" s="74"/>
      <c r="Y350" s="74"/>
      <c r="Z350" s="74"/>
      <c r="AA350" s="74"/>
      <c r="AB350" s="74"/>
    </row>
    <row r="351" spans="1:28" ht="26.25" customHeight="1" x14ac:dyDescent="0.2">
      <c r="A351" s="77"/>
      <c r="B351" s="78"/>
      <c r="C351" s="77">
        <v>345</v>
      </c>
      <c r="D351" s="85" t="s">
        <v>395</v>
      </c>
      <c r="E351" s="86" t="str">
        <f t="array" aca="1" ref="E351" ca="1">IFERROR(IMAGE(INDEX(Poke_Ref!$C$2:$C$745, MATCH(D351, Poke_Ref!$B$2:$B$745,0)), 3), "")</f>
        <v/>
      </c>
      <c r="F351" s="7" t="s">
        <v>8</v>
      </c>
      <c r="G351" s="73"/>
      <c r="H351" s="74"/>
      <c r="I351" s="74"/>
      <c r="J351" s="74"/>
      <c r="K351" s="74"/>
      <c r="L351" s="74"/>
      <c r="M351" s="74"/>
      <c r="N351" s="74"/>
      <c r="O351" s="74"/>
      <c r="P351" s="74"/>
      <c r="Q351" s="74"/>
      <c r="R351" s="74"/>
      <c r="S351" s="74"/>
      <c r="T351" s="74"/>
      <c r="U351" s="74"/>
      <c r="V351" s="74"/>
      <c r="W351" s="74"/>
      <c r="X351" s="74"/>
      <c r="Y351" s="74"/>
      <c r="Z351" s="74"/>
      <c r="AA351" s="74"/>
      <c r="AB351" s="74"/>
    </row>
    <row r="352" spans="1:28" ht="26.25" customHeight="1" x14ac:dyDescent="0.2">
      <c r="A352" s="77"/>
      <c r="B352" s="78"/>
      <c r="C352" s="77">
        <v>346</v>
      </c>
      <c r="D352" s="85" t="s">
        <v>396</v>
      </c>
      <c r="E352" s="86" t="str">
        <f t="array" aca="1" ref="E352" ca="1">IFERROR(IMAGE(INDEX(Poke_Ref!$C$2:$C$745, MATCH(D352, Poke_Ref!$B$2:$B$745,0)), 3), "")</f>
        <v/>
      </c>
      <c r="F352" s="87" t="s">
        <v>8</v>
      </c>
      <c r="G352" s="73"/>
      <c r="H352" s="74"/>
      <c r="I352" s="74"/>
      <c r="J352" s="74"/>
      <c r="K352" s="74"/>
      <c r="L352" s="74"/>
      <c r="M352" s="74"/>
      <c r="N352" s="74"/>
      <c r="O352" s="74"/>
      <c r="P352" s="74"/>
      <c r="Q352" s="74"/>
      <c r="R352" s="74"/>
      <c r="S352" s="74"/>
      <c r="T352" s="74"/>
      <c r="U352" s="74"/>
      <c r="V352" s="74"/>
      <c r="W352" s="74"/>
      <c r="X352" s="74"/>
      <c r="Y352" s="74"/>
      <c r="Z352" s="74"/>
      <c r="AA352" s="74"/>
      <c r="AB352" s="74"/>
    </row>
    <row r="353" spans="1:28" ht="26.25" customHeight="1" x14ac:dyDescent="0.2">
      <c r="A353" s="77"/>
      <c r="B353" s="78"/>
      <c r="C353" s="77">
        <v>347</v>
      </c>
      <c r="D353" s="85" t="s">
        <v>397</v>
      </c>
      <c r="E353" s="86" t="str">
        <f t="array" aca="1" ref="E353" ca="1">IFERROR(IMAGE(INDEX(Poke_Ref!$C$2:$C$745, MATCH(D353, Poke_Ref!$B$2:$B$745,0)), 3), "")</f>
        <v/>
      </c>
      <c r="F353" s="7" t="s">
        <v>8</v>
      </c>
      <c r="G353" s="73"/>
      <c r="H353" s="74"/>
      <c r="I353" s="74"/>
      <c r="J353" s="74"/>
      <c r="K353" s="74"/>
      <c r="L353" s="74"/>
      <c r="M353" s="74"/>
      <c r="N353" s="74"/>
      <c r="O353" s="74"/>
      <c r="P353" s="74"/>
      <c r="Q353" s="74"/>
      <c r="R353" s="74"/>
      <c r="S353" s="74"/>
      <c r="T353" s="74"/>
      <c r="U353" s="74"/>
      <c r="V353" s="74"/>
      <c r="W353" s="74"/>
      <c r="X353" s="74"/>
      <c r="Y353" s="74"/>
      <c r="Z353" s="74"/>
      <c r="AA353" s="74"/>
      <c r="AB353" s="74"/>
    </row>
    <row r="354" spans="1:28" ht="26.25" customHeight="1" x14ac:dyDescent="0.2">
      <c r="A354" s="77"/>
      <c r="B354" s="78"/>
      <c r="C354" s="77">
        <v>348</v>
      </c>
      <c r="D354" s="85" t="s">
        <v>398</v>
      </c>
      <c r="E354" s="86" t="str">
        <f t="array" aca="1" ref="E354" ca="1">IFERROR(IMAGE(INDEX(Poke_Ref!$C$2:$C$745, MATCH(D354, Poke_Ref!$B$2:$B$745,0)), 3), "")</f>
        <v/>
      </c>
      <c r="F354" s="87" t="s">
        <v>8</v>
      </c>
      <c r="G354" s="73"/>
      <c r="H354" s="74"/>
      <c r="I354" s="74"/>
      <c r="J354" s="74"/>
      <c r="K354" s="74"/>
      <c r="L354" s="74"/>
      <c r="M354" s="74"/>
      <c r="N354" s="74"/>
      <c r="O354" s="74"/>
      <c r="P354" s="74"/>
      <c r="Q354" s="74"/>
      <c r="R354" s="74"/>
      <c r="S354" s="74"/>
      <c r="T354" s="74"/>
      <c r="U354" s="74"/>
      <c r="V354" s="74"/>
      <c r="W354" s="74"/>
      <c r="X354" s="74"/>
      <c r="Y354" s="74"/>
      <c r="Z354" s="74"/>
      <c r="AA354" s="74"/>
      <c r="AB354" s="74"/>
    </row>
    <row r="355" spans="1:28" ht="26.25" customHeight="1" x14ac:dyDescent="0.2">
      <c r="A355" s="77"/>
      <c r="B355" s="78"/>
      <c r="C355" s="77">
        <v>349</v>
      </c>
      <c r="D355" s="85" t="s">
        <v>399</v>
      </c>
      <c r="E355" s="86" t="str">
        <f t="array" aca="1" ref="E355" ca="1">IFERROR(IMAGE(INDEX(Poke_Ref!$C$2:$C$745, MATCH(D355, Poke_Ref!$B$2:$B$745,0)), 3), "")</f>
        <v/>
      </c>
      <c r="F355" s="7" t="s">
        <v>8</v>
      </c>
      <c r="G355" s="73"/>
      <c r="H355" s="74"/>
      <c r="I355" s="74"/>
      <c r="J355" s="74"/>
      <c r="K355" s="74"/>
      <c r="L355" s="74"/>
      <c r="M355" s="74"/>
      <c r="N355" s="74"/>
      <c r="O355" s="74"/>
      <c r="P355" s="74"/>
      <c r="Q355" s="74"/>
      <c r="R355" s="74"/>
      <c r="S355" s="74"/>
      <c r="T355" s="74"/>
      <c r="U355" s="74"/>
      <c r="V355" s="74"/>
      <c r="W355" s="74"/>
      <c r="X355" s="74"/>
      <c r="Y355" s="74"/>
      <c r="Z355" s="74"/>
      <c r="AA355" s="74"/>
      <c r="AB355" s="74"/>
    </row>
    <row r="356" spans="1:28" ht="26.25" customHeight="1" x14ac:dyDescent="0.2">
      <c r="A356" s="77"/>
      <c r="B356" s="78"/>
      <c r="C356" s="77">
        <v>350</v>
      </c>
      <c r="D356" s="85" t="s">
        <v>400</v>
      </c>
      <c r="E356" s="86" t="str">
        <f t="array" aca="1" ref="E356" ca="1">IFERROR(IMAGE(INDEX(Poke_Ref!$C$2:$C$745, MATCH(D356, Poke_Ref!$B$2:$B$745,0)), 3), "")</f>
        <v/>
      </c>
      <c r="F356" s="87" t="s">
        <v>8</v>
      </c>
      <c r="G356" s="73"/>
      <c r="H356" s="74"/>
      <c r="I356" s="74"/>
      <c r="J356" s="74"/>
      <c r="K356" s="74"/>
      <c r="L356" s="74"/>
      <c r="M356" s="74"/>
      <c r="N356" s="74"/>
      <c r="O356" s="74"/>
      <c r="P356" s="74"/>
      <c r="Q356" s="74"/>
      <c r="R356" s="74"/>
      <c r="S356" s="74"/>
      <c r="T356" s="74"/>
      <c r="U356" s="74"/>
      <c r="V356" s="74"/>
      <c r="W356" s="74"/>
      <c r="X356" s="74"/>
      <c r="Y356" s="74"/>
      <c r="Z356" s="74"/>
      <c r="AA356" s="74"/>
      <c r="AB356" s="74"/>
    </row>
    <row r="357" spans="1:28" ht="26.25" customHeight="1" x14ac:dyDescent="0.2">
      <c r="A357" s="77"/>
      <c r="B357" s="78"/>
      <c r="C357" s="77">
        <v>351</v>
      </c>
      <c r="D357" s="85" t="s">
        <v>401</v>
      </c>
      <c r="E357" s="86" t="str">
        <f t="array" aca="1" ref="E357" ca="1">IFERROR(IMAGE(INDEX(Poke_Ref!$C$2:$C$745, MATCH(D357, Poke_Ref!$B$2:$B$745,0)), 3), "")</f>
        <v/>
      </c>
      <c r="F357" s="7" t="s">
        <v>8</v>
      </c>
      <c r="G357" s="73"/>
      <c r="H357" s="74"/>
      <c r="I357" s="74"/>
      <c r="J357" s="74"/>
      <c r="K357" s="74"/>
      <c r="L357" s="74"/>
      <c r="M357" s="74"/>
      <c r="N357" s="74"/>
      <c r="O357" s="74"/>
      <c r="P357" s="74"/>
      <c r="Q357" s="74"/>
      <c r="R357" s="74"/>
      <c r="S357" s="74"/>
      <c r="T357" s="74"/>
      <c r="U357" s="74"/>
      <c r="V357" s="74"/>
      <c r="W357" s="74"/>
      <c r="X357" s="74"/>
      <c r="Y357" s="74"/>
      <c r="Z357" s="74"/>
      <c r="AA357" s="74"/>
      <c r="AB357" s="74"/>
    </row>
    <row r="358" spans="1:28" ht="26.25" customHeight="1" x14ac:dyDescent="0.2">
      <c r="A358" s="77"/>
      <c r="B358" s="78"/>
      <c r="C358" s="77">
        <v>352</v>
      </c>
      <c r="D358" s="85" t="s">
        <v>402</v>
      </c>
      <c r="E358" s="86" t="str">
        <f t="array" aca="1" ref="E358" ca="1">IFERROR(IMAGE(INDEX(Poke_Ref!$C$2:$C$745, MATCH(D358, Poke_Ref!$B$2:$B$745,0)), 3), "")</f>
        <v/>
      </c>
      <c r="F358" s="7" t="s">
        <v>8</v>
      </c>
      <c r="G358" s="73"/>
      <c r="H358" s="74"/>
      <c r="I358" s="74"/>
      <c r="J358" s="74"/>
      <c r="K358" s="74"/>
      <c r="L358" s="74"/>
      <c r="M358" s="74"/>
      <c r="N358" s="74"/>
      <c r="O358" s="74"/>
      <c r="P358" s="74"/>
      <c r="Q358" s="74"/>
      <c r="R358" s="74"/>
      <c r="S358" s="74"/>
      <c r="T358" s="74"/>
      <c r="U358" s="74"/>
      <c r="V358" s="74"/>
      <c r="W358" s="74"/>
      <c r="X358" s="74"/>
      <c r="Y358" s="74"/>
      <c r="Z358" s="74"/>
      <c r="AA358" s="74"/>
      <c r="AB358" s="74"/>
    </row>
    <row r="359" spans="1:28" ht="26.25" customHeight="1" x14ac:dyDescent="0.2">
      <c r="A359" s="77"/>
      <c r="B359" s="78"/>
      <c r="C359" s="77">
        <v>353</v>
      </c>
      <c r="D359" s="85" t="s">
        <v>403</v>
      </c>
      <c r="E359" s="86" t="str">
        <f t="array" aca="1" ref="E359" ca="1">IFERROR(IMAGE(INDEX(Poke_Ref!$C$2:$C$745, MATCH(D359, Poke_Ref!$B$2:$B$745,0)), 3), "")</f>
        <v/>
      </c>
      <c r="F359" s="7" t="s">
        <v>8</v>
      </c>
      <c r="G359" s="73"/>
      <c r="H359" s="74"/>
      <c r="I359" s="74"/>
      <c r="J359" s="74"/>
      <c r="K359" s="74"/>
      <c r="L359" s="74"/>
      <c r="M359" s="74"/>
      <c r="N359" s="74"/>
      <c r="O359" s="74"/>
      <c r="P359" s="74"/>
      <c r="Q359" s="74"/>
      <c r="R359" s="74"/>
      <c r="S359" s="74"/>
      <c r="T359" s="74"/>
      <c r="U359" s="74"/>
      <c r="V359" s="74"/>
      <c r="W359" s="74"/>
      <c r="X359" s="74"/>
      <c r="Y359" s="74"/>
      <c r="Z359" s="74"/>
      <c r="AA359" s="74"/>
      <c r="AB359" s="74"/>
    </row>
    <row r="360" spans="1:28" ht="26.25" customHeight="1" x14ac:dyDescent="0.2">
      <c r="A360" s="77"/>
      <c r="B360" s="78"/>
      <c r="C360" s="77">
        <v>354</v>
      </c>
      <c r="D360" s="85" t="s">
        <v>404</v>
      </c>
      <c r="E360" s="86" t="str">
        <f t="array" aca="1" ref="E360" ca="1">IFERROR(IMAGE(INDEX(Poke_Ref!$C$2:$C$745, MATCH(D360, Poke_Ref!$B$2:$B$745,0)), 3), "")</f>
        <v/>
      </c>
      <c r="F360" s="7" t="s">
        <v>8</v>
      </c>
      <c r="G360" s="73"/>
      <c r="H360" s="74"/>
      <c r="I360" s="74"/>
      <c r="J360" s="74"/>
      <c r="K360" s="74"/>
      <c r="L360" s="74"/>
      <c r="M360" s="74"/>
      <c r="N360" s="74"/>
      <c r="O360" s="74"/>
      <c r="P360" s="74"/>
      <c r="Q360" s="74"/>
      <c r="R360" s="74"/>
      <c r="S360" s="74"/>
      <c r="T360" s="74"/>
      <c r="U360" s="74"/>
      <c r="V360" s="74"/>
      <c r="W360" s="74"/>
      <c r="X360" s="74"/>
      <c r="Y360" s="74"/>
      <c r="Z360" s="74"/>
      <c r="AA360" s="74"/>
      <c r="AB360" s="74"/>
    </row>
    <row r="361" spans="1:28" ht="26.25" customHeight="1" x14ac:dyDescent="0.2">
      <c r="A361" s="77"/>
      <c r="B361" s="78"/>
      <c r="C361" s="77">
        <v>355</v>
      </c>
      <c r="D361" s="85" t="s">
        <v>405</v>
      </c>
      <c r="E361" s="86" t="str">
        <f t="array" aca="1" ref="E361" ca="1">IFERROR(IMAGE(INDEX(Poke_Ref!$C$2:$C$745, MATCH(D361, Poke_Ref!$B$2:$B$745,0)), 3), "")</f>
        <v/>
      </c>
      <c r="F361" s="7" t="s">
        <v>8</v>
      </c>
      <c r="G361" s="73"/>
      <c r="H361" s="74"/>
      <c r="I361" s="74"/>
      <c r="J361" s="74"/>
      <c r="K361" s="74"/>
      <c r="L361" s="74"/>
      <c r="M361" s="74"/>
      <c r="N361" s="74"/>
      <c r="O361" s="74"/>
      <c r="P361" s="74"/>
      <c r="Q361" s="74"/>
      <c r="R361" s="74"/>
      <c r="S361" s="74"/>
      <c r="T361" s="74"/>
      <c r="U361" s="74"/>
      <c r="V361" s="74"/>
      <c r="W361" s="74"/>
      <c r="X361" s="74"/>
      <c r="Y361" s="74"/>
      <c r="Z361" s="74"/>
      <c r="AA361" s="74"/>
      <c r="AB361" s="74"/>
    </row>
    <row r="362" spans="1:28" ht="26.25" customHeight="1" x14ac:dyDescent="0.2">
      <c r="A362" s="77"/>
      <c r="B362" s="78"/>
      <c r="C362" s="77">
        <v>356</v>
      </c>
      <c r="D362" s="85" t="s">
        <v>406</v>
      </c>
      <c r="E362" s="86" t="str">
        <f t="array" aca="1" ref="E362" ca="1">IFERROR(IMAGE(INDEX(Poke_Ref!$C$2:$C$745, MATCH(D362, Poke_Ref!$B$2:$B$745,0)), 3), "")</f>
        <v/>
      </c>
      <c r="F362" s="87" t="s">
        <v>8</v>
      </c>
      <c r="G362" s="73"/>
      <c r="H362" s="74"/>
      <c r="I362" s="74"/>
      <c r="J362" s="74"/>
      <c r="K362" s="74"/>
      <c r="L362" s="74"/>
      <c r="M362" s="74"/>
      <c r="N362" s="74"/>
      <c r="O362" s="74"/>
      <c r="P362" s="74"/>
      <c r="Q362" s="74"/>
      <c r="R362" s="74"/>
      <c r="S362" s="74"/>
      <c r="T362" s="74"/>
      <c r="U362" s="74"/>
      <c r="V362" s="74"/>
      <c r="W362" s="74"/>
      <c r="X362" s="74"/>
      <c r="Y362" s="74"/>
      <c r="Z362" s="74"/>
      <c r="AA362" s="74"/>
      <c r="AB362" s="74"/>
    </row>
    <row r="363" spans="1:28" ht="26.25" customHeight="1" x14ac:dyDescent="0.2">
      <c r="A363" s="77"/>
      <c r="B363" s="78"/>
      <c r="C363" s="77">
        <v>357</v>
      </c>
      <c r="D363" s="85" t="s">
        <v>407</v>
      </c>
      <c r="E363" s="86" t="str">
        <f t="array" aca="1" ref="E363" ca="1">IFERROR(IMAGE(INDEX(Poke_Ref!$C$2:$C$745, MATCH(D363, Poke_Ref!$B$2:$B$745,0)), 3), "")</f>
        <v/>
      </c>
      <c r="F363" s="7" t="s">
        <v>8</v>
      </c>
      <c r="G363" s="73"/>
      <c r="H363" s="74"/>
      <c r="I363" s="74"/>
      <c r="J363" s="74"/>
      <c r="K363" s="74"/>
      <c r="L363" s="74"/>
      <c r="M363" s="74"/>
      <c r="N363" s="74"/>
      <c r="O363" s="74"/>
      <c r="P363" s="74"/>
      <c r="Q363" s="74"/>
      <c r="R363" s="74"/>
      <c r="S363" s="74"/>
      <c r="T363" s="74"/>
      <c r="U363" s="74"/>
      <c r="V363" s="74"/>
      <c r="W363" s="74"/>
      <c r="X363" s="74"/>
      <c r="Y363" s="74"/>
      <c r="Z363" s="74"/>
      <c r="AA363" s="74"/>
      <c r="AB363" s="74"/>
    </row>
    <row r="364" spans="1:28" ht="26.25" customHeight="1" x14ac:dyDescent="0.2">
      <c r="A364" s="77"/>
      <c r="B364" s="78"/>
      <c r="C364" s="77">
        <v>358</v>
      </c>
      <c r="D364" s="85" t="s">
        <v>408</v>
      </c>
      <c r="E364" s="86" t="str">
        <f t="array" aca="1" ref="E364" ca="1">IFERROR(IMAGE(INDEX(Poke_Ref!$C$2:$C$745, MATCH(D364, Poke_Ref!$B$2:$B$745,0)), 3), "")</f>
        <v/>
      </c>
      <c r="F364" s="7" t="s">
        <v>8</v>
      </c>
      <c r="G364" s="73"/>
      <c r="H364" s="74"/>
      <c r="I364" s="74"/>
      <c r="J364" s="74"/>
      <c r="K364" s="74"/>
      <c r="L364" s="74"/>
      <c r="M364" s="74"/>
      <c r="N364" s="74"/>
      <c r="O364" s="74"/>
      <c r="P364" s="74"/>
      <c r="Q364" s="74"/>
      <c r="R364" s="74"/>
      <c r="S364" s="74"/>
      <c r="T364" s="74"/>
      <c r="U364" s="74"/>
      <c r="V364" s="74"/>
      <c r="W364" s="74"/>
      <c r="X364" s="74"/>
      <c r="Y364" s="74"/>
      <c r="Z364" s="74"/>
      <c r="AA364" s="74"/>
      <c r="AB364" s="74"/>
    </row>
    <row r="365" spans="1:28" ht="26.25" customHeight="1" x14ac:dyDescent="0.2">
      <c r="A365" s="77"/>
      <c r="B365" s="78"/>
      <c r="C365" s="77">
        <v>359</v>
      </c>
      <c r="D365" s="85" t="s">
        <v>409</v>
      </c>
      <c r="E365" s="86" t="str">
        <f t="array" aca="1" ref="E365" ca="1">IFERROR(IMAGE(INDEX(Poke_Ref!$C$2:$C$745, MATCH(D365, Poke_Ref!$B$2:$B$745,0)), 3), "")</f>
        <v/>
      </c>
      <c r="F365" s="7" t="s">
        <v>8</v>
      </c>
      <c r="G365" s="73"/>
      <c r="H365" s="74"/>
      <c r="I365" s="74"/>
      <c r="J365" s="74"/>
      <c r="K365" s="74"/>
      <c r="L365" s="74"/>
      <c r="M365" s="74"/>
      <c r="N365" s="74"/>
      <c r="O365" s="74"/>
      <c r="P365" s="74"/>
      <c r="Q365" s="74"/>
      <c r="R365" s="74"/>
      <c r="S365" s="74"/>
      <c r="T365" s="74"/>
      <c r="U365" s="74"/>
      <c r="V365" s="74"/>
      <c r="W365" s="74"/>
      <c r="X365" s="74"/>
      <c r="Y365" s="74"/>
      <c r="Z365" s="74"/>
      <c r="AA365" s="74"/>
      <c r="AB365" s="74"/>
    </row>
    <row r="366" spans="1:28" ht="26.25" customHeight="1" x14ac:dyDescent="0.2">
      <c r="A366" s="77"/>
      <c r="B366" s="78"/>
      <c r="C366" s="77">
        <v>360</v>
      </c>
      <c r="D366" s="85" t="s">
        <v>410</v>
      </c>
      <c r="E366" s="86" t="str">
        <f t="array" aca="1" ref="E366" ca="1">IFERROR(IMAGE(INDEX(Poke_Ref!$C$2:$C$745, MATCH(D366, Poke_Ref!$B$2:$B$745,0)), 3), "")</f>
        <v/>
      </c>
      <c r="F366" s="7" t="s">
        <v>8</v>
      </c>
      <c r="G366" s="73"/>
      <c r="H366" s="74"/>
      <c r="I366" s="74"/>
      <c r="J366" s="74"/>
      <c r="K366" s="74"/>
      <c r="L366" s="74"/>
      <c r="M366" s="74"/>
      <c r="N366" s="74"/>
      <c r="O366" s="74"/>
      <c r="P366" s="74"/>
      <c r="Q366" s="74"/>
      <c r="R366" s="74"/>
      <c r="S366" s="74"/>
      <c r="T366" s="74"/>
      <c r="U366" s="74"/>
      <c r="V366" s="74"/>
      <c r="W366" s="74"/>
      <c r="X366" s="74"/>
      <c r="Y366" s="74"/>
      <c r="Z366" s="74"/>
      <c r="AA366" s="74"/>
      <c r="AB366" s="74"/>
    </row>
    <row r="367" spans="1:28" ht="26.25" customHeight="1" x14ac:dyDescent="0.2">
      <c r="A367" s="77"/>
      <c r="B367" s="78"/>
      <c r="C367" s="77">
        <v>361</v>
      </c>
      <c r="D367" s="85" t="s">
        <v>411</v>
      </c>
      <c r="E367" s="86" t="str">
        <f t="array" aca="1" ref="E367" ca="1">IFERROR(IMAGE(INDEX(Poke_Ref!$C$2:$C$745, MATCH(D367, Poke_Ref!$B$2:$B$745,0)), 3), "")</f>
        <v/>
      </c>
      <c r="F367" s="7" t="s">
        <v>8</v>
      </c>
      <c r="G367" s="73"/>
      <c r="H367" s="74"/>
      <c r="I367" s="74"/>
      <c r="J367" s="74"/>
      <c r="K367" s="74"/>
      <c r="L367" s="74"/>
      <c r="M367" s="74"/>
      <c r="N367" s="74"/>
      <c r="O367" s="74"/>
      <c r="P367" s="74"/>
      <c r="Q367" s="74"/>
      <c r="R367" s="74"/>
      <c r="S367" s="74"/>
      <c r="T367" s="74"/>
      <c r="U367" s="74"/>
      <c r="V367" s="74"/>
      <c r="W367" s="74"/>
      <c r="X367" s="74"/>
      <c r="Y367" s="74"/>
      <c r="Z367" s="74"/>
      <c r="AA367" s="74"/>
      <c r="AB367" s="74"/>
    </row>
    <row r="368" spans="1:28" ht="26.25" customHeight="1" x14ac:dyDescent="0.2">
      <c r="A368" s="77"/>
      <c r="B368" s="78"/>
      <c r="C368" s="77">
        <v>362</v>
      </c>
      <c r="D368" s="85" t="s">
        <v>412</v>
      </c>
      <c r="E368" s="86" t="str">
        <f t="array" aca="1" ref="E368" ca="1">IFERROR(IMAGE(INDEX(Poke_Ref!$C$2:$C$745, MATCH(D368, Poke_Ref!$B$2:$B$745,0)), 3), "")</f>
        <v/>
      </c>
      <c r="F368" s="87" t="s">
        <v>8</v>
      </c>
      <c r="G368" s="73"/>
      <c r="H368" s="74"/>
      <c r="I368" s="74"/>
      <c r="J368" s="74"/>
      <c r="K368" s="74"/>
      <c r="L368" s="74"/>
      <c r="M368" s="74"/>
      <c r="N368" s="74"/>
      <c r="O368" s="74"/>
      <c r="P368" s="74"/>
      <c r="Q368" s="74"/>
      <c r="R368" s="74"/>
      <c r="S368" s="74"/>
      <c r="T368" s="74"/>
      <c r="U368" s="74"/>
      <c r="V368" s="74"/>
      <c r="W368" s="74"/>
      <c r="X368" s="74"/>
      <c r="Y368" s="74"/>
      <c r="Z368" s="74"/>
      <c r="AA368" s="74"/>
      <c r="AB368" s="74"/>
    </row>
    <row r="369" spans="1:28" ht="26.25" customHeight="1" x14ac:dyDescent="0.2">
      <c r="A369" s="77"/>
      <c r="B369" s="78"/>
      <c r="C369" s="77">
        <v>363</v>
      </c>
      <c r="D369" s="85" t="s">
        <v>413</v>
      </c>
      <c r="E369" s="86" t="str">
        <f t="array" aca="1" ref="E369" ca="1">IFERROR(IMAGE(INDEX(Poke_Ref!$C$2:$C$745, MATCH(D369, Poke_Ref!$B$2:$B$745,0)), 3), "")</f>
        <v/>
      </c>
      <c r="F369" s="7" t="s">
        <v>8</v>
      </c>
      <c r="G369" s="73"/>
      <c r="H369" s="74"/>
      <c r="I369" s="74"/>
      <c r="J369" s="74"/>
      <c r="K369" s="74"/>
      <c r="L369" s="74"/>
      <c r="M369" s="74"/>
      <c r="N369" s="74"/>
      <c r="O369" s="74"/>
      <c r="P369" s="74"/>
      <c r="Q369" s="74"/>
      <c r="R369" s="74"/>
      <c r="S369" s="74"/>
      <c r="T369" s="74"/>
      <c r="U369" s="74"/>
      <c r="V369" s="74"/>
      <c r="W369" s="74"/>
      <c r="X369" s="74"/>
      <c r="Y369" s="74"/>
      <c r="Z369" s="74"/>
      <c r="AA369" s="74"/>
      <c r="AB369" s="74"/>
    </row>
    <row r="370" spans="1:28" ht="26.25" customHeight="1" x14ac:dyDescent="0.2">
      <c r="A370" s="77"/>
      <c r="B370" s="78"/>
      <c r="C370" s="77">
        <v>364</v>
      </c>
      <c r="D370" s="85" t="s">
        <v>414</v>
      </c>
      <c r="E370" s="86" t="str">
        <f t="array" aca="1" ref="E370" ca="1">IFERROR(IMAGE(INDEX(Poke_Ref!$C$2:$C$745, MATCH(D370, Poke_Ref!$B$2:$B$745,0)), 3), "")</f>
        <v/>
      </c>
      <c r="F370" s="7" t="s">
        <v>8</v>
      </c>
      <c r="G370" s="73"/>
      <c r="H370" s="74"/>
      <c r="I370" s="74"/>
      <c r="J370" s="74"/>
      <c r="K370" s="74"/>
      <c r="L370" s="74"/>
      <c r="M370" s="74"/>
      <c r="N370" s="74"/>
      <c r="O370" s="74"/>
      <c r="P370" s="74"/>
      <c r="Q370" s="74"/>
      <c r="R370" s="74"/>
      <c r="S370" s="74"/>
      <c r="T370" s="74"/>
      <c r="U370" s="74"/>
      <c r="V370" s="74"/>
      <c r="W370" s="74"/>
      <c r="X370" s="74"/>
      <c r="Y370" s="74"/>
      <c r="Z370" s="74"/>
      <c r="AA370" s="74"/>
      <c r="AB370" s="74"/>
    </row>
    <row r="371" spans="1:28" ht="26.25" customHeight="1" x14ac:dyDescent="0.2">
      <c r="A371" s="77"/>
      <c r="B371" s="78"/>
      <c r="C371" s="77">
        <v>365</v>
      </c>
      <c r="D371" s="85" t="s">
        <v>415</v>
      </c>
      <c r="E371" s="86" t="str">
        <f t="array" aca="1" ref="E371" ca="1">IFERROR(IMAGE(INDEX(Poke_Ref!$C$2:$C$745, MATCH(D371, Poke_Ref!$B$2:$B$745,0)), 3), "")</f>
        <v/>
      </c>
      <c r="F371" s="7" t="s">
        <v>8</v>
      </c>
      <c r="G371" s="73"/>
      <c r="H371" s="74"/>
      <c r="I371" s="74"/>
      <c r="J371" s="74"/>
      <c r="K371" s="74"/>
      <c r="L371" s="74"/>
      <c r="M371" s="74"/>
      <c r="N371" s="74"/>
      <c r="O371" s="74"/>
      <c r="P371" s="74"/>
      <c r="Q371" s="74"/>
      <c r="R371" s="74"/>
      <c r="S371" s="74"/>
      <c r="T371" s="74"/>
      <c r="U371" s="74"/>
      <c r="V371" s="74"/>
      <c r="W371" s="74"/>
      <c r="X371" s="74"/>
      <c r="Y371" s="74"/>
      <c r="Z371" s="74"/>
      <c r="AA371" s="74"/>
      <c r="AB371" s="74"/>
    </row>
    <row r="372" spans="1:28" ht="26.25" customHeight="1" x14ac:dyDescent="0.2">
      <c r="A372" s="77"/>
      <c r="B372" s="78"/>
      <c r="C372" s="77">
        <v>366</v>
      </c>
      <c r="D372" s="85" t="s">
        <v>416</v>
      </c>
      <c r="E372" s="86" t="str">
        <f t="array" aca="1" ref="E372" ca="1">IFERROR(IMAGE(INDEX(Poke_Ref!$C$2:$C$745, MATCH(D372, Poke_Ref!$B$2:$B$745,0)), 3), "")</f>
        <v/>
      </c>
      <c r="F372" s="7" t="s">
        <v>8</v>
      </c>
      <c r="G372" s="73"/>
      <c r="H372" s="74"/>
      <c r="I372" s="74"/>
      <c r="J372" s="74"/>
      <c r="K372" s="74"/>
      <c r="L372" s="74"/>
      <c r="M372" s="74"/>
      <c r="N372" s="74"/>
      <c r="O372" s="74"/>
      <c r="P372" s="74"/>
      <c r="Q372" s="74"/>
      <c r="R372" s="74"/>
      <c r="S372" s="74"/>
      <c r="T372" s="74"/>
      <c r="U372" s="74"/>
      <c r="V372" s="74"/>
      <c r="W372" s="74"/>
      <c r="X372" s="74"/>
      <c r="Y372" s="74"/>
      <c r="Z372" s="74"/>
      <c r="AA372" s="74"/>
      <c r="AB372" s="74"/>
    </row>
    <row r="373" spans="1:28" ht="26.25" customHeight="1" x14ac:dyDescent="0.2">
      <c r="A373" s="77"/>
      <c r="B373" s="78"/>
      <c r="C373" s="77">
        <v>367</v>
      </c>
      <c r="D373" s="85" t="s">
        <v>417</v>
      </c>
      <c r="E373" s="86" t="str">
        <f t="array" aca="1" ref="E373" ca="1">IFERROR(IMAGE(INDEX(Poke_Ref!$C$2:$C$745, MATCH(D373, Poke_Ref!$B$2:$B$745,0)), 3), "")</f>
        <v/>
      </c>
      <c r="F373" s="7" t="s">
        <v>8</v>
      </c>
      <c r="G373" s="73"/>
      <c r="H373" s="74"/>
      <c r="I373" s="74"/>
      <c r="J373" s="74"/>
      <c r="K373" s="74"/>
      <c r="L373" s="74"/>
      <c r="M373" s="74"/>
      <c r="N373" s="74"/>
      <c r="O373" s="74"/>
      <c r="P373" s="74"/>
      <c r="Q373" s="74"/>
      <c r="R373" s="74"/>
      <c r="S373" s="74"/>
      <c r="T373" s="74"/>
      <c r="U373" s="74"/>
      <c r="V373" s="74"/>
      <c r="W373" s="74"/>
      <c r="X373" s="74"/>
      <c r="Y373" s="74"/>
      <c r="Z373" s="74"/>
      <c r="AA373" s="74"/>
      <c r="AB373" s="74"/>
    </row>
    <row r="374" spans="1:28" ht="26.25" customHeight="1" x14ac:dyDescent="0.2">
      <c r="A374" s="77"/>
      <c r="B374" s="78"/>
      <c r="C374" s="77">
        <v>368</v>
      </c>
      <c r="D374" s="85" t="s">
        <v>418</v>
      </c>
      <c r="E374" s="86" t="str">
        <f t="array" aca="1" ref="E374" ca="1">IFERROR(IMAGE(INDEX(Poke_Ref!$C$2:$C$745, MATCH(D374, Poke_Ref!$B$2:$B$745,0)), 3), "")</f>
        <v/>
      </c>
      <c r="F374" s="87" t="s">
        <v>8</v>
      </c>
      <c r="G374" s="73"/>
      <c r="H374" s="74"/>
      <c r="I374" s="74"/>
      <c r="J374" s="74"/>
      <c r="K374" s="74"/>
      <c r="L374" s="74"/>
      <c r="M374" s="74"/>
      <c r="N374" s="74"/>
      <c r="O374" s="74"/>
      <c r="P374" s="74"/>
      <c r="Q374" s="74"/>
      <c r="R374" s="74"/>
      <c r="S374" s="74"/>
      <c r="T374" s="74"/>
      <c r="U374" s="74"/>
      <c r="V374" s="74"/>
      <c r="W374" s="74"/>
      <c r="X374" s="74"/>
      <c r="Y374" s="74"/>
      <c r="Z374" s="74"/>
      <c r="AA374" s="74"/>
      <c r="AB374" s="74"/>
    </row>
    <row r="375" spans="1:28" ht="26.25" customHeight="1" x14ac:dyDescent="0.2">
      <c r="A375" s="77"/>
      <c r="B375" s="78"/>
      <c r="C375" s="77">
        <v>369</v>
      </c>
      <c r="D375" s="85" t="s">
        <v>419</v>
      </c>
      <c r="E375" s="86" t="str">
        <f t="array" aca="1" ref="E375" ca="1">IFERROR(IMAGE(INDEX(Poke_Ref!$C$2:$C$745, MATCH(D375, Poke_Ref!$B$2:$B$745,0)), 3), "")</f>
        <v/>
      </c>
      <c r="F375" s="7" t="s">
        <v>8</v>
      </c>
      <c r="G375" s="73"/>
      <c r="H375" s="74"/>
      <c r="I375" s="74"/>
      <c r="J375" s="74"/>
      <c r="K375" s="74"/>
      <c r="L375" s="74"/>
      <c r="M375" s="74"/>
      <c r="N375" s="74"/>
      <c r="O375" s="74"/>
      <c r="P375" s="74"/>
      <c r="Q375" s="74"/>
      <c r="R375" s="74"/>
      <c r="S375" s="74"/>
      <c r="T375" s="74"/>
      <c r="U375" s="74"/>
      <c r="V375" s="74"/>
      <c r="W375" s="74"/>
      <c r="X375" s="74"/>
      <c r="Y375" s="74"/>
      <c r="Z375" s="74"/>
      <c r="AA375" s="74"/>
      <c r="AB375" s="74"/>
    </row>
    <row r="376" spans="1:28" ht="26.25" customHeight="1" x14ac:dyDescent="0.2">
      <c r="A376" s="77"/>
      <c r="B376" s="78"/>
      <c r="C376" s="77">
        <v>370</v>
      </c>
      <c r="D376" s="85" t="s">
        <v>420</v>
      </c>
      <c r="E376" s="86" t="str">
        <f t="array" aca="1" ref="E376" ca="1">IFERROR(IMAGE(INDEX(Poke_Ref!$C$2:$C$745, MATCH(D376, Poke_Ref!$B$2:$B$745,0)), 3), "")</f>
        <v/>
      </c>
      <c r="F376" s="7" t="s">
        <v>8</v>
      </c>
      <c r="G376" s="73"/>
      <c r="H376" s="74"/>
      <c r="I376" s="74"/>
      <c r="J376" s="74"/>
      <c r="K376" s="74"/>
      <c r="L376" s="74"/>
      <c r="M376" s="74"/>
      <c r="N376" s="74"/>
      <c r="O376" s="74"/>
      <c r="P376" s="74"/>
      <c r="Q376" s="74"/>
      <c r="R376" s="74"/>
      <c r="S376" s="74"/>
      <c r="T376" s="74"/>
      <c r="U376" s="74"/>
      <c r="V376" s="74"/>
      <c r="W376" s="74"/>
      <c r="X376" s="74"/>
      <c r="Y376" s="74"/>
      <c r="Z376" s="74"/>
      <c r="AA376" s="74"/>
      <c r="AB376" s="74"/>
    </row>
    <row r="377" spans="1:28" ht="26.25" customHeight="1" x14ac:dyDescent="0.2">
      <c r="A377" s="77"/>
      <c r="B377" s="78"/>
      <c r="C377" s="77">
        <v>371</v>
      </c>
      <c r="D377" s="85" t="s">
        <v>421</v>
      </c>
      <c r="E377" s="86" t="str">
        <f t="array" aca="1" ref="E377" ca="1">IFERROR(IMAGE(INDEX(Poke_Ref!$C$2:$C$745, MATCH(D377, Poke_Ref!$B$2:$B$745,0)), 3), "")</f>
        <v/>
      </c>
      <c r="F377" s="7" t="s">
        <v>8</v>
      </c>
      <c r="G377" s="73"/>
      <c r="H377" s="74"/>
      <c r="I377" s="74"/>
      <c r="J377" s="74"/>
      <c r="K377" s="74"/>
      <c r="L377" s="74"/>
      <c r="M377" s="74"/>
      <c r="N377" s="74"/>
      <c r="O377" s="74"/>
      <c r="P377" s="74"/>
      <c r="Q377" s="74"/>
      <c r="R377" s="74"/>
      <c r="S377" s="74"/>
      <c r="T377" s="74"/>
      <c r="U377" s="74"/>
      <c r="V377" s="74"/>
      <c r="W377" s="74"/>
      <c r="X377" s="74"/>
      <c r="Y377" s="74"/>
      <c r="Z377" s="74"/>
      <c r="AA377" s="74"/>
      <c r="AB377" s="74"/>
    </row>
    <row r="378" spans="1:28" ht="26.25" customHeight="1" x14ac:dyDescent="0.2">
      <c r="A378" s="77"/>
      <c r="B378" s="78"/>
      <c r="C378" s="77">
        <v>372</v>
      </c>
      <c r="D378" s="85" t="s">
        <v>422</v>
      </c>
      <c r="E378" s="86" t="str">
        <f t="array" aca="1" ref="E378" ca="1">IFERROR(IMAGE(INDEX(Poke_Ref!$C$2:$C$745, MATCH(D378, Poke_Ref!$B$2:$B$745,0)), 3), "")</f>
        <v/>
      </c>
      <c r="F378" s="7" t="s">
        <v>8</v>
      </c>
      <c r="G378" s="73"/>
      <c r="H378" s="74"/>
      <c r="I378" s="74"/>
      <c r="J378" s="74"/>
      <c r="K378" s="74"/>
      <c r="L378" s="74"/>
      <c r="M378" s="74"/>
      <c r="N378" s="74"/>
      <c r="O378" s="74"/>
      <c r="P378" s="74"/>
      <c r="Q378" s="74"/>
      <c r="R378" s="74"/>
      <c r="S378" s="74"/>
      <c r="T378" s="74"/>
      <c r="U378" s="74"/>
      <c r="V378" s="74"/>
      <c r="W378" s="74"/>
      <c r="X378" s="74"/>
      <c r="Y378" s="74"/>
      <c r="Z378" s="74"/>
      <c r="AA378" s="74"/>
      <c r="AB378" s="74"/>
    </row>
    <row r="379" spans="1:28" ht="26.25" customHeight="1" x14ac:dyDescent="0.2">
      <c r="A379" s="77"/>
      <c r="B379" s="78"/>
      <c r="C379" s="77">
        <v>373</v>
      </c>
      <c r="D379" s="85" t="s">
        <v>423</v>
      </c>
      <c r="E379" s="86" t="str">
        <f t="array" aca="1" ref="E379" ca="1">IFERROR(IMAGE(INDEX(Poke_Ref!$C$2:$C$745, MATCH(D379, Poke_Ref!$B$2:$B$745,0)), 3), "")</f>
        <v/>
      </c>
      <c r="F379" s="87" t="s">
        <v>8</v>
      </c>
      <c r="G379" s="73"/>
      <c r="H379" s="74"/>
      <c r="I379" s="74"/>
      <c r="J379" s="74"/>
      <c r="K379" s="74"/>
      <c r="L379" s="74"/>
      <c r="M379" s="74"/>
      <c r="N379" s="74"/>
      <c r="O379" s="74"/>
      <c r="P379" s="74"/>
      <c r="Q379" s="74"/>
      <c r="R379" s="74"/>
      <c r="S379" s="74"/>
      <c r="T379" s="74"/>
      <c r="U379" s="74"/>
      <c r="V379" s="74"/>
      <c r="W379" s="74"/>
      <c r="X379" s="74"/>
      <c r="Y379" s="74"/>
      <c r="Z379" s="74"/>
      <c r="AA379" s="74"/>
      <c r="AB379" s="74"/>
    </row>
    <row r="380" spans="1:28" ht="26.25" customHeight="1" x14ac:dyDescent="0.2">
      <c r="A380" s="77"/>
      <c r="B380" s="78"/>
      <c r="C380" s="77">
        <v>374</v>
      </c>
      <c r="D380" s="85" t="s">
        <v>424</v>
      </c>
      <c r="E380" s="86" t="str">
        <f t="array" aca="1" ref="E380" ca="1">IFERROR(IMAGE(INDEX(Poke_Ref!$C$2:$C$745, MATCH(D380, Poke_Ref!$B$2:$B$745,0)), 3), "")</f>
        <v/>
      </c>
      <c r="F380" s="7" t="s">
        <v>8</v>
      </c>
      <c r="G380" s="73"/>
      <c r="H380" s="74"/>
      <c r="I380" s="74"/>
      <c r="J380" s="74"/>
      <c r="K380" s="74"/>
      <c r="L380" s="74"/>
      <c r="M380" s="74"/>
      <c r="N380" s="74"/>
      <c r="O380" s="74"/>
      <c r="P380" s="74"/>
      <c r="Q380" s="74"/>
      <c r="R380" s="74"/>
      <c r="S380" s="74"/>
      <c r="T380" s="74"/>
      <c r="U380" s="74"/>
      <c r="V380" s="74"/>
      <c r="W380" s="74"/>
      <c r="X380" s="74"/>
      <c r="Y380" s="74"/>
      <c r="Z380" s="74"/>
      <c r="AA380" s="74"/>
      <c r="AB380" s="74"/>
    </row>
    <row r="381" spans="1:28" ht="26.25" customHeight="1" x14ac:dyDescent="0.2">
      <c r="A381" s="77"/>
      <c r="B381" s="78"/>
      <c r="C381" s="77">
        <v>375</v>
      </c>
      <c r="D381" s="85" t="s">
        <v>425</v>
      </c>
      <c r="E381" s="86" t="str">
        <f t="array" aca="1" ref="E381" ca="1">IFERROR(IMAGE(INDEX(Poke_Ref!$C$2:$C$745, MATCH(D381, Poke_Ref!$B$2:$B$745,0)), 3), "")</f>
        <v/>
      </c>
      <c r="F381" s="7" t="s">
        <v>8</v>
      </c>
      <c r="G381" s="73"/>
      <c r="H381" s="74"/>
      <c r="I381" s="74"/>
      <c r="J381" s="74"/>
      <c r="K381" s="74"/>
      <c r="L381" s="74"/>
      <c r="M381" s="74"/>
      <c r="N381" s="74"/>
      <c r="O381" s="74"/>
      <c r="P381" s="74"/>
      <c r="Q381" s="74"/>
      <c r="R381" s="74"/>
      <c r="S381" s="74"/>
      <c r="T381" s="74"/>
      <c r="U381" s="74"/>
      <c r="V381" s="74"/>
      <c r="W381" s="74"/>
      <c r="X381" s="74"/>
      <c r="Y381" s="74"/>
      <c r="Z381" s="74"/>
      <c r="AA381" s="74"/>
      <c r="AB381" s="74"/>
    </row>
    <row r="382" spans="1:28" ht="26.25" customHeight="1" x14ac:dyDescent="0.2">
      <c r="A382" s="77"/>
      <c r="B382" s="78"/>
      <c r="C382" s="77">
        <v>376</v>
      </c>
      <c r="D382" s="85" t="s">
        <v>426</v>
      </c>
      <c r="E382" s="86" t="str">
        <f t="array" aca="1" ref="E382" ca="1">IFERROR(IMAGE(INDEX(Poke_Ref!$C$2:$C$745, MATCH(D382, Poke_Ref!$B$2:$B$745,0)), 3), "")</f>
        <v/>
      </c>
      <c r="F382" s="7" t="s">
        <v>8</v>
      </c>
      <c r="G382" s="73"/>
      <c r="H382" s="74"/>
      <c r="I382" s="74"/>
      <c r="J382" s="74"/>
      <c r="K382" s="74"/>
      <c r="L382" s="74"/>
      <c r="M382" s="74"/>
      <c r="N382" s="74"/>
      <c r="O382" s="74"/>
      <c r="P382" s="74"/>
      <c r="Q382" s="74"/>
      <c r="R382" s="74"/>
      <c r="S382" s="74"/>
      <c r="T382" s="74"/>
      <c r="U382" s="74"/>
      <c r="V382" s="74"/>
      <c r="W382" s="74"/>
      <c r="X382" s="74"/>
      <c r="Y382" s="74"/>
      <c r="Z382" s="74"/>
      <c r="AA382" s="74"/>
      <c r="AB382" s="74"/>
    </row>
    <row r="383" spans="1:28" ht="26.25" customHeight="1" x14ac:dyDescent="0.2">
      <c r="A383" s="77"/>
      <c r="B383" s="78"/>
      <c r="C383" s="77">
        <v>377</v>
      </c>
      <c r="D383" s="85" t="s">
        <v>427</v>
      </c>
      <c r="E383" s="86" t="str">
        <f t="array" aca="1" ref="E383" ca="1">IFERROR(IMAGE(INDEX(Poke_Ref!$C$2:$C$745, MATCH(D383, Poke_Ref!$B$2:$B$745,0)), 3), "")</f>
        <v/>
      </c>
      <c r="F383" s="87" t="s">
        <v>8</v>
      </c>
      <c r="G383" s="73"/>
      <c r="H383" s="74"/>
      <c r="I383" s="74"/>
      <c r="J383" s="74"/>
      <c r="K383" s="74"/>
      <c r="L383" s="74"/>
      <c r="M383" s="74"/>
      <c r="N383" s="74"/>
      <c r="O383" s="74"/>
      <c r="P383" s="74"/>
      <c r="Q383" s="74"/>
      <c r="R383" s="74"/>
      <c r="S383" s="74"/>
      <c r="T383" s="74"/>
      <c r="U383" s="74"/>
      <c r="V383" s="74"/>
      <c r="W383" s="74"/>
      <c r="X383" s="74"/>
      <c r="Y383" s="74"/>
      <c r="Z383" s="74"/>
      <c r="AA383" s="74"/>
      <c r="AB383" s="74"/>
    </row>
    <row r="384" spans="1:28" ht="26.25" customHeight="1" x14ac:dyDescent="0.2">
      <c r="A384" s="77"/>
      <c r="B384" s="78"/>
      <c r="C384" s="77">
        <v>378</v>
      </c>
      <c r="D384" s="85" t="s">
        <v>428</v>
      </c>
      <c r="E384" s="86" t="str">
        <f t="array" aca="1" ref="E384" ca="1">IFERROR(IMAGE(INDEX(Poke_Ref!$C$2:$C$745, MATCH(D384, Poke_Ref!$B$2:$B$745,0)), 3), "")</f>
        <v/>
      </c>
      <c r="F384" s="87" t="s">
        <v>8</v>
      </c>
      <c r="G384" s="73"/>
      <c r="H384" s="74"/>
      <c r="I384" s="74"/>
      <c r="J384" s="74"/>
      <c r="K384" s="74"/>
      <c r="L384" s="74"/>
      <c r="M384" s="74"/>
      <c r="N384" s="74"/>
      <c r="O384" s="74"/>
      <c r="P384" s="74"/>
      <c r="Q384" s="74"/>
      <c r="R384" s="74"/>
      <c r="S384" s="74"/>
      <c r="T384" s="74"/>
      <c r="U384" s="74"/>
      <c r="V384" s="74"/>
      <c r="W384" s="74"/>
      <c r="X384" s="74"/>
      <c r="Y384" s="74"/>
      <c r="Z384" s="74"/>
      <c r="AA384" s="74"/>
      <c r="AB384" s="74"/>
    </row>
    <row r="385" spans="1:28" ht="26.25" customHeight="1" x14ac:dyDescent="0.2">
      <c r="A385" s="77"/>
      <c r="B385" s="78"/>
      <c r="C385" s="77">
        <v>379</v>
      </c>
      <c r="D385" s="85" t="s">
        <v>429</v>
      </c>
      <c r="E385" s="86" t="str">
        <f t="array" aca="1" ref="E385" ca="1">IFERROR(IMAGE(INDEX(Poke_Ref!$C$2:$C$745, MATCH(D385, Poke_Ref!$B$2:$B$745,0)), 3), "")</f>
        <v/>
      </c>
      <c r="F385" s="87" t="s">
        <v>8</v>
      </c>
      <c r="G385" s="73"/>
      <c r="H385" s="74"/>
      <c r="I385" s="74"/>
      <c r="J385" s="74"/>
      <c r="K385" s="74"/>
      <c r="L385" s="74"/>
      <c r="M385" s="74"/>
      <c r="N385" s="74"/>
      <c r="O385" s="74"/>
      <c r="P385" s="74"/>
      <c r="Q385" s="74"/>
      <c r="R385" s="74"/>
      <c r="S385" s="74"/>
      <c r="T385" s="74"/>
      <c r="U385" s="74"/>
      <c r="V385" s="74"/>
      <c r="W385" s="74"/>
      <c r="X385" s="74"/>
      <c r="Y385" s="74"/>
      <c r="Z385" s="74"/>
      <c r="AA385" s="74"/>
      <c r="AB385" s="74"/>
    </row>
    <row r="386" spans="1:28" ht="26.25" customHeight="1" x14ac:dyDescent="0.2">
      <c r="A386" s="77"/>
      <c r="B386" s="78"/>
      <c r="C386" s="77">
        <v>380</v>
      </c>
      <c r="D386" s="85" t="s">
        <v>430</v>
      </c>
      <c r="E386" s="86" t="str">
        <f t="array" aca="1" ref="E386" ca="1">IFERROR(IMAGE(INDEX(Poke_Ref!$C$2:$C$745, MATCH(D386, Poke_Ref!$B$2:$B$745,0)), 3), "")</f>
        <v/>
      </c>
      <c r="F386" s="7" t="s">
        <v>8</v>
      </c>
      <c r="G386" s="73"/>
      <c r="H386" s="74"/>
      <c r="I386" s="74"/>
      <c r="J386" s="74"/>
      <c r="K386" s="74"/>
      <c r="L386" s="74"/>
      <c r="M386" s="74"/>
      <c r="N386" s="74"/>
      <c r="O386" s="74"/>
      <c r="P386" s="74"/>
      <c r="Q386" s="74"/>
      <c r="R386" s="74"/>
      <c r="S386" s="74"/>
      <c r="T386" s="74"/>
      <c r="U386" s="74"/>
      <c r="V386" s="74"/>
      <c r="W386" s="74"/>
      <c r="X386" s="74"/>
      <c r="Y386" s="74"/>
      <c r="Z386" s="74"/>
      <c r="AA386" s="74"/>
      <c r="AB386" s="74"/>
    </row>
    <row r="387" spans="1:28" ht="26.25" customHeight="1" x14ac:dyDescent="0.2">
      <c r="A387" s="77"/>
      <c r="B387" s="78"/>
      <c r="C387" s="77">
        <v>381</v>
      </c>
      <c r="D387" s="85" t="s">
        <v>431</v>
      </c>
      <c r="E387" s="86" t="str">
        <f t="array" aca="1" ref="E387" ca="1">IFERROR(IMAGE(INDEX(Poke_Ref!$C$2:$C$745, MATCH(D387, Poke_Ref!$B$2:$B$745,0)), 3), "")</f>
        <v/>
      </c>
      <c r="F387" s="7" t="s">
        <v>8</v>
      </c>
      <c r="G387" s="73"/>
      <c r="H387" s="74"/>
      <c r="I387" s="74"/>
      <c r="J387" s="74"/>
      <c r="K387" s="74"/>
      <c r="L387" s="74"/>
      <c r="M387" s="74"/>
      <c r="N387" s="74"/>
      <c r="O387" s="74"/>
      <c r="P387" s="74"/>
      <c r="Q387" s="74"/>
      <c r="R387" s="74"/>
      <c r="S387" s="74"/>
      <c r="T387" s="74"/>
      <c r="U387" s="74"/>
      <c r="V387" s="74"/>
      <c r="W387" s="74"/>
      <c r="X387" s="74"/>
      <c r="Y387" s="74"/>
      <c r="Z387" s="74"/>
      <c r="AA387" s="74"/>
      <c r="AB387" s="74"/>
    </row>
    <row r="388" spans="1:28" ht="26.25" customHeight="1" x14ac:dyDescent="0.2">
      <c r="A388" s="77"/>
      <c r="B388" s="78"/>
      <c r="C388" s="77">
        <v>382</v>
      </c>
      <c r="D388" s="85" t="s">
        <v>432</v>
      </c>
      <c r="E388" s="86" t="str">
        <f t="array" aca="1" ref="E388" ca="1">IFERROR(IMAGE(INDEX(Poke_Ref!$C$2:$C$745, MATCH(D388, Poke_Ref!$B$2:$B$745,0)), 3), "")</f>
        <v/>
      </c>
      <c r="F388" s="87" t="s">
        <v>8</v>
      </c>
      <c r="G388" s="73"/>
      <c r="H388" s="74"/>
      <c r="I388" s="74"/>
      <c r="J388" s="74"/>
      <c r="K388" s="74"/>
      <c r="L388" s="74"/>
      <c r="M388" s="74"/>
      <c r="N388" s="74"/>
      <c r="O388" s="74"/>
      <c r="P388" s="74"/>
      <c r="Q388" s="74"/>
      <c r="R388" s="74"/>
      <c r="S388" s="74"/>
      <c r="T388" s="74"/>
      <c r="U388" s="74"/>
      <c r="V388" s="74"/>
      <c r="W388" s="74"/>
      <c r="X388" s="74"/>
      <c r="Y388" s="74"/>
      <c r="Z388" s="74"/>
      <c r="AA388" s="74"/>
      <c r="AB388" s="74"/>
    </row>
    <row r="389" spans="1:28" ht="26.25" customHeight="1" x14ac:dyDescent="0.2">
      <c r="A389" s="77"/>
      <c r="B389" s="78"/>
      <c r="C389" s="77">
        <v>383</v>
      </c>
      <c r="D389" s="85" t="s">
        <v>433</v>
      </c>
      <c r="E389" s="86" t="str">
        <f t="array" aca="1" ref="E389" ca="1">IFERROR(IMAGE(INDEX(Poke_Ref!$C$2:$C$745, MATCH(D389, Poke_Ref!$B$2:$B$745,0)), 3), "")</f>
        <v/>
      </c>
      <c r="F389" s="87" t="s">
        <v>8</v>
      </c>
      <c r="G389" s="73"/>
      <c r="H389" s="74"/>
      <c r="I389" s="74"/>
      <c r="J389" s="74"/>
      <c r="K389" s="74"/>
      <c r="L389" s="74"/>
      <c r="M389" s="74"/>
      <c r="N389" s="74"/>
      <c r="O389" s="74"/>
      <c r="P389" s="74"/>
      <c r="Q389" s="74"/>
      <c r="R389" s="74"/>
      <c r="S389" s="74"/>
      <c r="T389" s="74"/>
      <c r="U389" s="74"/>
      <c r="V389" s="74"/>
      <c r="W389" s="74"/>
      <c r="X389" s="74"/>
      <c r="Y389" s="74"/>
      <c r="Z389" s="74"/>
      <c r="AA389" s="74"/>
      <c r="AB389" s="74"/>
    </row>
    <row r="390" spans="1:28" ht="26.25" customHeight="1" x14ac:dyDescent="0.2">
      <c r="A390" s="77"/>
      <c r="B390" s="78"/>
      <c r="C390" s="77">
        <v>384</v>
      </c>
      <c r="D390" s="85" t="s">
        <v>434</v>
      </c>
      <c r="E390" s="86" t="str">
        <f t="array" aca="1" ref="E390" ca="1">IFERROR(IMAGE(INDEX(Poke_Ref!$C$2:$C$745, MATCH(D390, Poke_Ref!$B$2:$B$745,0)), 3), "")</f>
        <v/>
      </c>
      <c r="F390" s="7" t="s">
        <v>8</v>
      </c>
      <c r="G390" s="73"/>
      <c r="H390" s="74"/>
      <c r="I390" s="74"/>
      <c r="J390" s="74"/>
      <c r="K390" s="74"/>
      <c r="L390" s="74"/>
      <c r="M390" s="74"/>
      <c r="N390" s="74"/>
      <c r="O390" s="74"/>
      <c r="P390" s="74"/>
      <c r="Q390" s="74"/>
      <c r="R390" s="74"/>
      <c r="S390" s="74"/>
      <c r="T390" s="74"/>
      <c r="U390" s="74"/>
      <c r="V390" s="74"/>
      <c r="W390" s="74"/>
      <c r="X390" s="74"/>
      <c r="Y390" s="74"/>
      <c r="Z390" s="74"/>
      <c r="AA390" s="74"/>
      <c r="AB390" s="74"/>
    </row>
    <row r="391" spans="1:28" ht="26.25" customHeight="1" x14ac:dyDescent="0.2">
      <c r="A391" s="77"/>
      <c r="B391" s="78"/>
      <c r="C391" s="77">
        <v>385</v>
      </c>
      <c r="D391" s="85" t="s">
        <v>435</v>
      </c>
      <c r="E391" s="86" t="str">
        <f t="array" aca="1" ref="E391" ca="1">IFERROR(IMAGE(INDEX(Poke_Ref!$C$2:$C$745, MATCH(D391, Poke_Ref!$B$2:$B$745,0)), 3), "")</f>
        <v/>
      </c>
      <c r="F391" s="87" t="s">
        <v>8</v>
      </c>
      <c r="G391" s="73"/>
      <c r="H391" s="74"/>
      <c r="I391" s="74"/>
      <c r="J391" s="74"/>
      <c r="K391" s="74"/>
      <c r="L391" s="74"/>
      <c r="M391" s="74"/>
      <c r="N391" s="74"/>
      <c r="O391" s="74"/>
      <c r="P391" s="74"/>
      <c r="Q391" s="74"/>
      <c r="R391" s="74"/>
      <c r="S391" s="74"/>
      <c r="T391" s="74"/>
      <c r="U391" s="74"/>
      <c r="V391" s="74"/>
      <c r="W391" s="74"/>
      <c r="X391" s="74"/>
      <c r="Y391" s="74"/>
      <c r="Z391" s="74"/>
      <c r="AA391" s="74"/>
      <c r="AB391" s="74"/>
    </row>
    <row r="392" spans="1:28" ht="26.25" customHeight="1" x14ac:dyDescent="0.2">
      <c r="A392" s="77"/>
      <c r="B392" s="78"/>
      <c r="C392" s="77">
        <v>386</v>
      </c>
      <c r="D392" s="85" t="s">
        <v>436</v>
      </c>
      <c r="E392" s="86" t="str">
        <f t="array" aca="1" ref="E392" ca="1">IFERROR(IMAGE(INDEX(Poke_Ref!$C$2:$C$745, MATCH(D392, Poke_Ref!$B$2:$B$745,0)), 3), "")</f>
        <v/>
      </c>
      <c r="F392" s="87" t="s">
        <v>8</v>
      </c>
      <c r="G392" s="73"/>
      <c r="H392" s="74"/>
      <c r="I392" s="74"/>
      <c r="J392" s="74"/>
      <c r="K392" s="74"/>
      <c r="L392" s="74"/>
      <c r="M392" s="74"/>
      <c r="N392" s="74"/>
      <c r="O392" s="74"/>
      <c r="P392" s="74"/>
      <c r="Q392" s="74"/>
      <c r="R392" s="74"/>
      <c r="S392" s="74"/>
      <c r="T392" s="74"/>
      <c r="U392" s="74"/>
      <c r="V392" s="74"/>
      <c r="W392" s="74"/>
      <c r="X392" s="74"/>
      <c r="Y392" s="74"/>
      <c r="Z392" s="74"/>
      <c r="AA392" s="74"/>
      <c r="AB392" s="74"/>
    </row>
    <row r="393" spans="1:28" ht="26.25" customHeight="1" x14ac:dyDescent="0.2">
      <c r="A393" s="77"/>
      <c r="B393" s="78"/>
      <c r="C393" s="77">
        <v>387</v>
      </c>
      <c r="D393" s="85" t="s">
        <v>437</v>
      </c>
      <c r="E393" s="86" t="str">
        <f t="array" aca="1" ref="E393" ca="1">IFERROR(IMAGE(INDEX(Poke_Ref!$C$2:$C$745, MATCH(D393, Poke_Ref!$B$2:$B$745,0)), 3), "")</f>
        <v/>
      </c>
      <c r="F393" s="87" t="s">
        <v>8</v>
      </c>
      <c r="G393" s="73"/>
      <c r="H393" s="74"/>
      <c r="I393" s="74"/>
      <c r="J393" s="74"/>
      <c r="K393" s="74"/>
      <c r="L393" s="74"/>
      <c r="M393" s="74"/>
      <c r="N393" s="74"/>
      <c r="O393" s="74"/>
      <c r="P393" s="74"/>
      <c r="Q393" s="74"/>
      <c r="R393" s="74"/>
      <c r="S393" s="74"/>
      <c r="T393" s="74"/>
      <c r="U393" s="74"/>
      <c r="V393" s="74"/>
      <c r="W393" s="74"/>
      <c r="X393" s="74"/>
      <c r="Y393" s="74"/>
      <c r="Z393" s="74"/>
      <c r="AA393" s="74"/>
      <c r="AB393" s="74"/>
    </row>
    <row r="394" spans="1:28" ht="26.25" customHeight="1" x14ac:dyDescent="0.2">
      <c r="A394" s="77"/>
      <c r="B394" s="78"/>
      <c r="C394" s="77">
        <v>388</v>
      </c>
      <c r="D394" s="85" t="s">
        <v>438</v>
      </c>
      <c r="E394" s="86" t="str">
        <f t="array" aca="1" ref="E394" ca="1">IFERROR(IMAGE(INDEX(Poke_Ref!$C$2:$C$745, MATCH(D394, Poke_Ref!$B$2:$B$745,0)), 3), "")</f>
        <v/>
      </c>
      <c r="F394" s="87" t="s">
        <v>8</v>
      </c>
      <c r="G394" s="73"/>
      <c r="H394" s="74"/>
      <c r="I394" s="74"/>
      <c r="J394" s="74"/>
      <c r="K394" s="74"/>
      <c r="L394" s="74"/>
      <c r="M394" s="74"/>
      <c r="N394" s="74"/>
      <c r="O394" s="74"/>
      <c r="P394" s="74"/>
      <c r="Q394" s="74"/>
      <c r="R394" s="74"/>
      <c r="S394" s="74"/>
      <c r="T394" s="74"/>
      <c r="U394" s="74"/>
      <c r="V394" s="74"/>
      <c r="W394" s="74"/>
      <c r="X394" s="74"/>
      <c r="Y394" s="74"/>
      <c r="Z394" s="74"/>
      <c r="AA394" s="74"/>
      <c r="AB394" s="74"/>
    </row>
    <row r="395" spans="1:28" ht="26.25" customHeight="1" x14ac:dyDescent="0.2">
      <c r="A395" s="77"/>
      <c r="B395" s="78"/>
      <c r="C395" s="77">
        <v>389</v>
      </c>
      <c r="D395" s="85" t="s">
        <v>439</v>
      </c>
      <c r="E395" s="86" t="str">
        <f t="array" aca="1" ref="E395" ca="1">IFERROR(IMAGE(INDEX(Poke_Ref!$C$2:$C$745, MATCH(D395, Poke_Ref!$B$2:$B$745,0)), 3), "")</f>
        <v/>
      </c>
      <c r="F395" s="87" t="s">
        <v>8</v>
      </c>
      <c r="G395" s="73"/>
      <c r="H395" s="74"/>
      <c r="I395" s="74"/>
      <c r="J395" s="74"/>
      <c r="K395" s="74"/>
      <c r="L395" s="74"/>
      <c r="M395" s="74"/>
      <c r="N395" s="74"/>
      <c r="O395" s="74"/>
      <c r="P395" s="74"/>
      <c r="Q395" s="74"/>
      <c r="R395" s="74"/>
      <c r="S395" s="74"/>
      <c r="T395" s="74"/>
      <c r="U395" s="74"/>
      <c r="V395" s="74"/>
      <c r="W395" s="74"/>
      <c r="X395" s="74"/>
      <c r="Y395" s="74"/>
      <c r="Z395" s="74"/>
      <c r="AA395" s="74"/>
      <c r="AB395" s="74"/>
    </row>
    <row r="396" spans="1:28" ht="26.25" customHeight="1" x14ac:dyDescent="0.2">
      <c r="A396" s="77"/>
      <c r="B396" s="78"/>
      <c r="C396" s="77">
        <v>390</v>
      </c>
      <c r="D396" s="85" t="s">
        <v>440</v>
      </c>
      <c r="E396" s="86" t="str">
        <f t="array" aca="1" ref="E396" ca="1">IFERROR(IMAGE(INDEX(Poke_Ref!$C$2:$C$745, MATCH(D396, Poke_Ref!$B$2:$B$745,0)), 3), "")</f>
        <v/>
      </c>
      <c r="F396" s="7" t="s">
        <v>8</v>
      </c>
      <c r="G396" s="73"/>
      <c r="H396" s="74"/>
      <c r="I396" s="74"/>
      <c r="J396" s="74"/>
      <c r="K396" s="74"/>
      <c r="L396" s="74"/>
      <c r="M396" s="74"/>
      <c r="N396" s="74"/>
      <c r="O396" s="74"/>
      <c r="P396" s="74"/>
      <c r="Q396" s="74"/>
      <c r="R396" s="74"/>
      <c r="S396" s="74"/>
      <c r="T396" s="74"/>
      <c r="U396" s="74"/>
      <c r="V396" s="74"/>
      <c r="W396" s="74"/>
      <c r="X396" s="74"/>
      <c r="Y396" s="74"/>
      <c r="Z396" s="74"/>
      <c r="AA396" s="74"/>
      <c r="AB396" s="74"/>
    </row>
    <row r="397" spans="1:28" ht="26.25" customHeight="1" x14ac:dyDescent="0.2">
      <c r="A397" s="77"/>
      <c r="B397" s="78"/>
      <c r="C397" s="77">
        <v>391</v>
      </c>
      <c r="D397" s="85" t="s">
        <v>441</v>
      </c>
      <c r="E397" s="86" t="str">
        <f t="array" aca="1" ref="E397" ca="1">IFERROR(IMAGE(INDEX(Poke_Ref!$C$2:$C$745, MATCH(D397, Poke_Ref!$B$2:$B$745,0)), 3), "")</f>
        <v/>
      </c>
      <c r="F397" s="87" t="s">
        <v>8</v>
      </c>
      <c r="G397" s="73"/>
      <c r="H397" s="74"/>
      <c r="I397" s="74"/>
      <c r="J397" s="74"/>
      <c r="K397" s="74"/>
      <c r="L397" s="74"/>
      <c r="M397" s="74"/>
      <c r="N397" s="74"/>
      <c r="O397" s="74"/>
      <c r="P397" s="74"/>
      <c r="Q397" s="74"/>
      <c r="R397" s="74"/>
      <c r="S397" s="74"/>
      <c r="T397" s="74"/>
      <c r="U397" s="74"/>
      <c r="V397" s="74"/>
      <c r="W397" s="74"/>
      <c r="X397" s="74"/>
      <c r="Y397" s="74"/>
      <c r="Z397" s="74"/>
      <c r="AA397" s="74"/>
      <c r="AB397" s="74"/>
    </row>
    <row r="398" spans="1:28" ht="26.25" customHeight="1" x14ac:dyDescent="0.2">
      <c r="A398" s="77"/>
      <c r="B398" s="78"/>
      <c r="C398" s="77">
        <v>392</v>
      </c>
      <c r="D398" s="85" t="s">
        <v>442</v>
      </c>
      <c r="E398" s="86" t="str">
        <f t="array" aca="1" ref="E398" ca="1">IFERROR(IMAGE(INDEX(Poke_Ref!$C$2:$C$745, MATCH(D398, Poke_Ref!$B$2:$B$745,0)), 3), "")</f>
        <v/>
      </c>
      <c r="F398" s="87" t="s">
        <v>8</v>
      </c>
      <c r="G398" s="73"/>
      <c r="H398" s="74"/>
      <c r="I398" s="74"/>
      <c r="J398" s="74"/>
      <c r="K398" s="74"/>
      <c r="L398" s="74"/>
      <c r="M398" s="74"/>
      <c r="N398" s="74"/>
      <c r="O398" s="74"/>
      <c r="P398" s="74"/>
      <c r="Q398" s="74"/>
      <c r="R398" s="74"/>
      <c r="S398" s="74"/>
      <c r="T398" s="74"/>
      <c r="U398" s="74"/>
      <c r="V398" s="74"/>
      <c r="W398" s="74"/>
      <c r="X398" s="74"/>
      <c r="Y398" s="74"/>
      <c r="Z398" s="74"/>
      <c r="AA398" s="74"/>
      <c r="AB398" s="74"/>
    </row>
    <row r="399" spans="1:28" ht="26.25" customHeight="1" x14ac:dyDescent="0.2">
      <c r="A399" s="77"/>
      <c r="B399" s="78"/>
      <c r="C399" s="77">
        <v>393</v>
      </c>
      <c r="D399" s="85" t="s">
        <v>443</v>
      </c>
      <c r="E399" s="86" t="str">
        <f t="array" aca="1" ref="E399" ca="1">IFERROR(IMAGE(INDEX(Poke_Ref!$C$2:$C$745, MATCH(D399, Poke_Ref!$B$2:$B$745,0)), 3), "")</f>
        <v/>
      </c>
      <c r="F399" s="87" t="s">
        <v>8</v>
      </c>
      <c r="G399" s="73"/>
      <c r="H399" s="74"/>
      <c r="I399" s="74"/>
      <c r="J399" s="74"/>
      <c r="K399" s="74"/>
      <c r="L399" s="74"/>
      <c r="M399" s="74"/>
      <c r="N399" s="74"/>
      <c r="O399" s="74"/>
      <c r="P399" s="74"/>
      <c r="Q399" s="74"/>
      <c r="R399" s="74"/>
      <c r="S399" s="74"/>
      <c r="T399" s="74"/>
      <c r="U399" s="74"/>
      <c r="V399" s="74"/>
      <c r="W399" s="74"/>
      <c r="X399" s="74"/>
      <c r="Y399" s="74"/>
      <c r="Z399" s="74"/>
      <c r="AA399" s="74"/>
      <c r="AB399" s="74"/>
    </row>
    <row r="400" spans="1:28" ht="26.25" customHeight="1" x14ac:dyDescent="0.2">
      <c r="A400" s="77"/>
      <c r="B400" s="78"/>
      <c r="C400" s="77">
        <v>394</v>
      </c>
      <c r="D400" s="85" t="s">
        <v>444</v>
      </c>
      <c r="E400" s="86" t="str">
        <f t="array" aca="1" ref="E400" ca="1">IFERROR(IMAGE(INDEX(Poke_Ref!$C$2:$C$745, MATCH(D400, Poke_Ref!$B$2:$B$745,0)), 3), "")</f>
        <v/>
      </c>
      <c r="F400" s="87" t="s">
        <v>8</v>
      </c>
      <c r="G400" s="73"/>
      <c r="H400" s="74"/>
      <c r="I400" s="74"/>
      <c r="J400" s="74"/>
      <c r="K400" s="74"/>
      <c r="L400" s="74"/>
      <c r="M400" s="74"/>
      <c r="N400" s="74"/>
      <c r="O400" s="74"/>
      <c r="P400" s="74"/>
      <c r="Q400" s="74"/>
      <c r="R400" s="74"/>
      <c r="S400" s="74"/>
      <c r="T400" s="74"/>
      <c r="U400" s="74"/>
      <c r="V400" s="74"/>
      <c r="W400" s="74"/>
      <c r="X400" s="74"/>
      <c r="Y400" s="74"/>
      <c r="Z400" s="74"/>
      <c r="AA400" s="74"/>
      <c r="AB400" s="74"/>
    </row>
    <row r="401" spans="1:28" ht="26.25" customHeight="1" x14ac:dyDescent="0.2">
      <c r="A401" s="77"/>
      <c r="B401" s="78"/>
      <c r="C401" s="77">
        <v>395</v>
      </c>
      <c r="D401" s="85" t="s">
        <v>445</v>
      </c>
      <c r="E401" s="86" t="str">
        <f t="array" aca="1" ref="E401" ca="1">IFERROR(IMAGE(INDEX(Poke_Ref!$C$2:$C$745, MATCH(D401, Poke_Ref!$B$2:$B$745,0)), 3), "")</f>
        <v/>
      </c>
      <c r="F401" s="87" t="s">
        <v>8</v>
      </c>
      <c r="G401" s="73"/>
      <c r="H401" s="74"/>
      <c r="I401" s="74"/>
      <c r="J401" s="74"/>
      <c r="K401" s="74"/>
      <c r="L401" s="74"/>
      <c r="M401" s="74"/>
      <c r="N401" s="74"/>
      <c r="O401" s="74"/>
      <c r="P401" s="74"/>
      <c r="Q401" s="74"/>
      <c r="R401" s="74"/>
      <c r="S401" s="74"/>
      <c r="T401" s="74"/>
      <c r="U401" s="74"/>
      <c r="V401" s="74"/>
      <c r="W401" s="74"/>
      <c r="X401" s="74"/>
      <c r="Y401" s="74"/>
      <c r="Z401" s="74"/>
      <c r="AA401" s="74"/>
      <c r="AB401" s="74"/>
    </row>
    <row r="402" spans="1:28" ht="26.25" customHeight="1" x14ac:dyDescent="0.2">
      <c r="A402" s="77"/>
      <c r="B402" s="78"/>
      <c r="C402" s="77">
        <v>396</v>
      </c>
      <c r="D402" s="85" t="s">
        <v>446</v>
      </c>
      <c r="E402" s="86" t="str">
        <f t="array" aca="1" ref="E402" ca="1">IFERROR(IMAGE(INDEX(Poke_Ref!$C$2:$C$745, MATCH(D402, Poke_Ref!$B$2:$B$745,0)), 3), "")</f>
        <v/>
      </c>
      <c r="F402" s="7" t="s">
        <v>8</v>
      </c>
      <c r="G402" s="73"/>
      <c r="H402" s="74"/>
      <c r="I402" s="74"/>
      <c r="J402" s="74"/>
      <c r="K402" s="74"/>
      <c r="L402" s="74"/>
      <c r="M402" s="74"/>
      <c r="N402" s="74"/>
      <c r="O402" s="74"/>
      <c r="P402" s="74"/>
      <c r="Q402" s="74"/>
      <c r="R402" s="74"/>
      <c r="S402" s="74"/>
      <c r="T402" s="74"/>
      <c r="U402" s="74"/>
      <c r="V402" s="74"/>
      <c r="W402" s="74"/>
      <c r="X402" s="74"/>
      <c r="Y402" s="74"/>
      <c r="Z402" s="74"/>
      <c r="AA402" s="74"/>
      <c r="AB402" s="74"/>
    </row>
    <row r="403" spans="1:28" ht="26.25" customHeight="1" x14ac:dyDescent="0.2">
      <c r="A403" s="77"/>
      <c r="B403" s="78"/>
      <c r="C403" s="77">
        <v>397</v>
      </c>
      <c r="D403" s="85" t="s">
        <v>447</v>
      </c>
      <c r="E403" s="86" t="str">
        <f t="array" aca="1" ref="E403" ca="1">IFERROR(IMAGE(INDEX(Poke_Ref!$C$2:$C$745, MATCH(D403, Poke_Ref!$B$2:$B$745,0)), 3), "")</f>
        <v/>
      </c>
      <c r="F403" s="87" t="s">
        <v>8</v>
      </c>
      <c r="G403" s="73"/>
      <c r="H403" s="74"/>
      <c r="I403" s="74"/>
      <c r="J403" s="74"/>
      <c r="K403" s="74"/>
      <c r="L403" s="74"/>
      <c r="M403" s="74"/>
      <c r="N403" s="74"/>
      <c r="O403" s="74"/>
      <c r="P403" s="74"/>
      <c r="Q403" s="74"/>
      <c r="R403" s="74"/>
      <c r="S403" s="74"/>
      <c r="T403" s="74"/>
      <c r="U403" s="74"/>
      <c r="V403" s="74"/>
      <c r="W403" s="74"/>
      <c r="X403" s="74"/>
      <c r="Y403" s="74"/>
      <c r="Z403" s="74"/>
      <c r="AA403" s="74"/>
      <c r="AB403" s="74"/>
    </row>
    <row r="404" spans="1:28" ht="26.25" customHeight="1" x14ac:dyDescent="0.2">
      <c r="A404" s="77"/>
      <c r="B404" s="78"/>
      <c r="C404" s="77">
        <v>398</v>
      </c>
      <c r="D404" s="85" t="s">
        <v>448</v>
      </c>
      <c r="E404" s="86" t="str">
        <f t="array" aca="1" ref="E404" ca="1">IFERROR(IMAGE(INDEX(Poke_Ref!$C$2:$C$745, MATCH(D404, Poke_Ref!$B$2:$B$745,0)), 3), "")</f>
        <v/>
      </c>
      <c r="F404" s="87" t="s">
        <v>8</v>
      </c>
      <c r="G404" s="73"/>
      <c r="H404" s="74"/>
      <c r="I404" s="74"/>
      <c r="J404" s="74"/>
      <c r="K404" s="74"/>
      <c r="L404" s="74"/>
      <c r="M404" s="74"/>
      <c r="N404" s="74"/>
      <c r="O404" s="74"/>
      <c r="P404" s="74"/>
      <c r="Q404" s="74"/>
      <c r="R404" s="74"/>
      <c r="S404" s="74"/>
      <c r="T404" s="74"/>
      <c r="U404" s="74"/>
      <c r="V404" s="74"/>
      <c r="W404" s="74"/>
      <c r="X404" s="74"/>
      <c r="Y404" s="74"/>
      <c r="Z404" s="74"/>
      <c r="AA404" s="74"/>
      <c r="AB404" s="74"/>
    </row>
    <row r="405" spans="1:28" ht="26.25" customHeight="1" x14ac:dyDescent="0.2">
      <c r="A405" s="77"/>
      <c r="B405" s="78"/>
      <c r="C405" s="77">
        <v>399</v>
      </c>
      <c r="D405" s="85" t="s">
        <v>449</v>
      </c>
      <c r="E405" s="86" t="str">
        <f t="array" aca="1" ref="E405" ca="1">IFERROR(IMAGE(INDEX(Poke_Ref!$C$2:$C$745, MATCH(D405, Poke_Ref!$B$2:$B$745,0)), 3), "")</f>
        <v/>
      </c>
      <c r="F405" s="87" t="s">
        <v>8</v>
      </c>
      <c r="G405" s="73"/>
      <c r="H405" s="74"/>
      <c r="I405" s="74"/>
      <c r="J405" s="74"/>
      <c r="K405" s="74"/>
      <c r="L405" s="74"/>
      <c r="M405" s="74"/>
      <c r="N405" s="74"/>
      <c r="O405" s="74"/>
      <c r="P405" s="74"/>
      <c r="Q405" s="74"/>
      <c r="R405" s="74"/>
      <c r="S405" s="74"/>
      <c r="T405" s="74"/>
      <c r="U405" s="74"/>
      <c r="V405" s="74"/>
      <c r="W405" s="74"/>
      <c r="X405" s="74"/>
      <c r="Y405" s="74"/>
      <c r="Z405" s="74"/>
      <c r="AA405" s="74"/>
      <c r="AB405" s="74"/>
    </row>
    <row r="406" spans="1:28" ht="26.25" customHeight="1" x14ac:dyDescent="0.2">
      <c r="A406" s="77"/>
      <c r="B406" s="78"/>
      <c r="C406" s="77">
        <v>400</v>
      </c>
      <c r="D406" s="85" t="s">
        <v>450</v>
      </c>
      <c r="E406" s="86" t="str">
        <f t="array" aca="1" ref="E406" ca="1">IFERROR(IMAGE(INDEX(Poke_Ref!$C$2:$C$745, MATCH(D406, Poke_Ref!$B$2:$B$745,0)), 3), "")</f>
        <v/>
      </c>
      <c r="F406" s="87" t="s">
        <v>8</v>
      </c>
      <c r="G406" s="73"/>
      <c r="H406" s="74"/>
      <c r="I406" s="74"/>
      <c r="J406" s="74"/>
      <c r="K406" s="74"/>
      <c r="L406" s="74"/>
      <c r="M406" s="74"/>
      <c r="N406" s="74"/>
      <c r="O406" s="74"/>
      <c r="P406" s="74"/>
      <c r="Q406" s="74"/>
      <c r="R406" s="74"/>
      <c r="S406" s="74"/>
      <c r="T406" s="74"/>
      <c r="U406" s="74"/>
      <c r="V406" s="74"/>
      <c r="W406" s="74"/>
      <c r="X406" s="74"/>
      <c r="Y406" s="74"/>
      <c r="Z406" s="74"/>
      <c r="AA406" s="74"/>
      <c r="AB406" s="74"/>
    </row>
    <row r="407" spans="1:28" ht="26.25" customHeight="1" x14ac:dyDescent="0.2">
      <c r="A407" s="77"/>
      <c r="B407" s="78"/>
      <c r="C407" s="77">
        <v>401</v>
      </c>
      <c r="D407" s="85" t="s">
        <v>451</v>
      </c>
      <c r="E407" s="86" t="str">
        <f t="array" aca="1" ref="E407" ca="1">IFERROR(IMAGE(INDEX(Poke_Ref!$C$2:$C$745, MATCH(D407, Poke_Ref!$B$2:$B$745,0)), 3), "")</f>
        <v/>
      </c>
      <c r="F407" s="87" t="s">
        <v>8</v>
      </c>
      <c r="G407" s="73"/>
      <c r="H407" s="74"/>
      <c r="I407" s="74"/>
      <c r="J407" s="74"/>
      <c r="K407" s="74"/>
      <c r="L407" s="74"/>
      <c r="M407" s="74"/>
      <c r="N407" s="74"/>
      <c r="O407" s="74"/>
      <c r="P407" s="74"/>
      <c r="Q407" s="74"/>
      <c r="R407" s="74"/>
      <c r="S407" s="74"/>
      <c r="T407" s="74"/>
      <c r="U407" s="74"/>
      <c r="V407" s="74"/>
      <c r="W407" s="74"/>
      <c r="X407" s="74"/>
      <c r="Y407" s="74"/>
      <c r="Z407" s="74"/>
      <c r="AA407" s="74"/>
      <c r="AB407" s="74"/>
    </row>
    <row r="408" spans="1:28" ht="26.25" customHeight="1" x14ac:dyDescent="0.2">
      <c r="A408" s="77"/>
      <c r="B408" s="78"/>
      <c r="C408" s="77">
        <v>402</v>
      </c>
      <c r="D408" s="85" t="s">
        <v>452</v>
      </c>
      <c r="E408" s="86" t="str">
        <f t="array" aca="1" ref="E408" ca="1">IFERROR(IMAGE(INDEX(Poke_Ref!$C$2:$C$745, MATCH(D408, Poke_Ref!$B$2:$B$745,0)), 3), "")</f>
        <v/>
      </c>
      <c r="F408" s="7" t="s">
        <v>8</v>
      </c>
      <c r="G408" s="73"/>
      <c r="H408" s="74"/>
      <c r="I408" s="74"/>
      <c r="J408" s="74"/>
      <c r="K408" s="74"/>
      <c r="L408" s="74"/>
      <c r="M408" s="74"/>
      <c r="N408" s="74"/>
      <c r="O408" s="74"/>
      <c r="P408" s="74"/>
      <c r="Q408" s="74"/>
      <c r="R408" s="74"/>
      <c r="S408" s="74"/>
      <c r="T408" s="74"/>
      <c r="U408" s="74"/>
      <c r="V408" s="74"/>
      <c r="W408" s="74"/>
      <c r="X408" s="74"/>
      <c r="Y408" s="74"/>
      <c r="Z408" s="74"/>
      <c r="AA408" s="74"/>
      <c r="AB408" s="74"/>
    </row>
    <row r="409" spans="1:28" ht="26.25" customHeight="1" x14ac:dyDescent="0.2">
      <c r="A409" s="77"/>
      <c r="B409" s="78"/>
      <c r="C409" s="77">
        <v>403</v>
      </c>
      <c r="D409" s="85" t="s">
        <v>453</v>
      </c>
      <c r="E409" s="86" t="str">
        <f t="array" aca="1" ref="E409" ca="1">IFERROR(IMAGE(INDEX(Poke_Ref!$C$2:$C$745, MATCH(D409, Poke_Ref!$B$2:$B$745,0)), 3), "")</f>
        <v/>
      </c>
      <c r="F409" s="7" t="s">
        <v>8</v>
      </c>
      <c r="G409" s="73"/>
      <c r="H409" s="74"/>
      <c r="I409" s="74"/>
      <c r="J409" s="74"/>
      <c r="K409" s="74"/>
      <c r="L409" s="74"/>
      <c r="M409" s="74"/>
      <c r="N409" s="74"/>
      <c r="O409" s="74"/>
      <c r="P409" s="74"/>
      <c r="Q409" s="74"/>
      <c r="R409" s="74"/>
      <c r="S409" s="74"/>
      <c r="T409" s="74"/>
      <c r="U409" s="74"/>
      <c r="V409" s="74"/>
      <c r="W409" s="74"/>
      <c r="X409" s="74"/>
      <c r="Y409" s="74"/>
      <c r="Z409" s="74"/>
      <c r="AA409" s="74"/>
      <c r="AB409" s="74"/>
    </row>
    <row r="410" spans="1:28" ht="26.25" customHeight="1" x14ac:dyDescent="0.2">
      <c r="A410" s="77"/>
      <c r="B410" s="78"/>
      <c r="C410" s="77">
        <v>404</v>
      </c>
      <c r="D410" s="85" t="s">
        <v>454</v>
      </c>
      <c r="E410" s="86" t="str">
        <f t="array" aca="1" ref="E410" ca="1">IFERROR(IMAGE(INDEX(Poke_Ref!$C$2:$C$745, MATCH(D410, Poke_Ref!$B$2:$B$745,0)), 3), "")</f>
        <v/>
      </c>
      <c r="F410" s="87" t="s">
        <v>8</v>
      </c>
      <c r="G410" s="73"/>
      <c r="H410" s="74"/>
      <c r="I410" s="74"/>
      <c r="J410" s="74"/>
      <c r="K410" s="74"/>
      <c r="L410" s="74"/>
      <c r="M410" s="74"/>
      <c r="N410" s="74"/>
      <c r="O410" s="74"/>
      <c r="P410" s="74"/>
      <c r="Q410" s="74"/>
      <c r="R410" s="74"/>
      <c r="S410" s="74"/>
      <c r="T410" s="74"/>
      <c r="U410" s="74"/>
      <c r="V410" s="74"/>
      <c r="W410" s="74"/>
      <c r="X410" s="74"/>
      <c r="Y410" s="74"/>
      <c r="Z410" s="74"/>
      <c r="AA410" s="74"/>
      <c r="AB410" s="74"/>
    </row>
    <row r="411" spans="1:28" ht="26.25" customHeight="1" x14ac:dyDescent="0.2">
      <c r="A411" s="77"/>
      <c r="B411" s="78"/>
      <c r="C411" s="77">
        <v>405</v>
      </c>
      <c r="D411" s="85" t="s">
        <v>455</v>
      </c>
      <c r="E411" s="86" t="str">
        <f t="array" aca="1" ref="E411" ca="1">IFERROR(IMAGE(INDEX(Poke_Ref!$C$2:$C$745, MATCH(D411, Poke_Ref!$B$2:$B$745,0)), 3), "")</f>
        <v/>
      </c>
      <c r="F411" s="87" t="s">
        <v>8</v>
      </c>
      <c r="G411" s="73"/>
      <c r="H411" s="74"/>
      <c r="I411" s="74"/>
      <c r="J411" s="74"/>
      <c r="K411" s="74"/>
      <c r="L411" s="74"/>
      <c r="M411" s="74"/>
      <c r="N411" s="74"/>
      <c r="O411" s="74"/>
      <c r="P411" s="74"/>
      <c r="Q411" s="74"/>
      <c r="R411" s="74"/>
      <c r="S411" s="74"/>
      <c r="T411" s="74"/>
      <c r="U411" s="74"/>
      <c r="V411" s="74"/>
      <c r="W411" s="74"/>
      <c r="X411" s="74"/>
      <c r="Y411" s="74"/>
      <c r="Z411" s="74"/>
      <c r="AA411" s="74"/>
      <c r="AB411" s="74"/>
    </row>
    <row r="412" spans="1:28" ht="26.25" customHeight="1" x14ac:dyDescent="0.2">
      <c r="A412" s="77"/>
      <c r="B412" s="78"/>
      <c r="C412" s="77">
        <v>406</v>
      </c>
      <c r="D412" s="85" t="s">
        <v>456</v>
      </c>
      <c r="E412" s="86" t="str">
        <f t="array" aca="1" ref="E412" ca="1">IFERROR(IMAGE(INDEX(Poke_Ref!$C$2:$C$745, MATCH(D412, Poke_Ref!$B$2:$B$745,0)), 3), "")</f>
        <v/>
      </c>
      <c r="F412" s="7" t="s">
        <v>8</v>
      </c>
      <c r="G412" s="73"/>
      <c r="H412" s="74"/>
      <c r="I412" s="74"/>
      <c r="J412" s="74"/>
      <c r="K412" s="74"/>
      <c r="L412" s="74"/>
      <c r="M412" s="74"/>
      <c r="N412" s="74"/>
      <c r="O412" s="74"/>
      <c r="P412" s="74"/>
      <c r="Q412" s="74"/>
      <c r="R412" s="74"/>
      <c r="S412" s="74"/>
      <c r="T412" s="74"/>
      <c r="U412" s="74"/>
      <c r="V412" s="74"/>
      <c r="W412" s="74"/>
      <c r="X412" s="74"/>
      <c r="Y412" s="74"/>
      <c r="Z412" s="74"/>
      <c r="AA412" s="74"/>
      <c r="AB412" s="74"/>
    </row>
    <row r="413" spans="1:28" ht="26.25" customHeight="1" x14ac:dyDescent="0.2">
      <c r="A413" s="77"/>
      <c r="B413" s="78"/>
      <c r="C413" s="77">
        <v>407</v>
      </c>
      <c r="D413" s="85" t="s">
        <v>457</v>
      </c>
      <c r="E413" s="86" t="str">
        <f t="array" aca="1" ref="E413" ca="1">IFERROR(IMAGE(INDEX(Poke_Ref!$C$2:$C$745, MATCH(D413, Poke_Ref!$B$2:$B$745,0)), 3), "")</f>
        <v/>
      </c>
      <c r="F413" s="7" t="s">
        <v>8</v>
      </c>
      <c r="G413" s="73"/>
      <c r="H413" s="74"/>
      <c r="I413" s="74"/>
      <c r="J413" s="74"/>
      <c r="K413" s="74"/>
      <c r="L413" s="74"/>
      <c r="M413" s="74"/>
      <c r="N413" s="74"/>
      <c r="O413" s="74"/>
      <c r="P413" s="74"/>
      <c r="Q413" s="74"/>
      <c r="R413" s="74"/>
      <c r="S413" s="74"/>
      <c r="T413" s="74"/>
      <c r="U413" s="74"/>
      <c r="V413" s="74"/>
      <c r="W413" s="74"/>
      <c r="X413" s="74"/>
      <c r="Y413" s="74"/>
      <c r="Z413" s="74"/>
      <c r="AA413" s="74"/>
      <c r="AB413" s="74"/>
    </row>
    <row r="414" spans="1:28" ht="26.25" customHeight="1" x14ac:dyDescent="0.2">
      <c r="A414" s="77"/>
      <c r="B414" s="78"/>
      <c r="C414" s="77">
        <v>408</v>
      </c>
      <c r="D414" s="85" t="s">
        <v>458</v>
      </c>
      <c r="E414" s="86" t="str">
        <f t="array" aca="1" ref="E414" ca="1">IFERROR(IMAGE(INDEX(Poke_Ref!$C$2:$C$745, MATCH(D414, Poke_Ref!$B$2:$B$745,0)), 3), "")</f>
        <v/>
      </c>
      <c r="F414" s="7" t="s">
        <v>8</v>
      </c>
      <c r="G414" s="73"/>
      <c r="H414" s="74"/>
      <c r="I414" s="74"/>
      <c r="J414" s="74"/>
      <c r="K414" s="74"/>
      <c r="L414" s="74"/>
      <c r="M414" s="74"/>
      <c r="N414" s="74"/>
      <c r="O414" s="74"/>
      <c r="P414" s="74"/>
      <c r="Q414" s="74"/>
      <c r="R414" s="74"/>
      <c r="S414" s="74"/>
      <c r="T414" s="74"/>
      <c r="U414" s="74"/>
      <c r="V414" s="74"/>
      <c r="W414" s="74"/>
      <c r="X414" s="74"/>
      <c r="Y414" s="74"/>
      <c r="Z414" s="74"/>
      <c r="AA414" s="74"/>
      <c r="AB414" s="74"/>
    </row>
    <row r="415" spans="1:28" ht="26.25" customHeight="1" x14ac:dyDescent="0.2">
      <c r="A415" s="77"/>
      <c r="B415" s="78"/>
      <c r="C415" s="77">
        <v>409</v>
      </c>
      <c r="D415" s="85" t="s">
        <v>459</v>
      </c>
      <c r="E415" s="86" t="str">
        <f t="array" aca="1" ref="E415" ca="1">IFERROR(IMAGE(INDEX(Poke_Ref!$C$2:$C$745, MATCH(D415, Poke_Ref!$B$2:$B$745,0)), 3), "")</f>
        <v/>
      </c>
      <c r="F415" s="87" t="s">
        <v>8</v>
      </c>
      <c r="G415" s="73"/>
      <c r="H415" s="74"/>
      <c r="I415" s="74"/>
      <c r="J415" s="74"/>
      <c r="K415" s="74"/>
      <c r="L415" s="74"/>
      <c r="M415" s="74"/>
      <c r="N415" s="74"/>
      <c r="O415" s="74"/>
      <c r="P415" s="74"/>
      <c r="Q415" s="74"/>
      <c r="R415" s="74"/>
      <c r="S415" s="74"/>
      <c r="T415" s="74"/>
      <c r="U415" s="74"/>
      <c r="V415" s="74"/>
      <c r="W415" s="74"/>
      <c r="X415" s="74"/>
      <c r="Y415" s="74"/>
      <c r="Z415" s="74"/>
      <c r="AA415" s="74"/>
      <c r="AB415" s="74"/>
    </row>
    <row r="416" spans="1:28" ht="26.25" customHeight="1" x14ac:dyDescent="0.2">
      <c r="A416" s="77"/>
      <c r="B416" s="78"/>
      <c r="C416" s="77">
        <v>410</v>
      </c>
      <c r="D416" s="85" t="s">
        <v>460</v>
      </c>
      <c r="E416" s="86" t="str">
        <f t="array" aca="1" ref="E416" ca="1">IFERROR(IMAGE(INDEX(Poke_Ref!$C$2:$C$745, MATCH(D416, Poke_Ref!$B$2:$B$745,0)), 3), "")</f>
        <v/>
      </c>
      <c r="F416" s="7" t="s">
        <v>8</v>
      </c>
      <c r="G416" s="73"/>
      <c r="H416" s="74"/>
      <c r="I416" s="74"/>
      <c r="J416" s="74"/>
      <c r="K416" s="74"/>
      <c r="L416" s="74"/>
      <c r="M416" s="74"/>
      <c r="N416" s="74"/>
      <c r="O416" s="74"/>
      <c r="P416" s="74"/>
      <c r="Q416" s="74"/>
      <c r="R416" s="74"/>
      <c r="S416" s="74"/>
      <c r="T416" s="74"/>
      <c r="U416" s="74"/>
      <c r="V416" s="74"/>
      <c r="W416" s="74"/>
      <c r="X416" s="74"/>
      <c r="Y416" s="74"/>
      <c r="Z416" s="74"/>
      <c r="AA416" s="74"/>
      <c r="AB416" s="74"/>
    </row>
    <row r="417" spans="1:28" ht="26.25" customHeight="1" x14ac:dyDescent="0.2">
      <c r="A417" s="77"/>
      <c r="B417" s="78"/>
      <c r="C417" s="77">
        <v>411</v>
      </c>
      <c r="D417" s="85" t="s">
        <v>461</v>
      </c>
      <c r="E417" s="86" t="str">
        <f t="array" aca="1" ref="E417" ca="1">IFERROR(IMAGE(INDEX(Poke_Ref!$C$2:$C$745, MATCH(D417, Poke_Ref!$B$2:$B$745,0)), 3), "")</f>
        <v/>
      </c>
      <c r="F417" s="87" t="s">
        <v>8</v>
      </c>
      <c r="G417" s="73"/>
      <c r="H417" s="74"/>
      <c r="I417" s="74"/>
      <c r="J417" s="74"/>
      <c r="K417" s="74"/>
      <c r="L417" s="74"/>
      <c r="M417" s="74"/>
      <c r="N417" s="74"/>
      <c r="O417" s="74"/>
      <c r="P417" s="74"/>
      <c r="Q417" s="74"/>
      <c r="R417" s="74"/>
      <c r="S417" s="74"/>
      <c r="T417" s="74"/>
      <c r="U417" s="74"/>
      <c r="V417" s="74"/>
      <c r="W417" s="74"/>
      <c r="X417" s="74"/>
      <c r="Y417" s="74"/>
      <c r="Z417" s="74"/>
      <c r="AA417" s="74"/>
      <c r="AB417" s="74"/>
    </row>
    <row r="418" spans="1:28" ht="26.25" customHeight="1" x14ac:dyDescent="0.2">
      <c r="A418" s="77"/>
      <c r="B418" s="78"/>
      <c r="C418" s="77">
        <v>412</v>
      </c>
      <c r="D418" s="85" t="s">
        <v>462</v>
      </c>
      <c r="E418" s="86" t="str">
        <f t="array" aca="1" ref="E418" ca="1">IFERROR(IMAGE(INDEX(Poke_Ref!$C$2:$C$745, MATCH(D418, Poke_Ref!$B$2:$B$745,0)), 3), "")</f>
        <v/>
      </c>
      <c r="F418" s="7" t="s">
        <v>8</v>
      </c>
      <c r="G418" s="73"/>
      <c r="H418" s="74"/>
      <c r="I418" s="74"/>
      <c r="J418" s="74"/>
      <c r="K418" s="74"/>
      <c r="L418" s="74"/>
      <c r="M418" s="74"/>
      <c r="N418" s="74"/>
      <c r="O418" s="74"/>
      <c r="P418" s="74"/>
      <c r="Q418" s="74"/>
      <c r="R418" s="74"/>
      <c r="S418" s="74"/>
      <c r="T418" s="74"/>
      <c r="U418" s="74"/>
      <c r="V418" s="74"/>
      <c r="W418" s="74"/>
      <c r="X418" s="74"/>
      <c r="Y418" s="74"/>
      <c r="Z418" s="74"/>
      <c r="AA418" s="74"/>
      <c r="AB418" s="74"/>
    </row>
    <row r="419" spans="1:28" ht="26.25" customHeight="1" x14ac:dyDescent="0.2">
      <c r="A419" s="77"/>
      <c r="B419" s="78"/>
      <c r="C419" s="77">
        <v>413</v>
      </c>
      <c r="D419" s="85" t="s">
        <v>463</v>
      </c>
      <c r="E419" s="86" t="str">
        <f t="array" aca="1" ref="E419" ca="1">IFERROR(IMAGE(INDEX(Poke_Ref!$C$2:$C$745, MATCH(D419, Poke_Ref!$B$2:$B$745,0)), 3), "")</f>
        <v/>
      </c>
      <c r="F419" s="87" t="s">
        <v>8</v>
      </c>
      <c r="G419" s="73"/>
      <c r="H419" s="74"/>
      <c r="I419" s="74"/>
      <c r="J419" s="74"/>
      <c r="K419" s="74"/>
      <c r="L419" s="74"/>
      <c r="M419" s="74"/>
      <c r="N419" s="74"/>
      <c r="O419" s="74"/>
      <c r="P419" s="74"/>
      <c r="Q419" s="74"/>
      <c r="R419" s="74"/>
      <c r="S419" s="74"/>
      <c r="T419" s="74"/>
      <c r="U419" s="74"/>
      <c r="V419" s="74"/>
      <c r="W419" s="74"/>
      <c r="X419" s="74"/>
      <c r="Y419" s="74"/>
      <c r="Z419" s="74"/>
      <c r="AA419" s="74"/>
      <c r="AB419" s="74"/>
    </row>
    <row r="420" spans="1:28" ht="26.25" customHeight="1" x14ac:dyDescent="0.2">
      <c r="A420" s="88"/>
      <c r="B420" s="94"/>
      <c r="C420" s="77">
        <v>414</v>
      </c>
      <c r="D420" s="85" t="s">
        <v>464</v>
      </c>
      <c r="E420" s="86" t="str">
        <f t="array" aca="1" ref="E420" ca="1">IFERROR(IMAGE(INDEX(Poke_Ref!$C$2:$C$745, MATCH(D420, Poke_Ref!$B$2:$B$745,0)), 3), "")</f>
        <v/>
      </c>
      <c r="F420" s="87" t="s">
        <v>8</v>
      </c>
      <c r="G420" s="73"/>
      <c r="H420" s="74"/>
      <c r="I420" s="74"/>
      <c r="J420" s="74"/>
      <c r="K420" s="74"/>
      <c r="L420" s="74"/>
      <c r="M420" s="74"/>
      <c r="N420" s="74"/>
      <c r="O420" s="74"/>
      <c r="P420" s="74"/>
      <c r="Q420" s="74"/>
      <c r="R420" s="74"/>
      <c r="S420" s="74"/>
      <c r="T420" s="74"/>
      <c r="U420" s="74"/>
      <c r="V420" s="74"/>
      <c r="W420" s="74"/>
      <c r="X420" s="74"/>
      <c r="Y420" s="74"/>
      <c r="Z420" s="74"/>
      <c r="AA420" s="74"/>
      <c r="AB420" s="74"/>
    </row>
    <row r="421" spans="1:28" ht="26.25" customHeight="1" x14ac:dyDescent="0.2">
      <c r="A421" s="77"/>
      <c r="B421" s="78"/>
      <c r="C421" s="77">
        <v>415</v>
      </c>
      <c r="D421" s="85" t="s">
        <v>465</v>
      </c>
      <c r="E421" s="86" t="str">
        <f t="array" aca="1" ref="E421" ca="1">IFERROR(IMAGE(INDEX(Poke_Ref!$C$2:$C$745, MATCH(D421, Poke_Ref!$B$2:$B$745,0)), 3), "")</f>
        <v/>
      </c>
      <c r="F421" s="7" t="s">
        <v>8</v>
      </c>
      <c r="G421" s="73"/>
      <c r="H421" s="74"/>
      <c r="I421" s="74"/>
      <c r="J421" s="74"/>
      <c r="K421" s="74"/>
      <c r="L421" s="74"/>
      <c r="M421" s="74"/>
      <c r="N421" s="74"/>
      <c r="O421" s="74"/>
      <c r="P421" s="74"/>
      <c r="Q421" s="74"/>
      <c r="R421" s="74"/>
      <c r="S421" s="74"/>
      <c r="T421" s="74"/>
      <c r="U421" s="74"/>
      <c r="V421" s="74"/>
      <c r="W421" s="74"/>
      <c r="X421" s="74"/>
      <c r="Y421" s="74"/>
      <c r="Z421" s="74"/>
      <c r="AA421" s="74"/>
      <c r="AB421" s="74"/>
    </row>
    <row r="422" spans="1:28" ht="26.25" customHeight="1" x14ac:dyDescent="0.2">
      <c r="A422" s="77"/>
      <c r="B422" s="78"/>
      <c r="C422" s="77">
        <v>416</v>
      </c>
      <c r="D422" s="85" t="s">
        <v>466</v>
      </c>
      <c r="E422" s="86" t="str">
        <f t="array" aca="1" ref="E422" ca="1">IFERROR(IMAGE(INDEX(Poke_Ref!$C$2:$C$745, MATCH(D422, Poke_Ref!$B$2:$B$745,0)), 3), "")</f>
        <v/>
      </c>
      <c r="F422" s="87" t="s">
        <v>8</v>
      </c>
      <c r="G422" s="73"/>
      <c r="H422" s="74"/>
      <c r="I422" s="74"/>
      <c r="J422" s="74"/>
      <c r="K422" s="74"/>
      <c r="L422" s="74"/>
      <c r="M422" s="74"/>
      <c r="N422" s="74"/>
      <c r="O422" s="74"/>
      <c r="P422" s="74"/>
      <c r="Q422" s="74"/>
      <c r="R422" s="74"/>
      <c r="S422" s="74"/>
      <c r="T422" s="74"/>
      <c r="U422" s="74"/>
      <c r="V422" s="74"/>
      <c r="W422" s="74"/>
      <c r="X422" s="74"/>
      <c r="Y422" s="74"/>
      <c r="Z422" s="74"/>
      <c r="AA422" s="74"/>
      <c r="AB422" s="74"/>
    </row>
    <row r="423" spans="1:28" ht="26.25" customHeight="1" x14ac:dyDescent="0.2">
      <c r="A423" s="77"/>
      <c r="B423" s="78"/>
      <c r="C423" s="77">
        <v>417</v>
      </c>
      <c r="D423" s="85" t="s">
        <v>467</v>
      </c>
      <c r="E423" s="86" t="str">
        <f t="array" aca="1" ref="E423" ca="1">IFERROR(IMAGE(INDEX(Poke_Ref!$C$2:$C$745, MATCH(D423, Poke_Ref!$B$2:$B$745,0)), 3), "")</f>
        <v/>
      </c>
      <c r="F423" s="7" t="s">
        <v>8</v>
      </c>
      <c r="G423" s="73"/>
      <c r="H423" s="74"/>
      <c r="I423" s="74"/>
      <c r="J423" s="74"/>
      <c r="K423" s="74"/>
      <c r="L423" s="74"/>
      <c r="M423" s="74"/>
      <c r="N423" s="74"/>
      <c r="O423" s="74"/>
      <c r="P423" s="74"/>
      <c r="Q423" s="74"/>
      <c r="R423" s="74"/>
      <c r="S423" s="74"/>
      <c r="T423" s="74"/>
      <c r="U423" s="74"/>
      <c r="V423" s="74"/>
      <c r="W423" s="74"/>
      <c r="X423" s="74"/>
      <c r="Y423" s="74"/>
      <c r="Z423" s="74"/>
      <c r="AA423" s="74"/>
      <c r="AB423" s="74"/>
    </row>
    <row r="424" spans="1:28" ht="26.25" customHeight="1" x14ac:dyDescent="0.2">
      <c r="A424" s="77"/>
      <c r="B424" s="78"/>
      <c r="C424" s="77">
        <v>418</v>
      </c>
      <c r="D424" s="85" t="s">
        <v>468</v>
      </c>
      <c r="E424" s="86" t="str">
        <f t="array" aca="1" ref="E424" ca="1">IFERROR(IMAGE(INDEX(Poke_Ref!$C$2:$C$745, MATCH(D424, Poke_Ref!$B$2:$B$745,0)), 3), "")</f>
        <v/>
      </c>
      <c r="F424" s="7" t="s">
        <v>8</v>
      </c>
      <c r="G424" s="73"/>
      <c r="H424" s="74"/>
      <c r="I424" s="74"/>
      <c r="J424" s="74"/>
      <c r="K424" s="74"/>
      <c r="L424" s="74"/>
      <c r="M424" s="74"/>
      <c r="N424" s="74"/>
      <c r="O424" s="74"/>
      <c r="P424" s="74"/>
      <c r="Q424" s="74"/>
      <c r="R424" s="74"/>
      <c r="S424" s="74"/>
      <c r="T424" s="74"/>
      <c r="U424" s="74"/>
      <c r="V424" s="74"/>
      <c r="W424" s="74"/>
      <c r="X424" s="74"/>
      <c r="Y424" s="74"/>
      <c r="Z424" s="74"/>
      <c r="AA424" s="74"/>
      <c r="AB424" s="74"/>
    </row>
    <row r="425" spans="1:28" ht="26.25" customHeight="1" x14ac:dyDescent="0.2">
      <c r="A425" s="77"/>
      <c r="B425" s="78"/>
      <c r="C425" s="77">
        <v>419</v>
      </c>
      <c r="D425" s="85" t="s">
        <v>469</v>
      </c>
      <c r="E425" s="86" t="str">
        <f t="array" aca="1" ref="E425" ca="1">IFERROR(IMAGE(INDEX(Poke_Ref!$C$2:$C$745, MATCH(D425, Poke_Ref!$B$2:$B$745,0)), 3), "")</f>
        <v/>
      </c>
      <c r="F425" s="7" t="s">
        <v>8</v>
      </c>
      <c r="G425" s="73"/>
      <c r="H425" s="74"/>
      <c r="I425" s="74"/>
      <c r="J425" s="74"/>
      <c r="K425" s="74"/>
      <c r="L425" s="74"/>
      <c r="M425" s="74"/>
      <c r="N425" s="74"/>
      <c r="O425" s="74"/>
      <c r="P425" s="74"/>
      <c r="Q425" s="74"/>
      <c r="R425" s="74"/>
      <c r="S425" s="74"/>
      <c r="T425" s="74"/>
      <c r="U425" s="74"/>
      <c r="V425" s="74"/>
      <c r="W425" s="74"/>
      <c r="X425" s="74"/>
      <c r="Y425" s="74"/>
      <c r="Z425" s="74"/>
      <c r="AA425" s="74"/>
      <c r="AB425" s="74"/>
    </row>
    <row r="426" spans="1:28" ht="26.25" customHeight="1" x14ac:dyDescent="0.2">
      <c r="A426" s="77"/>
      <c r="B426" s="78"/>
      <c r="C426" s="77">
        <v>420</v>
      </c>
      <c r="D426" s="85" t="s">
        <v>470</v>
      </c>
      <c r="E426" s="86" t="str">
        <f t="array" aca="1" ref="E426" ca="1">IFERROR(IMAGE(INDEX(Poke_Ref!$C$2:$C$745, MATCH(D426, Poke_Ref!$B$2:$B$745,0)), 3), "")</f>
        <v/>
      </c>
      <c r="F426" s="7" t="s">
        <v>8</v>
      </c>
      <c r="G426" s="73"/>
      <c r="H426" s="74"/>
      <c r="I426" s="74"/>
      <c r="J426" s="74"/>
      <c r="K426" s="74"/>
      <c r="L426" s="74"/>
      <c r="M426" s="74"/>
      <c r="N426" s="74"/>
      <c r="O426" s="74"/>
      <c r="P426" s="74"/>
      <c r="Q426" s="74"/>
      <c r="R426" s="74"/>
      <c r="S426" s="74"/>
      <c r="T426" s="74"/>
      <c r="U426" s="74"/>
      <c r="V426" s="74"/>
      <c r="W426" s="74"/>
      <c r="X426" s="74"/>
      <c r="Y426" s="74"/>
      <c r="Z426" s="74"/>
      <c r="AA426" s="74"/>
      <c r="AB426" s="74"/>
    </row>
    <row r="427" spans="1:28" ht="26.25" customHeight="1" x14ac:dyDescent="0.2">
      <c r="A427" s="77"/>
      <c r="B427" s="78"/>
      <c r="C427" s="77">
        <v>421</v>
      </c>
      <c r="D427" s="85" t="s">
        <v>471</v>
      </c>
      <c r="E427" s="86" t="str">
        <f t="array" aca="1" ref="E427" ca="1">IFERROR(IMAGE(INDEX(Poke_Ref!$C$2:$C$745, MATCH(D427, Poke_Ref!$B$2:$B$745,0)), 3), "")</f>
        <v/>
      </c>
      <c r="F427" s="7" t="s">
        <v>8</v>
      </c>
      <c r="G427" s="73"/>
      <c r="H427" s="74"/>
      <c r="I427" s="74"/>
      <c r="J427" s="74"/>
      <c r="K427" s="74"/>
      <c r="L427" s="74"/>
      <c r="M427" s="74"/>
      <c r="N427" s="74"/>
      <c r="O427" s="74"/>
      <c r="P427" s="74"/>
      <c r="Q427" s="74"/>
      <c r="R427" s="74"/>
      <c r="S427" s="74"/>
      <c r="T427" s="74"/>
      <c r="U427" s="74"/>
      <c r="V427" s="74"/>
      <c r="W427" s="74"/>
      <c r="X427" s="74"/>
      <c r="Y427" s="74"/>
      <c r="Z427" s="74"/>
      <c r="AA427" s="74"/>
      <c r="AB427" s="74"/>
    </row>
    <row r="428" spans="1:28" ht="26.25" customHeight="1" x14ac:dyDescent="0.2">
      <c r="A428" s="77"/>
      <c r="B428" s="78"/>
      <c r="C428" s="77">
        <v>422</v>
      </c>
      <c r="D428" s="85" t="s">
        <v>472</v>
      </c>
      <c r="E428" s="86" t="str">
        <f t="array" aca="1" ref="E428" ca="1">IFERROR(IMAGE(INDEX(Poke_Ref!$C$2:$C$745, MATCH(D428, Poke_Ref!$B$2:$B$745,0)), 3), "")</f>
        <v/>
      </c>
      <c r="F428" s="7" t="s">
        <v>8</v>
      </c>
      <c r="G428" s="73"/>
      <c r="H428" s="74"/>
      <c r="I428" s="74"/>
      <c r="J428" s="74"/>
      <c r="K428" s="74"/>
      <c r="L428" s="74"/>
      <c r="M428" s="74"/>
      <c r="N428" s="74"/>
      <c r="O428" s="74"/>
      <c r="P428" s="74"/>
      <c r="Q428" s="74"/>
      <c r="R428" s="74"/>
      <c r="S428" s="74"/>
      <c r="T428" s="74"/>
      <c r="U428" s="74"/>
      <c r="V428" s="74"/>
      <c r="W428" s="74"/>
      <c r="X428" s="74"/>
      <c r="Y428" s="74"/>
      <c r="Z428" s="74"/>
      <c r="AA428" s="74"/>
      <c r="AB428" s="74"/>
    </row>
    <row r="429" spans="1:28" ht="26.25" customHeight="1" x14ac:dyDescent="0.2">
      <c r="A429" s="77"/>
      <c r="B429" s="78"/>
      <c r="C429" s="77">
        <v>423</v>
      </c>
      <c r="D429" s="85" t="s">
        <v>473</v>
      </c>
      <c r="E429" s="86" t="str">
        <f t="array" aca="1" ref="E429" ca="1">IFERROR(IMAGE(INDEX(Poke_Ref!$C$2:$C$745, MATCH(D429, Poke_Ref!$B$2:$B$745,0)), 3), "")</f>
        <v/>
      </c>
      <c r="F429" s="7" t="s">
        <v>8</v>
      </c>
      <c r="G429" s="73"/>
      <c r="H429" s="74"/>
      <c r="I429" s="74"/>
      <c r="J429" s="74"/>
      <c r="K429" s="74"/>
      <c r="L429" s="74"/>
      <c r="M429" s="74"/>
      <c r="N429" s="74"/>
      <c r="O429" s="74"/>
      <c r="P429" s="74"/>
      <c r="Q429" s="74"/>
      <c r="R429" s="74"/>
      <c r="S429" s="74"/>
      <c r="T429" s="74"/>
      <c r="U429" s="74"/>
      <c r="V429" s="74"/>
      <c r="W429" s="74"/>
      <c r="X429" s="74"/>
      <c r="Y429" s="74"/>
      <c r="Z429" s="74"/>
      <c r="AA429" s="74"/>
      <c r="AB429" s="74"/>
    </row>
    <row r="430" spans="1:28" ht="26.25" customHeight="1" x14ac:dyDescent="0.2">
      <c r="A430" s="77"/>
      <c r="B430" s="78"/>
      <c r="C430" s="77">
        <v>424</v>
      </c>
      <c r="D430" s="85" t="s">
        <v>474</v>
      </c>
      <c r="E430" s="86" t="str">
        <f t="array" aca="1" ref="E430" ca="1">IFERROR(IMAGE(INDEX(Poke_Ref!$C$2:$C$745, MATCH(D430, Poke_Ref!$B$2:$B$745,0)), 3), "")</f>
        <v/>
      </c>
      <c r="F430" s="87" t="s">
        <v>8</v>
      </c>
      <c r="G430" s="73"/>
      <c r="H430" s="74"/>
      <c r="I430" s="74"/>
      <c r="J430" s="74"/>
      <c r="K430" s="74"/>
      <c r="L430" s="74"/>
      <c r="M430" s="74"/>
      <c r="N430" s="74"/>
      <c r="O430" s="74"/>
      <c r="P430" s="74"/>
      <c r="Q430" s="74"/>
      <c r="R430" s="74"/>
      <c r="S430" s="74"/>
      <c r="T430" s="74"/>
      <c r="U430" s="74"/>
      <c r="V430" s="74"/>
      <c r="W430" s="74"/>
      <c r="X430" s="74"/>
      <c r="Y430" s="74"/>
      <c r="Z430" s="74"/>
      <c r="AA430" s="74"/>
      <c r="AB430" s="74"/>
    </row>
    <row r="431" spans="1:28" ht="26.25" customHeight="1" x14ac:dyDescent="0.2">
      <c r="A431" s="77"/>
      <c r="B431" s="78"/>
      <c r="C431" s="77">
        <v>425</v>
      </c>
      <c r="D431" s="85" t="s">
        <v>475</v>
      </c>
      <c r="E431" s="86" t="str">
        <f t="array" aca="1" ref="E431" ca="1">IFERROR(IMAGE(INDEX(Poke_Ref!$C$2:$C$745, MATCH(D431, Poke_Ref!$B$2:$B$745,0)), 3), "")</f>
        <v/>
      </c>
      <c r="F431" s="7" t="s">
        <v>8</v>
      </c>
      <c r="G431" s="73"/>
      <c r="H431" s="74"/>
      <c r="I431" s="74"/>
      <c r="J431" s="74"/>
      <c r="K431" s="74"/>
      <c r="L431" s="74"/>
      <c r="M431" s="74"/>
      <c r="N431" s="74"/>
      <c r="O431" s="74"/>
      <c r="P431" s="74"/>
      <c r="Q431" s="74"/>
      <c r="R431" s="74"/>
      <c r="S431" s="74"/>
      <c r="T431" s="74"/>
      <c r="U431" s="74"/>
      <c r="V431" s="74"/>
      <c r="W431" s="74"/>
      <c r="X431" s="74"/>
      <c r="Y431" s="74"/>
      <c r="Z431" s="74"/>
      <c r="AA431" s="74"/>
      <c r="AB431" s="74"/>
    </row>
    <row r="432" spans="1:28" ht="26.25" customHeight="1" x14ac:dyDescent="0.2">
      <c r="A432" s="77"/>
      <c r="B432" s="78"/>
      <c r="C432" s="77">
        <v>426</v>
      </c>
      <c r="D432" s="85" t="s">
        <v>476</v>
      </c>
      <c r="E432" s="86" t="str">
        <f t="array" aca="1" ref="E432" ca="1">IFERROR(IMAGE(INDEX(Poke_Ref!$C$2:$C$745, MATCH(D432, Poke_Ref!$B$2:$B$745,0)), 3), "")</f>
        <v/>
      </c>
      <c r="F432" s="7" t="s">
        <v>8</v>
      </c>
      <c r="G432" s="73"/>
      <c r="H432" s="74"/>
      <c r="I432" s="74"/>
      <c r="J432" s="74"/>
      <c r="K432" s="74"/>
      <c r="L432" s="74"/>
      <c r="M432" s="74"/>
      <c r="N432" s="74"/>
      <c r="O432" s="74"/>
      <c r="P432" s="74"/>
      <c r="Q432" s="74"/>
      <c r="R432" s="74"/>
      <c r="S432" s="74"/>
      <c r="T432" s="74"/>
      <c r="U432" s="74"/>
      <c r="V432" s="74"/>
      <c r="W432" s="74"/>
      <c r="X432" s="74"/>
      <c r="Y432" s="74"/>
      <c r="Z432" s="74"/>
      <c r="AA432" s="74"/>
      <c r="AB432" s="74"/>
    </row>
    <row r="433" spans="1:28" ht="26.25" customHeight="1" x14ac:dyDescent="0.2">
      <c r="A433" s="77"/>
      <c r="B433" s="78"/>
      <c r="C433" s="77">
        <v>427</v>
      </c>
      <c r="D433" s="85" t="s">
        <v>477</v>
      </c>
      <c r="E433" s="86" t="str">
        <f t="array" aca="1" ref="E433" ca="1">IFERROR(IMAGE(INDEX(Poke_Ref!$C$2:$C$745, MATCH(D433, Poke_Ref!$B$2:$B$745,0)), 3), "")</f>
        <v/>
      </c>
      <c r="F433" s="7" t="s">
        <v>8</v>
      </c>
      <c r="G433" s="73"/>
      <c r="H433" s="74"/>
      <c r="I433" s="74"/>
      <c r="J433" s="74"/>
      <c r="K433" s="74"/>
      <c r="L433" s="74"/>
      <c r="M433" s="74"/>
      <c r="N433" s="74"/>
      <c r="O433" s="74"/>
      <c r="P433" s="74"/>
      <c r="Q433" s="74"/>
      <c r="R433" s="74"/>
      <c r="S433" s="74"/>
      <c r="T433" s="74"/>
      <c r="U433" s="74"/>
      <c r="V433" s="74"/>
      <c r="W433" s="74"/>
      <c r="X433" s="74"/>
      <c r="Y433" s="74"/>
      <c r="Z433" s="74"/>
      <c r="AA433" s="74"/>
      <c r="AB433" s="74"/>
    </row>
    <row r="434" spans="1:28" ht="26.25" customHeight="1" x14ac:dyDescent="0.2">
      <c r="A434" s="77"/>
      <c r="B434" s="78"/>
      <c r="C434" s="77">
        <v>428</v>
      </c>
      <c r="D434" s="85" t="s">
        <v>478</v>
      </c>
      <c r="E434" s="86" t="str">
        <f t="array" aca="1" ref="E434" ca="1">IFERROR(IMAGE(INDEX(Poke_Ref!$C$2:$C$745, MATCH(D434, Poke_Ref!$B$2:$B$745,0)), 3), "")</f>
        <v/>
      </c>
      <c r="F434" s="87" t="s">
        <v>8</v>
      </c>
      <c r="G434" s="73"/>
      <c r="H434" s="74"/>
      <c r="I434" s="74"/>
      <c r="J434" s="74"/>
      <c r="K434" s="74"/>
      <c r="L434" s="74"/>
      <c r="M434" s="74"/>
      <c r="N434" s="74"/>
      <c r="O434" s="74"/>
      <c r="P434" s="74"/>
      <c r="Q434" s="74"/>
      <c r="R434" s="74"/>
      <c r="S434" s="74"/>
      <c r="T434" s="74"/>
      <c r="U434" s="74"/>
      <c r="V434" s="74"/>
      <c r="W434" s="74"/>
      <c r="X434" s="74"/>
      <c r="Y434" s="74"/>
      <c r="Z434" s="74"/>
      <c r="AA434" s="74"/>
      <c r="AB434" s="74"/>
    </row>
    <row r="435" spans="1:28" ht="26.25" customHeight="1" x14ac:dyDescent="0.2">
      <c r="A435" s="77"/>
      <c r="B435" s="78"/>
      <c r="C435" s="77">
        <v>429</v>
      </c>
      <c r="D435" s="85" t="s">
        <v>479</v>
      </c>
      <c r="E435" s="86" t="str">
        <f t="array" aca="1" ref="E435" ca="1">IFERROR(IMAGE(INDEX(Poke_Ref!$C$2:$C$745, MATCH(D435, Poke_Ref!$B$2:$B$745,0)), 3), "")</f>
        <v/>
      </c>
      <c r="F435" s="87" t="s">
        <v>8</v>
      </c>
      <c r="G435" s="73"/>
      <c r="H435" s="74"/>
      <c r="I435" s="74"/>
      <c r="J435" s="74"/>
      <c r="K435" s="74"/>
      <c r="L435" s="74"/>
      <c r="M435" s="74"/>
      <c r="N435" s="74"/>
      <c r="O435" s="74"/>
      <c r="P435" s="74"/>
      <c r="Q435" s="74"/>
      <c r="R435" s="74"/>
      <c r="S435" s="74"/>
      <c r="T435" s="74"/>
      <c r="U435" s="74"/>
      <c r="V435" s="74"/>
      <c r="W435" s="74"/>
      <c r="X435" s="74"/>
      <c r="Y435" s="74"/>
      <c r="Z435" s="74"/>
      <c r="AA435" s="74"/>
      <c r="AB435" s="74"/>
    </row>
    <row r="436" spans="1:28" ht="26.25" customHeight="1" x14ac:dyDescent="0.2">
      <c r="A436" s="77"/>
      <c r="B436" s="78"/>
      <c r="C436" s="77">
        <v>430</v>
      </c>
      <c r="D436" s="85" t="s">
        <v>480</v>
      </c>
      <c r="E436" s="86" t="str">
        <f t="array" aca="1" ref="E436" ca="1">IFERROR(IMAGE(INDEX(Poke_Ref!$C$2:$C$745, MATCH(D436, Poke_Ref!$B$2:$B$745,0)), 3), "")</f>
        <v/>
      </c>
      <c r="F436" s="87" t="s">
        <v>8</v>
      </c>
      <c r="G436" s="73"/>
      <c r="H436" s="74"/>
      <c r="I436" s="74"/>
      <c r="J436" s="74"/>
      <c r="K436" s="74"/>
      <c r="L436" s="74"/>
      <c r="M436" s="74"/>
      <c r="N436" s="74"/>
      <c r="O436" s="74"/>
      <c r="P436" s="74"/>
      <c r="Q436" s="74"/>
      <c r="R436" s="74"/>
      <c r="S436" s="74"/>
      <c r="T436" s="74"/>
      <c r="U436" s="74"/>
      <c r="V436" s="74"/>
      <c r="W436" s="74"/>
      <c r="X436" s="74"/>
      <c r="Y436" s="74"/>
      <c r="Z436" s="74"/>
      <c r="AA436" s="74"/>
      <c r="AB436" s="74"/>
    </row>
    <row r="437" spans="1:28" ht="26.25" customHeight="1" x14ac:dyDescent="0.2">
      <c r="A437" s="77"/>
      <c r="B437" s="78"/>
      <c r="C437" s="77">
        <v>431</v>
      </c>
      <c r="D437" s="85" t="s">
        <v>481</v>
      </c>
      <c r="E437" s="86" t="str">
        <f t="array" aca="1" ref="E437" ca="1">IFERROR(IMAGE(INDEX(Poke_Ref!$C$2:$C$745, MATCH(D437, Poke_Ref!$B$2:$B$745,0)), 3), "")</f>
        <v/>
      </c>
      <c r="F437" s="7" t="s">
        <v>8</v>
      </c>
      <c r="G437" s="73"/>
      <c r="H437" s="74"/>
      <c r="I437" s="74"/>
      <c r="J437" s="74"/>
      <c r="K437" s="74"/>
      <c r="L437" s="74"/>
      <c r="M437" s="74"/>
      <c r="N437" s="74"/>
      <c r="O437" s="74"/>
      <c r="P437" s="74"/>
      <c r="Q437" s="74"/>
      <c r="R437" s="74"/>
      <c r="S437" s="74"/>
      <c r="T437" s="74"/>
      <c r="U437" s="74"/>
      <c r="V437" s="74"/>
      <c r="W437" s="74"/>
      <c r="X437" s="74"/>
      <c r="Y437" s="74"/>
      <c r="Z437" s="74"/>
      <c r="AA437" s="74"/>
      <c r="AB437" s="74"/>
    </row>
    <row r="438" spans="1:28" ht="26.25" customHeight="1" x14ac:dyDescent="0.2">
      <c r="A438" s="77"/>
      <c r="B438" s="78"/>
      <c r="C438" s="77">
        <v>432</v>
      </c>
      <c r="D438" s="85" t="s">
        <v>482</v>
      </c>
      <c r="E438" s="86" t="str">
        <f t="array" aca="1" ref="E438" ca="1">IFERROR(IMAGE(INDEX(Poke_Ref!$C$2:$C$745, MATCH(D438, Poke_Ref!$B$2:$B$745,0)), 3), "")</f>
        <v/>
      </c>
      <c r="F438" s="7" t="s">
        <v>8</v>
      </c>
      <c r="G438" s="73"/>
      <c r="H438" s="74"/>
      <c r="I438" s="74"/>
      <c r="J438" s="74"/>
      <c r="K438" s="74"/>
      <c r="L438" s="74"/>
      <c r="M438" s="74"/>
      <c r="N438" s="74"/>
      <c r="O438" s="74"/>
      <c r="P438" s="74"/>
      <c r="Q438" s="74"/>
      <c r="R438" s="74"/>
      <c r="S438" s="74"/>
      <c r="T438" s="74"/>
      <c r="U438" s="74"/>
      <c r="V438" s="74"/>
      <c r="W438" s="74"/>
      <c r="X438" s="74"/>
      <c r="Y438" s="74"/>
      <c r="Z438" s="74"/>
      <c r="AA438" s="74"/>
      <c r="AB438" s="74"/>
    </row>
    <row r="439" spans="1:28" ht="26.25" customHeight="1" x14ac:dyDescent="0.2">
      <c r="A439" s="77"/>
      <c r="B439" s="78"/>
      <c r="C439" s="77">
        <v>433</v>
      </c>
      <c r="D439" s="85" t="s">
        <v>483</v>
      </c>
      <c r="E439" s="86" t="str">
        <f t="array" aca="1" ref="E439" ca="1">IFERROR(IMAGE(INDEX(Poke_Ref!$C$2:$C$745, MATCH(D439, Poke_Ref!$B$2:$B$745,0)), 3), "")</f>
        <v/>
      </c>
      <c r="F439" s="7" t="s">
        <v>8</v>
      </c>
      <c r="G439" s="73"/>
      <c r="H439" s="74"/>
      <c r="I439" s="74"/>
      <c r="J439" s="74"/>
      <c r="K439" s="74"/>
      <c r="L439" s="74"/>
      <c r="M439" s="74"/>
      <c r="N439" s="74"/>
      <c r="O439" s="74"/>
      <c r="P439" s="74"/>
      <c r="Q439" s="74"/>
      <c r="R439" s="74"/>
      <c r="S439" s="74"/>
      <c r="T439" s="74"/>
      <c r="U439" s="74"/>
      <c r="V439" s="74"/>
      <c r="W439" s="74"/>
      <c r="X439" s="74"/>
      <c r="Y439" s="74"/>
      <c r="Z439" s="74"/>
      <c r="AA439" s="74"/>
      <c r="AB439" s="74"/>
    </row>
    <row r="440" spans="1:28" ht="26.25" customHeight="1" x14ac:dyDescent="0.2">
      <c r="A440" s="77"/>
      <c r="B440" s="78"/>
      <c r="C440" s="77">
        <v>434</v>
      </c>
      <c r="D440" s="85" t="s">
        <v>484</v>
      </c>
      <c r="E440" s="86" t="str">
        <f t="array" aca="1" ref="E440" ca="1">IFERROR(IMAGE(INDEX(Poke_Ref!$C$2:$C$745, MATCH(D440, Poke_Ref!$B$2:$B$745,0)), 3), "")</f>
        <v/>
      </c>
      <c r="F440" s="87" t="s">
        <v>8</v>
      </c>
      <c r="G440" s="73"/>
      <c r="H440" s="74"/>
      <c r="I440" s="74"/>
      <c r="J440" s="74"/>
      <c r="K440" s="74"/>
      <c r="L440" s="74"/>
      <c r="M440" s="74"/>
      <c r="N440" s="74"/>
      <c r="O440" s="74"/>
      <c r="P440" s="74"/>
      <c r="Q440" s="74"/>
      <c r="R440" s="74"/>
      <c r="S440" s="74"/>
      <c r="T440" s="74"/>
      <c r="U440" s="74"/>
      <c r="V440" s="74"/>
      <c r="W440" s="74"/>
      <c r="X440" s="74"/>
      <c r="Y440" s="74"/>
      <c r="Z440" s="74"/>
      <c r="AA440" s="74"/>
      <c r="AB440" s="74"/>
    </row>
    <row r="441" spans="1:28" ht="26.25" customHeight="1" x14ac:dyDescent="0.2">
      <c r="A441" s="77"/>
      <c r="B441" s="78"/>
      <c r="C441" s="77">
        <v>435</v>
      </c>
      <c r="D441" s="85" t="s">
        <v>485</v>
      </c>
      <c r="E441" s="86" t="str">
        <f t="array" aca="1" ref="E441" ca="1">IFERROR(IMAGE(INDEX(Poke_Ref!$C$2:$C$745, MATCH(D441, Poke_Ref!$B$2:$B$745,0)), 3), "")</f>
        <v/>
      </c>
      <c r="F441" s="87" t="s">
        <v>8</v>
      </c>
      <c r="G441" s="73"/>
      <c r="H441" s="74"/>
      <c r="I441" s="74"/>
      <c r="J441" s="74"/>
      <c r="K441" s="74"/>
      <c r="L441" s="74"/>
      <c r="M441" s="74"/>
      <c r="N441" s="74"/>
      <c r="O441" s="74"/>
      <c r="P441" s="74"/>
      <c r="Q441" s="74"/>
      <c r="R441" s="74"/>
      <c r="S441" s="74"/>
      <c r="T441" s="74"/>
      <c r="U441" s="74"/>
      <c r="V441" s="74"/>
      <c r="W441" s="74"/>
      <c r="X441" s="74"/>
      <c r="Y441" s="74"/>
      <c r="Z441" s="74"/>
      <c r="AA441" s="74"/>
      <c r="AB441" s="74"/>
    </row>
    <row r="442" spans="1:28" ht="26.25" customHeight="1" x14ac:dyDescent="0.2">
      <c r="A442" s="77"/>
      <c r="B442" s="78"/>
      <c r="C442" s="77">
        <v>436</v>
      </c>
      <c r="D442" s="85" t="s">
        <v>486</v>
      </c>
      <c r="E442" s="86" t="str">
        <f t="array" aca="1" ref="E442" ca="1">IFERROR(IMAGE(INDEX(Poke_Ref!$C$2:$C$745, MATCH(D442, Poke_Ref!$B$2:$B$745,0)), 3), "")</f>
        <v/>
      </c>
      <c r="F442" s="7" t="s">
        <v>8</v>
      </c>
      <c r="G442" s="73"/>
      <c r="H442" s="74"/>
      <c r="I442" s="74"/>
      <c r="J442" s="74"/>
      <c r="K442" s="74"/>
      <c r="L442" s="74"/>
      <c r="M442" s="74"/>
      <c r="N442" s="74"/>
      <c r="O442" s="74"/>
      <c r="P442" s="74"/>
      <c r="Q442" s="74"/>
      <c r="R442" s="74"/>
      <c r="S442" s="74"/>
      <c r="T442" s="74"/>
      <c r="U442" s="74"/>
      <c r="V442" s="74"/>
      <c r="W442" s="74"/>
      <c r="X442" s="74"/>
      <c r="Y442" s="74"/>
      <c r="Z442" s="74"/>
      <c r="AA442" s="74"/>
      <c r="AB442" s="74"/>
    </row>
    <row r="443" spans="1:28" ht="26.25" customHeight="1" x14ac:dyDescent="0.2">
      <c r="A443" s="77"/>
      <c r="B443" s="78"/>
      <c r="C443" s="77">
        <v>437</v>
      </c>
      <c r="D443" s="85" t="s">
        <v>487</v>
      </c>
      <c r="E443" s="86" t="str">
        <f t="array" aca="1" ref="E443" ca="1">IFERROR(IMAGE(INDEX(Poke_Ref!$C$2:$C$745, MATCH(D443, Poke_Ref!$B$2:$B$745,0)), 3), "")</f>
        <v/>
      </c>
      <c r="F443" s="7" t="s">
        <v>8</v>
      </c>
      <c r="G443" s="73"/>
      <c r="H443" s="74"/>
      <c r="I443" s="74"/>
      <c r="J443" s="74"/>
      <c r="K443" s="74"/>
      <c r="L443" s="74"/>
      <c r="M443" s="74"/>
      <c r="N443" s="74"/>
      <c r="O443" s="74"/>
      <c r="P443" s="74"/>
      <c r="Q443" s="74"/>
      <c r="R443" s="74"/>
      <c r="S443" s="74"/>
      <c r="T443" s="74"/>
      <c r="U443" s="74"/>
      <c r="V443" s="74"/>
      <c r="W443" s="74"/>
      <c r="X443" s="74"/>
      <c r="Y443" s="74"/>
      <c r="Z443" s="74"/>
      <c r="AA443" s="74"/>
      <c r="AB443" s="74"/>
    </row>
    <row r="444" spans="1:28" ht="26.25" customHeight="1" x14ac:dyDescent="0.2">
      <c r="A444" s="77"/>
      <c r="B444" s="78"/>
      <c r="C444" s="77">
        <v>438</v>
      </c>
      <c r="D444" s="85" t="s">
        <v>488</v>
      </c>
      <c r="E444" s="86" t="str">
        <f t="array" aca="1" ref="E444" ca="1">IFERROR(IMAGE(INDEX(Poke_Ref!$C$2:$C$745, MATCH(D444, Poke_Ref!$B$2:$B$745,0)), 3), "")</f>
        <v/>
      </c>
      <c r="F444" s="87" t="s">
        <v>8</v>
      </c>
      <c r="G444" s="73"/>
      <c r="H444" s="74"/>
      <c r="I444" s="74"/>
      <c r="J444" s="74"/>
      <c r="K444" s="74"/>
      <c r="L444" s="74"/>
      <c r="M444" s="74"/>
      <c r="N444" s="74"/>
      <c r="O444" s="74"/>
      <c r="P444" s="74"/>
      <c r="Q444" s="74"/>
      <c r="R444" s="74"/>
      <c r="S444" s="74"/>
      <c r="T444" s="74"/>
      <c r="U444" s="74"/>
      <c r="V444" s="74"/>
      <c r="W444" s="74"/>
      <c r="X444" s="74"/>
      <c r="Y444" s="74"/>
      <c r="Z444" s="74"/>
      <c r="AA444" s="74"/>
      <c r="AB444" s="74"/>
    </row>
    <row r="445" spans="1:28" ht="26.25" customHeight="1" x14ac:dyDescent="0.2">
      <c r="A445" s="77"/>
      <c r="B445" s="78"/>
      <c r="C445" s="77">
        <v>439</v>
      </c>
      <c r="D445" s="85" t="s">
        <v>489</v>
      </c>
      <c r="E445" s="86" t="str">
        <f t="array" aca="1" ref="E445" ca="1">IFERROR(IMAGE(INDEX(Poke_Ref!$C$2:$C$745, MATCH(D445, Poke_Ref!$B$2:$B$745,0)), 3), "")</f>
        <v/>
      </c>
      <c r="F445" s="87" t="s">
        <v>8</v>
      </c>
      <c r="G445" s="73"/>
      <c r="H445" s="74"/>
      <c r="I445" s="74"/>
      <c r="J445" s="74"/>
      <c r="K445" s="74"/>
      <c r="L445" s="74"/>
      <c r="M445" s="74"/>
      <c r="N445" s="74"/>
      <c r="O445" s="74"/>
      <c r="P445" s="74"/>
      <c r="Q445" s="74"/>
      <c r="R445" s="74"/>
      <c r="S445" s="74"/>
      <c r="T445" s="74"/>
      <c r="U445" s="74"/>
      <c r="V445" s="74"/>
      <c r="W445" s="74"/>
      <c r="X445" s="74"/>
      <c r="Y445" s="74"/>
      <c r="Z445" s="74"/>
      <c r="AA445" s="74"/>
      <c r="AB445" s="74"/>
    </row>
    <row r="446" spans="1:28" ht="26.25" customHeight="1" x14ac:dyDescent="0.2">
      <c r="A446" s="77"/>
      <c r="B446" s="78"/>
      <c r="C446" s="77">
        <v>440</v>
      </c>
      <c r="D446" s="85" t="s">
        <v>490</v>
      </c>
      <c r="E446" s="86" t="str">
        <f t="array" aca="1" ref="E446" ca="1">IFERROR(IMAGE(INDEX(Poke_Ref!$C$2:$C$745, MATCH(D446, Poke_Ref!$B$2:$B$745,0)), 3), "")</f>
        <v/>
      </c>
      <c r="F446" s="7" t="s">
        <v>8</v>
      </c>
      <c r="G446" s="73"/>
      <c r="H446" s="74"/>
      <c r="I446" s="74"/>
      <c r="J446" s="74"/>
      <c r="K446" s="74"/>
      <c r="L446" s="74"/>
      <c r="M446" s="74"/>
      <c r="N446" s="74"/>
      <c r="O446" s="74"/>
      <c r="P446" s="74"/>
      <c r="Q446" s="74"/>
      <c r="R446" s="74"/>
      <c r="S446" s="74"/>
      <c r="T446" s="74"/>
      <c r="U446" s="74"/>
      <c r="V446" s="74"/>
      <c r="W446" s="74"/>
      <c r="X446" s="74"/>
      <c r="Y446" s="74"/>
      <c r="Z446" s="74"/>
      <c r="AA446" s="74"/>
      <c r="AB446" s="74"/>
    </row>
    <row r="447" spans="1:28" ht="26.25" customHeight="1" x14ac:dyDescent="0.2">
      <c r="A447" s="77"/>
      <c r="B447" s="78"/>
      <c r="C447" s="77">
        <v>441</v>
      </c>
      <c r="D447" s="85" t="s">
        <v>491</v>
      </c>
      <c r="E447" s="86" t="str">
        <f t="array" aca="1" ref="E447" ca="1">IFERROR(IMAGE(INDEX(Poke_Ref!$C$2:$C$745, MATCH(D447, Poke_Ref!$B$2:$B$745,0)), 3), "")</f>
        <v/>
      </c>
      <c r="F447" s="7" t="s">
        <v>8</v>
      </c>
      <c r="G447" s="73"/>
      <c r="H447" s="74"/>
      <c r="I447" s="74"/>
      <c r="J447" s="74"/>
      <c r="K447" s="74"/>
      <c r="L447" s="74"/>
      <c r="M447" s="74"/>
      <c r="N447" s="74"/>
      <c r="O447" s="74"/>
      <c r="P447" s="74"/>
      <c r="Q447" s="74"/>
      <c r="R447" s="74"/>
      <c r="S447" s="74"/>
      <c r="T447" s="74"/>
      <c r="U447" s="74"/>
      <c r="V447" s="74"/>
      <c r="W447" s="74"/>
      <c r="X447" s="74"/>
      <c r="Y447" s="74"/>
      <c r="Z447" s="74"/>
      <c r="AA447" s="74"/>
      <c r="AB447" s="74"/>
    </row>
    <row r="448" spans="1:28" ht="26.25" customHeight="1" x14ac:dyDescent="0.2">
      <c r="A448" s="77"/>
      <c r="B448" s="78"/>
      <c r="C448" s="77">
        <v>442</v>
      </c>
      <c r="D448" s="85" t="s">
        <v>492</v>
      </c>
      <c r="E448" s="86" t="str">
        <f t="array" aca="1" ref="E448" ca="1">IFERROR(IMAGE(INDEX(Poke_Ref!$C$2:$C$745, MATCH(D448, Poke_Ref!$B$2:$B$745,0)), 3), "")</f>
        <v/>
      </c>
      <c r="F448" s="7" t="s">
        <v>8</v>
      </c>
      <c r="G448" s="73"/>
      <c r="H448" s="74"/>
      <c r="I448" s="74"/>
      <c r="J448" s="74"/>
      <c r="K448" s="74"/>
      <c r="L448" s="74"/>
      <c r="M448" s="74"/>
      <c r="N448" s="74"/>
      <c r="O448" s="74"/>
      <c r="P448" s="74"/>
      <c r="Q448" s="74"/>
      <c r="R448" s="74"/>
      <c r="S448" s="74"/>
      <c r="T448" s="74"/>
      <c r="U448" s="74"/>
      <c r="V448" s="74"/>
      <c r="W448" s="74"/>
      <c r="X448" s="74"/>
      <c r="Y448" s="74"/>
      <c r="Z448" s="74"/>
      <c r="AA448" s="74"/>
      <c r="AB448" s="74"/>
    </row>
    <row r="449" spans="1:28" ht="26.25" customHeight="1" x14ac:dyDescent="0.2">
      <c r="A449" s="77"/>
      <c r="B449" s="78"/>
      <c r="C449" s="77">
        <v>443</v>
      </c>
      <c r="D449" s="85" t="s">
        <v>493</v>
      </c>
      <c r="E449" s="86" t="str">
        <f t="array" aca="1" ref="E449" ca="1">IFERROR(IMAGE(INDEX(Poke_Ref!$C$2:$C$745, MATCH(D449, Poke_Ref!$B$2:$B$745,0)), 3), "")</f>
        <v/>
      </c>
      <c r="F449" s="87" t="s">
        <v>8</v>
      </c>
      <c r="G449" s="73"/>
      <c r="H449" s="74"/>
      <c r="I449" s="74"/>
      <c r="J449" s="74"/>
      <c r="K449" s="74"/>
      <c r="L449" s="74"/>
      <c r="M449" s="74"/>
      <c r="N449" s="74"/>
      <c r="O449" s="74"/>
      <c r="P449" s="74"/>
      <c r="Q449" s="74"/>
      <c r="R449" s="74"/>
      <c r="S449" s="74"/>
      <c r="T449" s="74"/>
      <c r="U449" s="74"/>
      <c r="V449" s="74"/>
      <c r="W449" s="74"/>
      <c r="X449" s="74"/>
      <c r="Y449" s="74"/>
      <c r="Z449" s="74"/>
      <c r="AA449" s="74"/>
      <c r="AB449" s="74"/>
    </row>
    <row r="450" spans="1:28" ht="26.25" customHeight="1" x14ac:dyDescent="0.2">
      <c r="A450" s="77"/>
      <c r="B450" s="78"/>
      <c r="C450" s="77">
        <v>444</v>
      </c>
      <c r="D450" s="85" t="s">
        <v>494</v>
      </c>
      <c r="E450" s="86" t="str">
        <f t="array" aca="1" ref="E450" ca="1">IFERROR(IMAGE(INDEX(Poke_Ref!$C$2:$C$745, MATCH(D450, Poke_Ref!$B$2:$B$745,0)), 3), "")</f>
        <v/>
      </c>
      <c r="F450" s="7" t="s">
        <v>8</v>
      </c>
      <c r="G450" s="73"/>
      <c r="H450" s="74"/>
      <c r="I450" s="74"/>
      <c r="J450" s="74"/>
      <c r="K450" s="74"/>
      <c r="L450" s="74"/>
      <c r="M450" s="74"/>
      <c r="N450" s="74"/>
      <c r="O450" s="74"/>
      <c r="P450" s="74"/>
      <c r="Q450" s="74"/>
      <c r="R450" s="74"/>
      <c r="S450" s="74"/>
      <c r="T450" s="74"/>
      <c r="U450" s="74"/>
      <c r="V450" s="74"/>
      <c r="W450" s="74"/>
      <c r="X450" s="74"/>
      <c r="Y450" s="74"/>
      <c r="Z450" s="74"/>
      <c r="AA450" s="74"/>
      <c r="AB450" s="74"/>
    </row>
    <row r="451" spans="1:28" ht="26.25" customHeight="1" x14ac:dyDescent="0.2">
      <c r="A451" s="77"/>
      <c r="B451" s="78"/>
      <c r="C451" s="77">
        <v>445</v>
      </c>
      <c r="D451" s="85" t="s">
        <v>495</v>
      </c>
      <c r="E451" s="86" t="str">
        <f t="array" aca="1" ref="E451" ca="1">IFERROR(IMAGE(INDEX(Poke_Ref!$C$2:$C$745, MATCH(D451, Poke_Ref!$B$2:$B$745,0)), 3), "")</f>
        <v/>
      </c>
      <c r="F451" s="87" t="s">
        <v>8</v>
      </c>
      <c r="G451" s="73"/>
      <c r="H451" s="74"/>
      <c r="I451" s="74"/>
      <c r="J451" s="74"/>
      <c r="K451" s="74"/>
      <c r="L451" s="74"/>
      <c r="M451" s="74"/>
      <c r="N451" s="74"/>
      <c r="O451" s="74"/>
      <c r="P451" s="74"/>
      <c r="Q451" s="74"/>
      <c r="R451" s="74"/>
      <c r="S451" s="74"/>
      <c r="T451" s="74"/>
      <c r="U451" s="74"/>
      <c r="V451" s="74"/>
      <c r="W451" s="74"/>
      <c r="X451" s="74"/>
      <c r="Y451" s="74"/>
      <c r="Z451" s="74"/>
      <c r="AA451" s="74"/>
      <c r="AB451" s="74"/>
    </row>
    <row r="452" spans="1:28" ht="26.25" customHeight="1" x14ac:dyDescent="0.2">
      <c r="A452" s="77"/>
      <c r="B452" s="78"/>
      <c r="C452" s="77">
        <v>446</v>
      </c>
      <c r="D452" s="85" t="s">
        <v>496</v>
      </c>
      <c r="E452" s="86" t="str">
        <f t="array" aca="1" ref="E452" ca="1">IFERROR(IMAGE(INDEX(Poke_Ref!$C$2:$C$745, MATCH(D452, Poke_Ref!$B$2:$B$745,0)), 3), "")</f>
        <v/>
      </c>
      <c r="F452" s="87" t="s">
        <v>8</v>
      </c>
      <c r="G452" s="73"/>
      <c r="H452" s="74"/>
      <c r="I452" s="74"/>
      <c r="J452" s="74"/>
      <c r="K452" s="74"/>
      <c r="L452" s="74"/>
      <c r="M452" s="74"/>
      <c r="N452" s="74"/>
      <c r="O452" s="74"/>
      <c r="P452" s="74"/>
      <c r="Q452" s="74"/>
      <c r="R452" s="74"/>
      <c r="S452" s="74"/>
      <c r="T452" s="74"/>
      <c r="U452" s="74"/>
      <c r="V452" s="74"/>
      <c r="W452" s="74"/>
      <c r="X452" s="74"/>
      <c r="Y452" s="74"/>
      <c r="Z452" s="74"/>
      <c r="AA452" s="74"/>
      <c r="AB452" s="74"/>
    </row>
    <row r="453" spans="1:28" ht="26.25" customHeight="1" x14ac:dyDescent="0.2">
      <c r="A453" s="77"/>
      <c r="B453" s="78"/>
      <c r="C453" s="77">
        <v>447</v>
      </c>
      <c r="D453" s="85" t="s">
        <v>497</v>
      </c>
      <c r="E453" s="86" t="str">
        <f t="array" aca="1" ref="E453" ca="1">IFERROR(IMAGE(INDEX(Poke_Ref!$C$2:$C$745, MATCH(D453, Poke_Ref!$B$2:$B$745,0)), 3), "")</f>
        <v/>
      </c>
      <c r="F453" s="7" t="s">
        <v>8</v>
      </c>
      <c r="G453" s="73"/>
      <c r="H453" s="74"/>
      <c r="I453" s="74"/>
      <c r="J453" s="74"/>
      <c r="K453" s="74"/>
      <c r="L453" s="74"/>
      <c r="M453" s="74"/>
      <c r="N453" s="74"/>
      <c r="O453" s="74"/>
      <c r="P453" s="74"/>
      <c r="Q453" s="74"/>
      <c r="R453" s="74"/>
      <c r="S453" s="74"/>
      <c r="T453" s="74"/>
      <c r="U453" s="74"/>
      <c r="V453" s="74"/>
      <c r="W453" s="74"/>
      <c r="X453" s="74"/>
      <c r="Y453" s="74"/>
      <c r="Z453" s="74"/>
      <c r="AA453" s="74"/>
      <c r="AB453" s="74"/>
    </row>
    <row r="454" spans="1:28" ht="26.25" customHeight="1" x14ac:dyDescent="0.2">
      <c r="A454" s="77"/>
      <c r="B454" s="78"/>
      <c r="C454" s="77">
        <v>448</v>
      </c>
      <c r="D454" s="85" t="s">
        <v>498</v>
      </c>
      <c r="E454" s="86" t="str">
        <f t="array" aca="1" ref="E454" ca="1">IFERROR(IMAGE(INDEX(Poke_Ref!$C$2:$C$745, MATCH(D454, Poke_Ref!$B$2:$B$745,0)), 3), "")</f>
        <v/>
      </c>
      <c r="F454" s="87" t="s">
        <v>8</v>
      </c>
      <c r="G454" s="73"/>
      <c r="H454" s="74"/>
      <c r="I454" s="74"/>
      <c r="J454" s="74"/>
      <c r="K454" s="74"/>
      <c r="L454" s="74"/>
      <c r="M454" s="74"/>
      <c r="N454" s="74"/>
      <c r="O454" s="74"/>
      <c r="P454" s="74"/>
      <c r="Q454" s="74"/>
      <c r="R454" s="74"/>
      <c r="S454" s="74"/>
      <c r="T454" s="74"/>
      <c r="U454" s="74"/>
      <c r="V454" s="74"/>
      <c r="W454" s="74"/>
      <c r="X454" s="74"/>
      <c r="Y454" s="74"/>
      <c r="Z454" s="74"/>
      <c r="AA454" s="74"/>
      <c r="AB454" s="74"/>
    </row>
    <row r="455" spans="1:28" ht="26.25" customHeight="1" x14ac:dyDescent="0.2">
      <c r="A455" s="77"/>
      <c r="B455" s="78"/>
      <c r="C455" s="77">
        <v>449</v>
      </c>
      <c r="D455" s="85" t="s">
        <v>499</v>
      </c>
      <c r="E455" s="86" t="str">
        <f t="array" aca="1" ref="E455" ca="1">IFERROR(IMAGE(INDEX(Poke_Ref!$C$2:$C$745, MATCH(D455, Poke_Ref!$B$2:$B$745,0)), 3), "")</f>
        <v/>
      </c>
      <c r="F455" s="7" t="s">
        <v>8</v>
      </c>
      <c r="G455" s="73"/>
      <c r="H455" s="74"/>
      <c r="I455" s="74"/>
      <c r="J455" s="74"/>
      <c r="K455" s="74"/>
      <c r="L455" s="74"/>
      <c r="M455" s="74"/>
      <c r="N455" s="74"/>
      <c r="O455" s="74"/>
      <c r="P455" s="74"/>
      <c r="Q455" s="74"/>
      <c r="R455" s="74"/>
      <c r="S455" s="74"/>
      <c r="T455" s="74"/>
      <c r="U455" s="74"/>
      <c r="V455" s="74"/>
      <c r="W455" s="74"/>
      <c r="X455" s="74"/>
      <c r="Y455" s="74"/>
      <c r="Z455" s="74"/>
      <c r="AA455" s="74"/>
      <c r="AB455" s="74"/>
    </row>
    <row r="456" spans="1:28" ht="26.25" customHeight="1" x14ac:dyDescent="0.2">
      <c r="A456" s="77"/>
      <c r="B456" s="78"/>
      <c r="C456" s="77">
        <v>450</v>
      </c>
      <c r="D456" s="85" t="s">
        <v>500</v>
      </c>
      <c r="E456" s="86" t="str">
        <f t="array" aca="1" ref="E456" ca="1">IFERROR(IMAGE(INDEX(Poke_Ref!$C$2:$C$745, MATCH(D456, Poke_Ref!$B$2:$B$745,0)), 3), "")</f>
        <v/>
      </c>
      <c r="F456" s="7" t="s">
        <v>8</v>
      </c>
      <c r="G456" s="73"/>
      <c r="H456" s="74"/>
      <c r="I456" s="74"/>
      <c r="J456" s="74"/>
      <c r="K456" s="74"/>
      <c r="L456" s="74"/>
      <c r="M456" s="74"/>
      <c r="N456" s="74"/>
      <c r="O456" s="74"/>
      <c r="P456" s="74"/>
      <c r="Q456" s="74"/>
      <c r="R456" s="74"/>
      <c r="S456" s="74"/>
      <c r="T456" s="74"/>
      <c r="U456" s="74"/>
      <c r="V456" s="74"/>
      <c r="W456" s="74"/>
      <c r="X456" s="74"/>
      <c r="Y456" s="74"/>
      <c r="Z456" s="74"/>
      <c r="AA456" s="74"/>
      <c r="AB456" s="74"/>
    </row>
    <row r="457" spans="1:28" ht="26.25" customHeight="1" x14ac:dyDescent="0.2">
      <c r="A457" s="77"/>
      <c r="B457" s="78"/>
      <c r="C457" s="77">
        <v>451</v>
      </c>
      <c r="D457" s="85" t="s">
        <v>501</v>
      </c>
      <c r="E457" s="86" t="str">
        <f t="array" aca="1" ref="E457" ca="1">IFERROR(IMAGE(INDEX(Poke_Ref!$C$2:$C$745, MATCH(D457, Poke_Ref!$B$2:$B$745,0)), 3), "")</f>
        <v/>
      </c>
      <c r="F457" s="7" t="s">
        <v>8</v>
      </c>
      <c r="G457" s="73"/>
      <c r="H457" s="74"/>
      <c r="I457" s="74"/>
      <c r="J457" s="74"/>
      <c r="K457" s="74"/>
      <c r="L457" s="74"/>
      <c r="M457" s="74"/>
      <c r="N457" s="74"/>
      <c r="O457" s="74"/>
      <c r="P457" s="74"/>
      <c r="Q457" s="74"/>
      <c r="R457" s="74"/>
      <c r="S457" s="74"/>
      <c r="T457" s="74"/>
      <c r="U457" s="74"/>
      <c r="V457" s="74"/>
      <c r="W457" s="74"/>
      <c r="X457" s="74"/>
      <c r="Y457" s="74"/>
      <c r="Z457" s="74"/>
      <c r="AA457" s="74"/>
      <c r="AB457" s="74"/>
    </row>
    <row r="458" spans="1:28" ht="26.25" customHeight="1" x14ac:dyDescent="0.2">
      <c r="A458" s="77"/>
      <c r="B458" s="78"/>
      <c r="C458" s="77">
        <v>452</v>
      </c>
      <c r="D458" s="85" t="s">
        <v>502</v>
      </c>
      <c r="E458" s="86" t="str">
        <f t="array" aca="1" ref="E458" ca="1">IFERROR(IMAGE(INDEX(Poke_Ref!$C$2:$C$745, MATCH(D458, Poke_Ref!$B$2:$B$745,0)), 3), "")</f>
        <v/>
      </c>
      <c r="F458" s="87" t="s">
        <v>8</v>
      </c>
      <c r="G458" s="73"/>
      <c r="H458" s="74"/>
      <c r="I458" s="74"/>
      <c r="J458" s="74"/>
      <c r="K458" s="74"/>
      <c r="L458" s="74"/>
      <c r="M458" s="74"/>
      <c r="N458" s="74"/>
      <c r="O458" s="74"/>
      <c r="P458" s="74"/>
      <c r="Q458" s="74"/>
      <c r="R458" s="74"/>
      <c r="S458" s="74"/>
      <c r="T458" s="74"/>
      <c r="U458" s="74"/>
      <c r="V458" s="74"/>
      <c r="W458" s="74"/>
      <c r="X458" s="74"/>
      <c r="Y458" s="74"/>
      <c r="Z458" s="74"/>
      <c r="AA458" s="74"/>
      <c r="AB458" s="74"/>
    </row>
    <row r="459" spans="1:28" ht="26.25" customHeight="1" x14ac:dyDescent="0.2">
      <c r="A459" s="77"/>
      <c r="B459" s="78"/>
      <c r="C459" s="77">
        <v>453</v>
      </c>
      <c r="D459" s="85" t="s">
        <v>503</v>
      </c>
      <c r="E459" s="86" t="str">
        <f t="array" aca="1" ref="E459" ca="1">IFERROR(IMAGE(INDEX(Poke_Ref!$C$2:$C$745, MATCH(D459, Poke_Ref!$B$2:$B$745,0)), 3), "")</f>
        <v/>
      </c>
      <c r="F459" s="7" t="s">
        <v>8</v>
      </c>
      <c r="G459" s="73"/>
      <c r="H459" s="74"/>
      <c r="I459" s="74"/>
      <c r="J459" s="74"/>
      <c r="K459" s="74"/>
      <c r="L459" s="74"/>
      <c r="M459" s="74"/>
      <c r="N459" s="74"/>
      <c r="O459" s="74"/>
      <c r="P459" s="74"/>
      <c r="Q459" s="74"/>
      <c r="R459" s="74"/>
      <c r="S459" s="74"/>
      <c r="T459" s="74"/>
      <c r="U459" s="74"/>
      <c r="V459" s="74"/>
      <c r="W459" s="74"/>
      <c r="X459" s="74"/>
      <c r="Y459" s="74"/>
      <c r="Z459" s="74"/>
      <c r="AA459" s="74"/>
      <c r="AB459" s="74"/>
    </row>
    <row r="460" spans="1:28" ht="26.25" customHeight="1" x14ac:dyDescent="0.2">
      <c r="A460" s="77"/>
      <c r="B460" s="78"/>
      <c r="C460" s="77">
        <v>454</v>
      </c>
      <c r="D460" s="85" t="s">
        <v>504</v>
      </c>
      <c r="E460" s="86" t="str">
        <f t="array" aca="1" ref="E460" ca="1">IFERROR(IMAGE(INDEX(Poke_Ref!$C$2:$C$745, MATCH(D460, Poke_Ref!$B$2:$B$745,0)), 3), "")</f>
        <v/>
      </c>
      <c r="F460" s="87" t="s">
        <v>8</v>
      </c>
      <c r="G460" s="73"/>
      <c r="H460" s="74"/>
      <c r="I460" s="74"/>
      <c r="J460" s="74"/>
      <c r="K460" s="74"/>
      <c r="L460" s="74"/>
      <c r="M460" s="74"/>
      <c r="N460" s="74"/>
      <c r="O460" s="74"/>
      <c r="P460" s="74"/>
      <c r="Q460" s="74"/>
      <c r="R460" s="74"/>
      <c r="S460" s="74"/>
      <c r="T460" s="74"/>
      <c r="U460" s="74"/>
      <c r="V460" s="74"/>
      <c r="W460" s="74"/>
      <c r="X460" s="74"/>
      <c r="Y460" s="74"/>
      <c r="Z460" s="74"/>
      <c r="AA460" s="74"/>
      <c r="AB460" s="74"/>
    </row>
    <row r="461" spans="1:28" ht="26.25" customHeight="1" x14ac:dyDescent="0.2">
      <c r="A461" s="77"/>
      <c r="B461" s="78"/>
      <c r="C461" s="77">
        <v>455</v>
      </c>
      <c r="D461" s="85" t="s">
        <v>505</v>
      </c>
      <c r="E461" s="86" t="str">
        <f t="array" aca="1" ref="E461" ca="1">IFERROR(IMAGE(INDEX(Poke_Ref!$C$2:$C$745, MATCH(D461, Poke_Ref!$B$2:$B$745,0)), 3), "")</f>
        <v/>
      </c>
      <c r="F461" s="7" t="s">
        <v>8</v>
      </c>
      <c r="G461" s="73"/>
      <c r="H461" s="74"/>
      <c r="I461" s="74"/>
      <c r="J461" s="74"/>
      <c r="K461" s="74"/>
      <c r="L461" s="74"/>
      <c r="M461" s="74"/>
      <c r="N461" s="74"/>
      <c r="O461" s="74"/>
      <c r="P461" s="74"/>
      <c r="Q461" s="74"/>
      <c r="R461" s="74"/>
      <c r="S461" s="74"/>
      <c r="T461" s="74"/>
      <c r="U461" s="74"/>
      <c r="V461" s="74"/>
      <c r="W461" s="74"/>
      <c r="X461" s="74"/>
      <c r="Y461" s="74"/>
      <c r="Z461" s="74"/>
      <c r="AA461" s="74"/>
      <c r="AB461" s="74"/>
    </row>
    <row r="462" spans="1:28" ht="26.25" customHeight="1" x14ac:dyDescent="0.2">
      <c r="A462" s="77"/>
      <c r="B462" s="78"/>
      <c r="C462" s="77">
        <v>456</v>
      </c>
      <c r="D462" s="85" t="s">
        <v>506</v>
      </c>
      <c r="E462" s="86" t="str">
        <f t="array" aca="1" ref="E462" ca="1">IFERROR(IMAGE(INDEX(Poke_Ref!$C$2:$C$745, MATCH(D462, Poke_Ref!$B$2:$B$745,0)), 3), "")</f>
        <v/>
      </c>
      <c r="F462" s="7" t="s">
        <v>8</v>
      </c>
      <c r="G462" s="73"/>
      <c r="H462" s="74"/>
      <c r="I462" s="74"/>
      <c r="J462" s="74"/>
      <c r="K462" s="74"/>
      <c r="L462" s="74"/>
      <c r="M462" s="74"/>
      <c r="N462" s="74"/>
      <c r="O462" s="74"/>
      <c r="P462" s="74"/>
      <c r="Q462" s="74"/>
      <c r="R462" s="74"/>
      <c r="S462" s="74"/>
      <c r="T462" s="74"/>
      <c r="U462" s="74"/>
      <c r="V462" s="74"/>
      <c r="W462" s="74"/>
      <c r="X462" s="74"/>
      <c r="Y462" s="74"/>
      <c r="Z462" s="74"/>
      <c r="AA462" s="74"/>
      <c r="AB462" s="74"/>
    </row>
    <row r="463" spans="1:28" ht="26.25" customHeight="1" x14ac:dyDescent="0.2">
      <c r="A463" s="77"/>
      <c r="B463" s="78"/>
      <c r="C463" s="77">
        <v>457</v>
      </c>
      <c r="D463" s="85" t="s">
        <v>507</v>
      </c>
      <c r="E463" s="86" t="str">
        <f t="array" aca="1" ref="E463" ca="1">IFERROR(IMAGE(INDEX(Poke_Ref!$C$2:$C$745, MATCH(D463, Poke_Ref!$B$2:$B$745,0)), 3), "")</f>
        <v/>
      </c>
      <c r="F463" s="7" t="s">
        <v>8</v>
      </c>
      <c r="G463" s="73"/>
      <c r="H463" s="74"/>
      <c r="I463" s="74"/>
      <c r="J463" s="74"/>
      <c r="K463" s="74"/>
      <c r="L463" s="74"/>
      <c r="M463" s="74"/>
      <c r="N463" s="74"/>
      <c r="O463" s="74"/>
      <c r="P463" s="74"/>
      <c r="Q463" s="74"/>
      <c r="R463" s="74"/>
      <c r="S463" s="74"/>
      <c r="T463" s="74"/>
      <c r="U463" s="74"/>
      <c r="V463" s="74"/>
      <c r="W463" s="74"/>
      <c r="X463" s="74"/>
      <c r="Y463" s="74"/>
      <c r="Z463" s="74"/>
      <c r="AA463" s="74"/>
      <c r="AB463" s="74"/>
    </row>
    <row r="464" spans="1:28" ht="26.25" customHeight="1" x14ac:dyDescent="0.2">
      <c r="A464" s="77"/>
      <c r="B464" s="78"/>
      <c r="C464" s="77">
        <v>458</v>
      </c>
      <c r="D464" s="85" t="s">
        <v>508</v>
      </c>
      <c r="E464" s="86" t="str">
        <f t="array" aca="1" ref="E464" ca="1">IFERROR(IMAGE(INDEX(Poke_Ref!$C$2:$C$745, MATCH(D464, Poke_Ref!$B$2:$B$745,0)), 3), "")</f>
        <v/>
      </c>
      <c r="F464" s="7" t="s">
        <v>8</v>
      </c>
      <c r="G464" s="73"/>
      <c r="H464" s="74"/>
      <c r="I464" s="74"/>
      <c r="J464" s="74"/>
      <c r="K464" s="74"/>
      <c r="L464" s="74"/>
      <c r="M464" s="74"/>
      <c r="N464" s="74"/>
      <c r="O464" s="74"/>
      <c r="P464" s="74"/>
      <c r="Q464" s="74"/>
      <c r="R464" s="74"/>
      <c r="S464" s="74"/>
      <c r="T464" s="74"/>
      <c r="U464" s="74"/>
      <c r="V464" s="74"/>
      <c r="W464" s="74"/>
      <c r="X464" s="74"/>
      <c r="Y464" s="74"/>
      <c r="Z464" s="74"/>
      <c r="AA464" s="74"/>
      <c r="AB464" s="74"/>
    </row>
    <row r="465" spans="1:28" ht="26.25" customHeight="1" x14ac:dyDescent="0.2">
      <c r="A465" s="77"/>
      <c r="B465" s="78"/>
      <c r="C465" s="77">
        <v>459</v>
      </c>
      <c r="D465" s="85" t="s">
        <v>509</v>
      </c>
      <c r="E465" s="86" t="str">
        <f t="array" aca="1" ref="E465" ca="1">IFERROR(IMAGE(INDEX(Poke_Ref!$C$2:$C$745, MATCH(D465, Poke_Ref!$B$2:$B$745,0)), 3), "")</f>
        <v/>
      </c>
      <c r="F465" s="87" t="s">
        <v>8</v>
      </c>
      <c r="G465" s="73"/>
      <c r="H465" s="74"/>
      <c r="I465" s="74"/>
      <c r="J465" s="74"/>
      <c r="K465" s="74"/>
      <c r="L465" s="74"/>
      <c r="M465" s="74"/>
      <c r="N465" s="74"/>
      <c r="O465" s="74"/>
      <c r="P465" s="74"/>
      <c r="Q465" s="74"/>
      <c r="R465" s="74"/>
      <c r="S465" s="74"/>
      <c r="T465" s="74"/>
      <c r="U465" s="74"/>
      <c r="V465" s="74"/>
      <c r="W465" s="74"/>
      <c r="X465" s="74"/>
      <c r="Y465" s="74"/>
      <c r="Z465" s="74"/>
      <c r="AA465" s="74"/>
      <c r="AB465" s="74"/>
    </row>
    <row r="466" spans="1:28" ht="26.25" customHeight="1" x14ac:dyDescent="0.2">
      <c r="A466" s="77"/>
      <c r="B466" s="78"/>
      <c r="C466" s="77">
        <v>460</v>
      </c>
      <c r="D466" s="85" t="s">
        <v>510</v>
      </c>
      <c r="E466" s="86" t="str">
        <f t="array" aca="1" ref="E466" ca="1">IFERROR(IMAGE(INDEX(Poke_Ref!$C$2:$C$745, MATCH(D466, Poke_Ref!$B$2:$B$745,0)), 3), "")</f>
        <v/>
      </c>
      <c r="F466" s="87" t="s">
        <v>8</v>
      </c>
      <c r="G466" s="73"/>
      <c r="H466" s="74"/>
      <c r="I466" s="74"/>
      <c r="J466" s="74"/>
      <c r="K466" s="74"/>
      <c r="L466" s="74"/>
      <c r="M466" s="74"/>
      <c r="N466" s="74"/>
      <c r="O466" s="74"/>
      <c r="P466" s="74"/>
      <c r="Q466" s="74"/>
      <c r="R466" s="74"/>
      <c r="S466" s="74"/>
      <c r="T466" s="74"/>
      <c r="U466" s="74"/>
      <c r="V466" s="74"/>
      <c r="W466" s="74"/>
      <c r="X466" s="74"/>
      <c r="Y466" s="74"/>
      <c r="Z466" s="74"/>
      <c r="AA466" s="74"/>
      <c r="AB466" s="74"/>
    </row>
    <row r="467" spans="1:28" ht="26.25" customHeight="1" x14ac:dyDescent="0.2">
      <c r="A467" s="77"/>
      <c r="B467" s="78"/>
      <c r="C467" s="77">
        <v>461</v>
      </c>
      <c r="D467" s="85" t="s">
        <v>511</v>
      </c>
      <c r="E467" s="86" t="str">
        <f t="array" aca="1" ref="E467" ca="1">IFERROR(IMAGE(INDEX(Poke_Ref!$C$2:$C$745, MATCH(D467, Poke_Ref!$B$2:$B$745,0)), 3), "")</f>
        <v/>
      </c>
      <c r="F467" s="87" t="s">
        <v>8</v>
      </c>
      <c r="G467" s="73"/>
      <c r="H467" s="74"/>
      <c r="I467" s="74"/>
      <c r="J467" s="74"/>
      <c r="K467" s="74"/>
      <c r="L467" s="74"/>
      <c r="M467" s="74"/>
      <c r="N467" s="74"/>
      <c r="O467" s="74"/>
      <c r="P467" s="74"/>
      <c r="Q467" s="74"/>
      <c r="R467" s="74"/>
      <c r="S467" s="74"/>
      <c r="T467" s="74"/>
      <c r="U467" s="74"/>
      <c r="V467" s="74"/>
      <c r="W467" s="74"/>
      <c r="X467" s="74"/>
      <c r="Y467" s="74"/>
      <c r="Z467" s="74"/>
      <c r="AA467" s="74"/>
      <c r="AB467" s="74"/>
    </row>
    <row r="468" spans="1:28" ht="26.25" customHeight="1" x14ac:dyDescent="0.2">
      <c r="A468" s="77"/>
      <c r="B468" s="78"/>
      <c r="C468" s="77">
        <v>462</v>
      </c>
      <c r="D468" s="85" t="s">
        <v>512</v>
      </c>
      <c r="E468" s="86" t="str">
        <f t="array" aca="1" ref="E468" ca="1">IFERROR(IMAGE(INDEX(Poke_Ref!$C$2:$C$745, MATCH(D468, Poke_Ref!$B$2:$B$745,0)), 3), "")</f>
        <v/>
      </c>
      <c r="F468" s="87" t="s">
        <v>8</v>
      </c>
      <c r="G468" s="73"/>
      <c r="H468" s="74"/>
      <c r="I468" s="74"/>
      <c r="J468" s="74"/>
      <c r="K468" s="74"/>
      <c r="L468" s="74"/>
      <c r="M468" s="74"/>
      <c r="N468" s="74"/>
      <c r="O468" s="74"/>
      <c r="P468" s="74"/>
      <c r="Q468" s="74"/>
      <c r="R468" s="74"/>
      <c r="S468" s="74"/>
      <c r="T468" s="74"/>
      <c r="U468" s="74"/>
      <c r="V468" s="74"/>
      <c r="W468" s="74"/>
      <c r="X468" s="74"/>
      <c r="Y468" s="74"/>
      <c r="Z468" s="74"/>
      <c r="AA468" s="74"/>
      <c r="AB468" s="74"/>
    </row>
    <row r="469" spans="1:28" ht="26.25" customHeight="1" x14ac:dyDescent="0.2">
      <c r="A469" s="77"/>
      <c r="B469" s="78"/>
      <c r="C469" s="77">
        <v>463</v>
      </c>
      <c r="D469" s="85" t="s">
        <v>513</v>
      </c>
      <c r="E469" s="86" t="str">
        <f t="array" aca="1" ref="E469" ca="1">IFERROR(IMAGE(INDEX(Poke_Ref!$C$2:$C$745, MATCH(D469, Poke_Ref!$B$2:$B$745,0)), 3), "")</f>
        <v/>
      </c>
      <c r="F469" s="87" t="s">
        <v>8</v>
      </c>
      <c r="G469" s="73"/>
      <c r="H469" s="74"/>
      <c r="I469" s="74"/>
      <c r="J469" s="74"/>
      <c r="K469" s="74"/>
      <c r="L469" s="74"/>
      <c r="M469" s="74"/>
      <c r="N469" s="74"/>
      <c r="O469" s="74"/>
      <c r="P469" s="74"/>
      <c r="Q469" s="74"/>
      <c r="R469" s="74"/>
      <c r="S469" s="74"/>
      <c r="T469" s="74"/>
      <c r="U469" s="74"/>
      <c r="V469" s="74"/>
      <c r="W469" s="74"/>
      <c r="X469" s="74"/>
      <c r="Y469" s="74"/>
      <c r="Z469" s="74"/>
      <c r="AA469" s="74"/>
      <c r="AB469" s="74"/>
    </row>
    <row r="470" spans="1:28" ht="26.25" customHeight="1" x14ac:dyDescent="0.2">
      <c r="A470" s="77"/>
      <c r="B470" s="78"/>
      <c r="C470" s="77">
        <v>464</v>
      </c>
      <c r="D470" s="85" t="s">
        <v>514</v>
      </c>
      <c r="E470" s="86" t="str">
        <f t="array" aca="1" ref="E470" ca="1">IFERROR(IMAGE(INDEX(Poke_Ref!$C$2:$C$745, MATCH(D470, Poke_Ref!$B$2:$B$745,0)), 3), "")</f>
        <v/>
      </c>
      <c r="F470" s="87" t="s">
        <v>8</v>
      </c>
      <c r="G470" s="73"/>
      <c r="H470" s="74"/>
      <c r="I470" s="74"/>
      <c r="J470" s="74"/>
      <c r="K470" s="74"/>
      <c r="L470" s="74"/>
      <c r="M470" s="74"/>
      <c r="N470" s="74"/>
      <c r="O470" s="74"/>
      <c r="P470" s="74"/>
      <c r="Q470" s="74"/>
      <c r="R470" s="74"/>
      <c r="S470" s="74"/>
      <c r="T470" s="74"/>
      <c r="U470" s="74"/>
      <c r="V470" s="74"/>
      <c r="W470" s="74"/>
      <c r="X470" s="74"/>
      <c r="Y470" s="74"/>
      <c r="Z470" s="74"/>
      <c r="AA470" s="74"/>
      <c r="AB470" s="74"/>
    </row>
    <row r="471" spans="1:28" ht="26.25" customHeight="1" x14ac:dyDescent="0.2">
      <c r="A471" s="77"/>
      <c r="B471" s="78"/>
      <c r="C471" s="77">
        <v>465</v>
      </c>
      <c r="D471" s="85" t="s">
        <v>515</v>
      </c>
      <c r="E471" s="86" t="str">
        <f t="array" aca="1" ref="E471" ca="1">IFERROR(IMAGE(INDEX(Poke_Ref!$C$2:$C$745, MATCH(D471, Poke_Ref!$B$2:$B$745,0)), 3), "")</f>
        <v/>
      </c>
      <c r="F471" s="87" t="s">
        <v>8</v>
      </c>
      <c r="G471" s="73"/>
      <c r="H471" s="74"/>
      <c r="I471" s="74"/>
      <c r="J471" s="74"/>
      <c r="K471" s="74"/>
      <c r="L471" s="74"/>
      <c r="M471" s="74"/>
      <c r="N471" s="74"/>
      <c r="O471" s="74"/>
      <c r="P471" s="74"/>
      <c r="Q471" s="74"/>
      <c r="R471" s="74"/>
      <c r="S471" s="74"/>
      <c r="T471" s="74"/>
      <c r="U471" s="74"/>
      <c r="V471" s="74"/>
      <c r="W471" s="74"/>
      <c r="X471" s="74"/>
      <c r="Y471" s="74"/>
      <c r="Z471" s="74"/>
      <c r="AA471" s="74"/>
      <c r="AB471" s="74"/>
    </row>
    <row r="472" spans="1:28" ht="26.25" customHeight="1" x14ac:dyDescent="0.2">
      <c r="A472" s="77"/>
      <c r="B472" s="78"/>
      <c r="C472" s="77">
        <v>466</v>
      </c>
      <c r="D472" s="85" t="s">
        <v>516</v>
      </c>
      <c r="E472" s="86" t="str">
        <f t="array" aca="1" ref="E472" ca="1">IFERROR(IMAGE(INDEX(Poke_Ref!$C$2:$C$745, MATCH(D472, Poke_Ref!$B$2:$B$745,0)), 3), "")</f>
        <v/>
      </c>
      <c r="F472" s="87" t="s">
        <v>8</v>
      </c>
      <c r="G472" s="73"/>
      <c r="H472" s="74"/>
      <c r="I472" s="74"/>
      <c r="J472" s="74"/>
      <c r="K472" s="74"/>
      <c r="L472" s="74"/>
      <c r="M472" s="74"/>
      <c r="N472" s="74"/>
      <c r="O472" s="74"/>
      <c r="P472" s="74"/>
      <c r="Q472" s="74"/>
      <c r="R472" s="74"/>
      <c r="S472" s="74"/>
      <c r="T472" s="74"/>
      <c r="U472" s="74"/>
      <c r="V472" s="74"/>
      <c r="W472" s="74"/>
      <c r="X472" s="74"/>
      <c r="Y472" s="74"/>
      <c r="Z472" s="74"/>
      <c r="AA472" s="74"/>
      <c r="AB472" s="74"/>
    </row>
    <row r="473" spans="1:28" ht="26.25" customHeight="1" x14ac:dyDescent="0.2">
      <c r="A473" s="77"/>
      <c r="B473" s="78"/>
      <c r="C473" s="77">
        <v>467</v>
      </c>
      <c r="D473" s="85" t="s">
        <v>517</v>
      </c>
      <c r="E473" s="86" t="str">
        <f t="array" aca="1" ref="E473" ca="1">IFERROR(IMAGE(INDEX(Poke_Ref!$C$2:$C$745, MATCH(D473, Poke_Ref!$B$2:$B$745,0)), 3), "")</f>
        <v/>
      </c>
      <c r="F473" s="7" t="s">
        <v>8</v>
      </c>
      <c r="G473" s="73"/>
      <c r="H473" s="74"/>
      <c r="I473" s="74"/>
      <c r="J473" s="74"/>
      <c r="K473" s="74"/>
      <c r="L473" s="74"/>
      <c r="M473" s="74"/>
      <c r="N473" s="74"/>
      <c r="O473" s="74"/>
      <c r="P473" s="74"/>
      <c r="Q473" s="74"/>
      <c r="R473" s="74"/>
      <c r="S473" s="74"/>
      <c r="T473" s="74"/>
      <c r="U473" s="74"/>
      <c r="V473" s="74"/>
      <c r="W473" s="74"/>
      <c r="X473" s="74"/>
      <c r="Y473" s="74"/>
      <c r="Z473" s="74"/>
      <c r="AA473" s="74"/>
      <c r="AB473" s="74"/>
    </row>
    <row r="474" spans="1:28" ht="26.25" customHeight="1" x14ac:dyDescent="0.2">
      <c r="A474" s="77"/>
      <c r="B474" s="78"/>
      <c r="C474" s="77">
        <v>468</v>
      </c>
      <c r="D474" s="85" t="s">
        <v>518</v>
      </c>
      <c r="E474" s="86" t="str">
        <f t="array" aca="1" ref="E474" ca="1">IFERROR(IMAGE(INDEX(Poke_Ref!$C$2:$C$745, MATCH(D474, Poke_Ref!$B$2:$B$745,0)), 3), "")</f>
        <v/>
      </c>
      <c r="F474" s="87" t="s">
        <v>8</v>
      </c>
      <c r="G474" s="73"/>
      <c r="H474" s="74"/>
      <c r="I474" s="74"/>
      <c r="J474" s="74"/>
      <c r="K474" s="74"/>
      <c r="L474" s="74"/>
      <c r="M474" s="74"/>
      <c r="N474" s="74"/>
      <c r="O474" s="74"/>
      <c r="P474" s="74"/>
      <c r="Q474" s="74"/>
      <c r="R474" s="74"/>
      <c r="S474" s="74"/>
      <c r="T474" s="74"/>
      <c r="U474" s="74"/>
      <c r="V474" s="74"/>
      <c r="W474" s="74"/>
      <c r="X474" s="74"/>
      <c r="Y474" s="74"/>
      <c r="Z474" s="74"/>
      <c r="AA474" s="74"/>
      <c r="AB474" s="74"/>
    </row>
    <row r="475" spans="1:28" ht="26.25" customHeight="1" x14ac:dyDescent="0.2">
      <c r="A475" s="77"/>
      <c r="B475" s="78"/>
      <c r="C475" s="77">
        <v>469</v>
      </c>
      <c r="D475" s="85" t="s">
        <v>519</v>
      </c>
      <c r="E475" s="86" t="str">
        <f t="array" aca="1" ref="E475" ca="1">IFERROR(IMAGE(INDEX(Poke_Ref!$C$2:$C$745, MATCH(D475, Poke_Ref!$B$2:$B$745,0)), 3), "")</f>
        <v/>
      </c>
      <c r="F475" s="87" t="s">
        <v>8</v>
      </c>
      <c r="G475" s="73"/>
      <c r="H475" s="74"/>
      <c r="I475" s="74"/>
      <c r="J475" s="74"/>
      <c r="K475" s="74"/>
      <c r="L475" s="74"/>
      <c r="M475" s="74"/>
      <c r="N475" s="74"/>
      <c r="O475" s="74"/>
      <c r="P475" s="74"/>
      <c r="Q475" s="74"/>
      <c r="R475" s="74"/>
      <c r="S475" s="74"/>
      <c r="T475" s="74"/>
      <c r="U475" s="74"/>
      <c r="V475" s="74"/>
      <c r="W475" s="74"/>
      <c r="X475" s="74"/>
      <c r="Y475" s="74"/>
      <c r="Z475" s="74"/>
      <c r="AA475" s="74"/>
      <c r="AB475" s="74"/>
    </row>
    <row r="476" spans="1:28" ht="26.25" customHeight="1" x14ac:dyDescent="0.2">
      <c r="A476" s="77"/>
      <c r="B476" s="78"/>
      <c r="C476" s="77">
        <v>470</v>
      </c>
      <c r="D476" s="85" t="s">
        <v>520</v>
      </c>
      <c r="E476" s="86" t="str">
        <f t="array" aca="1" ref="E476" ca="1">IFERROR(IMAGE(INDEX(Poke_Ref!$C$2:$C$745, MATCH(D476, Poke_Ref!$B$2:$B$745,0)), 3), "")</f>
        <v/>
      </c>
      <c r="F476" s="7" t="s">
        <v>8</v>
      </c>
      <c r="G476" s="73"/>
      <c r="H476" s="74"/>
      <c r="I476" s="74"/>
      <c r="J476" s="74"/>
      <c r="K476" s="74"/>
      <c r="L476" s="74"/>
      <c r="M476" s="74"/>
      <c r="N476" s="74"/>
      <c r="O476" s="74"/>
      <c r="P476" s="74"/>
      <c r="Q476" s="74"/>
      <c r="R476" s="74"/>
      <c r="S476" s="74"/>
      <c r="T476" s="74"/>
      <c r="U476" s="74"/>
      <c r="V476" s="74"/>
      <c r="W476" s="74"/>
      <c r="X476" s="74"/>
      <c r="Y476" s="74"/>
      <c r="Z476" s="74"/>
      <c r="AA476" s="74"/>
      <c r="AB476" s="74"/>
    </row>
    <row r="477" spans="1:28" ht="26.25" customHeight="1" x14ac:dyDescent="0.2">
      <c r="A477" s="77"/>
      <c r="B477" s="78"/>
      <c r="C477" s="77">
        <v>471</v>
      </c>
      <c r="D477" s="85" t="s">
        <v>521</v>
      </c>
      <c r="E477" s="86" t="str">
        <f t="array" aca="1" ref="E477" ca="1">IFERROR(IMAGE(INDEX(Poke_Ref!$C$2:$C$745, MATCH(D477, Poke_Ref!$B$2:$B$745,0)), 3), "")</f>
        <v/>
      </c>
      <c r="F477" s="7" t="s">
        <v>8</v>
      </c>
      <c r="G477" s="73"/>
      <c r="H477" s="74"/>
      <c r="I477" s="74"/>
      <c r="J477" s="74"/>
      <c r="K477" s="74"/>
      <c r="L477" s="74"/>
      <c r="M477" s="74"/>
      <c r="N477" s="74"/>
      <c r="O477" s="74"/>
      <c r="P477" s="74"/>
      <c r="Q477" s="74"/>
      <c r="R477" s="74"/>
      <c r="S477" s="74"/>
      <c r="T477" s="74"/>
      <c r="U477" s="74"/>
      <c r="V477" s="74"/>
      <c r="W477" s="74"/>
      <c r="X477" s="74"/>
      <c r="Y477" s="74"/>
      <c r="Z477" s="74"/>
      <c r="AA477" s="74"/>
      <c r="AB477" s="74"/>
    </row>
    <row r="478" spans="1:28" ht="26.25" customHeight="1" x14ac:dyDescent="0.2">
      <c r="A478" s="77"/>
      <c r="B478" s="78"/>
      <c r="C478" s="77">
        <v>472</v>
      </c>
      <c r="D478" s="85" t="s">
        <v>522</v>
      </c>
      <c r="E478" s="86" t="str">
        <f t="array" aca="1" ref="E478" ca="1">IFERROR(IMAGE(INDEX(Poke_Ref!$C$2:$C$745, MATCH(D478, Poke_Ref!$B$2:$B$745,0)), 3), "")</f>
        <v/>
      </c>
      <c r="F478" s="87" t="s">
        <v>8</v>
      </c>
      <c r="G478" s="73"/>
      <c r="H478" s="74"/>
      <c r="I478" s="74"/>
      <c r="J478" s="74"/>
      <c r="K478" s="74"/>
      <c r="L478" s="74"/>
      <c r="M478" s="74"/>
      <c r="N478" s="74"/>
      <c r="O478" s="74"/>
      <c r="P478" s="74"/>
      <c r="Q478" s="74"/>
      <c r="R478" s="74"/>
      <c r="S478" s="74"/>
      <c r="T478" s="74"/>
      <c r="U478" s="74"/>
      <c r="V478" s="74"/>
      <c r="W478" s="74"/>
      <c r="X478" s="74"/>
      <c r="Y478" s="74"/>
      <c r="Z478" s="74"/>
      <c r="AA478" s="74"/>
      <c r="AB478" s="74"/>
    </row>
    <row r="479" spans="1:28" ht="26.25" customHeight="1" x14ac:dyDescent="0.2">
      <c r="A479" s="77"/>
      <c r="B479" s="78"/>
      <c r="C479" s="77">
        <v>473</v>
      </c>
      <c r="D479" s="85" t="s">
        <v>523</v>
      </c>
      <c r="E479" s="86" t="str">
        <f t="array" aca="1" ref="E479" ca="1">IFERROR(IMAGE(INDEX(Poke_Ref!$C$2:$C$745, MATCH(D479, Poke_Ref!$B$2:$B$745,0)), 3), "")</f>
        <v/>
      </c>
      <c r="F479" s="87" t="s">
        <v>8</v>
      </c>
      <c r="G479" s="73"/>
      <c r="H479" s="74"/>
      <c r="I479" s="74"/>
      <c r="J479" s="74"/>
      <c r="K479" s="74"/>
      <c r="L479" s="74"/>
      <c r="M479" s="74"/>
      <c r="N479" s="74"/>
      <c r="O479" s="74"/>
      <c r="P479" s="74"/>
      <c r="Q479" s="74"/>
      <c r="R479" s="74"/>
      <c r="S479" s="74"/>
      <c r="T479" s="74"/>
      <c r="U479" s="74"/>
      <c r="V479" s="74"/>
      <c r="W479" s="74"/>
      <c r="X479" s="74"/>
      <c r="Y479" s="74"/>
      <c r="Z479" s="74"/>
      <c r="AA479" s="74"/>
      <c r="AB479" s="74"/>
    </row>
    <row r="480" spans="1:28" ht="26.25" customHeight="1" x14ac:dyDescent="0.2">
      <c r="A480" s="77"/>
      <c r="B480" s="78"/>
      <c r="C480" s="77">
        <v>474</v>
      </c>
      <c r="D480" s="85" t="s">
        <v>524</v>
      </c>
      <c r="E480" s="86" t="str">
        <f t="array" aca="1" ref="E480" ca="1">IFERROR(IMAGE(INDEX(Poke_Ref!$C$2:$C$745, MATCH(D480, Poke_Ref!$B$2:$B$745,0)), 3), "")</f>
        <v/>
      </c>
      <c r="F480" s="87" t="s">
        <v>8</v>
      </c>
      <c r="G480" s="73"/>
      <c r="H480" s="74"/>
      <c r="I480" s="74"/>
      <c r="J480" s="74"/>
      <c r="K480" s="74"/>
      <c r="L480" s="74"/>
      <c r="M480" s="74"/>
      <c r="N480" s="74"/>
      <c r="O480" s="74"/>
      <c r="P480" s="74"/>
      <c r="Q480" s="74"/>
      <c r="R480" s="74"/>
      <c r="S480" s="74"/>
      <c r="T480" s="74"/>
      <c r="U480" s="74"/>
      <c r="V480" s="74"/>
      <c r="W480" s="74"/>
      <c r="X480" s="74"/>
      <c r="Y480" s="74"/>
      <c r="Z480" s="74"/>
      <c r="AA480" s="74"/>
      <c r="AB480" s="74"/>
    </row>
    <row r="481" spans="1:28" ht="26.25" customHeight="1" x14ac:dyDescent="0.2">
      <c r="A481" s="77"/>
      <c r="B481" s="78"/>
      <c r="C481" s="77">
        <v>475</v>
      </c>
      <c r="D481" s="85" t="s">
        <v>525</v>
      </c>
      <c r="E481" s="86" t="str">
        <f t="array" aca="1" ref="E481" ca="1">IFERROR(IMAGE(INDEX(Poke_Ref!$C$2:$C$745, MATCH(D481, Poke_Ref!$B$2:$B$745,0)), 3), "")</f>
        <v/>
      </c>
      <c r="F481" s="87" t="s">
        <v>8</v>
      </c>
      <c r="G481" s="73"/>
      <c r="H481" s="74"/>
      <c r="I481" s="74"/>
      <c r="J481" s="74"/>
      <c r="K481" s="74"/>
      <c r="L481" s="74"/>
      <c r="M481" s="74"/>
      <c r="N481" s="74"/>
      <c r="O481" s="74"/>
      <c r="P481" s="74"/>
      <c r="Q481" s="74"/>
      <c r="R481" s="74"/>
      <c r="S481" s="74"/>
      <c r="T481" s="74"/>
      <c r="U481" s="74"/>
      <c r="V481" s="74"/>
      <c r="W481" s="74"/>
      <c r="X481" s="74"/>
      <c r="Y481" s="74"/>
      <c r="Z481" s="74"/>
      <c r="AA481" s="74"/>
      <c r="AB481" s="74"/>
    </row>
    <row r="482" spans="1:28" ht="26.25" customHeight="1" x14ac:dyDescent="0.2">
      <c r="A482" s="77"/>
      <c r="B482" s="78"/>
      <c r="C482" s="77">
        <v>476</v>
      </c>
      <c r="D482" s="85" t="s">
        <v>526</v>
      </c>
      <c r="E482" s="86" t="str">
        <f t="array" aca="1" ref="E482" ca="1">IFERROR(IMAGE(INDEX(Poke_Ref!$C$2:$C$745, MATCH(D482, Poke_Ref!$B$2:$B$745,0)), 3), "")</f>
        <v/>
      </c>
      <c r="F482" s="87" t="s">
        <v>8</v>
      </c>
      <c r="G482" s="73"/>
      <c r="H482" s="74"/>
      <c r="I482" s="74"/>
      <c r="J482" s="74"/>
      <c r="K482" s="74"/>
      <c r="L482" s="74"/>
      <c r="M482" s="74"/>
      <c r="N482" s="74"/>
      <c r="O482" s="74"/>
      <c r="P482" s="74"/>
      <c r="Q482" s="74"/>
      <c r="R482" s="74"/>
      <c r="S482" s="74"/>
      <c r="T482" s="74"/>
      <c r="U482" s="74"/>
      <c r="V482" s="74"/>
      <c r="W482" s="74"/>
      <c r="X482" s="74"/>
      <c r="Y482" s="74"/>
      <c r="Z482" s="74"/>
      <c r="AA482" s="74"/>
      <c r="AB482" s="74"/>
    </row>
    <row r="483" spans="1:28" ht="26.25" customHeight="1" x14ac:dyDescent="0.2">
      <c r="A483" s="77"/>
      <c r="B483" s="78"/>
      <c r="C483" s="77">
        <v>477</v>
      </c>
      <c r="D483" s="85" t="s">
        <v>527</v>
      </c>
      <c r="E483" s="86" t="str">
        <f t="array" aca="1" ref="E483" ca="1">IFERROR(IMAGE(INDEX(Poke_Ref!$C$2:$C$745, MATCH(D483, Poke_Ref!$B$2:$B$745,0)), 3), "")</f>
        <v/>
      </c>
      <c r="F483" s="87" t="s">
        <v>8</v>
      </c>
      <c r="G483" s="73"/>
      <c r="H483" s="74"/>
      <c r="I483" s="74"/>
      <c r="J483" s="74"/>
      <c r="K483" s="74"/>
      <c r="L483" s="74"/>
      <c r="M483" s="74"/>
      <c r="N483" s="74"/>
      <c r="O483" s="74"/>
      <c r="P483" s="74"/>
      <c r="Q483" s="74"/>
      <c r="R483" s="74"/>
      <c r="S483" s="74"/>
      <c r="T483" s="74"/>
      <c r="U483" s="74"/>
      <c r="V483" s="74"/>
      <c r="W483" s="74"/>
      <c r="X483" s="74"/>
      <c r="Y483" s="74"/>
      <c r="Z483" s="74"/>
      <c r="AA483" s="74"/>
      <c r="AB483" s="74"/>
    </row>
    <row r="484" spans="1:28" ht="26.25" customHeight="1" x14ac:dyDescent="0.2">
      <c r="A484" s="77"/>
      <c r="B484" s="78"/>
      <c r="C484" s="77">
        <v>478</v>
      </c>
      <c r="D484" s="85" t="s">
        <v>528</v>
      </c>
      <c r="E484" s="86" t="str">
        <f t="array" aca="1" ref="E484" ca="1">IFERROR(IMAGE(INDEX(Poke_Ref!$C$2:$C$745, MATCH(D484, Poke_Ref!$B$2:$B$745,0)), 3), "")</f>
        <v/>
      </c>
      <c r="F484" s="87" t="s">
        <v>8</v>
      </c>
      <c r="G484" s="73"/>
      <c r="H484" s="74"/>
      <c r="I484" s="74"/>
      <c r="J484" s="74"/>
      <c r="K484" s="74"/>
      <c r="L484" s="74"/>
      <c r="M484" s="74"/>
      <c r="N484" s="74"/>
      <c r="O484" s="74"/>
      <c r="P484" s="74"/>
      <c r="Q484" s="74"/>
      <c r="R484" s="74"/>
      <c r="S484" s="74"/>
      <c r="T484" s="74"/>
      <c r="U484" s="74"/>
      <c r="V484" s="74"/>
      <c r="W484" s="74"/>
      <c r="X484" s="74"/>
      <c r="Y484" s="74"/>
      <c r="Z484" s="74"/>
      <c r="AA484" s="74"/>
      <c r="AB484" s="74"/>
    </row>
    <row r="485" spans="1:28" ht="26.25" customHeight="1" x14ac:dyDescent="0.2">
      <c r="A485" s="77"/>
      <c r="B485" s="78"/>
      <c r="C485" s="77">
        <v>479</v>
      </c>
      <c r="D485" s="85" t="s">
        <v>529</v>
      </c>
      <c r="E485" s="86" t="str">
        <f t="array" aca="1" ref="E485" ca="1">IFERROR(IMAGE(INDEX(Poke_Ref!$C$2:$C$745, MATCH(D485, Poke_Ref!$B$2:$B$745,0)), 3), "")</f>
        <v/>
      </c>
      <c r="F485" s="87" t="s">
        <v>8</v>
      </c>
      <c r="G485" s="73"/>
      <c r="H485" s="74"/>
      <c r="I485" s="74"/>
      <c r="J485" s="74"/>
      <c r="K485" s="74"/>
      <c r="L485" s="74"/>
      <c r="M485" s="74"/>
      <c r="N485" s="74"/>
      <c r="O485" s="74"/>
      <c r="P485" s="74"/>
      <c r="Q485" s="74"/>
      <c r="R485" s="74"/>
      <c r="S485" s="74"/>
      <c r="T485" s="74"/>
      <c r="U485" s="74"/>
      <c r="V485" s="74"/>
      <c r="W485" s="74"/>
      <c r="X485" s="74"/>
      <c r="Y485" s="74"/>
      <c r="Z485" s="74"/>
      <c r="AA485" s="74"/>
      <c r="AB485" s="74"/>
    </row>
    <row r="486" spans="1:28" ht="26.25" customHeight="1" x14ac:dyDescent="0.2">
      <c r="A486" s="77"/>
      <c r="B486" s="78"/>
      <c r="C486" s="77">
        <v>480</v>
      </c>
      <c r="D486" s="85" t="s">
        <v>530</v>
      </c>
      <c r="E486" s="86" t="str">
        <f t="array" aca="1" ref="E486" ca="1">IFERROR(IMAGE(INDEX(Poke_Ref!$C$2:$C$745, MATCH(D486, Poke_Ref!$B$2:$B$745,0)), 3), "")</f>
        <v/>
      </c>
      <c r="F486" s="87" t="s">
        <v>8</v>
      </c>
      <c r="G486" s="73"/>
      <c r="H486" s="74"/>
      <c r="I486" s="74"/>
      <c r="J486" s="74"/>
      <c r="K486" s="74"/>
      <c r="L486" s="74"/>
      <c r="M486" s="74"/>
      <c r="N486" s="74"/>
      <c r="O486" s="74"/>
      <c r="P486" s="74"/>
      <c r="Q486" s="74"/>
      <c r="R486" s="74"/>
      <c r="S486" s="74"/>
      <c r="T486" s="74"/>
      <c r="U486" s="74"/>
      <c r="V486" s="74"/>
      <c r="W486" s="74"/>
      <c r="X486" s="74"/>
      <c r="Y486" s="74"/>
      <c r="Z486" s="74"/>
      <c r="AA486" s="74"/>
      <c r="AB486" s="74"/>
    </row>
    <row r="487" spans="1:28" ht="26.25" customHeight="1" x14ac:dyDescent="0.2">
      <c r="A487" s="77"/>
      <c r="B487" s="78"/>
      <c r="C487" s="77">
        <v>481</v>
      </c>
      <c r="D487" s="85" t="s">
        <v>531</v>
      </c>
      <c r="E487" s="86" t="str">
        <f t="array" aca="1" ref="E487" ca="1">IFERROR(IMAGE(INDEX(Poke_Ref!$C$2:$C$745, MATCH(D487, Poke_Ref!$B$2:$B$745,0)), 3), "")</f>
        <v/>
      </c>
      <c r="F487" s="87" t="s">
        <v>8</v>
      </c>
      <c r="G487" s="73"/>
      <c r="H487" s="74"/>
      <c r="I487" s="74"/>
      <c r="J487" s="74"/>
      <c r="K487" s="74"/>
      <c r="L487" s="74"/>
      <c r="M487" s="74"/>
      <c r="N487" s="74"/>
      <c r="O487" s="74"/>
      <c r="P487" s="74"/>
      <c r="Q487" s="74"/>
      <c r="R487" s="74"/>
      <c r="S487" s="74"/>
      <c r="T487" s="74"/>
      <c r="U487" s="74"/>
      <c r="V487" s="74"/>
      <c r="W487" s="74"/>
      <c r="X487" s="74"/>
      <c r="Y487" s="74"/>
      <c r="Z487" s="74"/>
      <c r="AA487" s="74"/>
      <c r="AB487" s="74"/>
    </row>
    <row r="488" spans="1:28" ht="26.25" customHeight="1" x14ac:dyDescent="0.2">
      <c r="A488" s="77"/>
      <c r="B488" s="78"/>
      <c r="C488" s="77">
        <v>482</v>
      </c>
      <c r="D488" s="85" t="s">
        <v>532</v>
      </c>
      <c r="E488" s="86" t="str">
        <f t="array" aca="1" ref="E488" ca="1">IFERROR(IMAGE(INDEX(Poke_Ref!$C$2:$C$745, MATCH(D488, Poke_Ref!$B$2:$B$745,0)), 3), "")</f>
        <v/>
      </c>
      <c r="F488" s="87" t="s">
        <v>8</v>
      </c>
      <c r="G488" s="73"/>
      <c r="H488" s="74"/>
      <c r="I488" s="74"/>
      <c r="J488" s="74"/>
      <c r="K488" s="74"/>
      <c r="L488" s="74"/>
      <c r="M488" s="74"/>
      <c r="N488" s="74"/>
      <c r="O488" s="74"/>
      <c r="P488" s="74"/>
      <c r="Q488" s="74"/>
      <c r="R488" s="74"/>
      <c r="S488" s="74"/>
      <c r="T488" s="74"/>
      <c r="U488" s="74"/>
      <c r="V488" s="74"/>
      <c r="W488" s="74"/>
      <c r="X488" s="74"/>
      <c r="Y488" s="74"/>
      <c r="Z488" s="74"/>
      <c r="AA488" s="74"/>
      <c r="AB488" s="74"/>
    </row>
    <row r="489" spans="1:28" ht="26.25" customHeight="1" x14ac:dyDescent="0.2">
      <c r="A489" s="77"/>
      <c r="B489" s="78"/>
      <c r="C489" s="77">
        <v>483</v>
      </c>
      <c r="D489" s="85" t="s">
        <v>533</v>
      </c>
      <c r="E489" s="86" t="str">
        <f t="array" aca="1" ref="E489" ca="1">IFERROR(IMAGE(INDEX(Poke_Ref!$C$2:$C$745, MATCH(D489, Poke_Ref!$B$2:$B$745,0)), 3), "")</f>
        <v/>
      </c>
      <c r="F489" s="87" t="s">
        <v>8</v>
      </c>
      <c r="G489" s="73"/>
      <c r="H489" s="74"/>
      <c r="I489" s="74"/>
      <c r="J489" s="74"/>
      <c r="K489" s="74"/>
      <c r="L489" s="74"/>
      <c r="M489" s="74"/>
      <c r="N489" s="74"/>
      <c r="O489" s="74"/>
      <c r="P489" s="74"/>
      <c r="Q489" s="74"/>
      <c r="R489" s="74"/>
      <c r="S489" s="74"/>
      <c r="T489" s="74"/>
      <c r="U489" s="74"/>
      <c r="V489" s="74"/>
      <c r="W489" s="74"/>
      <c r="X489" s="74"/>
      <c r="Y489" s="74"/>
      <c r="Z489" s="74"/>
      <c r="AA489" s="74"/>
      <c r="AB489" s="74"/>
    </row>
    <row r="490" spans="1:28" ht="26.25" customHeight="1" x14ac:dyDescent="0.2">
      <c r="A490" s="77"/>
      <c r="B490" s="78"/>
      <c r="C490" s="77">
        <v>484</v>
      </c>
      <c r="D490" s="85" t="s">
        <v>534</v>
      </c>
      <c r="E490" s="86" t="str">
        <f t="array" aca="1" ref="E490" ca="1">IFERROR(IMAGE(INDEX(Poke_Ref!$C$2:$C$745, MATCH(D490, Poke_Ref!$B$2:$B$745,0)), 3), "")</f>
        <v/>
      </c>
      <c r="F490" s="7" t="s">
        <v>8</v>
      </c>
      <c r="G490" s="73"/>
      <c r="H490" s="74"/>
      <c r="I490" s="74"/>
      <c r="J490" s="74"/>
      <c r="K490" s="74"/>
      <c r="L490" s="74"/>
      <c r="M490" s="74"/>
      <c r="N490" s="74"/>
      <c r="O490" s="74"/>
      <c r="P490" s="74"/>
      <c r="Q490" s="74"/>
      <c r="R490" s="74"/>
      <c r="S490" s="74"/>
      <c r="T490" s="74"/>
      <c r="U490" s="74"/>
      <c r="V490" s="74"/>
      <c r="W490" s="74"/>
      <c r="X490" s="74"/>
      <c r="Y490" s="74"/>
      <c r="Z490" s="74"/>
      <c r="AA490" s="74"/>
      <c r="AB490" s="74"/>
    </row>
    <row r="491" spans="1:28" ht="26.25" customHeight="1" x14ac:dyDescent="0.2">
      <c r="A491" s="77"/>
      <c r="B491" s="78"/>
      <c r="C491" s="77">
        <v>485</v>
      </c>
      <c r="D491" s="85" t="s">
        <v>535</v>
      </c>
      <c r="E491" s="86" t="str">
        <f t="array" aca="1" ref="E491" ca="1">IFERROR(IMAGE(INDEX(Poke_Ref!$C$2:$C$745, MATCH(D491, Poke_Ref!$B$2:$B$745,0)), 3), "")</f>
        <v/>
      </c>
      <c r="F491" s="87" t="s">
        <v>8</v>
      </c>
      <c r="G491" s="73"/>
      <c r="H491" s="74"/>
      <c r="I491" s="74"/>
      <c r="J491" s="74"/>
      <c r="K491" s="74"/>
      <c r="L491" s="74"/>
      <c r="M491" s="74"/>
      <c r="N491" s="74"/>
      <c r="O491" s="74"/>
      <c r="P491" s="74"/>
      <c r="Q491" s="74"/>
      <c r="R491" s="74"/>
      <c r="S491" s="74"/>
      <c r="T491" s="74"/>
      <c r="U491" s="74"/>
      <c r="V491" s="74"/>
      <c r="W491" s="74"/>
      <c r="X491" s="74"/>
      <c r="Y491" s="74"/>
      <c r="Z491" s="74"/>
      <c r="AA491" s="74"/>
      <c r="AB491" s="74"/>
    </row>
    <row r="492" spans="1:28" ht="26.25" customHeight="1" x14ac:dyDescent="0.2">
      <c r="A492" s="77"/>
      <c r="B492" s="78"/>
      <c r="C492" s="77">
        <v>486</v>
      </c>
      <c r="D492" s="85" t="s">
        <v>536</v>
      </c>
      <c r="E492" s="86" t="str">
        <f t="array" aca="1" ref="E492" ca="1">IFERROR(IMAGE(INDEX(Poke_Ref!$C$2:$C$745, MATCH(D492, Poke_Ref!$B$2:$B$745,0)), 3), "")</f>
        <v/>
      </c>
      <c r="F492" s="87" t="s">
        <v>8</v>
      </c>
      <c r="G492" s="73"/>
      <c r="H492" s="74"/>
      <c r="I492" s="74"/>
      <c r="J492" s="74"/>
      <c r="K492" s="74"/>
      <c r="L492" s="74"/>
      <c r="M492" s="74"/>
      <c r="N492" s="74"/>
      <c r="O492" s="74"/>
      <c r="P492" s="74"/>
      <c r="Q492" s="74"/>
      <c r="R492" s="74"/>
      <c r="S492" s="74"/>
      <c r="T492" s="74"/>
      <c r="U492" s="74"/>
      <c r="V492" s="74"/>
      <c r="W492" s="74"/>
      <c r="X492" s="74"/>
      <c r="Y492" s="74"/>
      <c r="Z492" s="74"/>
      <c r="AA492" s="74"/>
      <c r="AB492" s="74"/>
    </row>
    <row r="493" spans="1:28" ht="26.25" customHeight="1" x14ac:dyDescent="0.2">
      <c r="A493" s="77"/>
      <c r="B493" s="78"/>
      <c r="C493" s="77">
        <v>487</v>
      </c>
      <c r="D493" s="85" t="s">
        <v>537</v>
      </c>
      <c r="E493" s="86" t="str">
        <f t="array" aca="1" ref="E493" ca="1">IFERROR(IMAGE(INDEX(Poke_Ref!$C$2:$C$745, MATCH(D493, Poke_Ref!$B$2:$B$745,0)), 3), "")</f>
        <v/>
      </c>
      <c r="F493" s="87" t="s">
        <v>8</v>
      </c>
      <c r="G493" s="73"/>
      <c r="H493" s="74"/>
      <c r="I493" s="74"/>
      <c r="J493" s="74"/>
      <c r="K493" s="74"/>
      <c r="L493" s="74"/>
      <c r="M493" s="74"/>
      <c r="N493" s="74"/>
      <c r="O493" s="74"/>
      <c r="P493" s="74"/>
      <c r="Q493" s="74"/>
      <c r="R493" s="74"/>
      <c r="S493" s="74"/>
      <c r="T493" s="74"/>
      <c r="U493" s="74"/>
      <c r="V493" s="74"/>
      <c r="W493" s="74"/>
      <c r="X493" s="74"/>
      <c r="Y493" s="74"/>
      <c r="Z493" s="74"/>
      <c r="AA493" s="74"/>
      <c r="AB493" s="74"/>
    </row>
    <row r="494" spans="1:28" ht="26.25" customHeight="1" x14ac:dyDescent="0.2">
      <c r="A494" s="77"/>
      <c r="B494" s="78"/>
      <c r="C494" s="77">
        <v>488</v>
      </c>
      <c r="D494" s="85" t="s">
        <v>538</v>
      </c>
      <c r="E494" s="86" t="str">
        <f t="array" aca="1" ref="E494" ca="1">IFERROR(IMAGE(INDEX(Poke_Ref!$C$2:$C$745, MATCH(D494, Poke_Ref!$B$2:$B$745,0)), 3), "")</f>
        <v/>
      </c>
      <c r="F494" s="87" t="s">
        <v>8</v>
      </c>
      <c r="G494" s="73"/>
      <c r="H494" s="74"/>
      <c r="I494" s="74"/>
      <c r="J494" s="74"/>
      <c r="K494" s="74"/>
      <c r="L494" s="74"/>
      <c r="M494" s="74"/>
      <c r="N494" s="74"/>
      <c r="O494" s="74"/>
      <c r="P494" s="74"/>
      <c r="Q494" s="74"/>
      <c r="R494" s="74"/>
      <c r="S494" s="74"/>
      <c r="T494" s="74"/>
      <c r="U494" s="74"/>
      <c r="V494" s="74"/>
      <c r="W494" s="74"/>
      <c r="X494" s="74"/>
      <c r="Y494" s="74"/>
      <c r="Z494" s="74"/>
      <c r="AA494" s="74"/>
      <c r="AB494" s="74"/>
    </row>
    <row r="495" spans="1:28" ht="26.25" customHeight="1" x14ac:dyDescent="0.2">
      <c r="A495" s="77"/>
      <c r="B495" s="78"/>
      <c r="C495" s="77">
        <v>489</v>
      </c>
      <c r="D495" s="85" t="s">
        <v>539</v>
      </c>
      <c r="E495" s="86" t="str">
        <f t="array" aca="1" ref="E495" ca="1">IFERROR(IMAGE(INDEX(Poke_Ref!$C$2:$C$745, MATCH(D495, Poke_Ref!$B$2:$B$745,0)), 3), "")</f>
        <v/>
      </c>
      <c r="F495" s="87" t="s">
        <v>8</v>
      </c>
      <c r="G495" s="73"/>
      <c r="H495" s="74"/>
      <c r="I495" s="74"/>
      <c r="J495" s="74"/>
      <c r="K495" s="74"/>
      <c r="L495" s="74"/>
      <c r="M495" s="74"/>
      <c r="N495" s="74"/>
      <c r="O495" s="74"/>
      <c r="P495" s="74"/>
      <c r="Q495" s="74"/>
      <c r="R495" s="74"/>
      <c r="S495" s="74"/>
      <c r="T495" s="74"/>
      <c r="U495" s="74"/>
      <c r="V495" s="74"/>
      <c r="W495" s="74"/>
      <c r="X495" s="74"/>
      <c r="Y495" s="74"/>
      <c r="Z495" s="74"/>
      <c r="AA495" s="74"/>
      <c r="AB495" s="74"/>
    </row>
    <row r="496" spans="1:28" ht="26.25" customHeight="1" x14ac:dyDescent="0.2">
      <c r="A496" s="77"/>
      <c r="B496" s="78"/>
      <c r="C496" s="77">
        <v>490</v>
      </c>
      <c r="D496" s="85" t="s">
        <v>540</v>
      </c>
      <c r="E496" s="86" t="str">
        <f t="array" aca="1" ref="E496" ca="1">IFERROR(IMAGE(INDEX(Poke_Ref!$C$2:$C$745, MATCH(D496, Poke_Ref!$B$2:$B$745,0)), 3), "")</f>
        <v/>
      </c>
      <c r="F496" s="87" t="s">
        <v>8</v>
      </c>
      <c r="G496" s="73"/>
      <c r="H496" s="74"/>
      <c r="I496" s="74"/>
      <c r="J496" s="74"/>
      <c r="K496" s="74"/>
      <c r="L496" s="74"/>
      <c r="M496" s="74"/>
      <c r="N496" s="74"/>
      <c r="O496" s="74"/>
      <c r="P496" s="74"/>
      <c r="Q496" s="74"/>
      <c r="R496" s="74"/>
      <c r="S496" s="74"/>
      <c r="T496" s="74"/>
      <c r="U496" s="74"/>
      <c r="V496" s="74"/>
      <c r="W496" s="74"/>
      <c r="X496" s="74"/>
      <c r="Y496" s="74"/>
      <c r="Z496" s="74"/>
      <c r="AA496" s="74"/>
      <c r="AB496" s="74"/>
    </row>
    <row r="497" spans="1:28" ht="26.25" customHeight="1" x14ac:dyDescent="0.2">
      <c r="A497" s="77"/>
      <c r="B497" s="78"/>
      <c r="C497" s="77">
        <v>491</v>
      </c>
      <c r="D497" s="85" t="s">
        <v>541</v>
      </c>
      <c r="E497" s="86" t="str">
        <f t="array" aca="1" ref="E497" ca="1">IFERROR(IMAGE(INDEX(Poke_Ref!$C$2:$C$745, MATCH(D497, Poke_Ref!$B$2:$B$745,0)), 3), "")</f>
        <v/>
      </c>
      <c r="F497" s="7" t="s">
        <v>8</v>
      </c>
      <c r="G497" s="73"/>
      <c r="H497" s="74"/>
      <c r="I497" s="74"/>
      <c r="J497" s="74"/>
      <c r="K497" s="74"/>
      <c r="L497" s="74"/>
      <c r="M497" s="74"/>
      <c r="N497" s="74"/>
      <c r="O497" s="74"/>
      <c r="P497" s="74"/>
      <c r="Q497" s="74"/>
      <c r="R497" s="74"/>
      <c r="S497" s="74"/>
      <c r="T497" s="74"/>
      <c r="U497" s="74"/>
      <c r="V497" s="74"/>
      <c r="W497" s="74"/>
      <c r="X497" s="74"/>
      <c r="Y497" s="74"/>
      <c r="Z497" s="74"/>
      <c r="AA497" s="74"/>
      <c r="AB497" s="74"/>
    </row>
    <row r="498" spans="1:28" ht="26.25" customHeight="1" x14ac:dyDescent="0.2">
      <c r="A498" s="77"/>
      <c r="B498" s="78"/>
      <c r="C498" s="77">
        <v>492</v>
      </c>
      <c r="D498" s="85" t="s">
        <v>542</v>
      </c>
      <c r="E498" s="86" t="str">
        <f t="array" aca="1" ref="E498" ca="1">IFERROR(IMAGE(INDEX(Poke_Ref!$C$2:$C$745, MATCH(D498, Poke_Ref!$B$2:$B$745,0)), 3), "")</f>
        <v/>
      </c>
      <c r="F498" s="7" t="s">
        <v>8</v>
      </c>
      <c r="G498" s="73"/>
      <c r="H498" s="74"/>
      <c r="I498" s="74"/>
      <c r="J498" s="74"/>
      <c r="K498" s="74"/>
      <c r="L498" s="74"/>
      <c r="M498" s="74"/>
      <c r="N498" s="74"/>
      <c r="O498" s="74"/>
      <c r="P498" s="74"/>
      <c r="Q498" s="74"/>
      <c r="R498" s="74"/>
      <c r="S498" s="74"/>
      <c r="T498" s="74"/>
      <c r="U498" s="74"/>
      <c r="V498" s="74"/>
      <c r="W498" s="74"/>
      <c r="X498" s="74"/>
      <c r="Y498" s="74"/>
      <c r="Z498" s="74"/>
      <c r="AA498" s="74"/>
      <c r="AB498" s="74"/>
    </row>
    <row r="499" spans="1:28" ht="26.25" customHeight="1" x14ac:dyDescent="0.2">
      <c r="A499" s="77"/>
      <c r="B499" s="78"/>
      <c r="C499" s="77">
        <v>493</v>
      </c>
      <c r="D499" s="85" t="s">
        <v>543</v>
      </c>
      <c r="E499" s="86" t="str">
        <f t="array" aca="1" ref="E499" ca="1">IFERROR(IMAGE(INDEX(Poke_Ref!$C$2:$C$745, MATCH(D499, Poke_Ref!$B$2:$B$745,0)), 3), "")</f>
        <v/>
      </c>
      <c r="F499" s="87" t="s">
        <v>8</v>
      </c>
      <c r="G499" s="73"/>
      <c r="H499" s="74"/>
      <c r="I499" s="74"/>
      <c r="J499" s="74"/>
      <c r="K499" s="74"/>
      <c r="L499" s="74"/>
      <c r="M499" s="74"/>
      <c r="N499" s="74"/>
      <c r="O499" s="74"/>
      <c r="P499" s="74"/>
      <c r="Q499" s="74"/>
      <c r="R499" s="74"/>
      <c r="S499" s="74"/>
      <c r="T499" s="74"/>
      <c r="U499" s="74"/>
      <c r="V499" s="74"/>
      <c r="W499" s="74"/>
      <c r="X499" s="74"/>
      <c r="Y499" s="74"/>
      <c r="Z499" s="74"/>
      <c r="AA499" s="74"/>
      <c r="AB499" s="74"/>
    </row>
    <row r="500" spans="1:28" ht="26.25" customHeight="1" x14ac:dyDescent="0.2">
      <c r="A500" s="77"/>
      <c r="B500" s="78"/>
      <c r="C500" s="77">
        <v>494</v>
      </c>
      <c r="D500" s="85" t="s">
        <v>544</v>
      </c>
      <c r="E500" s="86" t="str">
        <f t="array" aca="1" ref="E500" ca="1">IFERROR(IMAGE(INDEX(Poke_Ref!$C$2:$C$745, MATCH(D500, Poke_Ref!$B$2:$B$745,0)), 3), "")</f>
        <v/>
      </c>
      <c r="F500" s="87" t="s">
        <v>8</v>
      </c>
      <c r="G500" s="73"/>
      <c r="H500" s="74"/>
      <c r="I500" s="74"/>
      <c r="J500" s="74"/>
      <c r="K500" s="74"/>
      <c r="L500" s="74"/>
      <c r="M500" s="74"/>
      <c r="N500" s="74"/>
      <c r="O500" s="74"/>
      <c r="P500" s="74"/>
      <c r="Q500" s="74"/>
      <c r="R500" s="74"/>
      <c r="S500" s="74"/>
      <c r="T500" s="74"/>
      <c r="U500" s="74"/>
      <c r="V500" s="74"/>
      <c r="W500" s="74"/>
      <c r="X500" s="74"/>
      <c r="Y500" s="74"/>
      <c r="Z500" s="74"/>
      <c r="AA500" s="74"/>
      <c r="AB500" s="74"/>
    </row>
    <row r="501" spans="1:28" ht="26.25" customHeight="1" x14ac:dyDescent="0.2">
      <c r="A501" s="77"/>
      <c r="B501" s="78"/>
      <c r="C501" s="77">
        <v>495</v>
      </c>
      <c r="D501" s="85" t="s">
        <v>545</v>
      </c>
      <c r="E501" s="86" t="str">
        <f t="array" aca="1" ref="E501" ca="1">IFERROR(IMAGE(INDEX(Poke_Ref!$C$2:$C$745, MATCH(D501, Poke_Ref!$B$2:$B$745,0)), 3), "")</f>
        <v/>
      </c>
      <c r="F501" s="87" t="s">
        <v>8</v>
      </c>
      <c r="G501" s="73"/>
      <c r="H501" s="74"/>
      <c r="I501" s="74"/>
      <c r="J501" s="74"/>
      <c r="K501" s="74"/>
      <c r="L501" s="74"/>
      <c r="M501" s="74"/>
      <c r="N501" s="74"/>
      <c r="O501" s="74"/>
      <c r="P501" s="74"/>
      <c r="Q501" s="74"/>
      <c r="R501" s="74"/>
      <c r="S501" s="74"/>
      <c r="T501" s="74"/>
      <c r="U501" s="74"/>
      <c r="V501" s="74"/>
      <c r="W501" s="74"/>
      <c r="X501" s="74"/>
      <c r="Y501" s="74"/>
      <c r="Z501" s="74"/>
      <c r="AA501" s="74"/>
      <c r="AB501" s="74"/>
    </row>
    <row r="502" spans="1:28" ht="26.25" customHeight="1" x14ac:dyDescent="0.2">
      <c r="A502" s="77"/>
      <c r="B502" s="78"/>
      <c r="C502" s="77">
        <v>496</v>
      </c>
      <c r="D502" s="85" t="s">
        <v>546</v>
      </c>
      <c r="E502" s="86" t="str">
        <f t="array" aca="1" ref="E502" ca="1">IFERROR(IMAGE(INDEX(Poke_Ref!$C$2:$C$745, MATCH(D502, Poke_Ref!$B$2:$B$745,0)), 3), "")</f>
        <v/>
      </c>
      <c r="F502" s="87" t="s">
        <v>8</v>
      </c>
      <c r="G502" s="73"/>
      <c r="H502" s="74"/>
      <c r="I502" s="74"/>
      <c r="J502" s="74"/>
      <c r="K502" s="74"/>
      <c r="L502" s="74"/>
      <c r="M502" s="74"/>
      <c r="N502" s="74"/>
      <c r="O502" s="74"/>
      <c r="P502" s="74"/>
      <c r="Q502" s="74"/>
      <c r="R502" s="74"/>
      <c r="S502" s="74"/>
      <c r="T502" s="74"/>
      <c r="U502" s="74"/>
      <c r="V502" s="74"/>
      <c r="W502" s="74"/>
      <c r="X502" s="74"/>
      <c r="Y502" s="74"/>
      <c r="Z502" s="74"/>
      <c r="AA502" s="74"/>
      <c r="AB502" s="74"/>
    </row>
    <row r="503" spans="1:28" ht="26.25" customHeight="1" x14ac:dyDescent="0.2">
      <c r="A503" s="77"/>
      <c r="B503" s="78"/>
      <c r="C503" s="77">
        <v>497</v>
      </c>
      <c r="D503" s="85" t="s">
        <v>547</v>
      </c>
      <c r="E503" s="86" t="str">
        <f t="array" aca="1" ref="E503" ca="1">IFERROR(IMAGE(INDEX(Poke_Ref!$C$2:$C$745, MATCH(D503, Poke_Ref!$B$2:$B$745,0)), 3), "")</f>
        <v/>
      </c>
      <c r="F503" s="87" t="s">
        <v>8</v>
      </c>
      <c r="G503" s="73"/>
      <c r="H503" s="74"/>
      <c r="I503" s="74"/>
      <c r="J503" s="74"/>
      <c r="K503" s="74"/>
      <c r="L503" s="74"/>
      <c r="M503" s="74"/>
      <c r="N503" s="74"/>
      <c r="O503" s="74"/>
      <c r="P503" s="74"/>
      <c r="Q503" s="74"/>
      <c r="R503" s="74"/>
      <c r="S503" s="74"/>
      <c r="T503" s="74"/>
      <c r="U503" s="74"/>
      <c r="V503" s="74"/>
      <c r="W503" s="74"/>
      <c r="X503" s="74"/>
      <c r="Y503" s="74"/>
      <c r="Z503" s="74"/>
      <c r="AA503" s="74"/>
      <c r="AB503" s="74"/>
    </row>
    <row r="504" spans="1:28" ht="26.25" customHeight="1" x14ac:dyDescent="0.2">
      <c r="A504" s="77"/>
      <c r="B504" s="78"/>
      <c r="C504" s="77">
        <v>498</v>
      </c>
      <c r="D504" s="85" t="s">
        <v>548</v>
      </c>
      <c r="E504" s="86" t="str">
        <f t="array" aca="1" ref="E504" ca="1">IFERROR(IMAGE(INDEX(Poke_Ref!$C$2:$C$745, MATCH(D504, Poke_Ref!$B$2:$B$745,0)), 3), "")</f>
        <v/>
      </c>
      <c r="F504" s="87" t="s">
        <v>8</v>
      </c>
      <c r="G504" s="73"/>
      <c r="H504" s="74"/>
      <c r="I504" s="74"/>
      <c r="J504" s="74"/>
      <c r="K504" s="74"/>
      <c r="L504" s="74"/>
      <c r="M504" s="74"/>
      <c r="N504" s="74"/>
      <c r="O504" s="74"/>
      <c r="P504" s="74"/>
      <c r="Q504" s="74"/>
      <c r="R504" s="74"/>
      <c r="S504" s="74"/>
      <c r="T504" s="74"/>
      <c r="U504" s="74"/>
      <c r="V504" s="74"/>
      <c r="W504" s="74"/>
      <c r="X504" s="74"/>
      <c r="Y504" s="74"/>
      <c r="Z504" s="74"/>
      <c r="AA504" s="74"/>
      <c r="AB504" s="74"/>
    </row>
    <row r="505" spans="1:28" ht="26.25" customHeight="1" x14ac:dyDescent="0.2">
      <c r="A505" s="77"/>
      <c r="B505" s="78"/>
      <c r="C505" s="77">
        <v>499</v>
      </c>
      <c r="D505" s="85" t="s">
        <v>549</v>
      </c>
      <c r="E505" s="86" t="str">
        <f t="array" aca="1" ref="E505" ca="1">IFERROR(IMAGE(INDEX(Poke_Ref!$C$2:$C$745, MATCH(D505, Poke_Ref!$B$2:$B$745,0)), 3), "")</f>
        <v/>
      </c>
      <c r="F505" s="87" t="s">
        <v>8</v>
      </c>
      <c r="G505" s="73"/>
      <c r="H505" s="74"/>
      <c r="I505" s="74"/>
      <c r="J505" s="74"/>
      <c r="K505" s="74"/>
      <c r="L505" s="74"/>
      <c r="M505" s="74"/>
      <c r="N505" s="74"/>
      <c r="O505" s="74"/>
      <c r="P505" s="74"/>
      <c r="Q505" s="74"/>
      <c r="R505" s="74"/>
      <c r="S505" s="74"/>
      <c r="T505" s="74"/>
      <c r="U505" s="74"/>
      <c r="V505" s="74"/>
      <c r="W505" s="74"/>
      <c r="X505" s="74"/>
      <c r="Y505" s="74"/>
      <c r="Z505" s="74"/>
      <c r="AA505" s="74"/>
      <c r="AB505" s="74"/>
    </row>
    <row r="506" spans="1:28" ht="26.25" customHeight="1" x14ac:dyDescent="0.2">
      <c r="A506" s="77"/>
      <c r="B506" s="78"/>
      <c r="C506" s="77">
        <v>500</v>
      </c>
      <c r="D506" s="85" t="s">
        <v>550</v>
      </c>
      <c r="E506" s="86" t="str">
        <f t="array" aca="1" ref="E506" ca="1">IFERROR(IMAGE(INDEX(Poke_Ref!$C$2:$C$745, MATCH(D506, Poke_Ref!$B$2:$B$745,0)), 3), "")</f>
        <v/>
      </c>
      <c r="F506" s="87" t="s">
        <v>8</v>
      </c>
      <c r="G506" s="73"/>
      <c r="H506" s="74"/>
      <c r="I506" s="74"/>
      <c r="J506" s="74"/>
      <c r="K506" s="74"/>
      <c r="L506" s="74"/>
      <c r="M506" s="74"/>
      <c r="N506" s="74"/>
      <c r="O506" s="74"/>
      <c r="P506" s="74"/>
      <c r="Q506" s="74"/>
      <c r="R506" s="74"/>
      <c r="S506" s="74"/>
      <c r="T506" s="74"/>
      <c r="U506" s="74"/>
      <c r="V506" s="74"/>
      <c r="W506" s="74"/>
      <c r="X506" s="74"/>
      <c r="Y506" s="74"/>
      <c r="Z506" s="74"/>
      <c r="AA506" s="74"/>
      <c r="AB506" s="74"/>
    </row>
    <row r="507" spans="1:28" ht="26.25" customHeight="1" x14ac:dyDescent="0.2">
      <c r="A507" s="77"/>
      <c r="B507" s="78"/>
      <c r="C507" s="77">
        <v>501</v>
      </c>
      <c r="D507" s="85" t="s">
        <v>551</v>
      </c>
      <c r="E507" s="86" t="str">
        <f t="array" aca="1" ref="E507" ca="1">IFERROR(IMAGE(INDEX(Poke_Ref!$C$2:$C$745, MATCH(D507, Poke_Ref!$B$2:$B$745,0)), 3), "")</f>
        <v/>
      </c>
      <c r="F507" s="7" t="s">
        <v>8</v>
      </c>
      <c r="G507" s="73"/>
      <c r="H507" s="74"/>
      <c r="I507" s="74"/>
      <c r="J507" s="74"/>
      <c r="K507" s="74"/>
      <c r="L507" s="74"/>
      <c r="M507" s="74"/>
      <c r="N507" s="74"/>
      <c r="O507" s="74"/>
      <c r="P507" s="74"/>
      <c r="Q507" s="74"/>
      <c r="R507" s="74"/>
      <c r="S507" s="74"/>
      <c r="T507" s="74"/>
      <c r="U507" s="74"/>
      <c r="V507" s="74"/>
      <c r="W507" s="74"/>
      <c r="X507" s="74"/>
      <c r="Y507" s="74"/>
      <c r="Z507" s="74"/>
      <c r="AA507" s="74"/>
      <c r="AB507" s="74"/>
    </row>
    <row r="508" spans="1:28" ht="26.25" customHeight="1" x14ac:dyDescent="0.2">
      <c r="A508" s="77"/>
      <c r="B508" s="78"/>
      <c r="C508" s="77">
        <v>502</v>
      </c>
      <c r="D508" s="85" t="s">
        <v>552</v>
      </c>
      <c r="E508" s="86" t="str">
        <f t="array" aca="1" ref="E508" ca="1">IFERROR(IMAGE(INDEX(Poke_Ref!$C$2:$C$745, MATCH(D508, Poke_Ref!$B$2:$B$745,0)), 3), "")</f>
        <v/>
      </c>
      <c r="F508" s="87" t="s">
        <v>8</v>
      </c>
      <c r="G508" s="73"/>
      <c r="H508" s="74"/>
      <c r="I508" s="74"/>
      <c r="J508" s="74"/>
      <c r="K508" s="74"/>
      <c r="L508" s="74"/>
      <c r="M508" s="74"/>
      <c r="N508" s="74"/>
      <c r="O508" s="74"/>
      <c r="P508" s="74"/>
      <c r="Q508" s="74"/>
      <c r="R508" s="74"/>
      <c r="S508" s="74"/>
      <c r="T508" s="74"/>
      <c r="U508" s="74"/>
      <c r="V508" s="74"/>
      <c r="W508" s="74"/>
      <c r="X508" s="74"/>
      <c r="Y508" s="74"/>
      <c r="Z508" s="74"/>
      <c r="AA508" s="74"/>
      <c r="AB508" s="74"/>
    </row>
    <row r="509" spans="1:28" ht="26.25" customHeight="1" x14ac:dyDescent="0.2">
      <c r="A509" s="77"/>
      <c r="B509" s="78"/>
      <c r="C509" s="77">
        <v>503</v>
      </c>
      <c r="D509" s="85" t="s">
        <v>553</v>
      </c>
      <c r="E509" s="86" t="str">
        <f t="array" aca="1" ref="E509" ca="1">IFERROR(IMAGE(INDEX(Poke_Ref!$C$2:$C$745, MATCH(D509, Poke_Ref!$B$2:$B$745,0)), 3), "")</f>
        <v/>
      </c>
      <c r="F509" s="87" t="s">
        <v>8</v>
      </c>
      <c r="G509" s="73"/>
      <c r="H509" s="74"/>
      <c r="I509" s="74"/>
      <c r="J509" s="74"/>
      <c r="K509" s="74"/>
      <c r="L509" s="74"/>
      <c r="M509" s="74"/>
      <c r="N509" s="74"/>
      <c r="O509" s="74"/>
      <c r="P509" s="74"/>
      <c r="Q509" s="74"/>
      <c r="R509" s="74"/>
      <c r="S509" s="74"/>
      <c r="T509" s="74"/>
      <c r="U509" s="74"/>
      <c r="V509" s="74"/>
      <c r="W509" s="74"/>
      <c r="X509" s="74"/>
      <c r="Y509" s="74"/>
      <c r="Z509" s="74"/>
      <c r="AA509" s="74"/>
      <c r="AB509" s="74"/>
    </row>
    <row r="510" spans="1:28" ht="26.25" customHeight="1" x14ac:dyDescent="0.2">
      <c r="A510" s="77"/>
      <c r="B510" s="78"/>
      <c r="C510" s="77">
        <v>504</v>
      </c>
      <c r="D510" s="85" t="s">
        <v>554</v>
      </c>
      <c r="E510" s="86" t="str">
        <f t="array" aca="1" ref="E510" ca="1">IFERROR(IMAGE(INDEX(Poke_Ref!$C$2:$C$745, MATCH(D510, Poke_Ref!$B$2:$B$745,0)), 3), "")</f>
        <v/>
      </c>
      <c r="F510" s="7" t="s">
        <v>8</v>
      </c>
      <c r="G510" s="73"/>
      <c r="H510" s="74"/>
      <c r="I510" s="74"/>
      <c r="J510" s="74"/>
      <c r="K510" s="74"/>
      <c r="L510" s="74"/>
      <c r="M510" s="74"/>
      <c r="N510" s="74"/>
      <c r="O510" s="74"/>
      <c r="P510" s="74"/>
      <c r="Q510" s="74"/>
      <c r="R510" s="74"/>
      <c r="S510" s="74"/>
      <c r="T510" s="74"/>
      <c r="U510" s="74"/>
      <c r="V510" s="74"/>
      <c r="W510" s="74"/>
      <c r="X510" s="74"/>
      <c r="Y510" s="74"/>
      <c r="Z510" s="74"/>
      <c r="AA510" s="74"/>
      <c r="AB510" s="74"/>
    </row>
    <row r="511" spans="1:28" ht="26.25" customHeight="1" x14ac:dyDescent="0.2">
      <c r="A511" s="77"/>
      <c r="B511" s="78"/>
      <c r="C511" s="77">
        <v>505</v>
      </c>
      <c r="D511" s="85" t="s">
        <v>555</v>
      </c>
      <c r="E511" s="86" t="str">
        <f t="array" aca="1" ref="E511" ca="1">IFERROR(IMAGE(INDEX(Poke_Ref!$C$2:$C$745, MATCH(D511, Poke_Ref!$B$2:$B$745,0)), 3), "")</f>
        <v/>
      </c>
      <c r="F511" s="7" t="s">
        <v>8</v>
      </c>
      <c r="G511" s="73"/>
      <c r="H511" s="74"/>
      <c r="I511" s="74"/>
      <c r="J511" s="74"/>
      <c r="K511" s="74"/>
      <c r="L511" s="74"/>
      <c r="M511" s="74"/>
      <c r="N511" s="74"/>
      <c r="O511" s="74"/>
      <c r="P511" s="74"/>
      <c r="Q511" s="74"/>
      <c r="R511" s="74"/>
      <c r="S511" s="74"/>
      <c r="T511" s="74"/>
      <c r="U511" s="74"/>
      <c r="V511" s="74"/>
      <c r="W511" s="74"/>
      <c r="X511" s="74"/>
      <c r="Y511" s="74"/>
      <c r="Z511" s="74"/>
      <c r="AA511" s="74"/>
      <c r="AB511" s="74"/>
    </row>
    <row r="512" spans="1:28" ht="26.25" customHeight="1" x14ac:dyDescent="0.2">
      <c r="A512" s="77"/>
      <c r="B512" s="78"/>
      <c r="C512" s="77">
        <v>506</v>
      </c>
      <c r="D512" s="85" t="s">
        <v>556</v>
      </c>
      <c r="E512" s="86" t="str">
        <f t="array" aca="1" ref="E512" ca="1">IFERROR(IMAGE(INDEX(Poke_Ref!$C$2:$C$745, MATCH(D512, Poke_Ref!$B$2:$B$745,0)), 3), "")</f>
        <v/>
      </c>
      <c r="F512" s="7" t="s">
        <v>8</v>
      </c>
      <c r="G512" s="73"/>
      <c r="H512" s="74"/>
      <c r="I512" s="74"/>
      <c r="J512" s="74"/>
      <c r="K512" s="74"/>
      <c r="L512" s="74"/>
      <c r="M512" s="74"/>
      <c r="N512" s="74"/>
      <c r="O512" s="74"/>
      <c r="P512" s="74"/>
      <c r="Q512" s="74"/>
      <c r="R512" s="74"/>
      <c r="S512" s="74"/>
      <c r="T512" s="74"/>
      <c r="U512" s="74"/>
      <c r="V512" s="74"/>
      <c r="W512" s="74"/>
      <c r="X512" s="74"/>
      <c r="Y512" s="74"/>
      <c r="Z512" s="74"/>
      <c r="AA512" s="74"/>
      <c r="AB512" s="74"/>
    </row>
    <row r="513" spans="1:28" ht="26.25" customHeight="1" x14ac:dyDescent="0.2">
      <c r="A513" s="77"/>
      <c r="B513" s="78"/>
      <c r="C513" s="77">
        <v>507</v>
      </c>
      <c r="D513" s="85" t="s">
        <v>557</v>
      </c>
      <c r="E513" s="86" t="str">
        <f t="array" aca="1" ref="E513" ca="1">IFERROR(IMAGE(INDEX(Poke_Ref!$C$2:$C$745, MATCH(D513, Poke_Ref!$B$2:$B$745,0)), 3), "")</f>
        <v/>
      </c>
      <c r="F513" s="7" t="s">
        <v>8</v>
      </c>
      <c r="G513" s="73"/>
      <c r="H513" s="74"/>
      <c r="I513" s="74"/>
      <c r="J513" s="74"/>
      <c r="K513" s="74"/>
      <c r="L513" s="74"/>
      <c r="M513" s="74"/>
      <c r="N513" s="74"/>
      <c r="O513" s="74"/>
      <c r="P513" s="74"/>
      <c r="Q513" s="74"/>
      <c r="R513" s="74"/>
      <c r="S513" s="74"/>
      <c r="T513" s="74"/>
      <c r="U513" s="74"/>
      <c r="V513" s="74"/>
      <c r="W513" s="74"/>
      <c r="X513" s="74"/>
      <c r="Y513" s="74"/>
      <c r="Z513" s="74"/>
      <c r="AA513" s="74"/>
      <c r="AB513" s="74"/>
    </row>
    <row r="514" spans="1:28" ht="26.25" customHeight="1" x14ac:dyDescent="0.2">
      <c r="A514" s="77"/>
      <c r="B514" s="78"/>
      <c r="C514" s="77">
        <v>508</v>
      </c>
      <c r="D514" s="85" t="s">
        <v>558</v>
      </c>
      <c r="E514" s="86" t="str">
        <f t="array" aca="1" ref="E514" ca="1">IFERROR(IMAGE(INDEX(Poke_Ref!$C$2:$C$745, MATCH(D514, Poke_Ref!$B$2:$B$745,0)), 3), "")</f>
        <v/>
      </c>
      <c r="F514" s="87" t="s">
        <v>8</v>
      </c>
      <c r="G514" s="73"/>
      <c r="H514" s="74"/>
      <c r="I514" s="74"/>
      <c r="J514" s="74"/>
      <c r="K514" s="74"/>
      <c r="L514" s="74"/>
      <c r="M514" s="74"/>
      <c r="N514" s="74"/>
      <c r="O514" s="74"/>
      <c r="P514" s="74"/>
      <c r="Q514" s="74"/>
      <c r="R514" s="74"/>
      <c r="S514" s="74"/>
      <c r="T514" s="74"/>
      <c r="U514" s="74"/>
      <c r="V514" s="74"/>
      <c r="W514" s="74"/>
      <c r="X514" s="74"/>
      <c r="Y514" s="74"/>
      <c r="Z514" s="74"/>
      <c r="AA514" s="74"/>
      <c r="AB514" s="74"/>
    </row>
    <row r="515" spans="1:28" ht="26.25" customHeight="1" x14ac:dyDescent="0.2">
      <c r="A515" s="77"/>
      <c r="B515" s="78"/>
      <c r="C515" s="77">
        <v>509</v>
      </c>
      <c r="D515" s="85" t="s">
        <v>559</v>
      </c>
      <c r="E515" s="86" t="str">
        <f t="array" aca="1" ref="E515" ca="1">IFERROR(IMAGE(INDEX(Poke_Ref!$C$2:$C$745, MATCH(D515, Poke_Ref!$B$2:$B$745,0)), 3), "")</f>
        <v/>
      </c>
      <c r="F515" s="7" t="s">
        <v>8</v>
      </c>
      <c r="G515" s="73"/>
      <c r="H515" s="74"/>
      <c r="I515" s="74"/>
      <c r="J515" s="74"/>
      <c r="K515" s="74"/>
      <c r="L515" s="74"/>
      <c r="M515" s="74"/>
      <c r="N515" s="74"/>
      <c r="O515" s="74"/>
      <c r="P515" s="74"/>
      <c r="Q515" s="74"/>
      <c r="R515" s="74"/>
      <c r="S515" s="74"/>
      <c r="T515" s="74"/>
      <c r="U515" s="74"/>
      <c r="V515" s="74"/>
      <c r="W515" s="74"/>
      <c r="X515" s="74"/>
      <c r="Y515" s="74"/>
      <c r="Z515" s="74"/>
      <c r="AA515" s="74"/>
      <c r="AB515" s="74"/>
    </row>
    <row r="516" spans="1:28" ht="26.25" customHeight="1" x14ac:dyDescent="0.2">
      <c r="A516" s="77"/>
      <c r="B516" s="78"/>
      <c r="C516" s="77">
        <v>510</v>
      </c>
      <c r="D516" s="85" t="s">
        <v>560</v>
      </c>
      <c r="E516" s="86" t="str">
        <f t="array" aca="1" ref="E516" ca="1">IFERROR(IMAGE(INDEX(Poke_Ref!$C$2:$C$745, MATCH(D516, Poke_Ref!$B$2:$B$745,0)), 3), "")</f>
        <v/>
      </c>
      <c r="F516" s="7" t="s">
        <v>8</v>
      </c>
      <c r="G516" s="73"/>
      <c r="H516" s="74"/>
      <c r="I516" s="74"/>
      <c r="J516" s="74"/>
      <c r="K516" s="74"/>
      <c r="L516" s="74"/>
      <c r="M516" s="74"/>
      <c r="N516" s="74"/>
      <c r="O516" s="74"/>
      <c r="P516" s="74"/>
      <c r="Q516" s="74"/>
      <c r="R516" s="74"/>
      <c r="S516" s="74"/>
      <c r="T516" s="74"/>
      <c r="U516" s="74"/>
      <c r="V516" s="74"/>
      <c r="W516" s="74"/>
      <c r="X516" s="74"/>
      <c r="Y516" s="74"/>
      <c r="Z516" s="74"/>
      <c r="AA516" s="74"/>
      <c r="AB516" s="74"/>
    </row>
    <row r="517" spans="1:28" ht="26.25" customHeight="1" x14ac:dyDescent="0.2">
      <c r="A517" s="77"/>
      <c r="B517" s="78"/>
      <c r="C517" s="77">
        <v>511</v>
      </c>
      <c r="D517" s="85" t="s">
        <v>561</v>
      </c>
      <c r="E517" s="86" t="str">
        <f t="array" aca="1" ref="E517" ca="1">IFERROR(IMAGE(INDEX(Poke_Ref!$C$2:$C$745, MATCH(D517, Poke_Ref!$B$2:$B$745,0)), 3), "")</f>
        <v/>
      </c>
      <c r="F517" s="7" t="s">
        <v>8</v>
      </c>
      <c r="G517" s="73"/>
      <c r="H517" s="74"/>
      <c r="I517" s="74"/>
      <c r="J517" s="74"/>
      <c r="K517" s="74"/>
      <c r="L517" s="74"/>
      <c r="M517" s="74"/>
      <c r="N517" s="74"/>
      <c r="O517" s="74"/>
      <c r="P517" s="74"/>
      <c r="Q517" s="74"/>
      <c r="R517" s="74"/>
      <c r="S517" s="74"/>
      <c r="T517" s="74"/>
      <c r="U517" s="74"/>
      <c r="V517" s="74"/>
      <c r="W517" s="74"/>
      <c r="X517" s="74"/>
      <c r="Y517" s="74"/>
      <c r="Z517" s="74"/>
      <c r="AA517" s="74"/>
      <c r="AB517" s="74"/>
    </row>
    <row r="518" spans="1:28" ht="26.25" customHeight="1" x14ac:dyDescent="0.2">
      <c r="A518" s="77"/>
      <c r="B518" s="78"/>
      <c r="C518" s="77">
        <v>512</v>
      </c>
      <c r="D518" s="85" t="s">
        <v>562</v>
      </c>
      <c r="E518" s="86" t="str">
        <f t="array" aca="1" ref="E518" ca="1">IFERROR(IMAGE(INDEX(Poke_Ref!$C$2:$C$745, MATCH(D518, Poke_Ref!$B$2:$B$745,0)), 3), "")</f>
        <v/>
      </c>
      <c r="F518" s="7" t="s">
        <v>8</v>
      </c>
      <c r="G518" s="73"/>
      <c r="H518" s="74"/>
      <c r="I518" s="74"/>
      <c r="J518" s="74"/>
      <c r="K518" s="74"/>
      <c r="L518" s="74"/>
      <c r="M518" s="74"/>
      <c r="N518" s="74"/>
      <c r="O518" s="74"/>
      <c r="P518" s="74"/>
      <c r="Q518" s="74"/>
      <c r="R518" s="74"/>
      <c r="S518" s="74"/>
      <c r="T518" s="74"/>
      <c r="U518" s="74"/>
      <c r="V518" s="74"/>
      <c r="W518" s="74"/>
      <c r="X518" s="74"/>
      <c r="Y518" s="74"/>
      <c r="Z518" s="74"/>
      <c r="AA518" s="74"/>
      <c r="AB518" s="74"/>
    </row>
    <row r="519" spans="1:28" ht="26.25" customHeight="1" x14ac:dyDescent="0.2">
      <c r="A519" s="77"/>
      <c r="B519" s="78"/>
      <c r="C519" s="77">
        <v>513</v>
      </c>
      <c r="D519" s="85" t="s">
        <v>563</v>
      </c>
      <c r="E519" s="86" t="str">
        <f t="array" aca="1" ref="E519" ca="1">IFERROR(IMAGE(INDEX(Poke_Ref!$C$2:$C$745, MATCH(D519, Poke_Ref!$B$2:$B$745,0)), 3), "")</f>
        <v/>
      </c>
      <c r="F519" s="7" t="s">
        <v>8</v>
      </c>
      <c r="G519" s="73"/>
      <c r="H519" s="74"/>
      <c r="I519" s="74"/>
      <c r="J519" s="74"/>
      <c r="K519" s="74"/>
      <c r="L519" s="74"/>
      <c r="M519" s="74"/>
      <c r="N519" s="74"/>
      <c r="O519" s="74"/>
      <c r="P519" s="74"/>
      <c r="Q519" s="74"/>
      <c r="R519" s="74"/>
      <c r="S519" s="74"/>
      <c r="T519" s="74"/>
      <c r="U519" s="74"/>
      <c r="V519" s="74"/>
      <c r="W519" s="74"/>
      <c r="X519" s="74"/>
      <c r="Y519" s="74"/>
      <c r="Z519" s="74"/>
      <c r="AA519" s="74"/>
      <c r="AB519" s="74"/>
    </row>
    <row r="520" spans="1:28" ht="26.25" customHeight="1" x14ac:dyDescent="0.2">
      <c r="A520" s="77"/>
      <c r="B520" s="78"/>
      <c r="C520" s="77">
        <v>514</v>
      </c>
      <c r="D520" s="85" t="s">
        <v>564</v>
      </c>
      <c r="E520" s="86" t="str">
        <f t="array" aca="1" ref="E520" ca="1">IFERROR(IMAGE(INDEX(Poke_Ref!$C$2:$C$745, MATCH(D520, Poke_Ref!$B$2:$B$745,0)), 3), "")</f>
        <v/>
      </c>
      <c r="F520" s="87" t="s">
        <v>8</v>
      </c>
      <c r="G520" s="73"/>
      <c r="H520" s="74"/>
      <c r="I520" s="74"/>
      <c r="J520" s="74"/>
      <c r="K520" s="74"/>
      <c r="L520" s="74"/>
      <c r="M520" s="74"/>
      <c r="N520" s="74"/>
      <c r="O520" s="74"/>
      <c r="P520" s="74"/>
      <c r="Q520" s="74"/>
      <c r="R520" s="74"/>
      <c r="S520" s="74"/>
      <c r="T520" s="74"/>
      <c r="U520" s="74"/>
      <c r="V520" s="74"/>
      <c r="W520" s="74"/>
      <c r="X520" s="74"/>
      <c r="Y520" s="74"/>
      <c r="Z520" s="74"/>
      <c r="AA520" s="74"/>
      <c r="AB520" s="74"/>
    </row>
    <row r="521" spans="1:28" ht="26.25" customHeight="1" x14ac:dyDescent="0.2">
      <c r="A521" s="77"/>
      <c r="B521" s="78"/>
      <c r="C521" s="77">
        <v>515</v>
      </c>
      <c r="D521" s="85" t="s">
        <v>565</v>
      </c>
      <c r="E521" s="86" t="str">
        <f t="array" aca="1" ref="E521" ca="1">IFERROR(IMAGE(INDEX(Poke_Ref!$C$2:$C$745, MATCH(D521, Poke_Ref!$B$2:$B$745,0)), 3), "")</f>
        <v/>
      </c>
      <c r="F521" s="7" t="s">
        <v>8</v>
      </c>
      <c r="G521" s="73"/>
      <c r="H521" s="74"/>
      <c r="I521" s="74"/>
      <c r="J521" s="74"/>
      <c r="K521" s="74"/>
      <c r="L521" s="74"/>
      <c r="M521" s="74"/>
      <c r="N521" s="74"/>
      <c r="O521" s="74"/>
      <c r="P521" s="74"/>
      <c r="Q521" s="74"/>
      <c r="R521" s="74"/>
      <c r="S521" s="74"/>
      <c r="T521" s="74"/>
      <c r="U521" s="74"/>
      <c r="V521" s="74"/>
      <c r="W521" s="74"/>
      <c r="X521" s="74"/>
      <c r="Y521" s="74"/>
      <c r="Z521" s="74"/>
      <c r="AA521" s="74"/>
      <c r="AB521" s="74"/>
    </row>
    <row r="522" spans="1:28" ht="26.25" customHeight="1" x14ac:dyDescent="0.2">
      <c r="A522" s="77"/>
      <c r="B522" s="78"/>
      <c r="C522" s="77">
        <v>516</v>
      </c>
      <c r="D522" s="85" t="s">
        <v>566</v>
      </c>
      <c r="E522" s="86" t="str">
        <f t="array" aca="1" ref="E522" ca="1">IFERROR(IMAGE(INDEX(Poke_Ref!$C$2:$C$745, MATCH(D522, Poke_Ref!$B$2:$B$745,0)), 3), "")</f>
        <v/>
      </c>
      <c r="F522" s="87" t="s">
        <v>8</v>
      </c>
      <c r="G522" s="73"/>
      <c r="H522" s="74"/>
      <c r="I522" s="74"/>
      <c r="J522" s="74"/>
      <c r="K522" s="74"/>
      <c r="L522" s="74"/>
      <c r="M522" s="74"/>
      <c r="N522" s="74"/>
      <c r="O522" s="74"/>
      <c r="P522" s="74"/>
      <c r="Q522" s="74"/>
      <c r="R522" s="74"/>
      <c r="S522" s="74"/>
      <c r="T522" s="74"/>
      <c r="U522" s="74"/>
      <c r="V522" s="74"/>
      <c r="W522" s="74"/>
      <c r="X522" s="74"/>
      <c r="Y522" s="74"/>
      <c r="Z522" s="74"/>
      <c r="AA522" s="74"/>
      <c r="AB522" s="74"/>
    </row>
    <row r="523" spans="1:28" ht="26.25" customHeight="1" x14ac:dyDescent="0.2">
      <c r="A523" s="77"/>
      <c r="B523" s="78"/>
      <c r="C523" s="77">
        <v>517</v>
      </c>
      <c r="D523" s="85" t="s">
        <v>567</v>
      </c>
      <c r="E523" s="86" t="str">
        <f t="array" aca="1" ref="E523" ca="1">IFERROR(IMAGE(INDEX(Poke_Ref!$C$2:$C$745, MATCH(D523, Poke_Ref!$B$2:$B$745,0)), 3), "")</f>
        <v/>
      </c>
      <c r="F523" s="7" t="s">
        <v>8</v>
      </c>
      <c r="G523" s="73"/>
      <c r="H523" s="74"/>
      <c r="I523" s="74"/>
      <c r="J523" s="74"/>
      <c r="K523" s="74"/>
      <c r="L523" s="74"/>
      <c r="M523" s="74"/>
      <c r="N523" s="74"/>
      <c r="O523" s="74"/>
      <c r="P523" s="74"/>
      <c r="Q523" s="74"/>
      <c r="R523" s="74"/>
      <c r="S523" s="74"/>
      <c r="T523" s="74"/>
      <c r="U523" s="74"/>
      <c r="V523" s="74"/>
      <c r="W523" s="74"/>
      <c r="X523" s="74"/>
      <c r="Y523" s="74"/>
      <c r="Z523" s="74"/>
      <c r="AA523" s="74"/>
      <c r="AB523" s="74"/>
    </row>
    <row r="524" spans="1:28" ht="26.25" customHeight="1" x14ac:dyDescent="0.2">
      <c r="A524" s="77"/>
      <c r="B524" s="78"/>
      <c r="C524" s="77">
        <v>518</v>
      </c>
      <c r="D524" s="85" t="s">
        <v>568</v>
      </c>
      <c r="E524" s="86" t="str">
        <f t="array" aca="1" ref="E524" ca="1">IFERROR(IMAGE(INDEX(Poke_Ref!$C$2:$C$745, MATCH(D524, Poke_Ref!$B$2:$B$745,0)), 3), "")</f>
        <v/>
      </c>
      <c r="F524" s="87" t="s">
        <v>8</v>
      </c>
      <c r="G524" s="73"/>
      <c r="H524" s="74"/>
      <c r="I524" s="74"/>
      <c r="J524" s="74"/>
      <c r="K524" s="74"/>
      <c r="L524" s="74"/>
      <c r="M524" s="74"/>
      <c r="N524" s="74"/>
      <c r="O524" s="74"/>
      <c r="P524" s="74"/>
      <c r="Q524" s="74"/>
      <c r="R524" s="74"/>
      <c r="S524" s="74"/>
      <c r="T524" s="74"/>
      <c r="U524" s="74"/>
      <c r="V524" s="74"/>
      <c r="W524" s="74"/>
      <c r="X524" s="74"/>
      <c r="Y524" s="74"/>
      <c r="Z524" s="74"/>
      <c r="AA524" s="74"/>
      <c r="AB524" s="74"/>
    </row>
    <row r="525" spans="1:28" ht="26.25" customHeight="1" x14ac:dyDescent="0.2">
      <c r="A525" s="77"/>
      <c r="B525" s="78"/>
      <c r="C525" s="77">
        <v>519</v>
      </c>
      <c r="D525" s="85" t="s">
        <v>569</v>
      </c>
      <c r="E525" s="86" t="str">
        <f t="array" aca="1" ref="E525" ca="1">IFERROR(IMAGE(INDEX(Poke_Ref!$C$2:$C$745, MATCH(D525, Poke_Ref!$B$2:$B$745,0)), 3), "")</f>
        <v/>
      </c>
      <c r="F525" s="7" t="s">
        <v>8</v>
      </c>
      <c r="G525" s="73"/>
      <c r="H525" s="74"/>
      <c r="I525" s="74"/>
      <c r="J525" s="74"/>
      <c r="K525" s="74"/>
      <c r="L525" s="74"/>
      <c r="M525" s="74"/>
      <c r="N525" s="74"/>
      <c r="O525" s="74"/>
      <c r="P525" s="74"/>
      <c r="Q525" s="74"/>
      <c r="R525" s="74"/>
      <c r="S525" s="74"/>
      <c r="T525" s="74"/>
      <c r="U525" s="74"/>
      <c r="V525" s="74"/>
      <c r="W525" s="74"/>
      <c r="X525" s="74"/>
      <c r="Y525" s="74"/>
      <c r="Z525" s="74"/>
      <c r="AA525" s="74"/>
      <c r="AB525" s="74"/>
    </row>
    <row r="526" spans="1:28" ht="26.25" customHeight="1" x14ac:dyDescent="0.2">
      <c r="A526" s="77"/>
      <c r="B526" s="78"/>
      <c r="C526" s="77">
        <v>520</v>
      </c>
      <c r="D526" s="85" t="s">
        <v>570</v>
      </c>
      <c r="E526" s="86" t="str">
        <f t="array" aca="1" ref="E526" ca="1">IFERROR(IMAGE(INDEX(Poke_Ref!$C$2:$C$745, MATCH(D526, Poke_Ref!$B$2:$B$745,0)), 3), "")</f>
        <v/>
      </c>
      <c r="F526" s="87" t="s">
        <v>8</v>
      </c>
      <c r="G526" s="73"/>
      <c r="H526" s="74"/>
      <c r="I526" s="74"/>
      <c r="J526" s="74"/>
      <c r="K526" s="74"/>
      <c r="L526" s="74"/>
      <c r="M526" s="74"/>
      <c r="N526" s="74"/>
      <c r="O526" s="74"/>
      <c r="P526" s="74"/>
      <c r="Q526" s="74"/>
      <c r="R526" s="74"/>
      <c r="S526" s="74"/>
      <c r="T526" s="74"/>
      <c r="U526" s="74"/>
      <c r="V526" s="74"/>
      <c r="W526" s="74"/>
      <c r="X526" s="74"/>
      <c r="Y526" s="74"/>
      <c r="Z526" s="74"/>
      <c r="AA526" s="74"/>
      <c r="AB526" s="74"/>
    </row>
    <row r="527" spans="1:28" ht="26.25" customHeight="1" x14ac:dyDescent="0.2">
      <c r="A527" s="77"/>
      <c r="B527" s="78"/>
      <c r="C527" s="77">
        <v>521</v>
      </c>
      <c r="D527" s="85" t="s">
        <v>571</v>
      </c>
      <c r="E527" s="86" t="str">
        <f t="array" aca="1" ref="E527" ca="1">IFERROR(IMAGE(INDEX(Poke_Ref!$C$2:$C$745, MATCH(D527, Poke_Ref!$B$2:$B$745,0)), 3), "")</f>
        <v/>
      </c>
      <c r="F527" s="7" t="s">
        <v>8</v>
      </c>
      <c r="G527" s="73"/>
      <c r="H527" s="74"/>
      <c r="I527" s="74"/>
      <c r="J527" s="74"/>
      <c r="K527" s="74"/>
      <c r="L527" s="74"/>
      <c r="M527" s="74"/>
      <c r="N527" s="74"/>
      <c r="O527" s="74"/>
      <c r="P527" s="74"/>
      <c r="Q527" s="74"/>
      <c r="R527" s="74"/>
      <c r="S527" s="74"/>
      <c r="T527" s="74"/>
      <c r="U527" s="74"/>
      <c r="V527" s="74"/>
      <c r="W527" s="74"/>
      <c r="X527" s="74"/>
      <c r="Y527" s="74"/>
      <c r="Z527" s="74"/>
      <c r="AA527" s="74"/>
      <c r="AB527" s="74"/>
    </row>
    <row r="528" spans="1:28" ht="26.25" customHeight="1" x14ac:dyDescent="0.2">
      <c r="A528" s="77"/>
      <c r="B528" s="78"/>
      <c r="C528" s="77">
        <v>522</v>
      </c>
      <c r="D528" s="85" t="s">
        <v>572</v>
      </c>
      <c r="E528" s="86" t="str">
        <f t="array" aca="1" ref="E528" ca="1">IFERROR(IMAGE(INDEX(Poke_Ref!$C$2:$C$745, MATCH(D528, Poke_Ref!$B$2:$B$745,0)), 3), "")</f>
        <v/>
      </c>
      <c r="F528" s="7" t="s">
        <v>8</v>
      </c>
      <c r="G528" s="73"/>
      <c r="H528" s="74"/>
      <c r="I528" s="74"/>
      <c r="J528" s="74"/>
      <c r="K528" s="74"/>
      <c r="L528" s="74"/>
      <c r="M528" s="74"/>
      <c r="N528" s="74"/>
      <c r="O528" s="74"/>
      <c r="P528" s="74"/>
      <c r="Q528" s="74"/>
      <c r="R528" s="74"/>
      <c r="S528" s="74"/>
      <c r="T528" s="74"/>
      <c r="U528" s="74"/>
      <c r="V528" s="74"/>
      <c r="W528" s="74"/>
      <c r="X528" s="74"/>
      <c r="Y528" s="74"/>
      <c r="Z528" s="74"/>
      <c r="AA528" s="74"/>
      <c r="AB528" s="74"/>
    </row>
    <row r="529" spans="1:28" ht="26.25" customHeight="1" x14ac:dyDescent="0.2">
      <c r="A529" s="77"/>
      <c r="B529" s="78"/>
      <c r="C529" s="77">
        <v>523</v>
      </c>
      <c r="D529" s="85" t="s">
        <v>573</v>
      </c>
      <c r="E529" s="86" t="str">
        <f t="array" aca="1" ref="E529" ca="1">IFERROR(IMAGE(INDEX(Poke_Ref!$C$2:$C$745, MATCH(D529, Poke_Ref!$B$2:$B$745,0)), 3), "")</f>
        <v/>
      </c>
      <c r="F529" s="7" t="s">
        <v>8</v>
      </c>
      <c r="G529" s="73"/>
      <c r="H529" s="74"/>
      <c r="I529" s="74"/>
      <c r="J529" s="74"/>
      <c r="K529" s="74"/>
      <c r="L529" s="74"/>
      <c r="M529" s="74"/>
      <c r="N529" s="74"/>
      <c r="O529" s="74"/>
      <c r="P529" s="74"/>
      <c r="Q529" s="74"/>
      <c r="R529" s="74"/>
      <c r="S529" s="74"/>
      <c r="T529" s="74"/>
      <c r="U529" s="74"/>
      <c r="V529" s="74"/>
      <c r="W529" s="74"/>
      <c r="X529" s="74"/>
      <c r="Y529" s="74"/>
      <c r="Z529" s="74"/>
      <c r="AA529" s="74"/>
      <c r="AB529" s="74"/>
    </row>
    <row r="530" spans="1:28" ht="26.25" customHeight="1" x14ac:dyDescent="0.2">
      <c r="A530" s="77"/>
      <c r="B530" s="78"/>
      <c r="C530" s="77">
        <v>524</v>
      </c>
      <c r="D530" s="85" t="s">
        <v>574</v>
      </c>
      <c r="E530" s="86" t="str">
        <f t="array" aca="1" ref="E530" ca="1">IFERROR(IMAGE(INDEX(Poke_Ref!$C$2:$C$745, MATCH(D530, Poke_Ref!$B$2:$B$745,0)), 3), "")</f>
        <v/>
      </c>
      <c r="F530" s="7" t="s">
        <v>8</v>
      </c>
      <c r="G530" s="73"/>
      <c r="H530" s="74"/>
      <c r="I530" s="74"/>
      <c r="J530" s="74"/>
      <c r="K530" s="74"/>
      <c r="L530" s="74"/>
      <c r="M530" s="74"/>
      <c r="N530" s="74"/>
      <c r="O530" s="74"/>
      <c r="P530" s="74"/>
      <c r="Q530" s="74"/>
      <c r="R530" s="74"/>
      <c r="S530" s="74"/>
      <c r="T530" s="74"/>
      <c r="U530" s="74"/>
      <c r="V530" s="74"/>
      <c r="W530" s="74"/>
      <c r="X530" s="74"/>
      <c r="Y530" s="74"/>
      <c r="Z530" s="74"/>
      <c r="AA530" s="74"/>
      <c r="AB530" s="74"/>
    </row>
    <row r="531" spans="1:28" ht="26.25" customHeight="1" x14ac:dyDescent="0.2">
      <c r="A531" s="77"/>
      <c r="B531" s="78"/>
      <c r="C531" s="77">
        <v>525</v>
      </c>
      <c r="D531" s="85" t="s">
        <v>575</v>
      </c>
      <c r="E531" s="86" t="str">
        <f t="array" aca="1" ref="E531" ca="1">IFERROR(IMAGE(INDEX(Poke_Ref!$C$2:$C$745, MATCH(D531, Poke_Ref!$B$2:$B$745,0)), 3), "")</f>
        <v/>
      </c>
      <c r="F531" s="7" t="s">
        <v>8</v>
      </c>
      <c r="G531" s="73"/>
      <c r="H531" s="74"/>
      <c r="I531" s="74"/>
      <c r="J531" s="74"/>
      <c r="K531" s="74"/>
      <c r="L531" s="74"/>
      <c r="M531" s="74"/>
      <c r="N531" s="74"/>
      <c r="O531" s="74"/>
      <c r="P531" s="74"/>
      <c r="Q531" s="74"/>
      <c r="R531" s="74"/>
      <c r="S531" s="74"/>
      <c r="T531" s="74"/>
      <c r="U531" s="74"/>
      <c r="V531" s="74"/>
      <c r="W531" s="74"/>
      <c r="X531" s="74"/>
      <c r="Y531" s="74"/>
      <c r="Z531" s="74"/>
      <c r="AA531" s="74"/>
      <c r="AB531" s="74"/>
    </row>
    <row r="532" spans="1:28" ht="26.25" customHeight="1" x14ac:dyDescent="0.2">
      <c r="A532" s="77"/>
      <c r="B532" s="78"/>
      <c r="C532" s="77">
        <v>526</v>
      </c>
      <c r="D532" s="85" t="s">
        <v>576</v>
      </c>
      <c r="E532" s="86" t="str">
        <f t="array" aca="1" ref="E532" ca="1">IFERROR(IMAGE(INDEX(Poke_Ref!$C$2:$C$745, MATCH(D532, Poke_Ref!$B$2:$B$745,0)), 3), "")</f>
        <v/>
      </c>
      <c r="F532" s="7" t="s">
        <v>8</v>
      </c>
      <c r="G532" s="73"/>
      <c r="H532" s="74"/>
      <c r="I532" s="74"/>
      <c r="J532" s="74"/>
      <c r="K532" s="74"/>
      <c r="L532" s="74"/>
      <c r="M532" s="74"/>
      <c r="N532" s="74"/>
      <c r="O532" s="74"/>
      <c r="P532" s="74"/>
      <c r="Q532" s="74"/>
      <c r="R532" s="74"/>
      <c r="S532" s="74"/>
      <c r="T532" s="74"/>
      <c r="U532" s="74"/>
      <c r="V532" s="74"/>
      <c r="W532" s="74"/>
      <c r="X532" s="74"/>
      <c r="Y532" s="74"/>
      <c r="Z532" s="74"/>
      <c r="AA532" s="74"/>
      <c r="AB532" s="74"/>
    </row>
    <row r="533" spans="1:28" ht="26.25" customHeight="1" x14ac:dyDescent="0.2">
      <c r="A533" s="77"/>
      <c r="B533" s="78"/>
      <c r="C533" s="77">
        <v>527</v>
      </c>
      <c r="D533" s="85" t="s">
        <v>577</v>
      </c>
      <c r="E533" s="86" t="str">
        <f t="array" aca="1" ref="E533" ca="1">IFERROR(IMAGE(INDEX(Poke_Ref!$C$2:$C$745, MATCH(D533, Poke_Ref!$B$2:$B$745,0)), 3), "")</f>
        <v/>
      </c>
      <c r="F533" s="87" t="s">
        <v>8</v>
      </c>
      <c r="G533" s="73"/>
      <c r="H533" s="74"/>
      <c r="I533" s="74"/>
      <c r="J533" s="74"/>
      <c r="K533" s="74"/>
      <c r="L533" s="74"/>
      <c r="M533" s="74"/>
      <c r="N533" s="74"/>
      <c r="O533" s="74"/>
      <c r="P533" s="74"/>
      <c r="Q533" s="74"/>
      <c r="R533" s="74"/>
      <c r="S533" s="74"/>
      <c r="T533" s="74"/>
      <c r="U533" s="74"/>
      <c r="V533" s="74"/>
      <c r="W533" s="74"/>
      <c r="X533" s="74"/>
      <c r="Y533" s="74"/>
      <c r="Z533" s="74"/>
      <c r="AA533" s="74"/>
      <c r="AB533" s="74"/>
    </row>
    <row r="534" spans="1:28" ht="26.25" customHeight="1" x14ac:dyDescent="0.2">
      <c r="A534" s="77"/>
      <c r="B534" s="78"/>
      <c r="C534" s="77">
        <v>528</v>
      </c>
      <c r="D534" s="85" t="s">
        <v>578</v>
      </c>
      <c r="E534" s="86" t="str">
        <f t="array" aca="1" ref="E534" ca="1">IFERROR(IMAGE(INDEX(Poke_Ref!$C$2:$C$745, MATCH(D534, Poke_Ref!$B$2:$B$745,0)), 3), "")</f>
        <v/>
      </c>
      <c r="F534" s="7" t="s">
        <v>8</v>
      </c>
      <c r="G534" s="73"/>
      <c r="H534" s="74"/>
      <c r="I534" s="74"/>
      <c r="J534" s="74"/>
      <c r="K534" s="74"/>
      <c r="L534" s="74"/>
      <c r="M534" s="74"/>
      <c r="N534" s="74"/>
      <c r="O534" s="74"/>
      <c r="P534" s="74"/>
      <c r="Q534" s="74"/>
      <c r="R534" s="74"/>
      <c r="S534" s="74"/>
      <c r="T534" s="74"/>
      <c r="U534" s="74"/>
      <c r="V534" s="74"/>
      <c r="W534" s="74"/>
      <c r="X534" s="74"/>
      <c r="Y534" s="74"/>
      <c r="Z534" s="74"/>
      <c r="AA534" s="74"/>
      <c r="AB534" s="74"/>
    </row>
    <row r="535" spans="1:28" ht="26.25" customHeight="1" x14ac:dyDescent="0.2">
      <c r="A535" s="77"/>
      <c r="B535" s="78"/>
      <c r="C535" s="77">
        <v>529</v>
      </c>
      <c r="D535" s="85" t="s">
        <v>579</v>
      </c>
      <c r="E535" s="86" t="str">
        <f t="array" aca="1" ref="E535" ca="1">IFERROR(IMAGE(INDEX(Poke_Ref!$C$2:$C$745, MATCH(D535, Poke_Ref!$B$2:$B$745,0)), 3), "")</f>
        <v/>
      </c>
      <c r="F535" s="7" t="s">
        <v>8</v>
      </c>
      <c r="G535" s="73"/>
      <c r="H535" s="74"/>
      <c r="I535" s="74"/>
      <c r="J535" s="74"/>
      <c r="K535" s="74"/>
      <c r="L535" s="74"/>
      <c r="M535" s="74"/>
      <c r="N535" s="74"/>
      <c r="O535" s="74"/>
      <c r="P535" s="74"/>
      <c r="Q535" s="74"/>
      <c r="R535" s="74"/>
      <c r="S535" s="74"/>
      <c r="T535" s="74"/>
      <c r="U535" s="74"/>
      <c r="V535" s="74"/>
      <c r="W535" s="74"/>
      <c r="X535" s="74"/>
      <c r="Y535" s="74"/>
      <c r="Z535" s="74"/>
      <c r="AA535" s="74"/>
      <c r="AB535" s="74"/>
    </row>
    <row r="536" spans="1:28" ht="26.25" customHeight="1" x14ac:dyDescent="0.2">
      <c r="A536" s="77"/>
      <c r="B536" s="78"/>
      <c r="C536" s="77">
        <v>530</v>
      </c>
      <c r="D536" s="85" t="s">
        <v>580</v>
      </c>
      <c r="E536" s="86" t="str">
        <f t="array" aca="1" ref="E536" ca="1">IFERROR(IMAGE(INDEX(Poke_Ref!$C$2:$C$745, MATCH(D536, Poke_Ref!$B$2:$B$745,0)), 3), "")</f>
        <v/>
      </c>
      <c r="F536" s="7" t="s">
        <v>8</v>
      </c>
      <c r="G536" s="73"/>
      <c r="H536" s="74"/>
      <c r="I536" s="74"/>
      <c r="J536" s="74"/>
      <c r="K536" s="74"/>
      <c r="L536" s="74"/>
      <c r="M536" s="74"/>
      <c r="N536" s="74"/>
      <c r="O536" s="74"/>
      <c r="P536" s="74"/>
      <c r="Q536" s="74"/>
      <c r="R536" s="74"/>
      <c r="S536" s="74"/>
      <c r="T536" s="74"/>
      <c r="U536" s="74"/>
      <c r="V536" s="74"/>
      <c r="W536" s="74"/>
      <c r="X536" s="74"/>
      <c r="Y536" s="74"/>
      <c r="Z536" s="74"/>
      <c r="AA536" s="74"/>
      <c r="AB536" s="74"/>
    </row>
    <row r="537" spans="1:28" ht="26.25" customHeight="1" x14ac:dyDescent="0.2">
      <c r="A537" s="77"/>
      <c r="B537" s="78"/>
      <c r="C537" s="77">
        <v>531</v>
      </c>
      <c r="D537" s="85" t="s">
        <v>581</v>
      </c>
      <c r="E537" s="86" t="str">
        <f t="array" aca="1" ref="E537" ca="1">IFERROR(IMAGE(INDEX(Poke_Ref!$C$2:$C$745, MATCH(D537, Poke_Ref!$B$2:$B$745,0)), 3), "")</f>
        <v/>
      </c>
      <c r="F537" s="7" t="s">
        <v>8</v>
      </c>
      <c r="G537" s="73"/>
      <c r="H537" s="74"/>
      <c r="I537" s="74"/>
      <c r="J537" s="74"/>
      <c r="K537" s="74"/>
      <c r="L537" s="74"/>
      <c r="M537" s="74"/>
      <c r="N537" s="74"/>
      <c r="O537" s="74"/>
      <c r="P537" s="74"/>
      <c r="Q537" s="74"/>
      <c r="R537" s="74"/>
      <c r="S537" s="74"/>
      <c r="T537" s="74"/>
      <c r="U537" s="74"/>
      <c r="V537" s="74"/>
      <c r="W537" s="74"/>
      <c r="X537" s="74"/>
      <c r="Y537" s="74"/>
      <c r="Z537" s="74"/>
      <c r="AA537" s="74"/>
      <c r="AB537" s="74"/>
    </row>
    <row r="538" spans="1:28" ht="26.25" customHeight="1" x14ac:dyDescent="0.2">
      <c r="A538" s="77"/>
      <c r="B538" s="78"/>
      <c r="C538" s="77">
        <v>532</v>
      </c>
      <c r="D538" s="85" t="s">
        <v>582</v>
      </c>
      <c r="E538" s="86" t="str">
        <f t="array" aca="1" ref="E538" ca="1">IFERROR(IMAGE(INDEX(Poke_Ref!$C$2:$C$745, MATCH(D538, Poke_Ref!$B$2:$B$745,0)), 3), "")</f>
        <v/>
      </c>
      <c r="F538" s="7" t="s">
        <v>8</v>
      </c>
      <c r="G538" s="73"/>
      <c r="H538" s="74"/>
      <c r="I538" s="74"/>
      <c r="J538" s="74"/>
      <c r="K538" s="74"/>
      <c r="L538" s="74"/>
      <c r="M538" s="74"/>
      <c r="N538" s="74"/>
      <c r="O538" s="74"/>
      <c r="P538" s="74"/>
      <c r="Q538" s="74"/>
      <c r="R538" s="74"/>
      <c r="S538" s="74"/>
      <c r="T538" s="74"/>
      <c r="U538" s="74"/>
      <c r="V538" s="74"/>
      <c r="W538" s="74"/>
      <c r="X538" s="74"/>
      <c r="Y538" s="74"/>
      <c r="Z538" s="74"/>
      <c r="AA538" s="74"/>
      <c r="AB538" s="74"/>
    </row>
    <row r="539" spans="1:28" ht="26.25" customHeight="1" x14ac:dyDescent="0.2">
      <c r="A539" s="77"/>
      <c r="B539" s="78"/>
      <c r="C539" s="77">
        <v>533</v>
      </c>
      <c r="D539" s="85" t="s">
        <v>583</v>
      </c>
      <c r="E539" s="86" t="str">
        <f t="array" aca="1" ref="E539" ca="1">IFERROR(IMAGE(INDEX(Poke_Ref!$C$2:$C$745, MATCH(D539, Poke_Ref!$B$2:$B$745,0)), 3), "")</f>
        <v/>
      </c>
      <c r="F539" s="7" t="s">
        <v>8</v>
      </c>
      <c r="G539" s="73"/>
      <c r="H539" s="74"/>
      <c r="I539" s="74"/>
      <c r="J539" s="74"/>
      <c r="K539" s="74"/>
      <c r="L539" s="74"/>
      <c r="M539" s="74"/>
      <c r="N539" s="74"/>
      <c r="O539" s="74"/>
      <c r="P539" s="74"/>
      <c r="Q539" s="74"/>
      <c r="R539" s="74"/>
      <c r="S539" s="74"/>
      <c r="T539" s="74"/>
      <c r="U539" s="74"/>
      <c r="V539" s="74"/>
      <c r="W539" s="74"/>
      <c r="X539" s="74"/>
      <c r="Y539" s="74"/>
      <c r="Z539" s="74"/>
      <c r="AA539" s="74"/>
      <c r="AB539" s="74"/>
    </row>
    <row r="540" spans="1:28" ht="26.25" customHeight="1" x14ac:dyDescent="0.2">
      <c r="A540" s="77"/>
      <c r="B540" s="78"/>
      <c r="C540" s="77">
        <v>534</v>
      </c>
      <c r="D540" s="85" t="s">
        <v>584</v>
      </c>
      <c r="E540" s="86" t="str">
        <f t="array" aca="1" ref="E540" ca="1">IFERROR(IMAGE(INDEX(Poke_Ref!$C$2:$C$745, MATCH(D540, Poke_Ref!$B$2:$B$745,0)), 3), "")</f>
        <v/>
      </c>
      <c r="F540" s="87" t="s">
        <v>8</v>
      </c>
      <c r="G540" s="73"/>
      <c r="H540" s="74"/>
      <c r="I540" s="74"/>
      <c r="J540" s="74"/>
      <c r="K540" s="74"/>
      <c r="L540" s="74"/>
      <c r="M540" s="74"/>
      <c r="N540" s="74"/>
      <c r="O540" s="74"/>
      <c r="P540" s="74"/>
      <c r="Q540" s="74"/>
      <c r="R540" s="74"/>
      <c r="S540" s="74"/>
      <c r="T540" s="74"/>
      <c r="U540" s="74"/>
      <c r="V540" s="74"/>
      <c r="W540" s="74"/>
      <c r="X540" s="74"/>
      <c r="Y540" s="74"/>
      <c r="Z540" s="74"/>
      <c r="AA540" s="74"/>
      <c r="AB540" s="74"/>
    </row>
    <row r="541" spans="1:28" ht="26.25" customHeight="1" x14ac:dyDescent="0.2">
      <c r="A541" s="77"/>
      <c r="B541" s="78"/>
      <c r="C541" s="77">
        <v>535</v>
      </c>
      <c r="D541" s="85" t="s">
        <v>585</v>
      </c>
      <c r="E541" s="86" t="str">
        <f t="array" aca="1" ref="E541" ca="1">IFERROR(IMAGE(INDEX(Poke_Ref!$C$2:$C$745, MATCH(D541, Poke_Ref!$B$2:$B$745,0)), 3), "")</f>
        <v/>
      </c>
      <c r="F541" s="7" t="s">
        <v>8</v>
      </c>
      <c r="G541" s="73"/>
      <c r="H541" s="74"/>
      <c r="I541" s="74"/>
      <c r="J541" s="74"/>
      <c r="K541" s="74"/>
      <c r="L541" s="74"/>
      <c r="M541" s="74"/>
      <c r="N541" s="74"/>
      <c r="O541" s="74"/>
      <c r="P541" s="74"/>
      <c r="Q541" s="74"/>
      <c r="R541" s="74"/>
      <c r="S541" s="74"/>
      <c r="T541" s="74"/>
      <c r="U541" s="74"/>
      <c r="V541" s="74"/>
      <c r="W541" s="74"/>
      <c r="X541" s="74"/>
      <c r="Y541" s="74"/>
      <c r="Z541" s="74"/>
      <c r="AA541" s="74"/>
      <c r="AB541" s="74"/>
    </row>
    <row r="542" spans="1:28" ht="26.25" customHeight="1" x14ac:dyDescent="0.2">
      <c r="A542" s="77"/>
      <c r="B542" s="78"/>
      <c r="C542" s="77">
        <v>536</v>
      </c>
      <c r="D542" s="85" t="s">
        <v>586</v>
      </c>
      <c r="E542" s="86" t="str">
        <f t="array" aca="1" ref="E542" ca="1">IFERROR(IMAGE(INDEX(Poke_Ref!$C$2:$C$745, MATCH(D542, Poke_Ref!$B$2:$B$745,0)), 3), "")</f>
        <v/>
      </c>
      <c r="F542" s="87" t="s">
        <v>8</v>
      </c>
      <c r="G542" s="73"/>
      <c r="H542" s="74"/>
      <c r="I542" s="74"/>
      <c r="J542" s="74"/>
      <c r="K542" s="74"/>
      <c r="L542" s="74"/>
      <c r="M542" s="74"/>
      <c r="N542" s="74"/>
      <c r="O542" s="74"/>
      <c r="P542" s="74"/>
      <c r="Q542" s="74"/>
      <c r="R542" s="74"/>
      <c r="S542" s="74"/>
      <c r="T542" s="74"/>
      <c r="U542" s="74"/>
      <c r="V542" s="74"/>
      <c r="W542" s="74"/>
      <c r="X542" s="74"/>
      <c r="Y542" s="74"/>
      <c r="Z542" s="74"/>
      <c r="AA542" s="74"/>
      <c r="AB542" s="74"/>
    </row>
    <row r="543" spans="1:28" ht="26.25" customHeight="1" x14ac:dyDescent="0.2">
      <c r="A543" s="77"/>
      <c r="B543" s="78"/>
      <c r="C543" s="77">
        <v>537</v>
      </c>
      <c r="D543" s="85" t="s">
        <v>587</v>
      </c>
      <c r="E543" s="86" t="str">
        <f t="array" aca="1" ref="E543" ca="1">IFERROR(IMAGE(INDEX(Poke_Ref!$C$2:$C$745, MATCH(D543, Poke_Ref!$B$2:$B$745,0)), 3), "")</f>
        <v/>
      </c>
      <c r="F543" s="87" t="s">
        <v>8</v>
      </c>
      <c r="G543" s="73"/>
      <c r="H543" s="74"/>
      <c r="I543" s="74"/>
      <c r="J543" s="74"/>
      <c r="K543" s="74"/>
      <c r="L543" s="74"/>
      <c r="M543" s="74"/>
      <c r="N543" s="74"/>
      <c r="O543" s="74"/>
      <c r="P543" s="74"/>
      <c r="Q543" s="74"/>
      <c r="R543" s="74"/>
      <c r="S543" s="74"/>
      <c r="T543" s="74"/>
      <c r="U543" s="74"/>
      <c r="V543" s="74"/>
      <c r="W543" s="74"/>
      <c r="X543" s="74"/>
      <c r="Y543" s="74"/>
      <c r="Z543" s="74"/>
      <c r="AA543" s="74"/>
      <c r="AB543" s="74"/>
    </row>
    <row r="544" spans="1:28" ht="26.25" customHeight="1" x14ac:dyDescent="0.2">
      <c r="A544" s="77"/>
      <c r="B544" s="78"/>
      <c r="C544" s="77">
        <v>538</v>
      </c>
      <c r="D544" s="85" t="s">
        <v>588</v>
      </c>
      <c r="E544" s="86" t="str">
        <f t="array" aca="1" ref="E544" ca="1">IFERROR(IMAGE(INDEX(Poke_Ref!$C$2:$C$745, MATCH(D544, Poke_Ref!$B$2:$B$745,0)), 3), "")</f>
        <v/>
      </c>
      <c r="F544" s="7" t="s">
        <v>8</v>
      </c>
      <c r="G544" s="73"/>
      <c r="H544" s="74"/>
      <c r="I544" s="74"/>
      <c r="J544" s="74"/>
      <c r="K544" s="74"/>
      <c r="L544" s="74"/>
      <c r="M544" s="74"/>
      <c r="N544" s="74"/>
      <c r="O544" s="74"/>
      <c r="P544" s="74"/>
      <c r="Q544" s="74"/>
      <c r="R544" s="74"/>
      <c r="S544" s="74"/>
      <c r="T544" s="74"/>
      <c r="U544" s="74"/>
      <c r="V544" s="74"/>
      <c r="W544" s="74"/>
      <c r="X544" s="74"/>
      <c r="Y544" s="74"/>
      <c r="Z544" s="74"/>
      <c r="AA544" s="74"/>
      <c r="AB544" s="74"/>
    </row>
    <row r="545" spans="1:28" ht="26.25" customHeight="1" x14ac:dyDescent="0.2">
      <c r="A545" s="77"/>
      <c r="B545" s="78"/>
      <c r="C545" s="77">
        <v>539</v>
      </c>
      <c r="D545" s="85" t="s">
        <v>589</v>
      </c>
      <c r="E545" s="86" t="str">
        <f t="array" aca="1" ref="E545" ca="1">IFERROR(IMAGE(INDEX(Poke_Ref!$C$2:$C$745, MATCH(D545, Poke_Ref!$B$2:$B$745,0)), 3), "")</f>
        <v/>
      </c>
      <c r="F545" s="7" t="s">
        <v>8</v>
      </c>
      <c r="G545" s="73"/>
      <c r="H545" s="74"/>
      <c r="I545" s="74"/>
      <c r="J545" s="74"/>
      <c r="K545" s="74"/>
      <c r="L545" s="74"/>
      <c r="M545" s="74"/>
      <c r="N545" s="74"/>
      <c r="O545" s="74"/>
      <c r="P545" s="74"/>
      <c r="Q545" s="74"/>
      <c r="R545" s="74"/>
      <c r="S545" s="74"/>
      <c r="T545" s="74"/>
      <c r="U545" s="74"/>
      <c r="V545" s="74"/>
      <c r="W545" s="74"/>
      <c r="X545" s="74"/>
      <c r="Y545" s="74"/>
      <c r="Z545" s="74"/>
      <c r="AA545" s="74"/>
      <c r="AB545" s="74"/>
    </row>
    <row r="546" spans="1:28" ht="26.25" customHeight="1" x14ac:dyDescent="0.2">
      <c r="A546" s="77"/>
      <c r="B546" s="78"/>
      <c r="C546" s="77">
        <v>540</v>
      </c>
      <c r="D546" s="85" t="s">
        <v>590</v>
      </c>
      <c r="E546" s="86" t="str">
        <f t="array" aca="1" ref="E546" ca="1">IFERROR(IMAGE(INDEX(Poke_Ref!$C$2:$C$745, MATCH(D546, Poke_Ref!$B$2:$B$745,0)), 3), "")</f>
        <v/>
      </c>
      <c r="F546" s="7" t="s">
        <v>8</v>
      </c>
      <c r="G546" s="73"/>
      <c r="H546" s="74"/>
      <c r="I546" s="74"/>
      <c r="J546" s="74"/>
      <c r="K546" s="74"/>
      <c r="L546" s="74"/>
      <c r="M546" s="74"/>
      <c r="N546" s="74"/>
      <c r="O546" s="74"/>
      <c r="P546" s="74"/>
      <c r="Q546" s="74"/>
      <c r="R546" s="74"/>
      <c r="S546" s="74"/>
      <c r="T546" s="74"/>
      <c r="U546" s="74"/>
      <c r="V546" s="74"/>
      <c r="W546" s="74"/>
      <c r="X546" s="74"/>
      <c r="Y546" s="74"/>
      <c r="Z546" s="74"/>
      <c r="AA546" s="74"/>
      <c r="AB546" s="74"/>
    </row>
    <row r="547" spans="1:28" ht="26.25" customHeight="1" x14ac:dyDescent="0.2">
      <c r="A547" s="77"/>
      <c r="B547" s="78"/>
      <c r="C547" s="77">
        <v>541</v>
      </c>
      <c r="D547" s="85" t="s">
        <v>591</v>
      </c>
      <c r="E547" s="86" t="str">
        <f t="array" aca="1" ref="E547" ca="1">IFERROR(IMAGE(INDEX(Poke_Ref!$C$2:$C$745, MATCH(D547, Poke_Ref!$B$2:$B$745,0)), 3), "")</f>
        <v/>
      </c>
      <c r="F547" s="7" t="s">
        <v>8</v>
      </c>
      <c r="G547" s="73"/>
      <c r="H547" s="74"/>
      <c r="I547" s="74"/>
      <c r="J547" s="74"/>
      <c r="K547" s="74"/>
      <c r="L547" s="74"/>
      <c r="M547" s="74"/>
      <c r="N547" s="74"/>
      <c r="O547" s="74"/>
      <c r="P547" s="74"/>
      <c r="Q547" s="74"/>
      <c r="R547" s="74"/>
      <c r="S547" s="74"/>
      <c r="T547" s="74"/>
      <c r="U547" s="74"/>
      <c r="V547" s="74"/>
      <c r="W547" s="74"/>
      <c r="X547" s="74"/>
      <c r="Y547" s="74"/>
      <c r="Z547" s="74"/>
      <c r="AA547" s="74"/>
      <c r="AB547" s="74"/>
    </row>
    <row r="548" spans="1:28" ht="26.25" customHeight="1" x14ac:dyDescent="0.2">
      <c r="A548" s="77"/>
      <c r="B548" s="78"/>
      <c r="C548" s="77">
        <v>542</v>
      </c>
      <c r="D548" s="85" t="s">
        <v>592</v>
      </c>
      <c r="E548" s="86" t="str">
        <f t="array" aca="1" ref="E548" ca="1">IFERROR(IMAGE(INDEX(Poke_Ref!$C$2:$C$745, MATCH(D548, Poke_Ref!$B$2:$B$745,0)), 3), "")</f>
        <v/>
      </c>
      <c r="F548" s="7" t="s">
        <v>8</v>
      </c>
      <c r="G548" s="73"/>
      <c r="H548" s="74"/>
      <c r="I548" s="74"/>
      <c r="J548" s="74"/>
      <c r="K548" s="74"/>
      <c r="L548" s="74"/>
      <c r="M548" s="74"/>
      <c r="N548" s="74"/>
      <c r="O548" s="74"/>
      <c r="P548" s="74"/>
      <c r="Q548" s="74"/>
      <c r="R548" s="74"/>
      <c r="S548" s="74"/>
      <c r="T548" s="74"/>
      <c r="U548" s="74"/>
      <c r="V548" s="74"/>
      <c r="W548" s="74"/>
      <c r="X548" s="74"/>
      <c r="Y548" s="74"/>
      <c r="Z548" s="74"/>
      <c r="AA548" s="74"/>
      <c r="AB548" s="74"/>
    </row>
    <row r="549" spans="1:28" ht="26.25" customHeight="1" x14ac:dyDescent="0.2">
      <c r="A549" s="77"/>
      <c r="B549" s="78"/>
      <c r="C549" s="77">
        <v>543</v>
      </c>
      <c r="D549" s="85" t="s">
        <v>593</v>
      </c>
      <c r="E549" s="86" t="str">
        <f t="array" aca="1" ref="E549" ca="1">IFERROR(IMAGE(INDEX(Poke_Ref!$C$2:$C$745, MATCH(D549, Poke_Ref!$B$2:$B$745,0)), 3), "")</f>
        <v/>
      </c>
      <c r="F549" s="7" t="s">
        <v>8</v>
      </c>
      <c r="G549" s="73"/>
      <c r="H549" s="74"/>
      <c r="I549" s="74"/>
      <c r="J549" s="74"/>
      <c r="K549" s="74"/>
      <c r="L549" s="74"/>
      <c r="M549" s="74"/>
      <c r="N549" s="74"/>
      <c r="O549" s="74"/>
      <c r="P549" s="74"/>
      <c r="Q549" s="74"/>
      <c r="R549" s="74"/>
      <c r="S549" s="74"/>
      <c r="T549" s="74"/>
      <c r="U549" s="74"/>
      <c r="V549" s="74"/>
      <c r="W549" s="74"/>
      <c r="X549" s="74"/>
      <c r="Y549" s="74"/>
      <c r="Z549" s="74"/>
      <c r="AA549" s="74"/>
      <c r="AB549" s="74"/>
    </row>
    <row r="550" spans="1:28" ht="26.25" customHeight="1" x14ac:dyDescent="0.2">
      <c r="A550" s="77"/>
      <c r="B550" s="78"/>
      <c r="C550" s="77">
        <v>544</v>
      </c>
      <c r="D550" s="85" t="s">
        <v>594</v>
      </c>
      <c r="E550" s="86" t="str">
        <f t="array" aca="1" ref="E550" ca="1">IFERROR(IMAGE(INDEX(Poke_Ref!$C$2:$C$745, MATCH(D550, Poke_Ref!$B$2:$B$745,0)), 3), "")</f>
        <v/>
      </c>
      <c r="F550" s="7" t="s">
        <v>8</v>
      </c>
      <c r="G550" s="73"/>
      <c r="H550" s="74"/>
      <c r="I550" s="74"/>
      <c r="J550" s="74"/>
      <c r="K550" s="74"/>
      <c r="L550" s="74"/>
      <c r="M550" s="74"/>
      <c r="N550" s="74"/>
      <c r="O550" s="74"/>
      <c r="P550" s="74"/>
      <c r="Q550" s="74"/>
      <c r="R550" s="74"/>
      <c r="S550" s="74"/>
      <c r="T550" s="74"/>
      <c r="U550" s="74"/>
      <c r="V550" s="74"/>
      <c r="W550" s="74"/>
      <c r="X550" s="74"/>
      <c r="Y550" s="74"/>
      <c r="Z550" s="74"/>
      <c r="AA550" s="74"/>
      <c r="AB550" s="74"/>
    </row>
    <row r="551" spans="1:28" ht="26.25" customHeight="1" x14ac:dyDescent="0.2">
      <c r="A551" s="77"/>
      <c r="B551" s="78"/>
      <c r="C551" s="77">
        <v>545</v>
      </c>
      <c r="D551" s="85" t="s">
        <v>595</v>
      </c>
      <c r="E551" s="86" t="str">
        <f t="array" aca="1" ref="E551" ca="1">IFERROR(IMAGE(INDEX(Poke_Ref!$C$2:$C$745, MATCH(D551, Poke_Ref!$B$2:$B$745,0)), 3), "")</f>
        <v/>
      </c>
      <c r="F551" s="7" t="s">
        <v>8</v>
      </c>
      <c r="G551" s="73"/>
      <c r="H551" s="74"/>
      <c r="I551" s="74"/>
      <c r="J551" s="74"/>
      <c r="K551" s="74"/>
      <c r="L551" s="74"/>
      <c r="M551" s="74"/>
      <c r="N551" s="74"/>
      <c r="O551" s="74"/>
      <c r="P551" s="74"/>
      <c r="Q551" s="74"/>
      <c r="R551" s="74"/>
      <c r="S551" s="74"/>
      <c r="T551" s="74"/>
      <c r="U551" s="74"/>
      <c r="V551" s="74"/>
      <c r="W551" s="74"/>
      <c r="X551" s="74"/>
      <c r="Y551" s="74"/>
      <c r="Z551" s="74"/>
      <c r="AA551" s="74"/>
      <c r="AB551" s="74"/>
    </row>
    <row r="552" spans="1:28" ht="26.25" customHeight="1" x14ac:dyDescent="0.2">
      <c r="A552" s="77"/>
      <c r="B552" s="78"/>
      <c r="C552" s="77">
        <v>546</v>
      </c>
      <c r="D552" s="85" t="s">
        <v>596</v>
      </c>
      <c r="E552" s="86" t="str">
        <f t="array" aca="1" ref="E552" ca="1">IFERROR(IMAGE(INDEX(Poke_Ref!$C$2:$C$745, MATCH(D552, Poke_Ref!$B$2:$B$745,0)), 3), "")</f>
        <v/>
      </c>
      <c r="F552" s="7" t="s">
        <v>8</v>
      </c>
      <c r="G552" s="73"/>
      <c r="H552" s="74"/>
      <c r="I552" s="74"/>
      <c r="J552" s="74"/>
      <c r="K552" s="74"/>
      <c r="L552" s="74"/>
      <c r="M552" s="74"/>
      <c r="N552" s="74"/>
      <c r="O552" s="74"/>
      <c r="P552" s="74"/>
      <c r="Q552" s="74"/>
      <c r="R552" s="74"/>
      <c r="S552" s="74"/>
      <c r="T552" s="74"/>
      <c r="U552" s="74"/>
      <c r="V552" s="74"/>
      <c r="W552" s="74"/>
      <c r="X552" s="74"/>
      <c r="Y552" s="74"/>
      <c r="Z552" s="74"/>
      <c r="AA552" s="74"/>
      <c r="AB552" s="74"/>
    </row>
    <row r="553" spans="1:28" ht="26.25" customHeight="1" x14ac:dyDescent="0.2">
      <c r="A553" s="77"/>
      <c r="B553" s="78"/>
      <c r="C553" s="77">
        <v>547</v>
      </c>
      <c r="D553" s="85" t="s">
        <v>597</v>
      </c>
      <c r="E553" s="86" t="str">
        <f t="array" aca="1" ref="E553" ca="1">IFERROR(IMAGE(INDEX(Poke_Ref!$C$2:$C$745, MATCH(D553, Poke_Ref!$B$2:$B$745,0)), 3), "")</f>
        <v/>
      </c>
      <c r="F553" s="87" t="s">
        <v>8</v>
      </c>
      <c r="G553" s="73"/>
      <c r="H553" s="74"/>
      <c r="I553" s="74"/>
      <c r="J553" s="74"/>
      <c r="K553" s="74"/>
      <c r="L553" s="74"/>
      <c r="M553" s="74"/>
      <c r="N553" s="74"/>
      <c r="O553" s="74"/>
      <c r="P553" s="74"/>
      <c r="Q553" s="74"/>
      <c r="R553" s="74"/>
      <c r="S553" s="74"/>
      <c r="T553" s="74"/>
      <c r="U553" s="74"/>
      <c r="V553" s="74"/>
      <c r="W553" s="74"/>
      <c r="X553" s="74"/>
      <c r="Y553" s="74"/>
      <c r="Z553" s="74"/>
      <c r="AA553" s="74"/>
      <c r="AB553" s="74"/>
    </row>
    <row r="554" spans="1:28" ht="26.25" customHeight="1" x14ac:dyDescent="0.2">
      <c r="A554" s="77"/>
      <c r="B554" s="78"/>
      <c r="C554" s="77">
        <v>548</v>
      </c>
      <c r="D554" s="85" t="s">
        <v>598</v>
      </c>
      <c r="E554" s="86" t="str">
        <f t="array" aca="1" ref="E554" ca="1">IFERROR(IMAGE(INDEX(Poke_Ref!$C$2:$C$745, MATCH(D554, Poke_Ref!$B$2:$B$745,0)), 3), "")</f>
        <v/>
      </c>
      <c r="F554" s="7" t="s">
        <v>8</v>
      </c>
      <c r="G554" s="73"/>
      <c r="H554" s="74"/>
      <c r="I554" s="74"/>
      <c r="J554" s="74"/>
      <c r="K554" s="74"/>
      <c r="L554" s="74"/>
      <c r="M554" s="74"/>
      <c r="N554" s="74"/>
      <c r="O554" s="74"/>
      <c r="P554" s="74"/>
      <c r="Q554" s="74"/>
      <c r="R554" s="74"/>
      <c r="S554" s="74"/>
      <c r="T554" s="74"/>
      <c r="U554" s="74"/>
      <c r="V554" s="74"/>
      <c r="W554" s="74"/>
      <c r="X554" s="74"/>
      <c r="Y554" s="74"/>
      <c r="Z554" s="74"/>
      <c r="AA554" s="74"/>
      <c r="AB554" s="74"/>
    </row>
    <row r="555" spans="1:28" ht="26.25" customHeight="1" x14ac:dyDescent="0.2">
      <c r="A555" s="77"/>
      <c r="B555" s="78"/>
      <c r="C555" s="77">
        <v>549</v>
      </c>
      <c r="D555" s="85" t="s">
        <v>599</v>
      </c>
      <c r="E555" s="86" t="str">
        <f t="array" aca="1" ref="E555" ca="1">IFERROR(IMAGE(INDEX(Poke_Ref!$C$2:$C$745, MATCH(D555, Poke_Ref!$B$2:$B$745,0)), 3), "")</f>
        <v/>
      </c>
      <c r="F555" s="7" t="s">
        <v>8</v>
      </c>
      <c r="G555" s="73"/>
      <c r="H555" s="74"/>
      <c r="I555" s="74"/>
      <c r="J555" s="74"/>
      <c r="K555" s="74"/>
      <c r="L555" s="74"/>
      <c r="M555" s="74"/>
      <c r="N555" s="74"/>
      <c r="O555" s="74"/>
      <c r="P555" s="74"/>
      <c r="Q555" s="74"/>
      <c r="R555" s="74"/>
      <c r="S555" s="74"/>
      <c r="T555" s="74"/>
      <c r="U555" s="74"/>
      <c r="V555" s="74"/>
      <c r="W555" s="74"/>
      <c r="X555" s="74"/>
      <c r="Y555" s="74"/>
      <c r="Z555" s="74"/>
      <c r="AA555" s="74"/>
      <c r="AB555" s="74"/>
    </row>
    <row r="556" spans="1:28" ht="26.25" customHeight="1" x14ac:dyDescent="0.2">
      <c r="A556" s="77"/>
      <c r="B556" s="78"/>
      <c r="C556" s="77">
        <v>550</v>
      </c>
      <c r="D556" s="85" t="s">
        <v>600</v>
      </c>
      <c r="E556" s="86" t="str">
        <f t="array" aca="1" ref="E556" ca="1">IFERROR(IMAGE(INDEX(Poke_Ref!$C$2:$C$745, MATCH(D556, Poke_Ref!$B$2:$B$745,0)), 3), "")</f>
        <v/>
      </c>
      <c r="F556" s="7" t="s">
        <v>8</v>
      </c>
      <c r="G556" s="73"/>
      <c r="H556" s="74"/>
      <c r="I556" s="74"/>
      <c r="J556" s="74"/>
      <c r="K556" s="74"/>
      <c r="L556" s="74"/>
      <c r="M556" s="74"/>
      <c r="N556" s="74"/>
      <c r="O556" s="74"/>
      <c r="P556" s="74"/>
      <c r="Q556" s="74"/>
      <c r="R556" s="74"/>
      <c r="S556" s="74"/>
      <c r="T556" s="74"/>
      <c r="U556" s="74"/>
      <c r="V556" s="74"/>
      <c r="W556" s="74"/>
      <c r="X556" s="74"/>
      <c r="Y556" s="74"/>
      <c r="Z556" s="74"/>
      <c r="AA556" s="74"/>
      <c r="AB556" s="74"/>
    </row>
    <row r="557" spans="1:28" ht="26.25" customHeight="1" x14ac:dyDescent="0.2">
      <c r="A557" s="77"/>
      <c r="B557" s="78"/>
      <c r="C557" s="77">
        <v>551</v>
      </c>
      <c r="D557" s="85" t="s">
        <v>601</v>
      </c>
      <c r="E557" s="86" t="str">
        <f t="array" aca="1" ref="E557" ca="1">IFERROR(IMAGE(INDEX(Poke_Ref!$C$2:$C$745, MATCH(D557, Poke_Ref!$B$2:$B$745,0)), 3), "")</f>
        <v/>
      </c>
      <c r="F557" s="7" t="s">
        <v>8</v>
      </c>
      <c r="G557" s="73"/>
      <c r="H557" s="74"/>
      <c r="I557" s="74"/>
      <c r="J557" s="74"/>
      <c r="K557" s="74"/>
      <c r="L557" s="74"/>
      <c r="M557" s="74"/>
      <c r="N557" s="74"/>
      <c r="O557" s="74"/>
      <c r="P557" s="74"/>
      <c r="Q557" s="74"/>
      <c r="R557" s="74"/>
      <c r="S557" s="74"/>
      <c r="T557" s="74"/>
      <c r="U557" s="74"/>
      <c r="V557" s="74"/>
      <c r="W557" s="74"/>
      <c r="X557" s="74"/>
      <c r="Y557" s="74"/>
      <c r="Z557" s="74"/>
      <c r="AA557" s="74"/>
      <c r="AB557" s="74"/>
    </row>
    <row r="558" spans="1:28" ht="26.25" customHeight="1" x14ac:dyDescent="0.2">
      <c r="A558" s="77"/>
      <c r="B558" s="78"/>
      <c r="C558" s="77">
        <v>552</v>
      </c>
      <c r="D558" s="85" t="s">
        <v>602</v>
      </c>
      <c r="E558" s="86" t="str">
        <f t="array" aca="1" ref="E558" ca="1">IFERROR(IMAGE(INDEX(Poke_Ref!$C$2:$C$745, MATCH(D558, Poke_Ref!$B$2:$B$745,0)), 3), "")</f>
        <v/>
      </c>
      <c r="F558" s="87" t="s">
        <v>8</v>
      </c>
      <c r="G558" s="73"/>
      <c r="H558" s="74"/>
      <c r="I558" s="74"/>
      <c r="J558" s="74"/>
      <c r="K558" s="74"/>
      <c r="L558" s="74"/>
      <c r="M558" s="74"/>
      <c r="N558" s="74"/>
      <c r="O558" s="74"/>
      <c r="P558" s="74"/>
      <c r="Q558" s="74"/>
      <c r="R558" s="74"/>
      <c r="S558" s="74"/>
      <c r="T558" s="74"/>
      <c r="U558" s="74"/>
      <c r="V558" s="74"/>
      <c r="W558" s="74"/>
      <c r="X558" s="74"/>
      <c r="Y558" s="74"/>
      <c r="Z558" s="74"/>
      <c r="AA558" s="74"/>
      <c r="AB558" s="74"/>
    </row>
    <row r="559" spans="1:28" ht="26.25" customHeight="1" x14ac:dyDescent="0.2">
      <c r="A559" s="77"/>
      <c r="B559" s="78"/>
      <c r="C559" s="77">
        <v>553</v>
      </c>
      <c r="D559" s="85" t="s">
        <v>603</v>
      </c>
      <c r="E559" s="86" t="str">
        <f t="array" aca="1" ref="E559" ca="1">IFERROR(IMAGE(INDEX(Poke_Ref!$C$2:$C$745, MATCH(D559, Poke_Ref!$B$2:$B$745,0)), 3), "")</f>
        <v/>
      </c>
      <c r="F559" s="7" t="s">
        <v>8</v>
      </c>
      <c r="G559" s="73"/>
      <c r="H559" s="74"/>
      <c r="I559" s="74"/>
      <c r="J559" s="74"/>
      <c r="K559" s="74"/>
      <c r="L559" s="74"/>
      <c r="M559" s="74"/>
      <c r="N559" s="74"/>
      <c r="O559" s="74"/>
      <c r="P559" s="74"/>
      <c r="Q559" s="74"/>
      <c r="R559" s="74"/>
      <c r="S559" s="74"/>
      <c r="T559" s="74"/>
      <c r="U559" s="74"/>
      <c r="V559" s="74"/>
      <c r="W559" s="74"/>
      <c r="X559" s="74"/>
      <c r="Y559" s="74"/>
      <c r="Z559" s="74"/>
      <c r="AA559" s="74"/>
      <c r="AB559" s="74"/>
    </row>
    <row r="560" spans="1:28" ht="26.25" customHeight="1" x14ac:dyDescent="0.2">
      <c r="A560" s="77"/>
      <c r="B560" s="78"/>
      <c r="C560" s="77">
        <v>554</v>
      </c>
      <c r="D560" s="85" t="s">
        <v>604</v>
      </c>
      <c r="E560" s="86" t="str">
        <f t="array" aca="1" ref="E560" ca="1">IFERROR(IMAGE(INDEX(Poke_Ref!$C$2:$C$745, MATCH(D560, Poke_Ref!$B$2:$B$745,0)), 3), "")</f>
        <v/>
      </c>
      <c r="F560" s="87" t="s">
        <v>8</v>
      </c>
      <c r="G560" s="73"/>
      <c r="H560" s="74"/>
      <c r="I560" s="74"/>
      <c r="J560" s="74"/>
      <c r="K560" s="74"/>
      <c r="L560" s="74"/>
      <c r="M560" s="74"/>
      <c r="N560" s="74"/>
      <c r="O560" s="74"/>
      <c r="P560" s="74"/>
      <c r="Q560" s="74"/>
      <c r="R560" s="74"/>
      <c r="S560" s="74"/>
      <c r="T560" s="74"/>
      <c r="U560" s="74"/>
      <c r="V560" s="74"/>
      <c r="W560" s="74"/>
      <c r="X560" s="74"/>
      <c r="Y560" s="74"/>
      <c r="Z560" s="74"/>
      <c r="AA560" s="74"/>
      <c r="AB560" s="74"/>
    </row>
    <row r="561" spans="1:28" ht="26.25" customHeight="1" x14ac:dyDescent="0.2">
      <c r="A561" s="77"/>
      <c r="B561" s="78"/>
      <c r="C561" s="77">
        <v>555</v>
      </c>
      <c r="D561" s="85" t="s">
        <v>605</v>
      </c>
      <c r="E561" s="86" t="str">
        <f t="array" aca="1" ref="E561" ca="1">IFERROR(IMAGE(INDEX(Poke_Ref!$C$2:$C$745, MATCH(D561, Poke_Ref!$B$2:$B$745,0)), 3), "")</f>
        <v/>
      </c>
      <c r="F561" s="7" t="s">
        <v>8</v>
      </c>
      <c r="G561" s="73"/>
      <c r="H561" s="74"/>
      <c r="I561" s="74"/>
      <c r="J561" s="74"/>
      <c r="K561" s="74"/>
      <c r="L561" s="74"/>
      <c r="M561" s="74"/>
      <c r="N561" s="74"/>
      <c r="O561" s="74"/>
      <c r="P561" s="74"/>
      <c r="Q561" s="74"/>
      <c r="R561" s="74"/>
      <c r="S561" s="74"/>
      <c r="T561" s="74"/>
      <c r="U561" s="74"/>
      <c r="V561" s="74"/>
      <c r="W561" s="74"/>
      <c r="X561" s="74"/>
      <c r="Y561" s="74"/>
      <c r="Z561" s="74"/>
      <c r="AA561" s="74"/>
      <c r="AB561" s="74"/>
    </row>
    <row r="562" spans="1:28" ht="26.25" customHeight="1" x14ac:dyDescent="0.2">
      <c r="A562" s="77"/>
      <c r="B562" s="78"/>
      <c r="C562" s="77">
        <v>556</v>
      </c>
      <c r="D562" s="85" t="s">
        <v>606</v>
      </c>
      <c r="E562" s="86" t="str">
        <f t="array" aca="1" ref="E562" ca="1">IFERROR(IMAGE(INDEX(Poke_Ref!$C$2:$C$745, MATCH(D562, Poke_Ref!$B$2:$B$745,0)), 3), "")</f>
        <v/>
      </c>
      <c r="F562" s="7" t="s">
        <v>8</v>
      </c>
      <c r="G562" s="73"/>
      <c r="H562" s="74"/>
      <c r="I562" s="74"/>
      <c r="J562" s="74"/>
      <c r="K562" s="74"/>
      <c r="L562" s="74"/>
      <c r="M562" s="74"/>
      <c r="N562" s="74"/>
      <c r="O562" s="74"/>
      <c r="P562" s="74"/>
      <c r="Q562" s="74"/>
      <c r="R562" s="74"/>
      <c r="S562" s="74"/>
      <c r="T562" s="74"/>
      <c r="U562" s="74"/>
      <c r="V562" s="74"/>
      <c r="W562" s="74"/>
      <c r="X562" s="74"/>
      <c r="Y562" s="74"/>
      <c r="Z562" s="74"/>
      <c r="AA562" s="74"/>
      <c r="AB562" s="74"/>
    </row>
    <row r="563" spans="1:28" ht="26.25" customHeight="1" x14ac:dyDescent="0.2">
      <c r="A563" s="77"/>
      <c r="B563" s="78"/>
      <c r="C563" s="77">
        <v>557</v>
      </c>
      <c r="D563" s="85" t="s">
        <v>607</v>
      </c>
      <c r="E563" s="86" t="str">
        <f t="array" aca="1" ref="E563" ca="1">IFERROR(IMAGE(INDEX(Poke_Ref!$C$2:$C$745, MATCH(D563, Poke_Ref!$B$2:$B$745,0)), 3), "")</f>
        <v/>
      </c>
      <c r="F563" s="7" t="s">
        <v>8</v>
      </c>
      <c r="G563" s="73"/>
      <c r="H563" s="74"/>
      <c r="I563" s="74"/>
      <c r="J563" s="74"/>
      <c r="K563" s="74"/>
      <c r="L563" s="74"/>
      <c r="M563" s="74"/>
      <c r="N563" s="74"/>
      <c r="O563" s="74"/>
      <c r="P563" s="74"/>
      <c r="Q563" s="74"/>
      <c r="R563" s="74"/>
      <c r="S563" s="74"/>
      <c r="T563" s="74"/>
      <c r="U563" s="74"/>
      <c r="V563" s="74"/>
      <c r="W563" s="74"/>
      <c r="X563" s="74"/>
      <c r="Y563" s="74"/>
      <c r="Z563" s="74"/>
      <c r="AA563" s="74"/>
      <c r="AB563" s="74"/>
    </row>
    <row r="564" spans="1:28" ht="26.25" customHeight="1" x14ac:dyDescent="0.2">
      <c r="A564" s="77"/>
      <c r="B564" s="78"/>
      <c r="C564" s="77">
        <v>558</v>
      </c>
      <c r="D564" s="85" t="s">
        <v>608</v>
      </c>
      <c r="E564" s="86" t="str">
        <f t="array" aca="1" ref="E564" ca="1">IFERROR(IMAGE(INDEX(Poke_Ref!$C$2:$C$745, MATCH(D564, Poke_Ref!$B$2:$B$745,0)), 3), "")</f>
        <v/>
      </c>
      <c r="F564" s="7" t="s">
        <v>8</v>
      </c>
      <c r="G564" s="73"/>
      <c r="H564" s="74"/>
      <c r="I564" s="74"/>
      <c r="J564" s="74"/>
      <c r="K564" s="74"/>
      <c r="L564" s="74"/>
      <c r="M564" s="74"/>
      <c r="N564" s="74"/>
      <c r="O564" s="74"/>
      <c r="P564" s="74"/>
      <c r="Q564" s="74"/>
      <c r="R564" s="74"/>
      <c r="S564" s="74"/>
      <c r="T564" s="74"/>
      <c r="U564" s="74"/>
      <c r="V564" s="74"/>
      <c r="W564" s="74"/>
      <c r="X564" s="74"/>
      <c r="Y564" s="74"/>
      <c r="Z564" s="74"/>
      <c r="AA564" s="74"/>
      <c r="AB564" s="74"/>
    </row>
    <row r="565" spans="1:28" ht="26.25" customHeight="1" x14ac:dyDescent="0.2">
      <c r="A565" s="77"/>
      <c r="B565" s="78"/>
      <c r="C565" s="77">
        <v>559</v>
      </c>
      <c r="D565" s="85" t="s">
        <v>609</v>
      </c>
      <c r="E565" s="86" t="str">
        <f t="array" aca="1" ref="E565" ca="1">IFERROR(IMAGE(INDEX(Poke_Ref!$C$2:$C$745, MATCH(D565, Poke_Ref!$B$2:$B$745,0)), 3), "")</f>
        <v/>
      </c>
      <c r="F565" s="7" t="s">
        <v>8</v>
      </c>
      <c r="G565" s="73"/>
      <c r="H565" s="74"/>
      <c r="I565" s="74"/>
      <c r="J565" s="74"/>
      <c r="K565" s="74"/>
      <c r="L565" s="74"/>
      <c r="M565" s="74"/>
      <c r="N565" s="74"/>
      <c r="O565" s="74"/>
      <c r="P565" s="74"/>
      <c r="Q565" s="74"/>
      <c r="R565" s="74"/>
      <c r="S565" s="74"/>
      <c r="T565" s="74"/>
      <c r="U565" s="74"/>
      <c r="V565" s="74"/>
      <c r="W565" s="74"/>
      <c r="X565" s="74"/>
      <c r="Y565" s="74"/>
      <c r="Z565" s="74"/>
      <c r="AA565" s="74"/>
      <c r="AB565" s="74"/>
    </row>
    <row r="566" spans="1:28" ht="26.25" customHeight="1" x14ac:dyDescent="0.2">
      <c r="A566" s="77"/>
      <c r="B566" s="78"/>
      <c r="C566" s="77">
        <v>560</v>
      </c>
      <c r="D566" s="85" t="s">
        <v>610</v>
      </c>
      <c r="E566" s="86" t="str">
        <f t="array" aca="1" ref="E566" ca="1">IFERROR(IMAGE(INDEX(Poke_Ref!$C$2:$C$745, MATCH(D566, Poke_Ref!$B$2:$B$745,0)), 3), "")</f>
        <v/>
      </c>
      <c r="F566" s="7" t="s">
        <v>8</v>
      </c>
      <c r="G566" s="73"/>
      <c r="H566" s="74"/>
      <c r="I566" s="74"/>
      <c r="J566" s="74"/>
      <c r="K566" s="74"/>
      <c r="L566" s="74"/>
      <c r="M566" s="74"/>
      <c r="N566" s="74"/>
      <c r="O566" s="74"/>
      <c r="P566" s="74"/>
      <c r="Q566" s="74"/>
      <c r="R566" s="74"/>
      <c r="S566" s="74"/>
      <c r="T566" s="74"/>
      <c r="U566" s="74"/>
      <c r="V566" s="74"/>
      <c r="W566" s="74"/>
      <c r="X566" s="74"/>
      <c r="Y566" s="74"/>
      <c r="Z566" s="74"/>
      <c r="AA566" s="74"/>
      <c r="AB566" s="74"/>
    </row>
    <row r="567" spans="1:28" ht="26.25" customHeight="1" x14ac:dyDescent="0.2">
      <c r="A567" s="77"/>
      <c r="B567" s="78"/>
      <c r="C567" s="77">
        <v>561</v>
      </c>
      <c r="D567" s="85" t="s">
        <v>611</v>
      </c>
      <c r="E567" s="86" t="str">
        <f t="array" aca="1" ref="E567" ca="1">IFERROR(IMAGE(INDEX(Poke_Ref!$C$2:$C$745, MATCH(D567, Poke_Ref!$B$2:$B$745,0)), 3), "")</f>
        <v/>
      </c>
      <c r="F567" s="7" t="s">
        <v>8</v>
      </c>
      <c r="G567" s="73"/>
      <c r="H567" s="74"/>
      <c r="I567" s="74"/>
      <c r="J567" s="74"/>
      <c r="K567" s="74"/>
      <c r="L567" s="74"/>
      <c r="M567" s="74"/>
      <c r="N567" s="74"/>
      <c r="O567" s="74"/>
      <c r="P567" s="74"/>
      <c r="Q567" s="74"/>
      <c r="R567" s="74"/>
      <c r="S567" s="74"/>
      <c r="T567" s="74"/>
      <c r="U567" s="74"/>
      <c r="V567" s="74"/>
      <c r="W567" s="74"/>
      <c r="X567" s="74"/>
      <c r="Y567" s="74"/>
      <c r="Z567" s="74"/>
      <c r="AA567" s="74"/>
      <c r="AB567" s="74"/>
    </row>
    <row r="568" spans="1:28" ht="26.25" customHeight="1" x14ac:dyDescent="0.2">
      <c r="A568" s="77"/>
      <c r="B568" s="78"/>
      <c r="C568" s="77">
        <v>562</v>
      </c>
      <c r="D568" s="85" t="s">
        <v>612</v>
      </c>
      <c r="E568" s="86" t="str">
        <f t="array" aca="1" ref="E568" ca="1">IFERROR(IMAGE(INDEX(Poke_Ref!$C$2:$C$745, MATCH(D568, Poke_Ref!$B$2:$B$745,0)), 3), "")</f>
        <v/>
      </c>
      <c r="F568" s="7" t="s">
        <v>8</v>
      </c>
      <c r="G568" s="73"/>
      <c r="H568" s="74"/>
      <c r="I568" s="74"/>
      <c r="J568" s="74"/>
      <c r="K568" s="74"/>
      <c r="L568" s="74"/>
      <c r="M568" s="74"/>
      <c r="N568" s="74"/>
      <c r="O568" s="74"/>
      <c r="P568" s="74"/>
      <c r="Q568" s="74"/>
      <c r="R568" s="74"/>
      <c r="S568" s="74"/>
      <c r="T568" s="74"/>
      <c r="U568" s="74"/>
      <c r="V568" s="74"/>
      <c r="W568" s="74"/>
      <c r="X568" s="74"/>
      <c r="Y568" s="74"/>
      <c r="Z568" s="74"/>
      <c r="AA568" s="74"/>
      <c r="AB568" s="74"/>
    </row>
    <row r="569" spans="1:28" ht="26.25" customHeight="1" x14ac:dyDescent="0.2">
      <c r="A569" s="77"/>
      <c r="B569" s="78"/>
      <c r="C569" s="77">
        <v>563</v>
      </c>
      <c r="D569" s="85" t="s">
        <v>613</v>
      </c>
      <c r="E569" s="86" t="str">
        <f t="array" aca="1" ref="E569" ca="1">IFERROR(IMAGE(INDEX(Poke_Ref!$C$2:$C$745, MATCH(D569, Poke_Ref!$B$2:$B$745,0)), 3), "")</f>
        <v/>
      </c>
      <c r="F569" s="7" t="s">
        <v>8</v>
      </c>
      <c r="G569" s="73"/>
      <c r="H569" s="74"/>
      <c r="I569" s="74"/>
      <c r="J569" s="74"/>
      <c r="K569" s="74"/>
      <c r="L569" s="74"/>
      <c r="M569" s="74"/>
      <c r="N569" s="74"/>
      <c r="O569" s="74"/>
      <c r="P569" s="74"/>
      <c r="Q569" s="74"/>
      <c r="R569" s="74"/>
      <c r="S569" s="74"/>
      <c r="T569" s="74"/>
      <c r="U569" s="74"/>
      <c r="V569" s="74"/>
      <c r="W569" s="74"/>
      <c r="X569" s="74"/>
      <c r="Y569" s="74"/>
      <c r="Z569" s="74"/>
      <c r="AA569" s="74"/>
      <c r="AB569" s="74"/>
    </row>
    <row r="570" spans="1:28" ht="26.25" customHeight="1" x14ac:dyDescent="0.2">
      <c r="A570" s="77"/>
      <c r="B570" s="78"/>
      <c r="C570" s="77">
        <v>564</v>
      </c>
      <c r="D570" s="85" t="s">
        <v>614</v>
      </c>
      <c r="E570" s="86" t="str">
        <f t="array" aca="1" ref="E570" ca="1">IFERROR(IMAGE(INDEX(Poke_Ref!$C$2:$C$745, MATCH(D570, Poke_Ref!$B$2:$B$745,0)), 3), "")</f>
        <v/>
      </c>
      <c r="F570" s="87" t="s">
        <v>8</v>
      </c>
      <c r="G570" s="73"/>
      <c r="H570" s="74"/>
      <c r="I570" s="74"/>
      <c r="J570" s="74"/>
      <c r="K570" s="74"/>
      <c r="L570" s="74"/>
      <c r="M570" s="74"/>
      <c r="N570" s="74"/>
      <c r="O570" s="74"/>
      <c r="P570" s="74"/>
      <c r="Q570" s="74"/>
      <c r="R570" s="74"/>
      <c r="S570" s="74"/>
      <c r="T570" s="74"/>
      <c r="U570" s="74"/>
      <c r="V570" s="74"/>
      <c r="W570" s="74"/>
      <c r="X570" s="74"/>
      <c r="Y570" s="74"/>
      <c r="Z570" s="74"/>
      <c r="AA570" s="74"/>
      <c r="AB570" s="74"/>
    </row>
    <row r="571" spans="1:28" ht="26.25" customHeight="1" x14ac:dyDescent="0.2">
      <c r="A571" s="77"/>
      <c r="B571" s="78"/>
      <c r="C571" s="77">
        <v>565</v>
      </c>
      <c r="D571" s="85" t="s">
        <v>615</v>
      </c>
      <c r="E571" s="86" t="str">
        <f t="array" aca="1" ref="E571" ca="1">IFERROR(IMAGE(INDEX(Poke_Ref!$C$2:$C$745, MATCH(D571, Poke_Ref!$B$2:$B$745,0)), 3), "")</f>
        <v/>
      </c>
      <c r="F571" s="7" t="s">
        <v>8</v>
      </c>
      <c r="G571" s="73"/>
      <c r="H571" s="74"/>
      <c r="I571" s="74"/>
      <c r="J571" s="74"/>
      <c r="K571" s="74"/>
      <c r="L571" s="74"/>
      <c r="M571" s="74"/>
      <c r="N571" s="74"/>
      <c r="O571" s="74"/>
      <c r="P571" s="74"/>
      <c r="Q571" s="74"/>
      <c r="R571" s="74"/>
      <c r="S571" s="74"/>
      <c r="T571" s="74"/>
      <c r="U571" s="74"/>
      <c r="V571" s="74"/>
      <c r="W571" s="74"/>
      <c r="X571" s="74"/>
      <c r="Y571" s="74"/>
      <c r="Z571" s="74"/>
      <c r="AA571" s="74"/>
      <c r="AB571" s="74"/>
    </row>
    <row r="572" spans="1:28" ht="26.25" customHeight="1" x14ac:dyDescent="0.2">
      <c r="A572" s="77"/>
      <c r="B572" s="78"/>
      <c r="C572" s="77">
        <v>566</v>
      </c>
      <c r="D572" s="85" t="s">
        <v>616</v>
      </c>
      <c r="E572" s="86" t="str">
        <f t="array" aca="1" ref="E572" ca="1">IFERROR(IMAGE(INDEX(Poke_Ref!$C$2:$C$745, MATCH(D572, Poke_Ref!$B$2:$B$745,0)), 3), "")</f>
        <v/>
      </c>
      <c r="F572" s="7" t="s">
        <v>8</v>
      </c>
      <c r="G572" s="73"/>
      <c r="H572" s="74"/>
      <c r="I572" s="74"/>
      <c r="J572" s="74"/>
      <c r="K572" s="74"/>
      <c r="L572" s="74"/>
      <c r="M572" s="74"/>
      <c r="N572" s="74"/>
      <c r="O572" s="74"/>
      <c r="P572" s="74"/>
      <c r="Q572" s="74"/>
      <c r="R572" s="74"/>
      <c r="S572" s="74"/>
      <c r="T572" s="74"/>
      <c r="U572" s="74"/>
      <c r="V572" s="74"/>
      <c r="W572" s="74"/>
      <c r="X572" s="74"/>
      <c r="Y572" s="74"/>
      <c r="Z572" s="74"/>
      <c r="AA572" s="74"/>
      <c r="AB572" s="74"/>
    </row>
    <row r="573" spans="1:28" ht="26.25" customHeight="1" x14ac:dyDescent="0.2">
      <c r="A573" s="77"/>
      <c r="B573" s="78"/>
      <c r="C573" s="77">
        <v>567</v>
      </c>
      <c r="D573" s="85" t="s">
        <v>617</v>
      </c>
      <c r="E573" s="86" t="str">
        <f t="array" aca="1" ref="E573" ca="1">IFERROR(IMAGE(INDEX(Poke_Ref!$C$2:$C$745, MATCH(D573, Poke_Ref!$B$2:$B$745,0)), 3), "")</f>
        <v/>
      </c>
      <c r="F573" s="87" t="s">
        <v>8</v>
      </c>
      <c r="G573" s="73"/>
      <c r="H573" s="74"/>
      <c r="I573" s="74"/>
      <c r="J573" s="74"/>
      <c r="K573" s="74"/>
      <c r="L573" s="74"/>
      <c r="M573" s="74"/>
      <c r="N573" s="74"/>
      <c r="O573" s="74"/>
      <c r="P573" s="74"/>
      <c r="Q573" s="74"/>
      <c r="R573" s="74"/>
      <c r="S573" s="74"/>
      <c r="T573" s="74"/>
      <c r="U573" s="74"/>
      <c r="V573" s="74"/>
      <c r="W573" s="74"/>
      <c r="X573" s="74"/>
      <c r="Y573" s="74"/>
      <c r="Z573" s="74"/>
      <c r="AA573" s="74"/>
      <c r="AB573" s="74"/>
    </row>
    <row r="574" spans="1:28" ht="26.25" customHeight="1" x14ac:dyDescent="0.2">
      <c r="A574" s="77"/>
      <c r="B574" s="78"/>
      <c r="C574" s="77">
        <v>568</v>
      </c>
      <c r="D574" s="85" t="s">
        <v>618</v>
      </c>
      <c r="E574" s="86" t="str">
        <f t="array" aca="1" ref="E574" ca="1">IFERROR(IMAGE(INDEX(Poke_Ref!$C$2:$C$745, MATCH(D574, Poke_Ref!$B$2:$B$745,0)), 3), "")</f>
        <v/>
      </c>
      <c r="F574" s="7" t="s">
        <v>8</v>
      </c>
      <c r="G574" s="73"/>
      <c r="H574" s="74"/>
      <c r="I574" s="74"/>
      <c r="J574" s="74"/>
      <c r="K574" s="74"/>
      <c r="L574" s="74"/>
      <c r="M574" s="74"/>
      <c r="N574" s="74"/>
      <c r="O574" s="74"/>
      <c r="P574" s="74"/>
      <c r="Q574" s="74"/>
      <c r="R574" s="74"/>
      <c r="S574" s="74"/>
      <c r="T574" s="74"/>
      <c r="U574" s="74"/>
      <c r="V574" s="74"/>
      <c r="W574" s="74"/>
      <c r="X574" s="74"/>
      <c r="Y574" s="74"/>
      <c r="Z574" s="74"/>
      <c r="AA574" s="74"/>
      <c r="AB574" s="74"/>
    </row>
    <row r="575" spans="1:28" ht="26.25" customHeight="1" x14ac:dyDescent="0.2">
      <c r="A575" s="77"/>
      <c r="B575" s="78"/>
      <c r="C575" s="77">
        <v>569</v>
      </c>
      <c r="D575" s="85" t="s">
        <v>619</v>
      </c>
      <c r="E575" s="86" t="str">
        <f t="array" aca="1" ref="E575" ca="1">IFERROR(IMAGE(INDEX(Poke_Ref!$C$2:$C$745, MATCH(D575, Poke_Ref!$B$2:$B$745,0)), 3), "")</f>
        <v/>
      </c>
      <c r="F575" s="7" t="s">
        <v>8</v>
      </c>
      <c r="G575" s="73"/>
      <c r="H575" s="74"/>
      <c r="I575" s="74"/>
      <c r="J575" s="74"/>
      <c r="K575" s="74"/>
      <c r="L575" s="74"/>
      <c r="M575" s="74"/>
      <c r="N575" s="74"/>
      <c r="O575" s="74"/>
      <c r="P575" s="74"/>
      <c r="Q575" s="74"/>
      <c r="R575" s="74"/>
      <c r="S575" s="74"/>
      <c r="T575" s="74"/>
      <c r="U575" s="74"/>
      <c r="V575" s="74"/>
      <c r="W575" s="74"/>
      <c r="X575" s="74"/>
      <c r="Y575" s="74"/>
      <c r="Z575" s="74"/>
      <c r="AA575" s="74"/>
      <c r="AB575" s="74"/>
    </row>
    <row r="576" spans="1:28" ht="26.25" customHeight="1" x14ac:dyDescent="0.2">
      <c r="A576" s="77"/>
      <c r="B576" s="78"/>
      <c r="C576" s="77">
        <v>570</v>
      </c>
      <c r="D576" s="85" t="s">
        <v>620</v>
      </c>
      <c r="E576" s="86" t="str">
        <f t="array" aca="1" ref="E576" ca="1">IFERROR(IMAGE(INDEX(Poke_Ref!$C$2:$C$745, MATCH(D576, Poke_Ref!$B$2:$B$745,0)), 3), "")</f>
        <v/>
      </c>
      <c r="F576" s="7" t="s">
        <v>8</v>
      </c>
      <c r="G576" s="73"/>
      <c r="H576" s="74"/>
      <c r="I576" s="74"/>
      <c r="J576" s="74"/>
      <c r="K576" s="74"/>
      <c r="L576" s="74"/>
      <c r="M576" s="74"/>
      <c r="N576" s="74"/>
      <c r="O576" s="74"/>
      <c r="P576" s="74"/>
      <c r="Q576" s="74"/>
      <c r="R576" s="74"/>
      <c r="S576" s="74"/>
      <c r="T576" s="74"/>
      <c r="U576" s="74"/>
      <c r="V576" s="74"/>
      <c r="W576" s="74"/>
      <c r="X576" s="74"/>
      <c r="Y576" s="74"/>
      <c r="Z576" s="74"/>
      <c r="AA576" s="74"/>
      <c r="AB576" s="74"/>
    </row>
    <row r="577" spans="1:28" ht="26.25" customHeight="1" x14ac:dyDescent="0.2">
      <c r="A577" s="77"/>
      <c r="B577" s="78"/>
      <c r="C577" s="77">
        <v>571</v>
      </c>
      <c r="D577" s="85" t="s">
        <v>621</v>
      </c>
      <c r="E577" s="86" t="str">
        <f t="array" aca="1" ref="E577" ca="1">IFERROR(IMAGE(INDEX(Poke_Ref!$C$2:$C$745, MATCH(D577, Poke_Ref!$B$2:$B$745,0)), 3), "")</f>
        <v/>
      </c>
      <c r="F577" s="7" t="s">
        <v>8</v>
      </c>
      <c r="G577" s="73"/>
      <c r="H577" s="74"/>
      <c r="I577" s="74"/>
      <c r="J577" s="74"/>
      <c r="K577" s="74"/>
      <c r="L577" s="74"/>
      <c r="M577" s="74"/>
      <c r="N577" s="74"/>
      <c r="O577" s="74"/>
      <c r="P577" s="74"/>
      <c r="Q577" s="74"/>
      <c r="R577" s="74"/>
      <c r="S577" s="74"/>
      <c r="T577" s="74"/>
      <c r="U577" s="74"/>
      <c r="V577" s="74"/>
      <c r="W577" s="74"/>
      <c r="X577" s="74"/>
      <c r="Y577" s="74"/>
      <c r="Z577" s="74"/>
      <c r="AA577" s="74"/>
      <c r="AB577" s="74"/>
    </row>
    <row r="578" spans="1:28" ht="26.25" customHeight="1" x14ac:dyDescent="0.2">
      <c r="A578" s="77"/>
      <c r="B578" s="78"/>
      <c r="C578" s="77">
        <v>572</v>
      </c>
      <c r="D578" s="85" t="s">
        <v>622</v>
      </c>
      <c r="E578" s="86" t="str">
        <f t="array" aca="1" ref="E578" ca="1">IFERROR(IMAGE(INDEX(Poke_Ref!$C$2:$C$745, MATCH(D578, Poke_Ref!$B$2:$B$745,0)), 3), "")</f>
        <v/>
      </c>
      <c r="F578" s="7" t="s">
        <v>8</v>
      </c>
      <c r="G578" s="73"/>
      <c r="H578" s="74"/>
      <c r="I578" s="74"/>
      <c r="J578" s="74"/>
      <c r="K578" s="74"/>
      <c r="L578" s="74"/>
      <c r="M578" s="74"/>
      <c r="N578" s="74"/>
      <c r="O578" s="74"/>
      <c r="P578" s="74"/>
      <c r="Q578" s="74"/>
      <c r="R578" s="74"/>
      <c r="S578" s="74"/>
      <c r="T578" s="74"/>
      <c r="U578" s="74"/>
      <c r="V578" s="74"/>
      <c r="W578" s="74"/>
      <c r="X578" s="74"/>
      <c r="Y578" s="74"/>
      <c r="Z578" s="74"/>
      <c r="AA578" s="74"/>
      <c r="AB578" s="74"/>
    </row>
    <row r="579" spans="1:28" ht="26.25" customHeight="1" x14ac:dyDescent="0.2">
      <c r="A579" s="77"/>
      <c r="B579" s="78"/>
      <c r="C579" s="77">
        <v>573</v>
      </c>
      <c r="D579" s="85" t="s">
        <v>623</v>
      </c>
      <c r="E579" s="86" t="str">
        <f t="array" aca="1" ref="E579" ca="1">IFERROR(IMAGE(INDEX(Poke_Ref!$C$2:$C$745, MATCH(D579, Poke_Ref!$B$2:$B$745,0)), 3), "")</f>
        <v/>
      </c>
      <c r="F579" s="87" t="s">
        <v>8</v>
      </c>
      <c r="G579" s="73"/>
      <c r="H579" s="74"/>
      <c r="I579" s="74"/>
      <c r="J579" s="74"/>
      <c r="K579" s="74"/>
      <c r="L579" s="74"/>
      <c r="M579" s="74"/>
      <c r="N579" s="74"/>
      <c r="O579" s="74"/>
      <c r="P579" s="74"/>
      <c r="Q579" s="74"/>
      <c r="R579" s="74"/>
      <c r="S579" s="74"/>
      <c r="T579" s="74"/>
      <c r="U579" s="74"/>
      <c r="V579" s="74"/>
      <c r="W579" s="74"/>
      <c r="X579" s="74"/>
      <c r="Y579" s="74"/>
      <c r="Z579" s="74"/>
      <c r="AA579" s="74"/>
      <c r="AB579" s="74"/>
    </row>
    <row r="580" spans="1:28" ht="26.25" customHeight="1" x14ac:dyDescent="0.2">
      <c r="A580" s="77"/>
      <c r="B580" s="78"/>
      <c r="C580" s="77">
        <v>574</v>
      </c>
      <c r="D580" s="85" t="s">
        <v>624</v>
      </c>
      <c r="E580" s="86" t="str">
        <f t="array" aca="1" ref="E580" ca="1">IFERROR(IMAGE(INDEX(Poke_Ref!$C$2:$C$745, MATCH(D580, Poke_Ref!$B$2:$B$745,0)), 3), "")</f>
        <v/>
      </c>
      <c r="F580" s="7" t="s">
        <v>8</v>
      </c>
      <c r="G580" s="73"/>
      <c r="H580" s="74"/>
      <c r="I580" s="74"/>
      <c r="J580" s="74"/>
      <c r="K580" s="74"/>
      <c r="L580" s="74"/>
      <c r="M580" s="74"/>
      <c r="N580" s="74"/>
      <c r="O580" s="74"/>
      <c r="P580" s="74"/>
      <c r="Q580" s="74"/>
      <c r="R580" s="74"/>
      <c r="S580" s="74"/>
      <c r="T580" s="74"/>
      <c r="U580" s="74"/>
      <c r="V580" s="74"/>
      <c r="W580" s="74"/>
      <c r="X580" s="74"/>
      <c r="Y580" s="74"/>
      <c r="Z580" s="74"/>
      <c r="AA580" s="74"/>
      <c r="AB580" s="74"/>
    </row>
    <row r="581" spans="1:28" ht="26.25" customHeight="1" x14ac:dyDescent="0.2">
      <c r="A581" s="77"/>
      <c r="B581" s="78"/>
      <c r="C581" s="77">
        <v>575</v>
      </c>
      <c r="D581" s="85" t="s">
        <v>625</v>
      </c>
      <c r="E581" s="86" t="str">
        <f t="array" aca="1" ref="E581" ca="1">IFERROR(IMAGE(INDEX(Poke_Ref!$C$2:$C$745, MATCH(D581, Poke_Ref!$B$2:$B$745,0)), 3), "")</f>
        <v/>
      </c>
      <c r="F581" s="7" t="s">
        <v>8</v>
      </c>
      <c r="G581" s="73"/>
      <c r="H581" s="74"/>
      <c r="I581" s="74"/>
      <c r="J581" s="74"/>
      <c r="K581" s="74"/>
      <c r="L581" s="74"/>
      <c r="M581" s="74"/>
      <c r="N581" s="74"/>
      <c r="O581" s="74"/>
      <c r="P581" s="74"/>
      <c r="Q581" s="74"/>
      <c r="R581" s="74"/>
      <c r="S581" s="74"/>
      <c r="T581" s="74"/>
      <c r="U581" s="74"/>
      <c r="V581" s="74"/>
      <c r="W581" s="74"/>
      <c r="X581" s="74"/>
      <c r="Y581" s="74"/>
      <c r="Z581" s="74"/>
      <c r="AA581" s="74"/>
      <c r="AB581" s="74"/>
    </row>
    <row r="582" spans="1:28" ht="26.25" customHeight="1" x14ac:dyDescent="0.2">
      <c r="A582" s="77"/>
      <c r="B582" s="78"/>
      <c r="C582" s="77">
        <v>576</v>
      </c>
      <c r="D582" s="85" t="s">
        <v>626</v>
      </c>
      <c r="E582" s="86" t="str">
        <f t="array" aca="1" ref="E582" ca="1">IFERROR(IMAGE(INDEX(Poke_Ref!$C$2:$C$745, MATCH(D582, Poke_Ref!$B$2:$B$745,0)), 3), "")</f>
        <v/>
      </c>
      <c r="F582" s="87" t="s">
        <v>8</v>
      </c>
      <c r="G582" s="73"/>
      <c r="H582" s="74"/>
      <c r="I582" s="74"/>
      <c r="J582" s="74"/>
      <c r="K582" s="74"/>
      <c r="L582" s="74"/>
      <c r="M582" s="74"/>
      <c r="N582" s="74"/>
      <c r="O582" s="74"/>
      <c r="P582" s="74"/>
      <c r="Q582" s="74"/>
      <c r="R582" s="74"/>
      <c r="S582" s="74"/>
      <c r="T582" s="74"/>
      <c r="U582" s="74"/>
      <c r="V582" s="74"/>
      <c r="W582" s="74"/>
      <c r="X582" s="74"/>
      <c r="Y582" s="74"/>
      <c r="Z582" s="74"/>
      <c r="AA582" s="74"/>
      <c r="AB582" s="74"/>
    </row>
    <row r="583" spans="1:28" ht="26.25" customHeight="1" x14ac:dyDescent="0.2">
      <c r="A583" s="77"/>
      <c r="B583" s="78"/>
      <c r="C583" s="77">
        <v>577</v>
      </c>
      <c r="D583" s="85" t="s">
        <v>627</v>
      </c>
      <c r="E583" s="86" t="str">
        <f t="array" aca="1" ref="E583" ca="1">IFERROR(IMAGE(INDEX(Poke_Ref!$C$2:$C$745, MATCH(D583, Poke_Ref!$B$2:$B$745,0)), 3), "")</f>
        <v/>
      </c>
      <c r="F583" s="7" t="s">
        <v>8</v>
      </c>
      <c r="G583" s="73"/>
      <c r="H583" s="74"/>
      <c r="I583" s="74"/>
      <c r="J583" s="74"/>
      <c r="K583" s="74"/>
      <c r="L583" s="74"/>
      <c r="M583" s="74"/>
      <c r="N583" s="74"/>
      <c r="O583" s="74"/>
      <c r="P583" s="74"/>
      <c r="Q583" s="74"/>
      <c r="R583" s="74"/>
      <c r="S583" s="74"/>
      <c r="T583" s="74"/>
      <c r="U583" s="74"/>
      <c r="V583" s="74"/>
      <c r="W583" s="74"/>
      <c r="X583" s="74"/>
      <c r="Y583" s="74"/>
      <c r="Z583" s="74"/>
      <c r="AA583" s="74"/>
      <c r="AB583" s="74"/>
    </row>
    <row r="584" spans="1:28" ht="26.25" customHeight="1" x14ac:dyDescent="0.2">
      <c r="A584" s="77"/>
      <c r="B584" s="78"/>
      <c r="C584" s="77">
        <v>578</v>
      </c>
      <c r="D584" s="85" t="s">
        <v>628</v>
      </c>
      <c r="E584" s="86" t="str">
        <f t="array" aca="1" ref="E584" ca="1">IFERROR(IMAGE(INDEX(Poke_Ref!$C$2:$C$745, MATCH(D584, Poke_Ref!$B$2:$B$745,0)), 3), "")</f>
        <v/>
      </c>
      <c r="F584" s="87" t="s">
        <v>8</v>
      </c>
      <c r="G584" s="73"/>
      <c r="H584" s="74"/>
      <c r="I584" s="74"/>
      <c r="J584" s="74"/>
      <c r="K584" s="74"/>
      <c r="L584" s="74"/>
      <c r="M584" s="74"/>
      <c r="N584" s="74"/>
      <c r="O584" s="74"/>
      <c r="P584" s="74"/>
      <c r="Q584" s="74"/>
      <c r="R584" s="74"/>
      <c r="S584" s="74"/>
      <c r="T584" s="74"/>
      <c r="U584" s="74"/>
      <c r="V584" s="74"/>
      <c r="W584" s="74"/>
      <c r="X584" s="74"/>
      <c r="Y584" s="74"/>
      <c r="Z584" s="74"/>
      <c r="AA584" s="74"/>
      <c r="AB584" s="74"/>
    </row>
    <row r="585" spans="1:28" ht="26.25" customHeight="1" x14ac:dyDescent="0.2">
      <c r="A585" s="77"/>
      <c r="B585" s="78"/>
      <c r="C585" s="77">
        <v>579</v>
      </c>
      <c r="D585" s="85" t="s">
        <v>629</v>
      </c>
      <c r="E585" s="86" t="str">
        <f t="array" aca="1" ref="E585" ca="1">IFERROR(IMAGE(INDEX(Poke_Ref!$C$2:$C$745, MATCH(D585, Poke_Ref!$B$2:$B$745,0)), 3), "")</f>
        <v/>
      </c>
      <c r="F585" s="87" t="s">
        <v>8</v>
      </c>
      <c r="G585" s="73"/>
      <c r="H585" s="74"/>
      <c r="I585" s="74"/>
      <c r="J585" s="74"/>
      <c r="K585" s="74"/>
      <c r="L585" s="74"/>
      <c r="M585" s="74"/>
      <c r="N585" s="74"/>
      <c r="O585" s="74"/>
      <c r="P585" s="74"/>
      <c r="Q585" s="74"/>
      <c r="R585" s="74"/>
      <c r="S585" s="74"/>
      <c r="T585" s="74"/>
      <c r="U585" s="74"/>
      <c r="V585" s="74"/>
      <c r="W585" s="74"/>
      <c r="X585" s="74"/>
      <c r="Y585" s="74"/>
      <c r="Z585" s="74"/>
      <c r="AA585" s="74"/>
      <c r="AB585" s="74"/>
    </row>
    <row r="586" spans="1:28" ht="26.25" customHeight="1" x14ac:dyDescent="0.2">
      <c r="A586" s="77"/>
      <c r="B586" s="78"/>
      <c r="C586" s="77">
        <v>580</v>
      </c>
      <c r="D586" s="85" t="s">
        <v>630</v>
      </c>
      <c r="E586" s="86" t="str">
        <f t="array" aca="1" ref="E586" ca="1">IFERROR(IMAGE(INDEX(Poke_Ref!$C$2:$C$745, MATCH(D586, Poke_Ref!$B$2:$B$745,0)), 3), "")</f>
        <v/>
      </c>
      <c r="F586" s="7" t="s">
        <v>8</v>
      </c>
      <c r="G586" s="73"/>
      <c r="H586" s="74"/>
      <c r="I586" s="74"/>
      <c r="J586" s="74"/>
      <c r="K586" s="74"/>
      <c r="L586" s="74"/>
      <c r="M586" s="74"/>
      <c r="N586" s="74"/>
      <c r="O586" s="74"/>
      <c r="P586" s="74"/>
      <c r="Q586" s="74"/>
      <c r="R586" s="74"/>
      <c r="S586" s="74"/>
      <c r="T586" s="74"/>
      <c r="U586" s="74"/>
      <c r="V586" s="74"/>
      <c r="W586" s="74"/>
      <c r="X586" s="74"/>
      <c r="Y586" s="74"/>
      <c r="Z586" s="74"/>
      <c r="AA586" s="74"/>
      <c r="AB586" s="74"/>
    </row>
    <row r="587" spans="1:28" ht="26.25" customHeight="1" x14ac:dyDescent="0.2">
      <c r="A587" s="77"/>
      <c r="B587" s="78"/>
      <c r="C587" s="77">
        <v>581</v>
      </c>
      <c r="D587" s="85" t="s">
        <v>631</v>
      </c>
      <c r="E587" s="86" t="str">
        <f t="array" aca="1" ref="E587" ca="1">IFERROR(IMAGE(INDEX(Poke_Ref!$C$2:$C$745, MATCH(D587, Poke_Ref!$B$2:$B$745,0)), 3), "")</f>
        <v/>
      </c>
      <c r="F587" s="87" t="s">
        <v>8</v>
      </c>
      <c r="G587" s="73"/>
      <c r="H587" s="74"/>
      <c r="I587" s="74"/>
      <c r="J587" s="74"/>
      <c r="K587" s="74"/>
      <c r="L587" s="74"/>
      <c r="M587" s="74"/>
      <c r="N587" s="74"/>
      <c r="O587" s="74"/>
      <c r="P587" s="74"/>
      <c r="Q587" s="74"/>
      <c r="R587" s="74"/>
      <c r="S587" s="74"/>
      <c r="T587" s="74"/>
      <c r="U587" s="74"/>
      <c r="V587" s="74"/>
      <c r="W587" s="74"/>
      <c r="X587" s="74"/>
      <c r="Y587" s="74"/>
      <c r="Z587" s="74"/>
      <c r="AA587" s="74"/>
      <c r="AB587" s="74"/>
    </row>
    <row r="588" spans="1:28" ht="26.25" customHeight="1" x14ac:dyDescent="0.2">
      <c r="A588" s="77"/>
      <c r="B588" s="78"/>
      <c r="C588" s="77">
        <v>582</v>
      </c>
      <c r="D588" s="85" t="s">
        <v>632</v>
      </c>
      <c r="E588" s="86" t="str">
        <f t="array" aca="1" ref="E588" ca="1">IFERROR(IMAGE(INDEX(Poke_Ref!$C$2:$C$745, MATCH(D588, Poke_Ref!$B$2:$B$745,0)), 3), "")</f>
        <v/>
      </c>
      <c r="F588" s="7" t="s">
        <v>8</v>
      </c>
      <c r="G588" s="73"/>
      <c r="H588" s="74"/>
      <c r="I588" s="74"/>
      <c r="J588" s="74"/>
      <c r="K588" s="74"/>
      <c r="L588" s="74"/>
      <c r="M588" s="74"/>
      <c r="N588" s="74"/>
      <c r="O588" s="74"/>
      <c r="P588" s="74"/>
      <c r="Q588" s="74"/>
      <c r="R588" s="74"/>
      <c r="S588" s="74"/>
      <c r="T588" s="74"/>
      <c r="U588" s="74"/>
      <c r="V588" s="74"/>
      <c r="W588" s="74"/>
      <c r="X588" s="74"/>
      <c r="Y588" s="74"/>
      <c r="Z588" s="74"/>
      <c r="AA588" s="74"/>
      <c r="AB588" s="74"/>
    </row>
    <row r="589" spans="1:28" ht="26.25" customHeight="1" x14ac:dyDescent="0.2">
      <c r="A589" s="77"/>
      <c r="B589" s="78"/>
      <c r="C589" s="77">
        <v>583</v>
      </c>
      <c r="D589" s="85" t="s">
        <v>633</v>
      </c>
      <c r="E589" s="86" t="str">
        <f t="array" aca="1" ref="E589" ca="1">IFERROR(IMAGE(INDEX(Poke_Ref!$C$2:$C$745, MATCH(D589, Poke_Ref!$B$2:$B$745,0)), 3), "")</f>
        <v/>
      </c>
      <c r="F589" s="7" t="s">
        <v>8</v>
      </c>
      <c r="G589" s="73"/>
      <c r="H589" s="74"/>
      <c r="I589" s="74"/>
      <c r="J589" s="74"/>
      <c r="K589" s="74"/>
      <c r="L589" s="74"/>
      <c r="M589" s="74"/>
      <c r="N589" s="74"/>
      <c r="O589" s="74"/>
      <c r="P589" s="74"/>
      <c r="Q589" s="74"/>
      <c r="R589" s="74"/>
      <c r="S589" s="74"/>
      <c r="T589" s="74"/>
      <c r="U589" s="74"/>
      <c r="V589" s="74"/>
      <c r="W589" s="74"/>
      <c r="X589" s="74"/>
      <c r="Y589" s="74"/>
      <c r="Z589" s="74"/>
      <c r="AA589" s="74"/>
      <c r="AB589" s="74"/>
    </row>
    <row r="590" spans="1:28" ht="26.25" customHeight="1" x14ac:dyDescent="0.2">
      <c r="A590" s="77"/>
      <c r="B590" s="78"/>
      <c r="C590" s="77">
        <v>584</v>
      </c>
      <c r="D590" s="85" t="s">
        <v>634</v>
      </c>
      <c r="E590" s="86" t="str">
        <f t="array" aca="1" ref="E590" ca="1">IFERROR(IMAGE(INDEX(Poke_Ref!$C$2:$C$745, MATCH(D590, Poke_Ref!$B$2:$B$745,0)), 3), "")</f>
        <v/>
      </c>
      <c r="F590" s="87" t="s">
        <v>8</v>
      </c>
      <c r="G590" s="73"/>
      <c r="H590" s="74"/>
      <c r="I590" s="74"/>
      <c r="J590" s="74"/>
      <c r="K590" s="74"/>
      <c r="L590" s="74"/>
      <c r="M590" s="74"/>
      <c r="N590" s="74"/>
      <c r="O590" s="74"/>
      <c r="P590" s="74"/>
      <c r="Q590" s="74"/>
      <c r="R590" s="74"/>
      <c r="S590" s="74"/>
      <c r="T590" s="74"/>
      <c r="U590" s="74"/>
      <c r="V590" s="74"/>
      <c r="W590" s="74"/>
      <c r="X590" s="74"/>
      <c r="Y590" s="74"/>
      <c r="Z590" s="74"/>
      <c r="AA590" s="74"/>
      <c r="AB590" s="74"/>
    </row>
    <row r="591" spans="1:28" ht="26.25" customHeight="1" x14ac:dyDescent="0.2">
      <c r="A591" s="77"/>
      <c r="B591" s="78"/>
      <c r="C591" s="77">
        <v>585</v>
      </c>
      <c r="D591" s="85" t="s">
        <v>635</v>
      </c>
      <c r="E591" s="86" t="str">
        <f t="array" aca="1" ref="E591" ca="1">IFERROR(IMAGE(INDEX(Poke_Ref!$C$2:$C$745, MATCH(D591, Poke_Ref!$B$2:$B$745,0)), 3), "")</f>
        <v/>
      </c>
      <c r="F591" s="7" t="s">
        <v>8</v>
      </c>
      <c r="G591" s="73"/>
      <c r="H591" s="74"/>
      <c r="I591" s="74"/>
      <c r="J591" s="74"/>
      <c r="K591" s="74"/>
      <c r="L591" s="74"/>
      <c r="M591" s="74"/>
      <c r="N591" s="74"/>
      <c r="O591" s="74"/>
      <c r="P591" s="74"/>
      <c r="Q591" s="74"/>
      <c r="R591" s="74"/>
      <c r="S591" s="74"/>
      <c r="T591" s="74"/>
      <c r="U591" s="74"/>
      <c r="V591" s="74"/>
      <c r="W591" s="74"/>
      <c r="X591" s="74"/>
      <c r="Y591" s="74"/>
      <c r="Z591" s="74"/>
      <c r="AA591" s="74"/>
      <c r="AB591" s="74"/>
    </row>
    <row r="592" spans="1:28" ht="26.25" customHeight="1" x14ac:dyDescent="0.2">
      <c r="A592" s="77"/>
      <c r="B592" s="78"/>
      <c r="C592" s="77">
        <v>586</v>
      </c>
      <c r="D592" s="85" t="s">
        <v>636</v>
      </c>
      <c r="E592" s="86" t="str">
        <f t="array" aca="1" ref="E592" ca="1">IFERROR(IMAGE(INDEX(Poke_Ref!$C$2:$C$745, MATCH(D592, Poke_Ref!$B$2:$B$745,0)), 3), "")</f>
        <v/>
      </c>
      <c r="F592" s="7" t="s">
        <v>8</v>
      </c>
      <c r="G592" s="73"/>
      <c r="H592" s="74"/>
      <c r="I592" s="74"/>
      <c r="J592" s="74"/>
      <c r="K592" s="74"/>
      <c r="L592" s="74"/>
      <c r="M592" s="74"/>
      <c r="N592" s="74"/>
      <c r="O592" s="74"/>
      <c r="P592" s="74"/>
      <c r="Q592" s="74"/>
      <c r="R592" s="74"/>
      <c r="S592" s="74"/>
      <c r="T592" s="74"/>
      <c r="U592" s="74"/>
      <c r="V592" s="74"/>
      <c r="W592" s="74"/>
      <c r="X592" s="74"/>
      <c r="Y592" s="74"/>
      <c r="Z592" s="74"/>
      <c r="AA592" s="74"/>
      <c r="AB592" s="74"/>
    </row>
    <row r="593" spans="1:28" ht="26.25" customHeight="1" x14ac:dyDescent="0.2">
      <c r="A593" s="77"/>
      <c r="B593" s="78"/>
      <c r="C593" s="77">
        <v>587</v>
      </c>
      <c r="D593" s="85" t="s">
        <v>637</v>
      </c>
      <c r="E593" s="86" t="str">
        <f t="array" aca="1" ref="E593" ca="1">IFERROR(IMAGE(INDEX(Poke_Ref!$C$2:$C$745, MATCH(D593, Poke_Ref!$B$2:$B$745,0)), 3), "")</f>
        <v/>
      </c>
      <c r="F593" s="7" t="s">
        <v>8</v>
      </c>
      <c r="G593" s="73"/>
      <c r="H593" s="74"/>
      <c r="I593" s="74"/>
      <c r="J593" s="74"/>
      <c r="K593" s="74"/>
      <c r="L593" s="74"/>
      <c r="M593" s="74"/>
      <c r="N593" s="74"/>
      <c r="O593" s="74"/>
      <c r="P593" s="74"/>
      <c r="Q593" s="74"/>
      <c r="R593" s="74"/>
      <c r="S593" s="74"/>
      <c r="T593" s="74"/>
      <c r="U593" s="74"/>
      <c r="V593" s="74"/>
      <c r="W593" s="74"/>
      <c r="X593" s="74"/>
      <c r="Y593" s="74"/>
      <c r="Z593" s="74"/>
      <c r="AA593" s="74"/>
      <c r="AB593" s="74"/>
    </row>
    <row r="594" spans="1:28" ht="26.25" customHeight="1" x14ac:dyDescent="0.2">
      <c r="A594" s="77"/>
      <c r="B594" s="78"/>
      <c r="C594" s="77">
        <v>588</v>
      </c>
      <c r="D594" s="85" t="s">
        <v>638</v>
      </c>
      <c r="E594" s="86" t="str">
        <f t="array" aca="1" ref="E594" ca="1">IFERROR(IMAGE(INDEX(Poke_Ref!$C$2:$C$745, MATCH(D594, Poke_Ref!$B$2:$B$745,0)), 3), "")</f>
        <v/>
      </c>
      <c r="F594" s="7" t="s">
        <v>8</v>
      </c>
      <c r="G594" s="73"/>
      <c r="H594" s="74"/>
      <c r="I594" s="74"/>
      <c r="J594" s="74"/>
      <c r="K594" s="74"/>
      <c r="L594" s="74"/>
      <c r="M594" s="74"/>
      <c r="N594" s="74"/>
      <c r="O594" s="74"/>
      <c r="P594" s="74"/>
      <c r="Q594" s="74"/>
      <c r="R594" s="74"/>
      <c r="S594" s="74"/>
      <c r="T594" s="74"/>
      <c r="U594" s="74"/>
      <c r="V594" s="74"/>
      <c r="W594" s="74"/>
      <c r="X594" s="74"/>
      <c r="Y594" s="74"/>
      <c r="Z594" s="74"/>
      <c r="AA594" s="74"/>
      <c r="AB594" s="74"/>
    </row>
    <row r="595" spans="1:28" ht="26.25" customHeight="1" x14ac:dyDescent="0.2">
      <c r="A595" s="77"/>
      <c r="B595" s="78"/>
      <c r="C595" s="77">
        <v>589</v>
      </c>
      <c r="D595" s="85" t="s">
        <v>639</v>
      </c>
      <c r="E595" s="86" t="str">
        <f t="array" aca="1" ref="E595" ca="1">IFERROR(IMAGE(INDEX(Poke_Ref!$C$2:$C$745, MATCH(D595, Poke_Ref!$B$2:$B$745,0)), 3), "")</f>
        <v/>
      </c>
      <c r="F595" s="87" t="s">
        <v>8</v>
      </c>
      <c r="G595" s="73"/>
      <c r="H595" s="74"/>
      <c r="I595" s="74"/>
      <c r="J595" s="74"/>
      <c r="K595" s="74"/>
      <c r="L595" s="74"/>
      <c r="M595" s="74"/>
      <c r="N595" s="74"/>
      <c r="O595" s="74"/>
      <c r="P595" s="74"/>
      <c r="Q595" s="74"/>
      <c r="R595" s="74"/>
      <c r="S595" s="74"/>
      <c r="T595" s="74"/>
      <c r="U595" s="74"/>
      <c r="V595" s="74"/>
      <c r="W595" s="74"/>
      <c r="X595" s="74"/>
      <c r="Y595" s="74"/>
      <c r="Z595" s="74"/>
      <c r="AA595" s="74"/>
      <c r="AB595" s="74"/>
    </row>
    <row r="596" spans="1:28" ht="26.25" customHeight="1" x14ac:dyDescent="0.2">
      <c r="A596" s="77"/>
      <c r="B596" s="78"/>
      <c r="C596" s="77">
        <v>590</v>
      </c>
      <c r="D596" s="85" t="s">
        <v>640</v>
      </c>
      <c r="E596" s="86" t="str">
        <f t="array" aca="1" ref="E596" ca="1">IFERROR(IMAGE(INDEX(Poke_Ref!$C$2:$C$745, MATCH(D596, Poke_Ref!$B$2:$B$745,0)), 3), "")</f>
        <v/>
      </c>
      <c r="F596" s="7" t="s">
        <v>8</v>
      </c>
      <c r="G596" s="73"/>
      <c r="H596" s="74"/>
      <c r="I596" s="74"/>
      <c r="J596" s="74"/>
      <c r="K596" s="74"/>
      <c r="L596" s="74"/>
      <c r="M596" s="74"/>
      <c r="N596" s="74"/>
      <c r="O596" s="74"/>
      <c r="P596" s="74"/>
      <c r="Q596" s="74"/>
      <c r="R596" s="74"/>
      <c r="S596" s="74"/>
      <c r="T596" s="74"/>
      <c r="U596" s="74"/>
      <c r="V596" s="74"/>
      <c r="W596" s="74"/>
      <c r="X596" s="74"/>
      <c r="Y596" s="74"/>
      <c r="Z596" s="74"/>
      <c r="AA596" s="74"/>
      <c r="AB596" s="74"/>
    </row>
    <row r="597" spans="1:28" ht="26.25" customHeight="1" x14ac:dyDescent="0.2">
      <c r="A597" s="77"/>
      <c r="B597" s="78"/>
      <c r="C597" s="77">
        <v>591</v>
      </c>
      <c r="D597" s="85" t="s">
        <v>641</v>
      </c>
      <c r="E597" s="86" t="str">
        <f t="array" aca="1" ref="E597" ca="1">IFERROR(IMAGE(INDEX(Poke_Ref!$C$2:$C$745, MATCH(D597, Poke_Ref!$B$2:$B$745,0)), 3), "")</f>
        <v/>
      </c>
      <c r="F597" s="7" t="s">
        <v>8</v>
      </c>
      <c r="G597" s="73"/>
      <c r="H597" s="74"/>
      <c r="I597" s="74"/>
      <c r="J597" s="74"/>
      <c r="K597" s="74"/>
      <c r="L597" s="74"/>
      <c r="M597" s="74"/>
      <c r="N597" s="74"/>
      <c r="O597" s="74"/>
      <c r="P597" s="74"/>
      <c r="Q597" s="74"/>
      <c r="R597" s="74"/>
      <c r="S597" s="74"/>
      <c r="T597" s="74"/>
      <c r="U597" s="74"/>
      <c r="V597" s="74"/>
      <c r="W597" s="74"/>
      <c r="X597" s="74"/>
      <c r="Y597" s="74"/>
      <c r="Z597" s="74"/>
      <c r="AA597" s="74"/>
      <c r="AB597" s="74"/>
    </row>
    <row r="598" spans="1:28" ht="26.25" customHeight="1" x14ac:dyDescent="0.2">
      <c r="A598" s="77"/>
      <c r="B598" s="78"/>
      <c r="C598" s="77">
        <v>592</v>
      </c>
      <c r="D598" s="85" t="s">
        <v>642</v>
      </c>
      <c r="E598" s="86" t="str">
        <f t="array" aca="1" ref="E598" ca="1">IFERROR(IMAGE(INDEX(Poke_Ref!$C$2:$C$745, MATCH(D598, Poke_Ref!$B$2:$B$745,0)), 3), "")</f>
        <v/>
      </c>
      <c r="F598" s="7" t="s">
        <v>8</v>
      </c>
      <c r="G598" s="73"/>
      <c r="H598" s="74"/>
      <c r="I598" s="74"/>
      <c r="J598" s="74"/>
      <c r="K598" s="74"/>
      <c r="L598" s="74"/>
      <c r="M598" s="74"/>
      <c r="N598" s="74"/>
      <c r="O598" s="74"/>
      <c r="P598" s="74"/>
      <c r="Q598" s="74"/>
      <c r="R598" s="74"/>
      <c r="S598" s="74"/>
      <c r="T598" s="74"/>
      <c r="U598" s="74"/>
      <c r="V598" s="74"/>
      <c r="W598" s="74"/>
      <c r="X598" s="74"/>
      <c r="Y598" s="74"/>
      <c r="Z598" s="74"/>
      <c r="AA598" s="74"/>
      <c r="AB598" s="74"/>
    </row>
    <row r="599" spans="1:28" ht="26.25" customHeight="1" x14ac:dyDescent="0.2">
      <c r="A599" s="77"/>
      <c r="B599" s="78"/>
      <c r="C599" s="77">
        <v>593</v>
      </c>
      <c r="D599" s="85" t="s">
        <v>643</v>
      </c>
      <c r="E599" s="86" t="str">
        <f t="array" aca="1" ref="E599" ca="1">IFERROR(IMAGE(INDEX(Poke_Ref!$C$2:$C$745, MATCH(D599, Poke_Ref!$B$2:$B$745,0)), 3), "")</f>
        <v/>
      </c>
      <c r="F599" s="7" t="s">
        <v>8</v>
      </c>
      <c r="G599" s="73"/>
      <c r="H599" s="74"/>
      <c r="I599" s="74"/>
      <c r="J599" s="74"/>
      <c r="K599" s="74"/>
      <c r="L599" s="74"/>
      <c r="M599" s="74"/>
      <c r="N599" s="74"/>
      <c r="O599" s="74"/>
      <c r="P599" s="74"/>
      <c r="Q599" s="74"/>
      <c r="R599" s="74"/>
      <c r="S599" s="74"/>
      <c r="T599" s="74"/>
      <c r="U599" s="74"/>
      <c r="V599" s="74"/>
      <c r="W599" s="74"/>
      <c r="X599" s="74"/>
      <c r="Y599" s="74"/>
      <c r="Z599" s="74"/>
      <c r="AA599" s="74"/>
      <c r="AB599" s="74"/>
    </row>
    <row r="600" spans="1:28" ht="26.25" customHeight="1" x14ac:dyDescent="0.2">
      <c r="A600" s="77"/>
      <c r="B600" s="78"/>
      <c r="C600" s="77">
        <v>594</v>
      </c>
      <c r="D600" s="85" t="s">
        <v>644</v>
      </c>
      <c r="E600" s="86" t="str">
        <f t="array" aca="1" ref="E600" ca="1">IFERROR(IMAGE(INDEX(Poke_Ref!$C$2:$C$745, MATCH(D600, Poke_Ref!$B$2:$B$745,0)), 3), "")</f>
        <v/>
      </c>
      <c r="F600" s="7" t="s">
        <v>8</v>
      </c>
      <c r="G600" s="73"/>
      <c r="H600" s="74"/>
      <c r="I600" s="74"/>
      <c r="J600" s="74"/>
      <c r="K600" s="74"/>
      <c r="L600" s="74"/>
      <c r="M600" s="74"/>
      <c r="N600" s="74"/>
      <c r="O600" s="74"/>
      <c r="P600" s="74"/>
      <c r="Q600" s="74"/>
      <c r="R600" s="74"/>
      <c r="S600" s="74"/>
      <c r="T600" s="74"/>
      <c r="U600" s="74"/>
      <c r="V600" s="74"/>
      <c r="W600" s="74"/>
      <c r="X600" s="74"/>
      <c r="Y600" s="74"/>
      <c r="Z600" s="74"/>
      <c r="AA600" s="74"/>
      <c r="AB600" s="74"/>
    </row>
    <row r="601" spans="1:28" ht="26.25" customHeight="1" x14ac:dyDescent="0.2">
      <c r="A601" s="77"/>
      <c r="B601" s="78"/>
      <c r="C601" s="77">
        <v>595</v>
      </c>
      <c r="D601" s="85" t="s">
        <v>645</v>
      </c>
      <c r="E601" s="86" t="str">
        <f t="array" aca="1" ref="E601" ca="1">IFERROR(IMAGE(INDEX(Poke_Ref!$C$2:$C$745, MATCH(D601, Poke_Ref!$B$2:$B$745,0)), 3), "")</f>
        <v/>
      </c>
      <c r="F601" s="7" t="s">
        <v>8</v>
      </c>
      <c r="G601" s="73"/>
      <c r="H601" s="74"/>
      <c r="I601" s="74"/>
      <c r="J601" s="74"/>
      <c r="K601" s="74"/>
      <c r="L601" s="74"/>
      <c r="M601" s="74"/>
      <c r="N601" s="74"/>
      <c r="O601" s="74"/>
      <c r="P601" s="74"/>
      <c r="Q601" s="74"/>
      <c r="R601" s="74"/>
      <c r="S601" s="74"/>
      <c r="T601" s="74"/>
      <c r="U601" s="74"/>
      <c r="V601" s="74"/>
      <c r="W601" s="74"/>
      <c r="X601" s="74"/>
      <c r="Y601" s="74"/>
      <c r="Z601" s="74"/>
      <c r="AA601" s="74"/>
      <c r="AB601" s="74"/>
    </row>
    <row r="602" spans="1:28" ht="26.25" customHeight="1" x14ac:dyDescent="0.2">
      <c r="A602" s="77"/>
      <c r="B602" s="78"/>
      <c r="C602" s="77">
        <v>596</v>
      </c>
      <c r="D602" s="85" t="s">
        <v>646</v>
      </c>
      <c r="E602" s="86" t="str">
        <f t="array" aca="1" ref="E602" ca="1">IFERROR(IMAGE(INDEX(Poke_Ref!$C$2:$C$745, MATCH(D602, Poke_Ref!$B$2:$B$745,0)), 3), "")</f>
        <v/>
      </c>
      <c r="F602" s="7" t="s">
        <v>8</v>
      </c>
      <c r="G602" s="73"/>
      <c r="H602" s="74"/>
      <c r="I602" s="74"/>
      <c r="J602" s="74"/>
      <c r="K602" s="74"/>
      <c r="L602" s="74"/>
      <c r="M602" s="74"/>
      <c r="N602" s="74"/>
      <c r="O602" s="74"/>
      <c r="P602" s="74"/>
      <c r="Q602" s="74"/>
      <c r="R602" s="74"/>
      <c r="S602" s="74"/>
      <c r="T602" s="74"/>
      <c r="U602" s="74"/>
      <c r="V602" s="74"/>
      <c r="W602" s="74"/>
      <c r="X602" s="74"/>
      <c r="Y602" s="74"/>
      <c r="Z602" s="74"/>
      <c r="AA602" s="74"/>
      <c r="AB602" s="74"/>
    </row>
    <row r="603" spans="1:28" ht="26.25" customHeight="1" x14ac:dyDescent="0.2">
      <c r="A603" s="77"/>
      <c r="B603" s="78"/>
      <c r="C603" s="77">
        <v>597</v>
      </c>
      <c r="D603" s="85" t="s">
        <v>647</v>
      </c>
      <c r="E603" s="86" t="str">
        <f t="array" aca="1" ref="E603" ca="1">IFERROR(IMAGE(INDEX(Poke_Ref!$C$2:$C$745, MATCH(D603, Poke_Ref!$B$2:$B$745,0)), 3), "")</f>
        <v/>
      </c>
      <c r="F603" s="7" t="s">
        <v>8</v>
      </c>
      <c r="G603" s="73"/>
      <c r="H603" s="74"/>
      <c r="I603" s="74"/>
      <c r="J603" s="74"/>
      <c r="K603" s="74"/>
      <c r="L603" s="74"/>
      <c r="M603" s="74"/>
      <c r="N603" s="74"/>
      <c r="O603" s="74"/>
      <c r="P603" s="74"/>
      <c r="Q603" s="74"/>
      <c r="R603" s="74"/>
      <c r="S603" s="74"/>
      <c r="T603" s="74"/>
      <c r="U603" s="74"/>
      <c r="V603" s="74"/>
      <c r="W603" s="74"/>
      <c r="X603" s="74"/>
      <c r="Y603" s="74"/>
      <c r="Z603" s="74"/>
      <c r="AA603" s="74"/>
      <c r="AB603" s="74"/>
    </row>
    <row r="604" spans="1:28" ht="26.25" customHeight="1" x14ac:dyDescent="0.2">
      <c r="A604" s="77"/>
      <c r="B604" s="78"/>
      <c r="C604" s="77">
        <v>598</v>
      </c>
      <c r="D604" s="85" t="s">
        <v>648</v>
      </c>
      <c r="E604" s="86" t="str">
        <f t="array" aca="1" ref="E604" ca="1">IFERROR(IMAGE(INDEX(Poke_Ref!$C$2:$C$745, MATCH(D604, Poke_Ref!$B$2:$B$745,0)), 3), "")</f>
        <v/>
      </c>
      <c r="F604" s="87" t="s">
        <v>8</v>
      </c>
      <c r="G604" s="73"/>
      <c r="H604" s="74"/>
      <c r="I604" s="74"/>
      <c r="J604" s="74"/>
      <c r="K604" s="74"/>
      <c r="L604" s="74"/>
      <c r="M604" s="74"/>
      <c r="N604" s="74"/>
      <c r="O604" s="74"/>
      <c r="P604" s="74"/>
      <c r="Q604" s="74"/>
      <c r="R604" s="74"/>
      <c r="S604" s="74"/>
      <c r="T604" s="74"/>
      <c r="U604" s="74"/>
      <c r="V604" s="74"/>
      <c r="W604" s="74"/>
      <c r="X604" s="74"/>
      <c r="Y604" s="74"/>
      <c r="Z604" s="74"/>
      <c r="AA604" s="74"/>
      <c r="AB604" s="74"/>
    </row>
    <row r="605" spans="1:28" ht="26.25" customHeight="1" x14ac:dyDescent="0.2">
      <c r="A605" s="77"/>
      <c r="B605" s="78"/>
      <c r="C605" s="77">
        <v>599</v>
      </c>
      <c r="D605" s="85" t="s">
        <v>649</v>
      </c>
      <c r="E605" s="86" t="str">
        <f t="array" aca="1" ref="E605" ca="1">IFERROR(IMAGE(INDEX(Poke_Ref!$C$2:$C$745, MATCH(D605, Poke_Ref!$B$2:$B$745,0)), 3), "")</f>
        <v/>
      </c>
      <c r="F605" s="7" t="s">
        <v>8</v>
      </c>
      <c r="G605" s="73"/>
      <c r="H605" s="74"/>
      <c r="I605" s="74"/>
      <c r="J605" s="74"/>
      <c r="K605" s="74"/>
      <c r="L605" s="74"/>
      <c r="M605" s="74"/>
      <c r="N605" s="74"/>
      <c r="O605" s="74"/>
      <c r="P605" s="74"/>
      <c r="Q605" s="74"/>
      <c r="R605" s="74"/>
      <c r="S605" s="74"/>
      <c r="T605" s="74"/>
      <c r="U605" s="74"/>
      <c r="V605" s="74"/>
      <c r="W605" s="74"/>
      <c r="X605" s="74"/>
      <c r="Y605" s="74"/>
      <c r="Z605" s="74"/>
      <c r="AA605" s="74"/>
      <c r="AB605" s="74"/>
    </row>
    <row r="606" spans="1:28" ht="26.25" customHeight="1" x14ac:dyDescent="0.2">
      <c r="A606" s="77"/>
      <c r="B606" s="78"/>
      <c r="C606" s="77">
        <v>600</v>
      </c>
      <c r="D606" s="85" t="s">
        <v>650</v>
      </c>
      <c r="E606" s="86" t="str">
        <f t="array" aca="1" ref="E606" ca="1">IFERROR(IMAGE(INDEX(Poke_Ref!$C$2:$C$745, MATCH(D606, Poke_Ref!$B$2:$B$745,0)), 3), "")</f>
        <v/>
      </c>
      <c r="F606" s="87" t="s">
        <v>8</v>
      </c>
      <c r="G606" s="73"/>
      <c r="H606" s="74"/>
      <c r="I606" s="74"/>
      <c r="J606" s="74"/>
      <c r="K606" s="74"/>
      <c r="L606" s="74"/>
      <c r="M606" s="74"/>
      <c r="N606" s="74"/>
      <c r="O606" s="74"/>
      <c r="P606" s="74"/>
      <c r="Q606" s="74"/>
      <c r="R606" s="74"/>
      <c r="S606" s="74"/>
      <c r="T606" s="74"/>
      <c r="U606" s="74"/>
      <c r="V606" s="74"/>
      <c r="W606" s="74"/>
      <c r="X606" s="74"/>
      <c r="Y606" s="74"/>
      <c r="Z606" s="74"/>
      <c r="AA606" s="74"/>
      <c r="AB606" s="74"/>
    </row>
    <row r="607" spans="1:28" ht="26.25" customHeight="1" x14ac:dyDescent="0.2">
      <c r="A607" s="77"/>
      <c r="B607" s="78"/>
      <c r="C607" s="77">
        <v>601</v>
      </c>
      <c r="D607" s="85" t="s">
        <v>651</v>
      </c>
      <c r="E607" s="86" t="str">
        <f t="array" aca="1" ref="E607" ca="1">IFERROR(IMAGE(INDEX(Poke_Ref!$C$2:$C$745, MATCH(D607, Poke_Ref!$B$2:$B$745,0)), 3), "")</f>
        <v/>
      </c>
      <c r="F607" s="87" t="s">
        <v>8</v>
      </c>
      <c r="G607" s="73"/>
      <c r="H607" s="74"/>
      <c r="I607" s="74"/>
      <c r="J607" s="74"/>
      <c r="K607" s="74"/>
      <c r="L607" s="74"/>
      <c r="M607" s="74"/>
      <c r="N607" s="74"/>
      <c r="O607" s="74"/>
      <c r="P607" s="74"/>
      <c r="Q607" s="74"/>
      <c r="R607" s="74"/>
      <c r="S607" s="74"/>
      <c r="T607" s="74"/>
      <c r="U607" s="74"/>
      <c r="V607" s="74"/>
      <c r="W607" s="74"/>
      <c r="X607" s="74"/>
      <c r="Y607" s="74"/>
      <c r="Z607" s="74"/>
      <c r="AA607" s="74"/>
      <c r="AB607" s="74"/>
    </row>
    <row r="608" spans="1:28" ht="26.25" customHeight="1" x14ac:dyDescent="0.2">
      <c r="A608" s="77"/>
      <c r="B608" s="78"/>
      <c r="C608" s="77">
        <v>602</v>
      </c>
      <c r="D608" s="85" t="s">
        <v>652</v>
      </c>
      <c r="E608" s="86" t="str">
        <f t="array" aca="1" ref="E608" ca="1">IFERROR(IMAGE(INDEX(Poke_Ref!$C$2:$C$745, MATCH(D608, Poke_Ref!$B$2:$B$745,0)), 3), "")</f>
        <v/>
      </c>
      <c r="F608" s="7" t="s">
        <v>8</v>
      </c>
      <c r="G608" s="73"/>
      <c r="H608" s="74"/>
      <c r="I608" s="74"/>
      <c r="J608" s="74"/>
      <c r="K608" s="74"/>
      <c r="L608" s="74"/>
      <c r="M608" s="74"/>
      <c r="N608" s="74"/>
      <c r="O608" s="74"/>
      <c r="P608" s="74"/>
      <c r="Q608" s="74"/>
      <c r="R608" s="74"/>
      <c r="S608" s="74"/>
      <c r="T608" s="74"/>
      <c r="U608" s="74"/>
      <c r="V608" s="74"/>
      <c r="W608" s="74"/>
      <c r="X608" s="74"/>
      <c r="Y608" s="74"/>
      <c r="Z608" s="74"/>
      <c r="AA608" s="74"/>
      <c r="AB608" s="74"/>
    </row>
    <row r="609" spans="1:28" ht="26.25" customHeight="1" x14ac:dyDescent="0.2">
      <c r="A609" s="77"/>
      <c r="B609" s="78"/>
      <c r="C609" s="77">
        <v>603</v>
      </c>
      <c r="D609" s="85" t="s">
        <v>653</v>
      </c>
      <c r="E609" s="86" t="str">
        <f t="array" aca="1" ref="E609" ca="1">IFERROR(IMAGE(INDEX(Poke_Ref!$C$2:$C$745, MATCH(D609, Poke_Ref!$B$2:$B$745,0)), 3), "")</f>
        <v/>
      </c>
      <c r="F609" s="87" t="s">
        <v>8</v>
      </c>
      <c r="G609" s="73"/>
      <c r="H609" s="74"/>
      <c r="I609" s="74"/>
      <c r="J609" s="74"/>
      <c r="K609" s="74"/>
      <c r="L609" s="74"/>
      <c r="M609" s="74"/>
      <c r="N609" s="74"/>
      <c r="O609" s="74"/>
      <c r="P609" s="74"/>
      <c r="Q609" s="74"/>
      <c r="R609" s="74"/>
      <c r="S609" s="74"/>
      <c r="T609" s="74"/>
      <c r="U609" s="74"/>
      <c r="V609" s="74"/>
      <c r="W609" s="74"/>
      <c r="X609" s="74"/>
      <c r="Y609" s="74"/>
      <c r="Z609" s="74"/>
      <c r="AA609" s="74"/>
      <c r="AB609" s="74"/>
    </row>
    <row r="610" spans="1:28" ht="26.25" customHeight="1" x14ac:dyDescent="0.2">
      <c r="A610" s="77"/>
      <c r="B610" s="78"/>
      <c r="C610" s="77">
        <v>604</v>
      </c>
      <c r="D610" s="85" t="s">
        <v>654</v>
      </c>
      <c r="E610" s="86" t="str">
        <f t="array" aca="1" ref="E610" ca="1">IFERROR(IMAGE(INDEX(Poke_Ref!$C$2:$C$745, MATCH(D610, Poke_Ref!$B$2:$B$745,0)), 3), "")</f>
        <v/>
      </c>
      <c r="F610" s="87" t="s">
        <v>8</v>
      </c>
      <c r="G610" s="73"/>
      <c r="H610" s="74"/>
      <c r="I610" s="74"/>
      <c r="J610" s="74"/>
      <c r="K610" s="74"/>
      <c r="L610" s="74"/>
      <c r="M610" s="74"/>
      <c r="N610" s="74"/>
      <c r="O610" s="74"/>
      <c r="P610" s="74"/>
      <c r="Q610" s="74"/>
      <c r="R610" s="74"/>
      <c r="S610" s="74"/>
      <c r="T610" s="74"/>
      <c r="U610" s="74"/>
      <c r="V610" s="74"/>
      <c r="W610" s="74"/>
      <c r="X610" s="74"/>
      <c r="Y610" s="74"/>
      <c r="Z610" s="74"/>
      <c r="AA610" s="74"/>
      <c r="AB610" s="74"/>
    </row>
    <row r="611" spans="1:28" ht="26.25" customHeight="1" x14ac:dyDescent="0.2">
      <c r="A611" s="77"/>
      <c r="B611" s="78"/>
      <c r="C611" s="77">
        <v>605</v>
      </c>
      <c r="D611" s="85" t="s">
        <v>655</v>
      </c>
      <c r="E611" s="86" t="str">
        <f t="array" aca="1" ref="E611" ca="1">IFERROR(IMAGE(INDEX(Poke_Ref!$C$2:$C$745, MATCH(D611, Poke_Ref!$B$2:$B$745,0)), 3), "")</f>
        <v/>
      </c>
      <c r="F611" s="87" t="s">
        <v>8</v>
      </c>
      <c r="G611" s="73"/>
      <c r="H611" s="74"/>
      <c r="I611" s="74"/>
      <c r="J611" s="74"/>
      <c r="K611" s="74"/>
      <c r="L611" s="74"/>
      <c r="M611" s="74"/>
      <c r="N611" s="74"/>
      <c r="O611" s="74"/>
      <c r="P611" s="74"/>
      <c r="Q611" s="74"/>
      <c r="R611" s="74"/>
      <c r="S611" s="74"/>
      <c r="T611" s="74"/>
      <c r="U611" s="74"/>
      <c r="V611" s="74"/>
      <c r="W611" s="74"/>
      <c r="X611" s="74"/>
      <c r="Y611" s="74"/>
      <c r="Z611" s="74"/>
      <c r="AA611" s="74"/>
      <c r="AB611" s="74"/>
    </row>
    <row r="612" spans="1:28" ht="26.25" customHeight="1" x14ac:dyDescent="0.2">
      <c r="A612" s="77"/>
      <c r="B612" s="78"/>
      <c r="C612" s="77">
        <v>606</v>
      </c>
      <c r="D612" s="85" t="s">
        <v>656</v>
      </c>
      <c r="E612" s="86" t="str">
        <f t="array" aca="1" ref="E612" ca="1">IFERROR(IMAGE(INDEX(Poke_Ref!$C$2:$C$745, MATCH(D612, Poke_Ref!$B$2:$B$745,0)), 3), "")</f>
        <v/>
      </c>
      <c r="F612" s="87" t="s">
        <v>8</v>
      </c>
      <c r="G612" s="73"/>
      <c r="H612" s="74"/>
      <c r="I612" s="74"/>
      <c r="J612" s="74"/>
      <c r="K612" s="74"/>
      <c r="L612" s="74"/>
      <c r="M612" s="74"/>
      <c r="N612" s="74"/>
      <c r="O612" s="74"/>
      <c r="P612" s="74"/>
      <c r="Q612" s="74"/>
      <c r="R612" s="74"/>
      <c r="S612" s="74"/>
      <c r="T612" s="74"/>
      <c r="U612" s="74"/>
      <c r="V612" s="74"/>
      <c r="W612" s="74"/>
      <c r="X612" s="74"/>
      <c r="Y612" s="74"/>
      <c r="Z612" s="74"/>
      <c r="AA612" s="74"/>
      <c r="AB612" s="74"/>
    </row>
    <row r="613" spans="1:28" ht="26.25" customHeight="1" x14ac:dyDescent="0.2">
      <c r="A613" s="77"/>
      <c r="B613" s="78"/>
      <c r="C613" s="77">
        <v>607</v>
      </c>
      <c r="D613" s="85" t="s">
        <v>657</v>
      </c>
      <c r="E613" s="86" t="str">
        <f t="array" aca="1" ref="E613" ca="1">IFERROR(IMAGE(INDEX(Poke_Ref!$C$2:$C$745, MATCH(D613, Poke_Ref!$B$2:$B$745,0)), 3), "")</f>
        <v/>
      </c>
      <c r="F613" s="7" t="s">
        <v>8</v>
      </c>
      <c r="G613" s="73"/>
      <c r="H613" s="74"/>
      <c r="I613" s="74"/>
      <c r="J613" s="74"/>
      <c r="K613" s="74"/>
      <c r="L613" s="74"/>
      <c r="M613" s="74"/>
      <c r="N613" s="74"/>
      <c r="O613" s="74"/>
      <c r="P613" s="74"/>
      <c r="Q613" s="74"/>
      <c r="R613" s="74"/>
      <c r="S613" s="74"/>
      <c r="T613" s="74"/>
      <c r="U613" s="74"/>
      <c r="V613" s="74"/>
      <c r="W613" s="74"/>
      <c r="X613" s="74"/>
      <c r="Y613" s="74"/>
      <c r="Z613" s="74"/>
      <c r="AA613" s="74"/>
      <c r="AB613" s="74"/>
    </row>
    <row r="614" spans="1:28" ht="26.25" customHeight="1" x14ac:dyDescent="0.2">
      <c r="A614" s="77"/>
      <c r="B614" s="78"/>
      <c r="C614" s="77">
        <v>608</v>
      </c>
      <c r="D614" s="85" t="s">
        <v>658</v>
      </c>
      <c r="E614" s="86" t="str">
        <f t="array" aca="1" ref="E614" ca="1">IFERROR(IMAGE(INDEX(Poke_Ref!$C$2:$C$745, MATCH(D614, Poke_Ref!$B$2:$B$745,0)), 3), "")</f>
        <v/>
      </c>
      <c r="F614" s="87" t="s">
        <v>8</v>
      </c>
      <c r="G614" s="73"/>
      <c r="H614" s="74"/>
      <c r="I614" s="74"/>
      <c r="J614" s="74"/>
      <c r="K614" s="74"/>
      <c r="L614" s="74"/>
      <c r="M614" s="74"/>
      <c r="N614" s="74"/>
      <c r="O614" s="74"/>
      <c r="P614" s="74"/>
      <c r="Q614" s="74"/>
      <c r="R614" s="74"/>
      <c r="S614" s="74"/>
      <c r="T614" s="74"/>
      <c r="U614" s="74"/>
      <c r="V614" s="74"/>
      <c r="W614" s="74"/>
      <c r="X614" s="74"/>
      <c r="Y614" s="74"/>
      <c r="Z614" s="74"/>
      <c r="AA614" s="74"/>
      <c r="AB614" s="74"/>
    </row>
    <row r="615" spans="1:28" ht="26.25" customHeight="1" x14ac:dyDescent="0.2">
      <c r="A615" s="77"/>
      <c r="B615" s="78"/>
      <c r="C615" s="77">
        <v>609</v>
      </c>
      <c r="D615" s="85" t="s">
        <v>659</v>
      </c>
      <c r="E615" s="86" t="str">
        <f t="array" aca="1" ref="E615" ca="1">IFERROR(IMAGE(INDEX(Poke_Ref!$C$2:$C$745, MATCH(D615, Poke_Ref!$B$2:$B$745,0)), 3), "")</f>
        <v/>
      </c>
      <c r="F615" s="87" t="s">
        <v>8</v>
      </c>
      <c r="G615" s="73"/>
      <c r="H615" s="74"/>
      <c r="I615" s="74"/>
      <c r="J615" s="74"/>
      <c r="K615" s="74"/>
      <c r="L615" s="74"/>
      <c r="M615" s="74"/>
      <c r="N615" s="74"/>
      <c r="O615" s="74"/>
      <c r="P615" s="74"/>
      <c r="Q615" s="74"/>
      <c r="R615" s="74"/>
      <c r="S615" s="74"/>
      <c r="T615" s="74"/>
      <c r="U615" s="74"/>
      <c r="V615" s="74"/>
      <c r="W615" s="74"/>
      <c r="X615" s="74"/>
      <c r="Y615" s="74"/>
      <c r="Z615" s="74"/>
      <c r="AA615" s="74"/>
      <c r="AB615" s="74"/>
    </row>
    <row r="616" spans="1:28" ht="26.25" customHeight="1" x14ac:dyDescent="0.2">
      <c r="A616" s="77"/>
      <c r="B616" s="78"/>
      <c r="C616" s="77">
        <v>610</v>
      </c>
      <c r="D616" s="85" t="s">
        <v>660</v>
      </c>
      <c r="E616" s="86" t="str">
        <f t="array" aca="1" ref="E616" ca="1">IFERROR(IMAGE(INDEX(Poke_Ref!$C$2:$C$745, MATCH(D616, Poke_Ref!$B$2:$B$745,0)), 3), "")</f>
        <v/>
      </c>
      <c r="F616" s="7" t="s">
        <v>8</v>
      </c>
      <c r="G616" s="73"/>
      <c r="H616" s="74"/>
      <c r="I616" s="74"/>
      <c r="J616" s="74"/>
      <c r="K616" s="74"/>
      <c r="L616" s="74"/>
      <c r="M616" s="74"/>
      <c r="N616" s="74"/>
      <c r="O616" s="74"/>
      <c r="P616" s="74"/>
      <c r="Q616" s="74"/>
      <c r="R616" s="74"/>
      <c r="S616" s="74"/>
      <c r="T616" s="74"/>
      <c r="U616" s="74"/>
      <c r="V616" s="74"/>
      <c r="W616" s="74"/>
      <c r="X616" s="74"/>
      <c r="Y616" s="74"/>
      <c r="Z616" s="74"/>
      <c r="AA616" s="74"/>
      <c r="AB616" s="74"/>
    </row>
    <row r="617" spans="1:28" ht="26.25" customHeight="1" x14ac:dyDescent="0.2">
      <c r="A617" s="77"/>
      <c r="B617" s="78"/>
      <c r="C617" s="77">
        <v>611</v>
      </c>
      <c r="D617" s="85" t="s">
        <v>661</v>
      </c>
      <c r="E617" s="86" t="str">
        <f t="array" aca="1" ref="E617" ca="1">IFERROR(IMAGE(INDEX(Poke_Ref!$C$2:$C$745, MATCH(D617, Poke_Ref!$B$2:$B$745,0)), 3), "")</f>
        <v/>
      </c>
      <c r="F617" s="87" t="s">
        <v>8</v>
      </c>
      <c r="G617" s="73"/>
      <c r="H617" s="74"/>
      <c r="I617" s="74"/>
      <c r="J617" s="74"/>
      <c r="K617" s="74"/>
      <c r="L617" s="74"/>
      <c r="M617" s="74"/>
      <c r="N617" s="74"/>
      <c r="O617" s="74"/>
      <c r="P617" s="74"/>
      <c r="Q617" s="74"/>
      <c r="R617" s="74"/>
      <c r="S617" s="74"/>
      <c r="T617" s="74"/>
      <c r="U617" s="74"/>
      <c r="V617" s="74"/>
      <c r="W617" s="74"/>
      <c r="X617" s="74"/>
      <c r="Y617" s="74"/>
      <c r="Z617" s="74"/>
      <c r="AA617" s="74"/>
      <c r="AB617" s="74"/>
    </row>
    <row r="618" spans="1:28" ht="26.25" customHeight="1" x14ac:dyDescent="0.2">
      <c r="A618" s="77"/>
      <c r="B618" s="78"/>
      <c r="C618" s="77">
        <v>612</v>
      </c>
      <c r="D618" s="85" t="s">
        <v>662</v>
      </c>
      <c r="E618" s="86" t="str">
        <f t="array" aca="1" ref="E618" ca="1">IFERROR(IMAGE(INDEX(Poke_Ref!$C$2:$C$745, MATCH(D618, Poke_Ref!$B$2:$B$745,0)), 3), "")</f>
        <v/>
      </c>
      <c r="F618" s="87" t="s">
        <v>8</v>
      </c>
      <c r="G618" s="73"/>
      <c r="H618" s="74"/>
      <c r="I618" s="74"/>
      <c r="J618" s="74"/>
      <c r="K618" s="74"/>
      <c r="L618" s="74"/>
      <c r="M618" s="74"/>
      <c r="N618" s="74"/>
      <c r="O618" s="74"/>
      <c r="P618" s="74"/>
      <c r="Q618" s="74"/>
      <c r="R618" s="74"/>
      <c r="S618" s="74"/>
      <c r="T618" s="74"/>
      <c r="U618" s="74"/>
      <c r="V618" s="74"/>
      <c r="W618" s="74"/>
      <c r="X618" s="74"/>
      <c r="Y618" s="74"/>
      <c r="Z618" s="74"/>
      <c r="AA618" s="74"/>
      <c r="AB618" s="74"/>
    </row>
    <row r="619" spans="1:28" ht="26.25" customHeight="1" x14ac:dyDescent="0.2">
      <c r="A619" s="77"/>
      <c r="B619" s="78"/>
      <c r="C619" s="77">
        <v>613</v>
      </c>
      <c r="D619" s="85" t="s">
        <v>663</v>
      </c>
      <c r="E619" s="86" t="str">
        <f t="array" aca="1" ref="E619" ca="1">IFERROR(IMAGE(INDEX(Poke_Ref!$C$2:$C$745, MATCH(D619, Poke_Ref!$B$2:$B$745,0)), 3), "")</f>
        <v/>
      </c>
      <c r="F619" s="7" t="s">
        <v>8</v>
      </c>
      <c r="G619" s="73"/>
      <c r="H619" s="74"/>
      <c r="I619" s="74"/>
      <c r="J619" s="74"/>
      <c r="K619" s="74"/>
      <c r="L619" s="74"/>
      <c r="M619" s="74"/>
      <c r="N619" s="74"/>
      <c r="O619" s="74"/>
      <c r="P619" s="74"/>
      <c r="Q619" s="74"/>
      <c r="R619" s="74"/>
      <c r="S619" s="74"/>
      <c r="T619" s="74"/>
      <c r="U619" s="74"/>
      <c r="V619" s="74"/>
      <c r="W619" s="74"/>
      <c r="X619" s="74"/>
      <c r="Y619" s="74"/>
      <c r="Z619" s="74"/>
      <c r="AA619" s="74"/>
      <c r="AB619" s="74"/>
    </row>
    <row r="620" spans="1:28" ht="26.25" customHeight="1" x14ac:dyDescent="0.2">
      <c r="A620" s="77"/>
      <c r="B620" s="78"/>
      <c r="C620" s="77">
        <v>614</v>
      </c>
      <c r="D620" s="85" t="s">
        <v>664</v>
      </c>
      <c r="E620" s="86" t="str">
        <f t="array" aca="1" ref="E620" ca="1">IFERROR(IMAGE(INDEX(Poke_Ref!$C$2:$C$745, MATCH(D620, Poke_Ref!$B$2:$B$745,0)), 3), "")</f>
        <v/>
      </c>
      <c r="F620" s="7" t="s">
        <v>8</v>
      </c>
      <c r="G620" s="73"/>
      <c r="H620" s="74"/>
      <c r="I620" s="74"/>
      <c r="J620" s="74"/>
      <c r="K620" s="74"/>
      <c r="L620" s="74"/>
      <c r="M620" s="74"/>
      <c r="N620" s="74"/>
      <c r="O620" s="74"/>
      <c r="P620" s="74"/>
      <c r="Q620" s="74"/>
      <c r="R620" s="74"/>
      <c r="S620" s="74"/>
      <c r="T620" s="74"/>
      <c r="U620" s="74"/>
      <c r="V620" s="74"/>
      <c r="W620" s="74"/>
      <c r="X620" s="74"/>
      <c r="Y620" s="74"/>
      <c r="Z620" s="74"/>
      <c r="AA620" s="74"/>
      <c r="AB620" s="74"/>
    </row>
    <row r="621" spans="1:28" ht="26.25" customHeight="1" x14ac:dyDescent="0.2">
      <c r="A621" s="77"/>
      <c r="B621" s="78"/>
      <c r="C621" s="77">
        <v>615</v>
      </c>
      <c r="D621" s="85" t="s">
        <v>665</v>
      </c>
      <c r="E621" s="86" t="str">
        <f t="array" aca="1" ref="E621" ca="1">IFERROR(IMAGE(INDEX(Poke_Ref!$C$2:$C$745, MATCH(D621, Poke_Ref!$B$2:$B$745,0)), 3), "")</f>
        <v/>
      </c>
      <c r="F621" s="7" t="s">
        <v>8</v>
      </c>
      <c r="G621" s="73"/>
      <c r="H621" s="74"/>
      <c r="I621" s="74"/>
      <c r="J621" s="74"/>
      <c r="K621" s="74"/>
      <c r="L621" s="74"/>
      <c r="M621" s="74"/>
      <c r="N621" s="74"/>
      <c r="O621" s="74"/>
      <c r="P621" s="74"/>
      <c r="Q621" s="74"/>
      <c r="R621" s="74"/>
      <c r="S621" s="74"/>
      <c r="T621" s="74"/>
      <c r="U621" s="74"/>
      <c r="V621" s="74"/>
      <c r="W621" s="74"/>
      <c r="X621" s="74"/>
      <c r="Y621" s="74"/>
      <c r="Z621" s="74"/>
      <c r="AA621" s="74"/>
      <c r="AB621" s="74"/>
    </row>
    <row r="622" spans="1:28" ht="26.25" customHeight="1" x14ac:dyDescent="0.2">
      <c r="A622" s="77"/>
      <c r="B622" s="78"/>
      <c r="C622" s="77">
        <v>616</v>
      </c>
      <c r="D622" s="85" t="s">
        <v>666</v>
      </c>
      <c r="E622" s="86" t="str">
        <f t="array" aca="1" ref="E622" ca="1">IFERROR(IMAGE(INDEX(Poke_Ref!$C$2:$C$745, MATCH(D622, Poke_Ref!$B$2:$B$745,0)), 3), "")</f>
        <v/>
      </c>
      <c r="F622" s="7" t="s">
        <v>8</v>
      </c>
      <c r="G622" s="73"/>
      <c r="H622" s="74"/>
      <c r="I622" s="74"/>
      <c r="J622" s="74"/>
      <c r="K622" s="74"/>
      <c r="L622" s="74"/>
      <c r="M622" s="74"/>
      <c r="N622" s="74"/>
      <c r="O622" s="74"/>
      <c r="P622" s="74"/>
      <c r="Q622" s="74"/>
      <c r="R622" s="74"/>
      <c r="S622" s="74"/>
      <c r="T622" s="74"/>
      <c r="U622" s="74"/>
      <c r="V622" s="74"/>
      <c r="W622" s="74"/>
      <c r="X622" s="74"/>
      <c r="Y622" s="74"/>
      <c r="Z622" s="74"/>
      <c r="AA622" s="74"/>
      <c r="AB622" s="74"/>
    </row>
    <row r="623" spans="1:28" ht="26.25" customHeight="1" x14ac:dyDescent="0.2">
      <c r="A623" s="77"/>
      <c r="B623" s="78"/>
      <c r="C623" s="77">
        <v>617</v>
      </c>
      <c r="D623" s="85" t="s">
        <v>667</v>
      </c>
      <c r="E623" s="86" t="str">
        <f t="array" aca="1" ref="E623" ca="1">IFERROR(IMAGE(INDEX(Poke_Ref!$C$2:$C$745, MATCH(D623, Poke_Ref!$B$2:$B$745,0)), 3), "")</f>
        <v/>
      </c>
      <c r="F623" s="7" t="s">
        <v>8</v>
      </c>
      <c r="G623" s="73"/>
      <c r="H623" s="74"/>
      <c r="I623" s="74"/>
      <c r="J623" s="74"/>
      <c r="K623" s="74"/>
      <c r="L623" s="74"/>
      <c r="M623" s="74"/>
      <c r="N623" s="74"/>
      <c r="O623" s="74"/>
      <c r="P623" s="74"/>
      <c r="Q623" s="74"/>
      <c r="R623" s="74"/>
      <c r="S623" s="74"/>
      <c r="T623" s="74"/>
      <c r="U623" s="74"/>
      <c r="V623" s="74"/>
      <c r="W623" s="74"/>
      <c r="X623" s="74"/>
      <c r="Y623" s="74"/>
      <c r="Z623" s="74"/>
      <c r="AA623" s="74"/>
      <c r="AB623" s="74"/>
    </row>
    <row r="624" spans="1:28" ht="26.25" customHeight="1" x14ac:dyDescent="0.2">
      <c r="A624" s="77"/>
      <c r="B624" s="78"/>
      <c r="C624" s="77">
        <v>618</v>
      </c>
      <c r="D624" s="85" t="s">
        <v>668</v>
      </c>
      <c r="E624" s="86" t="str">
        <f t="array" aca="1" ref="E624" ca="1">IFERROR(IMAGE(INDEX(Poke_Ref!$C$2:$C$745, MATCH(D624, Poke_Ref!$B$2:$B$745,0)), 3), "")</f>
        <v/>
      </c>
      <c r="F624" s="7" t="s">
        <v>8</v>
      </c>
      <c r="G624" s="73"/>
      <c r="H624" s="74"/>
      <c r="I624" s="74"/>
      <c r="J624" s="74"/>
      <c r="K624" s="74"/>
      <c r="L624" s="74"/>
      <c r="M624" s="74"/>
      <c r="N624" s="74"/>
      <c r="O624" s="74"/>
      <c r="P624" s="74"/>
      <c r="Q624" s="74"/>
      <c r="R624" s="74"/>
      <c r="S624" s="74"/>
      <c r="T624" s="74"/>
      <c r="U624" s="74"/>
      <c r="V624" s="74"/>
      <c r="W624" s="74"/>
      <c r="X624" s="74"/>
      <c r="Y624" s="74"/>
      <c r="Z624" s="74"/>
      <c r="AA624" s="74"/>
      <c r="AB624" s="74"/>
    </row>
    <row r="625" spans="1:28" ht="26.25" customHeight="1" x14ac:dyDescent="0.2">
      <c r="A625" s="77"/>
      <c r="B625" s="78"/>
      <c r="C625" s="77">
        <v>619</v>
      </c>
      <c r="D625" s="85" t="s">
        <v>669</v>
      </c>
      <c r="E625" s="86" t="str">
        <f t="array" aca="1" ref="E625" ca="1">IFERROR(IMAGE(INDEX(Poke_Ref!$C$2:$C$745, MATCH(D625, Poke_Ref!$B$2:$B$745,0)), 3), "")</f>
        <v/>
      </c>
      <c r="F625" s="7" t="s">
        <v>8</v>
      </c>
      <c r="G625" s="73"/>
      <c r="H625" s="74"/>
      <c r="I625" s="74"/>
      <c r="J625" s="74"/>
      <c r="K625" s="74"/>
      <c r="L625" s="74"/>
      <c r="M625" s="74"/>
      <c r="N625" s="74"/>
      <c r="O625" s="74"/>
      <c r="P625" s="74"/>
      <c r="Q625" s="74"/>
      <c r="R625" s="74"/>
      <c r="S625" s="74"/>
      <c r="T625" s="74"/>
      <c r="U625" s="74"/>
      <c r="V625" s="74"/>
      <c r="W625" s="74"/>
      <c r="X625" s="74"/>
      <c r="Y625" s="74"/>
      <c r="Z625" s="74"/>
      <c r="AA625" s="74"/>
      <c r="AB625" s="74"/>
    </row>
    <row r="626" spans="1:28" ht="26.25" customHeight="1" x14ac:dyDescent="0.2">
      <c r="A626" s="77"/>
      <c r="B626" s="78"/>
      <c r="C626" s="77">
        <v>620</v>
      </c>
      <c r="D626" s="85" t="s">
        <v>670</v>
      </c>
      <c r="E626" s="86" t="str">
        <f t="array" aca="1" ref="E626" ca="1">IFERROR(IMAGE(INDEX(Poke_Ref!$C$2:$C$745, MATCH(D626, Poke_Ref!$B$2:$B$745,0)), 3), "")</f>
        <v/>
      </c>
      <c r="F626" s="87" t="s">
        <v>8</v>
      </c>
      <c r="G626" s="73"/>
      <c r="H626" s="74"/>
      <c r="I626" s="74"/>
      <c r="J626" s="74"/>
      <c r="K626" s="74"/>
      <c r="L626" s="74"/>
      <c r="M626" s="74"/>
      <c r="N626" s="74"/>
      <c r="O626" s="74"/>
      <c r="P626" s="74"/>
      <c r="Q626" s="74"/>
      <c r="R626" s="74"/>
      <c r="S626" s="74"/>
      <c r="T626" s="74"/>
      <c r="U626" s="74"/>
      <c r="V626" s="74"/>
      <c r="W626" s="74"/>
      <c r="X626" s="74"/>
      <c r="Y626" s="74"/>
      <c r="Z626" s="74"/>
      <c r="AA626" s="74"/>
      <c r="AB626" s="74"/>
    </row>
    <row r="627" spans="1:28" ht="26.25" customHeight="1" x14ac:dyDescent="0.2">
      <c r="A627" s="77"/>
      <c r="B627" s="78"/>
      <c r="C627" s="77">
        <v>621</v>
      </c>
      <c r="D627" s="85" t="s">
        <v>671</v>
      </c>
      <c r="E627" s="86" t="str">
        <f t="array" aca="1" ref="E627" ca="1">IFERROR(IMAGE(INDEX(Poke_Ref!$C$2:$C$745, MATCH(D627, Poke_Ref!$B$2:$B$745,0)), 3), "")</f>
        <v/>
      </c>
      <c r="F627" s="7" t="s">
        <v>8</v>
      </c>
      <c r="G627" s="73"/>
      <c r="H627" s="74"/>
      <c r="I627" s="74"/>
      <c r="J627" s="74"/>
      <c r="K627" s="74"/>
      <c r="L627" s="74"/>
      <c r="M627" s="74"/>
      <c r="N627" s="74"/>
      <c r="O627" s="74"/>
      <c r="P627" s="74"/>
      <c r="Q627" s="74"/>
      <c r="R627" s="74"/>
      <c r="S627" s="74"/>
      <c r="T627" s="74"/>
      <c r="U627" s="74"/>
      <c r="V627" s="74"/>
      <c r="W627" s="74"/>
      <c r="X627" s="74"/>
      <c r="Y627" s="74"/>
      <c r="Z627" s="74"/>
      <c r="AA627" s="74"/>
      <c r="AB627" s="74"/>
    </row>
    <row r="628" spans="1:28" ht="26.25" customHeight="1" x14ac:dyDescent="0.2">
      <c r="A628" s="77"/>
      <c r="B628" s="78"/>
      <c r="C628" s="77">
        <v>622</v>
      </c>
      <c r="D628" s="85" t="s">
        <v>672</v>
      </c>
      <c r="E628" s="86" t="str">
        <f t="array" aca="1" ref="E628" ca="1">IFERROR(IMAGE(INDEX(Poke_Ref!$C$2:$C$745, MATCH(D628, Poke_Ref!$B$2:$B$745,0)), 3), "")</f>
        <v/>
      </c>
      <c r="F628" s="7" t="s">
        <v>8</v>
      </c>
      <c r="G628" s="73"/>
      <c r="H628" s="74"/>
      <c r="I628" s="74"/>
      <c r="J628" s="74"/>
      <c r="K628" s="74"/>
      <c r="L628" s="74"/>
      <c r="M628" s="74"/>
      <c r="N628" s="74"/>
      <c r="O628" s="74"/>
      <c r="P628" s="74"/>
      <c r="Q628" s="74"/>
      <c r="R628" s="74"/>
      <c r="S628" s="74"/>
      <c r="T628" s="74"/>
      <c r="U628" s="74"/>
      <c r="V628" s="74"/>
      <c r="W628" s="74"/>
      <c r="X628" s="74"/>
      <c r="Y628" s="74"/>
      <c r="Z628" s="74"/>
      <c r="AA628" s="74"/>
      <c r="AB628" s="74"/>
    </row>
    <row r="629" spans="1:28" ht="26.25" customHeight="1" x14ac:dyDescent="0.2">
      <c r="A629" s="77"/>
      <c r="B629" s="78"/>
      <c r="C629" s="77">
        <v>623</v>
      </c>
      <c r="D629" s="85" t="s">
        <v>673</v>
      </c>
      <c r="E629" s="86" t="str">
        <f t="array" aca="1" ref="E629" ca="1">IFERROR(IMAGE(INDEX(Poke_Ref!$C$2:$C$745, MATCH(D629, Poke_Ref!$B$2:$B$745,0)), 3), "")</f>
        <v/>
      </c>
      <c r="F629" s="7" t="s">
        <v>8</v>
      </c>
      <c r="G629" s="73"/>
      <c r="H629" s="74"/>
      <c r="I629" s="74"/>
      <c r="J629" s="74"/>
      <c r="K629" s="74"/>
      <c r="L629" s="74"/>
      <c r="M629" s="74"/>
      <c r="N629" s="74"/>
      <c r="O629" s="74"/>
      <c r="P629" s="74"/>
      <c r="Q629" s="74"/>
      <c r="R629" s="74"/>
      <c r="S629" s="74"/>
      <c r="T629" s="74"/>
      <c r="U629" s="74"/>
      <c r="V629" s="74"/>
      <c r="W629" s="74"/>
      <c r="X629" s="74"/>
      <c r="Y629" s="74"/>
      <c r="Z629" s="74"/>
      <c r="AA629" s="74"/>
      <c r="AB629" s="74"/>
    </row>
    <row r="630" spans="1:28" ht="26.25" customHeight="1" x14ac:dyDescent="0.2">
      <c r="A630" s="77"/>
      <c r="B630" s="78"/>
      <c r="C630" s="77">
        <v>624</v>
      </c>
      <c r="D630" s="85" t="s">
        <v>674</v>
      </c>
      <c r="E630" s="86" t="str">
        <f t="array" aca="1" ref="E630" ca="1">IFERROR(IMAGE(INDEX(Poke_Ref!$C$2:$C$745, MATCH(D630, Poke_Ref!$B$2:$B$745,0)), 3), "")</f>
        <v/>
      </c>
      <c r="F630" s="7" t="s">
        <v>8</v>
      </c>
      <c r="G630" s="73"/>
      <c r="H630" s="74"/>
      <c r="I630" s="74"/>
      <c r="J630" s="74"/>
      <c r="K630" s="74"/>
      <c r="L630" s="74"/>
      <c r="M630" s="74"/>
      <c r="N630" s="74"/>
      <c r="O630" s="74"/>
      <c r="P630" s="74"/>
      <c r="Q630" s="74"/>
      <c r="R630" s="74"/>
      <c r="S630" s="74"/>
      <c r="T630" s="74"/>
      <c r="U630" s="74"/>
      <c r="V630" s="74"/>
      <c r="W630" s="74"/>
      <c r="X630" s="74"/>
      <c r="Y630" s="74"/>
      <c r="Z630" s="74"/>
      <c r="AA630" s="74"/>
      <c r="AB630" s="74"/>
    </row>
    <row r="631" spans="1:28" ht="26.25" customHeight="1" x14ac:dyDescent="0.2">
      <c r="A631" s="77"/>
      <c r="B631" s="78"/>
      <c r="C631" s="77">
        <v>625</v>
      </c>
      <c r="D631" s="85" t="s">
        <v>675</v>
      </c>
      <c r="E631" s="86" t="str">
        <f t="array" aca="1" ref="E631" ca="1">IFERROR(IMAGE(INDEX(Poke_Ref!$C$2:$C$745, MATCH(D631, Poke_Ref!$B$2:$B$745,0)), 3), "")</f>
        <v/>
      </c>
      <c r="F631" s="87" t="s">
        <v>8</v>
      </c>
      <c r="G631" s="73"/>
      <c r="H631" s="74"/>
      <c r="I631" s="74"/>
      <c r="J631" s="74"/>
      <c r="K631" s="74"/>
      <c r="L631" s="74"/>
      <c r="M631" s="74"/>
      <c r="N631" s="74"/>
      <c r="O631" s="74"/>
      <c r="P631" s="74"/>
      <c r="Q631" s="74"/>
      <c r="R631" s="74"/>
      <c r="S631" s="74"/>
      <c r="T631" s="74"/>
      <c r="U631" s="74"/>
      <c r="V631" s="74"/>
      <c r="W631" s="74"/>
      <c r="X631" s="74"/>
      <c r="Y631" s="74"/>
      <c r="Z631" s="74"/>
      <c r="AA631" s="74"/>
      <c r="AB631" s="74"/>
    </row>
    <row r="632" spans="1:28" ht="26.25" customHeight="1" x14ac:dyDescent="0.2">
      <c r="A632" s="77"/>
      <c r="B632" s="78"/>
      <c r="C632" s="77">
        <v>626</v>
      </c>
      <c r="D632" s="85" t="s">
        <v>676</v>
      </c>
      <c r="E632" s="86" t="str">
        <f t="array" aca="1" ref="E632" ca="1">IFERROR(IMAGE(INDEX(Poke_Ref!$C$2:$C$745, MATCH(D632, Poke_Ref!$B$2:$B$745,0)), 3), "")</f>
        <v/>
      </c>
      <c r="F632" s="7" t="s">
        <v>8</v>
      </c>
      <c r="G632" s="73"/>
      <c r="H632" s="74"/>
      <c r="I632" s="74"/>
      <c r="J632" s="74"/>
      <c r="K632" s="74"/>
      <c r="L632" s="74"/>
      <c r="M632" s="74"/>
      <c r="N632" s="74"/>
      <c r="O632" s="74"/>
      <c r="P632" s="74"/>
      <c r="Q632" s="74"/>
      <c r="R632" s="74"/>
      <c r="S632" s="74"/>
      <c r="T632" s="74"/>
      <c r="U632" s="74"/>
      <c r="V632" s="74"/>
      <c r="W632" s="74"/>
      <c r="X632" s="74"/>
      <c r="Y632" s="74"/>
      <c r="Z632" s="74"/>
      <c r="AA632" s="74"/>
      <c r="AB632" s="74"/>
    </row>
    <row r="633" spans="1:28" ht="26.25" customHeight="1" x14ac:dyDescent="0.2">
      <c r="A633" s="77"/>
      <c r="B633" s="78"/>
      <c r="C633" s="77">
        <v>627</v>
      </c>
      <c r="D633" s="85" t="s">
        <v>677</v>
      </c>
      <c r="E633" s="86" t="str">
        <f t="array" aca="1" ref="E633" ca="1">IFERROR(IMAGE(INDEX(Poke_Ref!$C$2:$C$745, MATCH(D633, Poke_Ref!$B$2:$B$745,0)), 3), "")</f>
        <v/>
      </c>
      <c r="F633" s="7" t="s">
        <v>8</v>
      </c>
      <c r="G633" s="73"/>
      <c r="H633" s="74"/>
      <c r="I633" s="74"/>
      <c r="J633" s="74"/>
      <c r="K633" s="74"/>
      <c r="L633" s="74"/>
      <c r="M633" s="74"/>
      <c r="N633" s="74"/>
      <c r="O633" s="74"/>
      <c r="P633" s="74"/>
      <c r="Q633" s="74"/>
      <c r="R633" s="74"/>
      <c r="S633" s="74"/>
      <c r="T633" s="74"/>
      <c r="U633" s="74"/>
      <c r="V633" s="74"/>
      <c r="W633" s="74"/>
      <c r="X633" s="74"/>
      <c r="Y633" s="74"/>
      <c r="Z633" s="74"/>
      <c r="AA633" s="74"/>
      <c r="AB633" s="74"/>
    </row>
    <row r="634" spans="1:28" ht="26.25" customHeight="1" x14ac:dyDescent="0.2">
      <c r="A634" s="77"/>
      <c r="B634" s="78"/>
      <c r="C634" s="77">
        <v>628</v>
      </c>
      <c r="D634" s="85" t="s">
        <v>678</v>
      </c>
      <c r="E634" s="86" t="str">
        <f t="array" aca="1" ref="E634" ca="1">IFERROR(IMAGE(INDEX(Poke_Ref!$C$2:$C$745, MATCH(D634, Poke_Ref!$B$2:$B$745,0)), 3), "")</f>
        <v/>
      </c>
      <c r="F634" s="87" t="s">
        <v>8</v>
      </c>
      <c r="G634" s="73"/>
      <c r="H634" s="74"/>
      <c r="I634" s="74"/>
      <c r="J634" s="74"/>
      <c r="K634" s="74"/>
      <c r="L634" s="74"/>
      <c r="M634" s="74"/>
      <c r="N634" s="74"/>
      <c r="O634" s="74"/>
      <c r="P634" s="74"/>
      <c r="Q634" s="74"/>
      <c r="R634" s="74"/>
      <c r="S634" s="74"/>
      <c r="T634" s="74"/>
      <c r="U634" s="74"/>
      <c r="V634" s="74"/>
      <c r="W634" s="74"/>
      <c r="X634" s="74"/>
      <c r="Y634" s="74"/>
      <c r="Z634" s="74"/>
      <c r="AA634" s="74"/>
      <c r="AB634" s="74"/>
    </row>
    <row r="635" spans="1:28" ht="26.25" customHeight="1" x14ac:dyDescent="0.2">
      <c r="A635" s="77"/>
      <c r="B635" s="78"/>
      <c r="C635" s="77">
        <v>629</v>
      </c>
      <c r="D635" s="85" t="s">
        <v>679</v>
      </c>
      <c r="E635" s="86" t="str">
        <f t="array" aca="1" ref="E635" ca="1">IFERROR(IMAGE(INDEX(Poke_Ref!$C$2:$C$745, MATCH(D635, Poke_Ref!$B$2:$B$745,0)), 3), "")</f>
        <v/>
      </c>
      <c r="F635" s="7" t="s">
        <v>8</v>
      </c>
      <c r="G635" s="73"/>
      <c r="H635" s="74"/>
      <c r="I635" s="74"/>
      <c r="J635" s="74"/>
      <c r="K635" s="74"/>
      <c r="L635" s="74"/>
      <c r="M635" s="74"/>
      <c r="N635" s="74"/>
      <c r="O635" s="74"/>
      <c r="P635" s="74"/>
      <c r="Q635" s="74"/>
      <c r="R635" s="74"/>
      <c r="S635" s="74"/>
      <c r="T635" s="74"/>
      <c r="U635" s="74"/>
      <c r="V635" s="74"/>
      <c r="W635" s="74"/>
      <c r="X635" s="74"/>
      <c r="Y635" s="74"/>
      <c r="Z635" s="74"/>
      <c r="AA635" s="74"/>
      <c r="AB635" s="74"/>
    </row>
    <row r="636" spans="1:28" ht="26.25" customHeight="1" x14ac:dyDescent="0.2">
      <c r="A636" s="77"/>
      <c r="B636" s="78"/>
      <c r="C636" s="77">
        <v>630</v>
      </c>
      <c r="D636" s="85" t="s">
        <v>680</v>
      </c>
      <c r="E636" s="86" t="str">
        <f t="array" aca="1" ref="E636" ca="1">IFERROR(IMAGE(INDEX(Poke_Ref!$C$2:$C$745, MATCH(D636, Poke_Ref!$B$2:$B$745,0)), 3), "")</f>
        <v/>
      </c>
      <c r="F636" s="87" t="s">
        <v>8</v>
      </c>
      <c r="G636" s="73"/>
      <c r="H636" s="74"/>
      <c r="I636" s="74"/>
      <c r="J636" s="74"/>
      <c r="K636" s="74"/>
      <c r="L636" s="74"/>
      <c r="M636" s="74"/>
      <c r="N636" s="74"/>
      <c r="O636" s="74"/>
      <c r="P636" s="74"/>
      <c r="Q636" s="74"/>
      <c r="R636" s="74"/>
      <c r="S636" s="74"/>
      <c r="T636" s="74"/>
      <c r="U636" s="74"/>
      <c r="V636" s="74"/>
      <c r="W636" s="74"/>
      <c r="X636" s="74"/>
      <c r="Y636" s="74"/>
      <c r="Z636" s="74"/>
      <c r="AA636" s="74"/>
      <c r="AB636" s="74"/>
    </row>
    <row r="637" spans="1:28" ht="26.25" customHeight="1" x14ac:dyDescent="0.2">
      <c r="A637" s="77"/>
      <c r="B637" s="78"/>
      <c r="C637" s="77">
        <v>631</v>
      </c>
      <c r="D637" s="85" t="s">
        <v>681</v>
      </c>
      <c r="E637" s="86" t="str">
        <f t="array" aca="1" ref="E637" ca="1">IFERROR(IMAGE(INDEX(Poke_Ref!$C$2:$C$745, MATCH(D637, Poke_Ref!$B$2:$B$745,0)), 3), "")</f>
        <v/>
      </c>
      <c r="F637" s="87" t="s">
        <v>8</v>
      </c>
      <c r="G637" s="73"/>
      <c r="H637" s="74"/>
      <c r="I637" s="74"/>
      <c r="J637" s="74"/>
      <c r="K637" s="74"/>
      <c r="L637" s="74"/>
      <c r="M637" s="74"/>
      <c r="N637" s="74"/>
      <c r="O637" s="74"/>
      <c r="P637" s="74"/>
      <c r="Q637" s="74"/>
      <c r="R637" s="74"/>
      <c r="S637" s="74"/>
      <c r="T637" s="74"/>
      <c r="U637" s="74"/>
      <c r="V637" s="74"/>
      <c r="W637" s="74"/>
      <c r="X637" s="74"/>
      <c r="Y637" s="74"/>
      <c r="Z637" s="74"/>
      <c r="AA637" s="74"/>
      <c r="AB637" s="74"/>
    </row>
    <row r="638" spans="1:28" ht="26.25" customHeight="1" x14ac:dyDescent="0.2">
      <c r="A638" s="77"/>
      <c r="B638" s="78"/>
      <c r="C638" s="77">
        <v>632</v>
      </c>
      <c r="D638" s="85" t="s">
        <v>682</v>
      </c>
      <c r="E638" s="86" t="str">
        <f t="array" aca="1" ref="E638" ca="1">IFERROR(IMAGE(INDEX(Poke_Ref!$C$2:$C$745, MATCH(D638, Poke_Ref!$B$2:$B$745,0)), 3), "")</f>
        <v/>
      </c>
      <c r="F638" s="7" t="s">
        <v>8</v>
      </c>
      <c r="G638" s="73"/>
      <c r="H638" s="74"/>
      <c r="I638" s="74"/>
      <c r="J638" s="74"/>
      <c r="K638" s="74"/>
      <c r="L638" s="74"/>
      <c r="M638" s="74"/>
      <c r="N638" s="74"/>
      <c r="O638" s="74"/>
      <c r="P638" s="74"/>
      <c r="Q638" s="74"/>
      <c r="R638" s="74"/>
      <c r="S638" s="74"/>
      <c r="T638" s="74"/>
      <c r="U638" s="74"/>
      <c r="V638" s="74"/>
      <c r="W638" s="74"/>
      <c r="X638" s="74"/>
      <c r="Y638" s="74"/>
      <c r="Z638" s="74"/>
      <c r="AA638" s="74"/>
      <c r="AB638" s="74"/>
    </row>
    <row r="639" spans="1:28" ht="26.25" customHeight="1" x14ac:dyDescent="0.2">
      <c r="A639" s="77"/>
      <c r="B639" s="78"/>
      <c r="C639" s="77">
        <v>633</v>
      </c>
      <c r="D639" s="85" t="s">
        <v>683</v>
      </c>
      <c r="E639" s="86" t="str">
        <f t="array" aca="1" ref="E639" ca="1">IFERROR(IMAGE(INDEX(Poke_Ref!$C$2:$C$745, MATCH(D639, Poke_Ref!$B$2:$B$745,0)), 3), "")</f>
        <v/>
      </c>
      <c r="F639" s="7" t="s">
        <v>8</v>
      </c>
      <c r="G639" s="73"/>
      <c r="H639" s="74"/>
      <c r="I639" s="74"/>
      <c r="J639" s="74"/>
      <c r="K639" s="74"/>
      <c r="L639" s="74"/>
      <c r="M639" s="74"/>
      <c r="N639" s="74"/>
      <c r="O639" s="74"/>
      <c r="P639" s="74"/>
      <c r="Q639" s="74"/>
      <c r="R639" s="74"/>
      <c r="S639" s="74"/>
      <c r="T639" s="74"/>
      <c r="U639" s="74"/>
      <c r="V639" s="74"/>
      <c r="W639" s="74"/>
      <c r="X639" s="74"/>
      <c r="Y639" s="74"/>
      <c r="Z639" s="74"/>
      <c r="AA639" s="74"/>
      <c r="AB639" s="74"/>
    </row>
    <row r="640" spans="1:28" ht="26.25" customHeight="1" x14ac:dyDescent="0.2">
      <c r="A640" s="77"/>
      <c r="B640" s="78"/>
      <c r="C640" s="77">
        <v>634</v>
      </c>
      <c r="D640" s="85" t="s">
        <v>684</v>
      </c>
      <c r="E640" s="86" t="str">
        <f t="array" aca="1" ref="E640" ca="1">IFERROR(IMAGE(INDEX(Poke_Ref!$C$2:$C$745, MATCH(D640, Poke_Ref!$B$2:$B$745,0)), 3), "")</f>
        <v/>
      </c>
      <c r="F640" s="7" t="s">
        <v>8</v>
      </c>
      <c r="G640" s="73"/>
      <c r="H640" s="74"/>
      <c r="I640" s="74"/>
      <c r="J640" s="74"/>
      <c r="K640" s="74"/>
      <c r="L640" s="74"/>
      <c r="M640" s="74"/>
      <c r="N640" s="74"/>
      <c r="O640" s="74"/>
      <c r="P640" s="74"/>
      <c r="Q640" s="74"/>
      <c r="R640" s="74"/>
      <c r="S640" s="74"/>
      <c r="T640" s="74"/>
      <c r="U640" s="74"/>
      <c r="V640" s="74"/>
      <c r="W640" s="74"/>
      <c r="X640" s="74"/>
      <c r="Y640" s="74"/>
      <c r="Z640" s="74"/>
      <c r="AA640" s="74"/>
      <c r="AB640" s="74"/>
    </row>
    <row r="641" spans="1:28" ht="26.25" customHeight="1" x14ac:dyDescent="0.2">
      <c r="A641" s="77"/>
      <c r="B641" s="78"/>
      <c r="C641" s="77">
        <v>635</v>
      </c>
      <c r="D641" s="85" t="s">
        <v>685</v>
      </c>
      <c r="E641" s="86" t="str">
        <f t="array" aca="1" ref="E641" ca="1">IFERROR(IMAGE(INDEX(Poke_Ref!$C$2:$C$745, MATCH(D641, Poke_Ref!$B$2:$B$745,0)), 3), "")</f>
        <v/>
      </c>
      <c r="F641" s="87" t="s">
        <v>8</v>
      </c>
      <c r="G641" s="73"/>
      <c r="H641" s="74"/>
      <c r="I641" s="74"/>
      <c r="J641" s="74"/>
      <c r="K641" s="74"/>
      <c r="L641" s="74"/>
      <c r="M641" s="74"/>
      <c r="N641" s="74"/>
      <c r="O641" s="74"/>
      <c r="P641" s="74"/>
      <c r="Q641" s="74"/>
      <c r="R641" s="74"/>
      <c r="S641" s="74"/>
      <c r="T641" s="74"/>
      <c r="U641" s="74"/>
      <c r="V641" s="74"/>
      <c r="W641" s="74"/>
      <c r="X641" s="74"/>
      <c r="Y641" s="74"/>
      <c r="Z641" s="74"/>
      <c r="AA641" s="74"/>
      <c r="AB641" s="74"/>
    </row>
    <row r="642" spans="1:28" ht="26.25" customHeight="1" x14ac:dyDescent="0.2">
      <c r="A642" s="77"/>
      <c r="B642" s="78"/>
      <c r="C642" s="77">
        <v>636</v>
      </c>
      <c r="D642" s="85" t="s">
        <v>686</v>
      </c>
      <c r="E642" s="86" t="str">
        <f t="array" aca="1" ref="E642" ca="1">IFERROR(IMAGE(INDEX(Poke_Ref!$C$2:$C$745, MATCH(D642, Poke_Ref!$B$2:$B$745,0)), 3), "")</f>
        <v/>
      </c>
      <c r="F642" s="7" t="s">
        <v>8</v>
      </c>
      <c r="G642" s="73"/>
      <c r="H642" s="74"/>
      <c r="I642" s="74"/>
      <c r="J642" s="74"/>
      <c r="K642" s="74"/>
      <c r="L642" s="74"/>
      <c r="M642" s="74"/>
      <c r="N642" s="74"/>
      <c r="O642" s="74"/>
      <c r="P642" s="74"/>
      <c r="Q642" s="74"/>
      <c r="R642" s="74"/>
      <c r="S642" s="74"/>
      <c r="T642" s="74"/>
      <c r="U642" s="74"/>
      <c r="V642" s="74"/>
      <c r="W642" s="74"/>
      <c r="X642" s="74"/>
      <c r="Y642" s="74"/>
      <c r="Z642" s="74"/>
      <c r="AA642" s="74"/>
      <c r="AB642" s="74"/>
    </row>
    <row r="643" spans="1:28" ht="26.25" customHeight="1" x14ac:dyDescent="0.2">
      <c r="A643" s="77"/>
      <c r="B643" s="78"/>
      <c r="C643" s="77">
        <v>637</v>
      </c>
      <c r="D643" s="85" t="s">
        <v>687</v>
      </c>
      <c r="E643" s="86" t="str">
        <f t="array" aca="1" ref="E643" ca="1">IFERROR(IMAGE(INDEX(Poke_Ref!$C$2:$C$745, MATCH(D643, Poke_Ref!$B$2:$B$745,0)), 3), "")</f>
        <v/>
      </c>
      <c r="F643" s="7" t="s">
        <v>8</v>
      </c>
      <c r="G643" s="73"/>
      <c r="H643" s="74"/>
      <c r="I643" s="74"/>
      <c r="J643" s="74"/>
      <c r="K643" s="74"/>
      <c r="L643" s="74"/>
      <c r="M643" s="74"/>
      <c r="N643" s="74"/>
      <c r="O643" s="74"/>
      <c r="P643" s="74"/>
      <c r="Q643" s="74"/>
      <c r="R643" s="74"/>
      <c r="S643" s="74"/>
      <c r="T643" s="74"/>
      <c r="U643" s="74"/>
      <c r="V643" s="74"/>
      <c r="W643" s="74"/>
      <c r="X643" s="74"/>
      <c r="Y643" s="74"/>
      <c r="Z643" s="74"/>
      <c r="AA643" s="74"/>
      <c r="AB643" s="74"/>
    </row>
    <row r="644" spans="1:28" ht="26.25" customHeight="1" x14ac:dyDescent="0.2">
      <c r="A644" s="77"/>
      <c r="B644" s="78"/>
      <c r="C644" s="77">
        <v>638</v>
      </c>
      <c r="D644" s="85" t="s">
        <v>688</v>
      </c>
      <c r="E644" s="86" t="str">
        <f t="array" aca="1" ref="E644" ca="1">IFERROR(IMAGE(INDEX(Poke_Ref!$C$2:$C$745, MATCH(D644, Poke_Ref!$B$2:$B$745,0)), 3), "")</f>
        <v/>
      </c>
      <c r="F644" s="87" t="s">
        <v>8</v>
      </c>
      <c r="G644" s="73"/>
      <c r="H644" s="74"/>
      <c r="I644" s="74"/>
      <c r="J644" s="74"/>
      <c r="K644" s="74"/>
      <c r="L644" s="74"/>
      <c r="M644" s="74"/>
      <c r="N644" s="74"/>
      <c r="O644" s="74"/>
      <c r="P644" s="74"/>
      <c r="Q644" s="74"/>
      <c r="R644" s="74"/>
      <c r="S644" s="74"/>
      <c r="T644" s="74"/>
      <c r="U644" s="74"/>
      <c r="V644" s="74"/>
      <c r="W644" s="74"/>
      <c r="X644" s="74"/>
      <c r="Y644" s="74"/>
      <c r="Z644" s="74"/>
      <c r="AA644" s="74"/>
      <c r="AB644" s="74"/>
    </row>
    <row r="645" spans="1:28" ht="26.25" customHeight="1" x14ac:dyDescent="0.2">
      <c r="A645" s="77"/>
      <c r="B645" s="78"/>
      <c r="C645" s="77">
        <v>639</v>
      </c>
      <c r="D645" s="85" t="s">
        <v>689</v>
      </c>
      <c r="E645" s="86" t="str">
        <f t="array" aca="1" ref="E645" ca="1">IFERROR(IMAGE(INDEX(Poke_Ref!$C$2:$C$745, MATCH(D645, Poke_Ref!$B$2:$B$745,0)), 3), "")</f>
        <v/>
      </c>
      <c r="F645" s="87" t="s">
        <v>8</v>
      </c>
      <c r="G645" s="73"/>
      <c r="H645" s="74"/>
      <c r="I645" s="74"/>
      <c r="J645" s="74"/>
      <c r="K645" s="74"/>
      <c r="L645" s="74"/>
      <c r="M645" s="74"/>
      <c r="N645" s="74"/>
      <c r="O645" s="74"/>
      <c r="P645" s="74"/>
      <c r="Q645" s="74"/>
      <c r="R645" s="74"/>
      <c r="S645" s="74"/>
      <c r="T645" s="74"/>
      <c r="U645" s="74"/>
      <c r="V645" s="74"/>
      <c r="W645" s="74"/>
      <c r="X645" s="74"/>
      <c r="Y645" s="74"/>
      <c r="Z645" s="74"/>
      <c r="AA645" s="74"/>
      <c r="AB645" s="74"/>
    </row>
    <row r="646" spans="1:28" ht="26.25" customHeight="1" x14ac:dyDescent="0.2">
      <c r="A646" s="77"/>
      <c r="B646" s="78"/>
      <c r="C646" s="77">
        <v>640</v>
      </c>
      <c r="D646" s="85" t="s">
        <v>690</v>
      </c>
      <c r="E646" s="86" t="str">
        <f t="array" aca="1" ref="E646" ca="1">IFERROR(IMAGE(INDEX(Poke_Ref!$C$2:$C$745, MATCH(D646, Poke_Ref!$B$2:$B$745,0)), 3), "")</f>
        <v/>
      </c>
      <c r="F646" s="87" t="s">
        <v>8</v>
      </c>
      <c r="G646" s="73"/>
      <c r="H646" s="74"/>
      <c r="I646" s="74"/>
      <c r="J646" s="74"/>
      <c r="K646" s="74"/>
      <c r="L646" s="74"/>
      <c r="M646" s="74"/>
      <c r="N646" s="74"/>
      <c r="O646" s="74"/>
      <c r="P646" s="74"/>
      <c r="Q646" s="74"/>
      <c r="R646" s="74"/>
      <c r="S646" s="74"/>
      <c r="T646" s="74"/>
      <c r="U646" s="74"/>
      <c r="V646" s="74"/>
      <c r="W646" s="74"/>
      <c r="X646" s="74"/>
      <c r="Y646" s="74"/>
      <c r="Z646" s="74"/>
      <c r="AA646" s="74"/>
      <c r="AB646" s="74"/>
    </row>
    <row r="647" spans="1:28" ht="26.25" customHeight="1" x14ac:dyDescent="0.2">
      <c r="A647" s="77"/>
      <c r="B647" s="78"/>
      <c r="C647" s="77">
        <v>641</v>
      </c>
      <c r="D647" s="85" t="s">
        <v>691</v>
      </c>
      <c r="E647" s="86" t="str">
        <f t="array" aca="1" ref="E647" ca="1">IFERROR(IMAGE(INDEX(Poke_Ref!$C$2:$C$745, MATCH(D647, Poke_Ref!$B$2:$B$745,0)), 3), "")</f>
        <v/>
      </c>
      <c r="F647" s="87" t="s">
        <v>8</v>
      </c>
      <c r="G647" s="73"/>
      <c r="H647" s="74"/>
      <c r="I647" s="74"/>
      <c r="J647" s="74"/>
      <c r="K647" s="74"/>
      <c r="L647" s="74"/>
      <c r="M647" s="74"/>
      <c r="N647" s="74"/>
      <c r="O647" s="74"/>
      <c r="P647" s="74"/>
      <c r="Q647" s="74"/>
      <c r="R647" s="74"/>
      <c r="S647" s="74"/>
      <c r="T647" s="74"/>
      <c r="U647" s="74"/>
      <c r="V647" s="74"/>
      <c r="W647" s="74"/>
      <c r="X647" s="74"/>
      <c r="Y647" s="74"/>
      <c r="Z647" s="74"/>
      <c r="AA647" s="74"/>
      <c r="AB647" s="74"/>
    </row>
    <row r="648" spans="1:28" ht="26.25" customHeight="1" x14ac:dyDescent="0.2">
      <c r="A648" s="77"/>
      <c r="B648" s="78"/>
      <c r="C648" s="77">
        <v>642</v>
      </c>
      <c r="D648" s="85" t="s">
        <v>692</v>
      </c>
      <c r="E648" s="86" t="str">
        <f t="array" aca="1" ref="E648" ca="1">IFERROR(IMAGE(INDEX(Poke_Ref!$C$2:$C$745, MATCH(D648, Poke_Ref!$B$2:$B$745,0)), 3), "")</f>
        <v/>
      </c>
      <c r="F648" s="7" t="s">
        <v>8</v>
      </c>
      <c r="G648" s="73"/>
      <c r="H648" s="74"/>
      <c r="I648" s="74"/>
      <c r="J648" s="74"/>
      <c r="K648" s="74"/>
      <c r="L648" s="74"/>
      <c r="M648" s="74"/>
      <c r="N648" s="74"/>
      <c r="O648" s="74"/>
      <c r="P648" s="74"/>
      <c r="Q648" s="74"/>
      <c r="R648" s="74"/>
      <c r="S648" s="74"/>
      <c r="T648" s="74"/>
      <c r="U648" s="74"/>
      <c r="V648" s="74"/>
      <c r="W648" s="74"/>
      <c r="X648" s="74"/>
      <c r="Y648" s="74"/>
      <c r="Z648" s="74"/>
      <c r="AA648" s="74"/>
      <c r="AB648" s="74"/>
    </row>
    <row r="649" spans="1:28" ht="26.25" customHeight="1" x14ac:dyDescent="0.2">
      <c r="A649" s="77"/>
      <c r="B649" s="78"/>
      <c r="C649" s="77">
        <v>643</v>
      </c>
      <c r="D649" s="85" t="s">
        <v>693</v>
      </c>
      <c r="E649" s="86" t="str">
        <f t="array" aca="1" ref="E649" ca="1">IFERROR(IMAGE(INDEX(Poke_Ref!$C$2:$C$745, MATCH(D649, Poke_Ref!$B$2:$B$745,0)), 3), "")</f>
        <v/>
      </c>
      <c r="F649" s="87" t="s">
        <v>8</v>
      </c>
      <c r="G649" s="73"/>
      <c r="H649" s="74"/>
      <c r="I649" s="74"/>
      <c r="J649" s="74"/>
      <c r="K649" s="74"/>
      <c r="L649" s="74"/>
      <c r="M649" s="74"/>
      <c r="N649" s="74"/>
      <c r="O649" s="74"/>
      <c r="P649" s="74"/>
      <c r="Q649" s="74"/>
      <c r="R649" s="74"/>
      <c r="S649" s="74"/>
      <c r="T649" s="74"/>
      <c r="U649" s="74"/>
      <c r="V649" s="74"/>
      <c r="W649" s="74"/>
      <c r="X649" s="74"/>
      <c r="Y649" s="74"/>
      <c r="Z649" s="74"/>
      <c r="AA649" s="74"/>
      <c r="AB649" s="74"/>
    </row>
    <row r="650" spans="1:28" ht="26.25" customHeight="1" x14ac:dyDescent="0.2">
      <c r="A650" s="77"/>
      <c r="B650" s="78"/>
      <c r="C650" s="77">
        <v>644</v>
      </c>
      <c r="D650" s="85" t="s">
        <v>694</v>
      </c>
      <c r="E650" s="86" t="str">
        <f t="array" aca="1" ref="E650" ca="1">IFERROR(IMAGE(INDEX(Poke_Ref!$C$2:$C$745, MATCH(D650, Poke_Ref!$B$2:$B$745,0)), 3), "")</f>
        <v/>
      </c>
      <c r="F650" s="87" t="s">
        <v>8</v>
      </c>
      <c r="G650" s="73"/>
      <c r="H650" s="74"/>
      <c r="I650" s="74"/>
      <c r="J650" s="74"/>
      <c r="K650" s="74"/>
      <c r="L650" s="74"/>
      <c r="M650" s="74"/>
      <c r="N650" s="74"/>
      <c r="O650" s="74"/>
      <c r="P650" s="74"/>
      <c r="Q650" s="74"/>
      <c r="R650" s="74"/>
      <c r="S650" s="74"/>
      <c r="T650" s="74"/>
      <c r="U650" s="74"/>
      <c r="V650" s="74"/>
      <c r="W650" s="74"/>
      <c r="X650" s="74"/>
      <c r="Y650" s="74"/>
      <c r="Z650" s="74"/>
      <c r="AA650" s="74"/>
      <c r="AB650" s="74"/>
    </row>
    <row r="651" spans="1:28" ht="26.25" customHeight="1" x14ac:dyDescent="0.2">
      <c r="A651" s="77"/>
      <c r="B651" s="78"/>
      <c r="C651" s="77">
        <v>645</v>
      </c>
      <c r="D651" s="85" t="s">
        <v>695</v>
      </c>
      <c r="E651" s="86" t="str">
        <f t="array" aca="1" ref="E651" ca="1">IFERROR(IMAGE(INDEX(Poke_Ref!$C$2:$C$745, MATCH(D651, Poke_Ref!$B$2:$B$745,0)), 3), "")</f>
        <v/>
      </c>
      <c r="F651" s="87" t="s">
        <v>8</v>
      </c>
      <c r="G651" s="73"/>
      <c r="H651" s="74"/>
      <c r="I651" s="74"/>
      <c r="J651" s="74"/>
      <c r="K651" s="74"/>
      <c r="L651" s="74"/>
      <c r="M651" s="74"/>
      <c r="N651" s="74"/>
      <c r="O651" s="74"/>
      <c r="P651" s="74"/>
      <c r="Q651" s="74"/>
      <c r="R651" s="74"/>
      <c r="S651" s="74"/>
      <c r="T651" s="74"/>
      <c r="U651" s="74"/>
      <c r="V651" s="74"/>
      <c r="W651" s="74"/>
      <c r="X651" s="74"/>
      <c r="Y651" s="74"/>
      <c r="Z651" s="74"/>
      <c r="AA651" s="74"/>
      <c r="AB651" s="74"/>
    </row>
    <row r="652" spans="1:28" ht="26.25" customHeight="1" x14ac:dyDescent="0.2">
      <c r="A652" s="77"/>
      <c r="B652" s="78"/>
      <c r="C652" s="77">
        <v>646</v>
      </c>
      <c r="D652" s="85" t="s">
        <v>696</v>
      </c>
      <c r="E652" s="86" t="str">
        <f t="array" aca="1" ref="E652" ca="1">IFERROR(IMAGE(INDEX(Poke_Ref!$C$2:$C$745, MATCH(D652, Poke_Ref!$B$2:$B$745,0)), 3), "")</f>
        <v/>
      </c>
      <c r="F652" s="87" t="s">
        <v>8</v>
      </c>
      <c r="G652" s="73"/>
      <c r="H652" s="74"/>
      <c r="I652" s="74"/>
      <c r="J652" s="74"/>
      <c r="K652" s="74"/>
      <c r="L652" s="74"/>
      <c r="M652" s="74"/>
      <c r="N652" s="74"/>
      <c r="O652" s="74"/>
      <c r="P652" s="74"/>
      <c r="Q652" s="74"/>
      <c r="R652" s="74"/>
      <c r="S652" s="74"/>
      <c r="T652" s="74"/>
      <c r="U652" s="74"/>
      <c r="V652" s="74"/>
      <c r="W652" s="74"/>
      <c r="X652" s="74"/>
      <c r="Y652" s="74"/>
      <c r="Z652" s="74"/>
      <c r="AA652" s="74"/>
      <c r="AB652" s="74"/>
    </row>
    <row r="653" spans="1:28" ht="26.25" customHeight="1" x14ac:dyDescent="0.2">
      <c r="A653" s="77"/>
      <c r="B653" s="78"/>
      <c r="C653" s="77">
        <v>647</v>
      </c>
      <c r="D653" s="85" t="s">
        <v>697</v>
      </c>
      <c r="E653" s="86" t="str">
        <f t="array" aca="1" ref="E653" ca="1">IFERROR(IMAGE(INDEX(Poke_Ref!$C$2:$C$745, MATCH(D653, Poke_Ref!$B$2:$B$745,0)), 3), "")</f>
        <v/>
      </c>
      <c r="F653" s="7" t="s">
        <v>8</v>
      </c>
      <c r="G653" s="73"/>
      <c r="H653" s="74"/>
      <c r="I653" s="74"/>
      <c r="J653" s="74"/>
      <c r="K653" s="74"/>
      <c r="L653" s="74"/>
      <c r="M653" s="74"/>
      <c r="N653" s="74"/>
      <c r="O653" s="74"/>
      <c r="P653" s="74"/>
      <c r="Q653" s="74"/>
      <c r="R653" s="74"/>
      <c r="S653" s="74"/>
      <c r="T653" s="74"/>
      <c r="U653" s="74"/>
      <c r="V653" s="74"/>
      <c r="W653" s="74"/>
      <c r="X653" s="74"/>
      <c r="Y653" s="74"/>
      <c r="Z653" s="74"/>
      <c r="AA653" s="74"/>
      <c r="AB653" s="74"/>
    </row>
    <row r="654" spans="1:28" ht="26.25" customHeight="1" x14ac:dyDescent="0.2">
      <c r="A654" s="77"/>
      <c r="B654" s="78"/>
      <c r="C654" s="77">
        <v>648</v>
      </c>
      <c r="D654" s="85" t="s">
        <v>698</v>
      </c>
      <c r="E654" s="86" t="str">
        <f t="array" aca="1" ref="E654" ca="1">IFERROR(IMAGE(INDEX(Poke_Ref!$C$2:$C$745, MATCH(D654, Poke_Ref!$B$2:$B$745,0)), 3), "")</f>
        <v/>
      </c>
      <c r="F654" s="87" t="s">
        <v>8</v>
      </c>
      <c r="G654" s="73"/>
      <c r="H654" s="74"/>
      <c r="I654" s="74"/>
      <c r="J654" s="74"/>
      <c r="K654" s="74"/>
      <c r="L654" s="74"/>
      <c r="M654" s="74"/>
      <c r="N654" s="74"/>
      <c r="O654" s="74"/>
      <c r="P654" s="74"/>
      <c r="Q654" s="74"/>
      <c r="R654" s="74"/>
      <c r="S654" s="74"/>
      <c r="T654" s="74"/>
      <c r="U654" s="74"/>
      <c r="V654" s="74"/>
      <c r="W654" s="74"/>
      <c r="X654" s="74"/>
      <c r="Y654" s="74"/>
      <c r="Z654" s="74"/>
      <c r="AA654" s="74"/>
      <c r="AB654" s="74"/>
    </row>
    <row r="655" spans="1:28" ht="26.25" customHeight="1" x14ac:dyDescent="0.2">
      <c r="A655" s="77"/>
      <c r="B655" s="78"/>
      <c r="C655" s="77">
        <v>649</v>
      </c>
      <c r="D655" s="85" t="s">
        <v>699</v>
      </c>
      <c r="E655" s="86" t="str">
        <f t="array" aca="1" ref="E655" ca="1">IFERROR(IMAGE(INDEX(Poke_Ref!$C$2:$C$745, MATCH(D655, Poke_Ref!$B$2:$B$745,0)), 3), "")</f>
        <v/>
      </c>
      <c r="F655" s="87" t="s">
        <v>8</v>
      </c>
      <c r="G655" s="73"/>
      <c r="H655" s="74"/>
      <c r="I655" s="74"/>
      <c r="J655" s="74"/>
      <c r="K655" s="74"/>
      <c r="L655" s="74"/>
      <c r="M655" s="74"/>
      <c r="N655" s="74"/>
      <c r="O655" s="74"/>
      <c r="P655" s="74"/>
      <c r="Q655" s="74"/>
      <c r="R655" s="74"/>
      <c r="S655" s="74"/>
      <c r="T655" s="74"/>
      <c r="U655" s="74"/>
      <c r="V655" s="74"/>
      <c r="W655" s="74"/>
      <c r="X655" s="74"/>
      <c r="Y655" s="74"/>
      <c r="Z655" s="74"/>
      <c r="AA655" s="74"/>
      <c r="AB655" s="74"/>
    </row>
    <row r="656" spans="1:28" ht="26.25" customHeight="1" x14ac:dyDescent="0.2">
      <c r="A656" s="77"/>
      <c r="B656" s="78"/>
      <c r="C656" s="77">
        <v>650</v>
      </c>
      <c r="D656" s="85" t="s">
        <v>700</v>
      </c>
      <c r="E656" s="86" t="str">
        <f t="array" aca="1" ref="E656" ca="1">IFERROR(IMAGE(INDEX(Poke_Ref!$C$2:$C$745, MATCH(D656, Poke_Ref!$B$2:$B$745,0)), 3), "")</f>
        <v/>
      </c>
      <c r="F656" s="7" t="s">
        <v>8</v>
      </c>
      <c r="G656" s="73"/>
      <c r="H656" s="74"/>
      <c r="I656" s="74"/>
      <c r="J656" s="74"/>
      <c r="K656" s="74"/>
      <c r="L656" s="74"/>
      <c r="M656" s="74"/>
      <c r="N656" s="74"/>
      <c r="O656" s="74"/>
      <c r="P656" s="74"/>
      <c r="Q656" s="74"/>
      <c r="R656" s="74"/>
      <c r="S656" s="74"/>
      <c r="T656" s="74"/>
      <c r="U656" s="74"/>
      <c r="V656" s="74"/>
      <c r="W656" s="74"/>
      <c r="X656" s="74"/>
      <c r="Y656" s="74"/>
      <c r="Z656" s="74"/>
      <c r="AA656" s="74"/>
      <c r="AB656" s="74"/>
    </row>
    <row r="657" spans="1:28" ht="26.25" customHeight="1" x14ac:dyDescent="0.2">
      <c r="A657" s="77"/>
      <c r="B657" s="78"/>
      <c r="C657" s="77">
        <v>651</v>
      </c>
      <c r="D657" s="85" t="s">
        <v>701</v>
      </c>
      <c r="E657" s="86" t="str">
        <f t="array" aca="1" ref="E657" ca="1">IFERROR(IMAGE(INDEX(Poke_Ref!$C$2:$C$745, MATCH(D657, Poke_Ref!$B$2:$B$745,0)), 3), "")</f>
        <v/>
      </c>
      <c r="F657" s="87" t="s">
        <v>8</v>
      </c>
      <c r="G657" s="73"/>
      <c r="H657" s="74"/>
      <c r="I657" s="74"/>
      <c r="J657" s="74"/>
      <c r="K657" s="74"/>
      <c r="L657" s="74"/>
      <c r="M657" s="74"/>
      <c r="N657" s="74"/>
      <c r="O657" s="74"/>
      <c r="P657" s="74"/>
      <c r="Q657" s="74"/>
      <c r="R657" s="74"/>
      <c r="S657" s="74"/>
      <c r="T657" s="74"/>
      <c r="U657" s="74"/>
      <c r="V657" s="74"/>
      <c r="W657" s="74"/>
      <c r="X657" s="74"/>
      <c r="Y657" s="74"/>
      <c r="Z657" s="74"/>
      <c r="AA657" s="74"/>
      <c r="AB657" s="74"/>
    </row>
    <row r="658" spans="1:28" ht="26.25" customHeight="1" x14ac:dyDescent="0.2">
      <c r="A658" s="77"/>
      <c r="B658" s="78"/>
      <c r="C658" s="77">
        <v>652</v>
      </c>
      <c r="D658" s="85" t="s">
        <v>702</v>
      </c>
      <c r="E658" s="86" t="str">
        <f t="array" aca="1" ref="E658" ca="1">IFERROR(IMAGE(INDEX(Poke_Ref!$C$2:$C$745, MATCH(D658, Poke_Ref!$B$2:$B$745,0)), 3), "")</f>
        <v/>
      </c>
      <c r="F658" s="87" t="s">
        <v>8</v>
      </c>
      <c r="G658" s="73"/>
      <c r="H658" s="74"/>
      <c r="I658" s="74"/>
      <c r="J658" s="74"/>
      <c r="K658" s="74"/>
      <c r="L658" s="74"/>
      <c r="M658" s="74"/>
      <c r="N658" s="74"/>
      <c r="O658" s="74"/>
      <c r="P658" s="74"/>
      <c r="Q658" s="74"/>
      <c r="R658" s="74"/>
      <c r="S658" s="74"/>
      <c r="T658" s="74"/>
      <c r="U658" s="74"/>
      <c r="V658" s="74"/>
      <c r="W658" s="74"/>
      <c r="X658" s="74"/>
      <c r="Y658" s="74"/>
      <c r="Z658" s="74"/>
      <c r="AA658" s="74"/>
      <c r="AB658" s="74"/>
    </row>
    <row r="659" spans="1:28" ht="26.25" customHeight="1" x14ac:dyDescent="0.2">
      <c r="A659" s="77"/>
      <c r="B659" s="78"/>
      <c r="C659" s="77">
        <v>653</v>
      </c>
      <c r="D659" s="85" t="s">
        <v>703</v>
      </c>
      <c r="E659" s="86" t="str">
        <f t="array" aca="1" ref="E659" ca="1">IFERROR(IMAGE(INDEX(Poke_Ref!$C$2:$C$745, MATCH(D659, Poke_Ref!$B$2:$B$745,0)), 3), "")</f>
        <v/>
      </c>
      <c r="F659" s="87" t="s">
        <v>8</v>
      </c>
      <c r="G659" s="73"/>
      <c r="H659" s="74"/>
      <c r="I659" s="74"/>
      <c r="J659" s="74"/>
      <c r="K659" s="74"/>
      <c r="L659" s="74"/>
      <c r="M659" s="74"/>
      <c r="N659" s="74"/>
      <c r="O659" s="74"/>
      <c r="P659" s="74"/>
      <c r="Q659" s="74"/>
      <c r="R659" s="74"/>
      <c r="S659" s="74"/>
      <c r="T659" s="74"/>
      <c r="U659" s="74"/>
      <c r="V659" s="74"/>
      <c r="W659" s="74"/>
      <c r="X659" s="74"/>
      <c r="Y659" s="74"/>
      <c r="Z659" s="74"/>
      <c r="AA659" s="74"/>
      <c r="AB659" s="74"/>
    </row>
    <row r="660" spans="1:28" ht="26.25" customHeight="1" x14ac:dyDescent="0.2">
      <c r="A660" s="77"/>
      <c r="B660" s="78"/>
      <c r="C660" s="77">
        <v>654</v>
      </c>
      <c r="D660" s="85" t="s">
        <v>704</v>
      </c>
      <c r="E660" s="86" t="str">
        <f t="array" aca="1" ref="E660" ca="1">IFERROR(IMAGE(INDEX(Poke_Ref!$C$2:$C$745, MATCH(D660, Poke_Ref!$B$2:$B$745,0)), 3), "")</f>
        <v/>
      </c>
      <c r="F660" s="87" t="s">
        <v>8</v>
      </c>
      <c r="G660" s="73"/>
      <c r="H660" s="74"/>
      <c r="I660" s="74"/>
      <c r="J660" s="74"/>
      <c r="K660" s="74"/>
      <c r="L660" s="74"/>
      <c r="M660" s="74"/>
      <c r="N660" s="74"/>
      <c r="O660" s="74"/>
      <c r="P660" s="74"/>
      <c r="Q660" s="74"/>
      <c r="R660" s="74"/>
      <c r="S660" s="74"/>
      <c r="T660" s="74"/>
      <c r="U660" s="74"/>
      <c r="V660" s="74"/>
      <c r="W660" s="74"/>
      <c r="X660" s="74"/>
      <c r="Y660" s="74"/>
      <c r="Z660" s="74"/>
      <c r="AA660" s="74"/>
      <c r="AB660" s="74"/>
    </row>
    <row r="661" spans="1:28" ht="26.25" customHeight="1" x14ac:dyDescent="0.2">
      <c r="A661" s="77"/>
      <c r="B661" s="78"/>
      <c r="C661" s="77">
        <v>655</v>
      </c>
      <c r="D661" s="85" t="s">
        <v>705</v>
      </c>
      <c r="E661" s="86" t="str">
        <f t="array" aca="1" ref="E661" ca="1">IFERROR(IMAGE(INDEX(Poke_Ref!$C$2:$C$745, MATCH(D661, Poke_Ref!$B$2:$B$745,0)), 3), "")</f>
        <v/>
      </c>
      <c r="F661" s="87" t="s">
        <v>8</v>
      </c>
      <c r="G661" s="73"/>
      <c r="H661" s="74"/>
      <c r="I661" s="74"/>
      <c r="J661" s="74"/>
      <c r="K661" s="74"/>
      <c r="L661" s="74"/>
      <c r="M661" s="74"/>
      <c r="N661" s="74"/>
      <c r="O661" s="74"/>
      <c r="P661" s="74"/>
      <c r="Q661" s="74"/>
      <c r="R661" s="74"/>
      <c r="S661" s="74"/>
      <c r="T661" s="74"/>
      <c r="U661" s="74"/>
      <c r="V661" s="74"/>
      <c r="W661" s="74"/>
      <c r="X661" s="74"/>
      <c r="Y661" s="74"/>
      <c r="Z661" s="74"/>
      <c r="AA661" s="74"/>
      <c r="AB661" s="74"/>
    </row>
    <row r="662" spans="1:28" ht="26.25" customHeight="1" x14ac:dyDescent="0.2">
      <c r="A662" s="77"/>
      <c r="B662" s="78"/>
      <c r="C662" s="77">
        <v>656</v>
      </c>
      <c r="D662" s="85" t="s">
        <v>706</v>
      </c>
      <c r="E662" s="86" t="str">
        <f t="array" aca="1" ref="E662" ca="1">IFERROR(IMAGE(INDEX(Poke_Ref!$C$2:$C$745, MATCH(D662, Poke_Ref!$B$2:$B$745,0)), 3), "")</f>
        <v/>
      </c>
      <c r="F662" s="87" t="s">
        <v>8</v>
      </c>
      <c r="G662" s="73"/>
      <c r="H662" s="74"/>
      <c r="I662" s="74"/>
      <c r="J662" s="74"/>
      <c r="K662" s="74"/>
      <c r="L662" s="74"/>
      <c r="M662" s="74"/>
      <c r="N662" s="74"/>
      <c r="O662" s="74"/>
      <c r="P662" s="74"/>
      <c r="Q662" s="74"/>
      <c r="R662" s="74"/>
      <c r="S662" s="74"/>
      <c r="T662" s="74"/>
      <c r="U662" s="74"/>
      <c r="V662" s="74"/>
      <c r="W662" s="74"/>
      <c r="X662" s="74"/>
      <c r="Y662" s="74"/>
      <c r="Z662" s="74"/>
      <c r="AA662" s="74"/>
      <c r="AB662" s="74"/>
    </row>
    <row r="663" spans="1:28" ht="26.25" customHeight="1" x14ac:dyDescent="0.2">
      <c r="A663" s="77"/>
      <c r="B663" s="78"/>
      <c r="C663" s="77">
        <v>657</v>
      </c>
      <c r="D663" s="85" t="s">
        <v>707</v>
      </c>
      <c r="E663" s="86" t="str">
        <f t="array" aca="1" ref="E663" ca="1">IFERROR(IMAGE(INDEX(Poke_Ref!$C$2:$C$745, MATCH(D663, Poke_Ref!$B$2:$B$745,0)), 3), "")</f>
        <v/>
      </c>
      <c r="F663" s="87" t="s">
        <v>8</v>
      </c>
      <c r="G663" s="73"/>
      <c r="H663" s="74"/>
      <c r="I663" s="74"/>
      <c r="J663" s="74"/>
      <c r="K663" s="74"/>
      <c r="L663" s="74"/>
      <c r="M663" s="74"/>
      <c r="N663" s="74"/>
      <c r="O663" s="74"/>
      <c r="P663" s="74"/>
      <c r="Q663" s="74"/>
      <c r="R663" s="74"/>
      <c r="S663" s="74"/>
      <c r="T663" s="74"/>
      <c r="U663" s="74"/>
      <c r="V663" s="74"/>
      <c r="W663" s="74"/>
      <c r="X663" s="74"/>
      <c r="Y663" s="74"/>
      <c r="Z663" s="74"/>
      <c r="AA663" s="74"/>
      <c r="AB663" s="74"/>
    </row>
    <row r="664" spans="1:28" ht="26.25" customHeight="1" x14ac:dyDescent="0.2">
      <c r="A664" s="77"/>
      <c r="B664" s="78"/>
      <c r="C664" s="77">
        <v>658</v>
      </c>
      <c r="D664" s="85" t="s">
        <v>708</v>
      </c>
      <c r="E664" s="86" t="str">
        <f t="array" aca="1" ref="E664" ca="1">IFERROR(IMAGE(INDEX(Poke_Ref!$C$2:$C$745, MATCH(D664, Poke_Ref!$B$2:$B$745,0)), 3), "")</f>
        <v/>
      </c>
      <c r="F664" s="87" t="s">
        <v>8</v>
      </c>
      <c r="G664" s="73"/>
      <c r="H664" s="74"/>
      <c r="I664" s="74"/>
      <c r="J664" s="74"/>
      <c r="K664" s="74"/>
      <c r="L664" s="74"/>
      <c r="M664" s="74"/>
      <c r="N664" s="74"/>
      <c r="O664" s="74"/>
      <c r="P664" s="74"/>
      <c r="Q664" s="74"/>
      <c r="R664" s="74"/>
      <c r="S664" s="74"/>
      <c r="T664" s="74"/>
      <c r="U664" s="74"/>
      <c r="V664" s="74"/>
      <c r="W664" s="74"/>
      <c r="X664" s="74"/>
      <c r="Y664" s="74"/>
      <c r="Z664" s="74"/>
      <c r="AA664" s="74"/>
      <c r="AB664" s="74"/>
    </row>
    <row r="665" spans="1:28" ht="26.25" customHeight="1" x14ac:dyDescent="0.2">
      <c r="A665" s="77"/>
      <c r="B665" s="78"/>
      <c r="C665" s="77">
        <v>659</v>
      </c>
      <c r="D665" s="85" t="s">
        <v>709</v>
      </c>
      <c r="E665" s="86" t="str">
        <f t="array" aca="1" ref="E665" ca="1">IFERROR(IMAGE(INDEX(Poke_Ref!$C$2:$C$745, MATCH(D665, Poke_Ref!$B$2:$B$745,0)), 3), "")</f>
        <v/>
      </c>
      <c r="F665" s="7" t="s">
        <v>8</v>
      </c>
      <c r="G665" s="73"/>
      <c r="H665" s="74"/>
      <c r="I665" s="74"/>
      <c r="J665" s="74"/>
      <c r="K665" s="74"/>
      <c r="L665" s="74"/>
      <c r="M665" s="74"/>
      <c r="N665" s="74"/>
      <c r="O665" s="74"/>
      <c r="P665" s="74"/>
      <c r="Q665" s="74"/>
      <c r="R665" s="74"/>
      <c r="S665" s="74"/>
      <c r="T665" s="74"/>
      <c r="U665" s="74"/>
      <c r="V665" s="74"/>
      <c r="W665" s="74"/>
      <c r="X665" s="74"/>
      <c r="Y665" s="74"/>
      <c r="Z665" s="74"/>
      <c r="AA665" s="74"/>
      <c r="AB665" s="74"/>
    </row>
    <row r="666" spans="1:28" ht="26.25" customHeight="1" x14ac:dyDescent="0.2">
      <c r="A666" s="77"/>
      <c r="B666" s="78"/>
      <c r="C666" s="77">
        <v>660</v>
      </c>
      <c r="D666" s="85" t="s">
        <v>710</v>
      </c>
      <c r="E666" s="86" t="str">
        <f t="array" aca="1" ref="E666" ca="1">IFERROR(IMAGE(INDEX(Poke_Ref!$C$2:$C$745, MATCH(D666, Poke_Ref!$B$2:$B$745,0)), 3), "")</f>
        <v/>
      </c>
      <c r="F666" s="87" t="s">
        <v>8</v>
      </c>
      <c r="G666" s="73"/>
      <c r="H666" s="74"/>
      <c r="I666" s="74"/>
      <c r="J666" s="74"/>
      <c r="K666" s="74"/>
      <c r="L666" s="74"/>
      <c r="M666" s="74"/>
      <c r="N666" s="74"/>
      <c r="O666" s="74"/>
      <c r="P666" s="74"/>
      <c r="Q666" s="74"/>
      <c r="R666" s="74"/>
      <c r="S666" s="74"/>
      <c r="T666" s="74"/>
      <c r="U666" s="74"/>
      <c r="V666" s="74"/>
      <c r="W666" s="74"/>
      <c r="X666" s="74"/>
      <c r="Y666" s="74"/>
      <c r="Z666" s="74"/>
      <c r="AA666" s="74"/>
      <c r="AB666" s="74"/>
    </row>
    <row r="667" spans="1:28" ht="26.25" customHeight="1" x14ac:dyDescent="0.2">
      <c r="A667" s="77"/>
      <c r="B667" s="78"/>
      <c r="C667" s="77">
        <v>661</v>
      </c>
      <c r="D667" s="85" t="s">
        <v>711</v>
      </c>
      <c r="E667" s="86" t="str">
        <f t="array" aca="1" ref="E667" ca="1">IFERROR(IMAGE(INDEX(Poke_Ref!$C$2:$C$745, MATCH(D667, Poke_Ref!$B$2:$B$745,0)), 3), "")</f>
        <v/>
      </c>
      <c r="F667" s="7" t="s">
        <v>8</v>
      </c>
      <c r="G667" s="73"/>
      <c r="H667" s="74"/>
      <c r="I667" s="74"/>
      <c r="J667" s="74"/>
      <c r="K667" s="74"/>
      <c r="L667" s="74"/>
      <c r="M667" s="74"/>
      <c r="N667" s="74"/>
      <c r="O667" s="74"/>
      <c r="P667" s="74"/>
      <c r="Q667" s="74"/>
      <c r="R667" s="74"/>
      <c r="S667" s="74"/>
      <c r="T667" s="74"/>
      <c r="U667" s="74"/>
      <c r="V667" s="74"/>
      <c r="W667" s="74"/>
      <c r="X667" s="74"/>
      <c r="Y667" s="74"/>
      <c r="Z667" s="74"/>
      <c r="AA667" s="74"/>
      <c r="AB667" s="74"/>
    </row>
    <row r="668" spans="1:28" ht="26.25" customHeight="1" x14ac:dyDescent="0.2">
      <c r="A668" s="77"/>
      <c r="B668" s="78"/>
      <c r="C668" s="77">
        <v>662</v>
      </c>
      <c r="D668" s="85" t="s">
        <v>712</v>
      </c>
      <c r="E668" s="86" t="str">
        <f t="array" aca="1" ref="E668" ca="1">IFERROR(IMAGE(INDEX(Poke_Ref!$C$2:$C$745, MATCH(D668, Poke_Ref!$B$2:$B$745,0)), 3), "")</f>
        <v/>
      </c>
      <c r="F668" s="87" t="s">
        <v>8</v>
      </c>
      <c r="G668" s="73"/>
      <c r="H668" s="74"/>
      <c r="I668" s="74"/>
      <c r="J668" s="74"/>
      <c r="K668" s="74"/>
      <c r="L668" s="74"/>
      <c r="M668" s="74"/>
      <c r="N668" s="74"/>
      <c r="O668" s="74"/>
      <c r="P668" s="74"/>
      <c r="Q668" s="74"/>
      <c r="R668" s="74"/>
      <c r="S668" s="74"/>
      <c r="T668" s="74"/>
      <c r="U668" s="74"/>
      <c r="V668" s="74"/>
      <c r="W668" s="74"/>
      <c r="X668" s="74"/>
      <c r="Y668" s="74"/>
      <c r="Z668" s="74"/>
      <c r="AA668" s="74"/>
      <c r="AB668" s="74"/>
    </row>
    <row r="669" spans="1:28" ht="26.25" customHeight="1" x14ac:dyDescent="0.2">
      <c r="A669" s="77"/>
      <c r="B669" s="78"/>
      <c r="C669" s="77">
        <v>663</v>
      </c>
      <c r="D669" s="85" t="s">
        <v>713</v>
      </c>
      <c r="E669" s="86" t="str">
        <f t="array" aca="1" ref="E669" ca="1">IFERROR(IMAGE(INDEX(Poke_Ref!$C$2:$C$745, MATCH(D669, Poke_Ref!$B$2:$B$745,0)), 3), "")</f>
        <v/>
      </c>
      <c r="F669" s="87" t="s">
        <v>8</v>
      </c>
      <c r="G669" s="73"/>
      <c r="H669" s="74"/>
      <c r="I669" s="74"/>
      <c r="J669" s="74"/>
      <c r="K669" s="74"/>
      <c r="L669" s="74"/>
      <c r="M669" s="74"/>
      <c r="N669" s="74"/>
      <c r="O669" s="74"/>
      <c r="P669" s="74"/>
      <c r="Q669" s="74"/>
      <c r="R669" s="74"/>
      <c r="S669" s="74"/>
      <c r="T669" s="74"/>
      <c r="U669" s="74"/>
      <c r="V669" s="74"/>
      <c r="W669" s="74"/>
      <c r="X669" s="74"/>
      <c r="Y669" s="74"/>
      <c r="Z669" s="74"/>
      <c r="AA669" s="74"/>
      <c r="AB669" s="74"/>
    </row>
    <row r="670" spans="1:28" ht="26.25" customHeight="1" x14ac:dyDescent="0.2">
      <c r="A670" s="77"/>
      <c r="B670" s="78"/>
      <c r="C670" s="77">
        <v>664</v>
      </c>
      <c r="D670" s="85" t="s">
        <v>714</v>
      </c>
      <c r="E670" s="86" t="str">
        <f t="array" aca="1" ref="E670" ca="1">IFERROR(IMAGE(INDEX(Poke_Ref!$C$2:$C$745, MATCH(D670, Poke_Ref!$B$2:$B$745,0)), 3), "")</f>
        <v/>
      </c>
      <c r="F670" s="7" t="s">
        <v>8</v>
      </c>
      <c r="G670" s="73"/>
      <c r="H670" s="74"/>
      <c r="I670" s="74"/>
      <c r="J670" s="74"/>
      <c r="K670" s="74"/>
      <c r="L670" s="74"/>
      <c r="M670" s="74"/>
      <c r="N670" s="74"/>
      <c r="O670" s="74"/>
      <c r="P670" s="74"/>
      <c r="Q670" s="74"/>
      <c r="R670" s="74"/>
      <c r="S670" s="74"/>
      <c r="T670" s="74"/>
      <c r="U670" s="74"/>
      <c r="V670" s="74"/>
      <c r="W670" s="74"/>
      <c r="X670" s="74"/>
      <c r="Y670" s="74"/>
      <c r="Z670" s="74"/>
      <c r="AA670" s="74"/>
      <c r="AB670" s="74"/>
    </row>
    <row r="671" spans="1:28" ht="26.25" customHeight="1" x14ac:dyDescent="0.2">
      <c r="A671" s="77"/>
      <c r="B671" s="78"/>
      <c r="C671" s="77">
        <v>665</v>
      </c>
      <c r="D671" s="85" t="s">
        <v>715</v>
      </c>
      <c r="E671" s="86" t="str">
        <f t="array" aca="1" ref="E671" ca="1">IFERROR(IMAGE(INDEX(Poke_Ref!$C$2:$C$745, MATCH(D671, Poke_Ref!$B$2:$B$745,0)), 3), "")</f>
        <v/>
      </c>
      <c r="F671" s="87" t="s">
        <v>8</v>
      </c>
      <c r="G671" s="73"/>
      <c r="H671" s="74"/>
      <c r="I671" s="74"/>
      <c r="J671" s="74"/>
      <c r="K671" s="74"/>
      <c r="L671" s="74"/>
      <c r="M671" s="74"/>
      <c r="N671" s="74"/>
      <c r="O671" s="74"/>
      <c r="P671" s="74"/>
      <c r="Q671" s="74"/>
      <c r="R671" s="74"/>
      <c r="S671" s="74"/>
      <c r="T671" s="74"/>
      <c r="U671" s="74"/>
      <c r="V671" s="74"/>
      <c r="W671" s="74"/>
      <c r="X671" s="74"/>
      <c r="Y671" s="74"/>
      <c r="Z671" s="74"/>
      <c r="AA671" s="74"/>
      <c r="AB671" s="74"/>
    </row>
    <row r="672" spans="1:28" ht="26.25" customHeight="1" x14ac:dyDescent="0.2">
      <c r="A672" s="77"/>
      <c r="B672" s="78"/>
      <c r="C672" s="77">
        <v>666</v>
      </c>
      <c r="D672" s="85" t="s">
        <v>716</v>
      </c>
      <c r="E672" s="86" t="str">
        <f t="array" aca="1" ref="E672" ca="1">IFERROR(IMAGE(INDEX(Poke_Ref!$C$2:$C$745, MATCH(D672, Poke_Ref!$B$2:$B$745,0)), 3), "")</f>
        <v/>
      </c>
      <c r="F672" s="7" t="s">
        <v>8</v>
      </c>
      <c r="G672" s="73"/>
      <c r="H672" s="74"/>
      <c r="I672" s="74"/>
      <c r="J672" s="74"/>
      <c r="K672" s="74"/>
      <c r="L672" s="74"/>
      <c r="M672" s="74"/>
      <c r="N672" s="74"/>
      <c r="O672" s="74"/>
      <c r="P672" s="74"/>
      <c r="Q672" s="74"/>
      <c r="R672" s="74"/>
      <c r="S672" s="74"/>
      <c r="T672" s="74"/>
      <c r="U672" s="74"/>
      <c r="V672" s="74"/>
      <c r="W672" s="74"/>
      <c r="X672" s="74"/>
      <c r="Y672" s="74"/>
      <c r="Z672" s="74"/>
      <c r="AA672" s="74"/>
      <c r="AB672" s="74"/>
    </row>
    <row r="673" spans="1:28" ht="26.25" customHeight="1" x14ac:dyDescent="0.2">
      <c r="A673" s="77"/>
      <c r="B673" s="78"/>
      <c r="C673" s="77">
        <v>667</v>
      </c>
      <c r="D673" s="85" t="s">
        <v>717</v>
      </c>
      <c r="E673" s="86" t="str">
        <f t="array" aca="1" ref="E673" ca="1">IFERROR(IMAGE(INDEX(Poke_Ref!$C$2:$C$745, MATCH(D673, Poke_Ref!$B$2:$B$745,0)), 3), "")</f>
        <v/>
      </c>
      <c r="F673" s="7" t="s">
        <v>8</v>
      </c>
      <c r="G673" s="73"/>
      <c r="H673" s="74"/>
      <c r="I673" s="74"/>
      <c r="J673" s="74"/>
      <c r="K673" s="74"/>
      <c r="L673" s="74"/>
      <c r="M673" s="74"/>
      <c r="N673" s="74"/>
      <c r="O673" s="74"/>
      <c r="P673" s="74"/>
      <c r="Q673" s="74"/>
      <c r="R673" s="74"/>
      <c r="S673" s="74"/>
      <c r="T673" s="74"/>
      <c r="U673" s="74"/>
      <c r="V673" s="74"/>
      <c r="W673" s="74"/>
      <c r="X673" s="74"/>
      <c r="Y673" s="74"/>
      <c r="Z673" s="74"/>
      <c r="AA673" s="74"/>
      <c r="AB673" s="74"/>
    </row>
    <row r="674" spans="1:28" ht="26.25" customHeight="1" x14ac:dyDescent="0.2">
      <c r="A674" s="77"/>
      <c r="B674" s="78"/>
      <c r="C674" s="77">
        <v>668</v>
      </c>
      <c r="D674" s="85" t="s">
        <v>718</v>
      </c>
      <c r="E674" s="86" t="str">
        <f t="array" aca="1" ref="E674" ca="1">IFERROR(IMAGE(INDEX(Poke_Ref!$C$2:$C$745, MATCH(D674, Poke_Ref!$B$2:$B$745,0)), 3), "")</f>
        <v/>
      </c>
      <c r="F674" s="7" t="s">
        <v>8</v>
      </c>
      <c r="G674" s="73"/>
      <c r="H674" s="74"/>
      <c r="I674" s="74"/>
      <c r="J674" s="74"/>
      <c r="K674" s="74"/>
      <c r="L674" s="74"/>
      <c r="M674" s="74"/>
      <c r="N674" s="74"/>
      <c r="O674" s="74"/>
      <c r="P674" s="74"/>
      <c r="Q674" s="74"/>
      <c r="R674" s="74"/>
      <c r="S674" s="74"/>
      <c r="T674" s="74"/>
      <c r="U674" s="74"/>
      <c r="V674" s="74"/>
      <c r="W674" s="74"/>
      <c r="X674" s="74"/>
      <c r="Y674" s="74"/>
      <c r="Z674" s="74"/>
      <c r="AA674" s="74"/>
      <c r="AB674" s="74"/>
    </row>
    <row r="675" spans="1:28" ht="26.25" customHeight="1" x14ac:dyDescent="0.2">
      <c r="A675" s="77"/>
      <c r="B675" s="78"/>
      <c r="C675" s="77">
        <v>669</v>
      </c>
      <c r="D675" s="85" t="s">
        <v>719</v>
      </c>
      <c r="E675" s="86" t="str">
        <f t="array" aca="1" ref="E675" ca="1">IFERROR(IMAGE(INDEX(Poke_Ref!$C$2:$C$745, MATCH(D675, Poke_Ref!$B$2:$B$745,0)), 3), "")</f>
        <v/>
      </c>
      <c r="F675" s="7" t="s">
        <v>8</v>
      </c>
      <c r="G675" s="73"/>
      <c r="H675" s="74"/>
      <c r="I675" s="74"/>
      <c r="J675" s="74"/>
      <c r="K675" s="74"/>
      <c r="L675" s="74"/>
      <c r="M675" s="74"/>
      <c r="N675" s="74"/>
      <c r="O675" s="74"/>
      <c r="P675" s="74"/>
      <c r="Q675" s="74"/>
      <c r="R675" s="74"/>
      <c r="S675" s="74"/>
      <c r="T675" s="74"/>
      <c r="U675" s="74"/>
      <c r="V675" s="74"/>
      <c r="W675" s="74"/>
      <c r="X675" s="74"/>
      <c r="Y675" s="74"/>
      <c r="Z675" s="74"/>
      <c r="AA675" s="74"/>
      <c r="AB675" s="74"/>
    </row>
    <row r="676" spans="1:28" ht="26.25" customHeight="1" x14ac:dyDescent="0.2">
      <c r="A676" s="77"/>
      <c r="B676" s="78"/>
      <c r="C676" s="77">
        <v>670</v>
      </c>
      <c r="D676" s="85" t="s">
        <v>720</v>
      </c>
      <c r="E676" s="86" t="str">
        <f t="array" aca="1" ref="E676" ca="1">IFERROR(IMAGE(INDEX(Poke_Ref!$C$2:$C$745, MATCH(D676, Poke_Ref!$B$2:$B$745,0)), 3), "")</f>
        <v/>
      </c>
      <c r="F676" s="87" t="s">
        <v>8</v>
      </c>
      <c r="G676" s="73"/>
      <c r="H676" s="74"/>
      <c r="I676" s="74"/>
      <c r="J676" s="74"/>
      <c r="K676" s="74"/>
      <c r="L676" s="74"/>
      <c r="M676" s="74"/>
      <c r="N676" s="74"/>
      <c r="O676" s="74"/>
      <c r="P676" s="74"/>
      <c r="Q676" s="74"/>
      <c r="R676" s="74"/>
      <c r="S676" s="74"/>
      <c r="T676" s="74"/>
      <c r="U676" s="74"/>
      <c r="V676" s="74"/>
      <c r="W676" s="74"/>
      <c r="X676" s="74"/>
      <c r="Y676" s="74"/>
      <c r="Z676" s="74"/>
      <c r="AA676" s="74"/>
      <c r="AB676" s="74"/>
    </row>
    <row r="677" spans="1:28" ht="26.25" customHeight="1" x14ac:dyDescent="0.2">
      <c r="A677" s="77"/>
      <c r="B677" s="78"/>
      <c r="C677" s="77">
        <v>671</v>
      </c>
      <c r="D677" s="85" t="s">
        <v>721</v>
      </c>
      <c r="E677" s="86" t="str">
        <f t="array" aca="1" ref="E677" ca="1">IFERROR(IMAGE(INDEX(Poke_Ref!$C$2:$C$745, MATCH(D677, Poke_Ref!$B$2:$B$745,0)), 3), "")</f>
        <v/>
      </c>
      <c r="F677" s="87" t="s">
        <v>8</v>
      </c>
      <c r="G677" s="73"/>
      <c r="H677" s="74"/>
      <c r="I677" s="74"/>
      <c r="J677" s="74"/>
      <c r="K677" s="74"/>
      <c r="L677" s="74"/>
      <c r="M677" s="74"/>
      <c r="N677" s="74"/>
      <c r="O677" s="74"/>
      <c r="P677" s="74"/>
      <c r="Q677" s="74"/>
      <c r="R677" s="74"/>
      <c r="S677" s="74"/>
      <c r="T677" s="74"/>
      <c r="U677" s="74"/>
      <c r="V677" s="74"/>
      <c r="W677" s="74"/>
      <c r="X677" s="74"/>
      <c r="Y677" s="74"/>
      <c r="Z677" s="74"/>
      <c r="AA677" s="74"/>
      <c r="AB677" s="74"/>
    </row>
    <row r="678" spans="1:28" ht="26.25" customHeight="1" x14ac:dyDescent="0.2">
      <c r="A678" s="77"/>
      <c r="B678" s="78"/>
      <c r="C678" s="77">
        <v>672</v>
      </c>
      <c r="D678" s="85" t="s">
        <v>722</v>
      </c>
      <c r="E678" s="86" t="str">
        <f t="array" aca="1" ref="E678" ca="1">IFERROR(IMAGE(INDEX(Poke_Ref!$C$2:$C$745, MATCH(D678, Poke_Ref!$B$2:$B$745,0)), 3), "")</f>
        <v/>
      </c>
      <c r="F678" s="7" t="s">
        <v>8</v>
      </c>
      <c r="G678" s="73"/>
      <c r="H678" s="74"/>
      <c r="I678" s="74"/>
      <c r="J678" s="74"/>
      <c r="K678" s="74"/>
      <c r="L678" s="74"/>
      <c r="M678" s="74"/>
      <c r="N678" s="74"/>
      <c r="O678" s="74"/>
      <c r="P678" s="74"/>
      <c r="Q678" s="74"/>
      <c r="R678" s="74"/>
      <c r="S678" s="74"/>
      <c r="T678" s="74"/>
      <c r="U678" s="74"/>
      <c r="V678" s="74"/>
      <c r="W678" s="74"/>
      <c r="X678" s="74"/>
      <c r="Y678" s="74"/>
      <c r="Z678" s="74"/>
      <c r="AA678" s="74"/>
      <c r="AB678" s="74"/>
    </row>
    <row r="679" spans="1:28" ht="26.25" customHeight="1" x14ac:dyDescent="0.2">
      <c r="A679" s="77"/>
      <c r="B679" s="78"/>
      <c r="C679" s="77">
        <v>673</v>
      </c>
      <c r="D679" s="85" t="s">
        <v>723</v>
      </c>
      <c r="E679" s="86" t="str">
        <f t="array" aca="1" ref="E679" ca="1">IFERROR(IMAGE(INDEX(Poke_Ref!$C$2:$C$745, MATCH(D679, Poke_Ref!$B$2:$B$745,0)), 3), "")</f>
        <v/>
      </c>
      <c r="F679" s="87" t="s">
        <v>8</v>
      </c>
      <c r="G679" s="73"/>
      <c r="H679" s="74"/>
      <c r="I679" s="74"/>
      <c r="J679" s="74"/>
      <c r="K679" s="74"/>
      <c r="L679" s="74"/>
      <c r="M679" s="74"/>
      <c r="N679" s="74"/>
      <c r="O679" s="74"/>
      <c r="P679" s="74"/>
      <c r="Q679" s="74"/>
      <c r="R679" s="74"/>
      <c r="S679" s="74"/>
      <c r="T679" s="74"/>
      <c r="U679" s="74"/>
      <c r="V679" s="74"/>
      <c r="W679" s="74"/>
      <c r="X679" s="74"/>
      <c r="Y679" s="74"/>
      <c r="Z679" s="74"/>
      <c r="AA679" s="74"/>
      <c r="AB679" s="74"/>
    </row>
    <row r="680" spans="1:28" ht="26.25" customHeight="1" x14ac:dyDescent="0.2">
      <c r="A680" s="77"/>
      <c r="B680" s="78"/>
      <c r="C680" s="77">
        <v>674</v>
      </c>
      <c r="D680" s="85" t="s">
        <v>724</v>
      </c>
      <c r="E680" s="86" t="str">
        <f t="array" aca="1" ref="E680" ca="1">IFERROR(IMAGE(INDEX(Poke_Ref!$C$2:$C$745, MATCH(D680, Poke_Ref!$B$2:$B$745,0)), 3), "")</f>
        <v/>
      </c>
      <c r="F680" s="7" t="s">
        <v>8</v>
      </c>
      <c r="G680" s="73"/>
      <c r="H680" s="74"/>
      <c r="I680" s="74"/>
      <c r="J680" s="74"/>
      <c r="K680" s="74"/>
      <c r="L680" s="74"/>
      <c r="M680" s="74"/>
      <c r="N680" s="74"/>
      <c r="O680" s="74"/>
      <c r="P680" s="74"/>
      <c r="Q680" s="74"/>
      <c r="R680" s="74"/>
      <c r="S680" s="74"/>
      <c r="T680" s="74"/>
      <c r="U680" s="74"/>
      <c r="V680" s="74"/>
      <c r="W680" s="74"/>
      <c r="X680" s="74"/>
      <c r="Y680" s="74"/>
      <c r="Z680" s="74"/>
      <c r="AA680" s="74"/>
      <c r="AB680" s="74"/>
    </row>
    <row r="681" spans="1:28" ht="26.25" customHeight="1" x14ac:dyDescent="0.2">
      <c r="A681" s="77"/>
      <c r="B681" s="78"/>
      <c r="C681" s="77">
        <v>675</v>
      </c>
      <c r="D681" s="85" t="s">
        <v>725</v>
      </c>
      <c r="E681" s="86" t="str">
        <f t="array" aca="1" ref="E681" ca="1">IFERROR(IMAGE(INDEX(Poke_Ref!$C$2:$C$745, MATCH(D681, Poke_Ref!$B$2:$B$745,0)), 3), "")</f>
        <v/>
      </c>
      <c r="F681" s="7" t="s">
        <v>8</v>
      </c>
      <c r="G681" s="73"/>
      <c r="H681" s="74"/>
      <c r="I681" s="74"/>
      <c r="J681" s="74"/>
      <c r="K681" s="74"/>
      <c r="L681" s="74"/>
      <c r="M681" s="74"/>
      <c r="N681" s="74"/>
      <c r="O681" s="74"/>
      <c r="P681" s="74"/>
      <c r="Q681" s="74"/>
      <c r="R681" s="74"/>
      <c r="S681" s="74"/>
      <c r="T681" s="74"/>
      <c r="U681" s="74"/>
      <c r="V681" s="74"/>
      <c r="W681" s="74"/>
      <c r="X681" s="74"/>
      <c r="Y681" s="74"/>
      <c r="Z681" s="74"/>
      <c r="AA681" s="74"/>
      <c r="AB681" s="74"/>
    </row>
    <row r="682" spans="1:28" ht="26.25" customHeight="1" x14ac:dyDescent="0.2">
      <c r="A682" s="77"/>
      <c r="B682" s="78"/>
      <c r="C682" s="77">
        <v>676</v>
      </c>
      <c r="D682" s="85" t="s">
        <v>726</v>
      </c>
      <c r="E682" s="86" t="str">
        <f t="array" aca="1" ref="E682" ca="1">IFERROR(IMAGE(INDEX(Poke_Ref!$C$2:$C$745, MATCH(D682, Poke_Ref!$B$2:$B$745,0)), 3), "")</f>
        <v/>
      </c>
      <c r="F682" s="7" t="s">
        <v>8</v>
      </c>
      <c r="G682" s="73"/>
      <c r="H682" s="74"/>
      <c r="I682" s="74"/>
      <c r="J682" s="74"/>
      <c r="K682" s="74"/>
      <c r="L682" s="74"/>
      <c r="M682" s="74"/>
      <c r="N682" s="74"/>
      <c r="O682" s="74"/>
      <c r="P682" s="74"/>
      <c r="Q682" s="74"/>
      <c r="R682" s="74"/>
      <c r="S682" s="74"/>
      <c r="T682" s="74"/>
      <c r="U682" s="74"/>
      <c r="V682" s="74"/>
      <c r="W682" s="74"/>
      <c r="X682" s="74"/>
      <c r="Y682" s="74"/>
      <c r="Z682" s="74"/>
      <c r="AA682" s="74"/>
      <c r="AB682" s="74"/>
    </row>
    <row r="683" spans="1:28" ht="26.25" customHeight="1" x14ac:dyDescent="0.2">
      <c r="A683" s="77"/>
      <c r="B683" s="78"/>
      <c r="C683" s="77">
        <v>677</v>
      </c>
      <c r="D683" s="85" t="s">
        <v>727</v>
      </c>
      <c r="E683" s="86" t="str">
        <f t="array" aca="1" ref="E683" ca="1">IFERROR(IMAGE(INDEX(Poke_Ref!$C$2:$C$745, MATCH(D683, Poke_Ref!$B$2:$B$745,0)), 3), "")</f>
        <v/>
      </c>
      <c r="F683" s="7" t="s">
        <v>8</v>
      </c>
      <c r="G683" s="73"/>
      <c r="H683" s="74"/>
      <c r="I683" s="74"/>
      <c r="J683" s="74"/>
      <c r="K683" s="74"/>
      <c r="L683" s="74"/>
      <c r="M683" s="74"/>
      <c r="N683" s="74"/>
      <c r="O683" s="74"/>
      <c r="P683" s="74"/>
      <c r="Q683" s="74"/>
      <c r="R683" s="74"/>
      <c r="S683" s="74"/>
      <c r="T683" s="74"/>
      <c r="U683" s="74"/>
      <c r="V683" s="74"/>
      <c r="W683" s="74"/>
      <c r="X683" s="74"/>
      <c r="Y683" s="74"/>
      <c r="Z683" s="74"/>
      <c r="AA683" s="74"/>
      <c r="AB683" s="74"/>
    </row>
    <row r="684" spans="1:28" ht="26.25" customHeight="1" x14ac:dyDescent="0.2">
      <c r="A684" s="77"/>
      <c r="B684" s="78"/>
      <c r="C684" s="77">
        <v>678</v>
      </c>
      <c r="D684" s="85" t="s">
        <v>728</v>
      </c>
      <c r="E684" s="86" t="str">
        <f t="array" aca="1" ref="E684" ca="1">IFERROR(IMAGE(INDEX(Poke_Ref!$C$2:$C$745, MATCH(D684, Poke_Ref!$B$2:$B$745,0)), 3), "")</f>
        <v/>
      </c>
      <c r="F684" s="87" t="s">
        <v>8</v>
      </c>
      <c r="G684" s="73"/>
      <c r="H684" s="74"/>
      <c r="I684" s="74"/>
      <c r="J684" s="74"/>
      <c r="K684" s="74"/>
      <c r="L684" s="74"/>
      <c r="M684" s="74"/>
      <c r="N684" s="74"/>
      <c r="O684" s="74"/>
      <c r="P684" s="74"/>
      <c r="Q684" s="74"/>
      <c r="R684" s="74"/>
      <c r="S684" s="74"/>
      <c r="T684" s="74"/>
      <c r="U684" s="74"/>
      <c r="V684" s="74"/>
      <c r="W684" s="74"/>
      <c r="X684" s="74"/>
      <c r="Y684" s="74"/>
      <c r="Z684" s="74"/>
      <c r="AA684" s="74"/>
      <c r="AB684" s="74"/>
    </row>
    <row r="685" spans="1:28" ht="26.25" customHeight="1" x14ac:dyDescent="0.2">
      <c r="A685" s="77"/>
      <c r="B685" s="78"/>
      <c r="C685" s="77">
        <v>679</v>
      </c>
      <c r="D685" s="85" t="s">
        <v>729</v>
      </c>
      <c r="E685" s="86" t="str">
        <f t="array" aca="1" ref="E685" ca="1">IFERROR(IMAGE(INDEX(Poke_Ref!$C$2:$C$745, MATCH(D685, Poke_Ref!$B$2:$B$745,0)), 3), "")</f>
        <v/>
      </c>
      <c r="F685" s="7" t="s">
        <v>8</v>
      </c>
      <c r="G685" s="73"/>
      <c r="H685" s="74"/>
      <c r="I685" s="74"/>
      <c r="J685" s="74"/>
      <c r="K685" s="74"/>
      <c r="L685" s="74"/>
      <c r="M685" s="74"/>
      <c r="N685" s="74"/>
      <c r="O685" s="74"/>
      <c r="P685" s="74"/>
      <c r="Q685" s="74"/>
      <c r="R685" s="74"/>
      <c r="S685" s="74"/>
      <c r="T685" s="74"/>
      <c r="U685" s="74"/>
      <c r="V685" s="74"/>
      <c r="W685" s="74"/>
      <c r="X685" s="74"/>
      <c r="Y685" s="74"/>
      <c r="Z685" s="74"/>
      <c r="AA685" s="74"/>
      <c r="AB685" s="74"/>
    </row>
    <row r="686" spans="1:28" ht="26.25" customHeight="1" x14ac:dyDescent="0.2">
      <c r="A686" s="92"/>
      <c r="B686" s="93"/>
      <c r="C686" s="77">
        <v>680</v>
      </c>
      <c r="D686" s="85" t="s">
        <v>730</v>
      </c>
      <c r="E686" s="86" t="str">
        <f t="array" aca="1" ref="E686" ca="1">IFERROR(IMAGE(INDEX(Poke_Ref!$C$2:$C$745, MATCH(D686, Poke_Ref!$B$2:$B$745,0)), 3), "")</f>
        <v/>
      </c>
      <c r="F686" s="87" t="s">
        <v>8</v>
      </c>
      <c r="G686" s="73"/>
      <c r="H686" s="74"/>
      <c r="I686" s="74"/>
      <c r="J686" s="74"/>
      <c r="K686" s="74"/>
      <c r="L686" s="74"/>
      <c r="M686" s="74"/>
      <c r="N686" s="74"/>
      <c r="O686" s="74"/>
      <c r="P686" s="74"/>
      <c r="Q686" s="74"/>
      <c r="R686" s="74"/>
      <c r="S686" s="74"/>
      <c r="T686" s="74"/>
      <c r="U686" s="74"/>
      <c r="V686" s="74"/>
      <c r="W686" s="74"/>
      <c r="X686" s="74"/>
      <c r="Y686" s="74"/>
      <c r="Z686" s="74"/>
      <c r="AA686" s="74"/>
      <c r="AB686" s="74"/>
    </row>
    <row r="687" spans="1:28" ht="26.25" customHeight="1" x14ac:dyDescent="0.2">
      <c r="A687" s="77"/>
      <c r="B687" s="78"/>
      <c r="C687" s="77">
        <v>681</v>
      </c>
      <c r="D687" s="85" t="s">
        <v>731</v>
      </c>
      <c r="E687" s="86" t="str">
        <f t="array" aca="1" ref="E687" ca="1">IFERROR(IMAGE(INDEX(Poke_Ref!$C$2:$C$745, MATCH(D687, Poke_Ref!$B$2:$B$745,0)), 3), "")</f>
        <v/>
      </c>
      <c r="F687" s="87" t="s">
        <v>8</v>
      </c>
      <c r="G687" s="73"/>
      <c r="H687" s="74"/>
      <c r="I687" s="74"/>
      <c r="J687" s="74"/>
      <c r="K687" s="74"/>
      <c r="L687" s="74"/>
      <c r="M687" s="74"/>
      <c r="N687" s="74"/>
      <c r="O687" s="74"/>
      <c r="P687" s="74"/>
      <c r="Q687" s="74"/>
      <c r="R687" s="74"/>
      <c r="S687" s="74"/>
      <c r="T687" s="74"/>
      <c r="U687" s="74"/>
      <c r="V687" s="74"/>
      <c r="W687" s="74"/>
      <c r="X687" s="74"/>
      <c r="Y687" s="74"/>
      <c r="Z687" s="74"/>
      <c r="AA687" s="74"/>
      <c r="AB687" s="74"/>
    </row>
    <row r="688" spans="1:28" ht="26.25" customHeight="1" x14ac:dyDescent="0.2">
      <c r="A688" s="77"/>
      <c r="B688" s="78"/>
      <c r="C688" s="77">
        <v>682</v>
      </c>
      <c r="D688" s="85" t="s">
        <v>732</v>
      </c>
      <c r="E688" s="86" t="str">
        <f t="array" aca="1" ref="E688" ca="1">IFERROR(IMAGE(INDEX(Poke_Ref!$C$2:$C$745, MATCH(D688, Poke_Ref!$B$2:$B$745,0)), 3), "")</f>
        <v/>
      </c>
      <c r="F688" s="7" t="s">
        <v>8</v>
      </c>
      <c r="G688" s="73"/>
      <c r="H688" s="74"/>
      <c r="I688" s="74"/>
      <c r="J688" s="74"/>
      <c r="K688" s="74"/>
      <c r="L688" s="74"/>
      <c r="M688" s="74"/>
      <c r="N688" s="74"/>
      <c r="O688" s="74"/>
      <c r="P688" s="74"/>
      <c r="Q688" s="74"/>
      <c r="R688" s="74"/>
      <c r="S688" s="74"/>
      <c r="T688" s="74"/>
      <c r="U688" s="74"/>
      <c r="V688" s="74"/>
      <c r="W688" s="74"/>
      <c r="X688" s="74"/>
      <c r="Y688" s="74"/>
      <c r="Z688" s="74"/>
      <c r="AA688" s="74"/>
      <c r="AB688" s="74"/>
    </row>
    <row r="689" spans="1:28" ht="26.25" customHeight="1" x14ac:dyDescent="0.2">
      <c r="A689" s="77"/>
      <c r="B689" s="78"/>
      <c r="C689" s="77">
        <v>683</v>
      </c>
      <c r="D689" s="85" t="s">
        <v>733</v>
      </c>
      <c r="E689" s="86" t="str">
        <f t="array" aca="1" ref="E689" ca="1">IFERROR(IMAGE(INDEX(Poke_Ref!$C$2:$C$745, MATCH(D689, Poke_Ref!$B$2:$B$745,0)), 3), "")</f>
        <v/>
      </c>
      <c r="F689" s="87" t="s">
        <v>8</v>
      </c>
      <c r="G689" s="73"/>
      <c r="H689" s="74"/>
      <c r="I689" s="74"/>
      <c r="J689" s="74"/>
      <c r="K689" s="74"/>
      <c r="L689" s="74"/>
      <c r="M689" s="74"/>
      <c r="N689" s="74"/>
      <c r="O689" s="74"/>
      <c r="P689" s="74"/>
      <c r="Q689" s="74"/>
      <c r="R689" s="74"/>
      <c r="S689" s="74"/>
      <c r="T689" s="74"/>
      <c r="U689" s="74"/>
      <c r="V689" s="74"/>
      <c r="W689" s="74"/>
      <c r="X689" s="74"/>
      <c r="Y689" s="74"/>
      <c r="Z689" s="74"/>
      <c r="AA689" s="74"/>
      <c r="AB689" s="74"/>
    </row>
    <row r="690" spans="1:28" ht="26.25" customHeight="1" x14ac:dyDescent="0.2">
      <c r="A690" s="77"/>
      <c r="B690" s="78"/>
      <c r="C690" s="77">
        <v>684</v>
      </c>
      <c r="D690" s="85" t="s">
        <v>734</v>
      </c>
      <c r="E690" s="86" t="str">
        <f t="array" aca="1" ref="E690" ca="1">IFERROR(IMAGE(INDEX(Poke_Ref!$C$2:$C$745, MATCH(D690, Poke_Ref!$B$2:$B$745,0)), 3), "")</f>
        <v/>
      </c>
      <c r="F690" s="7" t="s">
        <v>8</v>
      </c>
      <c r="G690" s="73"/>
      <c r="H690" s="74"/>
      <c r="I690" s="74"/>
      <c r="J690" s="74"/>
      <c r="K690" s="74"/>
      <c r="L690" s="74"/>
      <c r="M690" s="74"/>
      <c r="N690" s="74"/>
      <c r="O690" s="74"/>
      <c r="P690" s="74"/>
      <c r="Q690" s="74"/>
      <c r="R690" s="74"/>
      <c r="S690" s="74"/>
      <c r="T690" s="74"/>
      <c r="U690" s="74"/>
      <c r="V690" s="74"/>
      <c r="W690" s="74"/>
      <c r="X690" s="74"/>
      <c r="Y690" s="74"/>
      <c r="Z690" s="74"/>
      <c r="AA690" s="74"/>
      <c r="AB690" s="74"/>
    </row>
    <row r="691" spans="1:28" ht="26.25" customHeight="1" x14ac:dyDescent="0.2">
      <c r="A691" s="77"/>
      <c r="B691" s="78"/>
      <c r="C691" s="77">
        <v>685</v>
      </c>
      <c r="D691" s="85" t="s">
        <v>735</v>
      </c>
      <c r="E691" s="86" t="str">
        <f t="array" aca="1" ref="E691" ca="1">IFERROR(IMAGE(INDEX(Poke_Ref!$C$2:$C$745, MATCH(D691, Poke_Ref!$B$2:$B$745,0)), 3), "")</f>
        <v/>
      </c>
      <c r="F691" s="87" t="s">
        <v>8</v>
      </c>
      <c r="G691" s="73"/>
      <c r="H691" s="74"/>
      <c r="I691" s="74"/>
      <c r="J691" s="74"/>
      <c r="K691" s="74"/>
      <c r="L691" s="74"/>
      <c r="M691" s="74"/>
      <c r="N691" s="74"/>
      <c r="O691" s="74"/>
      <c r="P691" s="74"/>
      <c r="Q691" s="74"/>
      <c r="R691" s="74"/>
      <c r="S691" s="74"/>
      <c r="T691" s="74"/>
      <c r="U691" s="74"/>
      <c r="V691" s="74"/>
      <c r="W691" s="74"/>
      <c r="X691" s="74"/>
      <c r="Y691" s="74"/>
      <c r="Z691" s="74"/>
      <c r="AA691" s="74"/>
      <c r="AB691" s="74"/>
    </row>
    <row r="692" spans="1:28" ht="26.25" customHeight="1" x14ac:dyDescent="0.2">
      <c r="A692" s="77"/>
      <c r="B692" s="78"/>
      <c r="C692" s="77">
        <v>686</v>
      </c>
      <c r="D692" s="85" t="s">
        <v>736</v>
      </c>
      <c r="E692" s="86" t="str">
        <f t="array" aca="1" ref="E692" ca="1">IFERROR(IMAGE(INDEX(Poke_Ref!$C$2:$C$745, MATCH(D692, Poke_Ref!$B$2:$B$745,0)), 3), "")</f>
        <v/>
      </c>
      <c r="F692" s="7" t="s">
        <v>8</v>
      </c>
      <c r="G692" s="73"/>
      <c r="H692" s="74"/>
      <c r="I692" s="74"/>
      <c r="J692" s="74"/>
      <c r="K692" s="74"/>
      <c r="L692" s="74"/>
      <c r="M692" s="74"/>
      <c r="N692" s="74"/>
      <c r="O692" s="74"/>
      <c r="P692" s="74"/>
      <c r="Q692" s="74"/>
      <c r="R692" s="74"/>
      <c r="S692" s="74"/>
      <c r="T692" s="74"/>
      <c r="U692" s="74"/>
      <c r="V692" s="74"/>
      <c r="W692" s="74"/>
      <c r="X692" s="74"/>
      <c r="Y692" s="74"/>
      <c r="Z692" s="74"/>
      <c r="AA692" s="74"/>
      <c r="AB692" s="74"/>
    </row>
    <row r="693" spans="1:28" ht="26.25" customHeight="1" x14ac:dyDescent="0.2">
      <c r="A693" s="77"/>
      <c r="B693" s="78"/>
      <c r="C693" s="77">
        <v>687</v>
      </c>
      <c r="D693" s="85" t="s">
        <v>737</v>
      </c>
      <c r="E693" s="86" t="str">
        <f t="array" aca="1" ref="E693" ca="1">IFERROR(IMAGE(INDEX(Poke_Ref!$C$2:$C$745, MATCH(D693, Poke_Ref!$B$2:$B$745,0)), 3), "")</f>
        <v/>
      </c>
      <c r="F693" s="87" t="s">
        <v>8</v>
      </c>
      <c r="G693" s="73"/>
      <c r="H693" s="74"/>
      <c r="I693" s="74"/>
      <c r="J693" s="74"/>
      <c r="K693" s="74"/>
      <c r="L693" s="74"/>
      <c r="M693" s="74"/>
      <c r="N693" s="74"/>
      <c r="O693" s="74"/>
      <c r="P693" s="74"/>
      <c r="Q693" s="74"/>
      <c r="R693" s="74"/>
      <c r="S693" s="74"/>
      <c r="T693" s="74"/>
      <c r="U693" s="74"/>
      <c r="V693" s="74"/>
      <c r="W693" s="74"/>
      <c r="X693" s="74"/>
      <c r="Y693" s="74"/>
      <c r="Z693" s="74"/>
      <c r="AA693" s="74"/>
      <c r="AB693" s="74"/>
    </row>
    <row r="694" spans="1:28" ht="26.25" customHeight="1" x14ac:dyDescent="0.2">
      <c r="A694" s="77"/>
      <c r="B694" s="78"/>
      <c r="C694" s="77">
        <v>688</v>
      </c>
      <c r="D694" s="85" t="s">
        <v>738</v>
      </c>
      <c r="E694" s="86" t="str">
        <f t="array" aca="1" ref="E694" ca="1">IFERROR(IMAGE(INDEX(Poke_Ref!$C$2:$C$745, MATCH(D694, Poke_Ref!$B$2:$B$745,0)), 3), "")</f>
        <v/>
      </c>
      <c r="F694" s="7" t="s">
        <v>8</v>
      </c>
      <c r="G694" s="73"/>
      <c r="H694" s="74"/>
      <c r="I694" s="74"/>
      <c r="J694" s="74"/>
      <c r="K694" s="74"/>
      <c r="L694" s="74"/>
      <c r="M694" s="74"/>
      <c r="N694" s="74"/>
      <c r="O694" s="74"/>
      <c r="P694" s="74"/>
      <c r="Q694" s="74"/>
      <c r="R694" s="74"/>
      <c r="S694" s="74"/>
      <c r="T694" s="74"/>
      <c r="U694" s="74"/>
      <c r="V694" s="74"/>
      <c r="W694" s="74"/>
      <c r="X694" s="74"/>
      <c r="Y694" s="74"/>
      <c r="Z694" s="74"/>
      <c r="AA694" s="74"/>
      <c r="AB694" s="74"/>
    </row>
    <row r="695" spans="1:28" ht="26.25" customHeight="1" x14ac:dyDescent="0.2">
      <c r="A695" s="77"/>
      <c r="B695" s="78"/>
      <c r="C695" s="77">
        <v>689</v>
      </c>
      <c r="D695" s="85" t="s">
        <v>739</v>
      </c>
      <c r="E695" s="86" t="str">
        <f t="array" aca="1" ref="E695" ca="1">IFERROR(IMAGE(INDEX(Poke_Ref!$C$2:$C$745, MATCH(D695, Poke_Ref!$B$2:$B$745,0)), 3), "")</f>
        <v/>
      </c>
      <c r="F695" s="87" t="s">
        <v>8</v>
      </c>
      <c r="G695" s="73"/>
      <c r="H695" s="74"/>
      <c r="I695" s="74"/>
      <c r="J695" s="74"/>
      <c r="K695" s="74"/>
      <c r="L695" s="74"/>
      <c r="M695" s="74"/>
      <c r="N695" s="74"/>
      <c r="O695" s="74"/>
      <c r="P695" s="74"/>
      <c r="Q695" s="74"/>
      <c r="R695" s="74"/>
      <c r="S695" s="74"/>
      <c r="T695" s="74"/>
      <c r="U695" s="74"/>
      <c r="V695" s="74"/>
      <c r="W695" s="74"/>
      <c r="X695" s="74"/>
      <c r="Y695" s="74"/>
      <c r="Z695" s="74"/>
      <c r="AA695" s="74"/>
      <c r="AB695" s="74"/>
    </row>
    <row r="696" spans="1:28" ht="26.25" customHeight="1" x14ac:dyDescent="0.2">
      <c r="A696" s="77"/>
      <c r="B696" s="78"/>
      <c r="C696" s="77">
        <v>690</v>
      </c>
      <c r="D696" s="85" t="s">
        <v>740</v>
      </c>
      <c r="E696" s="86" t="str">
        <f t="array" aca="1" ref="E696" ca="1">IFERROR(IMAGE(INDEX(Poke_Ref!$C$2:$C$745, MATCH(D696, Poke_Ref!$B$2:$B$745,0)), 3), "")</f>
        <v/>
      </c>
      <c r="F696" s="87" t="s">
        <v>8</v>
      </c>
      <c r="G696" s="73"/>
      <c r="H696" s="74"/>
      <c r="I696" s="74"/>
      <c r="J696" s="74"/>
      <c r="K696" s="74"/>
      <c r="L696" s="74"/>
      <c r="M696" s="74"/>
      <c r="N696" s="74"/>
      <c r="O696" s="74"/>
      <c r="P696" s="74"/>
      <c r="Q696" s="74"/>
      <c r="R696" s="74"/>
      <c r="S696" s="74"/>
      <c r="T696" s="74"/>
      <c r="U696" s="74"/>
      <c r="V696" s="74"/>
      <c r="W696" s="74"/>
      <c r="X696" s="74"/>
      <c r="Y696" s="74"/>
      <c r="Z696" s="74"/>
      <c r="AA696" s="74"/>
      <c r="AB696" s="74"/>
    </row>
    <row r="697" spans="1:28" ht="26.25" customHeight="1" x14ac:dyDescent="0.2">
      <c r="A697" s="77"/>
      <c r="B697" s="78"/>
      <c r="C697" s="77">
        <v>691</v>
      </c>
      <c r="D697" s="85" t="s">
        <v>741</v>
      </c>
      <c r="E697" s="86" t="str">
        <f t="array" aca="1" ref="E697" ca="1">IFERROR(IMAGE(INDEX(Poke_Ref!$C$2:$C$745, MATCH(D697, Poke_Ref!$B$2:$B$745,0)), 3), "")</f>
        <v/>
      </c>
      <c r="F697" s="87" t="s">
        <v>8</v>
      </c>
      <c r="G697" s="73"/>
      <c r="H697" s="74"/>
      <c r="I697" s="74"/>
      <c r="J697" s="74"/>
      <c r="K697" s="74"/>
      <c r="L697" s="74"/>
      <c r="M697" s="74"/>
      <c r="N697" s="74"/>
      <c r="O697" s="74"/>
      <c r="P697" s="74"/>
      <c r="Q697" s="74"/>
      <c r="R697" s="74"/>
      <c r="S697" s="74"/>
      <c r="T697" s="74"/>
      <c r="U697" s="74"/>
      <c r="V697" s="74"/>
      <c r="W697" s="74"/>
      <c r="X697" s="74"/>
      <c r="Y697" s="74"/>
      <c r="Z697" s="74"/>
      <c r="AA697" s="74"/>
      <c r="AB697" s="74"/>
    </row>
    <row r="698" spans="1:28" ht="26.25" customHeight="1" x14ac:dyDescent="0.2">
      <c r="A698" s="77"/>
      <c r="B698" s="78"/>
      <c r="C698" s="77">
        <v>692</v>
      </c>
      <c r="D698" s="85" t="s">
        <v>742</v>
      </c>
      <c r="E698" s="86" t="str">
        <f t="array" aca="1" ref="E698" ca="1">IFERROR(IMAGE(INDEX(Poke_Ref!$C$2:$C$745, MATCH(D698, Poke_Ref!$B$2:$B$745,0)), 3), "")</f>
        <v/>
      </c>
      <c r="F698" s="87" t="s">
        <v>8</v>
      </c>
      <c r="G698" s="73"/>
      <c r="H698" s="74"/>
      <c r="I698" s="74"/>
      <c r="J698" s="74"/>
      <c r="K698" s="74"/>
      <c r="L698" s="74"/>
      <c r="M698" s="74"/>
      <c r="N698" s="74"/>
      <c r="O698" s="74"/>
      <c r="P698" s="74"/>
      <c r="Q698" s="74"/>
      <c r="R698" s="74"/>
      <c r="S698" s="74"/>
      <c r="T698" s="74"/>
      <c r="U698" s="74"/>
      <c r="V698" s="74"/>
      <c r="W698" s="74"/>
      <c r="X698" s="74"/>
      <c r="Y698" s="74"/>
      <c r="Z698" s="74"/>
      <c r="AA698" s="74"/>
      <c r="AB698" s="74"/>
    </row>
    <row r="699" spans="1:28" ht="26.25" customHeight="1" x14ac:dyDescent="0.2">
      <c r="A699" s="77"/>
      <c r="B699" s="78"/>
      <c r="C699" s="77">
        <v>693</v>
      </c>
      <c r="D699" s="85" t="s">
        <v>743</v>
      </c>
      <c r="E699" s="86" t="str">
        <f t="array" aca="1" ref="E699" ca="1">IFERROR(IMAGE(INDEX(Poke_Ref!$C$2:$C$745, MATCH(D699, Poke_Ref!$B$2:$B$745,0)), 3), "")</f>
        <v/>
      </c>
      <c r="F699" s="87" t="s">
        <v>8</v>
      </c>
      <c r="G699" s="73"/>
      <c r="H699" s="74"/>
      <c r="I699" s="74"/>
      <c r="J699" s="74"/>
      <c r="K699" s="74"/>
      <c r="L699" s="74"/>
      <c r="M699" s="74"/>
      <c r="N699" s="74"/>
      <c r="O699" s="74"/>
      <c r="P699" s="74"/>
      <c r="Q699" s="74"/>
      <c r="R699" s="74"/>
      <c r="S699" s="74"/>
      <c r="T699" s="74"/>
      <c r="U699" s="74"/>
      <c r="V699" s="74"/>
      <c r="W699" s="74"/>
      <c r="X699" s="74"/>
      <c r="Y699" s="74"/>
      <c r="Z699" s="74"/>
      <c r="AA699" s="74"/>
      <c r="AB699" s="74"/>
    </row>
    <row r="700" spans="1:28" ht="26.25" customHeight="1" x14ac:dyDescent="0.2">
      <c r="A700" s="77"/>
      <c r="B700" s="78"/>
      <c r="C700" s="77">
        <v>694</v>
      </c>
      <c r="D700" s="85" t="s">
        <v>744</v>
      </c>
      <c r="E700" s="86" t="str">
        <f t="array" aca="1" ref="E700" ca="1">IFERROR(IMAGE(INDEX(Poke_Ref!$C$2:$C$745, MATCH(D700, Poke_Ref!$B$2:$B$745,0)), 3), "")</f>
        <v/>
      </c>
      <c r="F700" s="87" t="s">
        <v>8</v>
      </c>
      <c r="G700" s="73"/>
      <c r="H700" s="74"/>
      <c r="I700" s="74"/>
      <c r="J700" s="74"/>
      <c r="K700" s="74"/>
      <c r="L700" s="74"/>
      <c r="M700" s="74"/>
      <c r="N700" s="74"/>
      <c r="O700" s="74"/>
      <c r="P700" s="74"/>
      <c r="Q700" s="74"/>
      <c r="R700" s="74"/>
      <c r="S700" s="74"/>
      <c r="T700" s="74"/>
      <c r="U700" s="74"/>
      <c r="V700" s="74"/>
      <c r="W700" s="74"/>
      <c r="X700" s="74"/>
      <c r="Y700" s="74"/>
      <c r="Z700" s="74"/>
      <c r="AA700" s="74"/>
      <c r="AB700" s="74"/>
    </row>
    <row r="701" spans="1:28" ht="26.25" customHeight="1" x14ac:dyDescent="0.2">
      <c r="A701" s="77"/>
      <c r="B701" s="78"/>
      <c r="C701" s="77">
        <v>695</v>
      </c>
      <c r="D701" s="85" t="s">
        <v>745</v>
      </c>
      <c r="E701" s="86" t="str">
        <f t="array" aca="1" ref="E701" ca="1">IFERROR(IMAGE(INDEX(Poke_Ref!$C$2:$C$745, MATCH(D701, Poke_Ref!$B$2:$B$745,0)), 3), "")</f>
        <v/>
      </c>
      <c r="F701" s="87" t="s">
        <v>8</v>
      </c>
      <c r="G701" s="73"/>
      <c r="H701" s="74"/>
      <c r="I701" s="74"/>
      <c r="J701" s="74"/>
      <c r="K701" s="74"/>
      <c r="L701" s="74"/>
      <c r="M701" s="74"/>
      <c r="N701" s="74"/>
      <c r="O701" s="74"/>
      <c r="P701" s="74"/>
      <c r="Q701" s="74"/>
      <c r="R701" s="74"/>
      <c r="S701" s="74"/>
      <c r="T701" s="74"/>
      <c r="U701" s="74"/>
      <c r="V701" s="74"/>
      <c r="W701" s="74"/>
      <c r="X701" s="74"/>
      <c r="Y701" s="74"/>
      <c r="Z701" s="74"/>
      <c r="AA701" s="74"/>
      <c r="AB701" s="74"/>
    </row>
    <row r="702" spans="1:28" ht="26.25" customHeight="1" x14ac:dyDescent="0.2">
      <c r="A702" s="77"/>
      <c r="B702" s="78"/>
      <c r="C702" s="77">
        <v>696</v>
      </c>
      <c r="D702" s="85" t="s">
        <v>746</v>
      </c>
      <c r="E702" s="86" t="str">
        <f t="array" aca="1" ref="E702" ca="1">IFERROR(IMAGE(INDEX(Poke_Ref!$C$2:$C$745, MATCH(D702, Poke_Ref!$B$2:$B$745,0)), 3), "")</f>
        <v/>
      </c>
      <c r="F702" s="7" t="s">
        <v>8</v>
      </c>
      <c r="G702" s="73"/>
      <c r="H702" s="74"/>
      <c r="I702" s="74"/>
      <c r="J702" s="74"/>
      <c r="K702" s="74"/>
      <c r="L702" s="74"/>
      <c r="M702" s="74"/>
      <c r="N702" s="74"/>
      <c r="O702" s="74"/>
      <c r="P702" s="74"/>
      <c r="Q702" s="74"/>
      <c r="R702" s="74"/>
      <c r="S702" s="74"/>
      <c r="T702" s="74"/>
      <c r="U702" s="74"/>
      <c r="V702" s="74"/>
      <c r="W702" s="74"/>
      <c r="X702" s="74"/>
      <c r="Y702" s="74"/>
      <c r="Z702" s="74"/>
      <c r="AA702" s="74"/>
      <c r="AB702" s="74"/>
    </row>
    <row r="703" spans="1:28" ht="26.25" customHeight="1" x14ac:dyDescent="0.2">
      <c r="A703" s="77"/>
      <c r="B703" s="78"/>
      <c r="C703" s="77">
        <v>697</v>
      </c>
      <c r="D703" s="85" t="s">
        <v>747</v>
      </c>
      <c r="E703" s="86" t="str">
        <f t="array" aca="1" ref="E703" ca="1">IFERROR(IMAGE(INDEX(Poke_Ref!$C$2:$C$745, MATCH(D703, Poke_Ref!$B$2:$B$745,0)), 3), "")</f>
        <v/>
      </c>
      <c r="F703" s="87" t="s">
        <v>8</v>
      </c>
      <c r="G703" s="73"/>
      <c r="H703" s="74"/>
      <c r="I703" s="74"/>
      <c r="J703" s="74"/>
      <c r="K703" s="74"/>
      <c r="L703" s="74"/>
      <c r="M703" s="74"/>
      <c r="N703" s="74"/>
      <c r="O703" s="74"/>
      <c r="P703" s="74"/>
      <c r="Q703" s="74"/>
      <c r="R703" s="74"/>
      <c r="S703" s="74"/>
      <c r="T703" s="74"/>
      <c r="U703" s="74"/>
      <c r="V703" s="74"/>
      <c r="W703" s="74"/>
      <c r="X703" s="74"/>
      <c r="Y703" s="74"/>
      <c r="Z703" s="74"/>
      <c r="AA703" s="74"/>
      <c r="AB703" s="74"/>
    </row>
    <row r="704" spans="1:28" ht="26.25" customHeight="1" x14ac:dyDescent="0.2">
      <c r="A704" s="77"/>
      <c r="B704" s="78"/>
      <c r="C704" s="77">
        <v>698</v>
      </c>
      <c r="D704" s="85" t="s">
        <v>748</v>
      </c>
      <c r="E704" s="86" t="str">
        <f t="array" aca="1" ref="E704" ca="1">IFERROR(IMAGE(INDEX(Poke_Ref!$C$2:$C$745, MATCH(D704, Poke_Ref!$B$2:$B$745,0)), 3), "")</f>
        <v/>
      </c>
      <c r="F704" s="7" t="s">
        <v>8</v>
      </c>
      <c r="G704" s="73"/>
      <c r="H704" s="74"/>
      <c r="I704" s="74"/>
      <c r="J704" s="74"/>
      <c r="K704" s="74"/>
      <c r="L704" s="74"/>
      <c r="M704" s="74"/>
      <c r="N704" s="74"/>
      <c r="O704" s="74"/>
      <c r="P704" s="74"/>
      <c r="Q704" s="74"/>
      <c r="R704" s="74"/>
      <c r="S704" s="74"/>
      <c r="T704" s="74"/>
      <c r="U704" s="74"/>
      <c r="V704" s="74"/>
      <c r="W704" s="74"/>
      <c r="X704" s="74"/>
      <c r="Y704" s="74"/>
      <c r="Z704" s="74"/>
      <c r="AA704" s="74"/>
      <c r="AB704" s="74"/>
    </row>
    <row r="705" spans="1:28" ht="26.25" customHeight="1" x14ac:dyDescent="0.2">
      <c r="A705" s="77"/>
      <c r="B705" s="78"/>
      <c r="C705" s="77">
        <v>699</v>
      </c>
      <c r="D705" s="85" t="s">
        <v>749</v>
      </c>
      <c r="E705" s="86" t="str">
        <f t="array" aca="1" ref="E705" ca="1">IFERROR(IMAGE(INDEX(Poke_Ref!$C$2:$C$745, MATCH(D705, Poke_Ref!$B$2:$B$745,0)), 3), "")</f>
        <v/>
      </c>
      <c r="F705" s="87" t="s">
        <v>8</v>
      </c>
      <c r="G705" s="73"/>
      <c r="H705" s="74"/>
      <c r="I705" s="74"/>
      <c r="J705" s="74"/>
      <c r="K705" s="74"/>
      <c r="L705" s="74"/>
      <c r="M705" s="74"/>
      <c r="N705" s="74"/>
      <c r="O705" s="74"/>
      <c r="P705" s="74"/>
      <c r="Q705" s="74"/>
      <c r="R705" s="74"/>
      <c r="S705" s="74"/>
      <c r="T705" s="74"/>
      <c r="U705" s="74"/>
      <c r="V705" s="74"/>
      <c r="W705" s="74"/>
      <c r="X705" s="74"/>
      <c r="Y705" s="74"/>
      <c r="Z705" s="74"/>
      <c r="AA705" s="74"/>
      <c r="AB705" s="74"/>
    </row>
    <row r="706" spans="1:28" ht="26.25" customHeight="1" x14ac:dyDescent="0.2">
      <c r="A706" s="77"/>
      <c r="B706" s="78"/>
      <c r="C706" s="77">
        <v>700</v>
      </c>
      <c r="D706" s="85" t="s">
        <v>750</v>
      </c>
      <c r="E706" s="86" t="str">
        <f t="array" aca="1" ref="E706" ca="1">IFERROR(IMAGE(INDEX(Poke_Ref!$C$2:$C$745, MATCH(D706, Poke_Ref!$B$2:$B$745,0)), 3), "")</f>
        <v/>
      </c>
      <c r="F706" s="7" t="s">
        <v>8</v>
      </c>
      <c r="G706" s="73"/>
      <c r="H706" s="74"/>
      <c r="I706" s="74"/>
      <c r="J706" s="74"/>
      <c r="K706" s="74"/>
      <c r="L706" s="74"/>
      <c r="M706" s="74"/>
      <c r="N706" s="74"/>
      <c r="O706" s="74"/>
      <c r="P706" s="74"/>
      <c r="Q706" s="74"/>
      <c r="R706" s="74"/>
      <c r="S706" s="74"/>
      <c r="T706" s="74"/>
      <c r="U706" s="74"/>
      <c r="V706" s="74"/>
      <c r="W706" s="74"/>
      <c r="X706" s="74"/>
      <c r="Y706" s="74"/>
      <c r="Z706" s="74"/>
      <c r="AA706" s="74"/>
      <c r="AB706" s="74"/>
    </row>
    <row r="707" spans="1:28" ht="26.25" customHeight="1" x14ac:dyDescent="0.2">
      <c r="A707" s="77"/>
      <c r="B707" s="78"/>
      <c r="C707" s="77">
        <v>701</v>
      </c>
      <c r="D707" s="85" t="s">
        <v>751</v>
      </c>
      <c r="E707" s="86" t="str">
        <f t="array" aca="1" ref="E707" ca="1">IFERROR(IMAGE(INDEX(Poke_Ref!$C$2:$C$745, MATCH(D707, Poke_Ref!$B$2:$B$745,0)), 3), "")</f>
        <v/>
      </c>
      <c r="F707" s="7" t="s">
        <v>8</v>
      </c>
      <c r="G707" s="73"/>
      <c r="H707" s="74"/>
      <c r="I707" s="74"/>
      <c r="J707" s="74"/>
      <c r="K707" s="74"/>
      <c r="L707" s="74"/>
      <c r="M707" s="74"/>
      <c r="N707" s="74"/>
      <c r="O707" s="74"/>
      <c r="P707" s="74"/>
      <c r="Q707" s="74"/>
      <c r="R707" s="74"/>
      <c r="S707" s="74"/>
      <c r="T707" s="74"/>
      <c r="U707" s="74"/>
      <c r="V707" s="74"/>
      <c r="W707" s="74"/>
      <c r="X707" s="74"/>
      <c r="Y707" s="74"/>
      <c r="Z707" s="74"/>
      <c r="AA707" s="74"/>
      <c r="AB707" s="74"/>
    </row>
    <row r="708" spans="1:28" ht="26.25" customHeight="1" x14ac:dyDescent="0.2">
      <c r="A708" s="77"/>
      <c r="B708" s="78"/>
      <c r="C708" s="77">
        <v>702</v>
      </c>
      <c r="D708" s="85" t="s">
        <v>752</v>
      </c>
      <c r="E708" s="86" t="str">
        <f t="array" aca="1" ref="E708" ca="1">IFERROR(IMAGE(INDEX(Poke_Ref!$C$2:$C$745, MATCH(D708, Poke_Ref!$B$2:$B$745,0)), 3), "")</f>
        <v/>
      </c>
      <c r="F708" s="87" t="s">
        <v>8</v>
      </c>
      <c r="G708" s="73"/>
      <c r="H708" s="74"/>
      <c r="I708" s="74"/>
      <c r="J708" s="74"/>
      <c r="K708" s="74"/>
      <c r="L708" s="74"/>
      <c r="M708" s="74"/>
      <c r="N708" s="74"/>
      <c r="O708" s="74"/>
      <c r="P708" s="74"/>
      <c r="Q708" s="74"/>
      <c r="R708" s="74"/>
      <c r="S708" s="74"/>
      <c r="T708" s="74"/>
      <c r="U708" s="74"/>
      <c r="V708" s="74"/>
      <c r="W708" s="74"/>
      <c r="X708" s="74"/>
      <c r="Y708" s="74"/>
      <c r="Z708" s="74"/>
      <c r="AA708" s="74"/>
      <c r="AB708" s="74"/>
    </row>
    <row r="709" spans="1:28" ht="26.25" customHeight="1" x14ac:dyDescent="0.2">
      <c r="A709" s="77"/>
      <c r="B709" s="78"/>
      <c r="C709" s="77">
        <v>703</v>
      </c>
      <c r="D709" s="85" t="s">
        <v>753</v>
      </c>
      <c r="E709" s="86" t="str">
        <f t="array" aca="1" ref="E709" ca="1">IFERROR(IMAGE(INDEX(Poke_Ref!$C$2:$C$745, MATCH(D709, Poke_Ref!$B$2:$B$745,0)), 3), "")</f>
        <v/>
      </c>
      <c r="F709" s="87" t="s">
        <v>8</v>
      </c>
      <c r="G709" s="73"/>
      <c r="H709" s="74"/>
      <c r="I709" s="74"/>
      <c r="J709" s="74"/>
      <c r="K709" s="74"/>
      <c r="L709" s="74"/>
      <c r="M709" s="74"/>
      <c r="N709" s="74"/>
      <c r="O709" s="74"/>
      <c r="P709" s="74"/>
      <c r="Q709" s="74"/>
      <c r="R709" s="74"/>
      <c r="S709" s="74"/>
      <c r="T709" s="74"/>
      <c r="U709" s="74"/>
      <c r="V709" s="74"/>
      <c r="W709" s="74"/>
      <c r="X709" s="74"/>
      <c r="Y709" s="74"/>
      <c r="Z709" s="74"/>
      <c r="AA709" s="74"/>
      <c r="AB709" s="74"/>
    </row>
    <row r="710" spans="1:28" ht="26.25" customHeight="1" x14ac:dyDescent="0.2">
      <c r="A710" s="77"/>
      <c r="B710" s="78"/>
      <c r="C710" s="77">
        <v>704</v>
      </c>
      <c r="D710" s="85" t="s">
        <v>754</v>
      </c>
      <c r="E710" s="86" t="str">
        <f t="array" aca="1" ref="E710" ca="1">IFERROR(IMAGE(INDEX(Poke_Ref!$C$2:$C$745, MATCH(D710, Poke_Ref!$B$2:$B$745,0)), 3), "")</f>
        <v/>
      </c>
      <c r="F710" s="7" t="s">
        <v>8</v>
      </c>
      <c r="G710" s="73"/>
      <c r="H710" s="74"/>
      <c r="I710" s="74"/>
      <c r="J710" s="74"/>
      <c r="K710" s="74"/>
      <c r="L710" s="74"/>
      <c r="M710" s="74"/>
      <c r="N710" s="74"/>
      <c r="O710" s="74"/>
      <c r="P710" s="74"/>
      <c r="Q710" s="74"/>
      <c r="R710" s="74"/>
      <c r="S710" s="74"/>
      <c r="T710" s="74"/>
      <c r="U710" s="74"/>
      <c r="V710" s="74"/>
      <c r="W710" s="74"/>
      <c r="X710" s="74"/>
      <c r="Y710" s="74"/>
      <c r="Z710" s="74"/>
      <c r="AA710" s="74"/>
      <c r="AB710" s="74"/>
    </row>
    <row r="711" spans="1:28" ht="26.25" customHeight="1" x14ac:dyDescent="0.2">
      <c r="A711" s="77"/>
      <c r="B711" s="78"/>
      <c r="C711" s="77">
        <v>705</v>
      </c>
      <c r="D711" s="85" t="s">
        <v>755</v>
      </c>
      <c r="E711" s="86" t="str">
        <f t="array" aca="1" ref="E711" ca="1">IFERROR(IMAGE(INDEX(Poke_Ref!$C$2:$C$745, MATCH(D711, Poke_Ref!$B$2:$B$745,0)), 3), "")</f>
        <v/>
      </c>
      <c r="F711" s="87" t="s">
        <v>8</v>
      </c>
      <c r="G711" s="73"/>
      <c r="H711" s="74"/>
      <c r="I711" s="74"/>
      <c r="J711" s="74"/>
      <c r="K711" s="74"/>
      <c r="L711" s="74"/>
      <c r="M711" s="74"/>
      <c r="N711" s="74"/>
      <c r="O711" s="74"/>
      <c r="P711" s="74"/>
      <c r="Q711" s="74"/>
      <c r="R711" s="74"/>
      <c r="S711" s="74"/>
      <c r="T711" s="74"/>
      <c r="U711" s="74"/>
      <c r="V711" s="74"/>
      <c r="W711" s="74"/>
      <c r="X711" s="74"/>
      <c r="Y711" s="74"/>
      <c r="Z711" s="74"/>
      <c r="AA711" s="74"/>
      <c r="AB711" s="74"/>
    </row>
    <row r="712" spans="1:28" ht="26.25" customHeight="1" x14ac:dyDescent="0.2">
      <c r="A712" s="77"/>
      <c r="B712" s="78"/>
      <c r="C712" s="77">
        <v>706</v>
      </c>
      <c r="D712" s="85" t="s">
        <v>756</v>
      </c>
      <c r="E712" s="86" t="str">
        <f t="array" aca="1" ref="E712" ca="1">IFERROR(IMAGE(INDEX(Poke_Ref!$C$2:$C$745, MATCH(D712, Poke_Ref!$B$2:$B$745,0)), 3), "")</f>
        <v/>
      </c>
      <c r="F712" s="87" t="s">
        <v>8</v>
      </c>
      <c r="G712" s="73"/>
      <c r="H712" s="74"/>
      <c r="I712" s="74"/>
      <c r="J712" s="74"/>
      <c r="K712" s="74"/>
      <c r="L712" s="74"/>
      <c r="M712" s="74"/>
      <c r="N712" s="74"/>
      <c r="O712" s="74"/>
      <c r="P712" s="74"/>
      <c r="Q712" s="74"/>
      <c r="R712" s="74"/>
      <c r="S712" s="74"/>
      <c r="T712" s="74"/>
      <c r="U712" s="74"/>
      <c r="V712" s="74"/>
      <c r="W712" s="74"/>
      <c r="X712" s="74"/>
      <c r="Y712" s="74"/>
      <c r="Z712" s="74"/>
      <c r="AA712" s="74"/>
      <c r="AB712" s="74"/>
    </row>
    <row r="713" spans="1:28" ht="26.25" customHeight="1" x14ac:dyDescent="0.2">
      <c r="A713" s="77"/>
      <c r="B713" s="78"/>
      <c r="C713" s="77">
        <v>707</v>
      </c>
      <c r="D713" s="85" t="s">
        <v>757</v>
      </c>
      <c r="E713" s="86" t="str">
        <f t="array" aca="1" ref="E713" ca="1">IFERROR(IMAGE(INDEX(Poke_Ref!$C$2:$C$745, MATCH(D713, Poke_Ref!$B$2:$B$745,0)), 3), "")</f>
        <v/>
      </c>
      <c r="F713" s="7" t="s">
        <v>8</v>
      </c>
      <c r="G713" s="73"/>
      <c r="H713" s="74"/>
      <c r="I713" s="74"/>
      <c r="J713" s="74"/>
      <c r="K713" s="74"/>
      <c r="L713" s="74"/>
      <c r="M713" s="74"/>
      <c r="N713" s="74"/>
      <c r="O713" s="74"/>
      <c r="P713" s="74"/>
      <c r="Q713" s="74"/>
      <c r="R713" s="74"/>
      <c r="S713" s="74"/>
      <c r="T713" s="74"/>
      <c r="U713" s="74"/>
      <c r="V713" s="74"/>
      <c r="W713" s="74"/>
      <c r="X713" s="74"/>
      <c r="Y713" s="74"/>
      <c r="Z713" s="74"/>
      <c r="AA713" s="74"/>
      <c r="AB713" s="74"/>
    </row>
    <row r="714" spans="1:28" ht="26.25" customHeight="1" x14ac:dyDescent="0.2">
      <c r="A714" s="77"/>
      <c r="B714" s="78"/>
      <c r="C714" s="77">
        <v>708</v>
      </c>
      <c r="D714" s="85" t="s">
        <v>758</v>
      </c>
      <c r="E714" s="86" t="str">
        <f t="array" aca="1" ref="E714" ca="1">IFERROR(IMAGE(INDEX(Poke_Ref!$C$2:$C$745, MATCH(D714, Poke_Ref!$B$2:$B$745,0)), 3), "")</f>
        <v/>
      </c>
      <c r="F714" s="87" t="s">
        <v>8</v>
      </c>
      <c r="G714" s="73"/>
      <c r="H714" s="74"/>
      <c r="I714" s="74"/>
      <c r="J714" s="74"/>
      <c r="K714" s="74"/>
      <c r="L714" s="74"/>
      <c r="M714" s="74"/>
      <c r="N714" s="74"/>
      <c r="O714" s="74"/>
      <c r="P714" s="74"/>
      <c r="Q714" s="74"/>
      <c r="R714" s="74"/>
      <c r="S714" s="74"/>
      <c r="T714" s="74"/>
      <c r="U714" s="74"/>
      <c r="V714" s="74"/>
      <c r="W714" s="74"/>
      <c r="X714" s="74"/>
      <c r="Y714" s="74"/>
      <c r="Z714" s="74"/>
      <c r="AA714" s="74"/>
      <c r="AB714" s="74"/>
    </row>
    <row r="715" spans="1:28" ht="26.25" customHeight="1" x14ac:dyDescent="0.2">
      <c r="A715" s="77"/>
      <c r="B715" s="78"/>
      <c r="C715" s="77">
        <v>709</v>
      </c>
      <c r="D715" s="85" t="s">
        <v>759</v>
      </c>
      <c r="E715" s="86" t="str">
        <f t="array" aca="1" ref="E715" ca="1">IFERROR(IMAGE(INDEX(Poke_Ref!$C$2:$C$745, MATCH(D715, Poke_Ref!$B$2:$B$745,0)), 3), "")</f>
        <v/>
      </c>
      <c r="F715" s="87" t="s">
        <v>8</v>
      </c>
      <c r="G715" s="73"/>
      <c r="H715" s="74"/>
      <c r="I715" s="74"/>
      <c r="J715" s="74"/>
      <c r="K715" s="74"/>
      <c r="L715" s="74"/>
      <c r="M715" s="74"/>
      <c r="N715" s="74"/>
      <c r="O715" s="74"/>
      <c r="P715" s="74"/>
      <c r="Q715" s="74"/>
      <c r="R715" s="74"/>
      <c r="S715" s="74"/>
      <c r="T715" s="74"/>
      <c r="U715" s="74"/>
      <c r="V715" s="74"/>
      <c r="W715" s="74"/>
      <c r="X715" s="74"/>
      <c r="Y715" s="74"/>
      <c r="Z715" s="74"/>
      <c r="AA715" s="74"/>
      <c r="AB715" s="74"/>
    </row>
    <row r="716" spans="1:28" ht="26.25" customHeight="1" x14ac:dyDescent="0.2">
      <c r="A716" s="77"/>
      <c r="B716" s="78"/>
      <c r="C716" s="77">
        <v>710</v>
      </c>
      <c r="D716" s="85" t="s">
        <v>760</v>
      </c>
      <c r="E716" s="86" t="str">
        <f t="array" aca="1" ref="E716" ca="1">IFERROR(IMAGE(INDEX(Poke_Ref!$C$2:$C$745, MATCH(D716, Poke_Ref!$B$2:$B$745,0)), 3), "")</f>
        <v/>
      </c>
      <c r="F716" s="87" t="s">
        <v>8</v>
      </c>
      <c r="G716" s="73"/>
      <c r="H716" s="74"/>
      <c r="I716" s="74"/>
      <c r="J716" s="74"/>
      <c r="K716" s="74"/>
      <c r="L716" s="74"/>
      <c r="M716" s="74"/>
      <c r="N716" s="74"/>
      <c r="O716" s="74"/>
      <c r="P716" s="74"/>
      <c r="Q716" s="74"/>
      <c r="R716" s="74"/>
      <c r="S716" s="74"/>
      <c r="T716" s="74"/>
      <c r="U716" s="74"/>
      <c r="V716" s="74"/>
      <c r="W716" s="74"/>
      <c r="X716" s="74"/>
      <c r="Y716" s="74"/>
      <c r="Z716" s="74"/>
      <c r="AA716" s="74"/>
      <c r="AB716" s="74"/>
    </row>
    <row r="717" spans="1:28" ht="26.25" customHeight="1" x14ac:dyDescent="0.2">
      <c r="A717" s="77"/>
      <c r="B717" s="78"/>
      <c r="C717" s="77">
        <v>711</v>
      </c>
      <c r="D717" s="85" t="s">
        <v>761</v>
      </c>
      <c r="E717" s="86" t="str">
        <f t="array" aca="1" ref="E717" ca="1">IFERROR(IMAGE(INDEX(Poke_Ref!$C$2:$C$745, MATCH(D717, Poke_Ref!$B$2:$B$745,0)), 3), "")</f>
        <v/>
      </c>
      <c r="F717" s="7" t="s">
        <v>8</v>
      </c>
      <c r="G717" s="73"/>
      <c r="H717" s="74"/>
      <c r="I717" s="74"/>
      <c r="J717" s="74"/>
      <c r="K717" s="74"/>
      <c r="L717" s="74"/>
      <c r="M717" s="74"/>
      <c r="N717" s="74"/>
      <c r="O717" s="74"/>
      <c r="P717" s="74"/>
      <c r="Q717" s="74"/>
      <c r="R717" s="74"/>
      <c r="S717" s="74"/>
      <c r="T717" s="74"/>
      <c r="U717" s="74"/>
      <c r="V717" s="74"/>
      <c r="W717" s="74"/>
      <c r="X717" s="74"/>
      <c r="Y717" s="74"/>
      <c r="Z717" s="74"/>
      <c r="AA717" s="74"/>
      <c r="AB717" s="74"/>
    </row>
    <row r="718" spans="1:28" ht="26.25" customHeight="1" x14ac:dyDescent="0.2">
      <c r="A718" s="77"/>
      <c r="B718" s="78"/>
      <c r="C718" s="77">
        <v>712</v>
      </c>
      <c r="D718" s="85" t="s">
        <v>762</v>
      </c>
      <c r="E718" s="86" t="str">
        <f t="array" aca="1" ref="E718" ca="1">IFERROR(IMAGE(INDEX(Poke_Ref!$C$2:$C$745, MATCH(D718, Poke_Ref!$B$2:$B$745,0)), 3), "")</f>
        <v/>
      </c>
      <c r="F718" s="7" t="s">
        <v>8</v>
      </c>
      <c r="G718" s="73"/>
      <c r="H718" s="74"/>
      <c r="I718" s="74"/>
      <c r="J718" s="74"/>
      <c r="K718" s="74"/>
      <c r="L718" s="74"/>
      <c r="M718" s="74"/>
      <c r="N718" s="74"/>
      <c r="O718" s="74"/>
      <c r="P718" s="74"/>
      <c r="Q718" s="74"/>
      <c r="R718" s="74"/>
      <c r="S718" s="74"/>
      <c r="T718" s="74"/>
      <c r="U718" s="74"/>
      <c r="V718" s="74"/>
      <c r="W718" s="74"/>
      <c r="X718" s="74"/>
      <c r="Y718" s="74"/>
      <c r="Z718" s="74"/>
      <c r="AA718" s="74"/>
      <c r="AB718" s="74"/>
    </row>
    <row r="719" spans="1:28" ht="26.25" customHeight="1" x14ac:dyDescent="0.2">
      <c r="A719" s="77"/>
      <c r="B719" s="78"/>
      <c r="C719" s="77">
        <v>713</v>
      </c>
      <c r="D719" s="85" t="s">
        <v>763</v>
      </c>
      <c r="E719" s="86" t="str">
        <f t="array" aca="1" ref="E719" ca="1">IFERROR(IMAGE(INDEX(Poke_Ref!$C$2:$C$745, MATCH(D719, Poke_Ref!$B$2:$B$745,0)), 3), "")</f>
        <v/>
      </c>
      <c r="F719" s="87" t="s">
        <v>8</v>
      </c>
      <c r="G719" s="73"/>
      <c r="H719" s="74"/>
      <c r="I719" s="74"/>
      <c r="J719" s="74"/>
      <c r="K719" s="74"/>
      <c r="L719" s="74"/>
      <c r="M719" s="74"/>
      <c r="N719" s="74"/>
      <c r="O719" s="74"/>
      <c r="P719" s="74"/>
      <c r="Q719" s="74"/>
      <c r="R719" s="74"/>
      <c r="S719" s="74"/>
      <c r="T719" s="74"/>
      <c r="U719" s="74"/>
      <c r="V719" s="74"/>
      <c r="W719" s="74"/>
      <c r="X719" s="74"/>
      <c r="Y719" s="74"/>
      <c r="Z719" s="74"/>
      <c r="AA719" s="74"/>
      <c r="AB719" s="74"/>
    </row>
    <row r="720" spans="1:28" ht="26.25" customHeight="1" x14ac:dyDescent="0.2">
      <c r="A720" s="77"/>
      <c r="B720" s="78"/>
      <c r="C720" s="77">
        <v>714</v>
      </c>
      <c r="D720" s="85" t="s">
        <v>764</v>
      </c>
      <c r="E720" s="86" t="str">
        <f t="array" aca="1" ref="E720" ca="1">IFERROR(IMAGE(INDEX(Poke_Ref!$C$2:$C$745, MATCH(D720, Poke_Ref!$B$2:$B$745,0)), 3), "")</f>
        <v/>
      </c>
      <c r="F720" s="7" t="s">
        <v>8</v>
      </c>
      <c r="G720" s="73"/>
      <c r="H720" s="74"/>
      <c r="I720" s="74"/>
      <c r="J720" s="74"/>
      <c r="K720" s="74"/>
      <c r="L720" s="74"/>
      <c r="M720" s="74"/>
      <c r="N720" s="74"/>
      <c r="O720" s="74"/>
      <c r="P720" s="74"/>
      <c r="Q720" s="74"/>
      <c r="R720" s="74"/>
      <c r="S720" s="74"/>
      <c r="T720" s="74"/>
      <c r="U720" s="74"/>
      <c r="V720" s="74"/>
      <c r="W720" s="74"/>
      <c r="X720" s="74"/>
      <c r="Y720" s="74"/>
      <c r="Z720" s="74"/>
      <c r="AA720" s="74"/>
      <c r="AB720" s="74"/>
    </row>
    <row r="721" spans="1:28" ht="26.25" customHeight="1" x14ac:dyDescent="0.2">
      <c r="A721" s="77"/>
      <c r="B721" s="78"/>
      <c r="C721" s="77">
        <v>715</v>
      </c>
      <c r="D721" s="85" t="s">
        <v>765</v>
      </c>
      <c r="E721" s="86" t="str">
        <f t="array" aca="1" ref="E721" ca="1">IFERROR(IMAGE(INDEX(Poke_Ref!$C$2:$C$745, MATCH(D721, Poke_Ref!$B$2:$B$745,0)), 3), "")</f>
        <v/>
      </c>
      <c r="F721" s="87" t="s">
        <v>8</v>
      </c>
      <c r="G721" s="73"/>
      <c r="H721" s="74"/>
      <c r="I721" s="74"/>
      <c r="J721" s="74"/>
      <c r="K721" s="74"/>
      <c r="L721" s="74"/>
      <c r="M721" s="74"/>
      <c r="N721" s="74"/>
      <c r="O721" s="74"/>
      <c r="P721" s="74"/>
      <c r="Q721" s="74"/>
      <c r="R721" s="74"/>
      <c r="S721" s="74"/>
      <c r="T721" s="74"/>
      <c r="U721" s="74"/>
      <c r="V721" s="74"/>
      <c r="W721" s="74"/>
      <c r="X721" s="74"/>
      <c r="Y721" s="74"/>
      <c r="Z721" s="74"/>
      <c r="AA721" s="74"/>
      <c r="AB721" s="74"/>
    </row>
    <row r="722" spans="1:28" ht="26.25" customHeight="1" x14ac:dyDescent="0.2">
      <c r="A722" s="77"/>
      <c r="B722" s="78"/>
      <c r="C722" s="77">
        <v>716</v>
      </c>
      <c r="D722" s="85" t="s">
        <v>766</v>
      </c>
      <c r="E722" s="86" t="str">
        <f t="array" aca="1" ref="E722" ca="1">IFERROR(IMAGE(INDEX(Poke_Ref!$C$2:$C$745, MATCH(D722, Poke_Ref!$B$2:$B$745,0)), 3), "")</f>
        <v/>
      </c>
      <c r="F722" s="7" t="s">
        <v>8</v>
      </c>
      <c r="G722" s="73"/>
      <c r="H722" s="74"/>
      <c r="I722" s="74"/>
      <c r="J722" s="74"/>
      <c r="K722" s="74"/>
      <c r="L722" s="74"/>
      <c r="M722" s="74"/>
      <c r="N722" s="74"/>
      <c r="O722" s="74"/>
      <c r="P722" s="74"/>
      <c r="Q722" s="74"/>
      <c r="R722" s="74"/>
      <c r="S722" s="74"/>
      <c r="T722" s="74"/>
      <c r="U722" s="74"/>
      <c r="V722" s="74"/>
      <c r="W722" s="74"/>
      <c r="X722" s="74"/>
      <c r="Y722" s="74"/>
      <c r="Z722" s="74"/>
      <c r="AA722" s="74"/>
      <c r="AB722" s="74"/>
    </row>
    <row r="723" spans="1:28" ht="26.25" customHeight="1" x14ac:dyDescent="0.2">
      <c r="A723" s="77"/>
      <c r="B723" s="78"/>
      <c r="C723" s="77">
        <v>717</v>
      </c>
      <c r="D723" s="85" t="s">
        <v>767</v>
      </c>
      <c r="E723" s="86" t="str">
        <f t="array" aca="1" ref="E723" ca="1">IFERROR(IMAGE(INDEX(Poke_Ref!$C$2:$C$745, MATCH(D723, Poke_Ref!$B$2:$B$745,0)), 3), "")</f>
        <v/>
      </c>
      <c r="F723" s="87" t="s">
        <v>8</v>
      </c>
      <c r="G723" s="73"/>
      <c r="H723" s="74"/>
      <c r="I723" s="74"/>
      <c r="J723" s="74"/>
      <c r="K723" s="74"/>
      <c r="L723" s="74"/>
      <c r="M723" s="74"/>
      <c r="N723" s="74"/>
      <c r="O723" s="74"/>
      <c r="P723" s="74"/>
      <c r="Q723" s="74"/>
      <c r="R723" s="74"/>
      <c r="S723" s="74"/>
      <c r="T723" s="74"/>
      <c r="U723" s="74"/>
      <c r="V723" s="74"/>
      <c r="W723" s="74"/>
      <c r="X723" s="74"/>
      <c r="Y723" s="74"/>
      <c r="Z723" s="74"/>
      <c r="AA723" s="74"/>
      <c r="AB723" s="74"/>
    </row>
    <row r="724" spans="1:28" ht="26.25" customHeight="1" x14ac:dyDescent="0.2">
      <c r="A724" s="77"/>
      <c r="B724" s="78"/>
      <c r="C724" s="77">
        <v>718</v>
      </c>
      <c r="D724" s="85" t="s">
        <v>768</v>
      </c>
      <c r="E724" s="86" t="str">
        <f t="array" aca="1" ref="E724" ca="1">IFERROR(IMAGE(INDEX(Poke_Ref!$C$2:$C$745, MATCH(D724, Poke_Ref!$B$2:$B$745,0)), 3), "")</f>
        <v/>
      </c>
      <c r="F724" s="87" t="s">
        <v>8</v>
      </c>
      <c r="G724" s="73"/>
      <c r="H724" s="74"/>
      <c r="I724" s="74"/>
      <c r="J724" s="74"/>
      <c r="K724" s="74"/>
      <c r="L724" s="74"/>
      <c r="M724" s="74"/>
      <c r="N724" s="74"/>
      <c r="O724" s="74"/>
      <c r="P724" s="74"/>
      <c r="Q724" s="74"/>
      <c r="R724" s="74"/>
      <c r="S724" s="74"/>
      <c r="T724" s="74"/>
      <c r="U724" s="74"/>
      <c r="V724" s="74"/>
      <c r="W724" s="74"/>
      <c r="X724" s="74"/>
      <c r="Y724" s="74"/>
      <c r="Z724" s="74"/>
      <c r="AA724" s="74"/>
      <c r="AB724" s="74"/>
    </row>
    <row r="725" spans="1:28" ht="26.25" customHeight="1" x14ac:dyDescent="0.2">
      <c r="A725" s="77"/>
      <c r="B725" s="78"/>
      <c r="C725" s="90">
        <v>719</v>
      </c>
      <c r="D725" s="85" t="s">
        <v>769</v>
      </c>
      <c r="E725" s="86" t="str">
        <f t="array" aca="1" ref="E725" ca="1">IFERROR(IMAGE(INDEX(Poke_Ref!$C$2:$C$745, MATCH(D725, Poke_Ref!$B$2:$B$745,0)), 3), "")</f>
        <v/>
      </c>
      <c r="F725" s="7" t="s">
        <v>8</v>
      </c>
      <c r="G725" s="73"/>
      <c r="H725" s="74"/>
      <c r="I725" s="74"/>
      <c r="J725" s="74"/>
      <c r="K725" s="74"/>
      <c r="L725" s="74"/>
      <c r="M725" s="74"/>
      <c r="N725" s="74"/>
      <c r="O725" s="74"/>
      <c r="P725" s="74"/>
      <c r="Q725" s="74"/>
      <c r="R725" s="74"/>
      <c r="S725" s="74"/>
      <c r="T725" s="74"/>
      <c r="U725" s="74"/>
      <c r="V725" s="74"/>
      <c r="W725" s="74"/>
      <c r="X725" s="74"/>
      <c r="Y725" s="74"/>
      <c r="Z725" s="74"/>
      <c r="AA725" s="74"/>
      <c r="AB725" s="74"/>
    </row>
    <row r="726" spans="1:28" ht="26.25" customHeight="1" x14ac:dyDescent="0.2">
      <c r="A726" s="77"/>
      <c r="B726" s="78"/>
      <c r="C726" s="92">
        <v>720</v>
      </c>
      <c r="D726" s="89" t="s">
        <v>770</v>
      </c>
      <c r="E726" s="86" t="str">
        <f t="array" aca="1" ref="E726" ca="1">IFERROR(IMAGE(INDEX(Poke_Ref!$C$2:$C$745, MATCH(D726, Poke_Ref!$B$2:$B$745,0)), 3), "")</f>
        <v/>
      </c>
      <c r="F726" s="87" t="s">
        <v>8</v>
      </c>
      <c r="G726" s="73"/>
      <c r="H726" s="74"/>
      <c r="I726" s="74"/>
      <c r="J726" s="74"/>
      <c r="K726" s="74"/>
      <c r="L726" s="74"/>
      <c r="M726" s="74"/>
      <c r="N726" s="74"/>
      <c r="O726" s="74"/>
      <c r="P726" s="74"/>
      <c r="Q726" s="74"/>
      <c r="R726" s="74"/>
      <c r="S726" s="74"/>
      <c r="T726" s="74"/>
      <c r="U726" s="74"/>
      <c r="V726" s="74"/>
      <c r="W726" s="74"/>
      <c r="X726" s="74"/>
      <c r="Y726" s="74"/>
      <c r="Z726" s="74"/>
      <c r="AA726" s="74"/>
      <c r="AB726" s="74"/>
    </row>
    <row r="727" spans="1:28" ht="26.25" customHeight="1" x14ac:dyDescent="0.2">
      <c r="A727" s="77"/>
      <c r="B727" s="78"/>
      <c r="C727" s="92">
        <v>721</v>
      </c>
      <c r="D727" s="89" t="s">
        <v>771</v>
      </c>
      <c r="E727" s="86" t="str">
        <f t="array" aca="1" ref="E727" ca="1">IFERROR(IMAGE(INDEX(Poke_Ref!$C$2:$C$745, MATCH(D727, Poke_Ref!$B$2:$B$837,0)), 3), "")</f>
        <v/>
      </c>
      <c r="F727" s="95"/>
      <c r="G727" s="73"/>
      <c r="H727" s="74"/>
      <c r="I727" s="74"/>
      <c r="J727" s="74"/>
      <c r="K727" s="74"/>
      <c r="L727" s="74"/>
      <c r="M727" s="74"/>
      <c r="N727" s="74"/>
      <c r="O727" s="74"/>
      <c r="P727" s="74"/>
      <c r="Q727" s="74"/>
      <c r="R727" s="74"/>
      <c r="S727" s="74"/>
      <c r="T727" s="74"/>
      <c r="U727" s="74"/>
      <c r="V727" s="74"/>
      <c r="W727" s="74"/>
      <c r="X727" s="74"/>
      <c r="Y727" s="74"/>
      <c r="Z727" s="74"/>
      <c r="AA727" s="74"/>
      <c r="AB727" s="74"/>
    </row>
    <row r="728" spans="1:28" ht="26.25" customHeight="1" x14ac:dyDescent="0.2">
      <c r="A728" s="77"/>
      <c r="B728" s="78"/>
      <c r="C728" s="92">
        <v>722</v>
      </c>
      <c r="D728" s="89" t="s">
        <v>772</v>
      </c>
      <c r="E728" s="86" t="str">
        <f t="array" aca="1" ref="E728" ca="1">IFERROR(IMAGE(INDEX(Poke_Ref!$C$2:$C$837, MATCH(D728, Poke_Ref!$B$2:$B$837,0)), 3), "")</f>
        <v/>
      </c>
      <c r="F728" s="95"/>
      <c r="G728" s="73"/>
      <c r="H728" s="74"/>
      <c r="I728" s="74"/>
      <c r="J728" s="74"/>
      <c r="K728" s="74"/>
      <c r="L728" s="74"/>
      <c r="M728" s="74"/>
      <c r="N728" s="74"/>
      <c r="O728" s="74"/>
      <c r="P728" s="74"/>
      <c r="Q728" s="74"/>
      <c r="R728" s="74"/>
      <c r="S728" s="74"/>
      <c r="T728" s="74"/>
      <c r="U728" s="74"/>
      <c r="V728" s="74"/>
      <c r="W728" s="74"/>
      <c r="X728" s="74"/>
      <c r="Y728" s="74"/>
      <c r="Z728" s="74"/>
      <c r="AA728" s="74"/>
      <c r="AB728" s="74"/>
    </row>
    <row r="729" spans="1:28" ht="26.25" customHeight="1" x14ac:dyDescent="0.2">
      <c r="A729" s="77"/>
      <c r="B729" s="78"/>
      <c r="C729" s="92">
        <v>723</v>
      </c>
      <c r="D729" s="89" t="s">
        <v>773</v>
      </c>
      <c r="E729" s="86" t="str">
        <f t="array" aca="1" ref="E729" ca="1">IFERROR(IMAGE(INDEX(Poke_Ref!$C$2:$C$837, MATCH(D729, Poke_Ref!$B$2:$B$837,0)), 3), "")</f>
        <v/>
      </c>
      <c r="F729" s="95"/>
      <c r="G729" s="73"/>
      <c r="H729" s="74"/>
      <c r="I729" s="74"/>
      <c r="J729" s="74"/>
      <c r="K729" s="74"/>
      <c r="L729" s="74"/>
      <c r="M729" s="74"/>
      <c r="N729" s="74"/>
      <c r="O729" s="74"/>
      <c r="P729" s="74"/>
      <c r="Q729" s="74"/>
      <c r="R729" s="74"/>
      <c r="S729" s="74"/>
      <c r="T729" s="74"/>
      <c r="U729" s="74"/>
      <c r="V729" s="74"/>
      <c r="W729" s="74"/>
      <c r="X729" s="74"/>
      <c r="Y729" s="74"/>
      <c r="Z729" s="74"/>
      <c r="AA729" s="74"/>
      <c r="AB729" s="74"/>
    </row>
    <row r="730" spans="1:28" ht="26.25" customHeight="1" x14ac:dyDescent="0.2">
      <c r="A730" s="77"/>
      <c r="B730" s="78"/>
      <c r="C730" s="92">
        <v>724</v>
      </c>
      <c r="D730" s="89" t="s">
        <v>774</v>
      </c>
      <c r="E730" s="86" t="str">
        <f t="array" aca="1" ref="E730" ca="1">IFERROR(IMAGE(INDEX(Poke_Ref!$C$2:$C$837, MATCH(D730, Poke_Ref!$B$2:$B$837,0)), 3), "")</f>
        <v/>
      </c>
      <c r="F730" s="95"/>
      <c r="G730" s="73"/>
      <c r="H730" s="74"/>
      <c r="I730" s="74"/>
      <c r="J730" s="74"/>
      <c r="K730" s="74"/>
      <c r="L730" s="74"/>
      <c r="M730" s="74"/>
      <c r="N730" s="74"/>
      <c r="O730" s="74"/>
      <c r="P730" s="74"/>
      <c r="Q730" s="74"/>
      <c r="R730" s="74"/>
      <c r="S730" s="74"/>
      <c r="T730" s="74"/>
      <c r="U730" s="74"/>
      <c r="V730" s="74"/>
      <c r="W730" s="74"/>
      <c r="X730" s="74"/>
      <c r="Y730" s="74"/>
      <c r="Z730" s="74"/>
      <c r="AA730" s="74"/>
      <c r="AB730" s="74"/>
    </row>
    <row r="731" spans="1:28" ht="26.25" customHeight="1" x14ac:dyDescent="0.2">
      <c r="A731" s="77"/>
      <c r="B731" s="78"/>
      <c r="C731" s="92">
        <v>725</v>
      </c>
      <c r="D731" s="89" t="s">
        <v>775</v>
      </c>
      <c r="E731" s="86" t="str">
        <f t="array" aca="1" ref="E731" ca="1">IFERROR(IMAGE(INDEX(Poke_Ref!$C$2:$C$837, MATCH(D731, Poke_Ref!$B$2:$B$837,0)), 3), "")</f>
        <v/>
      </c>
      <c r="F731" s="95"/>
      <c r="G731" s="73"/>
      <c r="H731" s="74"/>
      <c r="I731" s="74"/>
      <c r="J731" s="74"/>
      <c r="K731" s="74"/>
      <c r="L731" s="74"/>
      <c r="M731" s="74"/>
      <c r="N731" s="74"/>
      <c r="O731" s="74"/>
      <c r="P731" s="74"/>
      <c r="Q731" s="74"/>
      <c r="R731" s="74"/>
      <c r="S731" s="74"/>
      <c r="T731" s="74"/>
      <c r="U731" s="74"/>
      <c r="V731" s="74"/>
      <c r="W731" s="74"/>
      <c r="X731" s="74"/>
      <c r="Y731" s="74"/>
      <c r="Z731" s="74"/>
      <c r="AA731" s="74"/>
      <c r="AB731" s="74"/>
    </row>
    <row r="732" spans="1:28" ht="26.25" customHeight="1" x14ac:dyDescent="0.2">
      <c r="A732" s="77"/>
      <c r="B732" s="78"/>
      <c r="C732" s="92">
        <v>726</v>
      </c>
      <c r="D732" s="89" t="s">
        <v>776</v>
      </c>
      <c r="E732" s="86" t="str">
        <f t="array" aca="1" ref="E732" ca="1">IFERROR(IMAGE(INDEX(Poke_Ref!$C$2:$C$837, MATCH(D732, Poke_Ref!$B$2:$B$837,0)), 3), "")</f>
        <v/>
      </c>
      <c r="F732" s="95"/>
      <c r="G732" s="73"/>
      <c r="H732" s="74"/>
      <c r="I732" s="74"/>
      <c r="J732" s="74"/>
      <c r="K732" s="74"/>
      <c r="L732" s="74"/>
      <c r="M732" s="74"/>
      <c r="N732" s="74"/>
      <c r="O732" s="74"/>
      <c r="P732" s="74"/>
      <c r="Q732" s="74"/>
      <c r="R732" s="74"/>
      <c r="S732" s="74"/>
      <c r="T732" s="74"/>
      <c r="U732" s="74"/>
      <c r="V732" s="74"/>
      <c r="W732" s="74"/>
      <c r="X732" s="74"/>
      <c r="Y732" s="74"/>
      <c r="Z732" s="74"/>
      <c r="AA732" s="74"/>
      <c r="AB732" s="74"/>
    </row>
    <row r="733" spans="1:28" ht="26.25" customHeight="1" x14ac:dyDescent="0.2">
      <c r="A733" s="77"/>
      <c r="B733" s="78"/>
      <c r="C733" s="92">
        <v>727</v>
      </c>
      <c r="D733" s="89" t="s">
        <v>777</v>
      </c>
      <c r="E733" s="86" t="str">
        <f t="array" aca="1" ref="E733" ca="1">IFERROR(IMAGE(INDEX(Poke_Ref!$C$2:$C$837, MATCH(D733, Poke_Ref!$B$2:$B$837,0)), 3), "")</f>
        <v/>
      </c>
      <c r="F733" s="95"/>
      <c r="G733" s="73"/>
      <c r="H733" s="74"/>
      <c r="I733" s="74"/>
      <c r="J733" s="74"/>
      <c r="K733" s="74"/>
      <c r="L733" s="74"/>
      <c r="M733" s="74"/>
      <c r="N733" s="74"/>
      <c r="O733" s="74"/>
      <c r="P733" s="74"/>
      <c r="Q733" s="74"/>
      <c r="R733" s="74"/>
      <c r="S733" s="74"/>
      <c r="T733" s="74"/>
      <c r="U733" s="74"/>
      <c r="V733" s="74"/>
      <c r="W733" s="74"/>
      <c r="X733" s="74"/>
      <c r="Y733" s="74"/>
      <c r="Z733" s="74"/>
      <c r="AA733" s="74"/>
      <c r="AB733" s="74"/>
    </row>
    <row r="734" spans="1:28" ht="26.25" customHeight="1" x14ac:dyDescent="0.2">
      <c r="A734" s="77"/>
      <c r="B734" s="78"/>
      <c r="C734" s="92">
        <v>728</v>
      </c>
      <c r="D734" s="89" t="s">
        <v>778</v>
      </c>
      <c r="E734" s="86" t="str">
        <f t="array" aca="1" ref="E734" ca="1">IFERROR(IMAGE(INDEX(Poke_Ref!$C$2:$C$837, MATCH(D734, Poke_Ref!$B$2:$B$837,0)), 3), "")</f>
        <v/>
      </c>
      <c r="F734" s="87" t="s">
        <v>8</v>
      </c>
      <c r="G734" s="73"/>
      <c r="H734" s="74"/>
      <c r="I734" s="74"/>
      <c r="J734" s="74"/>
      <c r="K734" s="74"/>
      <c r="L734" s="74"/>
      <c r="M734" s="74"/>
      <c r="N734" s="74"/>
      <c r="O734" s="74"/>
      <c r="P734" s="74"/>
      <c r="Q734" s="74"/>
      <c r="R734" s="74"/>
      <c r="S734" s="74"/>
      <c r="T734" s="74"/>
      <c r="U734" s="74"/>
      <c r="V734" s="74"/>
      <c r="W734" s="74"/>
      <c r="X734" s="74"/>
      <c r="Y734" s="74"/>
      <c r="Z734" s="74"/>
      <c r="AA734" s="74"/>
      <c r="AB734" s="74"/>
    </row>
    <row r="735" spans="1:28" ht="26.25" customHeight="1" x14ac:dyDescent="0.2">
      <c r="A735" s="77"/>
      <c r="B735" s="78"/>
      <c r="C735" s="92">
        <v>729</v>
      </c>
      <c r="D735" s="89" t="s">
        <v>779</v>
      </c>
      <c r="E735" s="86" t="str">
        <f t="array" aca="1" ref="E735" ca="1">IFERROR(IMAGE(INDEX(Poke_Ref!$C$2:$C$837, MATCH(D735, Poke_Ref!$B$2:$B$837,0)), 3), "")</f>
        <v/>
      </c>
      <c r="F735" s="87" t="s">
        <v>8</v>
      </c>
      <c r="G735" s="73"/>
      <c r="H735" s="74"/>
      <c r="I735" s="74"/>
      <c r="J735" s="74"/>
      <c r="K735" s="74"/>
      <c r="L735" s="74"/>
      <c r="M735" s="74"/>
      <c r="N735" s="74"/>
      <c r="O735" s="74"/>
      <c r="P735" s="74"/>
      <c r="Q735" s="74"/>
      <c r="R735" s="74"/>
      <c r="S735" s="74"/>
      <c r="T735" s="74"/>
      <c r="U735" s="74"/>
      <c r="V735" s="74"/>
      <c r="W735" s="74"/>
      <c r="X735" s="74"/>
      <c r="Y735" s="74"/>
      <c r="Z735" s="74"/>
      <c r="AA735" s="74"/>
      <c r="AB735" s="74"/>
    </row>
    <row r="736" spans="1:28" ht="26.25" customHeight="1" x14ac:dyDescent="0.2">
      <c r="A736" s="77"/>
      <c r="B736" s="78"/>
      <c r="C736" s="92">
        <v>730</v>
      </c>
      <c r="D736" s="89" t="s">
        <v>780</v>
      </c>
      <c r="E736" s="86" t="str">
        <f t="array" aca="1" ref="E736" ca="1">IFERROR(IMAGE(INDEX(Poke_Ref!$C$2:$C$837, MATCH(D736, Poke_Ref!$B$2:$B$837,0)), 3), "")</f>
        <v/>
      </c>
      <c r="F736" s="87" t="s">
        <v>8</v>
      </c>
      <c r="G736" s="73"/>
      <c r="H736" s="74"/>
      <c r="I736" s="74"/>
      <c r="J736" s="74"/>
      <c r="K736" s="74"/>
      <c r="L736" s="74"/>
      <c r="M736" s="74"/>
      <c r="N736" s="74"/>
      <c r="O736" s="74"/>
      <c r="P736" s="74"/>
      <c r="Q736" s="74"/>
      <c r="R736" s="74"/>
      <c r="S736" s="74"/>
      <c r="T736" s="74"/>
      <c r="U736" s="74"/>
      <c r="V736" s="74"/>
      <c r="W736" s="74"/>
      <c r="X736" s="74"/>
      <c r="Y736" s="74"/>
      <c r="Z736" s="74"/>
      <c r="AA736" s="74"/>
      <c r="AB736" s="74"/>
    </row>
    <row r="737" spans="1:28" ht="26.25" customHeight="1" x14ac:dyDescent="0.2">
      <c r="A737" s="77"/>
      <c r="B737" s="78"/>
      <c r="C737" s="92">
        <v>731</v>
      </c>
      <c r="D737" s="89" t="s">
        <v>781</v>
      </c>
      <c r="E737" s="86" t="str">
        <f t="array" aca="1" ref="E737" ca="1">IFERROR(IMAGE(INDEX(Poke_Ref!$C$2:$C$837, MATCH(D737, Poke_Ref!$B$2:$B$837,0)), 3), "")</f>
        <v/>
      </c>
      <c r="F737" s="95"/>
      <c r="G737" s="73"/>
      <c r="H737" s="74"/>
      <c r="I737" s="74"/>
      <c r="J737" s="74"/>
      <c r="K737" s="74"/>
      <c r="L737" s="74"/>
      <c r="M737" s="74"/>
      <c r="N737" s="74"/>
      <c r="O737" s="74"/>
      <c r="P737" s="74"/>
      <c r="Q737" s="74"/>
      <c r="R737" s="74"/>
      <c r="S737" s="74"/>
      <c r="T737" s="74"/>
      <c r="U737" s="74"/>
      <c r="V737" s="74"/>
      <c r="W737" s="74"/>
      <c r="X737" s="74"/>
      <c r="Y737" s="74"/>
      <c r="Z737" s="74"/>
      <c r="AA737" s="74"/>
      <c r="AB737" s="74"/>
    </row>
    <row r="738" spans="1:28" ht="26.25" customHeight="1" x14ac:dyDescent="0.2">
      <c r="A738" s="77"/>
      <c r="B738" s="78"/>
      <c r="C738" s="92">
        <v>732</v>
      </c>
      <c r="D738" s="89" t="s">
        <v>782</v>
      </c>
      <c r="E738" s="86" t="str">
        <f t="array" aca="1" ref="E738" ca="1">IFERROR(IMAGE(INDEX(Poke_Ref!$C$2:$C$837, MATCH(D738, Poke_Ref!$B$2:$B$837,0)), 3), "")</f>
        <v/>
      </c>
      <c r="F738" s="95"/>
      <c r="G738" s="73"/>
      <c r="H738" s="74"/>
      <c r="I738" s="74"/>
      <c r="J738" s="74"/>
      <c r="K738" s="74"/>
      <c r="L738" s="74"/>
      <c r="M738" s="74"/>
      <c r="N738" s="74"/>
      <c r="O738" s="74"/>
      <c r="P738" s="74"/>
      <c r="Q738" s="74"/>
      <c r="R738" s="74"/>
      <c r="S738" s="74"/>
      <c r="T738" s="74"/>
      <c r="U738" s="74"/>
      <c r="V738" s="74"/>
      <c r="W738" s="74"/>
      <c r="X738" s="74"/>
      <c r="Y738" s="74"/>
      <c r="Z738" s="74"/>
      <c r="AA738" s="74"/>
      <c r="AB738" s="74"/>
    </row>
    <row r="739" spans="1:28" ht="26.25" customHeight="1" x14ac:dyDescent="0.2">
      <c r="A739" s="77"/>
      <c r="B739" s="78"/>
      <c r="C739" s="92">
        <v>733</v>
      </c>
      <c r="D739" s="89" t="s">
        <v>783</v>
      </c>
      <c r="E739" s="86" t="str">
        <f t="array" aca="1" ref="E739" ca="1">IFERROR(IMAGE(INDEX(Poke_Ref!$C$2:$C$837, MATCH(D739, Poke_Ref!$B$2:$B$837,0)), 3), "")</f>
        <v/>
      </c>
      <c r="F739" s="95"/>
      <c r="G739" s="73"/>
      <c r="H739" s="74"/>
      <c r="I739" s="74"/>
      <c r="J739" s="74"/>
      <c r="K739" s="74"/>
      <c r="L739" s="74"/>
      <c r="M739" s="74"/>
      <c r="N739" s="74"/>
      <c r="O739" s="74"/>
      <c r="P739" s="74"/>
      <c r="Q739" s="74"/>
      <c r="R739" s="74"/>
      <c r="S739" s="74"/>
      <c r="T739" s="74"/>
      <c r="U739" s="74"/>
      <c r="V739" s="74"/>
      <c r="W739" s="74"/>
      <c r="X739" s="74"/>
      <c r="Y739" s="74"/>
      <c r="Z739" s="74"/>
      <c r="AA739" s="74"/>
      <c r="AB739" s="74"/>
    </row>
    <row r="740" spans="1:28" ht="26.25" customHeight="1" x14ac:dyDescent="0.2">
      <c r="A740" s="77"/>
      <c r="B740" s="78"/>
      <c r="C740" s="92">
        <v>734</v>
      </c>
      <c r="D740" s="89"/>
      <c r="E740" s="86" t="str">
        <f t="array" aca="1" ref="E740" ca="1">IFERROR(IMAGE(INDEX(Poke_Ref!$C$2:$C$837, MATCH(D740, Poke_Ref!$B$2:$B$837,0)), 3), "")</f>
        <v/>
      </c>
      <c r="F740" s="95"/>
      <c r="G740" s="73"/>
      <c r="H740" s="74"/>
      <c r="I740" s="74"/>
      <c r="J740" s="74"/>
      <c r="K740" s="74"/>
      <c r="L740" s="74"/>
      <c r="M740" s="74"/>
      <c r="N740" s="74"/>
      <c r="O740" s="74"/>
      <c r="P740" s="74"/>
      <c r="Q740" s="74"/>
      <c r="R740" s="74"/>
      <c r="S740" s="74"/>
      <c r="T740" s="74"/>
      <c r="U740" s="74"/>
      <c r="V740" s="74"/>
      <c r="W740" s="74"/>
      <c r="X740" s="74"/>
      <c r="Y740" s="74"/>
      <c r="Z740" s="74"/>
      <c r="AA740" s="74"/>
      <c r="AB740" s="74"/>
    </row>
    <row r="741" spans="1:28" ht="26.25" customHeight="1" x14ac:dyDescent="0.2">
      <c r="A741" s="77"/>
      <c r="B741" s="78"/>
      <c r="C741" s="92">
        <v>735</v>
      </c>
      <c r="D741" s="89"/>
      <c r="E741" s="86" t="str">
        <f t="array" aca="1" ref="E741" ca="1">IFERROR(IMAGE(INDEX(Poke_Ref!$C$2:$C$837, MATCH(D741, Poke_Ref!$B$2:$B$837,0)), 3), "")</f>
        <v/>
      </c>
      <c r="F741" s="95"/>
      <c r="G741" s="73"/>
      <c r="H741" s="74"/>
      <c r="I741" s="74"/>
      <c r="J741" s="74"/>
      <c r="K741" s="74"/>
      <c r="L741" s="74"/>
      <c r="M741" s="74"/>
      <c r="N741" s="74"/>
      <c r="O741" s="74"/>
      <c r="P741" s="74"/>
      <c r="Q741" s="74"/>
      <c r="R741" s="74"/>
      <c r="S741" s="74"/>
      <c r="T741" s="74"/>
      <c r="U741" s="74"/>
      <c r="V741" s="74"/>
      <c r="W741" s="74"/>
      <c r="X741" s="74"/>
      <c r="Y741" s="74"/>
      <c r="Z741" s="74"/>
      <c r="AA741" s="74"/>
      <c r="AB741" s="74"/>
    </row>
    <row r="742" spans="1:28" ht="26.25" customHeight="1" x14ac:dyDescent="0.2">
      <c r="A742" s="77"/>
      <c r="B742" s="78"/>
      <c r="C742" s="92">
        <v>736</v>
      </c>
      <c r="D742" s="89"/>
      <c r="E742" s="86" t="str">
        <f t="array" aca="1" ref="E742" ca="1">IFERROR(IMAGE(INDEX(Poke_Ref!$C$2:$C$837, MATCH(D742, Poke_Ref!$B$2:$B$837,0)), 3), "")</f>
        <v/>
      </c>
      <c r="F742" s="95"/>
      <c r="G742" s="73"/>
      <c r="H742" s="74"/>
      <c r="I742" s="74"/>
      <c r="J742" s="74"/>
      <c r="K742" s="74"/>
      <c r="L742" s="74"/>
      <c r="M742" s="74"/>
      <c r="N742" s="74"/>
      <c r="O742" s="74"/>
      <c r="P742" s="74"/>
      <c r="Q742" s="74"/>
      <c r="R742" s="74"/>
      <c r="S742" s="74"/>
      <c r="T742" s="74"/>
      <c r="U742" s="74"/>
      <c r="V742" s="74"/>
      <c r="W742" s="74"/>
      <c r="X742" s="74"/>
      <c r="Y742" s="74"/>
      <c r="Z742" s="74"/>
      <c r="AA742" s="74"/>
      <c r="AB742" s="74"/>
    </row>
    <row r="743" spans="1:28" ht="26.25" customHeight="1" x14ac:dyDescent="0.2">
      <c r="A743" s="77"/>
      <c r="B743" s="78"/>
      <c r="C743" s="92">
        <v>737</v>
      </c>
      <c r="D743" s="89"/>
      <c r="E743" s="86" t="str">
        <f t="array" aca="1" ref="E743" ca="1">IFERROR(IMAGE(INDEX(Poke_Ref!$C$2:$C$837, MATCH(D743, Poke_Ref!$B$2:$B$837,0)), 3), "")</f>
        <v/>
      </c>
      <c r="F743" s="95"/>
      <c r="G743" s="73"/>
      <c r="H743" s="74"/>
      <c r="I743" s="74"/>
      <c r="J743" s="74"/>
      <c r="K743" s="74"/>
      <c r="L743" s="74"/>
      <c r="M743" s="74"/>
      <c r="N743" s="74"/>
      <c r="O743" s="74"/>
      <c r="P743" s="74"/>
      <c r="Q743" s="74"/>
      <c r="R743" s="74"/>
      <c r="S743" s="74"/>
      <c r="T743" s="74"/>
      <c r="U743" s="74"/>
      <c r="V743" s="74"/>
      <c r="W743" s="74"/>
      <c r="X743" s="74"/>
      <c r="Y743" s="74"/>
      <c r="Z743" s="74"/>
      <c r="AA743" s="74"/>
      <c r="AB743" s="74"/>
    </row>
    <row r="744" spans="1:28" ht="26.25" customHeight="1" x14ac:dyDescent="0.2">
      <c r="A744" s="77"/>
      <c r="B744" s="78"/>
      <c r="C744" s="92">
        <v>738</v>
      </c>
      <c r="D744" s="89"/>
      <c r="E744" s="86" t="str">
        <f t="array" aca="1" ref="E744" ca="1">IFERROR(IMAGE(INDEX(Poke_Ref!$C$2:$C$837, MATCH(D744, Poke_Ref!$B$2:$B$837,0)), 3), "")</f>
        <v/>
      </c>
      <c r="F744" s="95"/>
      <c r="G744" s="73"/>
      <c r="H744" s="74"/>
      <c r="I744" s="74"/>
      <c r="J744" s="74"/>
      <c r="K744" s="74"/>
      <c r="L744" s="74"/>
      <c r="M744" s="74"/>
      <c r="N744" s="74"/>
      <c r="O744" s="74"/>
      <c r="P744" s="74"/>
      <c r="Q744" s="74"/>
      <c r="R744" s="74"/>
      <c r="S744" s="74"/>
      <c r="T744" s="74"/>
      <c r="U744" s="74"/>
      <c r="V744" s="74"/>
      <c r="W744" s="74"/>
      <c r="X744" s="74"/>
      <c r="Y744" s="74"/>
      <c r="Z744" s="74"/>
      <c r="AA744" s="74"/>
      <c r="AB744" s="74"/>
    </row>
    <row r="745" spans="1:28" ht="26.25" customHeight="1" x14ac:dyDescent="0.2">
      <c r="A745" s="77"/>
      <c r="B745" s="78"/>
      <c r="C745" s="92">
        <v>739</v>
      </c>
      <c r="D745" s="89"/>
      <c r="E745" s="86" t="str">
        <f t="array" aca="1" ref="E745" ca="1">IFERROR(IMAGE(INDEX(Poke_Ref!$C$2:$C$837, MATCH(D745, Poke_Ref!$B$2:$B$837,0)), 3), "")</f>
        <v/>
      </c>
      <c r="F745" s="95"/>
      <c r="G745" s="73"/>
      <c r="H745" s="74"/>
      <c r="I745" s="74"/>
      <c r="J745" s="74"/>
      <c r="K745" s="74"/>
      <c r="L745" s="74"/>
      <c r="M745" s="74"/>
      <c r="N745" s="74"/>
      <c r="O745" s="74"/>
      <c r="P745" s="74"/>
      <c r="Q745" s="74"/>
      <c r="R745" s="74"/>
      <c r="S745" s="74"/>
      <c r="T745" s="74"/>
      <c r="U745" s="74"/>
      <c r="V745" s="74"/>
      <c r="W745" s="74"/>
      <c r="X745" s="74"/>
      <c r="Y745" s="74"/>
      <c r="Z745" s="74"/>
      <c r="AA745" s="74"/>
      <c r="AB745" s="74"/>
    </row>
    <row r="746" spans="1:28" ht="26.25" customHeight="1" x14ac:dyDescent="0.2">
      <c r="A746" s="77"/>
      <c r="B746" s="78"/>
      <c r="C746" s="92">
        <v>740</v>
      </c>
      <c r="D746" s="89"/>
      <c r="E746" s="86" t="str">
        <f t="array" aca="1" ref="E746" ca="1">IFERROR(IMAGE(INDEX(Poke_Ref!$C$2:$C$837, MATCH(D746, Poke_Ref!$B$2:$B$837,0)), 3), "")</f>
        <v/>
      </c>
      <c r="F746" s="95"/>
      <c r="G746" s="73"/>
      <c r="H746" s="74"/>
      <c r="I746" s="74"/>
      <c r="J746" s="74"/>
      <c r="K746" s="74"/>
      <c r="L746" s="74"/>
      <c r="M746" s="74"/>
      <c r="N746" s="74"/>
      <c r="O746" s="74"/>
      <c r="P746" s="74"/>
      <c r="Q746" s="74"/>
      <c r="R746" s="74"/>
      <c r="S746" s="74"/>
      <c r="T746" s="74"/>
      <c r="U746" s="74"/>
      <c r="V746" s="74"/>
      <c r="W746" s="74"/>
      <c r="X746" s="74"/>
      <c r="Y746" s="74"/>
      <c r="Z746" s="74"/>
      <c r="AA746" s="74"/>
      <c r="AB746" s="74"/>
    </row>
    <row r="747" spans="1:28" ht="26.25" customHeight="1" x14ac:dyDescent="0.2">
      <c r="A747" s="77"/>
      <c r="B747" s="78"/>
      <c r="C747" s="92">
        <v>741</v>
      </c>
      <c r="D747" s="89"/>
      <c r="E747" s="86" t="str">
        <f t="array" aca="1" ref="E747" ca="1">IFERROR(IMAGE(INDEX(Poke_Ref!$C$2:$C$837, MATCH(D747, Poke_Ref!$B$2:$B$837,0)), 3), "")</f>
        <v/>
      </c>
      <c r="F747" s="95"/>
      <c r="G747" s="73"/>
      <c r="H747" s="74"/>
      <c r="I747" s="74"/>
      <c r="J747" s="74"/>
      <c r="K747" s="74"/>
      <c r="L747" s="74"/>
      <c r="M747" s="74"/>
      <c r="N747" s="74"/>
      <c r="O747" s="74"/>
      <c r="P747" s="74"/>
      <c r="Q747" s="74"/>
      <c r="R747" s="74"/>
      <c r="S747" s="74"/>
      <c r="T747" s="74"/>
      <c r="U747" s="74"/>
      <c r="V747" s="74"/>
      <c r="W747" s="74"/>
      <c r="X747" s="74"/>
      <c r="Y747" s="74"/>
      <c r="Z747" s="74"/>
      <c r="AA747" s="74"/>
      <c r="AB747" s="74"/>
    </row>
    <row r="748" spans="1:28" ht="26.25" customHeight="1" x14ac:dyDescent="0.2">
      <c r="A748" s="77"/>
      <c r="B748" s="78"/>
      <c r="C748" s="92">
        <v>742</v>
      </c>
      <c r="D748" s="89"/>
      <c r="E748" s="86" t="str">
        <f t="array" aca="1" ref="E748" ca="1">IFERROR(IMAGE(INDEX(Poke_Ref!$C$2:$C$837, MATCH(D748, Poke_Ref!$B$2:$B$837,0)), 3), "")</f>
        <v/>
      </c>
      <c r="F748" s="95"/>
      <c r="G748" s="73"/>
      <c r="H748" s="74"/>
      <c r="I748" s="74"/>
      <c r="J748" s="74"/>
      <c r="K748" s="74"/>
      <c r="L748" s="74"/>
      <c r="M748" s="74"/>
      <c r="N748" s="74"/>
      <c r="O748" s="74"/>
      <c r="P748" s="74"/>
      <c r="Q748" s="74"/>
      <c r="R748" s="74"/>
      <c r="S748" s="74"/>
      <c r="T748" s="74"/>
      <c r="U748" s="74"/>
      <c r="V748" s="74"/>
      <c r="W748" s="74"/>
      <c r="X748" s="74"/>
      <c r="Y748" s="74"/>
      <c r="Z748" s="74"/>
      <c r="AA748" s="74"/>
      <c r="AB748" s="74"/>
    </row>
    <row r="749" spans="1:28" ht="26.25" customHeight="1" x14ac:dyDescent="0.2">
      <c r="A749" s="77"/>
      <c r="B749" s="78"/>
      <c r="C749" s="92">
        <v>743</v>
      </c>
      <c r="D749" s="89"/>
      <c r="E749" s="86" t="str">
        <f t="array" aca="1" ref="E749" ca="1">IFERROR(IMAGE(INDEX(Poke_Ref!$C$2:$C$837, MATCH(D749, Poke_Ref!$B$2:$B$837,0)), 3), "")</f>
        <v/>
      </c>
      <c r="F749" s="95"/>
      <c r="G749" s="73"/>
      <c r="H749" s="74"/>
      <c r="I749" s="74"/>
      <c r="J749" s="74"/>
      <c r="K749" s="74"/>
      <c r="L749" s="74"/>
      <c r="M749" s="74"/>
      <c r="N749" s="74"/>
      <c r="O749" s="74"/>
      <c r="P749" s="74"/>
      <c r="Q749" s="74"/>
      <c r="R749" s="74"/>
      <c r="S749" s="74"/>
      <c r="T749" s="74"/>
      <c r="U749" s="74"/>
      <c r="V749" s="74"/>
      <c r="W749" s="74"/>
      <c r="X749" s="74"/>
      <c r="Y749" s="74"/>
      <c r="Z749" s="74"/>
      <c r="AA749" s="74"/>
      <c r="AB749" s="74"/>
    </row>
    <row r="750" spans="1:28" ht="26.25" customHeight="1" x14ac:dyDescent="0.2">
      <c r="A750" s="77"/>
      <c r="B750" s="78"/>
      <c r="C750" s="92">
        <v>744</v>
      </c>
      <c r="D750" s="89"/>
      <c r="E750" s="86" t="str">
        <f t="array" aca="1" ref="E750" ca="1">IFERROR(IMAGE(INDEX(Poke_Ref!$C$2:$C$837, MATCH(D750, Poke_Ref!$B$2:$B$837,0)), 3), "")</f>
        <v/>
      </c>
      <c r="F750" s="95"/>
      <c r="G750" s="73"/>
      <c r="H750" s="74"/>
      <c r="I750" s="74"/>
      <c r="J750" s="74"/>
      <c r="K750" s="74"/>
      <c r="L750" s="74"/>
      <c r="M750" s="74"/>
      <c r="N750" s="74"/>
      <c r="O750" s="74"/>
      <c r="P750" s="74"/>
      <c r="Q750" s="74"/>
      <c r="R750" s="74"/>
      <c r="S750" s="74"/>
      <c r="T750" s="74"/>
      <c r="U750" s="74"/>
      <c r="V750" s="74"/>
      <c r="W750" s="74"/>
      <c r="X750" s="74"/>
      <c r="Y750" s="74"/>
      <c r="Z750" s="74"/>
      <c r="AA750" s="74"/>
      <c r="AB750" s="74"/>
    </row>
    <row r="751" spans="1:28" ht="26.25" customHeight="1" x14ac:dyDescent="0.2">
      <c r="A751" s="77"/>
      <c r="B751" s="78"/>
      <c r="C751" s="92">
        <v>745</v>
      </c>
      <c r="D751" s="89"/>
      <c r="E751" s="86" t="str">
        <f t="array" aca="1" ref="E751" ca="1">IFERROR(IMAGE(INDEX(Poke_Ref!$C$2:$C$837, MATCH(D751, Poke_Ref!$B$2:$B$837,0)), 3), "")</f>
        <v/>
      </c>
      <c r="F751" s="95"/>
      <c r="G751" s="73"/>
      <c r="H751" s="74"/>
      <c r="I751" s="74"/>
      <c r="J751" s="74"/>
      <c r="K751" s="74"/>
      <c r="L751" s="74"/>
      <c r="M751" s="74"/>
      <c r="N751" s="74"/>
      <c r="O751" s="74"/>
      <c r="P751" s="74"/>
      <c r="Q751" s="74"/>
      <c r="R751" s="74"/>
      <c r="S751" s="74"/>
      <c r="T751" s="74"/>
      <c r="U751" s="74"/>
      <c r="V751" s="74"/>
      <c r="W751" s="74"/>
      <c r="X751" s="74"/>
      <c r="Y751" s="74"/>
      <c r="Z751" s="74"/>
      <c r="AA751" s="74"/>
      <c r="AB751" s="74"/>
    </row>
    <row r="752" spans="1:28" ht="26.25" customHeight="1" x14ac:dyDescent="0.2">
      <c r="A752" s="77"/>
      <c r="B752" s="78"/>
      <c r="C752" s="92">
        <v>746</v>
      </c>
      <c r="D752" s="89"/>
      <c r="E752" s="86" t="str">
        <f t="array" aca="1" ref="E752" ca="1">IFERROR(IMAGE(INDEX(Poke_Ref!$C$2:$C$837, MATCH(D752, Poke_Ref!$B$2:$B$837,0)), 3), "")</f>
        <v/>
      </c>
      <c r="F752" s="95"/>
      <c r="G752" s="73"/>
      <c r="H752" s="74"/>
      <c r="I752" s="74"/>
      <c r="J752" s="74"/>
      <c r="K752" s="74"/>
      <c r="L752" s="74"/>
      <c r="M752" s="74"/>
      <c r="N752" s="74"/>
      <c r="O752" s="74"/>
      <c r="P752" s="74"/>
      <c r="Q752" s="74"/>
      <c r="R752" s="74"/>
      <c r="S752" s="74"/>
      <c r="T752" s="74"/>
      <c r="U752" s="74"/>
      <c r="V752" s="74"/>
      <c r="W752" s="74"/>
      <c r="X752" s="74"/>
      <c r="Y752" s="74"/>
      <c r="Z752" s="74"/>
      <c r="AA752" s="74"/>
      <c r="AB752" s="74"/>
    </row>
    <row r="753" spans="1:28" ht="26.25" customHeight="1" x14ac:dyDescent="0.2">
      <c r="A753" s="77"/>
      <c r="B753" s="78"/>
      <c r="C753" s="92">
        <v>747</v>
      </c>
      <c r="D753" s="89"/>
      <c r="E753" s="86" t="str">
        <f t="array" aca="1" ref="E753" ca="1">IFERROR(IMAGE(INDEX(Poke_Ref!$C$2:$C$837, MATCH(D753, Poke_Ref!$B$2:$B$837,0)), 3), "")</f>
        <v/>
      </c>
      <c r="F753" s="95"/>
      <c r="G753" s="73"/>
      <c r="H753" s="74"/>
      <c r="I753" s="74"/>
      <c r="J753" s="74"/>
      <c r="K753" s="74"/>
      <c r="L753" s="74"/>
      <c r="M753" s="74"/>
      <c r="N753" s="74"/>
      <c r="O753" s="74"/>
      <c r="P753" s="74"/>
      <c r="Q753" s="74"/>
      <c r="R753" s="74"/>
      <c r="S753" s="74"/>
      <c r="T753" s="74"/>
      <c r="U753" s="74"/>
      <c r="V753" s="74"/>
      <c r="W753" s="74"/>
      <c r="X753" s="74"/>
      <c r="Y753" s="74"/>
      <c r="Z753" s="74"/>
      <c r="AA753" s="74"/>
      <c r="AB753" s="74"/>
    </row>
    <row r="754" spans="1:28" ht="26.25" customHeight="1" x14ac:dyDescent="0.2">
      <c r="A754" s="77"/>
      <c r="B754" s="78"/>
      <c r="C754" s="92">
        <v>748</v>
      </c>
      <c r="D754" s="89"/>
      <c r="E754" s="86" t="str">
        <f t="array" aca="1" ref="E754" ca="1">IFERROR(IMAGE(INDEX(Poke_Ref!$C$2:$C$837, MATCH(D754, Poke_Ref!$B$2:$B$837,0)), 3), "")</f>
        <v/>
      </c>
      <c r="F754" s="95"/>
      <c r="G754" s="73"/>
      <c r="H754" s="74"/>
      <c r="I754" s="74"/>
      <c r="J754" s="74"/>
      <c r="K754" s="74"/>
      <c r="L754" s="74"/>
      <c r="M754" s="74"/>
      <c r="N754" s="74"/>
      <c r="O754" s="74"/>
      <c r="P754" s="74"/>
      <c r="Q754" s="74"/>
      <c r="R754" s="74"/>
      <c r="S754" s="74"/>
      <c r="T754" s="74"/>
      <c r="U754" s="74"/>
      <c r="V754" s="74"/>
      <c r="W754" s="74"/>
      <c r="X754" s="74"/>
      <c r="Y754" s="74"/>
      <c r="Z754" s="74"/>
      <c r="AA754" s="74"/>
      <c r="AB754" s="74"/>
    </row>
    <row r="755" spans="1:28" ht="26.25" customHeight="1" x14ac:dyDescent="0.2">
      <c r="A755" s="77"/>
      <c r="B755" s="78"/>
      <c r="C755" s="92">
        <v>749</v>
      </c>
      <c r="D755" s="89"/>
      <c r="E755" s="86" t="str">
        <f t="array" aca="1" ref="E755" ca="1">IFERROR(IMAGE(INDEX(Poke_Ref!$C$2:$C$837, MATCH(D755, Poke_Ref!$B$2:$B$837,0)), 3), "")</f>
        <v/>
      </c>
      <c r="F755" s="95"/>
      <c r="G755" s="73"/>
      <c r="H755" s="74"/>
      <c r="I755" s="74"/>
      <c r="J755" s="74"/>
      <c r="K755" s="74"/>
      <c r="L755" s="74"/>
      <c r="M755" s="74"/>
      <c r="N755" s="74"/>
      <c r="O755" s="74"/>
      <c r="P755" s="74"/>
      <c r="Q755" s="74"/>
      <c r="R755" s="74"/>
      <c r="S755" s="74"/>
      <c r="T755" s="74"/>
      <c r="U755" s="74"/>
      <c r="V755" s="74"/>
      <c r="W755" s="74"/>
      <c r="X755" s="74"/>
      <c r="Y755" s="74"/>
      <c r="Z755" s="74"/>
      <c r="AA755" s="74"/>
      <c r="AB755" s="74"/>
    </row>
    <row r="756" spans="1:28" ht="26.25" customHeight="1" x14ac:dyDescent="0.2">
      <c r="A756" s="77"/>
      <c r="B756" s="78"/>
      <c r="C756" s="92">
        <v>750</v>
      </c>
      <c r="D756" s="89"/>
      <c r="E756" s="86" t="str">
        <f t="array" aca="1" ref="E756" ca="1">IFERROR(IMAGE(INDEX(Poke_Ref!$C$2:$C$837, MATCH(D756, Poke_Ref!$B$2:$B$837,0)), 3), "")</f>
        <v/>
      </c>
      <c r="F756" s="95"/>
      <c r="G756" s="73"/>
      <c r="H756" s="74"/>
      <c r="I756" s="74"/>
      <c r="J756" s="74"/>
      <c r="K756" s="74"/>
      <c r="L756" s="74"/>
      <c r="M756" s="74"/>
      <c r="N756" s="74"/>
      <c r="O756" s="74"/>
      <c r="P756" s="74"/>
      <c r="Q756" s="74"/>
      <c r="R756" s="74"/>
      <c r="S756" s="74"/>
      <c r="T756" s="74"/>
      <c r="U756" s="74"/>
      <c r="V756" s="74"/>
      <c r="W756" s="74"/>
      <c r="X756" s="74"/>
      <c r="Y756" s="74"/>
      <c r="Z756" s="74"/>
      <c r="AA756" s="74"/>
      <c r="AB756" s="74"/>
    </row>
    <row r="757" spans="1:28" ht="26.25" customHeight="1" x14ac:dyDescent="0.2">
      <c r="A757" s="77"/>
      <c r="B757" s="78"/>
      <c r="C757" s="92">
        <v>751</v>
      </c>
      <c r="D757" s="89"/>
      <c r="E757" s="86" t="str">
        <f t="array" aca="1" ref="E757" ca="1">IFERROR(IMAGE(INDEX(Poke_Ref!$C$2:$C$837, MATCH(D757, Poke_Ref!$B$2:$B$837,0)), 3), "")</f>
        <v/>
      </c>
      <c r="F757" s="95"/>
      <c r="G757" s="73"/>
      <c r="H757" s="74"/>
      <c r="I757" s="74"/>
      <c r="J757" s="74"/>
      <c r="K757" s="74"/>
      <c r="L757" s="74"/>
      <c r="M757" s="74"/>
      <c r="N757" s="74"/>
      <c r="O757" s="74"/>
      <c r="P757" s="74"/>
      <c r="Q757" s="74"/>
      <c r="R757" s="74"/>
      <c r="S757" s="74"/>
      <c r="T757" s="74"/>
      <c r="U757" s="74"/>
      <c r="V757" s="74"/>
      <c r="W757" s="74"/>
      <c r="X757" s="74"/>
      <c r="Y757" s="74"/>
      <c r="Z757" s="74"/>
      <c r="AA757" s="74"/>
      <c r="AB757" s="74"/>
    </row>
    <row r="758" spans="1:28" ht="26.25" customHeight="1" x14ac:dyDescent="0.2">
      <c r="A758" s="77"/>
      <c r="B758" s="78"/>
      <c r="C758" s="92">
        <v>752</v>
      </c>
      <c r="D758" s="89"/>
      <c r="E758" s="86" t="str">
        <f t="array" aca="1" ref="E758" ca="1">IFERROR(IMAGE(INDEX(Poke_Ref!$C$2:$C$837, MATCH(D758, Poke_Ref!$B$2:$B$837,0)), 3), "")</f>
        <v/>
      </c>
      <c r="F758" s="95"/>
      <c r="G758" s="73"/>
      <c r="H758" s="74"/>
      <c r="I758" s="74"/>
      <c r="J758" s="74"/>
      <c r="K758" s="74"/>
      <c r="L758" s="74"/>
      <c r="M758" s="74"/>
      <c r="N758" s="74"/>
      <c r="O758" s="74"/>
      <c r="P758" s="74"/>
      <c r="Q758" s="74"/>
      <c r="R758" s="74"/>
      <c r="S758" s="74"/>
      <c r="T758" s="74"/>
      <c r="U758" s="74"/>
      <c r="V758" s="74"/>
      <c r="W758" s="74"/>
      <c r="X758" s="74"/>
      <c r="Y758" s="74"/>
      <c r="Z758" s="74"/>
      <c r="AA758" s="74"/>
      <c r="AB758" s="74"/>
    </row>
    <row r="759" spans="1:28" ht="26.25" customHeight="1" x14ac:dyDescent="0.2">
      <c r="A759" s="77"/>
      <c r="B759" s="78"/>
      <c r="C759" s="92">
        <v>753</v>
      </c>
      <c r="D759" s="89"/>
      <c r="E759" s="86" t="str">
        <f t="array" aca="1" ref="E759" ca="1">IFERROR(IMAGE(INDEX(Poke_Ref!$C$2:$C$837, MATCH(D759, Poke_Ref!$B$2:$B$837,0)), 3), "")</f>
        <v/>
      </c>
      <c r="F759" s="95"/>
      <c r="G759" s="73"/>
      <c r="H759" s="74"/>
      <c r="I759" s="74"/>
      <c r="J759" s="74"/>
      <c r="K759" s="74"/>
      <c r="L759" s="74"/>
      <c r="M759" s="74"/>
      <c r="N759" s="74"/>
      <c r="O759" s="74"/>
      <c r="P759" s="74"/>
      <c r="Q759" s="74"/>
      <c r="R759" s="74"/>
      <c r="S759" s="74"/>
      <c r="T759" s="74"/>
      <c r="U759" s="74"/>
      <c r="V759" s="74"/>
      <c r="W759" s="74"/>
      <c r="X759" s="74"/>
      <c r="Y759" s="74"/>
      <c r="Z759" s="74"/>
      <c r="AA759" s="74"/>
      <c r="AB759" s="74"/>
    </row>
    <row r="760" spans="1:28" ht="26.25" customHeight="1" x14ac:dyDescent="0.2">
      <c r="A760" s="77"/>
      <c r="B760" s="78"/>
      <c r="C760" s="92">
        <v>754</v>
      </c>
      <c r="D760" s="89"/>
      <c r="E760" s="86" t="str">
        <f t="array" aca="1" ref="E760" ca="1">IFERROR(IMAGE(INDEX(Poke_Ref!$C$2:$C$837, MATCH(D760, Poke_Ref!$B$2:$B$837,0)), 3), "")</f>
        <v/>
      </c>
      <c r="F760" s="95"/>
      <c r="G760" s="73"/>
      <c r="H760" s="74"/>
      <c r="I760" s="74"/>
      <c r="J760" s="74"/>
      <c r="K760" s="74"/>
      <c r="L760" s="74"/>
      <c r="M760" s="74"/>
      <c r="N760" s="74"/>
      <c r="O760" s="74"/>
      <c r="P760" s="74"/>
      <c r="Q760" s="74"/>
      <c r="R760" s="74"/>
      <c r="S760" s="74"/>
      <c r="T760" s="74"/>
      <c r="U760" s="74"/>
      <c r="V760" s="74"/>
      <c r="W760" s="74"/>
      <c r="X760" s="74"/>
      <c r="Y760" s="74"/>
      <c r="Z760" s="74"/>
      <c r="AA760" s="74"/>
      <c r="AB760" s="74"/>
    </row>
    <row r="761" spans="1:28" ht="26.25" customHeight="1" x14ac:dyDescent="0.2">
      <c r="A761" s="77"/>
      <c r="B761" s="78"/>
      <c r="C761" s="92">
        <v>755</v>
      </c>
      <c r="D761" s="89"/>
      <c r="E761" s="86" t="str">
        <f t="array" aca="1" ref="E761" ca="1">IFERROR(IMAGE(INDEX(Poke_Ref!$C$2:$C$837, MATCH(D761, Poke_Ref!$B$2:$B$837,0)), 3), "")</f>
        <v/>
      </c>
      <c r="F761" s="95"/>
      <c r="G761" s="73"/>
      <c r="H761" s="74"/>
      <c r="I761" s="74"/>
      <c r="J761" s="74"/>
      <c r="K761" s="74"/>
      <c r="L761" s="74"/>
      <c r="M761" s="74"/>
      <c r="N761" s="74"/>
      <c r="O761" s="74"/>
      <c r="P761" s="74"/>
      <c r="Q761" s="74"/>
      <c r="R761" s="74"/>
      <c r="S761" s="74"/>
      <c r="T761" s="74"/>
      <c r="U761" s="74"/>
      <c r="V761" s="74"/>
      <c r="W761" s="74"/>
      <c r="X761" s="74"/>
      <c r="Y761" s="74"/>
      <c r="Z761" s="74"/>
      <c r="AA761" s="74"/>
      <c r="AB761" s="74"/>
    </row>
    <row r="762" spans="1:28" ht="26.25" customHeight="1" x14ac:dyDescent="0.2">
      <c r="A762" s="77"/>
      <c r="B762" s="78"/>
      <c r="C762" s="92">
        <v>756</v>
      </c>
      <c r="D762" s="89"/>
      <c r="E762" s="86" t="str">
        <f t="array" aca="1" ref="E762" ca="1">IFERROR(IMAGE(INDEX(Poke_Ref!$C$2:$C$837, MATCH(D762, Poke_Ref!$B$2:$B$837,0)), 3), "")</f>
        <v/>
      </c>
      <c r="F762" s="95"/>
      <c r="G762" s="73"/>
      <c r="H762" s="74"/>
      <c r="I762" s="74"/>
      <c r="J762" s="74"/>
      <c r="K762" s="74"/>
      <c r="L762" s="74"/>
      <c r="M762" s="74"/>
      <c r="N762" s="74"/>
      <c r="O762" s="74"/>
      <c r="P762" s="74"/>
      <c r="Q762" s="74"/>
      <c r="R762" s="74"/>
      <c r="S762" s="74"/>
      <c r="T762" s="74"/>
      <c r="U762" s="74"/>
      <c r="V762" s="74"/>
      <c r="W762" s="74"/>
      <c r="X762" s="74"/>
      <c r="Y762" s="74"/>
      <c r="Z762" s="74"/>
      <c r="AA762" s="74"/>
      <c r="AB762" s="74"/>
    </row>
    <row r="763" spans="1:28" ht="26.25" customHeight="1" x14ac:dyDescent="0.2">
      <c r="A763" s="77"/>
      <c r="B763" s="78"/>
      <c r="C763" s="92">
        <v>757</v>
      </c>
      <c r="D763" s="89"/>
      <c r="E763" s="86" t="str">
        <f t="array" aca="1" ref="E763" ca="1">IFERROR(IMAGE(INDEX(Poke_Ref!$C$2:$C$837, MATCH(D763, Poke_Ref!$B$2:$B$837,0)), 3), "")</f>
        <v/>
      </c>
      <c r="F763" s="95"/>
      <c r="G763" s="73"/>
      <c r="H763" s="74"/>
      <c r="I763" s="74"/>
      <c r="J763" s="74"/>
      <c r="K763" s="74"/>
      <c r="L763" s="74"/>
      <c r="M763" s="74"/>
      <c r="N763" s="74"/>
      <c r="O763" s="74"/>
      <c r="P763" s="74"/>
      <c r="Q763" s="74"/>
      <c r="R763" s="74"/>
      <c r="S763" s="74"/>
      <c r="T763" s="74"/>
      <c r="U763" s="74"/>
      <c r="V763" s="74"/>
      <c r="W763" s="74"/>
      <c r="X763" s="74"/>
      <c r="Y763" s="74"/>
      <c r="Z763" s="74"/>
      <c r="AA763" s="74"/>
      <c r="AB763" s="74"/>
    </row>
    <row r="764" spans="1:28" ht="26.25" customHeight="1" x14ac:dyDescent="0.2">
      <c r="A764" s="77"/>
      <c r="B764" s="78"/>
      <c r="C764" s="92">
        <v>758</v>
      </c>
      <c r="D764" s="89"/>
      <c r="E764" s="86" t="str">
        <f t="array" aca="1" ref="E764" ca="1">IFERROR(IMAGE(INDEX(Poke_Ref!$C$2:$C$837, MATCH(D764, Poke_Ref!$B$2:$B$837,0)), 3), "")</f>
        <v/>
      </c>
      <c r="F764" s="95"/>
      <c r="G764" s="73"/>
      <c r="H764" s="74"/>
      <c r="I764" s="74"/>
      <c r="J764" s="74"/>
      <c r="K764" s="74"/>
      <c r="L764" s="74"/>
      <c r="M764" s="74"/>
      <c r="N764" s="74"/>
      <c r="O764" s="74"/>
      <c r="P764" s="74"/>
      <c r="Q764" s="74"/>
      <c r="R764" s="74"/>
      <c r="S764" s="74"/>
      <c r="T764" s="74"/>
      <c r="U764" s="74"/>
      <c r="V764" s="74"/>
      <c r="W764" s="74"/>
      <c r="X764" s="74"/>
      <c r="Y764" s="74"/>
      <c r="Z764" s="74"/>
      <c r="AA764" s="74"/>
      <c r="AB764" s="74"/>
    </row>
    <row r="765" spans="1:28" ht="26.25" customHeight="1" x14ac:dyDescent="0.2">
      <c r="A765" s="77"/>
      <c r="B765" s="78"/>
      <c r="C765" s="92">
        <v>759</v>
      </c>
      <c r="D765" s="89"/>
      <c r="E765" s="86" t="str">
        <f t="array" aca="1" ref="E765" ca="1">IFERROR(IMAGE(INDEX(Poke_Ref!$C$2:$C$837, MATCH(D765, Poke_Ref!$B$2:$B$837,0)), 3), "")</f>
        <v/>
      </c>
      <c r="F765" s="95"/>
      <c r="G765" s="73"/>
      <c r="H765" s="74"/>
      <c r="I765" s="74"/>
      <c r="J765" s="74"/>
      <c r="K765" s="74"/>
      <c r="L765" s="74"/>
      <c r="M765" s="74"/>
      <c r="N765" s="74"/>
      <c r="O765" s="74"/>
      <c r="P765" s="74"/>
      <c r="Q765" s="74"/>
      <c r="R765" s="74"/>
      <c r="S765" s="74"/>
      <c r="T765" s="74"/>
      <c r="U765" s="74"/>
      <c r="V765" s="74"/>
      <c r="W765" s="74"/>
      <c r="X765" s="74"/>
      <c r="Y765" s="74"/>
      <c r="Z765" s="74"/>
      <c r="AA765" s="74"/>
      <c r="AB765" s="74"/>
    </row>
    <row r="766" spans="1:28" ht="26.25" customHeight="1" x14ac:dyDescent="0.2">
      <c r="A766" s="77"/>
      <c r="B766" s="78"/>
      <c r="C766" s="92">
        <v>760</v>
      </c>
      <c r="D766" s="89"/>
      <c r="E766" s="86" t="str">
        <f t="array" aca="1" ref="E766" ca="1">IFERROR(IMAGE(INDEX(Poke_Ref!$C$2:$C$837, MATCH(D766, Poke_Ref!$B$2:$B$837,0)), 3), "")</f>
        <v/>
      </c>
      <c r="F766" s="95"/>
      <c r="G766" s="73"/>
      <c r="H766" s="74"/>
      <c r="I766" s="74"/>
      <c r="J766" s="74"/>
      <c r="K766" s="74"/>
      <c r="L766" s="74"/>
      <c r="M766" s="74"/>
      <c r="N766" s="74"/>
      <c r="O766" s="74"/>
      <c r="P766" s="74"/>
      <c r="Q766" s="74"/>
      <c r="R766" s="74"/>
      <c r="S766" s="74"/>
      <c r="T766" s="74"/>
      <c r="U766" s="74"/>
      <c r="V766" s="74"/>
      <c r="W766" s="74"/>
      <c r="X766" s="74"/>
      <c r="Y766" s="74"/>
      <c r="Z766" s="74"/>
      <c r="AA766" s="74"/>
      <c r="AB766" s="74"/>
    </row>
    <row r="767" spans="1:28" ht="26.25" customHeight="1" x14ac:dyDescent="0.2">
      <c r="A767" s="77"/>
      <c r="B767" s="78"/>
      <c r="C767" s="92">
        <v>761</v>
      </c>
      <c r="D767" s="89"/>
      <c r="E767" s="86" t="str">
        <f t="array" aca="1" ref="E767" ca="1">IFERROR(IMAGE(INDEX(Poke_Ref!$C$2:$C$837, MATCH(D767, Poke_Ref!$B$2:$B$837,0)), 3), "")</f>
        <v/>
      </c>
      <c r="F767" s="95"/>
      <c r="G767" s="73"/>
      <c r="H767" s="74"/>
      <c r="I767" s="74"/>
      <c r="J767" s="74"/>
      <c r="K767" s="74"/>
      <c r="L767" s="74"/>
      <c r="M767" s="74"/>
      <c r="N767" s="74"/>
      <c r="O767" s="74"/>
      <c r="P767" s="74"/>
      <c r="Q767" s="74"/>
      <c r="R767" s="74"/>
      <c r="S767" s="74"/>
      <c r="T767" s="74"/>
      <c r="U767" s="74"/>
      <c r="V767" s="74"/>
      <c r="W767" s="74"/>
      <c r="X767" s="74"/>
      <c r="Y767" s="74"/>
      <c r="Z767" s="74"/>
      <c r="AA767" s="74"/>
      <c r="AB767" s="74"/>
    </row>
    <row r="768" spans="1:28" ht="26.25" customHeight="1" x14ac:dyDescent="0.2">
      <c r="A768" s="77"/>
      <c r="B768" s="78"/>
      <c r="C768" s="92">
        <v>762</v>
      </c>
      <c r="D768" s="89"/>
      <c r="E768" s="86" t="str">
        <f t="array" aca="1" ref="E768" ca="1">IFERROR(IMAGE(INDEX(Poke_Ref!$C$2:$C$837, MATCH(D768, Poke_Ref!$B$2:$B$837,0)), 3), "")</f>
        <v/>
      </c>
      <c r="F768" s="95"/>
      <c r="G768" s="73"/>
      <c r="H768" s="74"/>
      <c r="I768" s="74"/>
      <c r="J768" s="74"/>
      <c r="K768" s="74"/>
      <c r="L768" s="74"/>
      <c r="M768" s="74"/>
      <c r="N768" s="74"/>
      <c r="O768" s="74"/>
      <c r="P768" s="74"/>
      <c r="Q768" s="74"/>
      <c r="R768" s="74"/>
      <c r="S768" s="74"/>
      <c r="T768" s="74"/>
      <c r="U768" s="74"/>
      <c r="V768" s="74"/>
      <c r="W768" s="74"/>
      <c r="X768" s="74"/>
      <c r="Y768" s="74"/>
      <c r="Z768" s="74"/>
      <c r="AA768" s="74"/>
      <c r="AB768" s="74"/>
    </row>
    <row r="769" spans="1:28" ht="26.25" customHeight="1" x14ac:dyDescent="0.2">
      <c r="A769" s="77"/>
      <c r="B769" s="78"/>
      <c r="C769" s="92">
        <v>763</v>
      </c>
      <c r="D769" s="89"/>
      <c r="E769" s="86" t="str">
        <f t="array" aca="1" ref="E769" ca="1">IFERROR(IMAGE(INDEX(Poke_Ref!$C$2:$C$837, MATCH(D769, Poke_Ref!$B$2:$B$837,0)), 3), "")</f>
        <v/>
      </c>
      <c r="F769" s="95"/>
      <c r="G769" s="73"/>
      <c r="H769" s="74"/>
      <c r="I769" s="74"/>
      <c r="J769" s="74"/>
      <c r="K769" s="74"/>
      <c r="L769" s="74"/>
      <c r="M769" s="74"/>
      <c r="N769" s="74"/>
      <c r="O769" s="74"/>
      <c r="P769" s="74"/>
      <c r="Q769" s="74"/>
      <c r="R769" s="74"/>
      <c r="S769" s="74"/>
      <c r="T769" s="74"/>
      <c r="U769" s="74"/>
      <c r="V769" s="74"/>
      <c r="W769" s="74"/>
      <c r="X769" s="74"/>
      <c r="Y769" s="74"/>
      <c r="Z769" s="74"/>
      <c r="AA769" s="74"/>
      <c r="AB769" s="74"/>
    </row>
    <row r="770" spans="1:28" ht="26.25" customHeight="1" x14ac:dyDescent="0.2">
      <c r="A770" s="77"/>
      <c r="B770" s="78"/>
      <c r="C770" s="92">
        <v>764</v>
      </c>
      <c r="D770" s="89"/>
      <c r="E770" s="86" t="str">
        <f t="array" aca="1" ref="E770" ca="1">IFERROR(IMAGE(INDEX(Poke_Ref!$C$2:$C$837, MATCH(D770, Poke_Ref!$B$2:$B$837,0)), 3), "")</f>
        <v/>
      </c>
      <c r="F770" s="95"/>
      <c r="G770" s="73"/>
      <c r="H770" s="74"/>
      <c r="I770" s="74"/>
      <c r="J770" s="74"/>
      <c r="K770" s="74"/>
      <c r="L770" s="74"/>
      <c r="M770" s="74"/>
      <c r="N770" s="74"/>
      <c r="O770" s="74"/>
      <c r="P770" s="74"/>
      <c r="Q770" s="74"/>
      <c r="R770" s="74"/>
      <c r="S770" s="74"/>
      <c r="T770" s="74"/>
      <c r="U770" s="74"/>
      <c r="V770" s="74"/>
      <c r="W770" s="74"/>
      <c r="X770" s="74"/>
      <c r="Y770" s="74"/>
      <c r="Z770" s="74"/>
      <c r="AA770" s="74"/>
      <c r="AB770" s="74"/>
    </row>
    <row r="771" spans="1:28" ht="26.25" customHeight="1" x14ac:dyDescent="0.2">
      <c r="A771" s="77"/>
      <c r="B771" s="78"/>
      <c r="C771" s="92">
        <v>765</v>
      </c>
      <c r="D771" s="89"/>
      <c r="E771" s="86" t="str">
        <f t="array" aca="1" ref="E771" ca="1">IFERROR(IMAGE(INDEX(Poke_Ref!$C$2:$C$837, MATCH(D771, Poke_Ref!$B$2:$B$837,0)), 3), "")</f>
        <v/>
      </c>
      <c r="F771" s="95"/>
      <c r="G771" s="73"/>
      <c r="H771" s="74"/>
      <c r="I771" s="74"/>
      <c r="J771" s="74"/>
      <c r="K771" s="74"/>
      <c r="L771" s="74"/>
      <c r="M771" s="74"/>
      <c r="N771" s="74"/>
      <c r="O771" s="74"/>
      <c r="P771" s="74"/>
      <c r="Q771" s="74"/>
      <c r="R771" s="74"/>
      <c r="S771" s="74"/>
      <c r="T771" s="74"/>
      <c r="U771" s="74"/>
      <c r="V771" s="74"/>
      <c r="W771" s="74"/>
      <c r="X771" s="74"/>
      <c r="Y771" s="74"/>
      <c r="Z771" s="74"/>
      <c r="AA771" s="74"/>
      <c r="AB771" s="74"/>
    </row>
    <row r="772" spans="1:28" ht="26.25" customHeight="1" x14ac:dyDescent="0.2">
      <c r="A772" s="77"/>
      <c r="B772" s="78"/>
      <c r="C772" s="92">
        <v>766</v>
      </c>
      <c r="D772" s="89"/>
      <c r="E772" s="86" t="str">
        <f t="array" aca="1" ref="E772" ca="1">IFERROR(IMAGE(INDEX(Poke_Ref!$C$2:$C$837, MATCH(D772, Poke_Ref!$B$2:$B$837,0)), 3), "")</f>
        <v/>
      </c>
      <c r="F772" s="95"/>
      <c r="G772" s="73"/>
      <c r="H772" s="74"/>
      <c r="I772" s="74"/>
      <c r="J772" s="74"/>
      <c r="K772" s="74"/>
      <c r="L772" s="74"/>
      <c r="M772" s="74"/>
      <c r="N772" s="74"/>
      <c r="O772" s="74"/>
      <c r="P772" s="74"/>
      <c r="Q772" s="74"/>
      <c r="R772" s="74"/>
      <c r="S772" s="74"/>
      <c r="T772" s="74"/>
      <c r="U772" s="74"/>
      <c r="V772" s="74"/>
      <c r="W772" s="74"/>
      <c r="X772" s="74"/>
      <c r="Y772" s="74"/>
      <c r="Z772" s="74"/>
      <c r="AA772" s="74"/>
      <c r="AB772" s="74"/>
    </row>
    <row r="773" spans="1:28" ht="26.25" customHeight="1" x14ac:dyDescent="0.2">
      <c r="A773" s="77"/>
      <c r="B773" s="78"/>
      <c r="C773" s="92">
        <v>767</v>
      </c>
      <c r="D773" s="89"/>
      <c r="E773" s="86" t="str">
        <f t="array" aca="1" ref="E773" ca="1">IFERROR(IMAGE(INDEX(Poke_Ref!$C$2:$C$837, MATCH(D773, Poke_Ref!$B$2:$B$837,0)), 3), "")</f>
        <v/>
      </c>
      <c r="F773" s="95"/>
      <c r="G773" s="73"/>
      <c r="H773" s="74"/>
      <c r="I773" s="74"/>
      <c r="J773" s="74"/>
      <c r="K773" s="74"/>
      <c r="L773" s="74"/>
      <c r="M773" s="74"/>
      <c r="N773" s="74"/>
      <c r="O773" s="74"/>
      <c r="P773" s="74"/>
      <c r="Q773" s="74"/>
      <c r="R773" s="74"/>
      <c r="S773" s="74"/>
      <c r="T773" s="74"/>
      <c r="U773" s="74"/>
      <c r="V773" s="74"/>
      <c r="W773" s="74"/>
      <c r="X773" s="74"/>
      <c r="Y773" s="74"/>
      <c r="Z773" s="74"/>
      <c r="AA773" s="74"/>
      <c r="AB773" s="74"/>
    </row>
    <row r="774" spans="1:28" ht="26.25" customHeight="1" x14ac:dyDescent="0.2">
      <c r="A774" s="77"/>
      <c r="B774" s="78"/>
      <c r="C774" s="92">
        <v>768</v>
      </c>
      <c r="D774" s="89"/>
      <c r="E774" s="86" t="str">
        <f t="array" aca="1" ref="E774" ca="1">IFERROR(IMAGE(INDEX(Poke_Ref!$C$2:$C$837, MATCH(D774, Poke_Ref!$B$2:$B$837,0)), 3), "")</f>
        <v/>
      </c>
      <c r="F774" s="95"/>
      <c r="G774" s="73"/>
      <c r="H774" s="74"/>
      <c r="I774" s="74"/>
      <c r="J774" s="74"/>
      <c r="K774" s="74"/>
      <c r="L774" s="74"/>
      <c r="M774" s="74"/>
      <c r="N774" s="74"/>
      <c r="O774" s="74"/>
      <c r="P774" s="74"/>
      <c r="Q774" s="74"/>
      <c r="R774" s="74"/>
      <c r="S774" s="74"/>
      <c r="T774" s="74"/>
      <c r="U774" s="74"/>
      <c r="V774" s="74"/>
      <c r="W774" s="74"/>
      <c r="X774" s="74"/>
      <c r="Y774" s="74"/>
      <c r="Z774" s="74"/>
      <c r="AA774" s="74"/>
      <c r="AB774" s="74"/>
    </row>
    <row r="775" spans="1:28" ht="26.25" customHeight="1" x14ac:dyDescent="0.2">
      <c r="A775" s="77"/>
      <c r="B775" s="78"/>
      <c r="C775" s="92">
        <v>769</v>
      </c>
      <c r="D775" s="89"/>
      <c r="E775" s="86" t="str">
        <f t="array" aca="1" ref="E775" ca="1">IFERROR(IMAGE(INDEX(Poke_Ref!$C$2:$C$837, MATCH(D775, Poke_Ref!$B$2:$B$837,0)), 3), "")</f>
        <v/>
      </c>
      <c r="F775" s="95"/>
      <c r="G775" s="73"/>
      <c r="H775" s="74"/>
      <c r="I775" s="74"/>
      <c r="J775" s="74"/>
      <c r="K775" s="74"/>
      <c r="L775" s="74"/>
      <c r="M775" s="74"/>
      <c r="N775" s="74"/>
      <c r="O775" s="74"/>
      <c r="P775" s="74"/>
      <c r="Q775" s="74"/>
      <c r="R775" s="74"/>
      <c r="S775" s="74"/>
      <c r="T775" s="74"/>
      <c r="U775" s="74"/>
      <c r="V775" s="74"/>
      <c r="W775" s="74"/>
      <c r="X775" s="74"/>
      <c r="Y775" s="74"/>
      <c r="Z775" s="74"/>
      <c r="AA775" s="74"/>
      <c r="AB775" s="74"/>
    </row>
    <row r="776" spans="1:28" ht="26.25" customHeight="1" x14ac:dyDescent="0.2">
      <c r="A776" s="77"/>
      <c r="B776" s="78"/>
      <c r="C776" s="92">
        <v>770</v>
      </c>
      <c r="D776" s="89"/>
      <c r="E776" s="86" t="str">
        <f t="array" aca="1" ref="E776" ca="1">IFERROR(IMAGE(INDEX(Poke_Ref!$C$2:$C$837, MATCH(D776, Poke_Ref!$B$2:$B$837,0)), 3), "")</f>
        <v/>
      </c>
      <c r="F776" s="95"/>
      <c r="G776" s="73"/>
      <c r="H776" s="74"/>
      <c r="I776" s="74"/>
      <c r="J776" s="74"/>
      <c r="K776" s="74"/>
      <c r="L776" s="74"/>
      <c r="M776" s="74"/>
      <c r="N776" s="74"/>
      <c r="O776" s="74"/>
      <c r="P776" s="74"/>
      <c r="Q776" s="74"/>
      <c r="R776" s="74"/>
      <c r="S776" s="74"/>
      <c r="T776" s="74"/>
      <c r="U776" s="74"/>
      <c r="V776" s="74"/>
      <c r="W776" s="74"/>
      <c r="X776" s="74"/>
      <c r="Y776" s="74"/>
      <c r="Z776" s="74"/>
      <c r="AA776" s="74"/>
      <c r="AB776" s="74"/>
    </row>
    <row r="777" spans="1:28" ht="26.25" customHeight="1" x14ac:dyDescent="0.2">
      <c r="A777" s="77"/>
      <c r="B777" s="78"/>
      <c r="C777" s="92">
        <v>771</v>
      </c>
      <c r="D777" s="89"/>
      <c r="E777" s="86" t="str">
        <f t="array" aca="1" ref="E777" ca="1">IFERROR(IMAGE(INDEX(Poke_Ref!$C$2:$C$837, MATCH(D777, Poke_Ref!$B$2:$B$837,0)), 3), "")</f>
        <v/>
      </c>
      <c r="F777" s="95"/>
      <c r="G777" s="73"/>
      <c r="H777" s="74"/>
      <c r="I777" s="74"/>
      <c r="J777" s="74"/>
      <c r="K777" s="74"/>
      <c r="L777" s="74"/>
      <c r="M777" s="74"/>
      <c r="N777" s="74"/>
      <c r="O777" s="74"/>
      <c r="P777" s="74"/>
      <c r="Q777" s="74"/>
      <c r="R777" s="74"/>
      <c r="S777" s="74"/>
      <c r="T777" s="74"/>
      <c r="U777" s="74"/>
      <c r="V777" s="74"/>
      <c r="W777" s="74"/>
      <c r="X777" s="74"/>
      <c r="Y777" s="74"/>
      <c r="Z777" s="74"/>
      <c r="AA777" s="74"/>
      <c r="AB777" s="74"/>
    </row>
    <row r="778" spans="1:28" ht="26.25" customHeight="1" x14ac:dyDescent="0.2">
      <c r="A778" s="77"/>
      <c r="B778" s="78"/>
      <c r="C778" s="92">
        <v>772</v>
      </c>
      <c r="D778" s="89"/>
      <c r="E778" s="86" t="str">
        <f t="array" aca="1" ref="E778" ca="1">IFERROR(IMAGE(INDEX(Poke_Ref!$C$2:$C$837, MATCH(D778, Poke_Ref!$B$2:$B$837,0)), 3), "")</f>
        <v/>
      </c>
      <c r="F778" s="95"/>
      <c r="G778" s="73"/>
      <c r="H778" s="74"/>
      <c r="I778" s="74"/>
      <c r="J778" s="74"/>
      <c r="K778" s="74"/>
      <c r="L778" s="74"/>
      <c r="M778" s="74"/>
      <c r="N778" s="74"/>
      <c r="O778" s="74"/>
      <c r="P778" s="74"/>
      <c r="Q778" s="74"/>
      <c r="R778" s="74"/>
      <c r="S778" s="74"/>
      <c r="T778" s="74"/>
      <c r="U778" s="74"/>
      <c r="V778" s="74"/>
      <c r="W778" s="74"/>
      <c r="X778" s="74"/>
      <c r="Y778" s="74"/>
      <c r="Z778" s="74"/>
      <c r="AA778" s="74"/>
      <c r="AB778" s="74"/>
    </row>
    <row r="779" spans="1:28" ht="26.25" customHeight="1" x14ac:dyDescent="0.2">
      <c r="A779" s="77"/>
      <c r="B779" s="78"/>
      <c r="C779" s="92">
        <v>773</v>
      </c>
      <c r="D779" s="89"/>
      <c r="E779" s="86" t="str">
        <f t="array" aca="1" ref="E779" ca="1">IFERROR(IMAGE(INDEX(Poke_Ref!$C$2:$C$837, MATCH(D779, Poke_Ref!$B$2:$B$837,0)), 3), "")</f>
        <v/>
      </c>
      <c r="F779" s="95"/>
      <c r="G779" s="73"/>
      <c r="H779" s="74"/>
      <c r="I779" s="74"/>
      <c r="J779" s="74"/>
      <c r="K779" s="74"/>
      <c r="L779" s="74"/>
      <c r="M779" s="74"/>
      <c r="N779" s="74"/>
      <c r="O779" s="74"/>
      <c r="P779" s="74"/>
      <c r="Q779" s="74"/>
      <c r="R779" s="74"/>
      <c r="S779" s="74"/>
      <c r="T779" s="74"/>
      <c r="U779" s="74"/>
      <c r="V779" s="74"/>
      <c r="W779" s="74"/>
      <c r="X779" s="74"/>
      <c r="Y779" s="74"/>
      <c r="Z779" s="74"/>
      <c r="AA779" s="74"/>
      <c r="AB779" s="74"/>
    </row>
    <row r="780" spans="1:28" ht="26.25" customHeight="1" x14ac:dyDescent="0.2">
      <c r="A780" s="77"/>
      <c r="B780" s="78"/>
      <c r="C780" s="92">
        <v>774</v>
      </c>
      <c r="D780" s="89"/>
      <c r="E780" s="86" t="str">
        <f t="array" aca="1" ref="E780" ca="1">IFERROR(IMAGE(INDEX(Poke_Ref!$C$2:$C$837, MATCH(D780, Poke_Ref!$B$2:$B$837,0)), 3), "")</f>
        <v/>
      </c>
      <c r="F780" s="95"/>
      <c r="G780" s="73"/>
      <c r="H780" s="74"/>
      <c r="I780" s="74"/>
      <c r="J780" s="74"/>
      <c r="K780" s="74"/>
      <c r="L780" s="74"/>
      <c r="M780" s="74"/>
      <c r="N780" s="74"/>
      <c r="O780" s="74"/>
      <c r="P780" s="74"/>
      <c r="Q780" s="74"/>
      <c r="R780" s="74"/>
      <c r="S780" s="74"/>
      <c r="T780" s="74"/>
      <c r="U780" s="74"/>
      <c r="V780" s="74"/>
      <c r="W780" s="74"/>
      <c r="X780" s="74"/>
      <c r="Y780" s="74"/>
      <c r="Z780" s="74"/>
      <c r="AA780" s="74"/>
      <c r="AB780" s="74"/>
    </row>
    <row r="781" spans="1:28" ht="26.25" customHeight="1" x14ac:dyDescent="0.2">
      <c r="A781" s="77"/>
      <c r="B781" s="78"/>
      <c r="C781" s="92">
        <v>775</v>
      </c>
      <c r="D781" s="89"/>
      <c r="E781" s="86" t="str">
        <f t="array" aca="1" ref="E781" ca="1">IFERROR(IMAGE(INDEX(Poke_Ref!$C$2:$C$837, MATCH(D781, Poke_Ref!$B$2:$B$837,0)), 3), "")</f>
        <v/>
      </c>
      <c r="F781" s="95"/>
      <c r="G781" s="73"/>
      <c r="H781" s="74"/>
      <c r="I781" s="74"/>
      <c r="J781" s="74"/>
      <c r="K781" s="74"/>
      <c r="L781" s="74"/>
      <c r="M781" s="74"/>
      <c r="N781" s="74"/>
      <c r="O781" s="74"/>
      <c r="P781" s="74"/>
      <c r="Q781" s="74"/>
      <c r="R781" s="74"/>
      <c r="S781" s="74"/>
      <c r="T781" s="74"/>
      <c r="U781" s="74"/>
      <c r="V781" s="74"/>
      <c r="W781" s="74"/>
      <c r="X781" s="74"/>
      <c r="Y781" s="74"/>
      <c r="Z781" s="74"/>
      <c r="AA781" s="74"/>
      <c r="AB781" s="74"/>
    </row>
    <row r="782" spans="1:28" ht="26.25" customHeight="1" x14ac:dyDescent="0.2">
      <c r="A782" s="77"/>
      <c r="B782" s="78"/>
      <c r="C782" s="92">
        <v>776</v>
      </c>
      <c r="D782" s="89"/>
      <c r="E782" s="86" t="str">
        <f t="array" aca="1" ref="E782" ca="1">IFERROR(IMAGE(INDEX(Poke_Ref!$C$2:$C$837, MATCH(D782, Poke_Ref!$B$2:$B$837,0)), 3), "")</f>
        <v/>
      </c>
      <c r="F782" s="95"/>
      <c r="G782" s="73"/>
      <c r="H782" s="74"/>
      <c r="I782" s="74"/>
      <c r="J782" s="74"/>
      <c r="K782" s="74"/>
      <c r="L782" s="74"/>
      <c r="M782" s="74"/>
      <c r="N782" s="74"/>
      <c r="O782" s="74"/>
      <c r="P782" s="74"/>
      <c r="Q782" s="74"/>
      <c r="R782" s="74"/>
      <c r="S782" s="74"/>
      <c r="T782" s="74"/>
      <c r="U782" s="74"/>
      <c r="V782" s="74"/>
      <c r="W782" s="74"/>
      <c r="X782" s="74"/>
      <c r="Y782" s="74"/>
      <c r="Z782" s="74"/>
      <c r="AA782" s="74"/>
      <c r="AB782" s="74"/>
    </row>
    <row r="783" spans="1:28" ht="26.25" customHeight="1" x14ac:dyDescent="0.2">
      <c r="A783" s="77"/>
      <c r="B783" s="78"/>
      <c r="C783" s="92">
        <v>777</v>
      </c>
      <c r="D783" s="89"/>
      <c r="E783" s="86" t="str">
        <f t="array" aca="1" ref="E783" ca="1">IFERROR(IMAGE(INDEX(Poke_Ref!$C$2:$C$837, MATCH(D783, Poke_Ref!$B$2:$B$837,0)), 3), "")</f>
        <v/>
      </c>
      <c r="F783" s="95"/>
      <c r="G783" s="73"/>
      <c r="H783" s="74"/>
      <c r="I783" s="74"/>
      <c r="J783" s="74"/>
      <c r="K783" s="74"/>
      <c r="L783" s="74"/>
      <c r="M783" s="74"/>
      <c r="N783" s="74"/>
      <c r="O783" s="74"/>
      <c r="P783" s="74"/>
      <c r="Q783" s="74"/>
      <c r="R783" s="74"/>
      <c r="S783" s="74"/>
      <c r="T783" s="74"/>
      <c r="U783" s="74"/>
      <c r="V783" s="74"/>
      <c r="W783" s="74"/>
      <c r="X783" s="74"/>
      <c r="Y783" s="74"/>
      <c r="Z783" s="74"/>
      <c r="AA783" s="74"/>
      <c r="AB783" s="74"/>
    </row>
    <row r="784" spans="1:28" ht="26.25" customHeight="1" x14ac:dyDescent="0.2">
      <c r="A784" s="77"/>
      <c r="B784" s="78"/>
      <c r="C784" s="92">
        <v>778</v>
      </c>
      <c r="D784" s="89"/>
      <c r="E784" s="86" t="str">
        <f t="array" aca="1" ref="E784" ca="1">IFERROR(IMAGE(INDEX(Poke_Ref!$C$2:$C$837, MATCH(D784, Poke_Ref!$B$2:$B$837,0)), 3), "")</f>
        <v/>
      </c>
      <c r="F784" s="95"/>
      <c r="G784" s="73"/>
      <c r="H784" s="74"/>
      <c r="I784" s="74"/>
      <c r="J784" s="74"/>
      <c r="K784" s="74"/>
      <c r="L784" s="74"/>
      <c r="M784" s="74"/>
      <c r="N784" s="74"/>
      <c r="O784" s="74"/>
      <c r="P784" s="74"/>
      <c r="Q784" s="74"/>
      <c r="R784" s="74"/>
      <c r="S784" s="74"/>
      <c r="T784" s="74"/>
      <c r="U784" s="74"/>
      <c r="V784" s="74"/>
      <c r="W784" s="74"/>
      <c r="X784" s="74"/>
      <c r="Y784" s="74"/>
      <c r="Z784" s="74"/>
      <c r="AA784" s="74"/>
      <c r="AB784" s="74"/>
    </row>
    <row r="785" spans="1:28" ht="26.25" customHeight="1" x14ac:dyDescent="0.2">
      <c r="A785" s="77"/>
      <c r="B785" s="78"/>
      <c r="C785" s="92">
        <v>779</v>
      </c>
      <c r="D785" s="89"/>
      <c r="E785" s="86" t="str">
        <f t="array" aca="1" ref="E785" ca="1">IFERROR(IMAGE(INDEX(Poke_Ref!$C$2:$C$837, MATCH(D785, Poke_Ref!$B$2:$B$837,0)), 3), "")</f>
        <v/>
      </c>
      <c r="F785" s="95"/>
      <c r="G785" s="73"/>
      <c r="H785" s="74"/>
      <c r="I785" s="74"/>
      <c r="J785" s="74"/>
      <c r="K785" s="74"/>
      <c r="L785" s="74"/>
      <c r="M785" s="74"/>
      <c r="N785" s="74"/>
      <c r="O785" s="74"/>
      <c r="P785" s="74"/>
      <c r="Q785" s="74"/>
      <c r="R785" s="74"/>
      <c r="S785" s="74"/>
      <c r="T785" s="74"/>
      <c r="U785" s="74"/>
      <c r="V785" s="74"/>
      <c r="W785" s="74"/>
      <c r="X785" s="74"/>
      <c r="Y785" s="74"/>
      <c r="Z785" s="74"/>
      <c r="AA785" s="74"/>
      <c r="AB785" s="74"/>
    </row>
    <row r="786" spans="1:28" ht="26.25" customHeight="1" x14ac:dyDescent="0.2">
      <c r="A786" s="77"/>
      <c r="B786" s="78"/>
      <c r="C786" s="92">
        <v>780</v>
      </c>
      <c r="D786" s="89"/>
      <c r="E786" s="86" t="str">
        <f t="array" aca="1" ref="E786" ca="1">IFERROR(IMAGE(INDEX(Poke_Ref!$C$2:$C$837, MATCH(D786, Poke_Ref!$B$2:$B$837,0)), 3), "")</f>
        <v/>
      </c>
      <c r="F786" s="95"/>
      <c r="G786" s="73"/>
      <c r="H786" s="74"/>
      <c r="I786" s="74"/>
      <c r="J786" s="74"/>
      <c r="K786" s="74"/>
      <c r="L786" s="74"/>
      <c r="M786" s="74"/>
      <c r="N786" s="74"/>
      <c r="O786" s="74"/>
      <c r="P786" s="74"/>
      <c r="Q786" s="74"/>
      <c r="R786" s="74"/>
      <c r="S786" s="74"/>
      <c r="T786" s="74"/>
      <c r="U786" s="74"/>
      <c r="V786" s="74"/>
      <c r="W786" s="74"/>
      <c r="X786" s="74"/>
      <c r="Y786" s="74"/>
      <c r="Z786" s="74"/>
      <c r="AA786" s="74"/>
      <c r="AB786" s="74"/>
    </row>
    <row r="787" spans="1:28" ht="26.25" customHeight="1" x14ac:dyDescent="0.2">
      <c r="A787" s="77"/>
      <c r="B787" s="78"/>
      <c r="C787" s="92">
        <v>781</v>
      </c>
      <c r="D787" s="89"/>
      <c r="E787" s="86" t="str">
        <f t="array" aca="1" ref="E787" ca="1">IFERROR(IMAGE(INDEX(Poke_Ref!$C$2:$C$837, MATCH(D787, Poke_Ref!$B$2:$B$837,0)), 3), "")</f>
        <v/>
      </c>
      <c r="F787" s="95"/>
      <c r="G787" s="73"/>
      <c r="H787" s="74"/>
      <c r="I787" s="74"/>
      <c r="J787" s="74"/>
      <c r="K787" s="74"/>
      <c r="L787" s="74"/>
      <c r="M787" s="74"/>
      <c r="N787" s="74"/>
      <c r="O787" s="74"/>
      <c r="P787" s="74"/>
      <c r="Q787" s="74"/>
      <c r="R787" s="74"/>
      <c r="S787" s="74"/>
      <c r="T787" s="74"/>
      <c r="U787" s="74"/>
      <c r="V787" s="74"/>
      <c r="W787" s="74"/>
      <c r="X787" s="74"/>
      <c r="Y787" s="74"/>
      <c r="Z787" s="74"/>
      <c r="AA787" s="74"/>
      <c r="AB787" s="74"/>
    </row>
    <row r="788" spans="1:28" ht="26.25" customHeight="1" x14ac:dyDescent="0.2">
      <c r="A788" s="77"/>
      <c r="B788" s="78"/>
      <c r="C788" s="92">
        <v>782</v>
      </c>
      <c r="D788" s="89"/>
      <c r="E788" s="86" t="str">
        <f t="array" aca="1" ref="E788" ca="1">IFERROR(IMAGE(INDEX(Poke_Ref!$C$2:$C$837, MATCH(D788, Poke_Ref!$B$2:$B$837,0)), 3), "")</f>
        <v/>
      </c>
      <c r="F788" s="95"/>
      <c r="G788" s="73"/>
      <c r="H788" s="74"/>
      <c r="I788" s="74"/>
      <c r="J788" s="74"/>
      <c r="K788" s="74"/>
      <c r="L788" s="74"/>
      <c r="M788" s="74"/>
      <c r="N788" s="74"/>
      <c r="O788" s="74"/>
      <c r="P788" s="74"/>
      <c r="Q788" s="74"/>
      <c r="R788" s="74"/>
      <c r="S788" s="74"/>
      <c r="T788" s="74"/>
      <c r="U788" s="74"/>
      <c r="V788" s="74"/>
      <c r="W788" s="74"/>
      <c r="X788" s="74"/>
      <c r="Y788" s="74"/>
      <c r="Z788" s="74"/>
      <c r="AA788" s="74"/>
      <c r="AB788" s="74"/>
    </row>
    <row r="789" spans="1:28" ht="26.25" customHeight="1" x14ac:dyDescent="0.2">
      <c r="A789" s="77"/>
      <c r="B789" s="78"/>
      <c r="C789" s="92">
        <v>783</v>
      </c>
      <c r="D789" s="89"/>
      <c r="E789" s="86" t="str">
        <f t="array" aca="1" ref="E789" ca="1">IFERROR(IMAGE(INDEX(Poke_Ref!$C$2:$C$837, MATCH(D789, Poke_Ref!$B$2:$B$837,0)), 3), "")</f>
        <v/>
      </c>
      <c r="F789" s="95"/>
      <c r="G789" s="73"/>
      <c r="H789" s="74"/>
      <c r="I789" s="74"/>
      <c r="J789" s="74"/>
      <c r="K789" s="74"/>
      <c r="L789" s="74"/>
      <c r="M789" s="74"/>
      <c r="N789" s="74"/>
      <c r="O789" s="74"/>
      <c r="P789" s="74"/>
      <c r="Q789" s="74"/>
      <c r="R789" s="74"/>
      <c r="S789" s="74"/>
      <c r="T789" s="74"/>
      <c r="U789" s="74"/>
      <c r="V789" s="74"/>
      <c r="W789" s="74"/>
      <c r="X789" s="74"/>
      <c r="Y789" s="74"/>
      <c r="Z789" s="74"/>
      <c r="AA789" s="74"/>
      <c r="AB789" s="74"/>
    </row>
    <row r="790" spans="1:28" ht="26.25" customHeight="1" x14ac:dyDescent="0.2">
      <c r="A790" s="77"/>
      <c r="B790" s="78"/>
      <c r="C790" s="92">
        <v>784</v>
      </c>
      <c r="D790" s="89"/>
      <c r="E790" s="86" t="str">
        <f t="array" aca="1" ref="E790" ca="1">IFERROR(IMAGE(INDEX(Poke_Ref!$C$2:$C$837, MATCH(D790, Poke_Ref!$B$2:$B$837,0)), 3), "")</f>
        <v/>
      </c>
      <c r="F790" s="95"/>
      <c r="G790" s="73"/>
      <c r="H790" s="74"/>
      <c r="I790" s="74"/>
      <c r="J790" s="74"/>
      <c r="K790" s="74"/>
      <c r="L790" s="74"/>
      <c r="M790" s="74"/>
      <c r="N790" s="74"/>
      <c r="O790" s="74"/>
      <c r="P790" s="74"/>
      <c r="Q790" s="74"/>
      <c r="R790" s="74"/>
      <c r="S790" s="74"/>
      <c r="T790" s="74"/>
      <c r="U790" s="74"/>
      <c r="V790" s="74"/>
      <c r="W790" s="74"/>
      <c r="X790" s="74"/>
      <c r="Y790" s="74"/>
      <c r="Z790" s="74"/>
      <c r="AA790" s="74"/>
      <c r="AB790" s="74"/>
    </row>
    <row r="791" spans="1:28" ht="26.25" customHeight="1" x14ac:dyDescent="0.2">
      <c r="A791" s="77"/>
      <c r="B791" s="78"/>
      <c r="C791" s="92">
        <v>785</v>
      </c>
      <c r="D791" s="89"/>
      <c r="E791" s="86" t="str">
        <f t="array" aca="1" ref="E791" ca="1">IFERROR(IMAGE(INDEX(Poke_Ref!$C$2:$C$837, MATCH(D791, Poke_Ref!$B$2:$B$837,0)), 3), "")</f>
        <v/>
      </c>
      <c r="F791" s="95"/>
      <c r="G791" s="73"/>
      <c r="H791" s="74"/>
      <c r="I791" s="74"/>
      <c r="J791" s="74"/>
      <c r="K791" s="74"/>
      <c r="L791" s="74"/>
      <c r="M791" s="74"/>
      <c r="N791" s="74"/>
      <c r="O791" s="74"/>
      <c r="P791" s="74"/>
      <c r="Q791" s="74"/>
      <c r="R791" s="74"/>
      <c r="S791" s="74"/>
      <c r="T791" s="74"/>
      <c r="U791" s="74"/>
      <c r="V791" s="74"/>
      <c r="W791" s="74"/>
      <c r="X791" s="74"/>
      <c r="Y791" s="74"/>
      <c r="Z791" s="74"/>
      <c r="AA791" s="74"/>
      <c r="AB791" s="74"/>
    </row>
    <row r="792" spans="1:28" ht="26.25" customHeight="1" x14ac:dyDescent="0.2">
      <c r="A792" s="77"/>
      <c r="B792" s="78"/>
      <c r="C792" s="92">
        <v>786</v>
      </c>
      <c r="D792" s="89"/>
      <c r="E792" s="86" t="str">
        <f t="array" aca="1" ref="E792" ca="1">IFERROR(IMAGE(INDEX(Poke_Ref!$C$2:$C$837, MATCH(D792, Poke_Ref!$B$2:$B$837,0)), 3), "")</f>
        <v/>
      </c>
      <c r="F792" s="95"/>
      <c r="G792" s="73"/>
      <c r="H792" s="74"/>
      <c r="I792" s="74"/>
      <c r="J792" s="74"/>
      <c r="K792" s="74"/>
      <c r="L792" s="74"/>
      <c r="M792" s="74"/>
      <c r="N792" s="74"/>
      <c r="O792" s="74"/>
      <c r="P792" s="74"/>
      <c r="Q792" s="74"/>
      <c r="R792" s="74"/>
      <c r="S792" s="74"/>
      <c r="T792" s="74"/>
      <c r="U792" s="74"/>
      <c r="V792" s="74"/>
      <c r="W792" s="74"/>
      <c r="X792" s="74"/>
      <c r="Y792" s="74"/>
      <c r="Z792" s="74"/>
      <c r="AA792" s="74"/>
      <c r="AB792" s="74"/>
    </row>
    <row r="793" spans="1:28" ht="26.25" customHeight="1" x14ac:dyDescent="0.2">
      <c r="A793" s="77"/>
      <c r="B793" s="78"/>
      <c r="C793" s="92">
        <v>787</v>
      </c>
      <c r="D793" s="89"/>
      <c r="E793" s="86" t="str">
        <f t="array" aca="1" ref="E793" ca="1">IFERROR(IMAGE(INDEX(Poke_Ref!$C$2:$C$837, MATCH(D793, Poke_Ref!$B$2:$B$837,0)), 3), "")</f>
        <v/>
      </c>
      <c r="F793" s="95"/>
      <c r="G793" s="73"/>
      <c r="H793" s="74"/>
      <c r="I793" s="74"/>
      <c r="J793" s="74"/>
      <c r="K793" s="74"/>
      <c r="L793" s="74"/>
      <c r="M793" s="74"/>
      <c r="N793" s="74"/>
      <c r="O793" s="74"/>
      <c r="P793" s="74"/>
      <c r="Q793" s="74"/>
      <c r="R793" s="74"/>
      <c r="S793" s="74"/>
      <c r="T793" s="74"/>
      <c r="U793" s="74"/>
      <c r="V793" s="74"/>
      <c r="W793" s="74"/>
      <c r="X793" s="74"/>
      <c r="Y793" s="74"/>
      <c r="Z793" s="74"/>
      <c r="AA793" s="74"/>
      <c r="AB793" s="74"/>
    </row>
    <row r="794" spans="1:28" ht="26.25" customHeight="1" x14ac:dyDescent="0.2">
      <c r="A794" s="77"/>
      <c r="B794" s="78"/>
      <c r="C794" s="92">
        <v>788</v>
      </c>
      <c r="D794" s="89"/>
      <c r="E794" s="86" t="str">
        <f t="array" aca="1" ref="E794" ca="1">IFERROR(IMAGE(INDEX(Poke_Ref!$C$2:$C$837, MATCH(D794, Poke_Ref!$B$2:$B$837,0)), 3), "")</f>
        <v/>
      </c>
      <c r="F794" s="95"/>
      <c r="G794" s="73"/>
      <c r="H794" s="74"/>
      <c r="I794" s="74"/>
      <c r="J794" s="74"/>
      <c r="K794" s="74"/>
      <c r="L794" s="74"/>
      <c r="M794" s="74"/>
      <c r="N794" s="74"/>
      <c r="O794" s="74"/>
      <c r="P794" s="74"/>
      <c r="Q794" s="74"/>
      <c r="R794" s="74"/>
      <c r="S794" s="74"/>
      <c r="T794" s="74"/>
      <c r="U794" s="74"/>
      <c r="V794" s="74"/>
      <c r="W794" s="74"/>
      <c r="X794" s="74"/>
      <c r="Y794" s="74"/>
      <c r="Z794" s="74"/>
      <c r="AA794" s="74"/>
      <c r="AB794" s="74"/>
    </row>
    <row r="795" spans="1:28" ht="26.25" customHeight="1" x14ac:dyDescent="0.2">
      <c r="A795" s="77"/>
      <c r="B795" s="78"/>
      <c r="C795" s="92">
        <v>789</v>
      </c>
      <c r="D795" s="89"/>
      <c r="E795" s="86" t="str">
        <f t="array" aca="1" ref="E795" ca="1">IFERROR(IMAGE(INDEX(Poke_Ref!$C$2:$C$837, MATCH(D795, Poke_Ref!$B$2:$B$837,0)), 3), "")</f>
        <v/>
      </c>
      <c r="F795" s="95"/>
      <c r="G795" s="73"/>
      <c r="H795" s="74"/>
      <c r="I795" s="74"/>
      <c r="J795" s="74"/>
      <c r="K795" s="74"/>
      <c r="L795" s="74"/>
      <c r="M795" s="74"/>
      <c r="N795" s="74"/>
      <c r="O795" s="74"/>
      <c r="P795" s="74"/>
      <c r="Q795" s="74"/>
      <c r="R795" s="74"/>
      <c r="S795" s="74"/>
      <c r="T795" s="74"/>
      <c r="U795" s="74"/>
      <c r="V795" s="74"/>
      <c r="W795" s="74"/>
      <c r="X795" s="74"/>
      <c r="Y795" s="74"/>
      <c r="Z795" s="74"/>
      <c r="AA795" s="74"/>
      <c r="AB795" s="74"/>
    </row>
    <row r="796" spans="1:28" ht="26.25" customHeight="1" x14ac:dyDescent="0.2">
      <c r="A796" s="77"/>
      <c r="B796" s="78"/>
      <c r="C796" s="92">
        <v>790</v>
      </c>
      <c r="D796" s="89"/>
      <c r="E796" s="86" t="str">
        <f t="array" aca="1" ref="E796" ca="1">IFERROR(IMAGE(INDEX(Poke_Ref!$C$2:$C$837, MATCH(D796, Poke_Ref!$B$2:$B$837,0)), 3), "")</f>
        <v/>
      </c>
      <c r="F796" s="95"/>
      <c r="G796" s="73"/>
      <c r="H796" s="74"/>
      <c r="I796" s="74"/>
      <c r="J796" s="74"/>
      <c r="K796" s="74"/>
      <c r="L796" s="74"/>
      <c r="M796" s="74"/>
      <c r="N796" s="74"/>
      <c r="O796" s="74"/>
      <c r="P796" s="74"/>
      <c r="Q796" s="74"/>
      <c r="R796" s="74"/>
      <c r="S796" s="74"/>
      <c r="T796" s="74"/>
      <c r="U796" s="74"/>
      <c r="V796" s="74"/>
      <c r="W796" s="74"/>
      <c r="X796" s="74"/>
      <c r="Y796" s="74"/>
      <c r="Z796" s="74"/>
      <c r="AA796" s="74"/>
      <c r="AB796" s="74"/>
    </row>
    <row r="797" spans="1:28" ht="26.25" customHeight="1" x14ac:dyDescent="0.2">
      <c r="A797" s="77"/>
      <c r="B797" s="78"/>
      <c r="C797" s="92">
        <v>791</v>
      </c>
      <c r="D797" s="89"/>
      <c r="E797" s="86" t="str">
        <f t="array" aca="1" ref="E797" ca="1">IFERROR(IMAGE(INDEX(Poke_Ref!$C$2:$C$837, MATCH(D797, Poke_Ref!$B$2:$B$837,0)), 3), "")</f>
        <v/>
      </c>
      <c r="F797" s="95"/>
      <c r="G797" s="73"/>
      <c r="H797" s="74"/>
      <c r="I797" s="74"/>
      <c r="J797" s="74"/>
      <c r="K797" s="74"/>
      <c r="L797" s="74"/>
      <c r="M797" s="74"/>
      <c r="N797" s="74"/>
      <c r="O797" s="74"/>
      <c r="P797" s="74"/>
      <c r="Q797" s="74"/>
      <c r="R797" s="74"/>
      <c r="S797" s="74"/>
      <c r="T797" s="74"/>
      <c r="U797" s="74"/>
      <c r="V797" s="74"/>
      <c r="W797" s="74"/>
      <c r="X797" s="74"/>
      <c r="Y797" s="74"/>
      <c r="Z797" s="74"/>
      <c r="AA797" s="74"/>
      <c r="AB797" s="74"/>
    </row>
    <row r="798" spans="1:28" ht="26.25" customHeight="1" x14ac:dyDescent="0.2">
      <c r="A798" s="77"/>
      <c r="B798" s="78"/>
      <c r="C798" s="92">
        <v>792</v>
      </c>
      <c r="D798" s="89"/>
      <c r="E798" s="86" t="str">
        <f t="array" aca="1" ref="E798" ca="1">IFERROR(IMAGE(INDEX(Poke_Ref!$C$2:$C$837, MATCH(D798, Poke_Ref!$B$2:$B$837,0)), 3), "")</f>
        <v/>
      </c>
      <c r="F798" s="95"/>
      <c r="G798" s="73"/>
      <c r="H798" s="74"/>
      <c r="I798" s="74"/>
      <c r="J798" s="74"/>
      <c r="K798" s="74"/>
      <c r="L798" s="74"/>
      <c r="M798" s="74"/>
      <c r="N798" s="74"/>
      <c r="O798" s="74"/>
      <c r="P798" s="74"/>
      <c r="Q798" s="74"/>
      <c r="R798" s="74"/>
      <c r="S798" s="74"/>
      <c r="T798" s="74"/>
      <c r="U798" s="74"/>
      <c r="V798" s="74"/>
      <c r="W798" s="74"/>
      <c r="X798" s="74"/>
      <c r="Y798" s="74"/>
      <c r="Z798" s="74"/>
      <c r="AA798" s="74"/>
      <c r="AB798" s="74"/>
    </row>
    <row r="799" spans="1:28" ht="26.25" customHeight="1" x14ac:dyDescent="0.2">
      <c r="A799" s="77"/>
      <c r="B799" s="78"/>
      <c r="C799" s="92">
        <v>793</v>
      </c>
      <c r="D799" s="89"/>
      <c r="E799" s="86" t="str">
        <f t="array" aca="1" ref="E799" ca="1">IFERROR(IMAGE(INDEX(Poke_Ref!$C$2:$C$837, MATCH(D799, Poke_Ref!$B$2:$B$837,0)), 3), "")</f>
        <v/>
      </c>
      <c r="F799" s="95"/>
      <c r="G799" s="73"/>
      <c r="H799" s="74"/>
      <c r="I799" s="74"/>
      <c r="J799" s="74"/>
      <c r="K799" s="74"/>
      <c r="L799" s="74"/>
      <c r="M799" s="74"/>
      <c r="N799" s="74"/>
      <c r="O799" s="74"/>
      <c r="P799" s="74"/>
      <c r="Q799" s="74"/>
      <c r="R799" s="74"/>
      <c r="S799" s="74"/>
      <c r="T799" s="74"/>
      <c r="U799" s="74"/>
      <c r="V799" s="74"/>
      <c r="W799" s="74"/>
      <c r="X799" s="74"/>
      <c r="Y799" s="74"/>
      <c r="Z799" s="74"/>
      <c r="AA799" s="74"/>
      <c r="AB799" s="74"/>
    </row>
    <row r="800" spans="1:28" ht="26.25" customHeight="1" x14ac:dyDescent="0.2">
      <c r="A800" s="77"/>
      <c r="B800" s="78"/>
      <c r="C800" s="92">
        <v>794</v>
      </c>
      <c r="D800" s="89"/>
      <c r="E800" s="86" t="str">
        <f t="array" aca="1" ref="E800" ca="1">IFERROR(IMAGE(INDEX(Poke_Ref!$C$2:$C$837, MATCH(D800, Poke_Ref!$B$2:$B$837,0)), 3), "")</f>
        <v/>
      </c>
      <c r="F800" s="95"/>
      <c r="G800" s="73"/>
      <c r="H800" s="74"/>
      <c r="I800" s="74"/>
      <c r="J800" s="74"/>
      <c r="K800" s="74"/>
      <c r="L800" s="74"/>
      <c r="M800" s="74"/>
      <c r="N800" s="74"/>
      <c r="O800" s="74"/>
      <c r="P800" s="74"/>
      <c r="Q800" s="74"/>
      <c r="R800" s="74"/>
      <c r="S800" s="74"/>
      <c r="T800" s="74"/>
      <c r="U800" s="74"/>
      <c r="V800" s="74"/>
      <c r="W800" s="74"/>
      <c r="X800" s="74"/>
      <c r="Y800" s="74"/>
      <c r="Z800" s="74"/>
      <c r="AA800" s="74"/>
      <c r="AB800" s="74"/>
    </row>
    <row r="801" spans="1:28" ht="26.25" customHeight="1" x14ac:dyDescent="0.2">
      <c r="A801" s="77"/>
      <c r="B801" s="78"/>
      <c r="C801" s="92">
        <v>795</v>
      </c>
      <c r="D801" s="89"/>
      <c r="E801" s="86" t="str">
        <f t="array" aca="1" ref="E801" ca="1">IFERROR(IMAGE(INDEX(Poke_Ref!$C$2:$C$837, MATCH(D801, Poke_Ref!$B$2:$B$837,0)), 3), "")</f>
        <v/>
      </c>
      <c r="F801" s="95"/>
      <c r="G801" s="73"/>
      <c r="H801" s="74"/>
      <c r="I801" s="74"/>
      <c r="J801" s="74"/>
      <c r="K801" s="74"/>
      <c r="L801" s="74"/>
      <c r="M801" s="74"/>
      <c r="N801" s="74"/>
      <c r="O801" s="74"/>
      <c r="P801" s="74"/>
      <c r="Q801" s="74"/>
      <c r="R801" s="74"/>
      <c r="S801" s="74"/>
      <c r="T801" s="74"/>
      <c r="U801" s="74"/>
      <c r="V801" s="74"/>
      <c r="W801" s="74"/>
      <c r="X801" s="74"/>
      <c r="Y801" s="74"/>
      <c r="Z801" s="74"/>
      <c r="AA801" s="74"/>
      <c r="AB801" s="74"/>
    </row>
    <row r="802" spans="1:28" ht="26.25" customHeight="1" x14ac:dyDescent="0.2">
      <c r="A802" s="77"/>
      <c r="B802" s="78"/>
      <c r="C802" s="92">
        <v>796</v>
      </c>
      <c r="D802" s="89"/>
      <c r="E802" s="86" t="str">
        <f t="array" aca="1" ref="E802" ca="1">IFERROR(IMAGE(INDEX(Poke_Ref!$C$2:$C$837, MATCH(D802, Poke_Ref!$B$2:$B$837,0)), 3), "")</f>
        <v/>
      </c>
      <c r="F802" s="95"/>
      <c r="G802" s="73"/>
      <c r="H802" s="74"/>
      <c r="I802" s="74"/>
      <c r="J802" s="74"/>
      <c r="K802" s="74"/>
      <c r="L802" s="74"/>
      <c r="M802" s="74"/>
      <c r="N802" s="74"/>
      <c r="O802" s="74"/>
      <c r="P802" s="74"/>
      <c r="Q802" s="74"/>
      <c r="R802" s="74"/>
      <c r="S802" s="74"/>
      <c r="T802" s="74"/>
      <c r="U802" s="74"/>
      <c r="V802" s="74"/>
      <c r="W802" s="74"/>
      <c r="X802" s="74"/>
      <c r="Y802" s="74"/>
      <c r="Z802" s="74"/>
      <c r="AA802" s="74"/>
      <c r="AB802" s="74"/>
    </row>
    <row r="803" spans="1:28" ht="26.25" customHeight="1" x14ac:dyDescent="0.2">
      <c r="A803" s="77"/>
      <c r="B803" s="78"/>
      <c r="C803" s="92">
        <v>797</v>
      </c>
      <c r="D803" s="89"/>
      <c r="E803" s="86" t="str">
        <f t="array" aca="1" ref="E803" ca="1">IFERROR(IMAGE(INDEX(Poke_Ref!$C$2:$C$837, MATCH(D803, Poke_Ref!$B$2:$B$837,0)), 3), "")</f>
        <v/>
      </c>
      <c r="F803" s="95"/>
      <c r="G803" s="73"/>
      <c r="H803" s="74"/>
      <c r="I803" s="74"/>
      <c r="J803" s="74"/>
      <c r="K803" s="74"/>
      <c r="L803" s="74"/>
      <c r="M803" s="74"/>
      <c r="N803" s="74"/>
      <c r="O803" s="74"/>
      <c r="P803" s="74"/>
      <c r="Q803" s="74"/>
      <c r="R803" s="74"/>
      <c r="S803" s="74"/>
      <c r="T803" s="74"/>
      <c r="U803" s="74"/>
      <c r="V803" s="74"/>
      <c r="W803" s="74"/>
      <c r="X803" s="74"/>
      <c r="Y803" s="74"/>
      <c r="Z803" s="74"/>
      <c r="AA803" s="74"/>
      <c r="AB803" s="74"/>
    </row>
    <row r="804" spans="1:28" ht="26.25" customHeight="1" x14ac:dyDescent="0.2">
      <c r="A804" s="77"/>
      <c r="B804" s="78"/>
      <c r="C804" s="92">
        <v>798</v>
      </c>
      <c r="D804" s="89"/>
      <c r="E804" s="86" t="str">
        <f t="array" aca="1" ref="E804" ca="1">IFERROR(IMAGE(INDEX(Poke_Ref!$C$2:$C$837, MATCH(D804, Poke_Ref!$B$2:$B$837,0)), 3), "")</f>
        <v/>
      </c>
      <c r="F804" s="95"/>
      <c r="G804" s="73"/>
      <c r="H804" s="74"/>
      <c r="I804" s="74"/>
      <c r="J804" s="74"/>
      <c r="K804" s="74"/>
      <c r="L804" s="74"/>
      <c r="M804" s="74"/>
      <c r="N804" s="74"/>
      <c r="O804" s="74"/>
      <c r="P804" s="74"/>
      <c r="Q804" s="74"/>
      <c r="R804" s="74"/>
      <c r="S804" s="74"/>
      <c r="T804" s="74"/>
      <c r="U804" s="74"/>
      <c r="V804" s="74"/>
      <c r="W804" s="74"/>
      <c r="X804" s="74"/>
      <c r="Y804" s="74"/>
      <c r="Z804" s="74"/>
      <c r="AA804" s="74"/>
      <c r="AB804" s="74"/>
    </row>
    <row r="805" spans="1:28" ht="26.25" customHeight="1" x14ac:dyDescent="0.2">
      <c r="A805" s="77"/>
      <c r="B805" s="78"/>
      <c r="C805" s="92">
        <v>799</v>
      </c>
      <c r="D805" s="89"/>
      <c r="E805" s="86" t="str">
        <f t="array" aca="1" ref="E805" ca="1">IFERROR(IMAGE(INDEX(Poke_Ref!$C$2:$C$837, MATCH(D805, Poke_Ref!$B$2:$B$837,0)), 3), "")</f>
        <v/>
      </c>
      <c r="F805" s="95"/>
      <c r="G805" s="73"/>
      <c r="H805" s="74"/>
      <c r="I805" s="74"/>
      <c r="J805" s="74"/>
      <c r="K805" s="74"/>
      <c r="L805" s="74"/>
      <c r="M805" s="74"/>
      <c r="N805" s="74"/>
      <c r="O805" s="74"/>
      <c r="P805" s="74"/>
      <c r="Q805" s="74"/>
      <c r="R805" s="74"/>
      <c r="S805" s="74"/>
      <c r="T805" s="74"/>
      <c r="U805" s="74"/>
      <c r="V805" s="74"/>
      <c r="W805" s="74"/>
      <c r="X805" s="74"/>
      <c r="Y805" s="74"/>
      <c r="Z805" s="74"/>
      <c r="AA805" s="74"/>
      <c r="AB805" s="74"/>
    </row>
    <row r="806" spans="1:28" ht="26.25" customHeight="1" x14ac:dyDescent="0.2">
      <c r="A806" s="77"/>
      <c r="B806" s="78"/>
      <c r="C806" s="92">
        <v>800</v>
      </c>
      <c r="D806" s="89"/>
      <c r="E806" s="86" t="str">
        <f t="array" aca="1" ref="E806" ca="1">IFERROR(IMAGE(INDEX(Poke_Ref!$C$2:$C$837, MATCH(D806, Poke_Ref!$B$2:$B$837,0)), 3), "")</f>
        <v/>
      </c>
      <c r="F806" s="95"/>
      <c r="G806" s="73"/>
      <c r="H806" s="74"/>
      <c r="I806" s="74"/>
      <c r="J806" s="74"/>
      <c r="K806" s="74"/>
      <c r="L806" s="74"/>
      <c r="M806" s="74"/>
      <c r="N806" s="74"/>
      <c r="O806" s="74"/>
      <c r="P806" s="74"/>
      <c r="Q806" s="74"/>
      <c r="R806" s="74"/>
      <c r="S806" s="74"/>
      <c r="T806" s="74"/>
      <c r="U806" s="74"/>
      <c r="V806" s="74"/>
      <c r="W806" s="74"/>
      <c r="X806" s="74"/>
      <c r="Y806" s="74"/>
      <c r="Z806" s="74"/>
      <c r="AA806" s="74"/>
      <c r="AB806" s="74"/>
    </row>
    <row r="807" spans="1:28" ht="26.25" customHeight="1" x14ac:dyDescent="0.2">
      <c r="A807" s="77"/>
      <c r="B807" s="78"/>
      <c r="C807" s="92">
        <v>801</v>
      </c>
      <c r="D807" s="89"/>
      <c r="E807" s="86" t="str">
        <f t="array" aca="1" ref="E807" ca="1">IFERROR(IMAGE(INDEX(Poke_Ref!$C$2:$C$837, MATCH(D807, Poke_Ref!$B$2:$B$837,0)), 3), "")</f>
        <v/>
      </c>
      <c r="F807" s="95"/>
      <c r="G807" s="73"/>
      <c r="H807" s="74"/>
      <c r="I807" s="74"/>
      <c r="J807" s="74"/>
      <c r="K807" s="74"/>
      <c r="L807" s="74"/>
      <c r="M807" s="74"/>
      <c r="N807" s="74"/>
      <c r="O807" s="74"/>
      <c r="P807" s="74"/>
      <c r="Q807" s="74"/>
      <c r="R807" s="74"/>
      <c r="S807" s="74"/>
      <c r="T807" s="74"/>
      <c r="U807" s="74"/>
      <c r="V807" s="74"/>
      <c r="W807" s="74"/>
      <c r="X807" s="74"/>
      <c r="Y807" s="74"/>
      <c r="Z807" s="74"/>
      <c r="AA807" s="74"/>
      <c r="AB807" s="74"/>
    </row>
    <row r="808" spans="1:28" ht="12.75" x14ac:dyDescent="0.2">
      <c r="A808" s="74"/>
      <c r="B808" s="73"/>
      <c r="C808" s="73"/>
      <c r="D808" s="73"/>
      <c r="E808" s="73"/>
      <c r="F808" s="96"/>
      <c r="G808" s="73"/>
      <c r="H808" s="74"/>
      <c r="I808" s="74"/>
      <c r="J808" s="74"/>
      <c r="K808" s="74"/>
      <c r="L808" s="74"/>
      <c r="M808" s="74"/>
      <c r="N808" s="74"/>
      <c r="O808" s="74"/>
      <c r="P808" s="74"/>
      <c r="Q808" s="74"/>
      <c r="R808" s="74"/>
      <c r="S808" s="74"/>
      <c r="T808" s="74"/>
      <c r="U808" s="74"/>
      <c r="V808" s="74"/>
      <c r="W808" s="74"/>
      <c r="X808" s="74"/>
      <c r="Y808" s="74"/>
      <c r="Z808" s="74"/>
      <c r="AA808" s="74"/>
      <c r="AB808" s="74"/>
    </row>
    <row r="809" spans="1:28" ht="14.25" hidden="1" x14ac:dyDescent="0.2">
      <c r="A809" s="74"/>
      <c r="B809" s="73"/>
      <c r="C809" s="73"/>
      <c r="D809" s="73"/>
      <c r="E809" s="73"/>
      <c r="F809" s="97">
        <f>COUNTIF(F7:F807, "✔")</f>
        <v>723</v>
      </c>
      <c r="G809" s="73"/>
      <c r="H809" s="74"/>
      <c r="I809" s="74"/>
      <c r="J809" s="74"/>
      <c r="K809" s="74"/>
      <c r="L809" s="74"/>
      <c r="M809" s="74"/>
      <c r="N809" s="74"/>
      <c r="O809" s="74"/>
      <c r="P809" s="74"/>
      <c r="Q809" s="74"/>
      <c r="R809" s="74"/>
      <c r="S809" s="74"/>
      <c r="T809" s="74"/>
      <c r="U809" s="74"/>
      <c r="V809" s="74"/>
      <c r="W809" s="74"/>
      <c r="X809" s="74"/>
      <c r="Y809" s="74"/>
      <c r="Z809" s="74"/>
      <c r="AA809" s="74"/>
      <c r="AB809" s="74"/>
    </row>
    <row r="810" spans="1:28" ht="12.75" x14ac:dyDescent="0.2">
      <c r="A810" s="74"/>
      <c r="B810" s="73"/>
      <c r="C810" s="73"/>
      <c r="D810" s="73"/>
      <c r="E810" s="73"/>
      <c r="F810" s="96"/>
      <c r="G810" s="73"/>
      <c r="H810" s="74"/>
      <c r="I810" s="74"/>
      <c r="J810" s="74"/>
      <c r="K810" s="74"/>
      <c r="L810" s="74"/>
      <c r="M810" s="74"/>
      <c r="N810" s="74"/>
      <c r="O810" s="74"/>
      <c r="P810" s="74"/>
      <c r="Q810" s="74"/>
      <c r="R810" s="74"/>
      <c r="S810" s="74"/>
      <c r="T810" s="74"/>
      <c r="U810" s="74"/>
      <c r="V810" s="74"/>
      <c r="W810" s="74"/>
      <c r="X810" s="74"/>
      <c r="Y810" s="74"/>
      <c r="Z810" s="74"/>
      <c r="AA810" s="74"/>
      <c r="AB810" s="74"/>
    </row>
    <row r="811" spans="1:28" ht="12.75" x14ac:dyDescent="0.2">
      <c r="A811" s="74"/>
      <c r="B811" s="73"/>
      <c r="C811" s="73"/>
      <c r="D811" s="73"/>
      <c r="E811" s="73"/>
      <c r="F811" s="96"/>
      <c r="G811" s="73"/>
      <c r="H811" s="74"/>
      <c r="I811" s="74"/>
      <c r="J811" s="74"/>
      <c r="K811" s="74"/>
      <c r="L811" s="74"/>
      <c r="M811" s="74"/>
      <c r="N811" s="74"/>
      <c r="O811" s="74"/>
      <c r="P811" s="74"/>
      <c r="Q811" s="74"/>
      <c r="R811" s="74"/>
      <c r="S811" s="74"/>
      <c r="T811" s="74"/>
      <c r="U811" s="74"/>
      <c r="V811" s="74"/>
      <c r="W811" s="74"/>
      <c r="X811" s="74"/>
      <c r="Y811" s="74"/>
      <c r="Z811" s="74"/>
      <c r="AA811" s="74"/>
      <c r="AB811" s="74"/>
    </row>
  </sheetData>
  <autoFilter ref="C6:F727" xr:uid="{00000000-0009-0000-0000-000003000000}">
    <sortState xmlns:xlrd2="http://schemas.microsoft.com/office/spreadsheetml/2017/richdata2" ref="C8:F727">
      <sortCondition ref="C6:C727"/>
      <sortCondition ref="F6:F727"/>
      <sortCondition ref="D6:D727"/>
    </sortState>
  </autoFilter>
  <mergeCells count="2">
    <mergeCell ref="C2:D2"/>
    <mergeCell ref="C3:F5"/>
  </mergeCells>
  <conditionalFormatting sqref="A7:F807">
    <cfRule type="expression" dxfId="299" priority="1">
      <formula>D7="✔"</formula>
    </cfRule>
  </conditionalFormatting>
  <conditionalFormatting sqref="D7:D807">
    <cfRule type="expression" dxfId="298" priority="2">
      <formula>F7="✔"</formula>
    </cfRule>
  </conditionalFormatting>
  <conditionalFormatting sqref="E7:E807">
    <cfRule type="expression" dxfId="297" priority="3">
      <formula>F7="✔"</formula>
    </cfRule>
  </conditionalFormatting>
  <conditionalFormatting sqref="F7:F807">
    <cfRule type="expression" dxfId="296" priority="4">
      <formula>F7="✔"</formula>
    </cfRule>
  </conditionalFormatting>
  <dataValidations count="1">
    <dataValidation type="list" allowBlank="1" sqref="F7:F807" xr:uid="{00000000-0002-0000-0300-000000000000}">
      <formula1>"✔"</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A040A0"/>
    <outlinePr summaryBelow="0" summaryRight="0"/>
  </sheetPr>
  <dimension ref="A1:BA728"/>
  <sheetViews>
    <sheetView showGridLines="0" workbookViewId="0">
      <pane xSplit="5" ySplit="3" topLeftCell="F4" activePane="bottomRight" state="frozen"/>
      <selection pane="topRight" activeCell="F1" sqref="F1"/>
      <selection pane="bottomLeft" activeCell="A4" sqref="A4"/>
      <selection pane="bottomRight" activeCell="F4" sqref="F4"/>
    </sheetView>
  </sheetViews>
  <sheetFormatPr defaultColWidth="14.42578125" defaultRowHeight="15.75" customHeight="1" x14ac:dyDescent="0.2"/>
  <cols>
    <col min="1" max="2" width="4.5703125" customWidth="1"/>
    <col min="3" max="3" width="7.140625" customWidth="1"/>
    <col min="4" max="4" width="16.140625" customWidth="1"/>
    <col min="5" max="31" width="8.42578125" customWidth="1"/>
    <col min="32" max="32" width="5.140625" customWidth="1"/>
  </cols>
  <sheetData>
    <row r="1" spans="1:53" ht="14.25" x14ac:dyDescent="0.2">
      <c r="A1" s="79"/>
      <c r="B1" s="79"/>
      <c r="C1" s="79"/>
      <c r="D1" s="81"/>
      <c r="E1" s="82"/>
      <c r="F1" s="83"/>
      <c r="G1" s="83"/>
      <c r="H1" s="83"/>
      <c r="I1" s="83"/>
      <c r="J1" s="83"/>
      <c r="K1" s="83"/>
      <c r="L1" s="83"/>
      <c r="M1" s="83"/>
      <c r="N1" s="83"/>
      <c r="O1" s="83"/>
      <c r="P1" s="83"/>
      <c r="Q1" s="83"/>
      <c r="R1" s="83"/>
      <c r="S1" s="83"/>
      <c r="T1" s="83"/>
      <c r="U1" s="83"/>
      <c r="V1" s="83"/>
      <c r="W1" s="83"/>
      <c r="X1" s="83"/>
      <c r="Y1" s="83"/>
      <c r="Z1" s="83"/>
      <c r="AA1" s="83"/>
      <c r="AB1" s="83"/>
      <c r="AC1" s="83"/>
      <c r="AD1" s="83"/>
      <c r="AE1" s="83"/>
      <c r="AF1" s="74"/>
      <c r="AG1" s="84"/>
      <c r="AH1" s="74"/>
      <c r="AI1" s="74"/>
      <c r="AJ1" s="74"/>
      <c r="AK1" s="74"/>
      <c r="AL1" s="74"/>
      <c r="AM1" s="74"/>
      <c r="AN1" s="74"/>
      <c r="AO1" s="74"/>
      <c r="AP1" s="74"/>
      <c r="AQ1" s="74"/>
      <c r="AR1" s="74"/>
      <c r="AS1" s="74"/>
      <c r="AT1" s="74"/>
      <c r="AU1" s="74"/>
      <c r="AV1" s="74"/>
      <c r="AW1" s="74"/>
      <c r="AX1" s="74"/>
      <c r="AY1" s="74"/>
      <c r="AZ1" s="74"/>
      <c r="BA1" s="74"/>
    </row>
    <row r="2" spans="1:53" ht="14.25" x14ac:dyDescent="0.2">
      <c r="A2" s="79"/>
      <c r="B2" s="80"/>
      <c r="C2" s="80"/>
      <c r="D2" s="98"/>
      <c r="E2" s="99"/>
      <c r="F2" s="100"/>
      <c r="G2" s="100"/>
      <c r="H2" s="100"/>
      <c r="I2" s="100"/>
      <c r="J2" s="100"/>
      <c r="K2" s="100"/>
      <c r="L2" s="100"/>
      <c r="M2" s="100"/>
      <c r="N2" s="100"/>
      <c r="O2" s="100"/>
      <c r="P2" s="100"/>
      <c r="Q2" s="100"/>
      <c r="R2" s="100"/>
      <c r="S2" s="100"/>
      <c r="T2" s="100"/>
      <c r="U2" s="100"/>
      <c r="V2" s="100"/>
      <c r="W2" s="100"/>
      <c r="X2" s="100"/>
      <c r="Y2" s="100"/>
      <c r="Z2" s="100"/>
      <c r="AA2" s="100"/>
      <c r="AB2" s="100"/>
      <c r="AC2" s="100"/>
      <c r="AD2" s="100"/>
      <c r="AE2" s="100"/>
      <c r="AF2" s="73"/>
      <c r="AG2" s="84"/>
      <c r="AH2" s="74"/>
      <c r="AI2" s="74"/>
      <c r="AJ2" s="74"/>
      <c r="AK2" s="74"/>
      <c r="AL2" s="74"/>
      <c r="AM2" s="74"/>
      <c r="AN2" s="74"/>
      <c r="AO2" s="74"/>
      <c r="AP2" s="74"/>
      <c r="AQ2" s="74"/>
      <c r="AR2" s="74"/>
      <c r="AS2" s="74"/>
      <c r="AT2" s="74"/>
      <c r="AU2" s="74"/>
      <c r="AV2" s="74"/>
      <c r="AW2" s="74"/>
      <c r="AX2" s="74"/>
      <c r="AY2" s="74"/>
      <c r="AZ2" s="74"/>
      <c r="BA2" s="74"/>
    </row>
    <row r="3" spans="1:53" ht="14.25" x14ac:dyDescent="0.2">
      <c r="A3" s="79"/>
      <c r="B3" s="80"/>
      <c r="C3" s="79" t="s">
        <v>48</v>
      </c>
      <c r="D3" s="81" t="s">
        <v>49</v>
      </c>
      <c r="E3" s="82" t="s">
        <v>50</v>
      </c>
      <c r="F3" s="83" t="s">
        <v>784</v>
      </c>
      <c r="G3" s="83" t="s">
        <v>785</v>
      </c>
      <c r="H3" s="83" t="s">
        <v>786</v>
      </c>
      <c r="I3" s="83" t="s">
        <v>787</v>
      </c>
      <c r="J3" s="83" t="s">
        <v>788</v>
      </c>
      <c r="K3" s="83" t="s">
        <v>789</v>
      </c>
      <c r="L3" s="83" t="s">
        <v>790</v>
      </c>
      <c r="M3" s="83" t="s">
        <v>791</v>
      </c>
      <c r="N3" s="83" t="s">
        <v>792</v>
      </c>
      <c r="O3" s="83" t="s">
        <v>793</v>
      </c>
      <c r="P3" s="83" t="s">
        <v>794</v>
      </c>
      <c r="Q3" s="83" t="s">
        <v>795</v>
      </c>
      <c r="R3" s="83" t="s">
        <v>796</v>
      </c>
      <c r="S3" s="83" t="s">
        <v>797</v>
      </c>
      <c r="T3" s="83" t="s">
        <v>798</v>
      </c>
      <c r="U3" s="83" t="s">
        <v>799</v>
      </c>
      <c r="V3" s="83" t="s">
        <v>800</v>
      </c>
      <c r="W3" s="83" t="s">
        <v>801</v>
      </c>
      <c r="X3" s="83" t="s">
        <v>802</v>
      </c>
      <c r="Y3" s="83" t="s">
        <v>803</v>
      </c>
      <c r="Z3" s="83" t="s">
        <v>804</v>
      </c>
      <c r="AA3" s="83" t="s">
        <v>805</v>
      </c>
      <c r="AB3" s="83" t="s">
        <v>806</v>
      </c>
      <c r="AC3" s="83" t="s">
        <v>807</v>
      </c>
      <c r="AD3" s="83" t="s">
        <v>808</v>
      </c>
      <c r="AE3" s="83" t="s">
        <v>809</v>
      </c>
      <c r="AF3" s="73"/>
      <c r="AG3" s="84"/>
      <c r="AH3" s="74"/>
      <c r="AI3" s="74"/>
      <c r="AJ3" s="74"/>
      <c r="AK3" s="74"/>
      <c r="AL3" s="74"/>
      <c r="AM3" s="74"/>
      <c r="AN3" s="74"/>
      <c r="AO3" s="74"/>
      <c r="AP3" s="74"/>
      <c r="AQ3" s="74"/>
      <c r="AR3" s="74"/>
      <c r="AS3" s="74"/>
      <c r="AT3" s="74"/>
      <c r="AU3" s="74"/>
      <c r="AV3" s="74"/>
      <c r="AW3" s="74"/>
      <c r="AX3" s="74"/>
      <c r="AY3" s="74"/>
      <c r="AZ3" s="74"/>
      <c r="BA3" s="74"/>
    </row>
    <row r="4" spans="1:53" ht="26.25" customHeight="1" x14ac:dyDescent="0.2">
      <c r="A4" s="77"/>
      <c r="B4" s="78"/>
      <c r="C4" s="77">
        <v>1</v>
      </c>
      <c r="D4" s="85" t="s">
        <v>52</v>
      </c>
      <c r="E4" s="86" t="str">
        <f t="array" aca="1" ref="E4" ca="1">IFERROR(IMAGE(INDEX(Poke_Ref!$C$2:$C$745, MATCH(D4, Poke_Ref!$B$2:$B$745,0)), 3), "")</f>
        <v/>
      </c>
      <c r="F4" s="87"/>
      <c r="G4" s="87"/>
      <c r="H4" s="87" t="s">
        <v>8</v>
      </c>
      <c r="I4" s="87"/>
      <c r="J4" s="87"/>
      <c r="K4" s="87"/>
      <c r="L4" s="87"/>
      <c r="M4" s="87"/>
      <c r="N4" s="87"/>
      <c r="O4" s="87"/>
      <c r="P4" s="87"/>
      <c r="Q4" s="87"/>
      <c r="R4" s="87"/>
      <c r="S4" s="87"/>
      <c r="T4" s="87"/>
      <c r="U4" s="87"/>
      <c r="V4" s="87"/>
      <c r="W4" s="87"/>
      <c r="X4" s="87"/>
      <c r="Y4" s="87"/>
      <c r="Z4" s="87"/>
      <c r="AA4" s="87"/>
      <c r="AB4" s="87"/>
      <c r="AC4" s="87"/>
      <c r="AD4" s="87"/>
      <c r="AE4" s="87"/>
      <c r="AF4" s="73"/>
      <c r="AG4" s="74"/>
      <c r="AH4" s="74"/>
      <c r="AI4" s="74"/>
      <c r="AJ4" s="74"/>
      <c r="AK4" s="74"/>
      <c r="AL4" s="74"/>
      <c r="AM4" s="74"/>
      <c r="AN4" s="74"/>
      <c r="AO4" s="74"/>
      <c r="AP4" s="74"/>
      <c r="AQ4" s="74"/>
      <c r="AR4" s="74"/>
      <c r="AS4" s="74"/>
      <c r="AT4" s="74"/>
      <c r="AU4" s="74"/>
      <c r="AV4" s="74"/>
      <c r="AW4" s="74"/>
      <c r="AX4" s="74"/>
      <c r="AY4" s="74"/>
      <c r="AZ4" s="74"/>
      <c r="BA4" s="74"/>
    </row>
    <row r="5" spans="1:53" ht="26.25" customHeight="1" x14ac:dyDescent="0.2">
      <c r="A5" s="77"/>
      <c r="B5" s="78"/>
      <c r="C5" s="77">
        <v>2</v>
      </c>
      <c r="D5" s="85" t="s">
        <v>53</v>
      </c>
      <c r="E5" s="86" t="str">
        <f t="array" aca="1" ref="E5" ca="1">IFERROR(IMAGE(INDEX(Poke_Ref!$C$2:$C$745, MATCH(D5, Poke_Ref!$B$2:$B$745,0)), 3), "")</f>
        <v/>
      </c>
      <c r="F5" s="87"/>
      <c r="G5" s="87"/>
      <c r="H5" s="87" t="s">
        <v>8</v>
      </c>
      <c r="I5" s="87"/>
      <c r="J5" s="87"/>
      <c r="K5" s="87"/>
      <c r="L5" s="87"/>
      <c r="M5" s="87"/>
      <c r="N5" s="87"/>
      <c r="O5" s="87"/>
      <c r="P5" s="87"/>
      <c r="Q5" s="87"/>
      <c r="R5" s="87"/>
      <c r="S5" s="87"/>
      <c r="T5" s="87"/>
      <c r="U5" s="87"/>
      <c r="V5" s="87"/>
      <c r="W5" s="87"/>
      <c r="X5" s="87"/>
      <c r="Y5" s="87"/>
      <c r="Z5" s="87"/>
      <c r="AA5" s="87"/>
      <c r="AB5" s="87"/>
      <c r="AC5" s="87"/>
      <c r="AD5" s="87"/>
      <c r="AE5" s="87"/>
      <c r="AF5" s="73"/>
      <c r="AG5" s="74"/>
      <c r="AH5" s="74"/>
      <c r="AI5" s="74"/>
      <c r="AJ5" s="74"/>
      <c r="AK5" s="74"/>
      <c r="AL5" s="74"/>
      <c r="AM5" s="74"/>
      <c r="AN5" s="74"/>
      <c r="AO5" s="74"/>
      <c r="AP5" s="74"/>
      <c r="AQ5" s="74"/>
      <c r="AR5" s="74"/>
      <c r="AS5" s="74"/>
      <c r="AT5" s="74"/>
      <c r="AU5" s="74"/>
      <c r="AV5" s="74"/>
      <c r="AW5" s="74"/>
      <c r="AX5" s="74"/>
      <c r="AY5" s="74"/>
      <c r="AZ5" s="74"/>
      <c r="BA5" s="74"/>
    </row>
    <row r="6" spans="1:53" ht="26.25" customHeight="1" x14ac:dyDescent="0.2">
      <c r="A6" s="77"/>
      <c r="B6" s="78"/>
      <c r="C6" s="77">
        <v>3</v>
      </c>
      <c r="D6" s="85" t="s">
        <v>54</v>
      </c>
      <c r="E6" s="86" t="str">
        <f t="array" aca="1" ref="E6" ca="1">IFERROR(IMAGE(INDEX(Poke_Ref!$C$2:$C$745, MATCH(D6, Poke_Ref!$B$2:$B$745,0)), 3), "")</f>
        <v/>
      </c>
      <c r="F6" s="87"/>
      <c r="G6" s="87"/>
      <c r="H6" s="87" t="s">
        <v>8</v>
      </c>
      <c r="I6" s="87"/>
      <c r="J6" s="87"/>
      <c r="K6" s="87"/>
      <c r="L6" s="87"/>
      <c r="M6" s="87"/>
      <c r="N6" s="87"/>
      <c r="O6" s="87"/>
      <c r="P6" s="87"/>
      <c r="Q6" s="87"/>
      <c r="R6" s="87"/>
      <c r="S6" s="87"/>
      <c r="T6" s="87"/>
      <c r="U6" s="87"/>
      <c r="V6" s="87"/>
      <c r="W6" s="87"/>
      <c r="X6" s="87"/>
      <c r="Y6" s="87"/>
      <c r="Z6" s="87"/>
      <c r="AA6" s="87"/>
      <c r="AB6" s="87"/>
      <c r="AC6" s="87"/>
      <c r="AD6" s="87"/>
      <c r="AE6" s="87"/>
      <c r="AF6" s="73"/>
      <c r="AG6" s="74"/>
      <c r="AH6" s="74"/>
      <c r="AI6" s="74"/>
      <c r="AJ6" s="74"/>
      <c r="AK6" s="74"/>
      <c r="AL6" s="74"/>
      <c r="AM6" s="74"/>
      <c r="AN6" s="74"/>
      <c r="AO6" s="74"/>
      <c r="AP6" s="74"/>
      <c r="AQ6" s="74"/>
      <c r="AR6" s="74"/>
      <c r="AS6" s="74"/>
      <c r="AT6" s="74"/>
      <c r="AU6" s="74"/>
      <c r="AV6" s="74"/>
      <c r="AW6" s="74"/>
      <c r="AX6" s="74"/>
      <c r="AY6" s="74"/>
      <c r="AZ6" s="74"/>
      <c r="BA6" s="74"/>
    </row>
    <row r="7" spans="1:53" ht="26.25" customHeight="1" x14ac:dyDescent="0.2">
      <c r="A7" s="77"/>
      <c r="B7" s="78"/>
      <c r="C7" s="77">
        <v>4</v>
      </c>
      <c r="D7" s="85" t="s">
        <v>55</v>
      </c>
      <c r="E7" s="86" t="str">
        <f t="array" aca="1" ref="E7" ca="1">IFERROR(IMAGE(INDEX(Poke_Ref!$C$2:$C$745, MATCH(D7, Poke_Ref!$B$2:$B$745,0)), 3), "")</f>
        <v/>
      </c>
      <c r="F7" s="87"/>
      <c r="G7" s="87"/>
      <c r="H7" s="87" t="s">
        <v>8</v>
      </c>
      <c r="I7" s="87"/>
      <c r="J7" s="87"/>
      <c r="K7" s="87"/>
      <c r="L7" s="87"/>
      <c r="M7" s="87"/>
      <c r="N7" s="87"/>
      <c r="O7" s="87"/>
      <c r="P7" s="87"/>
      <c r="Q7" s="87"/>
      <c r="R7" s="87"/>
      <c r="S7" s="87"/>
      <c r="T7" s="87"/>
      <c r="U7" s="87"/>
      <c r="V7" s="87"/>
      <c r="W7" s="87"/>
      <c r="X7" s="87"/>
      <c r="Y7" s="87"/>
      <c r="Z7" s="87"/>
      <c r="AA7" s="87"/>
      <c r="AB7" s="87"/>
      <c r="AC7" s="87"/>
      <c r="AD7" s="87" t="s">
        <v>8</v>
      </c>
      <c r="AE7" s="87"/>
      <c r="AF7" s="73"/>
      <c r="AG7" s="74"/>
      <c r="AH7" s="74"/>
      <c r="AI7" s="74"/>
      <c r="AJ7" s="74"/>
      <c r="AK7" s="74"/>
      <c r="AL7" s="74"/>
      <c r="AM7" s="74"/>
      <c r="AN7" s="74"/>
      <c r="AO7" s="74"/>
      <c r="AP7" s="74"/>
      <c r="AQ7" s="74"/>
      <c r="AR7" s="74"/>
      <c r="AS7" s="74"/>
      <c r="AT7" s="74"/>
      <c r="AU7" s="74"/>
      <c r="AV7" s="74"/>
      <c r="AW7" s="74"/>
      <c r="AX7" s="74"/>
      <c r="AY7" s="74"/>
      <c r="AZ7" s="74"/>
      <c r="BA7" s="74"/>
    </row>
    <row r="8" spans="1:53" ht="26.25" customHeight="1" x14ac:dyDescent="0.2">
      <c r="A8" s="77"/>
      <c r="B8" s="78"/>
      <c r="C8" s="77">
        <v>5</v>
      </c>
      <c r="D8" s="85" t="s">
        <v>56</v>
      </c>
      <c r="E8" s="86" t="str">
        <f t="array" aca="1" ref="E8" ca="1">IFERROR(IMAGE(INDEX(Poke_Ref!$C$2:$C$745, MATCH(D8, Poke_Ref!$B$2:$B$745,0)), 3), "")</f>
        <v/>
      </c>
      <c r="F8" s="87"/>
      <c r="G8" s="87"/>
      <c r="H8" s="87" t="s">
        <v>8</v>
      </c>
      <c r="I8" s="87"/>
      <c r="J8" s="87"/>
      <c r="K8" s="87"/>
      <c r="L8" s="87"/>
      <c r="M8" s="87"/>
      <c r="N8" s="87"/>
      <c r="O8" s="87"/>
      <c r="P8" s="87"/>
      <c r="Q8" s="87"/>
      <c r="R8" s="87"/>
      <c r="S8" s="87"/>
      <c r="T8" s="87"/>
      <c r="U8" s="87"/>
      <c r="V8" s="87"/>
      <c r="W8" s="87"/>
      <c r="X8" s="87"/>
      <c r="Y8" s="87"/>
      <c r="Z8" s="87"/>
      <c r="AA8" s="87"/>
      <c r="AB8" s="87"/>
      <c r="AC8" s="87"/>
      <c r="AD8" s="87"/>
      <c r="AE8" s="87"/>
      <c r="AF8" s="73"/>
      <c r="AG8" s="74"/>
      <c r="AH8" s="74"/>
      <c r="AI8" s="74"/>
      <c r="AJ8" s="74"/>
      <c r="AK8" s="74"/>
      <c r="AL8" s="74"/>
      <c r="AM8" s="74"/>
      <c r="AN8" s="74"/>
      <c r="AO8" s="74"/>
      <c r="AP8" s="74"/>
      <c r="AQ8" s="74"/>
      <c r="AR8" s="74"/>
      <c r="AS8" s="74"/>
      <c r="AT8" s="74"/>
      <c r="AU8" s="74"/>
      <c r="AV8" s="74"/>
      <c r="AW8" s="74"/>
      <c r="AX8" s="74"/>
      <c r="AY8" s="74"/>
      <c r="AZ8" s="74"/>
      <c r="BA8" s="74"/>
    </row>
    <row r="9" spans="1:53" ht="26.25" customHeight="1" x14ac:dyDescent="0.2">
      <c r="A9" s="77"/>
      <c r="B9" s="78"/>
      <c r="C9" s="77">
        <v>6</v>
      </c>
      <c r="D9" s="85" t="s">
        <v>57</v>
      </c>
      <c r="E9" s="86" t="str">
        <f t="array" aca="1" ref="E9" ca="1">IFERROR(IMAGE(INDEX(Poke_Ref!$C$2:$C$745, MATCH(D9, Poke_Ref!$B$2:$B$745,0)), 3), "")</f>
        <v/>
      </c>
      <c r="F9" s="87"/>
      <c r="G9" s="87"/>
      <c r="H9" s="87" t="s">
        <v>8</v>
      </c>
      <c r="I9" s="87"/>
      <c r="J9" s="87"/>
      <c r="K9" s="87"/>
      <c r="L9" s="87"/>
      <c r="M9" s="87"/>
      <c r="N9" s="87"/>
      <c r="O9" s="87"/>
      <c r="P9" s="87"/>
      <c r="Q9" s="87"/>
      <c r="R9" s="87"/>
      <c r="S9" s="87"/>
      <c r="T9" s="87"/>
      <c r="U9" s="87"/>
      <c r="V9" s="87"/>
      <c r="W9" s="87"/>
      <c r="X9" s="87"/>
      <c r="Y9" s="87"/>
      <c r="Z9" s="87"/>
      <c r="AA9" s="87"/>
      <c r="AB9" s="87"/>
      <c r="AC9" s="87"/>
      <c r="AD9" s="87"/>
      <c r="AE9" s="87"/>
      <c r="AF9" s="73"/>
      <c r="AG9" s="74"/>
      <c r="AH9" s="74"/>
      <c r="AI9" s="74"/>
      <c r="AJ9" s="74"/>
      <c r="AK9" s="74"/>
      <c r="AL9" s="74"/>
      <c r="AM9" s="74"/>
      <c r="AN9" s="74"/>
      <c r="AO9" s="74"/>
      <c r="AP9" s="74"/>
      <c r="AQ9" s="74"/>
      <c r="AR9" s="74"/>
      <c r="AS9" s="74"/>
      <c r="AT9" s="74"/>
      <c r="AU9" s="74"/>
      <c r="AV9" s="74"/>
      <c r="AW9" s="74"/>
      <c r="AX9" s="74"/>
      <c r="AY9" s="74"/>
      <c r="AZ9" s="74"/>
      <c r="BA9" s="74"/>
    </row>
    <row r="10" spans="1:53" ht="26.25" customHeight="1" x14ac:dyDescent="0.2">
      <c r="A10" s="77"/>
      <c r="B10" s="78"/>
      <c r="C10" s="77">
        <v>7</v>
      </c>
      <c r="D10" s="85" t="s">
        <v>58</v>
      </c>
      <c r="E10" s="86" t="str">
        <f t="array" aca="1" ref="E10" ca="1">IFERROR(IMAGE(INDEX(Poke_Ref!$C$2:$C$745, MATCH(D10, Poke_Ref!$B$2:$B$745,0)), 3), "")</f>
        <v/>
      </c>
      <c r="F10" s="87"/>
      <c r="G10" s="87"/>
      <c r="H10" s="87" t="s">
        <v>8</v>
      </c>
      <c r="I10" s="87"/>
      <c r="J10" s="87"/>
      <c r="K10" s="87"/>
      <c r="L10" s="87"/>
      <c r="M10" s="87"/>
      <c r="N10" s="87"/>
      <c r="O10" s="87"/>
      <c r="P10" s="87"/>
      <c r="Q10" s="87"/>
      <c r="R10" s="87"/>
      <c r="S10" s="87"/>
      <c r="T10" s="87"/>
      <c r="U10" s="87"/>
      <c r="V10" s="87"/>
      <c r="W10" s="87"/>
      <c r="X10" s="87"/>
      <c r="Y10" s="87"/>
      <c r="Z10" s="87"/>
      <c r="AA10" s="87"/>
      <c r="AB10" s="87"/>
      <c r="AC10" s="87"/>
      <c r="AD10" s="87"/>
      <c r="AE10" s="87"/>
      <c r="AF10" s="73"/>
      <c r="AG10" s="74"/>
      <c r="AH10" s="74"/>
      <c r="AI10" s="74"/>
      <c r="AJ10" s="74"/>
      <c r="AK10" s="74"/>
      <c r="AL10" s="74"/>
      <c r="AM10" s="74"/>
      <c r="AN10" s="74"/>
      <c r="AO10" s="74"/>
      <c r="AP10" s="74"/>
      <c r="AQ10" s="74"/>
      <c r="AR10" s="74"/>
      <c r="AS10" s="74"/>
      <c r="AT10" s="74"/>
      <c r="AU10" s="74"/>
      <c r="AV10" s="74"/>
      <c r="AW10" s="74"/>
      <c r="AX10" s="74"/>
      <c r="AY10" s="74"/>
      <c r="AZ10" s="74"/>
      <c r="BA10" s="74"/>
    </row>
    <row r="11" spans="1:53" ht="26.25" customHeight="1" x14ac:dyDescent="0.2">
      <c r="A11" s="77"/>
      <c r="B11" s="78"/>
      <c r="C11" s="77">
        <v>8</v>
      </c>
      <c r="D11" s="85" t="s">
        <v>59</v>
      </c>
      <c r="E11" s="86" t="str">
        <f t="array" aca="1" ref="E11" ca="1">IFERROR(IMAGE(INDEX(Poke_Ref!$C$2:$C$745, MATCH(D11, Poke_Ref!$B$2:$B$745,0)), 3), "")</f>
        <v/>
      </c>
      <c r="F11" s="87"/>
      <c r="G11" s="87"/>
      <c r="H11" s="87" t="s">
        <v>8</v>
      </c>
      <c r="I11" s="87"/>
      <c r="J11" s="87"/>
      <c r="K11" s="87"/>
      <c r="L11" s="87"/>
      <c r="M11" s="87"/>
      <c r="N11" s="87"/>
      <c r="O11" s="87"/>
      <c r="P11" s="87"/>
      <c r="Q11" s="87"/>
      <c r="R11" s="87"/>
      <c r="S11" s="87"/>
      <c r="T11" s="87"/>
      <c r="U11" s="87"/>
      <c r="V11" s="87"/>
      <c r="W11" s="87"/>
      <c r="X11" s="87"/>
      <c r="Y11" s="87"/>
      <c r="Z11" s="87"/>
      <c r="AA11" s="87"/>
      <c r="AB11" s="87"/>
      <c r="AC11" s="87"/>
      <c r="AD11" s="87"/>
      <c r="AE11" s="87"/>
      <c r="AF11" s="73"/>
      <c r="AG11" s="74"/>
      <c r="AH11" s="74"/>
      <c r="AI11" s="74"/>
      <c r="AJ11" s="74"/>
      <c r="AK11" s="74"/>
      <c r="AL11" s="74"/>
      <c r="AM11" s="74"/>
      <c r="AN11" s="74"/>
      <c r="AO11" s="74"/>
      <c r="AP11" s="74"/>
      <c r="AQ11" s="74"/>
      <c r="AR11" s="74"/>
      <c r="AS11" s="74"/>
      <c r="AT11" s="74"/>
      <c r="AU11" s="74"/>
      <c r="AV11" s="74"/>
      <c r="AW11" s="74"/>
      <c r="AX11" s="74"/>
      <c r="AY11" s="74"/>
      <c r="AZ11" s="74"/>
      <c r="BA11" s="74"/>
    </row>
    <row r="12" spans="1:53" ht="26.25" customHeight="1" x14ac:dyDescent="0.2">
      <c r="A12" s="77"/>
      <c r="B12" s="78"/>
      <c r="C12" s="77">
        <v>9</v>
      </c>
      <c r="D12" s="85" t="s">
        <v>27</v>
      </c>
      <c r="E12" s="86" t="str">
        <f t="array" aca="1" ref="E12" ca="1">IFERROR(IMAGE(INDEX(Poke_Ref!$C$2:$C$745, MATCH(D12, Poke_Ref!$B$2:$B$745,0)), 3), "")</f>
        <v/>
      </c>
      <c r="F12" s="87"/>
      <c r="G12" s="87"/>
      <c r="H12" s="87" t="s">
        <v>8</v>
      </c>
      <c r="I12" s="95"/>
      <c r="J12" s="95"/>
      <c r="K12" s="95"/>
      <c r="L12" s="95"/>
      <c r="M12" s="95"/>
      <c r="N12" s="95"/>
      <c r="O12" s="95"/>
      <c r="P12" s="95"/>
      <c r="Q12" s="95"/>
      <c r="R12" s="95"/>
      <c r="S12" s="95"/>
      <c r="T12" s="95"/>
      <c r="U12" s="95"/>
      <c r="V12" s="95"/>
      <c r="W12" s="95"/>
      <c r="X12" s="95"/>
      <c r="Y12" s="95"/>
      <c r="Z12" s="95"/>
      <c r="AA12" s="95"/>
      <c r="AB12" s="95"/>
      <c r="AC12" s="95"/>
      <c r="AD12" s="95"/>
      <c r="AE12" s="95"/>
      <c r="AF12" s="73"/>
      <c r="AG12" s="74"/>
      <c r="AH12" s="74"/>
      <c r="AI12" s="74"/>
      <c r="AJ12" s="74"/>
      <c r="AK12" s="74"/>
      <c r="AL12" s="74"/>
      <c r="AM12" s="74"/>
      <c r="AN12" s="74"/>
      <c r="AO12" s="74"/>
      <c r="AP12" s="74"/>
      <c r="AQ12" s="74"/>
      <c r="AR12" s="74"/>
      <c r="AS12" s="74"/>
      <c r="AT12" s="74"/>
      <c r="AU12" s="74"/>
      <c r="AV12" s="74"/>
      <c r="AW12" s="74"/>
      <c r="AX12" s="74"/>
      <c r="AY12" s="74"/>
      <c r="AZ12" s="74"/>
      <c r="BA12" s="74"/>
    </row>
    <row r="13" spans="1:53" ht="26.25" customHeight="1" x14ac:dyDescent="0.2">
      <c r="A13" s="77"/>
      <c r="B13" s="78"/>
      <c r="C13" s="77">
        <v>10</v>
      </c>
      <c r="D13" s="85" t="s">
        <v>60</v>
      </c>
      <c r="E13" s="86" t="str">
        <f t="array" aca="1" ref="E13" ca="1">IFERROR(IMAGE(INDEX(Poke_Ref!$C$2:$C$745, MATCH(D13, Poke_Ref!$B$2:$B$745,0)), 3), "")</f>
        <v/>
      </c>
      <c r="F13" s="87"/>
      <c r="G13" s="87"/>
      <c r="H13" s="87" t="s">
        <v>8</v>
      </c>
      <c r="I13" s="87"/>
      <c r="J13" s="87"/>
      <c r="K13" s="87"/>
      <c r="L13" s="87"/>
      <c r="M13" s="87"/>
      <c r="N13" s="87"/>
      <c r="O13" s="87"/>
      <c r="P13" s="87"/>
      <c r="Q13" s="87"/>
      <c r="R13" s="87"/>
      <c r="S13" s="87"/>
      <c r="T13" s="87"/>
      <c r="U13" s="87"/>
      <c r="V13" s="87"/>
      <c r="W13" s="87"/>
      <c r="X13" s="87"/>
      <c r="Y13" s="87"/>
      <c r="Z13" s="87"/>
      <c r="AA13" s="87"/>
      <c r="AB13" s="87"/>
      <c r="AC13" s="87"/>
      <c r="AD13" s="87"/>
      <c r="AE13" s="87"/>
      <c r="AF13" s="73"/>
      <c r="AG13" s="74"/>
      <c r="AH13" s="74"/>
      <c r="AI13" s="74"/>
      <c r="AJ13" s="74"/>
      <c r="AK13" s="74"/>
      <c r="AL13" s="74"/>
      <c r="AM13" s="74"/>
      <c r="AN13" s="74"/>
      <c r="AO13" s="74"/>
      <c r="AP13" s="74"/>
      <c r="AQ13" s="74"/>
      <c r="AR13" s="74"/>
      <c r="AS13" s="74"/>
      <c r="AT13" s="74"/>
      <c r="AU13" s="74"/>
      <c r="AV13" s="74"/>
      <c r="AW13" s="74"/>
      <c r="AX13" s="74"/>
      <c r="AY13" s="74"/>
      <c r="AZ13" s="74"/>
      <c r="BA13" s="74"/>
    </row>
    <row r="14" spans="1:53" ht="26.25" customHeight="1" x14ac:dyDescent="0.2">
      <c r="A14" s="77"/>
      <c r="B14" s="78"/>
      <c r="C14" s="77">
        <v>11</v>
      </c>
      <c r="D14" s="85" t="s">
        <v>61</v>
      </c>
      <c r="E14" s="86" t="str">
        <f t="array" aca="1" ref="E14" ca="1">IFERROR(IMAGE(INDEX(Poke_Ref!$C$2:$C$745, MATCH(D14, Poke_Ref!$B$2:$B$745,0)), 3), "")</f>
        <v/>
      </c>
      <c r="F14" s="95"/>
      <c r="G14" s="95"/>
      <c r="H14" s="87" t="s">
        <v>8</v>
      </c>
      <c r="I14" s="95"/>
      <c r="J14" s="95"/>
      <c r="K14" s="95"/>
      <c r="L14" s="95"/>
      <c r="M14" s="95"/>
      <c r="N14" s="95"/>
      <c r="O14" s="95"/>
      <c r="P14" s="95"/>
      <c r="Q14" s="95"/>
      <c r="R14" s="95"/>
      <c r="S14" s="95"/>
      <c r="T14" s="95"/>
      <c r="U14" s="95"/>
      <c r="V14" s="95"/>
      <c r="W14" s="95"/>
      <c r="X14" s="95"/>
      <c r="Y14" s="95"/>
      <c r="Z14" s="95"/>
      <c r="AA14" s="95"/>
      <c r="AB14" s="95"/>
      <c r="AC14" s="95"/>
      <c r="AD14" s="87" t="s">
        <v>8</v>
      </c>
      <c r="AE14" s="95"/>
      <c r="AF14" s="73"/>
      <c r="AG14" s="74"/>
      <c r="AH14" s="74"/>
      <c r="AI14" s="74"/>
      <c r="AJ14" s="74"/>
      <c r="AK14" s="74"/>
      <c r="AL14" s="74"/>
      <c r="AM14" s="74"/>
      <c r="AN14" s="74"/>
      <c r="AO14" s="74"/>
      <c r="AP14" s="74"/>
      <c r="AQ14" s="74"/>
      <c r="AR14" s="74"/>
      <c r="AS14" s="74"/>
      <c r="AT14" s="74"/>
      <c r="AU14" s="74"/>
      <c r="AV14" s="74"/>
      <c r="AW14" s="74"/>
      <c r="AX14" s="74"/>
      <c r="AY14" s="74"/>
      <c r="AZ14" s="74"/>
      <c r="BA14" s="74"/>
    </row>
    <row r="15" spans="1:53" ht="26.25" customHeight="1" x14ac:dyDescent="0.2">
      <c r="A15" s="77"/>
      <c r="B15" s="78"/>
      <c r="C15" s="77">
        <v>12</v>
      </c>
      <c r="D15" s="85" t="s">
        <v>62</v>
      </c>
      <c r="E15" s="86" t="str">
        <f t="array" aca="1" ref="E15" ca="1">IFERROR(IMAGE(INDEX(Poke_Ref!$C$2:$C$745, MATCH(D15, Poke_Ref!$B$2:$B$745,0)), 3), "")</f>
        <v/>
      </c>
      <c r="F15" s="7"/>
      <c r="G15" s="7"/>
      <c r="H15" s="7" t="s">
        <v>8</v>
      </c>
      <c r="I15" s="7"/>
      <c r="J15" s="7"/>
      <c r="K15" s="7"/>
      <c r="L15" s="7"/>
      <c r="M15" s="7"/>
      <c r="N15" s="7"/>
      <c r="O15" s="7"/>
      <c r="P15" s="7"/>
      <c r="Q15" s="7"/>
      <c r="R15" s="7"/>
      <c r="S15" s="7"/>
      <c r="T15" s="7"/>
      <c r="U15" s="7"/>
      <c r="V15" s="7"/>
      <c r="W15" s="7"/>
      <c r="X15" s="7"/>
      <c r="Y15" s="7"/>
      <c r="Z15" s="7"/>
      <c r="AA15" s="7"/>
      <c r="AB15" s="7"/>
      <c r="AC15" s="7"/>
      <c r="AD15" s="7"/>
      <c r="AE15" s="7"/>
      <c r="AF15" s="73"/>
      <c r="AG15" s="74"/>
      <c r="AH15" s="74"/>
      <c r="AI15" s="74"/>
      <c r="AJ15" s="74"/>
      <c r="AK15" s="74"/>
      <c r="AL15" s="74"/>
      <c r="AM15" s="74"/>
      <c r="AN15" s="74"/>
      <c r="AO15" s="74"/>
      <c r="AP15" s="74"/>
      <c r="AQ15" s="74"/>
      <c r="AR15" s="74"/>
      <c r="AS15" s="74"/>
      <c r="AT15" s="74"/>
      <c r="AU15" s="74"/>
      <c r="AV15" s="74"/>
      <c r="AW15" s="74"/>
      <c r="AX15" s="74"/>
      <c r="AY15" s="74"/>
      <c r="AZ15" s="74"/>
      <c r="BA15" s="74"/>
    </row>
    <row r="16" spans="1:53" ht="26.25" customHeight="1" x14ac:dyDescent="0.2">
      <c r="A16" s="77"/>
      <c r="B16" s="78"/>
      <c r="C16" s="77">
        <v>13</v>
      </c>
      <c r="D16" s="85" t="s">
        <v>63</v>
      </c>
      <c r="E16" s="86" t="str">
        <f t="array" aca="1" ref="E16" ca="1">IFERROR(IMAGE(INDEX(Poke_Ref!$C$2:$C$745, MATCH(D16, Poke_Ref!$B$2:$B$745,0)), 3), "")</f>
        <v/>
      </c>
      <c r="F16" s="7"/>
      <c r="G16" s="7"/>
      <c r="H16" s="7" t="s">
        <v>8</v>
      </c>
      <c r="I16" s="7"/>
      <c r="J16" s="7"/>
      <c r="K16" s="7"/>
      <c r="L16" s="7"/>
      <c r="M16" s="7"/>
      <c r="N16" s="7"/>
      <c r="O16" s="7"/>
      <c r="P16" s="7"/>
      <c r="Q16" s="7"/>
      <c r="R16" s="7"/>
      <c r="S16" s="7"/>
      <c r="T16" s="7"/>
      <c r="U16" s="7"/>
      <c r="V16" s="7"/>
      <c r="W16" s="7"/>
      <c r="X16" s="7"/>
      <c r="Y16" s="7"/>
      <c r="Z16" s="7"/>
      <c r="AA16" s="7"/>
      <c r="AB16" s="7"/>
      <c r="AC16" s="7"/>
      <c r="AD16" s="7" t="s">
        <v>8</v>
      </c>
      <c r="AE16" s="7"/>
      <c r="AF16" s="73"/>
      <c r="AG16" s="74"/>
      <c r="AH16" s="74"/>
      <c r="AI16" s="74"/>
      <c r="AJ16" s="74"/>
      <c r="AK16" s="74"/>
      <c r="AL16" s="74"/>
      <c r="AM16" s="74"/>
      <c r="AN16" s="74"/>
      <c r="AO16" s="74"/>
      <c r="AP16" s="74"/>
      <c r="AQ16" s="74"/>
      <c r="AR16" s="74"/>
      <c r="AS16" s="74"/>
      <c r="AT16" s="74"/>
      <c r="AU16" s="74"/>
      <c r="AV16" s="74"/>
      <c r="AW16" s="74"/>
      <c r="AX16" s="74"/>
      <c r="AY16" s="74"/>
      <c r="AZ16" s="74"/>
      <c r="BA16" s="74"/>
    </row>
    <row r="17" spans="1:53" ht="26.25" customHeight="1" x14ac:dyDescent="0.2">
      <c r="A17" s="77"/>
      <c r="B17" s="78"/>
      <c r="C17" s="77">
        <v>14</v>
      </c>
      <c r="D17" s="85" t="s">
        <v>64</v>
      </c>
      <c r="E17" s="86" t="str">
        <f t="array" aca="1" ref="E17" ca="1">IFERROR(IMAGE(INDEX(Poke_Ref!$C$2:$C$745, MATCH(D17, Poke_Ref!$B$2:$B$745,0)), 3), "")</f>
        <v/>
      </c>
      <c r="F17" s="87"/>
      <c r="G17" s="87"/>
      <c r="H17" s="87" t="s">
        <v>8</v>
      </c>
      <c r="I17" s="87"/>
      <c r="J17" s="87"/>
      <c r="K17" s="87"/>
      <c r="L17" s="87"/>
      <c r="M17" s="87"/>
      <c r="N17" s="87"/>
      <c r="O17" s="87"/>
      <c r="P17" s="87"/>
      <c r="Q17" s="87"/>
      <c r="R17" s="87"/>
      <c r="S17" s="87"/>
      <c r="T17" s="87"/>
      <c r="U17" s="87"/>
      <c r="V17" s="87"/>
      <c r="W17" s="87"/>
      <c r="X17" s="87"/>
      <c r="Y17" s="87"/>
      <c r="Z17" s="87"/>
      <c r="AA17" s="87"/>
      <c r="AB17" s="87"/>
      <c r="AC17" s="87"/>
      <c r="AD17" s="87" t="s">
        <v>8</v>
      </c>
      <c r="AE17" s="87"/>
      <c r="AF17" s="73"/>
      <c r="AG17" s="74"/>
      <c r="AH17" s="74"/>
      <c r="AI17" s="74"/>
      <c r="AJ17" s="74"/>
      <c r="AK17" s="74"/>
      <c r="AL17" s="74"/>
      <c r="AM17" s="74"/>
      <c r="AN17" s="74"/>
      <c r="AO17" s="74"/>
      <c r="AP17" s="74"/>
      <c r="AQ17" s="74"/>
      <c r="AR17" s="74"/>
      <c r="AS17" s="74"/>
      <c r="AT17" s="74"/>
      <c r="AU17" s="74"/>
      <c r="AV17" s="74"/>
      <c r="AW17" s="74"/>
      <c r="AX17" s="74"/>
      <c r="AY17" s="74"/>
      <c r="AZ17" s="74"/>
      <c r="BA17" s="74"/>
    </row>
    <row r="18" spans="1:53" ht="26.25" customHeight="1" x14ac:dyDescent="0.2">
      <c r="A18" s="77"/>
      <c r="B18" s="78"/>
      <c r="C18" s="77">
        <v>15</v>
      </c>
      <c r="D18" s="85" t="s">
        <v>65</v>
      </c>
      <c r="E18" s="86" t="str">
        <f t="array" aca="1" ref="E18" ca="1">IFERROR(IMAGE(INDEX(Poke_Ref!$C$2:$C$745, MATCH(D18, Poke_Ref!$B$2:$B$745,0)), 3), "")</f>
        <v/>
      </c>
      <c r="F18" s="87"/>
      <c r="G18" s="87"/>
      <c r="H18" s="87" t="s">
        <v>8</v>
      </c>
      <c r="I18" s="87"/>
      <c r="J18" s="87"/>
      <c r="K18" s="87"/>
      <c r="L18" s="87"/>
      <c r="M18" s="87"/>
      <c r="N18" s="87"/>
      <c r="O18" s="87"/>
      <c r="P18" s="87"/>
      <c r="Q18" s="87"/>
      <c r="R18" s="87"/>
      <c r="S18" s="87"/>
      <c r="T18" s="87"/>
      <c r="U18" s="87"/>
      <c r="V18" s="87"/>
      <c r="W18" s="87"/>
      <c r="X18" s="87"/>
      <c r="Y18" s="87"/>
      <c r="Z18" s="87"/>
      <c r="AA18" s="87"/>
      <c r="AB18" s="87"/>
      <c r="AC18" s="87"/>
      <c r="AD18" s="87"/>
      <c r="AE18" s="87"/>
      <c r="AF18" s="73"/>
      <c r="AG18" s="74"/>
      <c r="AH18" s="74"/>
      <c r="AI18" s="74"/>
      <c r="AJ18" s="74"/>
      <c r="AK18" s="74"/>
      <c r="AL18" s="74"/>
      <c r="AM18" s="74"/>
      <c r="AN18" s="74"/>
      <c r="AO18" s="74"/>
      <c r="AP18" s="74"/>
      <c r="AQ18" s="74"/>
      <c r="AR18" s="74"/>
      <c r="AS18" s="74"/>
      <c r="AT18" s="74"/>
      <c r="AU18" s="74"/>
      <c r="AV18" s="74"/>
      <c r="AW18" s="74"/>
      <c r="AX18" s="74"/>
      <c r="AY18" s="74"/>
      <c r="AZ18" s="74"/>
      <c r="BA18" s="74"/>
    </row>
    <row r="19" spans="1:53" ht="26.25" customHeight="1" x14ac:dyDescent="0.2">
      <c r="A19" s="77"/>
      <c r="B19" s="78"/>
      <c r="C19" s="77">
        <v>16</v>
      </c>
      <c r="D19" s="85" t="s">
        <v>66</v>
      </c>
      <c r="E19" s="86" t="str">
        <f t="array" aca="1" ref="E19" ca="1">IFERROR(IMAGE(INDEX(Poke_Ref!$C$2:$C$745, MATCH(D19, Poke_Ref!$B$2:$B$745,0)), 3), "")</f>
        <v/>
      </c>
      <c r="F19" s="7"/>
      <c r="G19" s="7"/>
      <c r="H19" s="7" t="s">
        <v>8</v>
      </c>
      <c r="I19" s="7"/>
      <c r="J19" s="7"/>
      <c r="K19" s="7"/>
      <c r="L19" s="7"/>
      <c r="M19" s="7"/>
      <c r="N19" s="7"/>
      <c r="O19" s="7"/>
      <c r="P19" s="7"/>
      <c r="Q19" s="7"/>
      <c r="R19" s="7"/>
      <c r="S19" s="7"/>
      <c r="T19" s="7"/>
      <c r="U19" s="7"/>
      <c r="V19" s="7"/>
      <c r="W19" s="7"/>
      <c r="X19" s="7"/>
      <c r="Y19" s="7"/>
      <c r="Z19" s="7"/>
      <c r="AA19" s="7"/>
      <c r="AB19" s="7"/>
      <c r="AC19" s="7"/>
      <c r="AD19" s="7" t="s">
        <v>8</v>
      </c>
      <c r="AE19" s="7"/>
      <c r="AF19" s="73"/>
      <c r="AG19" s="74"/>
      <c r="AH19" s="74"/>
      <c r="AI19" s="74"/>
      <c r="AJ19" s="74"/>
      <c r="AK19" s="74"/>
      <c r="AL19" s="74"/>
      <c r="AM19" s="74"/>
      <c r="AN19" s="74"/>
      <c r="AO19" s="74"/>
      <c r="AP19" s="74"/>
      <c r="AQ19" s="74"/>
      <c r="AR19" s="74"/>
      <c r="AS19" s="74"/>
      <c r="AT19" s="74"/>
      <c r="AU19" s="74"/>
      <c r="AV19" s="74"/>
      <c r="AW19" s="74"/>
      <c r="AX19" s="74"/>
      <c r="AY19" s="74"/>
      <c r="AZ19" s="74"/>
      <c r="BA19" s="74"/>
    </row>
    <row r="20" spans="1:53" ht="26.25" customHeight="1" x14ac:dyDescent="0.2">
      <c r="A20" s="77"/>
      <c r="B20" s="78"/>
      <c r="C20" s="77">
        <v>17</v>
      </c>
      <c r="D20" s="85" t="s">
        <v>67</v>
      </c>
      <c r="E20" s="86" t="str">
        <f t="array" aca="1" ref="E20" ca="1">IFERROR(IMAGE(INDEX(Poke_Ref!$C$2:$C$745, MATCH(D20, Poke_Ref!$B$2:$B$745,0)), 3), "")</f>
        <v/>
      </c>
      <c r="F20" s="87"/>
      <c r="G20" s="87"/>
      <c r="H20" s="87" t="s">
        <v>8</v>
      </c>
      <c r="I20" s="87"/>
      <c r="J20" s="87"/>
      <c r="K20" s="87"/>
      <c r="L20" s="87"/>
      <c r="M20" s="87"/>
      <c r="N20" s="87"/>
      <c r="O20" s="87"/>
      <c r="P20" s="87"/>
      <c r="Q20" s="87"/>
      <c r="R20" s="87"/>
      <c r="S20" s="87"/>
      <c r="T20" s="87"/>
      <c r="U20" s="87"/>
      <c r="V20" s="87"/>
      <c r="W20" s="87"/>
      <c r="X20" s="87"/>
      <c r="Y20" s="87"/>
      <c r="Z20" s="87"/>
      <c r="AA20" s="87"/>
      <c r="AB20" s="87"/>
      <c r="AC20" s="87"/>
      <c r="AD20" s="87"/>
      <c r="AE20" s="87"/>
      <c r="AF20" s="73"/>
      <c r="AG20" s="74"/>
      <c r="AH20" s="74"/>
      <c r="AI20" s="74"/>
      <c r="AJ20" s="74"/>
      <c r="AK20" s="74"/>
      <c r="AL20" s="74"/>
      <c r="AM20" s="74"/>
      <c r="AN20" s="74"/>
      <c r="AO20" s="74"/>
      <c r="AP20" s="74"/>
      <c r="AQ20" s="74"/>
      <c r="AR20" s="74"/>
      <c r="AS20" s="74"/>
      <c r="AT20" s="74"/>
      <c r="AU20" s="74"/>
      <c r="AV20" s="74"/>
      <c r="AW20" s="74"/>
      <c r="AX20" s="74"/>
      <c r="AY20" s="74"/>
      <c r="AZ20" s="74"/>
      <c r="BA20" s="74"/>
    </row>
    <row r="21" spans="1:53" ht="26.25" customHeight="1" x14ac:dyDescent="0.2">
      <c r="A21" s="77"/>
      <c r="B21" s="78"/>
      <c r="C21" s="77">
        <v>18</v>
      </c>
      <c r="D21" s="85" t="s">
        <v>68</v>
      </c>
      <c r="E21" s="86" t="str">
        <f t="array" aca="1" ref="E21" ca="1">IFERROR(IMAGE(INDEX(Poke_Ref!$C$2:$C$745, MATCH(D21, Poke_Ref!$B$2:$B$745,0)), 3), "")</f>
        <v/>
      </c>
      <c r="F21" s="95"/>
      <c r="G21" s="95"/>
      <c r="H21" s="95"/>
      <c r="I21" s="95"/>
      <c r="J21" s="95"/>
      <c r="K21" s="95"/>
      <c r="L21" s="95"/>
      <c r="M21" s="95"/>
      <c r="N21" s="95"/>
      <c r="O21" s="95"/>
      <c r="P21" s="95"/>
      <c r="Q21" s="95"/>
      <c r="R21" s="95"/>
      <c r="S21" s="95"/>
      <c r="T21" s="95"/>
      <c r="U21" s="95"/>
      <c r="V21" s="95"/>
      <c r="W21" s="95"/>
      <c r="X21" s="95"/>
      <c r="Y21" s="95"/>
      <c r="Z21" s="95"/>
      <c r="AA21" s="95"/>
      <c r="AB21" s="95"/>
      <c r="AC21" s="95"/>
      <c r="AD21" s="95"/>
      <c r="AE21" s="95"/>
      <c r="AF21" s="73"/>
      <c r="AG21" s="74"/>
      <c r="AH21" s="74"/>
      <c r="AI21" s="74"/>
      <c r="AJ21" s="74"/>
      <c r="AK21" s="74"/>
      <c r="AL21" s="74"/>
      <c r="AM21" s="74"/>
      <c r="AN21" s="74"/>
      <c r="AO21" s="74"/>
      <c r="AP21" s="74"/>
      <c r="AQ21" s="74"/>
      <c r="AR21" s="74"/>
      <c r="AS21" s="74"/>
      <c r="AT21" s="74"/>
      <c r="AU21" s="74"/>
      <c r="AV21" s="74"/>
      <c r="AW21" s="74"/>
      <c r="AX21" s="74"/>
      <c r="AY21" s="74"/>
      <c r="AZ21" s="74"/>
      <c r="BA21" s="74"/>
    </row>
    <row r="22" spans="1:53" ht="26.25" customHeight="1" x14ac:dyDescent="0.2">
      <c r="A22" s="77"/>
      <c r="B22" s="78"/>
      <c r="C22" s="77">
        <v>19</v>
      </c>
      <c r="D22" s="85" t="s">
        <v>69</v>
      </c>
      <c r="E22" s="86" t="str">
        <f t="array" aca="1" ref="E22" ca="1">IFERROR(IMAGE(INDEX(Poke_Ref!$C$2:$C$745, MATCH(D22, Poke_Ref!$B$2:$B$745,0)), 3), "")</f>
        <v/>
      </c>
      <c r="F22" s="7"/>
      <c r="G22" s="7"/>
      <c r="H22" s="7" t="s">
        <v>8</v>
      </c>
      <c r="I22" s="7"/>
      <c r="J22" s="7"/>
      <c r="K22" s="7"/>
      <c r="L22" s="7"/>
      <c r="M22" s="7"/>
      <c r="N22" s="7"/>
      <c r="O22" s="7"/>
      <c r="P22" s="7"/>
      <c r="Q22" s="7"/>
      <c r="R22" s="7"/>
      <c r="S22" s="7"/>
      <c r="T22" s="7"/>
      <c r="U22" s="7"/>
      <c r="V22" s="7"/>
      <c r="W22" s="7"/>
      <c r="X22" s="7"/>
      <c r="Y22" s="7"/>
      <c r="Z22" s="7"/>
      <c r="AA22" s="7"/>
      <c r="AB22" s="7"/>
      <c r="AC22" s="7"/>
      <c r="AD22" s="7" t="s">
        <v>8</v>
      </c>
      <c r="AE22" s="7"/>
      <c r="AF22" s="73"/>
      <c r="AG22" s="74"/>
      <c r="AH22" s="74"/>
      <c r="AI22" s="74"/>
      <c r="AJ22" s="74"/>
      <c r="AK22" s="74"/>
      <c r="AL22" s="74"/>
      <c r="AM22" s="74"/>
      <c r="AN22" s="74"/>
      <c r="AO22" s="74"/>
      <c r="AP22" s="74"/>
      <c r="AQ22" s="74"/>
      <c r="AR22" s="74"/>
      <c r="AS22" s="74"/>
      <c r="AT22" s="74"/>
      <c r="AU22" s="74"/>
      <c r="AV22" s="74"/>
      <c r="AW22" s="74"/>
      <c r="AX22" s="74"/>
      <c r="AY22" s="74"/>
      <c r="AZ22" s="74"/>
      <c r="BA22" s="74"/>
    </row>
    <row r="23" spans="1:53" ht="26.25" customHeight="1" x14ac:dyDescent="0.2">
      <c r="A23" s="77"/>
      <c r="B23" s="78"/>
      <c r="C23" s="77">
        <v>20</v>
      </c>
      <c r="D23" s="85" t="s">
        <v>70</v>
      </c>
      <c r="E23" s="86" t="str">
        <f t="array" aca="1" ref="E23" ca="1">IFERROR(IMAGE(INDEX(Poke_Ref!$C$2:$C$745, MATCH(D23, Poke_Ref!$B$2:$B$745,0)), 3), "")</f>
        <v/>
      </c>
      <c r="F23" s="7"/>
      <c r="G23" s="7"/>
      <c r="H23" s="7" t="s">
        <v>8</v>
      </c>
      <c r="I23" s="7"/>
      <c r="J23" s="7"/>
      <c r="K23" s="7"/>
      <c r="L23" s="7"/>
      <c r="M23" s="7"/>
      <c r="N23" s="7"/>
      <c r="O23" s="7"/>
      <c r="P23" s="7"/>
      <c r="Q23" s="7"/>
      <c r="R23" s="7"/>
      <c r="S23" s="7"/>
      <c r="T23" s="7"/>
      <c r="U23" s="7"/>
      <c r="V23" s="7"/>
      <c r="W23" s="7"/>
      <c r="X23" s="7"/>
      <c r="Y23" s="7"/>
      <c r="Z23" s="7"/>
      <c r="AA23" s="7"/>
      <c r="AB23" s="7"/>
      <c r="AC23" s="7"/>
      <c r="AD23" s="7"/>
      <c r="AE23" s="7"/>
      <c r="AF23" s="73"/>
      <c r="AG23" s="74"/>
      <c r="AH23" s="74"/>
      <c r="AI23" s="74"/>
      <c r="AJ23" s="74"/>
      <c r="AK23" s="74"/>
      <c r="AL23" s="74"/>
      <c r="AM23" s="74"/>
      <c r="AN23" s="74"/>
      <c r="AO23" s="74"/>
      <c r="AP23" s="74"/>
      <c r="AQ23" s="74"/>
      <c r="AR23" s="74"/>
      <c r="AS23" s="74"/>
      <c r="AT23" s="74"/>
      <c r="AU23" s="74"/>
      <c r="AV23" s="74"/>
      <c r="AW23" s="74"/>
      <c r="AX23" s="74"/>
      <c r="AY23" s="74"/>
      <c r="AZ23" s="74"/>
      <c r="BA23" s="74"/>
    </row>
    <row r="24" spans="1:53" ht="26.25" customHeight="1" x14ac:dyDescent="0.2">
      <c r="A24" s="77"/>
      <c r="B24" s="78"/>
      <c r="C24" s="77">
        <v>21</v>
      </c>
      <c r="D24" s="85" t="s">
        <v>71</v>
      </c>
      <c r="E24" s="86" t="str">
        <f t="array" aca="1" ref="E24" ca="1">IFERROR(IMAGE(INDEX(Poke_Ref!$C$2:$C$745, MATCH(D24, Poke_Ref!$B$2:$B$745,0)), 3), "")</f>
        <v/>
      </c>
      <c r="F24" s="87"/>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73"/>
      <c r="AG24" s="74"/>
      <c r="AH24" s="74"/>
      <c r="AI24" s="74"/>
      <c r="AJ24" s="74"/>
      <c r="AK24" s="74"/>
      <c r="AL24" s="74"/>
      <c r="AM24" s="74"/>
      <c r="AN24" s="74"/>
      <c r="AO24" s="74"/>
      <c r="AP24" s="74"/>
      <c r="AQ24" s="74"/>
      <c r="AR24" s="74"/>
      <c r="AS24" s="74"/>
      <c r="AT24" s="74"/>
      <c r="AU24" s="74"/>
      <c r="AV24" s="74"/>
      <c r="AW24" s="74"/>
      <c r="AX24" s="74"/>
      <c r="AY24" s="74"/>
      <c r="AZ24" s="74"/>
      <c r="BA24" s="74"/>
    </row>
    <row r="25" spans="1:53" ht="26.25" customHeight="1" x14ac:dyDescent="0.2">
      <c r="A25" s="77"/>
      <c r="B25" s="78"/>
      <c r="C25" s="77">
        <v>22</v>
      </c>
      <c r="D25" s="85" t="s">
        <v>72</v>
      </c>
      <c r="E25" s="86" t="str">
        <f t="array" aca="1" ref="E25" ca="1">IFERROR(IMAGE(INDEX(Poke_Ref!$C$2:$C$745, MATCH(D25, Poke_Ref!$B$2:$B$745,0)), 3), "")</f>
        <v/>
      </c>
      <c r="F25" s="87"/>
      <c r="G25" s="87"/>
      <c r="H25" s="87" t="s">
        <v>8</v>
      </c>
      <c r="I25" s="87"/>
      <c r="J25" s="87"/>
      <c r="K25" s="87"/>
      <c r="L25" s="87"/>
      <c r="M25" s="87"/>
      <c r="N25" s="87"/>
      <c r="O25" s="87"/>
      <c r="P25" s="87"/>
      <c r="Q25" s="87"/>
      <c r="R25" s="87"/>
      <c r="S25" s="87"/>
      <c r="T25" s="87"/>
      <c r="U25" s="87"/>
      <c r="V25" s="87"/>
      <c r="W25" s="87"/>
      <c r="X25" s="87"/>
      <c r="Y25" s="87"/>
      <c r="Z25" s="87"/>
      <c r="AA25" s="87"/>
      <c r="AB25" s="87"/>
      <c r="AC25" s="87"/>
      <c r="AD25" s="87"/>
      <c r="AE25" s="87"/>
      <c r="AF25" s="73"/>
      <c r="AG25" s="74"/>
      <c r="AH25" s="74"/>
      <c r="AI25" s="74"/>
      <c r="AJ25" s="74"/>
      <c r="AK25" s="74"/>
      <c r="AL25" s="74"/>
      <c r="AM25" s="74"/>
      <c r="AN25" s="74"/>
      <c r="AO25" s="74"/>
      <c r="AP25" s="74"/>
      <c r="AQ25" s="74"/>
      <c r="AR25" s="74"/>
      <c r="AS25" s="74"/>
      <c r="AT25" s="74"/>
      <c r="AU25" s="74"/>
      <c r="AV25" s="74"/>
      <c r="AW25" s="74"/>
      <c r="AX25" s="74"/>
      <c r="AY25" s="74"/>
      <c r="AZ25" s="74"/>
      <c r="BA25" s="74"/>
    </row>
    <row r="26" spans="1:53" ht="26.25" customHeight="1" x14ac:dyDescent="0.2">
      <c r="A26" s="77"/>
      <c r="B26" s="78"/>
      <c r="C26" s="77">
        <v>23</v>
      </c>
      <c r="D26" s="85" t="s">
        <v>73</v>
      </c>
      <c r="E26" s="86" t="str">
        <f t="array" aca="1" ref="E26" ca="1">IFERROR(IMAGE(INDEX(Poke_Ref!$C$2:$C$745, MATCH(D26, Poke_Ref!$B$2:$B$745,0)), 3), "")</f>
        <v/>
      </c>
      <c r="F26" s="7"/>
      <c r="G26" s="7"/>
      <c r="H26" s="7" t="s">
        <v>8</v>
      </c>
      <c r="I26" s="7"/>
      <c r="J26" s="7"/>
      <c r="K26" s="7"/>
      <c r="L26" s="7"/>
      <c r="M26" s="7"/>
      <c r="N26" s="7"/>
      <c r="O26" s="7"/>
      <c r="P26" s="7"/>
      <c r="Q26" s="7"/>
      <c r="R26" s="7"/>
      <c r="S26" s="7"/>
      <c r="T26" s="7"/>
      <c r="U26" s="7"/>
      <c r="V26" s="7"/>
      <c r="W26" s="7"/>
      <c r="X26" s="7"/>
      <c r="Y26" s="7"/>
      <c r="Z26" s="7"/>
      <c r="AA26" s="7"/>
      <c r="AB26" s="7"/>
      <c r="AC26" s="7"/>
      <c r="AD26" s="7"/>
      <c r="AE26" s="7"/>
      <c r="AF26" s="73"/>
      <c r="AG26" s="74"/>
      <c r="AH26" s="74"/>
      <c r="AI26" s="74"/>
      <c r="AJ26" s="74"/>
      <c r="AK26" s="74"/>
      <c r="AL26" s="74"/>
      <c r="AM26" s="74"/>
      <c r="AN26" s="74"/>
      <c r="AO26" s="74"/>
      <c r="AP26" s="74"/>
      <c r="AQ26" s="74"/>
      <c r="AR26" s="74"/>
      <c r="AS26" s="74"/>
      <c r="AT26" s="74"/>
      <c r="AU26" s="74"/>
      <c r="AV26" s="74"/>
      <c r="AW26" s="74"/>
      <c r="AX26" s="74"/>
      <c r="AY26" s="74"/>
      <c r="AZ26" s="74"/>
      <c r="BA26" s="74"/>
    </row>
    <row r="27" spans="1:53" ht="26.25" customHeight="1" x14ac:dyDescent="0.2">
      <c r="A27" s="77"/>
      <c r="B27" s="78"/>
      <c r="C27" s="77">
        <v>24</v>
      </c>
      <c r="D27" s="85" t="s">
        <v>74</v>
      </c>
      <c r="E27" s="86" t="str">
        <f t="array" aca="1" ref="E27" ca="1">IFERROR(IMAGE(INDEX(Poke_Ref!$C$2:$C$745, MATCH(D27, Poke_Ref!$B$2:$B$745,0)), 3), "")</f>
        <v/>
      </c>
      <c r="F27" s="95"/>
      <c r="G27" s="95"/>
      <c r="H27" s="95"/>
      <c r="I27" s="95"/>
      <c r="J27" s="95"/>
      <c r="K27" s="95"/>
      <c r="L27" s="95"/>
      <c r="M27" s="95"/>
      <c r="N27" s="95"/>
      <c r="O27" s="95"/>
      <c r="P27" s="95"/>
      <c r="Q27" s="95"/>
      <c r="R27" s="95"/>
      <c r="S27" s="95"/>
      <c r="T27" s="95"/>
      <c r="U27" s="95"/>
      <c r="V27" s="95"/>
      <c r="W27" s="95"/>
      <c r="X27" s="95"/>
      <c r="Y27" s="95"/>
      <c r="Z27" s="95"/>
      <c r="AA27" s="95"/>
      <c r="AB27" s="95"/>
      <c r="AC27" s="95"/>
      <c r="AD27" s="95"/>
      <c r="AE27" s="95"/>
      <c r="AF27" s="73"/>
      <c r="AG27" s="74"/>
      <c r="AH27" s="74"/>
      <c r="AI27" s="74"/>
      <c r="AJ27" s="74"/>
      <c r="AK27" s="74"/>
      <c r="AL27" s="74"/>
      <c r="AM27" s="74"/>
      <c r="AN27" s="74"/>
      <c r="AO27" s="74"/>
      <c r="AP27" s="74"/>
      <c r="AQ27" s="74"/>
      <c r="AR27" s="74"/>
      <c r="AS27" s="74"/>
      <c r="AT27" s="74"/>
      <c r="AU27" s="74"/>
      <c r="AV27" s="74"/>
      <c r="AW27" s="74"/>
      <c r="AX27" s="74"/>
      <c r="AY27" s="74"/>
      <c r="AZ27" s="74"/>
      <c r="BA27" s="74"/>
    </row>
    <row r="28" spans="1:53" ht="26.25" customHeight="1" x14ac:dyDescent="0.2">
      <c r="A28" s="77"/>
      <c r="B28" s="78"/>
      <c r="C28" s="77">
        <v>25</v>
      </c>
      <c r="D28" s="85" t="s">
        <v>75</v>
      </c>
      <c r="E28" s="86" t="str">
        <f t="array" aca="1" ref="E28" ca="1">IFERROR(IMAGE(INDEX(Poke_Ref!$C$2:$C$745, MATCH(D28, Poke_Ref!$B$2:$B$745,0)), 3), "")</f>
        <v/>
      </c>
      <c r="F28" s="87"/>
      <c r="G28" s="87"/>
      <c r="H28" s="87" t="s">
        <v>8</v>
      </c>
      <c r="I28" s="87"/>
      <c r="J28" s="87"/>
      <c r="K28" s="87"/>
      <c r="L28" s="87"/>
      <c r="M28" s="87"/>
      <c r="N28" s="87"/>
      <c r="O28" s="87"/>
      <c r="P28" s="87"/>
      <c r="Q28" s="87"/>
      <c r="R28" s="87"/>
      <c r="S28" s="87"/>
      <c r="T28" s="87"/>
      <c r="U28" s="87"/>
      <c r="V28" s="87"/>
      <c r="W28" s="87"/>
      <c r="X28" s="87"/>
      <c r="Y28" s="87"/>
      <c r="Z28" s="87"/>
      <c r="AA28" s="87"/>
      <c r="AB28" s="87"/>
      <c r="AC28" s="87"/>
      <c r="AD28" s="87"/>
      <c r="AE28" s="87"/>
      <c r="AF28" s="73"/>
      <c r="AG28" s="74"/>
      <c r="AH28" s="74"/>
      <c r="AI28" s="74"/>
      <c r="AJ28" s="74"/>
      <c r="AK28" s="74"/>
      <c r="AL28" s="74"/>
      <c r="AM28" s="74"/>
      <c r="AN28" s="74"/>
      <c r="AO28" s="74"/>
      <c r="AP28" s="74"/>
      <c r="AQ28" s="74"/>
      <c r="AR28" s="74"/>
      <c r="AS28" s="74"/>
      <c r="AT28" s="74"/>
      <c r="AU28" s="74"/>
      <c r="AV28" s="74"/>
      <c r="AW28" s="74"/>
      <c r="AX28" s="74"/>
      <c r="AY28" s="74"/>
      <c r="AZ28" s="74"/>
      <c r="BA28" s="74"/>
    </row>
    <row r="29" spans="1:53" ht="26.25" customHeight="1" x14ac:dyDescent="0.2">
      <c r="A29" s="77"/>
      <c r="B29" s="78"/>
      <c r="C29" s="77">
        <v>26</v>
      </c>
      <c r="D29" s="85" t="s">
        <v>76</v>
      </c>
      <c r="E29" s="86" t="str">
        <f t="array" aca="1" ref="E29" ca="1">IFERROR(IMAGE(INDEX(Poke_Ref!$C$2:$C$745, MATCH(D29, Poke_Ref!$B$2:$B$745,0)), 3), "")</f>
        <v/>
      </c>
      <c r="F29" s="87"/>
      <c r="G29" s="87"/>
      <c r="H29" s="87" t="s">
        <v>8</v>
      </c>
      <c r="I29" s="87"/>
      <c r="J29" s="87"/>
      <c r="K29" s="87"/>
      <c r="L29" s="87"/>
      <c r="M29" s="87"/>
      <c r="N29" s="87"/>
      <c r="O29" s="87"/>
      <c r="P29" s="87"/>
      <c r="Q29" s="87"/>
      <c r="R29" s="87"/>
      <c r="S29" s="87"/>
      <c r="T29" s="87"/>
      <c r="U29" s="87"/>
      <c r="V29" s="87"/>
      <c r="W29" s="87"/>
      <c r="X29" s="87"/>
      <c r="Y29" s="87"/>
      <c r="Z29" s="87"/>
      <c r="AA29" s="87"/>
      <c r="AB29" s="87"/>
      <c r="AC29" s="87"/>
      <c r="AD29" s="87"/>
      <c r="AE29" s="87"/>
      <c r="AF29" s="73"/>
      <c r="AG29" s="74"/>
      <c r="AH29" s="74"/>
      <c r="AI29" s="74"/>
      <c r="AJ29" s="74"/>
      <c r="AK29" s="74"/>
      <c r="AL29" s="74"/>
      <c r="AM29" s="74"/>
      <c r="AN29" s="74"/>
      <c r="AO29" s="74"/>
      <c r="AP29" s="74"/>
      <c r="AQ29" s="74"/>
      <c r="AR29" s="74"/>
      <c r="AS29" s="74"/>
      <c r="AT29" s="74"/>
      <c r="AU29" s="74"/>
      <c r="AV29" s="74"/>
      <c r="AW29" s="74"/>
      <c r="AX29" s="74"/>
      <c r="AY29" s="74"/>
      <c r="AZ29" s="74"/>
      <c r="BA29" s="74"/>
    </row>
    <row r="30" spans="1:53" ht="26.25" customHeight="1" x14ac:dyDescent="0.2">
      <c r="A30" s="77"/>
      <c r="B30" s="78"/>
      <c r="C30" s="77">
        <v>27</v>
      </c>
      <c r="D30" s="85" t="s">
        <v>77</v>
      </c>
      <c r="E30" s="86" t="str">
        <f t="array" aca="1" ref="E30" ca="1">IFERROR(IMAGE(INDEX(Poke_Ref!$C$2:$C$745, MATCH(D30, Poke_Ref!$B$2:$B$745,0)), 3), "")</f>
        <v/>
      </c>
      <c r="F30" s="87"/>
      <c r="G30" s="87"/>
      <c r="H30" s="87" t="s">
        <v>8</v>
      </c>
      <c r="I30" s="87"/>
      <c r="J30" s="87"/>
      <c r="K30" s="87"/>
      <c r="L30" s="87"/>
      <c r="M30" s="87"/>
      <c r="N30" s="87"/>
      <c r="O30" s="87"/>
      <c r="P30" s="87"/>
      <c r="Q30" s="87"/>
      <c r="R30" s="87"/>
      <c r="S30" s="87"/>
      <c r="T30" s="87"/>
      <c r="U30" s="87"/>
      <c r="V30" s="87"/>
      <c r="W30" s="87"/>
      <c r="X30" s="87"/>
      <c r="Y30" s="87"/>
      <c r="Z30" s="87"/>
      <c r="AA30" s="87"/>
      <c r="AB30" s="87"/>
      <c r="AC30" s="87"/>
      <c r="AD30" s="87"/>
      <c r="AE30" s="87"/>
      <c r="AF30" s="73"/>
      <c r="AG30" s="74"/>
      <c r="AH30" s="74"/>
      <c r="AI30" s="74"/>
      <c r="AJ30" s="74"/>
      <c r="AK30" s="74"/>
      <c r="AL30" s="74"/>
      <c r="AM30" s="74"/>
      <c r="AN30" s="74"/>
      <c r="AO30" s="74"/>
      <c r="AP30" s="74"/>
      <c r="AQ30" s="74"/>
      <c r="AR30" s="74"/>
      <c r="AS30" s="74"/>
      <c r="AT30" s="74"/>
      <c r="AU30" s="74"/>
      <c r="AV30" s="74"/>
      <c r="AW30" s="74"/>
      <c r="AX30" s="74"/>
      <c r="AY30" s="74"/>
      <c r="AZ30" s="74"/>
      <c r="BA30" s="74"/>
    </row>
    <row r="31" spans="1:53" ht="26.25" customHeight="1" x14ac:dyDescent="0.2">
      <c r="A31" s="77"/>
      <c r="B31" s="78"/>
      <c r="C31" s="77">
        <v>28</v>
      </c>
      <c r="D31" s="85" t="s">
        <v>78</v>
      </c>
      <c r="E31" s="86" t="str">
        <f t="array" aca="1" ref="E31" ca="1">IFERROR(IMAGE(INDEX(Poke_Ref!$C$2:$C$745, MATCH(D31, Poke_Ref!$B$2:$B$745,0)), 3), "")</f>
        <v/>
      </c>
      <c r="F31" s="7"/>
      <c r="G31" s="7"/>
      <c r="H31" s="7" t="s">
        <v>8</v>
      </c>
      <c r="I31" s="7"/>
      <c r="J31" s="7"/>
      <c r="K31" s="7"/>
      <c r="L31" s="7"/>
      <c r="M31" s="7"/>
      <c r="N31" s="7"/>
      <c r="O31" s="7"/>
      <c r="P31" s="7"/>
      <c r="Q31" s="7"/>
      <c r="R31" s="7"/>
      <c r="S31" s="7"/>
      <c r="T31" s="7"/>
      <c r="U31" s="7"/>
      <c r="V31" s="7"/>
      <c r="W31" s="7"/>
      <c r="X31" s="7"/>
      <c r="Y31" s="7"/>
      <c r="Z31" s="7"/>
      <c r="AA31" s="7"/>
      <c r="AB31" s="7"/>
      <c r="AC31" s="7"/>
      <c r="AD31" s="7"/>
      <c r="AE31" s="7"/>
      <c r="AF31" s="73"/>
      <c r="AG31" s="74"/>
      <c r="AH31" s="74"/>
      <c r="AI31" s="74"/>
      <c r="AJ31" s="74"/>
      <c r="AK31" s="74"/>
      <c r="AL31" s="74"/>
      <c r="AM31" s="74"/>
      <c r="AN31" s="74"/>
      <c r="AO31" s="74"/>
      <c r="AP31" s="74"/>
      <c r="AQ31" s="74"/>
      <c r="AR31" s="74"/>
      <c r="AS31" s="74"/>
      <c r="AT31" s="74"/>
      <c r="AU31" s="74"/>
      <c r="AV31" s="74"/>
      <c r="AW31" s="74"/>
      <c r="AX31" s="74"/>
      <c r="AY31" s="74"/>
      <c r="AZ31" s="74"/>
      <c r="BA31" s="74"/>
    </row>
    <row r="32" spans="1:53" ht="26.25" customHeight="1" x14ac:dyDescent="0.2">
      <c r="A32" s="77"/>
      <c r="B32" s="78"/>
      <c r="C32" s="77">
        <v>29</v>
      </c>
      <c r="D32" s="85" t="s">
        <v>79</v>
      </c>
      <c r="E32" s="86" t="str">
        <f t="array" aca="1" ref="E32" ca="1">IFERROR(IMAGE(INDEX(Poke_Ref!$C$2:$C$745, MATCH(D32, Poke_Ref!$B$2:$B$745,0)), 3), "")</f>
        <v/>
      </c>
      <c r="F32" s="7"/>
      <c r="G32" s="7"/>
      <c r="H32" s="7" t="s">
        <v>8</v>
      </c>
      <c r="I32" s="7"/>
      <c r="J32" s="7"/>
      <c r="K32" s="7"/>
      <c r="L32" s="7"/>
      <c r="M32" s="7"/>
      <c r="N32" s="7"/>
      <c r="O32" s="7"/>
      <c r="P32" s="7"/>
      <c r="Q32" s="7"/>
      <c r="R32" s="7"/>
      <c r="S32" s="7"/>
      <c r="T32" s="7"/>
      <c r="U32" s="7"/>
      <c r="V32" s="7"/>
      <c r="W32" s="7"/>
      <c r="X32" s="7"/>
      <c r="Y32" s="7"/>
      <c r="Z32" s="7"/>
      <c r="AA32" s="7"/>
      <c r="AB32" s="7"/>
      <c r="AC32" s="7"/>
      <c r="AD32" s="7"/>
      <c r="AE32" s="7"/>
      <c r="AF32" s="73"/>
      <c r="AG32" s="74"/>
      <c r="AH32" s="74"/>
      <c r="AI32" s="74"/>
      <c r="AJ32" s="74"/>
      <c r="AK32" s="74"/>
      <c r="AL32" s="74"/>
      <c r="AM32" s="74"/>
      <c r="AN32" s="74"/>
      <c r="AO32" s="74"/>
      <c r="AP32" s="74"/>
      <c r="AQ32" s="74"/>
      <c r="AR32" s="74"/>
      <c r="AS32" s="74"/>
      <c r="AT32" s="74"/>
      <c r="AU32" s="74"/>
      <c r="AV32" s="74"/>
      <c r="AW32" s="74"/>
      <c r="AX32" s="74"/>
      <c r="AY32" s="74"/>
      <c r="AZ32" s="74"/>
      <c r="BA32" s="74"/>
    </row>
    <row r="33" spans="1:53" ht="26.25" customHeight="1" x14ac:dyDescent="0.2">
      <c r="A33" s="77"/>
      <c r="B33" s="78"/>
      <c r="C33" s="77">
        <v>30</v>
      </c>
      <c r="D33" s="85" t="s">
        <v>80</v>
      </c>
      <c r="E33" s="86" t="str">
        <f t="array" aca="1" ref="E33" ca="1">IFERROR(IMAGE(INDEX(Poke_Ref!$C$2:$C$745, MATCH(D33, Poke_Ref!$B$2:$B$745,0)), 3), "")</f>
        <v/>
      </c>
      <c r="F33" s="95"/>
      <c r="G33" s="95"/>
      <c r="H33" s="95"/>
      <c r="I33" s="95"/>
      <c r="J33" s="95"/>
      <c r="K33" s="95"/>
      <c r="L33" s="95"/>
      <c r="M33" s="95"/>
      <c r="N33" s="95"/>
      <c r="O33" s="95"/>
      <c r="P33" s="95"/>
      <c r="Q33" s="95"/>
      <c r="R33" s="95"/>
      <c r="S33" s="95"/>
      <c r="T33" s="95"/>
      <c r="U33" s="95"/>
      <c r="V33" s="95"/>
      <c r="W33" s="95"/>
      <c r="X33" s="95"/>
      <c r="Y33" s="95"/>
      <c r="Z33" s="95"/>
      <c r="AA33" s="95"/>
      <c r="AB33" s="95"/>
      <c r="AC33" s="95"/>
      <c r="AD33" s="95"/>
      <c r="AE33" s="95"/>
      <c r="AF33" s="73"/>
      <c r="AG33" s="74"/>
      <c r="AH33" s="74"/>
      <c r="AI33" s="74"/>
      <c r="AJ33" s="74"/>
      <c r="AK33" s="74"/>
      <c r="AL33" s="74"/>
      <c r="AM33" s="74"/>
      <c r="AN33" s="74"/>
      <c r="AO33" s="74"/>
      <c r="AP33" s="74"/>
      <c r="AQ33" s="74"/>
      <c r="AR33" s="74"/>
      <c r="AS33" s="74"/>
      <c r="AT33" s="74"/>
      <c r="AU33" s="74"/>
      <c r="AV33" s="74"/>
      <c r="AW33" s="74"/>
      <c r="AX33" s="74"/>
      <c r="AY33" s="74"/>
      <c r="AZ33" s="74"/>
      <c r="BA33" s="74"/>
    </row>
    <row r="34" spans="1:53" ht="26.25" customHeight="1" x14ac:dyDescent="0.2">
      <c r="A34" s="77"/>
      <c r="B34" s="78"/>
      <c r="C34" s="77">
        <v>31</v>
      </c>
      <c r="D34" s="85" t="s">
        <v>81</v>
      </c>
      <c r="E34" s="86" t="str">
        <f t="array" aca="1" ref="E34" ca="1">IFERROR(IMAGE(INDEX(Poke_Ref!$C$2:$C$745, MATCH(D34, Poke_Ref!$B$2:$B$745,0)), 3), "")</f>
        <v/>
      </c>
      <c r="F34" s="95"/>
      <c r="G34" s="95"/>
      <c r="H34" s="95"/>
      <c r="I34" s="95"/>
      <c r="J34" s="95"/>
      <c r="K34" s="95"/>
      <c r="L34" s="95"/>
      <c r="M34" s="95"/>
      <c r="N34" s="95"/>
      <c r="O34" s="95"/>
      <c r="P34" s="95"/>
      <c r="Q34" s="95"/>
      <c r="R34" s="95"/>
      <c r="S34" s="95"/>
      <c r="T34" s="95"/>
      <c r="U34" s="95"/>
      <c r="V34" s="95"/>
      <c r="W34" s="95"/>
      <c r="X34" s="95"/>
      <c r="Y34" s="95"/>
      <c r="Z34" s="95"/>
      <c r="AA34" s="95"/>
      <c r="AB34" s="95"/>
      <c r="AC34" s="95"/>
      <c r="AD34" s="95"/>
      <c r="AE34" s="95"/>
      <c r="AF34" s="73"/>
      <c r="AG34" s="74"/>
      <c r="AH34" s="74"/>
      <c r="AI34" s="74"/>
      <c r="AJ34" s="74"/>
      <c r="AK34" s="74"/>
      <c r="AL34" s="74"/>
      <c r="AM34" s="74"/>
      <c r="AN34" s="74"/>
      <c r="AO34" s="74"/>
      <c r="AP34" s="74"/>
      <c r="AQ34" s="74"/>
      <c r="AR34" s="74"/>
      <c r="AS34" s="74"/>
      <c r="AT34" s="74"/>
      <c r="AU34" s="74"/>
      <c r="AV34" s="74"/>
      <c r="AW34" s="74"/>
      <c r="AX34" s="74"/>
      <c r="AY34" s="74"/>
      <c r="AZ34" s="74"/>
      <c r="BA34" s="74"/>
    </row>
    <row r="35" spans="1:53" ht="26.25" customHeight="1" x14ac:dyDescent="0.2">
      <c r="A35" s="77"/>
      <c r="B35" s="78"/>
      <c r="C35" s="77">
        <v>32</v>
      </c>
      <c r="D35" s="85" t="s">
        <v>82</v>
      </c>
      <c r="E35" s="86" t="str">
        <f t="array" aca="1" ref="E35" ca="1">IFERROR(IMAGE(INDEX(Poke_Ref!$C$2:$C$745, MATCH(D35, Poke_Ref!$B$2:$B$745,0)), 3), "")</f>
        <v/>
      </c>
      <c r="F35" s="95"/>
      <c r="G35" s="95"/>
      <c r="H35" s="95"/>
      <c r="I35" s="95"/>
      <c r="J35" s="95"/>
      <c r="K35" s="95"/>
      <c r="L35" s="95"/>
      <c r="M35" s="95"/>
      <c r="N35" s="95"/>
      <c r="O35" s="95"/>
      <c r="P35" s="95"/>
      <c r="Q35" s="95"/>
      <c r="R35" s="95"/>
      <c r="S35" s="95"/>
      <c r="T35" s="95"/>
      <c r="U35" s="95"/>
      <c r="V35" s="95"/>
      <c r="W35" s="95"/>
      <c r="X35" s="95"/>
      <c r="Y35" s="95"/>
      <c r="Z35" s="95"/>
      <c r="AA35" s="95"/>
      <c r="AB35" s="95"/>
      <c r="AC35" s="95"/>
      <c r="AD35" s="95"/>
      <c r="AE35" s="95"/>
      <c r="AF35" s="73"/>
      <c r="AG35" s="74"/>
      <c r="AH35" s="74"/>
      <c r="AI35" s="74"/>
      <c r="AJ35" s="74"/>
      <c r="AK35" s="74"/>
      <c r="AL35" s="74"/>
      <c r="AM35" s="74"/>
      <c r="AN35" s="74"/>
      <c r="AO35" s="74"/>
      <c r="AP35" s="74"/>
      <c r="AQ35" s="74"/>
      <c r="AR35" s="74"/>
      <c r="AS35" s="74"/>
      <c r="AT35" s="74"/>
      <c r="AU35" s="74"/>
      <c r="AV35" s="74"/>
      <c r="AW35" s="74"/>
      <c r="AX35" s="74"/>
      <c r="AY35" s="74"/>
      <c r="AZ35" s="74"/>
      <c r="BA35" s="74"/>
    </row>
    <row r="36" spans="1:53" ht="26.25" customHeight="1" x14ac:dyDescent="0.2">
      <c r="A36" s="77"/>
      <c r="B36" s="78"/>
      <c r="C36" s="77">
        <v>33</v>
      </c>
      <c r="D36" s="85" t="s">
        <v>83</v>
      </c>
      <c r="E36" s="86" t="str">
        <f t="array" aca="1" ref="E36" ca="1">IFERROR(IMAGE(INDEX(Poke_Ref!$C$2:$C$745, MATCH(D36, Poke_Ref!$B$2:$B$745,0)), 3), "")</f>
        <v/>
      </c>
      <c r="F36" s="87"/>
      <c r="G36" s="87"/>
      <c r="H36" s="87" t="s">
        <v>8</v>
      </c>
      <c r="I36" s="87"/>
      <c r="J36" s="87"/>
      <c r="K36" s="87"/>
      <c r="L36" s="87"/>
      <c r="M36" s="87"/>
      <c r="N36" s="87"/>
      <c r="O36" s="87"/>
      <c r="P36" s="87"/>
      <c r="Q36" s="87"/>
      <c r="R36" s="87"/>
      <c r="S36" s="87"/>
      <c r="T36" s="87"/>
      <c r="U36" s="87"/>
      <c r="V36" s="87"/>
      <c r="W36" s="87"/>
      <c r="X36" s="87"/>
      <c r="Y36" s="87"/>
      <c r="Z36" s="87"/>
      <c r="AA36" s="87"/>
      <c r="AB36" s="87"/>
      <c r="AC36" s="87"/>
      <c r="AD36" s="87"/>
      <c r="AE36" s="87"/>
      <c r="AF36" s="73"/>
      <c r="AG36" s="74"/>
      <c r="AH36" s="74"/>
      <c r="AI36" s="74"/>
      <c r="AJ36" s="74"/>
      <c r="AK36" s="74"/>
      <c r="AL36" s="74"/>
      <c r="AM36" s="74"/>
      <c r="AN36" s="74"/>
      <c r="AO36" s="74"/>
      <c r="AP36" s="74"/>
      <c r="AQ36" s="74"/>
      <c r="AR36" s="74"/>
      <c r="AS36" s="74"/>
      <c r="AT36" s="74"/>
      <c r="AU36" s="74"/>
      <c r="AV36" s="74"/>
      <c r="AW36" s="74"/>
      <c r="AX36" s="74"/>
      <c r="AY36" s="74"/>
      <c r="AZ36" s="74"/>
      <c r="BA36" s="74"/>
    </row>
    <row r="37" spans="1:53" ht="26.25" customHeight="1" x14ac:dyDescent="0.2">
      <c r="A37" s="77"/>
      <c r="B37" s="78"/>
      <c r="C37" s="77">
        <v>34</v>
      </c>
      <c r="D37" s="85" t="s">
        <v>84</v>
      </c>
      <c r="E37" s="86" t="str">
        <f t="array" aca="1" ref="E37" ca="1">IFERROR(IMAGE(INDEX(Poke_Ref!$C$2:$C$745, MATCH(D37, Poke_Ref!$B$2:$B$745,0)), 3), "")</f>
        <v/>
      </c>
      <c r="F37" s="95"/>
      <c r="G37" s="95"/>
      <c r="H37" s="95"/>
      <c r="I37" s="95"/>
      <c r="J37" s="95"/>
      <c r="K37" s="95"/>
      <c r="L37" s="95"/>
      <c r="M37" s="95"/>
      <c r="N37" s="95"/>
      <c r="O37" s="95"/>
      <c r="P37" s="95"/>
      <c r="Q37" s="95"/>
      <c r="R37" s="95"/>
      <c r="S37" s="95"/>
      <c r="T37" s="95"/>
      <c r="U37" s="95"/>
      <c r="V37" s="95"/>
      <c r="W37" s="95"/>
      <c r="X37" s="95"/>
      <c r="Y37" s="95"/>
      <c r="Z37" s="95"/>
      <c r="AA37" s="95"/>
      <c r="AB37" s="95"/>
      <c r="AC37" s="95"/>
      <c r="AD37" s="95"/>
      <c r="AE37" s="95"/>
      <c r="AF37" s="73"/>
      <c r="AG37" s="74"/>
      <c r="AH37" s="74"/>
      <c r="AI37" s="74"/>
      <c r="AJ37" s="74"/>
      <c r="AK37" s="74"/>
      <c r="AL37" s="74"/>
      <c r="AM37" s="74"/>
      <c r="AN37" s="74"/>
      <c r="AO37" s="74"/>
      <c r="AP37" s="74"/>
      <c r="AQ37" s="74"/>
      <c r="AR37" s="74"/>
      <c r="AS37" s="74"/>
      <c r="AT37" s="74"/>
      <c r="AU37" s="74"/>
      <c r="AV37" s="74"/>
      <c r="AW37" s="74"/>
      <c r="AX37" s="74"/>
      <c r="AY37" s="74"/>
      <c r="AZ37" s="74"/>
      <c r="BA37" s="74"/>
    </row>
    <row r="38" spans="1:53" ht="26.25" customHeight="1" x14ac:dyDescent="0.2">
      <c r="A38" s="77"/>
      <c r="B38" s="78"/>
      <c r="C38" s="77">
        <v>35</v>
      </c>
      <c r="D38" s="85" t="s">
        <v>85</v>
      </c>
      <c r="E38" s="86" t="str">
        <f t="array" aca="1" ref="E38" ca="1">IFERROR(IMAGE(INDEX(Poke_Ref!$C$2:$C$745, MATCH(D38, Poke_Ref!$B$2:$B$745,0)), 3), "")</f>
        <v/>
      </c>
      <c r="F38" s="7"/>
      <c r="G38" s="7"/>
      <c r="H38" s="7" t="s">
        <v>8</v>
      </c>
      <c r="I38" s="7"/>
      <c r="J38" s="7"/>
      <c r="K38" s="7"/>
      <c r="L38" s="7"/>
      <c r="M38" s="7"/>
      <c r="N38" s="7"/>
      <c r="O38" s="7"/>
      <c r="P38" s="7"/>
      <c r="Q38" s="7"/>
      <c r="R38" s="7"/>
      <c r="S38" s="7"/>
      <c r="T38" s="7"/>
      <c r="U38" s="7"/>
      <c r="V38" s="7"/>
      <c r="W38" s="7"/>
      <c r="X38" s="7"/>
      <c r="Y38" s="7"/>
      <c r="Z38" s="7"/>
      <c r="AA38" s="7"/>
      <c r="AB38" s="7"/>
      <c r="AC38" s="7"/>
      <c r="AD38" s="7"/>
      <c r="AE38" s="7"/>
      <c r="AF38" s="73"/>
      <c r="AG38" s="74"/>
      <c r="AH38" s="74"/>
      <c r="AI38" s="74"/>
      <c r="AJ38" s="74"/>
      <c r="AK38" s="74"/>
      <c r="AL38" s="74"/>
      <c r="AM38" s="74"/>
      <c r="AN38" s="74"/>
      <c r="AO38" s="74"/>
      <c r="AP38" s="74"/>
      <c r="AQ38" s="74"/>
      <c r="AR38" s="74"/>
      <c r="AS38" s="74"/>
      <c r="AT38" s="74"/>
      <c r="AU38" s="74"/>
      <c r="AV38" s="74"/>
      <c r="AW38" s="74"/>
      <c r="AX38" s="74"/>
      <c r="AY38" s="74"/>
      <c r="AZ38" s="74"/>
      <c r="BA38" s="74"/>
    </row>
    <row r="39" spans="1:53" ht="26.25" customHeight="1" x14ac:dyDescent="0.2">
      <c r="A39" s="77"/>
      <c r="B39" s="78"/>
      <c r="C39" s="77">
        <v>36</v>
      </c>
      <c r="D39" s="85" t="s">
        <v>86</v>
      </c>
      <c r="E39" s="86" t="str">
        <f t="array" aca="1" ref="E39" ca="1">IFERROR(IMAGE(INDEX(Poke_Ref!$C$2:$C$745, MATCH(D39, Poke_Ref!$B$2:$B$745,0)), 3), "")</f>
        <v/>
      </c>
      <c r="F39" s="95"/>
      <c r="G39" s="95"/>
      <c r="H39" s="95"/>
      <c r="I39" s="95"/>
      <c r="J39" s="95"/>
      <c r="K39" s="95"/>
      <c r="L39" s="95"/>
      <c r="M39" s="95"/>
      <c r="N39" s="95"/>
      <c r="O39" s="95"/>
      <c r="P39" s="95"/>
      <c r="Q39" s="95"/>
      <c r="R39" s="95"/>
      <c r="S39" s="95"/>
      <c r="T39" s="95"/>
      <c r="U39" s="95"/>
      <c r="V39" s="95"/>
      <c r="W39" s="95"/>
      <c r="X39" s="95"/>
      <c r="Y39" s="95"/>
      <c r="Z39" s="95"/>
      <c r="AA39" s="95"/>
      <c r="AB39" s="95"/>
      <c r="AC39" s="95"/>
      <c r="AD39" s="95"/>
      <c r="AE39" s="95"/>
      <c r="AF39" s="73"/>
      <c r="AG39" s="74"/>
      <c r="AH39" s="74"/>
      <c r="AI39" s="74"/>
      <c r="AJ39" s="74"/>
      <c r="AK39" s="74"/>
      <c r="AL39" s="74"/>
      <c r="AM39" s="74"/>
      <c r="AN39" s="74"/>
      <c r="AO39" s="74"/>
      <c r="AP39" s="74"/>
      <c r="AQ39" s="74"/>
      <c r="AR39" s="74"/>
      <c r="AS39" s="74"/>
      <c r="AT39" s="74"/>
      <c r="AU39" s="74"/>
      <c r="AV39" s="74"/>
      <c r="AW39" s="74"/>
      <c r="AX39" s="74"/>
      <c r="AY39" s="74"/>
      <c r="AZ39" s="74"/>
      <c r="BA39" s="74"/>
    </row>
    <row r="40" spans="1:53" ht="26.25" customHeight="1" x14ac:dyDescent="0.2">
      <c r="A40" s="77"/>
      <c r="B40" s="78"/>
      <c r="C40" s="77">
        <v>37</v>
      </c>
      <c r="D40" s="85" t="s">
        <v>87</v>
      </c>
      <c r="E40" s="86" t="str">
        <f t="array" aca="1" ref="E40" ca="1">IFERROR(IMAGE(INDEX(Poke_Ref!$C$2:$C$745, MATCH(D40, Poke_Ref!$B$2:$B$745,0)), 3), "")</f>
        <v/>
      </c>
      <c r="F40" s="87"/>
      <c r="G40" s="87"/>
      <c r="H40" s="87" t="s">
        <v>8</v>
      </c>
      <c r="I40" s="87"/>
      <c r="J40" s="87"/>
      <c r="K40" s="87"/>
      <c r="L40" s="87"/>
      <c r="M40" s="87"/>
      <c r="N40" s="87"/>
      <c r="O40" s="87"/>
      <c r="P40" s="87"/>
      <c r="Q40" s="87"/>
      <c r="R40" s="87"/>
      <c r="S40" s="87"/>
      <c r="T40" s="87"/>
      <c r="U40" s="87"/>
      <c r="V40" s="87"/>
      <c r="W40" s="87"/>
      <c r="X40" s="87"/>
      <c r="Y40" s="87"/>
      <c r="Z40" s="87"/>
      <c r="AA40" s="87"/>
      <c r="AB40" s="87"/>
      <c r="AC40" s="87"/>
      <c r="AD40" s="87"/>
      <c r="AE40" s="87"/>
      <c r="AF40" s="73"/>
      <c r="AG40" s="74"/>
      <c r="AH40" s="74"/>
      <c r="AI40" s="74"/>
      <c r="AJ40" s="74"/>
      <c r="AK40" s="74"/>
      <c r="AL40" s="74"/>
      <c r="AM40" s="74"/>
      <c r="AN40" s="74"/>
      <c r="AO40" s="74"/>
      <c r="AP40" s="74"/>
      <c r="AQ40" s="74"/>
      <c r="AR40" s="74"/>
      <c r="AS40" s="74"/>
      <c r="AT40" s="74"/>
      <c r="AU40" s="74"/>
      <c r="AV40" s="74"/>
      <c r="AW40" s="74"/>
      <c r="AX40" s="74"/>
      <c r="AY40" s="74"/>
      <c r="AZ40" s="74"/>
      <c r="BA40" s="74"/>
    </row>
    <row r="41" spans="1:53" ht="26.25" customHeight="1" x14ac:dyDescent="0.2">
      <c r="A41" s="77"/>
      <c r="B41" s="78"/>
      <c r="C41" s="77">
        <v>38</v>
      </c>
      <c r="D41" s="85" t="s">
        <v>88</v>
      </c>
      <c r="E41" s="86" t="str">
        <f t="array" aca="1" ref="E41" ca="1">IFERROR(IMAGE(INDEX(Poke_Ref!$C$2:$C$745, MATCH(D41, Poke_Ref!$B$2:$B$745,0)), 3), "")</f>
        <v/>
      </c>
      <c r="F41" s="87"/>
      <c r="G41" s="87"/>
      <c r="H41" s="87" t="s">
        <v>8</v>
      </c>
      <c r="I41" s="87"/>
      <c r="J41" s="87"/>
      <c r="K41" s="87"/>
      <c r="L41" s="87"/>
      <c r="M41" s="87"/>
      <c r="N41" s="87"/>
      <c r="O41" s="87"/>
      <c r="P41" s="87"/>
      <c r="Q41" s="87"/>
      <c r="R41" s="87"/>
      <c r="S41" s="87"/>
      <c r="T41" s="87"/>
      <c r="U41" s="87"/>
      <c r="V41" s="87"/>
      <c r="W41" s="87"/>
      <c r="X41" s="87"/>
      <c r="Y41" s="87"/>
      <c r="Z41" s="87"/>
      <c r="AA41" s="87"/>
      <c r="AB41" s="87"/>
      <c r="AC41" s="87"/>
      <c r="AD41" s="87"/>
      <c r="AE41" s="87"/>
      <c r="AF41" s="73"/>
      <c r="AG41" s="74"/>
      <c r="AH41" s="74"/>
      <c r="AI41" s="74"/>
      <c r="AJ41" s="74"/>
      <c r="AK41" s="74"/>
      <c r="AL41" s="74"/>
      <c r="AM41" s="74"/>
      <c r="AN41" s="74"/>
      <c r="AO41" s="74"/>
      <c r="AP41" s="74"/>
      <c r="AQ41" s="74"/>
      <c r="AR41" s="74"/>
      <c r="AS41" s="74"/>
      <c r="AT41" s="74"/>
      <c r="AU41" s="74"/>
      <c r="AV41" s="74"/>
      <c r="AW41" s="74"/>
      <c r="AX41" s="74"/>
      <c r="AY41" s="74"/>
      <c r="AZ41" s="74"/>
      <c r="BA41" s="74"/>
    </row>
    <row r="42" spans="1:53" ht="26.25" customHeight="1" x14ac:dyDescent="0.2">
      <c r="A42" s="77"/>
      <c r="B42" s="78"/>
      <c r="C42" s="77">
        <v>39</v>
      </c>
      <c r="D42" s="85" t="s">
        <v>89</v>
      </c>
      <c r="E42" s="86" t="str">
        <f t="array" aca="1" ref="E42" ca="1">IFERROR(IMAGE(INDEX(Poke_Ref!$C$2:$C$745, MATCH(D42, Poke_Ref!$B$2:$B$745,0)), 3), "")</f>
        <v/>
      </c>
      <c r="F42" s="87"/>
      <c r="G42" s="87"/>
      <c r="H42" s="87" t="s">
        <v>8</v>
      </c>
      <c r="I42" s="87"/>
      <c r="J42" s="87"/>
      <c r="K42" s="87"/>
      <c r="L42" s="87"/>
      <c r="M42" s="87"/>
      <c r="N42" s="87"/>
      <c r="O42" s="87"/>
      <c r="P42" s="87"/>
      <c r="Q42" s="87"/>
      <c r="R42" s="87"/>
      <c r="S42" s="87"/>
      <c r="T42" s="87"/>
      <c r="U42" s="87"/>
      <c r="V42" s="87"/>
      <c r="W42" s="87"/>
      <c r="X42" s="87"/>
      <c r="Y42" s="87"/>
      <c r="Z42" s="87"/>
      <c r="AA42" s="87"/>
      <c r="AB42" s="87"/>
      <c r="AC42" s="87"/>
      <c r="AD42" s="87" t="s">
        <v>8</v>
      </c>
      <c r="AE42" s="87"/>
      <c r="AF42" s="73"/>
      <c r="AG42" s="74"/>
      <c r="AH42" s="74"/>
      <c r="AI42" s="74"/>
      <c r="AJ42" s="74"/>
      <c r="AK42" s="74"/>
      <c r="AL42" s="74"/>
      <c r="AM42" s="74"/>
      <c r="AN42" s="74"/>
      <c r="AO42" s="74"/>
      <c r="AP42" s="74"/>
      <c r="AQ42" s="74"/>
      <c r="AR42" s="74"/>
      <c r="AS42" s="74"/>
      <c r="AT42" s="74"/>
      <c r="AU42" s="74"/>
      <c r="AV42" s="74"/>
      <c r="AW42" s="74"/>
      <c r="AX42" s="74"/>
      <c r="AY42" s="74"/>
      <c r="AZ42" s="74"/>
      <c r="BA42" s="74"/>
    </row>
    <row r="43" spans="1:53" ht="26.25" customHeight="1" x14ac:dyDescent="0.2">
      <c r="A43" s="77"/>
      <c r="B43" s="78"/>
      <c r="C43" s="77">
        <v>40</v>
      </c>
      <c r="D43" s="85" t="s">
        <v>90</v>
      </c>
      <c r="E43" s="86" t="str">
        <f t="array" aca="1" ref="E43" ca="1">IFERROR(IMAGE(INDEX(Poke_Ref!$C$2:$C$745, MATCH(D43, Poke_Ref!$B$2:$B$745,0)), 3), "")</f>
        <v/>
      </c>
      <c r="F43" s="7"/>
      <c r="G43" s="7"/>
      <c r="H43" s="7" t="s">
        <v>8</v>
      </c>
      <c r="I43" s="7"/>
      <c r="J43" s="7"/>
      <c r="K43" s="7"/>
      <c r="L43" s="7"/>
      <c r="M43" s="7"/>
      <c r="N43" s="7"/>
      <c r="O43" s="7"/>
      <c r="P43" s="7"/>
      <c r="Q43" s="7"/>
      <c r="R43" s="7"/>
      <c r="S43" s="7"/>
      <c r="T43" s="7"/>
      <c r="U43" s="7"/>
      <c r="V43" s="7"/>
      <c r="W43" s="7"/>
      <c r="X43" s="7"/>
      <c r="Y43" s="7"/>
      <c r="Z43" s="7"/>
      <c r="AA43" s="7"/>
      <c r="AB43" s="7"/>
      <c r="AC43" s="7"/>
      <c r="AD43" s="7"/>
      <c r="AE43" s="7"/>
      <c r="AF43" s="73"/>
      <c r="AG43" s="74"/>
      <c r="AH43" s="74"/>
      <c r="AI43" s="74"/>
      <c r="AJ43" s="74"/>
      <c r="AK43" s="74"/>
      <c r="AL43" s="74"/>
      <c r="AM43" s="74"/>
      <c r="AN43" s="74"/>
      <c r="AO43" s="74"/>
      <c r="AP43" s="74"/>
      <c r="AQ43" s="74"/>
      <c r="AR43" s="74"/>
      <c r="AS43" s="74"/>
      <c r="AT43" s="74"/>
      <c r="AU43" s="74"/>
      <c r="AV43" s="74"/>
      <c r="AW43" s="74"/>
      <c r="AX43" s="74"/>
      <c r="AY43" s="74"/>
      <c r="AZ43" s="74"/>
      <c r="BA43" s="74"/>
    </row>
    <row r="44" spans="1:53" ht="26.25" customHeight="1" x14ac:dyDescent="0.2">
      <c r="A44" s="77"/>
      <c r="B44" s="78"/>
      <c r="C44" s="77">
        <v>41</v>
      </c>
      <c r="D44" s="85" t="s">
        <v>91</v>
      </c>
      <c r="E44" s="86" t="str">
        <f t="array" aca="1" ref="E44" ca="1">IFERROR(IMAGE(INDEX(Poke_Ref!$C$2:$C$745, MATCH(D44, Poke_Ref!$B$2:$B$745,0)), 3), "")</f>
        <v/>
      </c>
      <c r="F44" s="87"/>
      <c r="G44" s="87"/>
      <c r="H44" s="87" t="s">
        <v>8</v>
      </c>
      <c r="I44" s="87"/>
      <c r="J44" s="87"/>
      <c r="K44" s="87"/>
      <c r="L44" s="87"/>
      <c r="M44" s="87"/>
      <c r="N44" s="87"/>
      <c r="O44" s="87"/>
      <c r="P44" s="87"/>
      <c r="Q44" s="87"/>
      <c r="R44" s="87"/>
      <c r="S44" s="87"/>
      <c r="T44" s="87"/>
      <c r="U44" s="87"/>
      <c r="V44" s="87"/>
      <c r="W44" s="87"/>
      <c r="X44" s="87"/>
      <c r="Y44" s="87"/>
      <c r="Z44" s="87"/>
      <c r="AA44" s="87"/>
      <c r="AB44" s="87"/>
      <c r="AC44" s="87"/>
      <c r="AD44" s="87"/>
      <c r="AE44" s="87"/>
      <c r="AF44" s="73"/>
      <c r="AG44" s="74"/>
      <c r="AH44" s="74"/>
      <c r="AI44" s="74"/>
      <c r="AJ44" s="74"/>
      <c r="AK44" s="74"/>
      <c r="AL44" s="74"/>
      <c r="AM44" s="74"/>
      <c r="AN44" s="74"/>
      <c r="AO44" s="74"/>
      <c r="AP44" s="74"/>
      <c r="AQ44" s="74"/>
      <c r="AR44" s="74"/>
      <c r="AS44" s="74"/>
      <c r="AT44" s="74"/>
      <c r="AU44" s="74"/>
      <c r="AV44" s="74"/>
      <c r="AW44" s="74"/>
      <c r="AX44" s="74"/>
      <c r="AY44" s="74"/>
      <c r="AZ44" s="74"/>
      <c r="BA44" s="74"/>
    </row>
    <row r="45" spans="1:53" ht="26.25" customHeight="1" x14ac:dyDescent="0.2">
      <c r="A45" s="77"/>
      <c r="B45" s="78"/>
      <c r="C45" s="77">
        <v>42</v>
      </c>
      <c r="D45" s="85" t="s">
        <v>92</v>
      </c>
      <c r="E45" s="86" t="str">
        <f t="array" aca="1" ref="E45" ca="1">IFERROR(IMAGE(INDEX(Poke_Ref!$C$2:$C$745, MATCH(D45, Poke_Ref!$B$2:$B$745,0)), 3), "")</f>
        <v/>
      </c>
      <c r="F45" s="7"/>
      <c r="G45" s="7"/>
      <c r="H45" s="7" t="s">
        <v>8</v>
      </c>
      <c r="I45" s="7"/>
      <c r="J45" s="7"/>
      <c r="K45" s="7"/>
      <c r="L45" s="7"/>
      <c r="M45" s="7"/>
      <c r="N45" s="7"/>
      <c r="O45" s="7"/>
      <c r="P45" s="7"/>
      <c r="Q45" s="7"/>
      <c r="R45" s="7"/>
      <c r="S45" s="7"/>
      <c r="T45" s="7"/>
      <c r="U45" s="7"/>
      <c r="V45" s="7"/>
      <c r="W45" s="7"/>
      <c r="X45" s="7"/>
      <c r="Y45" s="7"/>
      <c r="Z45" s="7"/>
      <c r="AA45" s="7"/>
      <c r="AB45" s="7"/>
      <c r="AC45" s="7"/>
      <c r="AD45" s="7"/>
      <c r="AE45" s="7"/>
      <c r="AF45" s="73"/>
      <c r="AG45" s="74"/>
      <c r="AH45" s="74"/>
      <c r="AI45" s="74"/>
      <c r="AJ45" s="74"/>
      <c r="AK45" s="74"/>
      <c r="AL45" s="74"/>
      <c r="AM45" s="74"/>
      <c r="AN45" s="74"/>
      <c r="AO45" s="74"/>
      <c r="AP45" s="74"/>
      <c r="AQ45" s="74"/>
      <c r="AR45" s="74"/>
      <c r="AS45" s="74"/>
      <c r="AT45" s="74"/>
      <c r="AU45" s="74"/>
      <c r="AV45" s="74"/>
      <c r="AW45" s="74"/>
      <c r="AX45" s="74"/>
      <c r="AY45" s="74"/>
      <c r="AZ45" s="74"/>
      <c r="BA45" s="74"/>
    </row>
    <row r="46" spans="1:53" ht="26.25" customHeight="1" x14ac:dyDescent="0.2">
      <c r="A46" s="77"/>
      <c r="B46" s="78"/>
      <c r="C46" s="77">
        <v>43</v>
      </c>
      <c r="D46" s="85" t="s">
        <v>93</v>
      </c>
      <c r="E46" s="86" t="str">
        <f t="array" aca="1" ref="E46" ca="1">IFERROR(IMAGE(INDEX(Poke_Ref!$C$2:$C$745, MATCH(D46, Poke_Ref!$B$2:$B$745,0)), 3), "")</f>
        <v/>
      </c>
      <c r="F46" s="87"/>
      <c r="G46" s="87"/>
      <c r="H46" s="87" t="s">
        <v>8</v>
      </c>
      <c r="I46" s="87"/>
      <c r="J46" s="87"/>
      <c r="K46" s="87"/>
      <c r="L46" s="87"/>
      <c r="M46" s="87"/>
      <c r="N46" s="87"/>
      <c r="O46" s="87"/>
      <c r="P46" s="87"/>
      <c r="Q46" s="87"/>
      <c r="R46" s="87"/>
      <c r="S46" s="87"/>
      <c r="T46" s="87"/>
      <c r="U46" s="87"/>
      <c r="V46" s="87"/>
      <c r="W46" s="87"/>
      <c r="X46" s="87"/>
      <c r="Y46" s="87"/>
      <c r="Z46" s="87"/>
      <c r="AA46" s="87"/>
      <c r="AB46" s="87"/>
      <c r="AC46" s="87"/>
      <c r="AD46" s="87"/>
      <c r="AE46" s="87"/>
      <c r="AF46" s="73"/>
      <c r="AG46" s="74"/>
      <c r="AH46" s="74"/>
      <c r="AI46" s="74"/>
      <c r="AJ46" s="74"/>
      <c r="AK46" s="74"/>
      <c r="AL46" s="74"/>
      <c r="AM46" s="74"/>
      <c r="AN46" s="74"/>
      <c r="AO46" s="74"/>
      <c r="AP46" s="74"/>
      <c r="AQ46" s="74"/>
      <c r="AR46" s="74"/>
      <c r="AS46" s="74"/>
      <c r="AT46" s="74"/>
      <c r="AU46" s="74"/>
      <c r="AV46" s="74"/>
      <c r="AW46" s="74"/>
      <c r="AX46" s="74"/>
      <c r="AY46" s="74"/>
      <c r="AZ46" s="74"/>
      <c r="BA46" s="74"/>
    </row>
    <row r="47" spans="1:53" ht="26.25" customHeight="1" x14ac:dyDescent="0.2">
      <c r="A47" s="77"/>
      <c r="B47" s="78"/>
      <c r="C47" s="77">
        <v>44</v>
      </c>
      <c r="D47" s="85" t="s">
        <v>94</v>
      </c>
      <c r="E47" s="86" t="str">
        <f t="array" aca="1" ref="E47" ca="1">IFERROR(IMAGE(INDEX(Poke_Ref!$C$2:$C$745, MATCH(D47, Poke_Ref!$B$2:$B$745,0)), 3), "")</f>
        <v/>
      </c>
      <c r="F47" s="7"/>
      <c r="G47" s="7"/>
      <c r="H47" s="7" t="s">
        <v>8</v>
      </c>
      <c r="I47" s="7"/>
      <c r="J47" s="7"/>
      <c r="K47" s="7"/>
      <c r="L47" s="7"/>
      <c r="M47" s="7"/>
      <c r="N47" s="7"/>
      <c r="O47" s="7"/>
      <c r="P47" s="7"/>
      <c r="Q47" s="7"/>
      <c r="R47" s="7"/>
      <c r="S47" s="7"/>
      <c r="T47" s="7"/>
      <c r="U47" s="7"/>
      <c r="V47" s="7"/>
      <c r="W47" s="7"/>
      <c r="X47" s="7"/>
      <c r="Y47" s="7"/>
      <c r="Z47" s="7"/>
      <c r="AA47" s="7"/>
      <c r="AB47" s="7"/>
      <c r="AC47" s="7"/>
      <c r="AD47" s="7"/>
      <c r="AE47" s="7"/>
      <c r="AF47" s="73"/>
      <c r="AG47" s="74"/>
      <c r="AH47" s="74"/>
      <c r="AI47" s="74"/>
      <c r="AJ47" s="74"/>
      <c r="AK47" s="74"/>
      <c r="AL47" s="74"/>
      <c r="AM47" s="74"/>
      <c r="AN47" s="74"/>
      <c r="AO47" s="74"/>
      <c r="AP47" s="74"/>
      <c r="AQ47" s="74"/>
      <c r="AR47" s="74"/>
      <c r="AS47" s="74"/>
      <c r="AT47" s="74"/>
      <c r="AU47" s="74"/>
      <c r="AV47" s="74"/>
      <c r="AW47" s="74"/>
      <c r="AX47" s="74"/>
      <c r="AY47" s="74"/>
      <c r="AZ47" s="74"/>
      <c r="BA47" s="74"/>
    </row>
    <row r="48" spans="1:53" ht="26.25" customHeight="1" x14ac:dyDescent="0.2">
      <c r="A48" s="77"/>
      <c r="B48" s="78"/>
      <c r="C48" s="77">
        <v>45</v>
      </c>
      <c r="D48" s="85" t="s">
        <v>95</v>
      </c>
      <c r="E48" s="86" t="str">
        <f t="array" aca="1" ref="E48" ca="1">IFERROR(IMAGE(INDEX(Poke_Ref!$C$2:$C$745, MATCH(D48, Poke_Ref!$B$2:$B$745,0)), 3), "")</f>
        <v/>
      </c>
      <c r="F48" s="95"/>
      <c r="G48" s="95"/>
      <c r="H48" s="95"/>
      <c r="I48" s="95"/>
      <c r="J48" s="95"/>
      <c r="K48" s="95"/>
      <c r="L48" s="95"/>
      <c r="M48" s="95"/>
      <c r="N48" s="95"/>
      <c r="O48" s="95"/>
      <c r="P48" s="95"/>
      <c r="Q48" s="95"/>
      <c r="R48" s="95"/>
      <c r="S48" s="95"/>
      <c r="T48" s="95"/>
      <c r="U48" s="95"/>
      <c r="V48" s="95"/>
      <c r="W48" s="95"/>
      <c r="X48" s="95"/>
      <c r="Y48" s="95"/>
      <c r="Z48" s="95"/>
      <c r="AA48" s="95"/>
      <c r="AB48" s="95"/>
      <c r="AC48" s="95"/>
      <c r="AD48" s="95"/>
      <c r="AE48" s="95"/>
      <c r="AF48" s="73"/>
      <c r="AG48" s="74"/>
      <c r="AH48" s="74"/>
      <c r="AI48" s="74"/>
      <c r="AJ48" s="74"/>
      <c r="AK48" s="74"/>
      <c r="AL48" s="74"/>
      <c r="AM48" s="74"/>
      <c r="AN48" s="74"/>
      <c r="AO48" s="74"/>
      <c r="AP48" s="74"/>
      <c r="AQ48" s="74"/>
      <c r="AR48" s="74"/>
      <c r="AS48" s="74"/>
      <c r="AT48" s="74"/>
      <c r="AU48" s="74"/>
      <c r="AV48" s="74"/>
      <c r="AW48" s="74"/>
      <c r="AX48" s="74"/>
      <c r="AY48" s="74"/>
      <c r="AZ48" s="74"/>
      <c r="BA48" s="74"/>
    </row>
    <row r="49" spans="1:53" ht="26.25" customHeight="1" x14ac:dyDescent="0.2">
      <c r="A49" s="77"/>
      <c r="B49" s="78"/>
      <c r="C49" s="77">
        <v>46</v>
      </c>
      <c r="D49" s="85" t="s">
        <v>96</v>
      </c>
      <c r="E49" s="86" t="str">
        <f t="array" aca="1" ref="E49" ca="1">IFERROR(IMAGE(INDEX(Poke_Ref!$C$2:$C$745, MATCH(D49, Poke_Ref!$B$2:$B$745,0)), 3), "")</f>
        <v/>
      </c>
      <c r="F49" s="87"/>
      <c r="G49" s="87"/>
      <c r="H49" s="87" t="s">
        <v>8</v>
      </c>
      <c r="I49" s="87"/>
      <c r="J49" s="87"/>
      <c r="K49" s="87"/>
      <c r="L49" s="87"/>
      <c r="M49" s="87"/>
      <c r="N49" s="87"/>
      <c r="O49" s="87"/>
      <c r="P49" s="87"/>
      <c r="Q49" s="87"/>
      <c r="R49" s="87"/>
      <c r="S49" s="87"/>
      <c r="T49" s="87"/>
      <c r="U49" s="87"/>
      <c r="V49" s="87"/>
      <c r="W49" s="87"/>
      <c r="X49" s="87"/>
      <c r="Y49" s="87"/>
      <c r="Z49" s="87"/>
      <c r="AA49" s="87"/>
      <c r="AB49" s="87"/>
      <c r="AC49" s="87"/>
      <c r="AD49" s="87"/>
      <c r="AE49" s="87"/>
      <c r="AF49" s="73"/>
      <c r="AG49" s="74"/>
      <c r="AH49" s="74"/>
      <c r="AI49" s="74"/>
      <c r="AJ49" s="74"/>
      <c r="AK49" s="74"/>
      <c r="AL49" s="74"/>
      <c r="AM49" s="74"/>
      <c r="AN49" s="74"/>
      <c r="AO49" s="74"/>
      <c r="AP49" s="74"/>
      <c r="AQ49" s="74"/>
      <c r="AR49" s="74"/>
      <c r="AS49" s="74"/>
      <c r="AT49" s="74"/>
      <c r="AU49" s="74"/>
      <c r="AV49" s="74"/>
      <c r="AW49" s="74"/>
      <c r="AX49" s="74"/>
      <c r="AY49" s="74"/>
      <c r="AZ49" s="74"/>
      <c r="BA49" s="74"/>
    </row>
    <row r="50" spans="1:53" ht="26.25" customHeight="1" x14ac:dyDescent="0.2">
      <c r="A50" s="77"/>
      <c r="B50" s="78"/>
      <c r="C50" s="77">
        <v>47</v>
      </c>
      <c r="D50" s="85" t="s">
        <v>97</v>
      </c>
      <c r="E50" s="86" t="str">
        <f t="array" aca="1" ref="E50" ca="1">IFERROR(IMAGE(INDEX(Poke_Ref!$C$2:$C$745, MATCH(D50, Poke_Ref!$B$2:$B$745,0)), 3), "")</f>
        <v/>
      </c>
      <c r="F50" s="95"/>
      <c r="G50" s="95"/>
      <c r="H50" s="95"/>
      <c r="I50" s="95"/>
      <c r="J50" s="95"/>
      <c r="K50" s="95"/>
      <c r="L50" s="95"/>
      <c r="M50" s="95"/>
      <c r="N50" s="95"/>
      <c r="O50" s="95"/>
      <c r="P50" s="95"/>
      <c r="Q50" s="95"/>
      <c r="R50" s="95"/>
      <c r="S50" s="95"/>
      <c r="T50" s="95"/>
      <c r="U50" s="95"/>
      <c r="V50" s="95"/>
      <c r="W50" s="95"/>
      <c r="X50" s="95"/>
      <c r="Y50" s="95"/>
      <c r="Z50" s="95"/>
      <c r="AA50" s="95"/>
      <c r="AB50" s="95"/>
      <c r="AC50" s="95"/>
      <c r="AD50" s="95"/>
      <c r="AE50" s="95"/>
      <c r="AF50" s="73"/>
      <c r="AG50" s="74"/>
      <c r="AH50" s="74"/>
      <c r="AI50" s="74"/>
      <c r="AJ50" s="74"/>
      <c r="AK50" s="74"/>
      <c r="AL50" s="74"/>
      <c r="AM50" s="74"/>
      <c r="AN50" s="74"/>
      <c r="AO50" s="74"/>
      <c r="AP50" s="74"/>
      <c r="AQ50" s="74"/>
      <c r="AR50" s="74"/>
      <c r="AS50" s="74"/>
      <c r="AT50" s="74"/>
      <c r="AU50" s="74"/>
      <c r="AV50" s="74"/>
      <c r="AW50" s="74"/>
      <c r="AX50" s="74"/>
      <c r="AY50" s="74"/>
      <c r="AZ50" s="74"/>
      <c r="BA50" s="74"/>
    </row>
    <row r="51" spans="1:53" ht="26.25" customHeight="1" x14ac:dyDescent="0.2">
      <c r="A51" s="77"/>
      <c r="B51" s="78"/>
      <c r="C51" s="77">
        <v>48</v>
      </c>
      <c r="D51" s="85" t="s">
        <v>98</v>
      </c>
      <c r="E51" s="86" t="str">
        <f t="array" aca="1" ref="E51" ca="1">IFERROR(IMAGE(INDEX(Poke_Ref!$C$2:$C$745, MATCH(D51, Poke_Ref!$B$2:$B$745,0)), 3), "")</f>
        <v/>
      </c>
      <c r="F51" s="95"/>
      <c r="G51" s="95"/>
      <c r="H51" s="95"/>
      <c r="I51" s="95"/>
      <c r="J51" s="95"/>
      <c r="K51" s="95"/>
      <c r="L51" s="95"/>
      <c r="M51" s="95"/>
      <c r="N51" s="95"/>
      <c r="O51" s="95"/>
      <c r="P51" s="95"/>
      <c r="Q51" s="95"/>
      <c r="R51" s="95"/>
      <c r="S51" s="95"/>
      <c r="T51" s="95"/>
      <c r="U51" s="95"/>
      <c r="V51" s="95"/>
      <c r="W51" s="95"/>
      <c r="X51" s="95"/>
      <c r="Y51" s="95"/>
      <c r="Z51" s="95"/>
      <c r="AA51" s="95"/>
      <c r="AB51" s="95"/>
      <c r="AC51" s="95"/>
      <c r="AD51" s="95"/>
      <c r="AE51" s="95"/>
      <c r="AF51" s="73"/>
      <c r="AG51" s="74"/>
      <c r="AH51" s="74"/>
      <c r="AI51" s="74"/>
      <c r="AJ51" s="74"/>
      <c r="AK51" s="74"/>
      <c r="AL51" s="74"/>
      <c r="AM51" s="74"/>
      <c r="AN51" s="74"/>
      <c r="AO51" s="74"/>
      <c r="AP51" s="74"/>
      <c r="AQ51" s="74"/>
      <c r="AR51" s="74"/>
      <c r="AS51" s="74"/>
      <c r="AT51" s="74"/>
      <c r="AU51" s="74"/>
      <c r="AV51" s="74"/>
      <c r="AW51" s="74"/>
      <c r="AX51" s="74"/>
      <c r="AY51" s="74"/>
      <c r="AZ51" s="74"/>
      <c r="BA51" s="74"/>
    </row>
    <row r="52" spans="1:53" ht="26.25" customHeight="1" x14ac:dyDescent="0.2">
      <c r="A52" s="77"/>
      <c r="B52" s="78"/>
      <c r="C52" s="77">
        <v>49</v>
      </c>
      <c r="D52" s="85" t="s">
        <v>99</v>
      </c>
      <c r="E52" s="86" t="str">
        <f t="array" aca="1" ref="E52" ca="1">IFERROR(IMAGE(INDEX(Poke_Ref!$C$2:$C$745, MATCH(D52, Poke_Ref!$B$2:$B$745,0)), 3), "")</f>
        <v/>
      </c>
      <c r="F52" s="7"/>
      <c r="G52" s="7"/>
      <c r="H52" s="7" t="s">
        <v>8</v>
      </c>
      <c r="I52" s="7"/>
      <c r="J52" s="7"/>
      <c r="K52" s="7"/>
      <c r="L52" s="7"/>
      <c r="M52" s="7"/>
      <c r="N52" s="7"/>
      <c r="O52" s="7"/>
      <c r="P52" s="7"/>
      <c r="Q52" s="7"/>
      <c r="R52" s="7"/>
      <c r="S52" s="7"/>
      <c r="T52" s="7"/>
      <c r="U52" s="7"/>
      <c r="V52" s="7"/>
      <c r="W52" s="7"/>
      <c r="X52" s="7"/>
      <c r="Y52" s="7"/>
      <c r="Z52" s="7"/>
      <c r="AA52" s="7"/>
      <c r="AB52" s="7"/>
      <c r="AC52" s="7"/>
      <c r="AD52" s="7"/>
      <c r="AE52" s="7"/>
      <c r="AF52" s="73"/>
      <c r="AG52" s="74"/>
      <c r="AH52" s="74"/>
      <c r="AI52" s="74"/>
      <c r="AJ52" s="74"/>
      <c r="AK52" s="74"/>
      <c r="AL52" s="74"/>
      <c r="AM52" s="74"/>
      <c r="AN52" s="74"/>
      <c r="AO52" s="74"/>
      <c r="AP52" s="74"/>
      <c r="AQ52" s="74"/>
      <c r="AR52" s="74"/>
      <c r="AS52" s="74"/>
      <c r="AT52" s="74"/>
      <c r="AU52" s="74"/>
      <c r="AV52" s="74"/>
      <c r="AW52" s="74"/>
      <c r="AX52" s="74"/>
      <c r="AY52" s="74"/>
      <c r="AZ52" s="74"/>
      <c r="BA52" s="74"/>
    </row>
    <row r="53" spans="1:53" ht="26.25" customHeight="1" x14ac:dyDescent="0.2">
      <c r="A53" s="77"/>
      <c r="B53" s="78"/>
      <c r="C53" s="77">
        <v>50</v>
      </c>
      <c r="D53" s="85" t="s">
        <v>100</v>
      </c>
      <c r="E53" s="86" t="str">
        <f t="array" aca="1" ref="E53" ca="1">IFERROR(IMAGE(INDEX(Poke_Ref!$C$2:$C$745, MATCH(D53, Poke_Ref!$B$2:$B$745,0)), 3), "")</f>
        <v/>
      </c>
      <c r="F53" s="87"/>
      <c r="G53" s="87"/>
      <c r="H53" s="87" t="s">
        <v>8</v>
      </c>
      <c r="I53" s="87"/>
      <c r="J53" s="87"/>
      <c r="K53" s="87"/>
      <c r="L53" s="87"/>
      <c r="M53" s="87"/>
      <c r="N53" s="87"/>
      <c r="O53" s="87"/>
      <c r="P53" s="87"/>
      <c r="Q53" s="87"/>
      <c r="R53" s="87"/>
      <c r="S53" s="87"/>
      <c r="T53" s="87"/>
      <c r="U53" s="87"/>
      <c r="V53" s="87"/>
      <c r="W53" s="87"/>
      <c r="X53" s="87"/>
      <c r="Y53" s="87"/>
      <c r="Z53" s="87"/>
      <c r="AA53" s="87"/>
      <c r="AB53" s="87"/>
      <c r="AC53" s="87"/>
      <c r="AD53" s="87"/>
      <c r="AE53" s="87"/>
      <c r="AF53" s="73"/>
      <c r="AG53" s="74"/>
      <c r="AH53" s="74"/>
      <c r="AI53" s="74"/>
      <c r="AJ53" s="74"/>
      <c r="AK53" s="74"/>
      <c r="AL53" s="74"/>
      <c r="AM53" s="74"/>
      <c r="AN53" s="74"/>
      <c r="AO53" s="74"/>
      <c r="AP53" s="74"/>
      <c r="AQ53" s="74"/>
      <c r="AR53" s="74"/>
      <c r="AS53" s="74"/>
      <c r="AT53" s="74"/>
      <c r="AU53" s="74"/>
      <c r="AV53" s="74"/>
      <c r="AW53" s="74"/>
      <c r="AX53" s="74"/>
      <c r="AY53" s="74"/>
      <c r="AZ53" s="74"/>
      <c r="BA53" s="74"/>
    </row>
    <row r="54" spans="1:53" ht="26.25" customHeight="1" x14ac:dyDescent="0.2">
      <c r="A54" s="77"/>
      <c r="B54" s="78"/>
      <c r="C54" s="77">
        <v>51</v>
      </c>
      <c r="D54" s="85" t="s">
        <v>101</v>
      </c>
      <c r="E54" s="86" t="str">
        <f t="array" aca="1" ref="E54" ca="1">IFERROR(IMAGE(INDEX(Poke_Ref!$C$2:$C$745, MATCH(D54, Poke_Ref!$B$2:$B$745,0)), 3), "")</f>
        <v/>
      </c>
      <c r="F54" s="87"/>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73"/>
      <c r="AG54" s="74"/>
      <c r="AH54" s="74"/>
      <c r="AI54" s="74"/>
      <c r="AJ54" s="74"/>
      <c r="AK54" s="74"/>
      <c r="AL54" s="74"/>
      <c r="AM54" s="74"/>
      <c r="AN54" s="74"/>
      <c r="AO54" s="74"/>
      <c r="AP54" s="74"/>
      <c r="AQ54" s="74"/>
      <c r="AR54" s="74"/>
      <c r="AS54" s="74"/>
      <c r="AT54" s="74"/>
      <c r="AU54" s="74"/>
      <c r="AV54" s="74"/>
      <c r="AW54" s="74"/>
      <c r="AX54" s="74"/>
      <c r="AY54" s="74"/>
      <c r="AZ54" s="74"/>
      <c r="BA54" s="74"/>
    </row>
    <row r="55" spans="1:53" ht="26.25" customHeight="1" x14ac:dyDescent="0.2">
      <c r="A55" s="77"/>
      <c r="B55" s="78"/>
      <c r="C55" s="77">
        <v>52</v>
      </c>
      <c r="D55" s="85" t="s">
        <v>102</v>
      </c>
      <c r="E55" s="86" t="str">
        <f t="array" aca="1" ref="E55" ca="1">IFERROR(IMAGE(INDEX(Poke_Ref!$C$2:$C$745, MATCH(D55, Poke_Ref!$B$2:$B$745,0)), 3), "")</f>
        <v/>
      </c>
      <c r="F55" s="95"/>
      <c r="G55" s="95"/>
      <c r="H55" s="95"/>
      <c r="I55" s="95"/>
      <c r="J55" s="95"/>
      <c r="K55" s="95"/>
      <c r="L55" s="95"/>
      <c r="M55" s="95"/>
      <c r="N55" s="95"/>
      <c r="O55" s="95"/>
      <c r="P55" s="95"/>
      <c r="Q55" s="95"/>
      <c r="R55" s="95"/>
      <c r="S55" s="95"/>
      <c r="T55" s="95"/>
      <c r="U55" s="95"/>
      <c r="V55" s="95"/>
      <c r="W55" s="95"/>
      <c r="X55" s="95"/>
      <c r="Y55" s="95"/>
      <c r="Z55" s="95"/>
      <c r="AA55" s="95"/>
      <c r="AB55" s="95"/>
      <c r="AC55" s="95"/>
      <c r="AD55" s="95"/>
      <c r="AE55" s="95"/>
      <c r="AF55" s="73"/>
      <c r="AG55" s="74"/>
      <c r="AH55" s="74"/>
      <c r="AI55" s="74"/>
      <c r="AJ55" s="74"/>
      <c r="AK55" s="74"/>
      <c r="AL55" s="74"/>
      <c r="AM55" s="74"/>
      <c r="AN55" s="74"/>
      <c r="AO55" s="74"/>
      <c r="AP55" s="74"/>
      <c r="AQ55" s="74"/>
      <c r="AR55" s="74"/>
      <c r="AS55" s="74"/>
      <c r="AT55" s="74"/>
      <c r="AU55" s="74"/>
      <c r="AV55" s="74"/>
      <c r="AW55" s="74"/>
      <c r="AX55" s="74"/>
      <c r="AY55" s="74"/>
      <c r="AZ55" s="74"/>
      <c r="BA55" s="74"/>
    </row>
    <row r="56" spans="1:53" ht="26.25" customHeight="1" x14ac:dyDescent="0.2">
      <c r="A56" s="77"/>
      <c r="B56" s="78"/>
      <c r="C56" s="77">
        <v>53</v>
      </c>
      <c r="D56" s="85" t="s">
        <v>103</v>
      </c>
      <c r="E56" s="86" t="str">
        <f t="array" aca="1" ref="E56" ca="1">IFERROR(IMAGE(INDEX(Poke_Ref!$C$2:$C$745, MATCH(D56, Poke_Ref!$B$2:$B$745,0)), 3), "")</f>
        <v/>
      </c>
      <c r="F56" s="7"/>
      <c r="G56" s="7"/>
      <c r="H56" s="7" t="s">
        <v>8</v>
      </c>
      <c r="I56" s="7"/>
      <c r="J56" s="7"/>
      <c r="K56" s="7"/>
      <c r="L56" s="7"/>
      <c r="M56" s="7"/>
      <c r="N56" s="7"/>
      <c r="O56" s="7"/>
      <c r="P56" s="7"/>
      <c r="Q56" s="7"/>
      <c r="R56" s="7"/>
      <c r="S56" s="7"/>
      <c r="T56" s="7"/>
      <c r="U56" s="7"/>
      <c r="V56" s="7"/>
      <c r="W56" s="7"/>
      <c r="X56" s="7"/>
      <c r="Y56" s="7"/>
      <c r="Z56" s="7"/>
      <c r="AA56" s="7"/>
      <c r="AB56" s="7"/>
      <c r="AC56" s="7"/>
      <c r="AD56" s="7"/>
      <c r="AE56" s="7"/>
      <c r="AF56" s="73"/>
      <c r="AG56" s="74"/>
      <c r="AH56" s="74"/>
      <c r="AI56" s="74"/>
      <c r="AJ56" s="74"/>
      <c r="AK56" s="74"/>
      <c r="AL56" s="74"/>
      <c r="AM56" s="74"/>
      <c r="AN56" s="74"/>
      <c r="AO56" s="74"/>
      <c r="AP56" s="74"/>
      <c r="AQ56" s="74"/>
      <c r="AR56" s="74"/>
      <c r="AS56" s="74"/>
      <c r="AT56" s="74"/>
      <c r="AU56" s="74"/>
      <c r="AV56" s="74"/>
      <c r="AW56" s="74"/>
      <c r="AX56" s="74"/>
      <c r="AY56" s="74"/>
      <c r="AZ56" s="74"/>
      <c r="BA56" s="74"/>
    </row>
    <row r="57" spans="1:53" ht="26.25" customHeight="1" x14ac:dyDescent="0.2">
      <c r="A57" s="77"/>
      <c r="B57" s="78"/>
      <c r="C57" s="77">
        <v>54</v>
      </c>
      <c r="D57" s="85" t="s">
        <v>104</v>
      </c>
      <c r="E57" s="86" t="str">
        <f t="array" aca="1" ref="E57" ca="1">IFERROR(IMAGE(INDEX(Poke_Ref!$C$2:$C$745, MATCH(D57, Poke_Ref!$B$2:$B$745,0)), 3), "")</f>
        <v/>
      </c>
      <c r="F57" s="7"/>
      <c r="G57" s="7"/>
      <c r="H57" s="7" t="s">
        <v>8</v>
      </c>
      <c r="I57" s="7"/>
      <c r="J57" s="7"/>
      <c r="K57" s="7"/>
      <c r="L57" s="7"/>
      <c r="M57" s="7"/>
      <c r="N57" s="7"/>
      <c r="O57" s="7"/>
      <c r="P57" s="7"/>
      <c r="Q57" s="7"/>
      <c r="R57" s="7"/>
      <c r="S57" s="7"/>
      <c r="T57" s="7"/>
      <c r="U57" s="7"/>
      <c r="V57" s="7"/>
      <c r="W57" s="7"/>
      <c r="X57" s="7"/>
      <c r="Y57" s="7"/>
      <c r="Z57" s="7"/>
      <c r="AA57" s="7"/>
      <c r="AB57" s="7"/>
      <c r="AC57" s="7"/>
      <c r="AD57" s="7"/>
      <c r="AE57" s="7"/>
      <c r="AF57" s="73"/>
      <c r="AG57" s="74"/>
      <c r="AH57" s="74"/>
      <c r="AI57" s="74"/>
      <c r="AJ57" s="74"/>
      <c r="AK57" s="74"/>
      <c r="AL57" s="74"/>
      <c r="AM57" s="74"/>
      <c r="AN57" s="74"/>
      <c r="AO57" s="74"/>
      <c r="AP57" s="74"/>
      <c r="AQ57" s="74"/>
      <c r="AR57" s="74"/>
      <c r="AS57" s="74"/>
      <c r="AT57" s="74"/>
      <c r="AU57" s="74"/>
      <c r="AV57" s="74"/>
      <c r="AW57" s="74"/>
      <c r="AX57" s="74"/>
      <c r="AY57" s="74"/>
      <c r="AZ57" s="74"/>
      <c r="BA57" s="74"/>
    </row>
    <row r="58" spans="1:53" ht="26.25" customHeight="1" x14ac:dyDescent="0.2">
      <c r="A58" s="77"/>
      <c r="B58" s="78"/>
      <c r="C58" s="77">
        <v>55</v>
      </c>
      <c r="D58" s="85" t="s">
        <v>105</v>
      </c>
      <c r="E58" s="86" t="str">
        <f t="array" aca="1" ref="E58" ca="1">IFERROR(IMAGE(INDEX(Poke_Ref!$C$2:$C$745, MATCH(D58, Poke_Ref!$B$2:$B$745,0)), 3), "")</f>
        <v/>
      </c>
      <c r="F58" s="7"/>
      <c r="G58" s="7"/>
      <c r="H58" s="7" t="s">
        <v>8</v>
      </c>
      <c r="I58" s="7"/>
      <c r="J58" s="7"/>
      <c r="K58" s="7"/>
      <c r="L58" s="7"/>
      <c r="M58" s="7"/>
      <c r="N58" s="7"/>
      <c r="O58" s="7"/>
      <c r="P58" s="7"/>
      <c r="Q58" s="7"/>
      <c r="R58" s="7"/>
      <c r="S58" s="7"/>
      <c r="T58" s="7"/>
      <c r="U58" s="7"/>
      <c r="V58" s="7"/>
      <c r="W58" s="7"/>
      <c r="X58" s="7"/>
      <c r="Y58" s="7"/>
      <c r="Z58" s="7"/>
      <c r="AA58" s="7"/>
      <c r="AB58" s="7"/>
      <c r="AC58" s="7"/>
      <c r="AD58" s="7"/>
      <c r="AE58" s="7"/>
      <c r="AF58" s="73"/>
      <c r="AG58" s="74"/>
      <c r="AH58" s="74"/>
      <c r="AI58" s="74"/>
      <c r="AJ58" s="74"/>
      <c r="AK58" s="74"/>
      <c r="AL58" s="74"/>
      <c r="AM58" s="74"/>
      <c r="AN58" s="74"/>
      <c r="AO58" s="74"/>
      <c r="AP58" s="74"/>
      <c r="AQ58" s="74"/>
      <c r="AR58" s="74"/>
      <c r="AS58" s="74"/>
      <c r="AT58" s="74"/>
      <c r="AU58" s="74"/>
      <c r="AV58" s="74"/>
      <c r="AW58" s="74"/>
      <c r="AX58" s="74"/>
      <c r="AY58" s="74"/>
      <c r="AZ58" s="74"/>
      <c r="BA58" s="74"/>
    </row>
    <row r="59" spans="1:53" ht="26.25" customHeight="1" x14ac:dyDescent="0.2">
      <c r="A59" s="77"/>
      <c r="B59" s="78"/>
      <c r="C59" s="77">
        <v>56</v>
      </c>
      <c r="D59" s="85" t="s">
        <v>106</v>
      </c>
      <c r="E59" s="86" t="str">
        <f t="array" aca="1" ref="E59" ca="1">IFERROR(IMAGE(INDEX(Poke_Ref!$C$2:$C$745, MATCH(D59, Poke_Ref!$B$2:$B$745,0)), 3), "")</f>
        <v/>
      </c>
      <c r="F59" s="7"/>
      <c r="G59" s="7"/>
      <c r="H59" s="7" t="s">
        <v>8</v>
      </c>
      <c r="I59" s="7"/>
      <c r="J59" s="7"/>
      <c r="K59" s="7"/>
      <c r="L59" s="7"/>
      <c r="M59" s="7"/>
      <c r="N59" s="7"/>
      <c r="O59" s="7"/>
      <c r="P59" s="7"/>
      <c r="Q59" s="7"/>
      <c r="R59" s="7"/>
      <c r="S59" s="7"/>
      <c r="T59" s="7"/>
      <c r="U59" s="7"/>
      <c r="V59" s="7"/>
      <c r="W59" s="7"/>
      <c r="X59" s="7"/>
      <c r="Y59" s="7"/>
      <c r="Z59" s="7"/>
      <c r="AA59" s="7"/>
      <c r="AB59" s="7"/>
      <c r="AC59" s="7"/>
      <c r="AD59" s="7"/>
      <c r="AE59" s="7"/>
      <c r="AF59" s="73"/>
      <c r="AG59" s="74"/>
      <c r="AH59" s="74"/>
      <c r="AI59" s="74"/>
      <c r="AJ59" s="74"/>
      <c r="AK59" s="74"/>
      <c r="AL59" s="74"/>
      <c r="AM59" s="74"/>
      <c r="AN59" s="74"/>
      <c r="AO59" s="74"/>
      <c r="AP59" s="74"/>
      <c r="AQ59" s="74"/>
      <c r="AR59" s="74"/>
      <c r="AS59" s="74"/>
      <c r="AT59" s="74"/>
      <c r="AU59" s="74"/>
      <c r="AV59" s="74"/>
      <c r="AW59" s="74"/>
      <c r="AX59" s="74"/>
      <c r="AY59" s="74"/>
      <c r="AZ59" s="74"/>
      <c r="BA59" s="74"/>
    </row>
    <row r="60" spans="1:53" ht="26.25" customHeight="1" x14ac:dyDescent="0.2">
      <c r="A60" s="77"/>
      <c r="B60" s="78"/>
      <c r="C60" s="77">
        <v>57</v>
      </c>
      <c r="D60" s="85" t="s">
        <v>107</v>
      </c>
      <c r="E60" s="86" t="str">
        <f t="array" aca="1" ref="E60" ca="1">IFERROR(IMAGE(INDEX(Poke_Ref!$C$2:$C$745, MATCH(D60, Poke_Ref!$B$2:$B$745,0)), 3), "")</f>
        <v/>
      </c>
      <c r="F60" s="95"/>
      <c r="G60" s="95"/>
      <c r="H60" s="95"/>
      <c r="I60" s="95"/>
      <c r="J60" s="95"/>
      <c r="K60" s="95"/>
      <c r="L60" s="95"/>
      <c r="M60" s="95"/>
      <c r="N60" s="95"/>
      <c r="O60" s="95"/>
      <c r="P60" s="95"/>
      <c r="Q60" s="95"/>
      <c r="R60" s="95"/>
      <c r="S60" s="95"/>
      <c r="T60" s="95"/>
      <c r="U60" s="95"/>
      <c r="V60" s="95"/>
      <c r="W60" s="95"/>
      <c r="X60" s="95"/>
      <c r="Y60" s="95"/>
      <c r="Z60" s="95"/>
      <c r="AA60" s="95"/>
      <c r="AB60" s="95"/>
      <c r="AC60" s="95"/>
      <c r="AD60" s="95"/>
      <c r="AE60" s="95"/>
      <c r="AF60" s="73"/>
      <c r="AG60" s="74"/>
      <c r="AH60" s="74"/>
      <c r="AI60" s="74"/>
      <c r="AJ60" s="74"/>
      <c r="AK60" s="74"/>
      <c r="AL60" s="74"/>
      <c r="AM60" s="74"/>
      <c r="AN60" s="74"/>
      <c r="AO60" s="74"/>
      <c r="AP60" s="74"/>
      <c r="AQ60" s="74"/>
      <c r="AR60" s="74"/>
      <c r="AS60" s="74"/>
      <c r="AT60" s="74"/>
      <c r="AU60" s="74"/>
      <c r="AV60" s="74"/>
      <c r="AW60" s="74"/>
      <c r="AX60" s="74"/>
      <c r="AY60" s="74"/>
      <c r="AZ60" s="74"/>
      <c r="BA60" s="74"/>
    </row>
    <row r="61" spans="1:53" ht="26.25" customHeight="1" x14ac:dyDescent="0.2">
      <c r="A61" s="77"/>
      <c r="B61" s="78"/>
      <c r="C61" s="77">
        <v>58</v>
      </c>
      <c r="D61" s="85" t="s">
        <v>108</v>
      </c>
      <c r="E61" s="86" t="str">
        <f t="array" aca="1" ref="E61" ca="1">IFERROR(IMAGE(INDEX(Poke_Ref!$C$2:$C$745, MATCH(D61, Poke_Ref!$B$2:$B$745,0)), 3), "")</f>
        <v/>
      </c>
      <c r="F61" s="7"/>
      <c r="G61" s="7"/>
      <c r="H61" s="7" t="s">
        <v>8</v>
      </c>
      <c r="I61" s="7"/>
      <c r="J61" s="7"/>
      <c r="K61" s="7"/>
      <c r="L61" s="7"/>
      <c r="M61" s="7"/>
      <c r="N61" s="7"/>
      <c r="O61" s="7"/>
      <c r="P61" s="7"/>
      <c r="Q61" s="7"/>
      <c r="R61" s="7"/>
      <c r="S61" s="7"/>
      <c r="T61" s="7"/>
      <c r="U61" s="7"/>
      <c r="V61" s="7"/>
      <c r="W61" s="7"/>
      <c r="X61" s="7"/>
      <c r="Y61" s="7"/>
      <c r="Z61" s="7"/>
      <c r="AA61" s="7"/>
      <c r="AB61" s="7"/>
      <c r="AC61" s="7"/>
      <c r="AD61" s="7"/>
      <c r="AE61" s="7"/>
      <c r="AF61" s="73"/>
      <c r="AG61" s="74"/>
      <c r="AH61" s="74"/>
      <c r="AI61" s="74"/>
      <c r="AJ61" s="74"/>
      <c r="AK61" s="74"/>
      <c r="AL61" s="74"/>
      <c r="AM61" s="74"/>
      <c r="AN61" s="74"/>
      <c r="AO61" s="74"/>
      <c r="AP61" s="74"/>
      <c r="AQ61" s="74"/>
      <c r="AR61" s="74"/>
      <c r="AS61" s="74"/>
      <c r="AT61" s="74"/>
      <c r="AU61" s="74"/>
      <c r="AV61" s="74"/>
      <c r="AW61" s="74"/>
      <c r="AX61" s="74"/>
      <c r="AY61" s="74"/>
      <c r="AZ61" s="74"/>
      <c r="BA61" s="74"/>
    </row>
    <row r="62" spans="1:53" ht="26.25" customHeight="1" x14ac:dyDescent="0.2">
      <c r="A62" s="77"/>
      <c r="B62" s="78"/>
      <c r="C62" s="77">
        <v>59</v>
      </c>
      <c r="D62" s="85" t="s">
        <v>109</v>
      </c>
      <c r="E62" s="86" t="str">
        <f t="array" aca="1" ref="E62" ca="1">IFERROR(IMAGE(INDEX(Poke_Ref!$C$2:$C$745, MATCH(D62, Poke_Ref!$B$2:$B$745,0)), 3), "")</f>
        <v/>
      </c>
      <c r="F62" s="87"/>
      <c r="G62" s="87"/>
      <c r="H62" s="87" t="s">
        <v>8</v>
      </c>
      <c r="I62" s="95"/>
      <c r="J62" s="95"/>
      <c r="K62" s="95"/>
      <c r="L62" s="95"/>
      <c r="M62" s="95"/>
      <c r="N62" s="95"/>
      <c r="O62" s="95"/>
      <c r="P62" s="95"/>
      <c r="Q62" s="95"/>
      <c r="R62" s="95"/>
      <c r="S62" s="95"/>
      <c r="T62" s="95"/>
      <c r="U62" s="95"/>
      <c r="V62" s="95"/>
      <c r="W62" s="95"/>
      <c r="X62" s="95"/>
      <c r="Y62" s="95"/>
      <c r="Z62" s="95"/>
      <c r="AA62" s="95"/>
      <c r="AB62" s="95"/>
      <c r="AC62" s="95"/>
      <c r="AD62" s="95"/>
      <c r="AE62" s="95"/>
      <c r="AF62" s="73"/>
      <c r="AG62" s="74"/>
      <c r="AH62" s="74"/>
      <c r="AI62" s="74"/>
      <c r="AJ62" s="74"/>
      <c r="AK62" s="74"/>
      <c r="AL62" s="74"/>
      <c r="AM62" s="74"/>
      <c r="AN62" s="74"/>
      <c r="AO62" s="74"/>
      <c r="AP62" s="74"/>
      <c r="AQ62" s="74"/>
      <c r="AR62" s="74"/>
      <c r="AS62" s="74"/>
      <c r="AT62" s="74"/>
      <c r="AU62" s="74"/>
      <c r="AV62" s="74"/>
      <c r="AW62" s="74"/>
      <c r="AX62" s="74"/>
      <c r="AY62" s="74"/>
      <c r="AZ62" s="74"/>
      <c r="BA62" s="74"/>
    </row>
    <row r="63" spans="1:53" ht="26.25" customHeight="1" x14ac:dyDescent="0.2">
      <c r="A63" s="77"/>
      <c r="B63" s="78"/>
      <c r="C63" s="77">
        <v>60</v>
      </c>
      <c r="D63" s="85" t="s">
        <v>110</v>
      </c>
      <c r="E63" s="86" t="str">
        <f t="array" aca="1" ref="E63" ca="1">IFERROR(IMAGE(INDEX(Poke_Ref!$C$2:$C$745, MATCH(D63, Poke_Ref!$B$2:$B$745,0)), 3), "")</f>
        <v/>
      </c>
      <c r="F63" s="7"/>
      <c r="G63" s="7"/>
      <c r="H63" s="7" t="s">
        <v>8</v>
      </c>
      <c r="I63" s="7"/>
      <c r="J63" s="7"/>
      <c r="K63" s="7"/>
      <c r="L63" s="7"/>
      <c r="M63" s="7"/>
      <c r="N63" s="7"/>
      <c r="O63" s="7"/>
      <c r="P63" s="7"/>
      <c r="Q63" s="7"/>
      <c r="R63" s="7"/>
      <c r="S63" s="7"/>
      <c r="T63" s="7"/>
      <c r="U63" s="7"/>
      <c r="V63" s="7"/>
      <c r="W63" s="7"/>
      <c r="X63" s="7"/>
      <c r="Y63" s="7"/>
      <c r="Z63" s="7"/>
      <c r="AA63" s="7"/>
      <c r="AB63" s="7"/>
      <c r="AC63" s="7"/>
      <c r="AD63" s="7"/>
      <c r="AE63" s="7"/>
      <c r="AF63" s="73"/>
      <c r="AG63" s="74"/>
      <c r="AH63" s="74"/>
      <c r="AI63" s="74"/>
      <c r="AJ63" s="74"/>
      <c r="AK63" s="74"/>
      <c r="AL63" s="74"/>
      <c r="AM63" s="74"/>
      <c r="AN63" s="74"/>
      <c r="AO63" s="74"/>
      <c r="AP63" s="74"/>
      <c r="AQ63" s="74"/>
      <c r="AR63" s="74"/>
      <c r="AS63" s="74"/>
      <c r="AT63" s="74"/>
      <c r="AU63" s="74"/>
      <c r="AV63" s="74"/>
      <c r="AW63" s="74"/>
      <c r="AX63" s="74"/>
      <c r="AY63" s="74"/>
      <c r="AZ63" s="74"/>
      <c r="BA63" s="74"/>
    </row>
    <row r="64" spans="1:53" ht="26.25" customHeight="1" x14ac:dyDescent="0.2">
      <c r="A64" s="77"/>
      <c r="B64" s="78"/>
      <c r="C64" s="77">
        <v>61</v>
      </c>
      <c r="D64" s="85" t="s">
        <v>111</v>
      </c>
      <c r="E64" s="86" t="str">
        <f t="array" aca="1" ref="E64" ca="1">IFERROR(IMAGE(INDEX(Poke_Ref!$C$2:$C$745, MATCH(D64, Poke_Ref!$B$2:$B$745,0)), 3), "")</f>
        <v/>
      </c>
      <c r="F64" s="7"/>
      <c r="G64" s="7"/>
      <c r="H64" s="7" t="s">
        <v>8</v>
      </c>
      <c r="I64" s="7"/>
      <c r="J64" s="7"/>
      <c r="K64" s="7"/>
      <c r="L64" s="7"/>
      <c r="M64" s="7"/>
      <c r="N64" s="7"/>
      <c r="O64" s="7"/>
      <c r="P64" s="7"/>
      <c r="Q64" s="7"/>
      <c r="R64" s="7"/>
      <c r="S64" s="7"/>
      <c r="T64" s="7"/>
      <c r="U64" s="7"/>
      <c r="V64" s="7"/>
      <c r="W64" s="7"/>
      <c r="X64" s="7"/>
      <c r="Y64" s="7"/>
      <c r="Z64" s="7"/>
      <c r="AA64" s="7"/>
      <c r="AB64" s="7"/>
      <c r="AC64" s="7"/>
      <c r="AD64" s="7"/>
      <c r="AE64" s="7"/>
      <c r="AF64" s="73"/>
      <c r="AG64" s="74"/>
      <c r="AH64" s="74"/>
      <c r="AI64" s="74"/>
      <c r="AJ64" s="74"/>
      <c r="AK64" s="74"/>
      <c r="AL64" s="74"/>
      <c r="AM64" s="74"/>
      <c r="AN64" s="74"/>
      <c r="AO64" s="74"/>
      <c r="AP64" s="74"/>
      <c r="AQ64" s="74"/>
      <c r="AR64" s="74"/>
      <c r="AS64" s="74"/>
      <c r="AT64" s="74"/>
      <c r="AU64" s="74"/>
      <c r="AV64" s="74"/>
      <c r="AW64" s="74"/>
      <c r="AX64" s="74"/>
      <c r="AY64" s="74"/>
      <c r="AZ64" s="74"/>
      <c r="BA64" s="74"/>
    </row>
    <row r="65" spans="1:53" ht="26.25" customHeight="1" x14ac:dyDescent="0.2">
      <c r="A65" s="77"/>
      <c r="B65" s="78"/>
      <c r="C65" s="77">
        <v>62</v>
      </c>
      <c r="D65" s="85" t="s">
        <v>112</v>
      </c>
      <c r="E65" s="86" t="str">
        <f t="array" aca="1" ref="E65" ca="1">IFERROR(IMAGE(INDEX(Poke_Ref!$C$2:$C$745, MATCH(D65, Poke_Ref!$B$2:$B$745,0)), 3), "")</f>
        <v/>
      </c>
      <c r="F65" s="95"/>
      <c r="G65" s="95"/>
      <c r="H65" s="95"/>
      <c r="I65" s="95"/>
      <c r="J65" s="95"/>
      <c r="K65" s="95"/>
      <c r="L65" s="95"/>
      <c r="M65" s="95"/>
      <c r="N65" s="95"/>
      <c r="O65" s="95"/>
      <c r="P65" s="95"/>
      <c r="Q65" s="95"/>
      <c r="R65" s="95"/>
      <c r="S65" s="95"/>
      <c r="T65" s="95"/>
      <c r="U65" s="95"/>
      <c r="V65" s="95"/>
      <c r="W65" s="95"/>
      <c r="X65" s="95"/>
      <c r="Y65" s="95"/>
      <c r="Z65" s="95"/>
      <c r="AA65" s="95"/>
      <c r="AB65" s="95"/>
      <c r="AC65" s="95"/>
      <c r="AD65" s="95"/>
      <c r="AE65" s="95"/>
      <c r="AF65" s="73"/>
      <c r="AG65" s="74"/>
      <c r="AH65" s="74"/>
      <c r="AI65" s="74"/>
      <c r="AJ65" s="74"/>
      <c r="AK65" s="74"/>
      <c r="AL65" s="74"/>
      <c r="AM65" s="74"/>
      <c r="AN65" s="74"/>
      <c r="AO65" s="74"/>
      <c r="AP65" s="74"/>
      <c r="AQ65" s="74"/>
      <c r="AR65" s="74"/>
      <c r="AS65" s="74"/>
      <c r="AT65" s="74"/>
      <c r="AU65" s="74"/>
      <c r="AV65" s="74"/>
      <c r="AW65" s="74"/>
      <c r="AX65" s="74"/>
      <c r="AY65" s="74"/>
      <c r="AZ65" s="74"/>
      <c r="BA65" s="74"/>
    </row>
    <row r="66" spans="1:53" ht="26.25" customHeight="1" x14ac:dyDescent="0.2">
      <c r="A66" s="77"/>
      <c r="B66" s="78"/>
      <c r="C66" s="77">
        <v>63</v>
      </c>
      <c r="D66" s="85" t="s">
        <v>113</v>
      </c>
      <c r="E66" s="86" t="str">
        <f t="array" aca="1" ref="E66" ca="1">IFERROR(IMAGE(INDEX(Poke_Ref!$C$2:$C$745, MATCH(D66, Poke_Ref!$B$2:$B$745,0)), 3), "")</f>
        <v/>
      </c>
      <c r="F66" s="87"/>
      <c r="G66" s="87"/>
      <c r="H66" s="87" t="s">
        <v>8</v>
      </c>
      <c r="I66" s="87"/>
      <c r="J66" s="87"/>
      <c r="K66" s="87"/>
      <c r="L66" s="87"/>
      <c r="M66" s="87"/>
      <c r="N66" s="87"/>
      <c r="O66" s="87"/>
      <c r="P66" s="87"/>
      <c r="Q66" s="87"/>
      <c r="R66" s="87"/>
      <c r="S66" s="87"/>
      <c r="T66" s="87"/>
      <c r="U66" s="87"/>
      <c r="V66" s="87"/>
      <c r="W66" s="87"/>
      <c r="X66" s="87"/>
      <c r="Y66" s="87"/>
      <c r="Z66" s="87"/>
      <c r="AA66" s="87"/>
      <c r="AB66" s="87"/>
      <c r="AC66" s="87"/>
      <c r="AD66" s="87"/>
      <c r="AE66" s="87"/>
      <c r="AF66" s="73"/>
      <c r="AG66" s="74"/>
      <c r="AH66" s="74"/>
      <c r="AI66" s="74"/>
      <c r="AJ66" s="74"/>
      <c r="AK66" s="74"/>
      <c r="AL66" s="74"/>
      <c r="AM66" s="74"/>
      <c r="AN66" s="74"/>
      <c r="AO66" s="74"/>
      <c r="AP66" s="74"/>
      <c r="AQ66" s="74"/>
      <c r="AR66" s="74"/>
      <c r="AS66" s="74"/>
      <c r="AT66" s="74"/>
      <c r="AU66" s="74"/>
      <c r="AV66" s="74"/>
      <c r="AW66" s="74"/>
      <c r="AX66" s="74"/>
      <c r="AY66" s="74"/>
      <c r="AZ66" s="74"/>
      <c r="BA66" s="74"/>
    </row>
    <row r="67" spans="1:53" ht="26.25" customHeight="1" x14ac:dyDescent="0.2">
      <c r="A67" s="77"/>
      <c r="B67" s="78"/>
      <c r="C67" s="77">
        <v>64</v>
      </c>
      <c r="D67" s="85" t="s">
        <v>114</v>
      </c>
      <c r="E67" s="86" t="str">
        <f t="array" aca="1" ref="E67" ca="1">IFERROR(IMAGE(INDEX(Poke_Ref!$C$2:$C$745, MATCH(D67, Poke_Ref!$B$2:$B$745,0)), 3), "")</f>
        <v/>
      </c>
      <c r="F67" s="95"/>
      <c r="G67" s="95"/>
      <c r="H67" s="95"/>
      <c r="I67" s="95"/>
      <c r="J67" s="95"/>
      <c r="K67" s="95"/>
      <c r="L67" s="95"/>
      <c r="M67" s="95"/>
      <c r="N67" s="95"/>
      <c r="O67" s="95"/>
      <c r="P67" s="95"/>
      <c r="Q67" s="95"/>
      <c r="R67" s="95"/>
      <c r="S67" s="95"/>
      <c r="T67" s="95"/>
      <c r="U67" s="95"/>
      <c r="V67" s="95"/>
      <c r="W67" s="95"/>
      <c r="X67" s="95"/>
      <c r="Y67" s="95"/>
      <c r="Z67" s="95"/>
      <c r="AA67" s="95"/>
      <c r="AB67" s="95"/>
      <c r="AC67" s="95"/>
      <c r="AD67" s="95"/>
      <c r="AE67" s="95"/>
      <c r="AF67" s="73"/>
      <c r="AG67" s="74"/>
      <c r="AH67" s="74"/>
      <c r="AI67" s="74"/>
      <c r="AJ67" s="74"/>
      <c r="AK67" s="74"/>
      <c r="AL67" s="74"/>
      <c r="AM67" s="74"/>
      <c r="AN67" s="74"/>
      <c r="AO67" s="74"/>
      <c r="AP67" s="74"/>
      <c r="AQ67" s="74"/>
      <c r="AR67" s="74"/>
      <c r="AS67" s="74"/>
      <c r="AT67" s="74"/>
      <c r="AU67" s="74"/>
      <c r="AV67" s="74"/>
      <c r="AW67" s="74"/>
      <c r="AX67" s="74"/>
      <c r="AY67" s="74"/>
      <c r="AZ67" s="74"/>
      <c r="BA67" s="74"/>
    </row>
    <row r="68" spans="1:53" ht="26.25" customHeight="1" x14ac:dyDescent="0.2">
      <c r="A68" s="77"/>
      <c r="B68" s="78"/>
      <c r="C68" s="77">
        <v>65</v>
      </c>
      <c r="D68" s="85" t="s">
        <v>115</v>
      </c>
      <c r="E68" s="86" t="str">
        <f t="array" aca="1" ref="E68" ca="1">IFERROR(IMAGE(INDEX(Poke_Ref!$C$2:$C$745, MATCH(D68, Poke_Ref!$B$2:$B$745,0)), 3), "")</f>
        <v/>
      </c>
      <c r="F68" s="7"/>
      <c r="G68" s="7"/>
      <c r="H68" s="7" t="s">
        <v>8</v>
      </c>
      <c r="I68" s="7"/>
      <c r="J68" s="7"/>
      <c r="K68" s="7"/>
      <c r="L68" s="7"/>
      <c r="M68" s="7"/>
      <c r="N68" s="7"/>
      <c r="O68" s="7"/>
      <c r="P68" s="7"/>
      <c r="Q68" s="7"/>
      <c r="R68" s="7"/>
      <c r="S68" s="7"/>
      <c r="T68" s="7"/>
      <c r="U68" s="7"/>
      <c r="V68" s="7"/>
      <c r="W68" s="7"/>
      <c r="X68" s="7"/>
      <c r="Y68" s="7"/>
      <c r="Z68" s="7"/>
      <c r="AA68" s="7"/>
      <c r="AB68" s="7"/>
      <c r="AC68" s="7"/>
      <c r="AD68" s="7"/>
      <c r="AE68" s="7"/>
      <c r="AF68" s="73"/>
      <c r="AG68" s="74"/>
      <c r="AH68" s="74"/>
      <c r="AI68" s="74"/>
      <c r="AJ68" s="74"/>
      <c r="AK68" s="74"/>
      <c r="AL68" s="74"/>
      <c r="AM68" s="74"/>
      <c r="AN68" s="74"/>
      <c r="AO68" s="74"/>
      <c r="AP68" s="74"/>
      <c r="AQ68" s="74"/>
      <c r="AR68" s="74"/>
      <c r="AS68" s="74"/>
      <c r="AT68" s="74"/>
      <c r="AU68" s="74"/>
      <c r="AV68" s="74"/>
      <c r="AW68" s="74"/>
      <c r="AX68" s="74"/>
      <c r="AY68" s="74"/>
      <c r="AZ68" s="74"/>
      <c r="BA68" s="74"/>
    </row>
    <row r="69" spans="1:53" ht="26.25" customHeight="1" x14ac:dyDescent="0.2">
      <c r="A69" s="77"/>
      <c r="B69" s="78"/>
      <c r="C69" s="77">
        <v>66</v>
      </c>
      <c r="D69" s="85" t="s">
        <v>116</v>
      </c>
      <c r="E69" s="86" t="str">
        <f t="array" aca="1" ref="E69" ca="1">IFERROR(IMAGE(INDEX(Poke_Ref!$C$2:$C$745, MATCH(D69, Poke_Ref!$B$2:$B$745,0)), 3), "")</f>
        <v/>
      </c>
      <c r="F69" s="87"/>
      <c r="G69" s="87"/>
      <c r="H69" s="87" t="s">
        <v>8</v>
      </c>
      <c r="I69" s="87"/>
      <c r="J69" s="87"/>
      <c r="K69" s="87"/>
      <c r="L69" s="87"/>
      <c r="M69" s="87"/>
      <c r="N69" s="87"/>
      <c r="O69" s="87"/>
      <c r="P69" s="87"/>
      <c r="Q69" s="87"/>
      <c r="R69" s="87"/>
      <c r="S69" s="87"/>
      <c r="T69" s="87"/>
      <c r="U69" s="87"/>
      <c r="V69" s="87"/>
      <c r="W69" s="87"/>
      <c r="X69" s="87"/>
      <c r="Y69" s="87"/>
      <c r="Z69" s="87"/>
      <c r="AA69" s="87"/>
      <c r="AB69" s="87"/>
      <c r="AC69" s="87"/>
      <c r="AD69" s="87"/>
      <c r="AE69" s="87"/>
      <c r="AF69" s="73"/>
      <c r="AG69" s="74"/>
      <c r="AH69" s="74"/>
      <c r="AI69" s="74"/>
      <c r="AJ69" s="74"/>
      <c r="AK69" s="74"/>
      <c r="AL69" s="74"/>
      <c r="AM69" s="74"/>
      <c r="AN69" s="74"/>
      <c r="AO69" s="74"/>
      <c r="AP69" s="74"/>
      <c r="AQ69" s="74"/>
      <c r="AR69" s="74"/>
      <c r="AS69" s="74"/>
      <c r="AT69" s="74"/>
      <c r="AU69" s="74"/>
      <c r="AV69" s="74"/>
      <c r="AW69" s="74"/>
      <c r="AX69" s="74"/>
      <c r="AY69" s="74"/>
      <c r="AZ69" s="74"/>
      <c r="BA69" s="74"/>
    </row>
    <row r="70" spans="1:53" ht="26.25" customHeight="1" x14ac:dyDescent="0.2">
      <c r="A70" s="77"/>
      <c r="B70" s="78"/>
      <c r="C70" s="77">
        <v>67</v>
      </c>
      <c r="D70" s="85" t="s">
        <v>117</v>
      </c>
      <c r="E70" s="86" t="str">
        <f t="array" aca="1" ref="E70" ca="1">IFERROR(IMAGE(INDEX(Poke_Ref!$C$2:$C$745, MATCH(D70, Poke_Ref!$B$2:$B$745,0)), 3), "")</f>
        <v/>
      </c>
      <c r="F70" s="87"/>
      <c r="G70" s="87"/>
      <c r="H70" s="87" t="s">
        <v>8</v>
      </c>
      <c r="I70" s="87"/>
      <c r="J70" s="87"/>
      <c r="K70" s="87"/>
      <c r="L70" s="87"/>
      <c r="M70" s="87"/>
      <c r="N70" s="87"/>
      <c r="O70" s="87"/>
      <c r="P70" s="87"/>
      <c r="Q70" s="87"/>
      <c r="R70" s="87"/>
      <c r="S70" s="87"/>
      <c r="T70" s="87"/>
      <c r="U70" s="87"/>
      <c r="V70" s="87"/>
      <c r="W70" s="87"/>
      <c r="X70" s="87"/>
      <c r="Y70" s="87"/>
      <c r="Z70" s="87"/>
      <c r="AA70" s="87"/>
      <c r="AB70" s="87"/>
      <c r="AC70" s="87"/>
      <c r="AD70" s="87"/>
      <c r="AE70" s="87"/>
      <c r="AF70" s="73"/>
      <c r="AG70" s="74"/>
      <c r="AH70" s="74"/>
      <c r="AI70" s="74"/>
      <c r="AJ70" s="74"/>
      <c r="AK70" s="74"/>
      <c r="AL70" s="74"/>
      <c r="AM70" s="74"/>
      <c r="AN70" s="74"/>
      <c r="AO70" s="74"/>
      <c r="AP70" s="74"/>
      <c r="AQ70" s="74"/>
      <c r="AR70" s="74"/>
      <c r="AS70" s="74"/>
      <c r="AT70" s="74"/>
      <c r="AU70" s="74"/>
      <c r="AV70" s="74"/>
      <c r="AW70" s="74"/>
      <c r="AX70" s="74"/>
      <c r="AY70" s="74"/>
      <c r="AZ70" s="74"/>
      <c r="BA70" s="74"/>
    </row>
    <row r="71" spans="1:53" ht="26.25" customHeight="1" x14ac:dyDescent="0.2">
      <c r="A71" s="77"/>
      <c r="B71" s="78"/>
      <c r="C71" s="77">
        <v>68</v>
      </c>
      <c r="D71" s="85" t="s">
        <v>118</v>
      </c>
      <c r="E71" s="86" t="str">
        <f t="array" aca="1" ref="E71" ca="1">IFERROR(IMAGE(INDEX(Poke_Ref!$C$2:$C$745, MATCH(D71, Poke_Ref!$B$2:$B$745,0)), 3), "")</f>
        <v/>
      </c>
      <c r="F71" s="95"/>
      <c r="G71" s="95"/>
      <c r="H71" s="95"/>
      <c r="I71" s="95"/>
      <c r="J71" s="95"/>
      <c r="K71" s="95"/>
      <c r="L71" s="95"/>
      <c r="M71" s="95"/>
      <c r="N71" s="95"/>
      <c r="O71" s="95"/>
      <c r="P71" s="95"/>
      <c r="Q71" s="95"/>
      <c r="R71" s="95"/>
      <c r="S71" s="95"/>
      <c r="T71" s="95"/>
      <c r="U71" s="95"/>
      <c r="V71" s="95"/>
      <c r="W71" s="95"/>
      <c r="X71" s="95"/>
      <c r="Y71" s="95"/>
      <c r="Z71" s="95"/>
      <c r="AA71" s="95"/>
      <c r="AB71" s="95"/>
      <c r="AC71" s="95"/>
      <c r="AD71" s="95"/>
      <c r="AE71" s="95"/>
      <c r="AF71" s="73"/>
      <c r="AG71" s="74"/>
      <c r="AH71" s="74"/>
      <c r="AI71" s="74"/>
      <c r="AJ71" s="74"/>
      <c r="AK71" s="74"/>
      <c r="AL71" s="74"/>
      <c r="AM71" s="74"/>
      <c r="AN71" s="74"/>
      <c r="AO71" s="74"/>
      <c r="AP71" s="74"/>
      <c r="AQ71" s="74"/>
      <c r="AR71" s="74"/>
      <c r="AS71" s="74"/>
      <c r="AT71" s="74"/>
      <c r="AU71" s="74"/>
      <c r="AV71" s="74"/>
      <c r="AW71" s="74"/>
      <c r="AX71" s="74"/>
      <c r="AY71" s="74"/>
      <c r="AZ71" s="74"/>
      <c r="BA71" s="74"/>
    </row>
    <row r="72" spans="1:53" ht="26.25" customHeight="1" x14ac:dyDescent="0.2">
      <c r="A72" s="77"/>
      <c r="B72" s="78"/>
      <c r="C72" s="77">
        <v>69</v>
      </c>
      <c r="D72" s="85" t="s">
        <v>119</v>
      </c>
      <c r="E72" s="86" t="str">
        <f t="array" aca="1" ref="E72" ca="1">IFERROR(IMAGE(INDEX(Poke_Ref!$C$2:$C$745, MATCH(D72, Poke_Ref!$B$2:$B$745,0)), 3), "")</f>
        <v/>
      </c>
      <c r="F72" s="87"/>
      <c r="G72" s="87"/>
      <c r="H72" s="87" t="s">
        <v>8</v>
      </c>
      <c r="I72" s="87"/>
      <c r="J72" s="87"/>
      <c r="K72" s="87"/>
      <c r="L72" s="87"/>
      <c r="M72" s="87"/>
      <c r="N72" s="87"/>
      <c r="O72" s="87"/>
      <c r="P72" s="87"/>
      <c r="Q72" s="87"/>
      <c r="R72" s="87"/>
      <c r="S72" s="87"/>
      <c r="T72" s="87"/>
      <c r="U72" s="87"/>
      <c r="V72" s="87"/>
      <c r="W72" s="87"/>
      <c r="X72" s="87"/>
      <c r="Y72" s="87"/>
      <c r="Z72" s="87"/>
      <c r="AA72" s="87"/>
      <c r="AB72" s="87"/>
      <c r="AC72" s="87"/>
      <c r="AD72" s="87"/>
      <c r="AE72" s="87"/>
      <c r="AF72" s="73"/>
      <c r="AG72" s="74"/>
      <c r="AH72" s="74"/>
      <c r="AI72" s="74"/>
      <c r="AJ72" s="74"/>
      <c r="AK72" s="74"/>
      <c r="AL72" s="74"/>
      <c r="AM72" s="74"/>
      <c r="AN72" s="74"/>
      <c r="AO72" s="74"/>
      <c r="AP72" s="74"/>
      <c r="AQ72" s="74"/>
      <c r="AR72" s="74"/>
      <c r="AS72" s="74"/>
      <c r="AT72" s="74"/>
      <c r="AU72" s="74"/>
      <c r="AV72" s="74"/>
      <c r="AW72" s="74"/>
      <c r="AX72" s="74"/>
      <c r="AY72" s="74"/>
      <c r="AZ72" s="74"/>
      <c r="BA72" s="74"/>
    </row>
    <row r="73" spans="1:53" ht="26.25" customHeight="1" x14ac:dyDescent="0.2">
      <c r="A73" s="77"/>
      <c r="B73" s="78"/>
      <c r="C73" s="77">
        <v>70</v>
      </c>
      <c r="D73" s="85" t="s">
        <v>120</v>
      </c>
      <c r="E73" s="86" t="str">
        <f t="array" aca="1" ref="E73" ca="1">IFERROR(IMAGE(INDEX(Poke_Ref!$C$2:$C$745, MATCH(D73, Poke_Ref!$B$2:$B$745,0)), 3), "")</f>
        <v/>
      </c>
      <c r="F73" s="87"/>
      <c r="G73" s="87"/>
      <c r="H73" s="87" t="s">
        <v>8</v>
      </c>
      <c r="I73" s="87"/>
      <c r="J73" s="87"/>
      <c r="K73" s="87"/>
      <c r="L73" s="87"/>
      <c r="M73" s="87"/>
      <c r="N73" s="87"/>
      <c r="O73" s="87"/>
      <c r="P73" s="87"/>
      <c r="Q73" s="87"/>
      <c r="R73" s="87"/>
      <c r="S73" s="87"/>
      <c r="T73" s="87"/>
      <c r="U73" s="87"/>
      <c r="V73" s="87"/>
      <c r="W73" s="87"/>
      <c r="X73" s="87"/>
      <c r="Y73" s="87"/>
      <c r="Z73" s="87"/>
      <c r="AA73" s="87"/>
      <c r="AB73" s="87"/>
      <c r="AC73" s="87"/>
      <c r="AD73" s="87"/>
      <c r="AE73" s="87"/>
      <c r="AF73" s="73"/>
      <c r="AG73" s="74"/>
      <c r="AH73" s="74"/>
      <c r="AI73" s="74"/>
      <c r="AJ73" s="74"/>
      <c r="AK73" s="74"/>
      <c r="AL73" s="74"/>
      <c r="AM73" s="74"/>
      <c r="AN73" s="74"/>
      <c r="AO73" s="74"/>
      <c r="AP73" s="74"/>
      <c r="AQ73" s="74"/>
      <c r="AR73" s="74"/>
      <c r="AS73" s="74"/>
      <c r="AT73" s="74"/>
      <c r="AU73" s="74"/>
      <c r="AV73" s="74"/>
      <c r="AW73" s="74"/>
      <c r="AX73" s="74"/>
      <c r="AY73" s="74"/>
      <c r="AZ73" s="74"/>
      <c r="BA73" s="74"/>
    </row>
    <row r="74" spans="1:53" ht="26.25" customHeight="1" x14ac:dyDescent="0.2">
      <c r="A74" s="77"/>
      <c r="B74" s="78"/>
      <c r="C74" s="77">
        <v>71</v>
      </c>
      <c r="D74" s="85" t="s">
        <v>121</v>
      </c>
      <c r="E74" s="86" t="str">
        <f t="array" aca="1" ref="E74" ca="1">IFERROR(IMAGE(INDEX(Poke_Ref!$C$2:$C$745, MATCH(D74, Poke_Ref!$B$2:$B$745,0)), 3), "")</f>
        <v/>
      </c>
      <c r="F74" s="95"/>
      <c r="G74" s="95"/>
      <c r="H74" s="95"/>
      <c r="I74" s="95"/>
      <c r="J74" s="95"/>
      <c r="K74" s="95"/>
      <c r="L74" s="95"/>
      <c r="M74" s="95"/>
      <c r="N74" s="95"/>
      <c r="O74" s="95"/>
      <c r="P74" s="95"/>
      <c r="Q74" s="95"/>
      <c r="R74" s="95"/>
      <c r="S74" s="95"/>
      <c r="T74" s="95"/>
      <c r="U74" s="95"/>
      <c r="V74" s="95"/>
      <c r="W74" s="95"/>
      <c r="X74" s="95"/>
      <c r="Y74" s="95"/>
      <c r="Z74" s="95"/>
      <c r="AA74" s="95"/>
      <c r="AB74" s="95"/>
      <c r="AC74" s="95"/>
      <c r="AD74" s="95"/>
      <c r="AE74" s="95"/>
      <c r="AF74" s="73"/>
      <c r="AG74" s="74"/>
      <c r="AH74" s="74"/>
      <c r="AI74" s="74"/>
      <c r="AJ74" s="74"/>
      <c r="AK74" s="74"/>
      <c r="AL74" s="74"/>
      <c r="AM74" s="74"/>
      <c r="AN74" s="74"/>
      <c r="AO74" s="74"/>
      <c r="AP74" s="74"/>
      <c r="AQ74" s="74"/>
      <c r="AR74" s="74"/>
      <c r="AS74" s="74"/>
      <c r="AT74" s="74"/>
      <c r="AU74" s="74"/>
      <c r="AV74" s="74"/>
      <c r="AW74" s="74"/>
      <c r="AX74" s="74"/>
      <c r="AY74" s="74"/>
      <c r="AZ74" s="74"/>
      <c r="BA74" s="74"/>
    </row>
    <row r="75" spans="1:53" ht="26.25" customHeight="1" x14ac:dyDescent="0.2">
      <c r="A75" s="77"/>
      <c r="B75" s="78"/>
      <c r="C75" s="77">
        <v>72</v>
      </c>
      <c r="D75" s="85" t="s">
        <v>122</v>
      </c>
      <c r="E75" s="86" t="str">
        <f t="array" aca="1" ref="E75" ca="1">IFERROR(IMAGE(INDEX(Poke_Ref!$C$2:$C$745, MATCH(D75, Poke_Ref!$B$2:$B$745,0)), 3), "")</f>
        <v/>
      </c>
      <c r="F75" s="87"/>
      <c r="G75" s="87"/>
      <c r="H75" s="87" t="s">
        <v>8</v>
      </c>
      <c r="I75" s="87"/>
      <c r="J75" s="87"/>
      <c r="K75" s="87"/>
      <c r="L75" s="87"/>
      <c r="M75" s="87"/>
      <c r="N75" s="87"/>
      <c r="O75" s="87"/>
      <c r="P75" s="87"/>
      <c r="Q75" s="87"/>
      <c r="R75" s="87"/>
      <c r="S75" s="87"/>
      <c r="T75" s="87"/>
      <c r="U75" s="87"/>
      <c r="V75" s="87"/>
      <c r="W75" s="87"/>
      <c r="X75" s="87"/>
      <c r="Y75" s="87"/>
      <c r="Z75" s="87"/>
      <c r="AA75" s="87"/>
      <c r="AB75" s="87"/>
      <c r="AC75" s="87"/>
      <c r="AD75" s="87"/>
      <c r="AE75" s="87"/>
      <c r="AF75" s="73"/>
      <c r="AG75" s="74"/>
      <c r="AH75" s="74"/>
      <c r="AI75" s="74"/>
      <c r="AJ75" s="74"/>
      <c r="AK75" s="74"/>
      <c r="AL75" s="74"/>
      <c r="AM75" s="74"/>
      <c r="AN75" s="74"/>
      <c r="AO75" s="74"/>
      <c r="AP75" s="74"/>
      <c r="AQ75" s="74"/>
      <c r="AR75" s="74"/>
      <c r="AS75" s="74"/>
      <c r="AT75" s="74"/>
      <c r="AU75" s="74"/>
      <c r="AV75" s="74"/>
      <c r="AW75" s="74"/>
      <c r="AX75" s="74"/>
      <c r="AY75" s="74"/>
      <c r="AZ75" s="74"/>
      <c r="BA75" s="74"/>
    </row>
    <row r="76" spans="1:53" ht="26.25" customHeight="1" x14ac:dyDescent="0.2">
      <c r="A76" s="77"/>
      <c r="B76" s="78"/>
      <c r="C76" s="77">
        <v>73</v>
      </c>
      <c r="D76" s="85" t="s">
        <v>123</v>
      </c>
      <c r="E76" s="86" t="str">
        <f t="array" aca="1" ref="E76" ca="1">IFERROR(IMAGE(INDEX(Poke_Ref!$C$2:$C$745, MATCH(D76, Poke_Ref!$B$2:$B$745,0)), 3), "")</f>
        <v/>
      </c>
      <c r="F76" s="7"/>
      <c r="G76" s="7"/>
      <c r="H76" s="7" t="s">
        <v>8</v>
      </c>
      <c r="I76" s="7"/>
      <c r="J76" s="7"/>
      <c r="K76" s="7"/>
      <c r="L76" s="7"/>
      <c r="M76" s="7"/>
      <c r="N76" s="7"/>
      <c r="O76" s="7"/>
      <c r="P76" s="7"/>
      <c r="Q76" s="7"/>
      <c r="R76" s="7"/>
      <c r="S76" s="7"/>
      <c r="T76" s="7"/>
      <c r="U76" s="7"/>
      <c r="V76" s="7"/>
      <c r="W76" s="7"/>
      <c r="X76" s="7"/>
      <c r="Y76" s="7"/>
      <c r="Z76" s="7"/>
      <c r="AA76" s="7"/>
      <c r="AB76" s="7"/>
      <c r="AC76" s="7"/>
      <c r="AD76" s="7"/>
      <c r="AE76" s="7"/>
      <c r="AF76" s="73"/>
      <c r="AG76" s="74"/>
      <c r="AH76" s="74"/>
      <c r="AI76" s="74"/>
      <c r="AJ76" s="74"/>
      <c r="AK76" s="74"/>
      <c r="AL76" s="74"/>
      <c r="AM76" s="74"/>
      <c r="AN76" s="74"/>
      <c r="AO76" s="74"/>
      <c r="AP76" s="74"/>
      <c r="AQ76" s="74"/>
      <c r="AR76" s="74"/>
      <c r="AS76" s="74"/>
      <c r="AT76" s="74"/>
      <c r="AU76" s="74"/>
      <c r="AV76" s="74"/>
      <c r="AW76" s="74"/>
      <c r="AX76" s="74"/>
      <c r="AY76" s="74"/>
      <c r="AZ76" s="74"/>
      <c r="BA76" s="74"/>
    </row>
    <row r="77" spans="1:53" ht="26.25" customHeight="1" x14ac:dyDescent="0.2">
      <c r="A77" s="77"/>
      <c r="B77" s="78"/>
      <c r="C77" s="77">
        <v>74</v>
      </c>
      <c r="D77" s="85" t="s">
        <v>124</v>
      </c>
      <c r="E77" s="86" t="str">
        <f t="array" aca="1" ref="E77" ca="1">IFERROR(IMAGE(INDEX(Poke_Ref!$C$2:$C$745, MATCH(D77, Poke_Ref!$B$2:$B$745,0)), 3), "")</f>
        <v/>
      </c>
      <c r="F77" s="7"/>
      <c r="G77" s="7"/>
      <c r="H77" s="7" t="s">
        <v>8</v>
      </c>
      <c r="I77" s="7"/>
      <c r="J77" s="7"/>
      <c r="K77" s="7"/>
      <c r="L77" s="7"/>
      <c r="M77" s="7"/>
      <c r="N77" s="7"/>
      <c r="O77" s="7"/>
      <c r="P77" s="7"/>
      <c r="Q77" s="7"/>
      <c r="R77" s="7"/>
      <c r="S77" s="7"/>
      <c r="T77" s="7"/>
      <c r="U77" s="7"/>
      <c r="V77" s="7"/>
      <c r="W77" s="7"/>
      <c r="X77" s="7"/>
      <c r="Y77" s="7"/>
      <c r="Z77" s="7"/>
      <c r="AA77" s="7"/>
      <c r="AB77" s="7"/>
      <c r="AC77" s="7"/>
      <c r="AD77" s="7"/>
      <c r="AE77" s="7"/>
      <c r="AF77" s="73"/>
      <c r="AG77" s="74"/>
      <c r="AH77" s="74"/>
      <c r="AI77" s="74"/>
      <c r="AJ77" s="74"/>
      <c r="AK77" s="74"/>
      <c r="AL77" s="74"/>
      <c r="AM77" s="74"/>
      <c r="AN77" s="74"/>
      <c r="AO77" s="74"/>
      <c r="AP77" s="74"/>
      <c r="AQ77" s="74"/>
      <c r="AR77" s="74"/>
      <c r="AS77" s="74"/>
      <c r="AT77" s="74"/>
      <c r="AU77" s="74"/>
      <c r="AV77" s="74"/>
      <c r="AW77" s="74"/>
      <c r="AX77" s="74"/>
      <c r="AY77" s="74"/>
      <c r="AZ77" s="74"/>
      <c r="BA77" s="74"/>
    </row>
    <row r="78" spans="1:53" ht="26.25" customHeight="1" x14ac:dyDescent="0.2">
      <c r="A78" s="77"/>
      <c r="B78" s="78"/>
      <c r="C78" s="77">
        <v>75</v>
      </c>
      <c r="D78" s="85" t="s">
        <v>125</v>
      </c>
      <c r="E78" s="86" t="str">
        <f t="array" aca="1" ref="E78" ca="1">IFERROR(IMAGE(INDEX(Poke_Ref!$C$2:$C$745, MATCH(D78, Poke_Ref!$B$2:$B$745,0)), 3), "")</f>
        <v/>
      </c>
      <c r="F78" s="7"/>
      <c r="G78" s="7"/>
      <c r="H78" s="7" t="s">
        <v>8</v>
      </c>
      <c r="I78" s="7"/>
      <c r="J78" s="7"/>
      <c r="K78" s="7"/>
      <c r="L78" s="7"/>
      <c r="M78" s="7"/>
      <c r="N78" s="7"/>
      <c r="O78" s="7"/>
      <c r="P78" s="7"/>
      <c r="Q78" s="7"/>
      <c r="R78" s="7"/>
      <c r="S78" s="7"/>
      <c r="T78" s="7"/>
      <c r="U78" s="7"/>
      <c r="V78" s="7"/>
      <c r="W78" s="7"/>
      <c r="X78" s="7"/>
      <c r="Y78" s="7"/>
      <c r="Z78" s="7"/>
      <c r="AA78" s="7"/>
      <c r="AB78" s="7"/>
      <c r="AC78" s="7"/>
      <c r="AD78" s="7"/>
      <c r="AE78" s="7"/>
      <c r="AF78" s="73"/>
      <c r="AG78" s="74"/>
      <c r="AH78" s="74"/>
      <c r="AI78" s="74"/>
      <c r="AJ78" s="74"/>
      <c r="AK78" s="74"/>
      <c r="AL78" s="74"/>
      <c r="AM78" s="74"/>
      <c r="AN78" s="74"/>
      <c r="AO78" s="74"/>
      <c r="AP78" s="74"/>
      <c r="AQ78" s="74"/>
      <c r="AR78" s="74"/>
      <c r="AS78" s="74"/>
      <c r="AT78" s="74"/>
      <c r="AU78" s="74"/>
      <c r="AV78" s="74"/>
      <c r="AW78" s="74"/>
      <c r="AX78" s="74"/>
      <c r="AY78" s="74"/>
      <c r="AZ78" s="74"/>
      <c r="BA78" s="74"/>
    </row>
    <row r="79" spans="1:53" ht="26.25" customHeight="1" x14ac:dyDescent="0.2">
      <c r="A79" s="77"/>
      <c r="B79" s="78"/>
      <c r="C79" s="77">
        <v>76</v>
      </c>
      <c r="D79" s="85" t="s">
        <v>126</v>
      </c>
      <c r="E79" s="86" t="str">
        <f t="array" aca="1" ref="E79" ca="1">IFERROR(IMAGE(INDEX(Poke_Ref!$C$2:$C$745, MATCH(D79, Poke_Ref!$B$2:$B$745,0)), 3), "")</f>
        <v/>
      </c>
      <c r="F79" s="95"/>
      <c r="G79" s="95"/>
      <c r="H79" s="95"/>
      <c r="I79" s="95"/>
      <c r="J79" s="95"/>
      <c r="K79" s="95"/>
      <c r="L79" s="95"/>
      <c r="M79" s="95"/>
      <c r="N79" s="95"/>
      <c r="O79" s="95"/>
      <c r="P79" s="95"/>
      <c r="Q79" s="95"/>
      <c r="R79" s="95"/>
      <c r="S79" s="95"/>
      <c r="T79" s="95"/>
      <c r="U79" s="95"/>
      <c r="V79" s="95"/>
      <c r="W79" s="95"/>
      <c r="X79" s="95"/>
      <c r="Y79" s="95"/>
      <c r="Z79" s="95"/>
      <c r="AA79" s="95"/>
      <c r="AB79" s="95"/>
      <c r="AC79" s="95"/>
      <c r="AD79" s="95"/>
      <c r="AE79" s="95"/>
      <c r="AF79" s="73"/>
      <c r="AG79" s="74"/>
      <c r="AH79" s="74"/>
      <c r="AI79" s="74"/>
      <c r="AJ79" s="74"/>
      <c r="AK79" s="74"/>
      <c r="AL79" s="74"/>
      <c r="AM79" s="74"/>
      <c r="AN79" s="74"/>
      <c r="AO79" s="74"/>
      <c r="AP79" s="74"/>
      <c r="AQ79" s="74"/>
      <c r="AR79" s="74"/>
      <c r="AS79" s="74"/>
      <c r="AT79" s="74"/>
      <c r="AU79" s="74"/>
      <c r="AV79" s="74"/>
      <c r="AW79" s="74"/>
      <c r="AX79" s="74"/>
      <c r="AY79" s="74"/>
      <c r="AZ79" s="74"/>
      <c r="BA79" s="74"/>
    </row>
    <row r="80" spans="1:53" ht="26.25" customHeight="1" x14ac:dyDescent="0.2">
      <c r="A80" s="77"/>
      <c r="B80" s="78"/>
      <c r="C80" s="77">
        <v>77</v>
      </c>
      <c r="D80" s="85" t="s">
        <v>127</v>
      </c>
      <c r="E80" s="86" t="str">
        <f t="array" aca="1" ref="E80" ca="1">IFERROR(IMAGE(INDEX(Poke_Ref!$C$2:$C$745, MATCH(D80, Poke_Ref!$B$2:$B$745,0)), 3), "")</f>
        <v/>
      </c>
      <c r="F80" s="87"/>
      <c r="G80" s="87"/>
      <c r="H80" s="87" t="s">
        <v>8</v>
      </c>
      <c r="I80" s="87"/>
      <c r="J80" s="87"/>
      <c r="K80" s="87"/>
      <c r="L80" s="87"/>
      <c r="M80" s="87"/>
      <c r="N80" s="87"/>
      <c r="O80" s="87"/>
      <c r="P80" s="87"/>
      <c r="Q80" s="87"/>
      <c r="R80" s="87"/>
      <c r="S80" s="87"/>
      <c r="T80" s="87"/>
      <c r="U80" s="87"/>
      <c r="V80" s="87"/>
      <c r="W80" s="87"/>
      <c r="X80" s="87"/>
      <c r="Y80" s="87"/>
      <c r="Z80" s="87"/>
      <c r="AA80" s="87"/>
      <c r="AB80" s="87"/>
      <c r="AC80" s="87"/>
      <c r="AD80" s="87"/>
      <c r="AE80" s="87"/>
      <c r="AF80" s="73"/>
      <c r="AG80" s="74"/>
      <c r="AH80" s="74"/>
      <c r="AI80" s="74"/>
      <c r="AJ80" s="74"/>
      <c r="AK80" s="74"/>
      <c r="AL80" s="74"/>
      <c r="AM80" s="74"/>
      <c r="AN80" s="74"/>
      <c r="AO80" s="74"/>
      <c r="AP80" s="74"/>
      <c r="AQ80" s="74"/>
      <c r="AR80" s="74"/>
      <c r="AS80" s="74"/>
      <c r="AT80" s="74"/>
      <c r="AU80" s="74"/>
      <c r="AV80" s="74"/>
      <c r="AW80" s="74"/>
      <c r="AX80" s="74"/>
      <c r="AY80" s="74"/>
      <c r="AZ80" s="74"/>
      <c r="BA80" s="74"/>
    </row>
    <row r="81" spans="1:53" ht="26.25" customHeight="1" x14ac:dyDescent="0.2">
      <c r="A81" s="77"/>
      <c r="B81" s="78"/>
      <c r="C81" s="77">
        <v>78</v>
      </c>
      <c r="D81" s="85" t="s">
        <v>128</v>
      </c>
      <c r="E81" s="86" t="str">
        <f t="array" aca="1" ref="E81" ca="1">IFERROR(IMAGE(INDEX(Poke_Ref!$C$2:$C$745, MATCH(D81, Poke_Ref!$B$2:$B$745,0)), 3), "")</f>
        <v/>
      </c>
      <c r="F81" s="7"/>
      <c r="G81" s="7"/>
      <c r="H81" s="7"/>
      <c r="I81" s="7"/>
      <c r="J81" s="7"/>
      <c r="K81" s="7"/>
      <c r="L81" s="7"/>
      <c r="M81" s="7"/>
      <c r="N81" s="7"/>
      <c r="O81" s="7"/>
      <c r="P81" s="7"/>
      <c r="Q81" s="7"/>
      <c r="R81" s="7"/>
      <c r="S81" s="7"/>
      <c r="T81" s="7"/>
      <c r="U81" s="7"/>
      <c r="V81" s="7"/>
      <c r="W81" s="7"/>
      <c r="X81" s="7"/>
      <c r="Y81" s="7"/>
      <c r="Z81" s="7"/>
      <c r="AA81" s="7"/>
      <c r="AB81" s="7"/>
      <c r="AC81" s="7"/>
      <c r="AD81" s="7"/>
      <c r="AE81" s="7"/>
      <c r="AF81" s="73"/>
      <c r="AG81" s="74"/>
      <c r="AH81" s="74"/>
      <c r="AI81" s="74"/>
      <c r="AJ81" s="74"/>
      <c r="AK81" s="74"/>
      <c r="AL81" s="74"/>
      <c r="AM81" s="74"/>
      <c r="AN81" s="74"/>
      <c r="AO81" s="74"/>
      <c r="AP81" s="74"/>
      <c r="AQ81" s="74"/>
      <c r="AR81" s="74"/>
      <c r="AS81" s="74"/>
      <c r="AT81" s="74"/>
      <c r="AU81" s="74"/>
      <c r="AV81" s="74"/>
      <c r="AW81" s="74"/>
      <c r="AX81" s="74"/>
      <c r="AY81" s="74"/>
      <c r="AZ81" s="74"/>
      <c r="BA81" s="74"/>
    </row>
    <row r="82" spans="1:53" ht="26.25" customHeight="1" x14ac:dyDescent="0.2">
      <c r="A82" s="77"/>
      <c r="B82" s="78"/>
      <c r="C82" s="77">
        <v>79</v>
      </c>
      <c r="D82" s="85" t="s">
        <v>129</v>
      </c>
      <c r="E82" s="86" t="str">
        <f t="array" aca="1" ref="E82" ca="1">IFERROR(IMAGE(INDEX(Poke_Ref!$C$2:$C$745, MATCH(D82, Poke_Ref!$B$2:$B$745,0)), 3), "")</f>
        <v/>
      </c>
      <c r="F82" s="7"/>
      <c r="G82" s="7"/>
      <c r="H82" s="7" t="s">
        <v>8</v>
      </c>
      <c r="I82" s="7"/>
      <c r="J82" s="7"/>
      <c r="K82" s="7"/>
      <c r="L82" s="7"/>
      <c r="M82" s="7"/>
      <c r="N82" s="7"/>
      <c r="O82" s="7"/>
      <c r="P82" s="7"/>
      <c r="Q82" s="7"/>
      <c r="R82" s="7"/>
      <c r="S82" s="7"/>
      <c r="T82" s="7"/>
      <c r="U82" s="7"/>
      <c r="V82" s="7"/>
      <c r="W82" s="7"/>
      <c r="X82" s="7"/>
      <c r="Y82" s="7"/>
      <c r="Z82" s="7"/>
      <c r="AA82" s="7"/>
      <c r="AB82" s="7"/>
      <c r="AC82" s="7"/>
      <c r="AD82" s="7"/>
      <c r="AE82" s="7"/>
      <c r="AF82" s="73"/>
      <c r="AG82" s="74"/>
      <c r="AH82" s="74"/>
      <c r="AI82" s="74"/>
      <c r="AJ82" s="74"/>
      <c r="AK82" s="74"/>
      <c r="AL82" s="74"/>
      <c r="AM82" s="74"/>
      <c r="AN82" s="74"/>
      <c r="AO82" s="74"/>
      <c r="AP82" s="74"/>
      <c r="AQ82" s="74"/>
      <c r="AR82" s="74"/>
      <c r="AS82" s="74"/>
      <c r="AT82" s="74"/>
      <c r="AU82" s="74"/>
      <c r="AV82" s="74"/>
      <c r="AW82" s="74"/>
      <c r="AX82" s="74"/>
      <c r="AY82" s="74"/>
      <c r="AZ82" s="74"/>
      <c r="BA82" s="74"/>
    </row>
    <row r="83" spans="1:53" ht="26.25" customHeight="1" x14ac:dyDescent="0.2">
      <c r="A83" s="77"/>
      <c r="B83" s="78"/>
      <c r="C83" s="77">
        <v>80</v>
      </c>
      <c r="D83" s="85" t="s">
        <v>130</v>
      </c>
      <c r="E83" s="86" t="str">
        <f t="array" aca="1" ref="E83" ca="1">IFERROR(IMAGE(INDEX(Poke_Ref!$C$2:$C$745, MATCH(D83, Poke_Ref!$B$2:$B$745,0)), 3), "")</f>
        <v/>
      </c>
      <c r="F83" s="95"/>
      <c r="G83" s="95"/>
      <c r="H83" s="95"/>
      <c r="I83" s="95"/>
      <c r="J83" s="95"/>
      <c r="K83" s="95"/>
      <c r="L83" s="95"/>
      <c r="M83" s="95"/>
      <c r="N83" s="95"/>
      <c r="O83" s="95"/>
      <c r="P83" s="95"/>
      <c r="Q83" s="95"/>
      <c r="R83" s="95"/>
      <c r="S83" s="95"/>
      <c r="T83" s="95"/>
      <c r="U83" s="95"/>
      <c r="V83" s="95"/>
      <c r="W83" s="95"/>
      <c r="X83" s="95"/>
      <c r="Y83" s="95"/>
      <c r="Z83" s="95"/>
      <c r="AA83" s="95"/>
      <c r="AB83" s="95"/>
      <c r="AC83" s="95"/>
      <c r="AD83" s="95"/>
      <c r="AE83" s="95"/>
      <c r="AF83" s="73"/>
      <c r="AG83" s="74"/>
      <c r="AH83" s="74"/>
      <c r="AI83" s="74"/>
      <c r="AJ83" s="74"/>
      <c r="AK83" s="74"/>
      <c r="AL83" s="74"/>
      <c r="AM83" s="74"/>
      <c r="AN83" s="74"/>
      <c r="AO83" s="74"/>
      <c r="AP83" s="74"/>
      <c r="AQ83" s="74"/>
      <c r="AR83" s="74"/>
      <c r="AS83" s="74"/>
      <c r="AT83" s="74"/>
      <c r="AU83" s="74"/>
      <c r="AV83" s="74"/>
      <c r="AW83" s="74"/>
      <c r="AX83" s="74"/>
      <c r="AY83" s="74"/>
      <c r="AZ83" s="74"/>
      <c r="BA83" s="74"/>
    </row>
    <row r="84" spans="1:53" ht="26.25" customHeight="1" x14ac:dyDescent="0.2">
      <c r="A84" s="77"/>
      <c r="B84" s="78"/>
      <c r="C84" s="77">
        <v>81</v>
      </c>
      <c r="D84" s="85" t="s">
        <v>131</v>
      </c>
      <c r="E84" s="86" t="str">
        <f t="array" aca="1" ref="E84" ca="1">IFERROR(IMAGE(INDEX(Poke_Ref!$C$2:$C$745, MATCH(D84, Poke_Ref!$B$2:$B$745,0)), 3), "")</f>
        <v/>
      </c>
      <c r="F84" s="7"/>
      <c r="G84" s="7"/>
      <c r="H84" s="7" t="s">
        <v>8</v>
      </c>
      <c r="I84" s="7"/>
      <c r="J84" s="7"/>
      <c r="K84" s="7"/>
      <c r="L84" s="7"/>
      <c r="M84" s="7"/>
      <c r="N84" s="7"/>
      <c r="O84" s="7"/>
      <c r="P84" s="7"/>
      <c r="Q84" s="7"/>
      <c r="R84" s="7"/>
      <c r="S84" s="7"/>
      <c r="T84" s="7"/>
      <c r="U84" s="7"/>
      <c r="V84" s="7"/>
      <c r="W84" s="7"/>
      <c r="X84" s="7"/>
      <c r="Y84" s="7"/>
      <c r="Z84" s="7"/>
      <c r="AA84" s="7"/>
      <c r="AB84" s="7"/>
      <c r="AC84" s="7"/>
      <c r="AD84" s="7"/>
      <c r="AE84" s="7"/>
      <c r="AF84" s="73"/>
      <c r="AG84" s="74"/>
      <c r="AH84" s="74"/>
      <c r="AI84" s="74"/>
      <c r="AJ84" s="74"/>
      <c r="AK84" s="74"/>
      <c r="AL84" s="74"/>
      <c r="AM84" s="74"/>
      <c r="AN84" s="74"/>
      <c r="AO84" s="74"/>
      <c r="AP84" s="74"/>
      <c r="AQ84" s="74"/>
      <c r="AR84" s="74"/>
      <c r="AS84" s="74"/>
      <c r="AT84" s="74"/>
      <c r="AU84" s="74"/>
      <c r="AV84" s="74"/>
      <c r="AW84" s="74"/>
      <c r="AX84" s="74"/>
      <c r="AY84" s="74"/>
      <c r="AZ84" s="74"/>
      <c r="BA84" s="74"/>
    </row>
    <row r="85" spans="1:53" ht="26.25" customHeight="1" x14ac:dyDescent="0.2">
      <c r="A85" s="77"/>
      <c r="B85" s="78"/>
      <c r="C85" s="77">
        <v>82</v>
      </c>
      <c r="D85" s="85" t="s">
        <v>132</v>
      </c>
      <c r="E85" s="86" t="str">
        <f t="array" aca="1" ref="E85" ca="1">IFERROR(IMAGE(INDEX(Poke_Ref!$C$2:$C$745, MATCH(D85, Poke_Ref!$B$2:$B$745,0)), 3), "")</f>
        <v/>
      </c>
      <c r="F85" s="7"/>
      <c r="G85" s="7"/>
      <c r="H85" s="7"/>
      <c r="I85" s="7"/>
      <c r="J85" s="7"/>
      <c r="K85" s="7"/>
      <c r="L85" s="7"/>
      <c r="M85" s="7"/>
      <c r="N85" s="7"/>
      <c r="O85" s="7"/>
      <c r="P85" s="7"/>
      <c r="Q85" s="7"/>
      <c r="R85" s="7"/>
      <c r="S85" s="7"/>
      <c r="T85" s="7"/>
      <c r="U85" s="7"/>
      <c r="V85" s="7"/>
      <c r="W85" s="7"/>
      <c r="X85" s="7"/>
      <c r="Y85" s="7"/>
      <c r="Z85" s="7"/>
      <c r="AA85" s="7"/>
      <c r="AB85" s="7"/>
      <c r="AC85" s="7"/>
      <c r="AD85" s="7"/>
      <c r="AE85" s="7"/>
      <c r="AF85" s="73"/>
      <c r="AG85" s="74"/>
      <c r="AH85" s="74"/>
      <c r="AI85" s="74"/>
      <c r="AJ85" s="74"/>
      <c r="AK85" s="74"/>
      <c r="AL85" s="74"/>
      <c r="AM85" s="74"/>
      <c r="AN85" s="74"/>
      <c r="AO85" s="74"/>
      <c r="AP85" s="74"/>
      <c r="AQ85" s="74"/>
      <c r="AR85" s="74"/>
      <c r="AS85" s="74"/>
      <c r="AT85" s="74"/>
      <c r="AU85" s="74"/>
      <c r="AV85" s="74"/>
      <c r="AW85" s="74"/>
      <c r="AX85" s="74"/>
      <c r="AY85" s="74"/>
      <c r="AZ85" s="74"/>
      <c r="BA85" s="74"/>
    </row>
    <row r="86" spans="1:53" ht="26.25" customHeight="1" x14ac:dyDescent="0.2">
      <c r="A86" s="77"/>
      <c r="B86" s="78"/>
      <c r="C86" s="77">
        <v>83</v>
      </c>
      <c r="D86" s="85" t="s">
        <v>133</v>
      </c>
      <c r="E86" s="86" t="str">
        <f t="array" aca="1" ref="E86" ca="1">IFERROR(IMAGE(INDEX(Poke_Ref!$C$2:$C$745, MATCH(D86, Poke_Ref!$B$2:$B$745,0)), 3), "")</f>
        <v/>
      </c>
      <c r="F86" s="7"/>
      <c r="G86" s="7"/>
      <c r="H86" s="7" t="s">
        <v>8</v>
      </c>
      <c r="I86" s="7"/>
      <c r="J86" s="7"/>
      <c r="K86" s="7"/>
      <c r="L86" s="7"/>
      <c r="M86" s="7"/>
      <c r="N86" s="7"/>
      <c r="O86" s="7"/>
      <c r="P86" s="7"/>
      <c r="Q86" s="7"/>
      <c r="R86" s="7"/>
      <c r="S86" s="7"/>
      <c r="T86" s="7"/>
      <c r="U86" s="7"/>
      <c r="V86" s="7"/>
      <c r="W86" s="7"/>
      <c r="X86" s="7"/>
      <c r="Y86" s="7"/>
      <c r="Z86" s="7"/>
      <c r="AA86" s="7"/>
      <c r="AB86" s="7"/>
      <c r="AC86" s="7"/>
      <c r="AD86" s="7"/>
      <c r="AE86" s="7"/>
      <c r="AF86" s="73"/>
      <c r="AG86" s="74"/>
      <c r="AH86" s="74"/>
      <c r="AI86" s="74"/>
      <c r="AJ86" s="74"/>
      <c r="AK86" s="74"/>
      <c r="AL86" s="74"/>
      <c r="AM86" s="74"/>
      <c r="AN86" s="74"/>
      <c r="AO86" s="74"/>
      <c r="AP86" s="74"/>
      <c r="AQ86" s="74"/>
      <c r="AR86" s="74"/>
      <c r="AS86" s="74"/>
      <c r="AT86" s="74"/>
      <c r="AU86" s="74"/>
      <c r="AV86" s="74"/>
      <c r="AW86" s="74"/>
      <c r="AX86" s="74"/>
      <c r="AY86" s="74"/>
      <c r="AZ86" s="74"/>
      <c r="BA86" s="74"/>
    </row>
    <row r="87" spans="1:53" ht="26.25" customHeight="1" x14ac:dyDescent="0.2">
      <c r="A87" s="77"/>
      <c r="B87" s="78"/>
      <c r="C87" s="77">
        <v>84</v>
      </c>
      <c r="D87" s="85" t="s">
        <v>134</v>
      </c>
      <c r="E87" s="86" t="str">
        <f t="array" aca="1" ref="E87" ca="1">IFERROR(IMAGE(INDEX(Poke_Ref!$C$2:$C$745, MATCH(D87, Poke_Ref!$B$2:$B$745,0)), 3), "")</f>
        <v/>
      </c>
      <c r="F87" s="7"/>
      <c r="G87" s="7"/>
      <c r="H87" s="7"/>
      <c r="I87" s="7"/>
      <c r="J87" s="7"/>
      <c r="K87" s="7"/>
      <c r="L87" s="7"/>
      <c r="M87" s="7"/>
      <c r="N87" s="7"/>
      <c r="O87" s="7"/>
      <c r="P87" s="7"/>
      <c r="Q87" s="7"/>
      <c r="R87" s="7"/>
      <c r="S87" s="7"/>
      <c r="T87" s="7"/>
      <c r="U87" s="7"/>
      <c r="V87" s="7"/>
      <c r="W87" s="7"/>
      <c r="X87" s="7"/>
      <c r="Y87" s="7"/>
      <c r="Z87" s="7"/>
      <c r="AA87" s="7"/>
      <c r="AB87" s="7"/>
      <c r="AC87" s="7"/>
      <c r="AD87" s="7"/>
      <c r="AE87" s="7"/>
      <c r="AF87" s="73"/>
      <c r="AG87" s="74"/>
      <c r="AH87" s="74"/>
      <c r="AI87" s="74"/>
      <c r="AJ87" s="74"/>
      <c r="AK87" s="74"/>
      <c r="AL87" s="74"/>
      <c r="AM87" s="74"/>
      <c r="AN87" s="74"/>
      <c r="AO87" s="74"/>
      <c r="AP87" s="74"/>
      <c r="AQ87" s="74"/>
      <c r="AR87" s="74"/>
      <c r="AS87" s="74"/>
      <c r="AT87" s="74"/>
      <c r="AU87" s="74"/>
      <c r="AV87" s="74"/>
      <c r="AW87" s="74"/>
      <c r="AX87" s="74"/>
      <c r="AY87" s="74"/>
      <c r="AZ87" s="74"/>
      <c r="BA87" s="74"/>
    </row>
    <row r="88" spans="1:53" ht="26.25" customHeight="1" x14ac:dyDescent="0.2">
      <c r="A88" s="77"/>
      <c r="B88" s="78"/>
      <c r="C88" s="77">
        <v>85</v>
      </c>
      <c r="D88" s="85" t="s">
        <v>135</v>
      </c>
      <c r="E88" s="86" t="str">
        <f t="array" aca="1" ref="E88" ca="1">IFERROR(IMAGE(INDEX(Poke_Ref!$C$2:$C$745, MATCH(D88, Poke_Ref!$B$2:$B$745,0)), 3), "")</f>
        <v/>
      </c>
      <c r="F88" s="95"/>
      <c r="G88" s="95"/>
      <c r="H88" s="95"/>
      <c r="I88" s="95"/>
      <c r="J88" s="95"/>
      <c r="K88" s="95"/>
      <c r="L88" s="95"/>
      <c r="M88" s="95"/>
      <c r="N88" s="95"/>
      <c r="O88" s="95"/>
      <c r="P88" s="95"/>
      <c r="Q88" s="95"/>
      <c r="R88" s="95"/>
      <c r="S88" s="95"/>
      <c r="T88" s="95"/>
      <c r="U88" s="95"/>
      <c r="V88" s="95"/>
      <c r="W88" s="95"/>
      <c r="X88" s="95"/>
      <c r="Y88" s="95"/>
      <c r="Z88" s="95"/>
      <c r="AA88" s="95"/>
      <c r="AB88" s="95"/>
      <c r="AC88" s="95"/>
      <c r="AD88" s="95"/>
      <c r="AE88" s="95"/>
      <c r="AF88" s="73"/>
      <c r="AG88" s="74"/>
      <c r="AH88" s="74"/>
      <c r="AI88" s="74"/>
      <c r="AJ88" s="74"/>
      <c r="AK88" s="74"/>
      <c r="AL88" s="74"/>
      <c r="AM88" s="74"/>
      <c r="AN88" s="74"/>
      <c r="AO88" s="74"/>
      <c r="AP88" s="74"/>
      <c r="AQ88" s="74"/>
      <c r="AR88" s="74"/>
      <c r="AS88" s="74"/>
      <c r="AT88" s="74"/>
      <c r="AU88" s="74"/>
      <c r="AV88" s="74"/>
      <c r="AW88" s="74"/>
      <c r="AX88" s="74"/>
      <c r="AY88" s="74"/>
      <c r="AZ88" s="74"/>
      <c r="BA88" s="74"/>
    </row>
    <row r="89" spans="1:53" ht="26.25" customHeight="1" x14ac:dyDescent="0.2">
      <c r="A89" s="77"/>
      <c r="B89" s="78"/>
      <c r="C89" s="77">
        <v>86</v>
      </c>
      <c r="D89" s="85" t="s">
        <v>136</v>
      </c>
      <c r="E89" s="86" t="str">
        <f t="array" aca="1" ref="E89" ca="1">IFERROR(IMAGE(INDEX(Poke_Ref!$C$2:$C$745, MATCH(D89, Poke_Ref!$B$2:$B$745,0)), 3), "")</f>
        <v/>
      </c>
      <c r="F89" s="7"/>
      <c r="G89" s="7"/>
      <c r="H89" s="7"/>
      <c r="I89" s="7"/>
      <c r="J89" s="7"/>
      <c r="K89" s="7"/>
      <c r="L89" s="7"/>
      <c r="M89" s="7"/>
      <c r="N89" s="7"/>
      <c r="O89" s="7"/>
      <c r="P89" s="7"/>
      <c r="Q89" s="7"/>
      <c r="R89" s="7"/>
      <c r="S89" s="7"/>
      <c r="T89" s="7"/>
      <c r="U89" s="7"/>
      <c r="V89" s="7"/>
      <c r="W89" s="7"/>
      <c r="X89" s="7"/>
      <c r="Y89" s="7"/>
      <c r="Z89" s="7"/>
      <c r="AA89" s="7"/>
      <c r="AB89" s="7"/>
      <c r="AC89" s="7"/>
      <c r="AD89" s="7"/>
      <c r="AE89" s="7"/>
      <c r="AF89" s="73"/>
      <c r="AG89" s="74"/>
      <c r="AH89" s="74"/>
      <c r="AI89" s="74"/>
      <c r="AJ89" s="74"/>
      <c r="AK89" s="74"/>
      <c r="AL89" s="74"/>
      <c r="AM89" s="74"/>
      <c r="AN89" s="74"/>
      <c r="AO89" s="74"/>
      <c r="AP89" s="74"/>
      <c r="AQ89" s="74"/>
      <c r="AR89" s="74"/>
      <c r="AS89" s="74"/>
      <c r="AT89" s="74"/>
      <c r="AU89" s="74"/>
      <c r="AV89" s="74"/>
      <c r="AW89" s="74"/>
      <c r="AX89" s="74"/>
      <c r="AY89" s="74"/>
      <c r="AZ89" s="74"/>
      <c r="BA89" s="74"/>
    </row>
    <row r="90" spans="1:53" ht="26.25" customHeight="1" x14ac:dyDescent="0.2">
      <c r="A90" s="77"/>
      <c r="B90" s="78"/>
      <c r="C90" s="77">
        <v>87</v>
      </c>
      <c r="D90" s="85" t="s">
        <v>137</v>
      </c>
      <c r="E90" s="86" t="str">
        <f t="array" aca="1" ref="E90" ca="1">IFERROR(IMAGE(INDEX(Poke_Ref!$C$2:$C$745, MATCH(D90, Poke_Ref!$B$2:$B$745,0)), 3), "")</f>
        <v/>
      </c>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73"/>
      <c r="AG90" s="74"/>
      <c r="AH90" s="74"/>
      <c r="AI90" s="74"/>
      <c r="AJ90" s="74"/>
      <c r="AK90" s="74"/>
      <c r="AL90" s="74"/>
      <c r="AM90" s="74"/>
      <c r="AN90" s="74"/>
      <c r="AO90" s="74"/>
      <c r="AP90" s="74"/>
      <c r="AQ90" s="74"/>
      <c r="AR90" s="74"/>
      <c r="AS90" s="74"/>
      <c r="AT90" s="74"/>
      <c r="AU90" s="74"/>
      <c r="AV90" s="74"/>
      <c r="AW90" s="74"/>
      <c r="AX90" s="74"/>
      <c r="AY90" s="74"/>
      <c r="AZ90" s="74"/>
      <c r="BA90" s="74"/>
    </row>
    <row r="91" spans="1:53" ht="26.25" customHeight="1" x14ac:dyDescent="0.2">
      <c r="A91" s="77"/>
      <c r="B91" s="78"/>
      <c r="C91" s="77">
        <v>88</v>
      </c>
      <c r="D91" s="85" t="s">
        <v>138</v>
      </c>
      <c r="E91" s="86" t="str">
        <f t="array" aca="1" ref="E91" ca="1">IFERROR(IMAGE(INDEX(Poke_Ref!$C$2:$C$745, MATCH(D91, Poke_Ref!$B$2:$B$745,0)), 3), "")</f>
        <v/>
      </c>
      <c r="F91" s="7"/>
      <c r="G91" s="7"/>
      <c r="H91" s="7" t="s">
        <v>8</v>
      </c>
      <c r="I91" s="7"/>
      <c r="J91" s="7"/>
      <c r="K91" s="7"/>
      <c r="L91" s="7"/>
      <c r="M91" s="7"/>
      <c r="N91" s="7"/>
      <c r="O91" s="7"/>
      <c r="P91" s="7"/>
      <c r="Q91" s="7"/>
      <c r="R91" s="7"/>
      <c r="S91" s="7"/>
      <c r="T91" s="7"/>
      <c r="U91" s="7"/>
      <c r="V91" s="7"/>
      <c r="W91" s="7"/>
      <c r="X91" s="7"/>
      <c r="Y91" s="7"/>
      <c r="Z91" s="7"/>
      <c r="AA91" s="7"/>
      <c r="AB91" s="7"/>
      <c r="AC91" s="7"/>
      <c r="AD91" s="7"/>
      <c r="AE91" s="7"/>
      <c r="AF91" s="73"/>
      <c r="AG91" s="74"/>
      <c r="AH91" s="74"/>
      <c r="AI91" s="74"/>
      <c r="AJ91" s="74"/>
      <c r="AK91" s="74"/>
      <c r="AL91" s="74"/>
      <c r="AM91" s="74"/>
      <c r="AN91" s="74"/>
      <c r="AO91" s="74"/>
      <c r="AP91" s="74"/>
      <c r="AQ91" s="74"/>
      <c r="AR91" s="74"/>
      <c r="AS91" s="74"/>
      <c r="AT91" s="74"/>
      <c r="AU91" s="74"/>
      <c r="AV91" s="74"/>
      <c r="AW91" s="74"/>
      <c r="AX91" s="74"/>
      <c r="AY91" s="74"/>
      <c r="AZ91" s="74"/>
      <c r="BA91" s="74"/>
    </row>
    <row r="92" spans="1:53" ht="26.25" customHeight="1" x14ac:dyDescent="0.2">
      <c r="A92" s="77"/>
      <c r="B92" s="78"/>
      <c r="C92" s="88">
        <v>89</v>
      </c>
      <c r="D92" s="89" t="s">
        <v>139</v>
      </c>
      <c r="E92" s="86" t="str">
        <f t="array" aca="1" ref="E92" ca="1">IFERROR(IMAGE(INDEX(Poke_Ref!$C$2:$C$745, MATCH(D92, Poke_Ref!$B$2:$B$745,0)), 3), "")</f>
        <v/>
      </c>
      <c r="F92" s="95"/>
      <c r="G92" s="95"/>
      <c r="H92" s="95"/>
      <c r="I92" s="95"/>
      <c r="J92" s="95"/>
      <c r="K92" s="95"/>
      <c r="L92" s="95"/>
      <c r="M92" s="95"/>
      <c r="N92" s="95"/>
      <c r="O92" s="95"/>
      <c r="P92" s="95"/>
      <c r="Q92" s="95"/>
      <c r="R92" s="95"/>
      <c r="S92" s="95"/>
      <c r="T92" s="95"/>
      <c r="U92" s="95"/>
      <c r="V92" s="95"/>
      <c r="W92" s="95"/>
      <c r="X92" s="95"/>
      <c r="Y92" s="95"/>
      <c r="Z92" s="95"/>
      <c r="AA92" s="95"/>
      <c r="AB92" s="95"/>
      <c r="AC92" s="95"/>
      <c r="AD92" s="95"/>
      <c r="AE92" s="95"/>
      <c r="AF92" s="73"/>
      <c r="AG92" s="74"/>
      <c r="AH92" s="74"/>
      <c r="AI92" s="74"/>
      <c r="AJ92" s="74"/>
      <c r="AK92" s="74"/>
      <c r="AL92" s="74"/>
      <c r="AM92" s="74"/>
      <c r="AN92" s="74"/>
      <c r="AO92" s="74"/>
      <c r="AP92" s="74"/>
      <c r="AQ92" s="74"/>
      <c r="AR92" s="74"/>
      <c r="AS92" s="74"/>
      <c r="AT92" s="74"/>
      <c r="AU92" s="74"/>
      <c r="AV92" s="74"/>
      <c r="AW92" s="74"/>
      <c r="AX92" s="74"/>
      <c r="AY92" s="74"/>
      <c r="AZ92" s="74"/>
      <c r="BA92" s="74"/>
    </row>
    <row r="93" spans="1:53" ht="26.25" customHeight="1" x14ac:dyDescent="0.2">
      <c r="A93" s="77"/>
      <c r="B93" s="78"/>
      <c r="C93" s="77">
        <v>90</v>
      </c>
      <c r="D93" s="85" t="s">
        <v>140</v>
      </c>
      <c r="E93" s="86" t="str">
        <f t="array" aca="1" ref="E93" ca="1">IFERROR(IMAGE(INDEX(Poke_Ref!$C$2:$C$745, MATCH(D93, Poke_Ref!$B$2:$B$745,0)), 3), "")</f>
        <v/>
      </c>
      <c r="F93" s="7"/>
      <c r="G93" s="7"/>
      <c r="H93" s="7" t="s">
        <v>8</v>
      </c>
      <c r="I93" s="7"/>
      <c r="J93" s="7"/>
      <c r="K93" s="7"/>
      <c r="L93" s="7"/>
      <c r="M93" s="7"/>
      <c r="N93" s="7"/>
      <c r="O93" s="7"/>
      <c r="P93" s="7"/>
      <c r="Q93" s="7"/>
      <c r="R93" s="7"/>
      <c r="S93" s="7"/>
      <c r="T93" s="7"/>
      <c r="U93" s="7"/>
      <c r="V93" s="7"/>
      <c r="W93" s="7"/>
      <c r="X93" s="7"/>
      <c r="Y93" s="7"/>
      <c r="Z93" s="7"/>
      <c r="AA93" s="7"/>
      <c r="AB93" s="7"/>
      <c r="AC93" s="7"/>
      <c r="AD93" s="7"/>
      <c r="AE93" s="7"/>
      <c r="AF93" s="73"/>
      <c r="AG93" s="74"/>
      <c r="AH93" s="74"/>
      <c r="AI93" s="74"/>
      <c r="AJ93" s="74"/>
      <c r="AK93" s="74"/>
      <c r="AL93" s="74"/>
      <c r="AM93" s="74"/>
      <c r="AN93" s="74"/>
      <c r="AO93" s="74"/>
      <c r="AP93" s="74"/>
      <c r="AQ93" s="74"/>
      <c r="AR93" s="74"/>
      <c r="AS93" s="74"/>
      <c r="AT93" s="74"/>
      <c r="AU93" s="74"/>
      <c r="AV93" s="74"/>
      <c r="AW93" s="74"/>
      <c r="AX93" s="74"/>
      <c r="AY93" s="74"/>
      <c r="AZ93" s="74"/>
      <c r="BA93" s="74"/>
    </row>
    <row r="94" spans="1:53" ht="26.25" customHeight="1" x14ac:dyDescent="0.2">
      <c r="A94" s="77"/>
      <c r="B94" s="78"/>
      <c r="C94" s="77">
        <v>91</v>
      </c>
      <c r="D94" s="85" t="s">
        <v>141</v>
      </c>
      <c r="E94" s="86" t="str">
        <f t="array" aca="1" ref="E94" ca="1">IFERROR(IMAGE(INDEX(Poke_Ref!$C$2:$C$745, MATCH(D94, Poke_Ref!$B$2:$B$745,0)), 3), "")</f>
        <v/>
      </c>
      <c r="F94" s="87"/>
      <c r="G94" s="87"/>
      <c r="H94" s="87"/>
      <c r="I94" s="87"/>
      <c r="J94" s="87"/>
      <c r="K94" s="87"/>
      <c r="L94" s="87"/>
      <c r="M94" s="87"/>
      <c r="N94" s="87"/>
      <c r="O94" s="87"/>
      <c r="P94" s="87"/>
      <c r="Q94" s="87"/>
      <c r="R94" s="87"/>
      <c r="S94" s="87"/>
      <c r="T94" s="87"/>
      <c r="U94" s="87"/>
      <c r="V94" s="87"/>
      <c r="W94" s="87"/>
      <c r="X94" s="87"/>
      <c r="Y94" s="87"/>
      <c r="Z94" s="87"/>
      <c r="AA94" s="87"/>
      <c r="AB94" s="87"/>
      <c r="AC94" s="87"/>
      <c r="AD94" s="87"/>
      <c r="AE94" s="87"/>
      <c r="AF94" s="73"/>
      <c r="AG94" s="74"/>
      <c r="AH94" s="74"/>
      <c r="AI94" s="74"/>
      <c r="AJ94" s="74"/>
      <c r="AK94" s="74"/>
      <c r="AL94" s="74"/>
      <c r="AM94" s="74"/>
      <c r="AN94" s="74"/>
      <c r="AO94" s="74"/>
      <c r="AP94" s="74"/>
      <c r="AQ94" s="74"/>
      <c r="AR94" s="74"/>
      <c r="AS94" s="74"/>
      <c r="AT94" s="74"/>
      <c r="AU94" s="74"/>
      <c r="AV94" s="74"/>
      <c r="AW94" s="74"/>
      <c r="AX94" s="74"/>
      <c r="AY94" s="74"/>
      <c r="AZ94" s="74"/>
      <c r="BA94" s="74"/>
    </row>
    <row r="95" spans="1:53" ht="26.25" customHeight="1" x14ac:dyDescent="0.2">
      <c r="A95" s="77"/>
      <c r="B95" s="78"/>
      <c r="C95" s="77">
        <v>92</v>
      </c>
      <c r="D95" s="85" t="s">
        <v>142</v>
      </c>
      <c r="E95" s="86" t="str">
        <f t="array" aca="1" ref="E95" ca="1">IFERROR(IMAGE(INDEX(Poke_Ref!$C$2:$C$745, MATCH(D95, Poke_Ref!$B$2:$B$745,0)), 3), "")</f>
        <v/>
      </c>
      <c r="F95" s="87"/>
      <c r="G95" s="87"/>
      <c r="H95" s="87" t="s">
        <v>8</v>
      </c>
      <c r="I95" s="87"/>
      <c r="J95" s="87"/>
      <c r="K95" s="87"/>
      <c r="L95" s="87"/>
      <c r="M95" s="87"/>
      <c r="N95" s="87"/>
      <c r="O95" s="87"/>
      <c r="P95" s="87"/>
      <c r="Q95" s="87"/>
      <c r="R95" s="87"/>
      <c r="S95" s="87"/>
      <c r="T95" s="87"/>
      <c r="U95" s="87"/>
      <c r="V95" s="87"/>
      <c r="W95" s="87"/>
      <c r="X95" s="87"/>
      <c r="Y95" s="87"/>
      <c r="Z95" s="87"/>
      <c r="AA95" s="87"/>
      <c r="AB95" s="87"/>
      <c r="AC95" s="87"/>
      <c r="AD95" s="87"/>
      <c r="AE95" s="87"/>
      <c r="AF95" s="73"/>
      <c r="AG95" s="74"/>
      <c r="AH95" s="74"/>
      <c r="AI95" s="74"/>
      <c r="AJ95" s="74"/>
      <c r="AK95" s="74"/>
      <c r="AL95" s="74"/>
      <c r="AM95" s="74"/>
      <c r="AN95" s="74"/>
      <c r="AO95" s="74"/>
      <c r="AP95" s="74"/>
      <c r="AQ95" s="74"/>
      <c r="AR95" s="74"/>
      <c r="AS95" s="74"/>
      <c r="AT95" s="74"/>
      <c r="AU95" s="74"/>
      <c r="AV95" s="74"/>
      <c r="AW95" s="74"/>
      <c r="AX95" s="74"/>
      <c r="AY95" s="74"/>
      <c r="AZ95" s="74"/>
      <c r="BA95" s="74"/>
    </row>
    <row r="96" spans="1:53" ht="26.25" customHeight="1" x14ac:dyDescent="0.2">
      <c r="A96" s="77"/>
      <c r="B96" s="78"/>
      <c r="C96" s="77">
        <v>93</v>
      </c>
      <c r="D96" s="85" t="s">
        <v>143</v>
      </c>
      <c r="E96" s="86" t="str">
        <f t="array" aca="1" ref="E96" ca="1">IFERROR(IMAGE(INDEX(Poke_Ref!$C$2:$C$745, MATCH(D96, Poke_Ref!$B$2:$B$745,0)), 3), "")</f>
        <v/>
      </c>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73"/>
      <c r="AG96" s="74"/>
      <c r="AH96" s="74"/>
      <c r="AI96" s="74"/>
      <c r="AJ96" s="74"/>
      <c r="AK96" s="74"/>
      <c r="AL96" s="74"/>
      <c r="AM96" s="74"/>
      <c r="AN96" s="74"/>
      <c r="AO96" s="74"/>
      <c r="AP96" s="74"/>
      <c r="AQ96" s="74"/>
      <c r="AR96" s="74"/>
      <c r="AS96" s="74"/>
      <c r="AT96" s="74"/>
      <c r="AU96" s="74"/>
      <c r="AV96" s="74"/>
      <c r="AW96" s="74"/>
      <c r="AX96" s="74"/>
      <c r="AY96" s="74"/>
      <c r="AZ96" s="74"/>
      <c r="BA96" s="74"/>
    </row>
    <row r="97" spans="1:53" ht="26.25" customHeight="1" x14ac:dyDescent="0.2">
      <c r="A97" s="77"/>
      <c r="B97" s="78"/>
      <c r="C97" s="77">
        <v>94</v>
      </c>
      <c r="D97" s="85" t="s">
        <v>144</v>
      </c>
      <c r="E97" s="86" t="str">
        <f t="array" aca="1" ref="E97" ca="1">IFERROR(IMAGE(INDEX(Poke_Ref!$C$2:$C$745, MATCH(D97, Poke_Ref!$B$2:$B$745,0)), 3), "")</f>
        <v/>
      </c>
      <c r="F97" s="7"/>
      <c r="G97" s="7"/>
      <c r="H97" s="7"/>
      <c r="I97" s="7"/>
      <c r="J97" s="7"/>
      <c r="K97" s="7"/>
      <c r="L97" s="7"/>
      <c r="M97" s="7"/>
      <c r="N97" s="7"/>
      <c r="O97" s="7"/>
      <c r="P97" s="7"/>
      <c r="Q97" s="7"/>
      <c r="R97" s="7"/>
      <c r="S97" s="7"/>
      <c r="T97" s="7"/>
      <c r="U97" s="7"/>
      <c r="V97" s="7"/>
      <c r="W97" s="7"/>
      <c r="X97" s="7"/>
      <c r="Y97" s="7"/>
      <c r="Z97" s="7"/>
      <c r="AA97" s="7"/>
      <c r="AB97" s="7"/>
      <c r="AC97" s="7"/>
      <c r="AD97" s="7"/>
      <c r="AE97" s="7"/>
      <c r="AF97" s="73"/>
      <c r="AG97" s="74"/>
      <c r="AH97" s="74"/>
      <c r="AI97" s="74"/>
      <c r="AJ97" s="74"/>
      <c r="AK97" s="74"/>
      <c r="AL97" s="74"/>
      <c r="AM97" s="74"/>
      <c r="AN97" s="74"/>
      <c r="AO97" s="74"/>
      <c r="AP97" s="74"/>
      <c r="AQ97" s="74"/>
      <c r="AR97" s="74"/>
      <c r="AS97" s="74"/>
      <c r="AT97" s="74"/>
      <c r="AU97" s="74"/>
      <c r="AV97" s="74"/>
      <c r="AW97" s="74"/>
      <c r="AX97" s="74"/>
      <c r="AY97" s="74"/>
      <c r="AZ97" s="74"/>
      <c r="BA97" s="74"/>
    </row>
    <row r="98" spans="1:53" ht="26.25" customHeight="1" x14ac:dyDescent="0.2">
      <c r="A98" s="77"/>
      <c r="B98" s="78"/>
      <c r="C98" s="77">
        <v>95</v>
      </c>
      <c r="D98" s="85" t="s">
        <v>145</v>
      </c>
      <c r="E98" s="86" t="str">
        <f t="array" aca="1" ref="E98" ca="1">IFERROR(IMAGE(INDEX(Poke_Ref!$C$2:$C$745, MATCH(D98, Poke_Ref!$B$2:$B$745,0)), 3), "")</f>
        <v/>
      </c>
      <c r="F98" s="87"/>
      <c r="G98" s="87"/>
      <c r="H98" s="87" t="s">
        <v>8</v>
      </c>
      <c r="I98" s="87"/>
      <c r="J98" s="87"/>
      <c r="K98" s="87"/>
      <c r="L98" s="87"/>
      <c r="M98" s="87"/>
      <c r="N98" s="87"/>
      <c r="O98" s="87"/>
      <c r="P98" s="87"/>
      <c r="Q98" s="87"/>
      <c r="R98" s="87"/>
      <c r="S98" s="87"/>
      <c r="T98" s="87"/>
      <c r="U98" s="87"/>
      <c r="V98" s="87"/>
      <c r="W98" s="87"/>
      <c r="X98" s="87"/>
      <c r="Y98" s="87"/>
      <c r="Z98" s="87"/>
      <c r="AA98" s="87"/>
      <c r="AB98" s="87"/>
      <c r="AC98" s="87"/>
      <c r="AD98" s="87"/>
      <c r="AE98" s="87"/>
      <c r="AF98" s="73"/>
      <c r="AG98" s="74"/>
      <c r="AH98" s="74"/>
      <c r="AI98" s="74"/>
      <c r="AJ98" s="74"/>
      <c r="AK98" s="74"/>
      <c r="AL98" s="74"/>
      <c r="AM98" s="74"/>
      <c r="AN98" s="74"/>
      <c r="AO98" s="74"/>
      <c r="AP98" s="74"/>
      <c r="AQ98" s="74"/>
      <c r="AR98" s="74"/>
      <c r="AS98" s="74"/>
      <c r="AT98" s="74"/>
      <c r="AU98" s="74"/>
      <c r="AV98" s="74"/>
      <c r="AW98" s="74"/>
      <c r="AX98" s="74"/>
      <c r="AY98" s="74"/>
      <c r="AZ98" s="74"/>
      <c r="BA98" s="74"/>
    </row>
    <row r="99" spans="1:53" ht="26.25" customHeight="1" x14ac:dyDescent="0.2">
      <c r="A99" s="77"/>
      <c r="B99" s="78"/>
      <c r="C99" s="77">
        <v>96</v>
      </c>
      <c r="D99" s="85" t="s">
        <v>146</v>
      </c>
      <c r="E99" s="86" t="str">
        <f t="array" aca="1" ref="E99" ca="1">IFERROR(IMAGE(INDEX(Poke_Ref!$C$2:$C$745, MATCH(D99, Poke_Ref!$B$2:$B$745,0)), 3), "")</f>
        <v/>
      </c>
      <c r="F99" s="87"/>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73"/>
      <c r="AG99" s="74"/>
      <c r="AH99" s="74"/>
      <c r="AI99" s="74"/>
      <c r="AJ99" s="74"/>
      <c r="AK99" s="74"/>
      <c r="AL99" s="74"/>
      <c r="AM99" s="74"/>
      <c r="AN99" s="74"/>
      <c r="AO99" s="74"/>
      <c r="AP99" s="74"/>
      <c r="AQ99" s="74"/>
      <c r="AR99" s="74"/>
      <c r="AS99" s="74"/>
      <c r="AT99" s="74"/>
      <c r="AU99" s="74"/>
      <c r="AV99" s="74"/>
      <c r="AW99" s="74"/>
      <c r="AX99" s="74"/>
      <c r="AY99" s="74"/>
      <c r="AZ99" s="74"/>
      <c r="BA99" s="74"/>
    </row>
    <row r="100" spans="1:53" ht="26.25" customHeight="1" x14ac:dyDescent="0.2">
      <c r="A100" s="77"/>
      <c r="B100" s="78"/>
      <c r="C100" s="77">
        <v>97</v>
      </c>
      <c r="D100" s="85" t="s">
        <v>147</v>
      </c>
      <c r="E100" s="86" t="str">
        <f t="array" aca="1" ref="E100" ca="1">IFERROR(IMAGE(INDEX(Poke_Ref!$C$2:$C$745, MATCH(D100, Poke_Ref!$B$2:$B$745,0)), 3), "")</f>
        <v/>
      </c>
      <c r="F100" s="87"/>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c r="AF100" s="73"/>
      <c r="AG100" s="74"/>
      <c r="AH100" s="74"/>
      <c r="AI100" s="74"/>
      <c r="AJ100" s="74"/>
      <c r="AK100" s="74"/>
      <c r="AL100" s="74"/>
      <c r="AM100" s="74"/>
      <c r="AN100" s="74"/>
      <c r="AO100" s="74"/>
      <c r="AP100" s="74"/>
      <c r="AQ100" s="74"/>
      <c r="AR100" s="74"/>
      <c r="AS100" s="74"/>
      <c r="AT100" s="74"/>
      <c r="AU100" s="74"/>
      <c r="AV100" s="74"/>
      <c r="AW100" s="74"/>
      <c r="AX100" s="74"/>
      <c r="AY100" s="74"/>
      <c r="AZ100" s="74"/>
      <c r="BA100" s="74"/>
    </row>
    <row r="101" spans="1:53" ht="26.25" customHeight="1" x14ac:dyDescent="0.2">
      <c r="A101" s="77"/>
      <c r="B101" s="78"/>
      <c r="C101" s="77">
        <v>98</v>
      </c>
      <c r="D101" s="85" t="s">
        <v>148</v>
      </c>
      <c r="E101" s="86" t="str">
        <f t="array" aca="1" ref="E101" ca="1">IFERROR(IMAGE(INDEX(Poke_Ref!$C$2:$C$745, MATCH(D101, Poke_Ref!$B$2:$B$745,0)), 3), "")</f>
        <v/>
      </c>
      <c r="F101" s="87"/>
      <c r="G101" s="87"/>
      <c r="H101" s="87" t="s">
        <v>8</v>
      </c>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73"/>
      <c r="AG101" s="74"/>
      <c r="AH101" s="74"/>
      <c r="AI101" s="74"/>
      <c r="AJ101" s="74"/>
      <c r="AK101" s="74"/>
      <c r="AL101" s="74"/>
      <c r="AM101" s="74"/>
      <c r="AN101" s="74"/>
      <c r="AO101" s="74"/>
      <c r="AP101" s="74"/>
      <c r="AQ101" s="74"/>
      <c r="AR101" s="74"/>
      <c r="AS101" s="74"/>
      <c r="AT101" s="74"/>
      <c r="AU101" s="74"/>
      <c r="AV101" s="74"/>
      <c r="AW101" s="74"/>
      <c r="AX101" s="74"/>
      <c r="AY101" s="74"/>
      <c r="AZ101" s="74"/>
      <c r="BA101" s="74"/>
    </row>
    <row r="102" spans="1:53" ht="26.25" customHeight="1" x14ac:dyDescent="0.2">
      <c r="A102" s="77"/>
      <c r="B102" s="78"/>
      <c r="C102" s="77">
        <v>99</v>
      </c>
      <c r="D102" s="85" t="s">
        <v>149</v>
      </c>
      <c r="E102" s="86" t="str">
        <f t="array" aca="1" ref="E102" ca="1">IFERROR(IMAGE(INDEX(Poke_Ref!$C$2:$C$745, MATCH(D102, Poke_Ref!$B$2:$B$745,0)), 3), "")</f>
        <v/>
      </c>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3"/>
      <c r="AG102" s="74"/>
      <c r="AH102" s="74"/>
      <c r="AI102" s="74"/>
      <c r="AJ102" s="74"/>
      <c r="AK102" s="74"/>
      <c r="AL102" s="74"/>
      <c r="AM102" s="74"/>
      <c r="AN102" s="74"/>
      <c r="AO102" s="74"/>
      <c r="AP102" s="74"/>
      <c r="AQ102" s="74"/>
      <c r="AR102" s="74"/>
      <c r="AS102" s="74"/>
      <c r="AT102" s="74"/>
      <c r="AU102" s="74"/>
      <c r="AV102" s="74"/>
      <c r="AW102" s="74"/>
      <c r="AX102" s="74"/>
      <c r="AY102" s="74"/>
      <c r="AZ102" s="74"/>
      <c r="BA102" s="74"/>
    </row>
    <row r="103" spans="1:53" ht="26.25" customHeight="1" x14ac:dyDescent="0.2">
      <c r="A103" s="77"/>
      <c r="B103" s="78"/>
      <c r="C103" s="77">
        <v>100</v>
      </c>
      <c r="D103" s="85" t="s">
        <v>150</v>
      </c>
      <c r="E103" s="86" t="str">
        <f t="array" aca="1" ref="E103" ca="1">IFERROR(IMAGE(INDEX(Poke_Ref!$C$2:$C$745, MATCH(D103, Poke_Ref!$B$2:$B$745,0)), 3), "")</f>
        <v/>
      </c>
      <c r="F103" s="7"/>
      <c r="G103" s="7"/>
      <c r="H103" s="7" t="s">
        <v>8</v>
      </c>
      <c r="I103" s="7"/>
      <c r="J103" s="7"/>
      <c r="K103" s="7"/>
      <c r="L103" s="7"/>
      <c r="M103" s="7"/>
      <c r="N103" s="7"/>
      <c r="O103" s="7"/>
      <c r="P103" s="7"/>
      <c r="Q103" s="7"/>
      <c r="R103" s="7"/>
      <c r="S103" s="7"/>
      <c r="T103" s="7"/>
      <c r="U103" s="7"/>
      <c r="V103" s="7"/>
      <c r="W103" s="7"/>
      <c r="X103" s="7"/>
      <c r="Y103" s="7"/>
      <c r="Z103" s="7"/>
      <c r="AA103" s="7"/>
      <c r="AB103" s="7"/>
      <c r="AC103" s="7"/>
      <c r="AD103" s="7"/>
      <c r="AE103" s="7"/>
      <c r="AF103" s="73"/>
      <c r="AG103" s="74"/>
      <c r="AH103" s="74"/>
      <c r="AI103" s="74"/>
      <c r="AJ103" s="74"/>
      <c r="AK103" s="74"/>
      <c r="AL103" s="74"/>
      <c r="AM103" s="74"/>
      <c r="AN103" s="74"/>
      <c r="AO103" s="74"/>
      <c r="AP103" s="74"/>
      <c r="AQ103" s="74"/>
      <c r="AR103" s="74"/>
      <c r="AS103" s="74"/>
      <c r="AT103" s="74"/>
      <c r="AU103" s="74"/>
      <c r="AV103" s="74"/>
      <c r="AW103" s="74"/>
      <c r="AX103" s="74"/>
      <c r="AY103" s="74"/>
      <c r="AZ103" s="74"/>
      <c r="BA103" s="74"/>
    </row>
    <row r="104" spans="1:53" ht="26.25" customHeight="1" x14ac:dyDescent="0.2">
      <c r="A104" s="77"/>
      <c r="B104" s="78"/>
      <c r="C104" s="77">
        <v>101</v>
      </c>
      <c r="D104" s="85" t="s">
        <v>151</v>
      </c>
      <c r="E104" s="86" t="str">
        <f t="array" aca="1" ref="E104" ca="1">IFERROR(IMAGE(INDEX(Poke_Ref!$C$2:$C$745, MATCH(D104, Poke_Ref!$B$2:$B$745,0)), 3), "")</f>
        <v/>
      </c>
      <c r="F104" s="87"/>
      <c r="G104" s="87"/>
      <c r="H104" s="87" t="s">
        <v>8</v>
      </c>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73"/>
      <c r="AG104" s="74"/>
      <c r="AH104" s="74"/>
      <c r="AI104" s="74"/>
      <c r="AJ104" s="74"/>
      <c r="AK104" s="74"/>
      <c r="AL104" s="74"/>
      <c r="AM104" s="74"/>
      <c r="AN104" s="74"/>
      <c r="AO104" s="74"/>
      <c r="AP104" s="74"/>
      <c r="AQ104" s="74"/>
      <c r="AR104" s="74"/>
      <c r="AS104" s="74"/>
      <c r="AT104" s="74"/>
      <c r="AU104" s="74"/>
      <c r="AV104" s="74"/>
      <c r="AW104" s="74"/>
      <c r="AX104" s="74"/>
      <c r="AY104" s="74"/>
      <c r="AZ104" s="74"/>
      <c r="BA104" s="74"/>
    </row>
    <row r="105" spans="1:53" ht="26.25" customHeight="1" x14ac:dyDescent="0.2">
      <c r="A105" s="77"/>
      <c r="B105" s="78"/>
      <c r="C105" s="77">
        <v>102</v>
      </c>
      <c r="D105" s="85" t="s">
        <v>152</v>
      </c>
      <c r="E105" s="86" t="str">
        <f t="array" aca="1" ref="E105" ca="1">IFERROR(IMAGE(INDEX(Poke_Ref!$C$2:$C$745, MATCH(D105, Poke_Ref!$B$2:$B$745,0)), 3), "")</f>
        <v/>
      </c>
      <c r="F105" s="7"/>
      <c r="G105" s="7"/>
      <c r="H105" s="7" t="s">
        <v>8</v>
      </c>
      <c r="I105" s="7"/>
      <c r="J105" s="7"/>
      <c r="K105" s="7"/>
      <c r="L105" s="7"/>
      <c r="M105" s="7"/>
      <c r="N105" s="7"/>
      <c r="O105" s="7"/>
      <c r="P105" s="7"/>
      <c r="Q105" s="7"/>
      <c r="R105" s="7"/>
      <c r="S105" s="7"/>
      <c r="T105" s="7"/>
      <c r="U105" s="7"/>
      <c r="V105" s="7"/>
      <c r="W105" s="7"/>
      <c r="X105" s="7"/>
      <c r="Y105" s="7"/>
      <c r="Z105" s="7"/>
      <c r="AA105" s="7"/>
      <c r="AB105" s="7"/>
      <c r="AC105" s="7"/>
      <c r="AD105" s="7"/>
      <c r="AE105" s="7"/>
      <c r="AF105" s="73"/>
      <c r="AG105" s="74"/>
      <c r="AH105" s="74"/>
      <c r="AI105" s="74"/>
      <c r="AJ105" s="74"/>
      <c r="AK105" s="74"/>
      <c r="AL105" s="74"/>
      <c r="AM105" s="74"/>
      <c r="AN105" s="74"/>
      <c r="AO105" s="74"/>
      <c r="AP105" s="74"/>
      <c r="AQ105" s="74"/>
      <c r="AR105" s="74"/>
      <c r="AS105" s="74"/>
      <c r="AT105" s="74"/>
      <c r="AU105" s="74"/>
      <c r="AV105" s="74"/>
      <c r="AW105" s="74"/>
      <c r="AX105" s="74"/>
      <c r="AY105" s="74"/>
      <c r="AZ105" s="74"/>
      <c r="BA105" s="74"/>
    </row>
    <row r="106" spans="1:53" ht="26.25" customHeight="1" x14ac:dyDescent="0.2">
      <c r="A106" s="77"/>
      <c r="B106" s="78"/>
      <c r="C106" s="77">
        <v>103</v>
      </c>
      <c r="D106" s="85" t="s">
        <v>153</v>
      </c>
      <c r="E106" s="86" t="str">
        <f t="array" aca="1" ref="E106" ca="1">IFERROR(IMAGE(INDEX(Poke_Ref!$C$2:$C$745, MATCH(D106, Poke_Ref!$B$2:$B$745,0)), 3), "")</f>
        <v/>
      </c>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3"/>
      <c r="AG106" s="74"/>
      <c r="AH106" s="74"/>
      <c r="AI106" s="74"/>
      <c r="AJ106" s="74"/>
      <c r="AK106" s="74"/>
      <c r="AL106" s="74"/>
      <c r="AM106" s="74"/>
      <c r="AN106" s="74"/>
      <c r="AO106" s="74"/>
      <c r="AP106" s="74"/>
      <c r="AQ106" s="74"/>
      <c r="AR106" s="74"/>
      <c r="AS106" s="74"/>
      <c r="AT106" s="74"/>
      <c r="AU106" s="74"/>
      <c r="AV106" s="74"/>
      <c r="AW106" s="74"/>
      <c r="AX106" s="74"/>
      <c r="AY106" s="74"/>
      <c r="AZ106" s="74"/>
      <c r="BA106" s="74"/>
    </row>
    <row r="107" spans="1:53" ht="26.25" customHeight="1" x14ac:dyDescent="0.2">
      <c r="A107" s="77"/>
      <c r="B107" s="78"/>
      <c r="C107" s="77">
        <v>104</v>
      </c>
      <c r="D107" s="85" t="s">
        <v>154</v>
      </c>
      <c r="E107" s="86" t="str">
        <f t="array" aca="1" ref="E107" ca="1">IFERROR(IMAGE(INDEX(Poke_Ref!$C$2:$C$745, MATCH(D107, Poke_Ref!$B$2:$B$745,0)), 3), "")</f>
        <v/>
      </c>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3"/>
      <c r="AG107" s="74"/>
      <c r="AH107" s="74"/>
      <c r="AI107" s="74"/>
      <c r="AJ107" s="74"/>
      <c r="AK107" s="74"/>
      <c r="AL107" s="74"/>
      <c r="AM107" s="74"/>
      <c r="AN107" s="74"/>
      <c r="AO107" s="74"/>
      <c r="AP107" s="74"/>
      <c r="AQ107" s="74"/>
      <c r="AR107" s="74"/>
      <c r="AS107" s="74"/>
      <c r="AT107" s="74"/>
      <c r="AU107" s="74"/>
      <c r="AV107" s="74"/>
      <c r="AW107" s="74"/>
      <c r="AX107" s="74"/>
      <c r="AY107" s="74"/>
      <c r="AZ107" s="74"/>
      <c r="BA107" s="74"/>
    </row>
    <row r="108" spans="1:53" ht="26.25" customHeight="1" x14ac:dyDescent="0.2">
      <c r="A108" s="77"/>
      <c r="B108" s="78"/>
      <c r="C108" s="77">
        <v>105</v>
      </c>
      <c r="D108" s="85" t="s">
        <v>155</v>
      </c>
      <c r="E108" s="86" t="str">
        <f t="array" aca="1" ref="E108" ca="1">IFERROR(IMAGE(INDEX(Poke_Ref!$C$2:$C$745, MATCH(D108, Poke_Ref!$B$2:$B$745,0)), 3), "")</f>
        <v/>
      </c>
      <c r="F108" s="95"/>
      <c r="G108" s="95"/>
      <c r="H108" s="95"/>
      <c r="I108" s="95"/>
      <c r="J108" s="95"/>
      <c r="K108" s="95"/>
      <c r="L108" s="95"/>
      <c r="M108" s="95"/>
      <c r="N108" s="95"/>
      <c r="O108" s="95"/>
      <c r="P108" s="95"/>
      <c r="Q108" s="95"/>
      <c r="R108" s="95"/>
      <c r="S108" s="95"/>
      <c r="T108" s="95"/>
      <c r="U108" s="95"/>
      <c r="V108" s="95"/>
      <c r="W108" s="95"/>
      <c r="X108" s="95"/>
      <c r="Y108" s="95"/>
      <c r="Z108" s="95"/>
      <c r="AA108" s="95"/>
      <c r="AB108" s="95"/>
      <c r="AC108" s="95"/>
      <c r="AD108" s="95"/>
      <c r="AE108" s="95"/>
      <c r="AF108" s="73"/>
      <c r="AG108" s="74"/>
      <c r="AH108" s="74"/>
      <c r="AI108" s="74"/>
      <c r="AJ108" s="74"/>
      <c r="AK108" s="74"/>
      <c r="AL108" s="74"/>
      <c r="AM108" s="74"/>
      <c r="AN108" s="74"/>
      <c r="AO108" s="74"/>
      <c r="AP108" s="74"/>
      <c r="AQ108" s="74"/>
      <c r="AR108" s="74"/>
      <c r="AS108" s="74"/>
      <c r="AT108" s="74"/>
      <c r="AU108" s="74"/>
      <c r="AV108" s="74"/>
      <c r="AW108" s="74"/>
      <c r="AX108" s="74"/>
      <c r="AY108" s="74"/>
      <c r="AZ108" s="74"/>
      <c r="BA108" s="74"/>
    </row>
    <row r="109" spans="1:53" ht="26.25" customHeight="1" x14ac:dyDescent="0.2">
      <c r="A109" s="77"/>
      <c r="B109" s="78"/>
      <c r="C109" s="77">
        <v>106</v>
      </c>
      <c r="D109" s="85" t="s">
        <v>156</v>
      </c>
      <c r="E109" s="86" t="str">
        <f t="array" aca="1" ref="E109" ca="1">IFERROR(IMAGE(INDEX(Poke_Ref!$C$2:$C$745, MATCH(D109, Poke_Ref!$B$2:$B$745,0)), 3), "")</f>
        <v/>
      </c>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73"/>
      <c r="AG109" s="74"/>
      <c r="AH109" s="74"/>
      <c r="AI109" s="74"/>
      <c r="AJ109" s="74"/>
      <c r="AK109" s="74"/>
      <c r="AL109" s="74"/>
      <c r="AM109" s="74"/>
      <c r="AN109" s="74"/>
      <c r="AO109" s="74"/>
      <c r="AP109" s="74"/>
      <c r="AQ109" s="74"/>
      <c r="AR109" s="74"/>
      <c r="AS109" s="74"/>
      <c r="AT109" s="74"/>
      <c r="AU109" s="74"/>
      <c r="AV109" s="74"/>
      <c r="AW109" s="74"/>
      <c r="AX109" s="74"/>
      <c r="AY109" s="74"/>
      <c r="AZ109" s="74"/>
      <c r="BA109" s="74"/>
    </row>
    <row r="110" spans="1:53" ht="26.25" customHeight="1" x14ac:dyDescent="0.2">
      <c r="A110" s="77"/>
      <c r="B110" s="78"/>
      <c r="C110" s="77">
        <v>107</v>
      </c>
      <c r="D110" s="85" t="s">
        <v>157</v>
      </c>
      <c r="E110" s="86" t="str">
        <f t="array" aca="1" ref="E110" ca="1">IFERROR(IMAGE(INDEX(Poke_Ref!$C$2:$C$745, MATCH(D110, Poke_Ref!$B$2:$B$745,0)), 3), "")</f>
        <v/>
      </c>
      <c r="F110" s="95"/>
      <c r="G110" s="95"/>
      <c r="H110" s="95"/>
      <c r="I110" s="95"/>
      <c r="J110" s="95"/>
      <c r="K110" s="95"/>
      <c r="L110" s="95"/>
      <c r="M110" s="95"/>
      <c r="N110" s="95"/>
      <c r="O110" s="95"/>
      <c r="P110" s="95"/>
      <c r="Q110" s="95"/>
      <c r="R110" s="95"/>
      <c r="S110" s="95"/>
      <c r="T110" s="95"/>
      <c r="U110" s="95"/>
      <c r="V110" s="95"/>
      <c r="W110" s="95"/>
      <c r="X110" s="95"/>
      <c r="Y110" s="95"/>
      <c r="Z110" s="95"/>
      <c r="AA110" s="95"/>
      <c r="AB110" s="95"/>
      <c r="AC110" s="95"/>
      <c r="AD110" s="95"/>
      <c r="AE110" s="95"/>
      <c r="AF110" s="73"/>
      <c r="AG110" s="74"/>
      <c r="AH110" s="74"/>
      <c r="AI110" s="74"/>
      <c r="AJ110" s="74"/>
      <c r="AK110" s="74"/>
      <c r="AL110" s="74"/>
      <c r="AM110" s="74"/>
      <c r="AN110" s="74"/>
      <c r="AO110" s="74"/>
      <c r="AP110" s="74"/>
      <c r="AQ110" s="74"/>
      <c r="AR110" s="74"/>
      <c r="AS110" s="74"/>
      <c r="AT110" s="74"/>
      <c r="AU110" s="74"/>
      <c r="AV110" s="74"/>
      <c r="AW110" s="74"/>
      <c r="AX110" s="74"/>
      <c r="AY110" s="74"/>
      <c r="AZ110" s="74"/>
      <c r="BA110" s="74"/>
    </row>
    <row r="111" spans="1:53" ht="26.25" customHeight="1" x14ac:dyDescent="0.2">
      <c r="A111" s="77"/>
      <c r="B111" s="78"/>
      <c r="C111" s="77">
        <v>108</v>
      </c>
      <c r="D111" s="85" t="s">
        <v>158</v>
      </c>
      <c r="E111" s="86" t="str">
        <f t="array" aca="1" ref="E111" ca="1">IFERROR(IMAGE(INDEX(Poke_Ref!$C$2:$C$745, MATCH(D111, Poke_Ref!$B$2:$B$745,0)), 3), "")</f>
        <v/>
      </c>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3"/>
      <c r="AG111" s="74"/>
      <c r="AH111" s="74"/>
      <c r="AI111" s="74"/>
      <c r="AJ111" s="74"/>
      <c r="AK111" s="74"/>
      <c r="AL111" s="74"/>
      <c r="AM111" s="74"/>
      <c r="AN111" s="74"/>
      <c r="AO111" s="74"/>
      <c r="AP111" s="74"/>
      <c r="AQ111" s="74"/>
      <c r="AR111" s="74"/>
      <c r="AS111" s="74"/>
      <c r="AT111" s="74"/>
      <c r="AU111" s="74"/>
      <c r="AV111" s="74"/>
      <c r="AW111" s="74"/>
      <c r="AX111" s="74"/>
      <c r="AY111" s="74"/>
      <c r="AZ111" s="74"/>
      <c r="BA111" s="74"/>
    </row>
    <row r="112" spans="1:53" ht="26.25" customHeight="1" x14ac:dyDescent="0.2">
      <c r="A112" s="77"/>
      <c r="B112" s="78"/>
      <c r="C112" s="77">
        <v>109</v>
      </c>
      <c r="D112" s="85" t="s">
        <v>159</v>
      </c>
      <c r="E112" s="86" t="str">
        <f t="array" aca="1" ref="E112" ca="1">IFERROR(IMAGE(INDEX(Poke_Ref!$C$2:$C$745, MATCH(D112, Poke_Ref!$B$2:$B$745,0)), 3), "")</f>
        <v/>
      </c>
      <c r="F112" s="87"/>
      <c r="G112" s="87"/>
      <c r="H112" s="87" t="s">
        <v>8</v>
      </c>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73"/>
      <c r="AG112" s="74"/>
      <c r="AH112" s="74"/>
      <c r="AI112" s="74"/>
      <c r="AJ112" s="74"/>
      <c r="AK112" s="74"/>
      <c r="AL112" s="74"/>
      <c r="AM112" s="74"/>
      <c r="AN112" s="74"/>
      <c r="AO112" s="74"/>
      <c r="AP112" s="74"/>
      <c r="AQ112" s="74"/>
      <c r="AR112" s="74"/>
      <c r="AS112" s="74"/>
      <c r="AT112" s="74"/>
      <c r="AU112" s="74"/>
      <c r="AV112" s="74"/>
      <c r="AW112" s="74"/>
      <c r="AX112" s="74"/>
      <c r="AY112" s="74"/>
      <c r="AZ112" s="74"/>
      <c r="BA112" s="74"/>
    </row>
    <row r="113" spans="1:53" ht="26.25" customHeight="1" x14ac:dyDescent="0.2">
      <c r="A113" s="77"/>
      <c r="B113" s="78"/>
      <c r="C113" s="77">
        <v>110</v>
      </c>
      <c r="D113" s="85" t="s">
        <v>160</v>
      </c>
      <c r="E113" s="86" t="str">
        <f t="array" aca="1" ref="E113" ca="1">IFERROR(IMAGE(INDEX(Poke_Ref!$C$2:$C$745, MATCH(D113, Poke_Ref!$B$2:$B$745,0)), 3), "")</f>
        <v/>
      </c>
      <c r="F113" s="95"/>
      <c r="G113" s="95"/>
      <c r="H113" s="95"/>
      <c r="I113" s="95"/>
      <c r="J113" s="95"/>
      <c r="K113" s="95"/>
      <c r="L113" s="95"/>
      <c r="M113" s="95"/>
      <c r="N113" s="95"/>
      <c r="O113" s="95"/>
      <c r="P113" s="95"/>
      <c r="Q113" s="95"/>
      <c r="R113" s="95"/>
      <c r="S113" s="95"/>
      <c r="T113" s="95"/>
      <c r="U113" s="95"/>
      <c r="V113" s="95"/>
      <c r="W113" s="95"/>
      <c r="X113" s="95"/>
      <c r="Y113" s="95"/>
      <c r="Z113" s="95"/>
      <c r="AA113" s="95"/>
      <c r="AB113" s="95"/>
      <c r="AC113" s="95"/>
      <c r="AD113" s="95"/>
      <c r="AE113" s="95"/>
      <c r="AF113" s="73"/>
      <c r="AG113" s="74"/>
      <c r="AH113" s="74"/>
      <c r="AI113" s="74"/>
      <c r="AJ113" s="74"/>
      <c r="AK113" s="74"/>
      <c r="AL113" s="74"/>
      <c r="AM113" s="74"/>
      <c r="AN113" s="74"/>
      <c r="AO113" s="74"/>
      <c r="AP113" s="74"/>
      <c r="AQ113" s="74"/>
      <c r="AR113" s="74"/>
      <c r="AS113" s="74"/>
      <c r="AT113" s="74"/>
      <c r="AU113" s="74"/>
      <c r="AV113" s="74"/>
      <c r="AW113" s="74"/>
      <c r="AX113" s="74"/>
      <c r="AY113" s="74"/>
      <c r="AZ113" s="74"/>
      <c r="BA113" s="74"/>
    </row>
    <row r="114" spans="1:53" ht="26.25" customHeight="1" x14ac:dyDescent="0.2">
      <c r="A114" s="77"/>
      <c r="B114" s="78"/>
      <c r="C114" s="77">
        <v>111</v>
      </c>
      <c r="D114" s="85" t="s">
        <v>161</v>
      </c>
      <c r="E114" s="86" t="str">
        <f t="array" aca="1" ref="E114" ca="1">IFERROR(IMAGE(INDEX(Poke_Ref!$C$2:$C$745, MATCH(D114, Poke_Ref!$B$2:$B$745,0)), 3), "")</f>
        <v/>
      </c>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3"/>
      <c r="AG114" s="74"/>
      <c r="AH114" s="74"/>
      <c r="AI114" s="74"/>
      <c r="AJ114" s="74"/>
      <c r="AK114" s="74"/>
      <c r="AL114" s="74"/>
      <c r="AM114" s="74"/>
      <c r="AN114" s="74"/>
      <c r="AO114" s="74"/>
      <c r="AP114" s="74"/>
      <c r="AQ114" s="74"/>
      <c r="AR114" s="74"/>
      <c r="AS114" s="74"/>
      <c r="AT114" s="74"/>
      <c r="AU114" s="74"/>
      <c r="AV114" s="74"/>
      <c r="AW114" s="74"/>
      <c r="AX114" s="74"/>
      <c r="AY114" s="74"/>
      <c r="AZ114" s="74"/>
      <c r="BA114" s="74"/>
    </row>
    <row r="115" spans="1:53" ht="26.25" customHeight="1" x14ac:dyDescent="0.2">
      <c r="A115" s="77"/>
      <c r="B115" s="78"/>
      <c r="C115" s="77">
        <v>112</v>
      </c>
      <c r="D115" s="85" t="s">
        <v>162</v>
      </c>
      <c r="E115" s="86" t="str">
        <f t="array" aca="1" ref="E115" ca="1">IFERROR(IMAGE(INDEX(Poke_Ref!$C$2:$C$745, MATCH(D115, Poke_Ref!$B$2:$B$745,0)), 3), "")</f>
        <v/>
      </c>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73"/>
      <c r="AG115" s="74"/>
      <c r="AH115" s="74"/>
      <c r="AI115" s="74"/>
      <c r="AJ115" s="74"/>
      <c r="AK115" s="74"/>
      <c r="AL115" s="74"/>
      <c r="AM115" s="74"/>
      <c r="AN115" s="74"/>
      <c r="AO115" s="74"/>
      <c r="AP115" s="74"/>
      <c r="AQ115" s="74"/>
      <c r="AR115" s="74"/>
      <c r="AS115" s="74"/>
      <c r="AT115" s="74"/>
      <c r="AU115" s="74"/>
      <c r="AV115" s="74"/>
      <c r="AW115" s="74"/>
      <c r="AX115" s="74"/>
      <c r="AY115" s="74"/>
      <c r="AZ115" s="74"/>
      <c r="BA115" s="74"/>
    </row>
    <row r="116" spans="1:53" ht="26.25" customHeight="1" x14ac:dyDescent="0.2">
      <c r="A116" s="77"/>
      <c r="B116" s="78"/>
      <c r="C116" s="77">
        <v>113</v>
      </c>
      <c r="D116" s="85" t="s">
        <v>163</v>
      </c>
      <c r="E116" s="86" t="str">
        <f t="array" aca="1" ref="E116" ca="1">IFERROR(IMAGE(INDEX(Poke_Ref!$C$2:$C$745, MATCH(D116, Poke_Ref!$B$2:$B$745,0)), 3), "")</f>
        <v/>
      </c>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73"/>
      <c r="AG116" s="74"/>
      <c r="AH116" s="74"/>
      <c r="AI116" s="74"/>
      <c r="AJ116" s="74"/>
      <c r="AK116" s="74"/>
      <c r="AL116" s="74"/>
      <c r="AM116" s="74"/>
      <c r="AN116" s="74"/>
      <c r="AO116" s="74"/>
      <c r="AP116" s="74"/>
      <c r="AQ116" s="74"/>
      <c r="AR116" s="74"/>
      <c r="AS116" s="74"/>
      <c r="AT116" s="74"/>
      <c r="AU116" s="74"/>
      <c r="AV116" s="74"/>
      <c r="AW116" s="74"/>
      <c r="AX116" s="74"/>
      <c r="AY116" s="74"/>
      <c r="AZ116" s="74"/>
      <c r="BA116" s="74"/>
    </row>
    <row r="117" spans="1:53" ht="26.25" customHeight="1" x14ac:dyDescent="0.2">
      <c r="A117" s="77"/>
      <c r="B117" s="78"/>
      <c r="C117" s="77">
        <v>114</v>
      </c>
      <c r="D117" s="85" t="s">
        <v>164</v>
      </c>
      <c r="E117" s="86" t="str">
        <f t="array" aca="1" ref="E117" ca="1">IFERROR(IMAGE(INDEX(Poke_Ref!$C$2:$C$745, MATCH(D117, Poke_Ref!$B$2:$B$745,0)), 3), "")</f>
        <v/>
      </c>
      <c r="F117" s="87"/>
      <c r="G117" s="87"/>
      <c r="H117" s="87" t="s">
        <v>8</v>
      </c>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73"/>
      <c r="AG117" s="74"/>
      <c r="AH117" s="74"/>
      <c r="AI117" s="74"/>
      <c r="AJ117" s="74"/>
      <c r="AK117" s="74"/>
      <c r="AL117" s="74"/>
      <c r="AM117" s="74"/>
      <c r="AN117" s="74"/>
      <c r="AO117" s="74"/>
      <c r="AP117" s="74"/>
      <c r="AQ117" s="74"/>
      <c r="AR117" s="74"/>
      <c r="AS117" s="74"/>
      <c r="AT117" s="74"/>
      <c r="AU117" s="74"/>
      <c r="AV117" s="74"/>
      <c r="AW117" s="74"/>
      <c r="AX117" s="74"/>
      <c r="AY117" s="74"/>
      <c r="AZ117" s="74"/>
      <c r="BA117" s="74"/>
    </row>
    <row r="118" spans="1:53" ht="26.25" customHeight="1" x14ac:dyDescent="0.2">
      <c r="A118" s="77"/>
      <c r="B118" s="78"/>
      <c r="C118" s="77">
        <v>115</v>
      </c>
      <c r="D118" s="85" t="s">
        <v>165</v>
      </c>
      <c r="E118" s="86" t="str">
        <f t="array" aca="1" ref="E118" ca="1">IFERROR(IMAGE(INDEX(Poke_Ref!$C$2:$C$745, MATCH(D118, Poke_Ref!$B$2:$B$745,0)), 3), "")</f>
        <v/>
      </c>
      <c r="F118" s="87"/>
      <c r="G118" s="87"/>
      <c r="H118" s="87" t="s">
        <v>8</v>
      </c>
      <c r="I118" s="95"/>
      <c r="J118" s="95"/>
      <c r="K118" s="95"/>
      <c r="L118" s="95"/>
      <c r="M118" s="95"/>
      <c r="N118" s="95"/>
      <c r="O118" s="95"/>
      <c r="P118" s="95"/>
      <c r="Q118" s="95"/>
      <c r="R118" s="95"/>
      <c r="S118" s="95"/>
      <c r="T118" s="95"/>
      <c r="U118" s="95"/>
      <c r="V118" s="95"/>
      <c r="W118" s="95"/>
      <c r="X118" s="95"/>
      <c r="Y118" s="95"/>
      <c r="Z118" s="95"/>
      <c r="AA118" s="95"/>
      <c r="AB118" s="95"/>
      <c r="AC118" s="95"/>
      <c r="AD118" s="95"/>
      <c r="AE118" s="95"/>
      <c r="AF118" s="73"/>
      <c r="AG118" s="74"/>
      <c r="AH118" s="74"/>
      <c r="AI118" s="74"/>
      <c r="AJ118" s="74"/>
      <c r="AK118" s="74"/>
      <c r="AL118" s="74"/>
      <c r="AM118" s="74"/>
      <c r="AN118" s="74"/>
      <c r="AO118" s="74"/>
      <c r="AP118" s="74"/>
      <c r="AQ118" s="74"/>
      <c r="AR118" s="74"/>
      <c r="AS118" s="74"/>
      <c r="AT118" s="74"/>
      <c r="AU118" s="74"/>
      <c r="AV118" s="74"/>
      <c r="AW118" s="74"/>
      <c r="AX118" s="74"/>
      <c r="AY118" s="74"/>
      <c r="AZ118" s="74"/>
      <c r="BA118" s="74"/>
    </row>
    <row r="119" spans="1:53" ht="26.25" customHeight="1" x14ac:dyDescent="0.2">
      <c r="A119" s="77"/>
      <c r="B119" s="78"/>
      <c r="C119" s="77">
        <v>116</v>
      </c>
      <c r="D119" s="85" t="s">
        <v>166</v>
      </c>
      <c r="E119" s="86" t="str">
        <f t="array" aca="1" ref="E119" ca="1">IFERROR(IMAGE(INDEX(Poke_Ref!$C$2:$C$745, MATCH(D119, Poke_Ref!$B$2:$B$745,0)), 3), "")</f>
        <v/>
      </c>
      <c r="F119" s="87"/>
      <c r="G119" s="87"/>
      <c r="H119" s="87" t="s">
        <v>8</v>
      </c>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73"/>
      <c r="AG119" s="74"/>
      <c r="AH119" s="74"/>
      <c r="AI119" s="74"/>
      <c r="AJ119" s="74"/>
      <c r="AK119" s="74"/>
      <c r="AL119" s="74"/>
      <c r="AM119" s="74"/>
      <c r="AN119" s="74"/>
      <c r="AO119" s="74"/>
      <c r="AP119" s="74"/>
      <c r="AQ119" s="74"/>
      <c r="AR119" s="74"/>
      <c r="AS119" s="74"/>
      <c r="AT119" s="74"/>
      <c r="AU119" s="74"/>
      <c r="AV119" s="74"/>
      <c r="AW119" s="74"/>
      <c r="AX119" s="74"/>
      <c r="AY119" s="74"/>
      <c r="AZ119" s="74"/>
      <c r="BA119" s="74"/>
    </row>
    <row r="120" spans="1:53" ht="26.25" customHeight="1" x14ac:dyDescent="0.2">
      <c r="A120" s="77"/>
      <c r="B120" s="78"/>
      <c r="C120" s="77">
        <v>117</v>
      </c>
      <c r="D120" s="85" t="s">
        <v>167</v>
      </c>
      <c r="E120" s="86" t="str">
        <f t="array" aca="1" ref="E120" ca="1">IFERROR(IMAGE(INDEX(Poke_Ref!$C$2:$C$745, MATCH(D120, Poke_Ref!$B$2:$B$745,0)), 3), "")</f>
        <v/>
      </c>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73"/>
      <c r="AG120" s="74"/>
      <c r="AH120" s="74"/>
      <c r="AI120" s="74"/>
      <c r="AJ120" s="74"/>
      <c r="AK120" s="74"/>
      <c r="AL120" s="74"/>
      <c r="AM120" s="74"/>
      <c r="AN120" s="74"/>
      <c r="AO120" s="74"/>
      <c r="AP120" s="74"/>
      <c r="AQ120" s="74"/>
      <c r="AR120" s="74"/>
      <c r="AS120" s="74"/>
      <c r="AT120" s="74"/>
      <c r="AU120" s="74"/>
      <c r="AV120" s="74"/>
      <c r="AW120" s="74"/>
      <c r="AX120" s="74"/>
      <c r="AY120" s="74"/>
      <c r="AZ120" s="74"/>
      <c r="BA120" s="74"/>
    </row>
    <row r="121" spans="1:53" ht="26.25" customHeight="1" x14ac:dyDescent="0.2">
      <c r="A121" s="77"/>
      <c r="B121" s="78"/>
      <c r="C121" s="77">
        <v>118</v>
      </c>
      <c r="D121" s="85" t="s">
        <v>168</v>
      </c>
      <c r="E121" s="86" t="str">
        <f t="array" aca="1" ref="E121" ca="1">IFERROR(IMAGE(INDEX(Poke_Ref!$C$2:$C$745, MATCH(D121, Poke_Ref!$B$2:$B$745,0)), 3), "")</f>
        <v/>
      </c>
      <c r="F121" s="7"/>
      <c r="G121" s="7"/>
      <c r="H121" s="7" t="s">
        <v>8</v>
      </c>
      <c r="I121" s="7"/>
      <c r="J121" s="7"/>
      <c r="K121" s="7"/>
      <c r="L121" s="7"/>
      <c r="M121" s="7"/>
      <c r="N121" s="7"/>
      <c r="O121" s="7"/>
      <c r="P121" s="7"/>
      <c r="Q121" s="7"/>
      <c r="R121" s="7"/>
      <c r="S121" s="7"/>
      <c r="T121" s="7"/>
      <c r="U121" s="7"/>
      <c r="V121" s="7"/>
      <c r="W121" s="7"/>
      <c r="X121" s="7"/>
      <c r="Y121" s="7"/>
      <c r="Z121" s="7"/>
      <c r="AA121" s="7"/>
      <c r="AB121" s="7"/>
      <c r="AC121" s="7"/>
      <c r="AD121" s="7"/>
      <c r="AE121" s="7"/>
      <c r="AF121" s="73"/>
      <c r="AG121" s="74"/>
      <c r="AH121" s="74"/>
      <c r="AI121" s="74"/>
      <c r="AJ121" s="74"/>
      <c r="AK121" s="74"/>
      <c r="AL121" s="74"/>
      <c r="AM121" s="74"/>
      <c r="AN121" s="74"/>
      <c r="AO121" s="74"/>
      <c r="AP121" s="74"/>
      <c r="AQ121" s="74"/>
      <c r="AR121" s="74"/>
      <c r="AS121" s="74"/>
      <c r="AT121" s="74"/>
      <c r="AU121" s="74"/>
      <c r="AV121" s="74"/>
      <c r="AW121" s="74"/>
      <c r="AX121" s="74"/>
      <c r="AY121" s="74"/>
      <c r="AZ121" s="74"/>
      <c r="BA121" s="74"/>
    </row>
    <row r="122" spans="1:53" ht="26.25" customHeight="1" x14ac:dyDescent="0.2">
      <c r="A122" s="77"/>
      <c r="B122" s="78"/>
      <c r="C122" s="77">
        <v>119</v>
      </c>
      <c r="D122" s="85" t="s">
        <v>169</v>
      </c>
      <c r="E122" s="86" t="str">
        <f t="array" aca="1" ref="E122" ca="1">IFERROR(IMAGE(INDEX(Poke_Ref!$C$2:$C$745, MATCH(D122, Poke_Ref!$B$2:$B$745,0)), 3), "")</f>
        <v/>
      </c>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3"/>
      <c r="AG122" s="74"/>
      <c r="AH122" s="74"/>
      <c r="AI122" s="74"/>
      <c r="AJ122" s="74"/>
      <c r="AK122" s="74"/>
      <c r="AL122" s="74"/>
      <c r="AM122" s="74"/>
      <c r="AN122" s="74"/>
      <c r="AO122" s="74"/>
      <c r="AP122" s="74"/>
      <c r="AQ122" s="74"/>
      <c r="AR122" s="74"/>
      <c r="AS122" s="74"/>
      <c r="AT122" s="74"/>
      <c r="AU122" s="74"/>
      <c r="AV122" s="74"/>
      <c r="AW122" s="74"/>
      <c r="AX122" s="74"/>
      <c r="AY122" s="74"/>
      <c r="AZ122" s="74"/>
      <c r="BA122" s="74"/>
    </row>
    <row r="123" spans="1:53" ht="26.25" customHeight="1" x14ac:dyDescent="0.2">
      <c r="A123" s="77"/>
      <c r="B123" s="78"/>
      <c r="C123" s="77">
        <v>120</v>
      </c>
      <c r="D123" s="85" t="s">
        <v>170</v>
      </c>
      <c r="E123" s="86" t="str">
        <f t="array" aca="1" ref="E123" ca="1">IFERROR(IMAGE(INDEX(Poke_Ref!$C$2:$C$745, MATCH(D123, Poke_Ref!$B$2:$B$745,0)), 3), "")</f>
        <v/>
      </c>
      <c r="F123" s="7"/>
      <c r="G123" s="7"/>
      <c r="H123" s="7" t="s">
        <v>8</v>
      </c>
      <c r="I123" s="7"/>
      <c r="J123" s="7"/>
      <c r="K123" s="7"/>
      <c r="L123" s="7"/>
      <c r="M123" s="7"/>
      <c r="N123" s="7"/>
      <c r="O123" s="7"/>
      <c r="P123" s="7"/>
      <c r="Q123" s="7"/>
      <c r="R123" s="7"/>
      <c r="S123" s="7"/>
      <c r="T123" s="7"/>
      <c r="U123" s="7"/>
      <c r="V123" s="7"/>
      <c r="W123" s="7"/>
      <c r="X123" s="7"/>
      <c r="Y123" s="7"/>
      <c r="Z123" s="7"/>
      <c r="AA123" s="7"/>
      <c r="AB123" s="7"/>
      <c r="AC123" s="7"/>
      <c r="AD123" s="7"/>
      <c r="AE123" s="7"/>
      <c r="AF123" s="73"/>
      <c r="AG123" s="74"/>
      <c r="AH123" s="74"/>
      <c r="AI123" s="74"/>
      <c r="AJ123" s="74"/>
      <c r="AK123" s="74"/>
      <c r="AL123" s="74"/>
      <c r="AM123" s="74"/>
      <c r="AN123" s="74"/>
      <c r="AO123" s="74"/>
      <c r="AP123" s="74"/>
      <c r="AQ123" s="74"/>
      <c r="AR123" s="74"/>
      <c r="AS123" s="74"/>
      <c r="AT123" s="74"/>
      <c r="AU123" s="74"/>
      <c r="AV123" s="74"/>
      <c r="AW123" s="74"/>
      <c r="AX123" s="74"/>
      <c r="AY123" s="74"/>
      <c r="AZ123" s="74"/>
      <c r="BA123" s="74"/>
    </row>
    <row r="124" spans="1:53" ht="26.25" customHeight="1" x14ac:dyDescent="0.2">
      <c r="A124" s="77"/>
      <c r="B124" s="78"/>
      <c r="C124" s="77">
        <v>121</v>
      </c>
      <c r="D124" s="85" t="s">
        <v>171</v>
      </c>
      <c r="E124" s="86" t="str">
        <f t="array" aca="1" ref="E124" ca="1">IFERROR(IMAGE(INDEX(Poke_Ref!$C$2:$C$745, MATCH(D124, Poke_Ref!$B$2:$B$745,0)), 3), "")</f>
        <v/>
      </c>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3"/>
      <c r="AG124" s="74"/>
      <c r="AH124" s="74"/>
      <c r="AI124" s="74"/>
      <c r="AJ124" s="74"/>
      <c r="AK124" s="74"/>
      <c r="AL124" s="74"/>
      <c r="AM124" s="74"/>
      <c r="AN124" s="74"/>
      <c r="AO124" s="74"/>
      <c r="AP124" s="74"/>
      <c r="AQ124" s="74"/>
      <c r="AR124" s="74"/>
      <c r="AS124" s="74"/>
      <c r="AT124" s="74"/>
      <c r="AU124" s="74"/>
      <c r="AV124" s="74"/>
      <c r="AW124" s="74"/>
      <c r="AX124" s="74"/>
      <c r="AY124" s="74"/>
      <c r="AZ124" s="74"/>
      <c r="BA124" s="74"/>
    </row>
    <row r="125" spans="1:53" ht="26.25" customHeight="1" x14ac:dyDescent="0.2">
      <c r="A125" s="77"/>
      <c r="B125" s="78"/>
      <c r="C125" s="77">
        <v>122</v>
      </c>
      <c r="D125" s="85" t="s">
        <v>172</v>
      </c>
      <c r="E125" s="86" t="str">
        <f t="array" aca="1" ref="E125" ca="1">IFERROR(IMAGE(INDEX(Poke_Ref!$C$2:$C$745, MATCH(D125, Poke_Ref!$B$2:$B$745,0)), 3), "")</f>
        <v/>
      </c>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3"/>
      <c r="AG125" s="74"/>
      <c r="AH125" s="74"/>
      <c r="AI125" s="74"/>
      <c r="AJ125" s="74"/>
      <c r="AK125" s="74"/>
      <c r="AL125" s="74"/>
      <c r="AM125" s="74"/>
      <c r="AN125" s="74"/>
      <c r="AO125" s="74"/>
      <c r="AP125" s="74"/>
      <c r="AQ125" s="74"/>
      <c r="AR125" s="74"/>
      <c r="AS125" s="74"/>
      <c r="AT125" s="74"/>
      <c r="AU125" s="74"/>
      <c r="AV125" s="74"/>
      <c r="AW125" s="74"/>
      <c r="AX125" s="74"/>
      <c r="AY125" s="74"/>
      <c r="AZ125" s="74"/>
      <c r="BA125" s="74"/>
    </row>
    <row r="126" spans="1:53" ht="26.25" customHeight="1" x14ac:dyDescent="0.2">
      <c r="A126" s="77"/>
      <c r="B126" s="78"/>
      <c r="C126" s="77">
        <v>123</v>
      </c>
      <c r="D126" s="85" t="s">
        <v>173</v>
      </c>
      <c r="E126" s="86" t="str">
        <f t="array" aca="1" ref="E126" ca="1">IFERROR(IMAGE(INDEX(Poke_Ref!$C$2:$C$745, MATCH(D126, Poke_Ref!$B$2:$B$745,0)), 3), "")</f>
        <v/>
      </c>
      <c r="F126" s="87"/>
      <c r="G126" s="87"/>
      <c r="H126" s="87" t="s">
        <v>8</v>
      </c>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73"/>
      <c r="AG126" s="74"/>
      <c r="AH126" s="74"/>
      <c r="AI126" s="74"/>
      <c r="AJ126" s="74"/>
      <c r="AK126" s="74"/>
      <c r="AL126" s="74"/>
      <c r="AM126" s="74"/>
      <c r="AN126" s="74"/>
      <c r="AO126" s="74"/>
      <c r="AP126" s="74"/>
      <c r="AQ126" s="74"/>
      <c r="AR126" s="74"/>
      <c r="AS126" s="74"/>
      <c r="AT126" s="74"/>
      <c r="AU126" s="74"/>
      <c r="AV126" s="74"/>
      <c r="AW126" s="74"/>
      <c r="AX126" s="74"/>
      <c r="AY126" s="74"/>
      <c r="AZ126" s="74"/>
      <c r="BA126" s="74"/>
    </row>
    <row r="127" spans="1:53" ht="26.25" customHeight="1" x14ac:dyDescent="0.2">
      <c r="A127" s="77"/>
      <c r="B127" s="78"/>
      <c r="C127" s="77">
        <v>124</v>
      </c>
      <c r="D127" s="85" t="s">
        <v>174</v>
      </c>
      <c r="E127" s="86" t="str">
        <f t="array" aca="1" ref="E127" ca="1">IFERROR(IMAGE(INDEX(Poke_Ref!$C$2:$C$745, MATCH(D127, Poke_Ref!$B$2:$B$745,0)), 3), "")</f>
        <v/>
      </c>
      <c r="F127" s="87"/>
      <c r="G127" s="87"/>
      <c r="H127" s="87" t="s">
        <v>8</v>
      </c>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73"/>
      <c r="AG127" s="74"/>
      <c r="AH127" s="74"/>
      <c r="AI127" s="74"/>
      <c r="AJ127" s="74"/>
      <c r="AK127" s="74"/>
      <c r="AL127" s="74"/>
      <c r="AM127" s="74"/>
      <c r="AN127" s="74"/>
      <c r="AO127" s="74"/>
      <c r="AP127" s="74"/>
      <c r="AQ127" s="74"/>
      <c r="AR127" s="74"/>
      <c r="AS127" s="74"/>
      <c r="AT127" s="74"/>
      <c r="AU127" s="74"/>
      <c r="AV127" s="74"/>
      <c r="AW127" s="74"/>
      <c r="AX127" s="74"/>
      <c r="AY127" s="74"/>
      <c r="AZ127" s="74"/>
      <c r="BA127" s="74"/>
    </row>
    <row r="128" spans="1:53" ht="26.25" customHeight="1" x14ac:dyDescent="0.2">
      <c r="A128" s="77"/>
      <c r="B128" s="78"/>
      <c r="C128" s="77">
        <v>125</v>
      </c>
      <c r="D128" s="85" t="s">
        <v>175</v>
      </c>
      <c r="E128" s="86" t="str">
        <f t="array" aca="1" ref="E128" ca="1">IFERROR(IMAGE(INDEX(Poke_Ref!$C$2:$C$745, MATCH(D128, Poke_Ref!$B$2:$B$745,0)), 3), "")</f>
        <v/>
      </c>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73"/>
      <c r="AG128" s="74"/>
      <c r="AH128" s="74"/>
      <c r="AI128" s="74"/>
      <c r="AJ128" s="74"/>
      <c r="AK128" s="74"/>
      <c r="AL128" s="74"/>
      <c r="AM128" s="74"/>
      <c r="AN128" s="74"/>
      <c r="AO128" s="74"/>
      <c r="AP128" s="74"/>
      <c r="AQ128" s="74"/>
      <c r="AR128" s="74"/>
      <c r="AS128" s="74"/>
      <c r="AT128" s="74"/>
      <c r="AU128" s="74"/>
      <c r="AV128" s="74"/>
      <c r="AW128" s="74"/>
      <c r="AX128" s="74"/>
      <c r="AY128" s="74"/>
      <c r="AZ128" s="74"/>
      <c r="BA128" s="74"/>
    </row>
    <row r="129" spans="1:53" ht="26.25" customHeight="1" x14ac:dyDescent="0.2">
      <c r="A129" s="77"/>
      <c r="B129" s="78"/>
      <c r="C129" s="77">
        <v>126</v>
      </c>
      <c r="D129" s="85" t="s">
        <v>176</v>
      </c>
      <c r="E129" s="86" t="str">
        <f t="array" aca="1" ref="E129" ca="1">IFERROR(IMAGE(INDEX(Poke_Ref!$C$2:$C$745, MATCH(D129, Poke_Ref!$B$2:$B$745,0)), 3), "")</f>
        <v/>
      </c>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73"/>
      <c r="AG129" s="74"/>
      <c r="AH129" s="74"/>
      <c r="AI129" s="74"/>
      <c r="AJ129" s="74"/>
      <c r="AK129" s="74"/>
      <c r="AL129" s="74"/>
      <c r="AM129" s="74"/>
      <c r="AN129" s="74"/>
      <c r="AO129" s="74"/>
      <c r="AP129" s="74"/>
      <c r="AQ129" s="74"/>
      <c r="AR129" s="74"/>
      <c r="AS129" s="74"/>
      <c r="AT129" s="74"/>
      <c r="AU129" s="74"/>
      <c r="AV129" s="74"/>
      <c r="AW129" s="74"/>
      <c r="AX129" s="74"/>
      <c r="AY129" s="74"/>
      <c r="AZ129" s="74"/>
      <c r="BA129" s="74"/>
    </row>
    <row r="130" spans="1:53" ht="26.25" customHeight="1" x14ac:dyDescent="0.2">
      <c r="A130" s="77"/>
      <c r="B130" s="78"/>
      <c r="C130" s="77">
        <v>127</v>
      </c>
      <c r="D130" s="85" t="s">
        <v>177</v>
      </c>
      <c r="E130" s="86" t="str">
        <f t="array" aca="1" ref="E130" ca="1">IFERROR(IMAGE(INDEX(Poke_Ref!$C$2:$C$745, MATCH(D130, Poke_Ref!$B$2:$B$745,0)), 3), "")</f>
        <v/>
      </c>
      <c r="F130" s="87"/>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73"/>
      <c r="AG130" s="74"/>
      <c r="AH130" s="74"/>
      <c r="AI130" s="74"/>
      <c r="AJ130" s="74"/>
      <c r="AK130" s="74"/>
      <c r="AL130" s="74"/>
      <c r="AM130" s="74"/>
      <c r="AN130" s="74"/>
      <c r="AO130" s="74"/>
      <c r="AP130" s="74"/>
      <c r="AQ130" s="74"/>
      <c r="AR130" s="74"/>
      <c r="AS130" s="74"/>
      <c r="AT130" s="74"/>
      <c r="AU130" s="74"/>
      <c r="AV130" s="74"/>
      <c r="AW130" s="74"/>
      <c r="AX130" s="74"/>
      <c r="AY130" s="74"/>
      <c r="AZ130" s="74"/>
      <c r="BA130" s="74"/>
    </row>
    <row r="131" spans="1:53" ht="26.25" customHeight="1" x14ac:dyDescent="0.2">
      <c r="A131" s="77"/>
      <c r="B131" s="78"/>
      <c r="C131" s="77">
        <v>128</v>
      </c>
      <c r="D131" s="85" t="s">
        <v>178</v>
      </c>
      <c r="E131" s="86" t="str">
        <f t="array" aca="1" ref="E131" ca="1">IFERROR(IMAGE(INDEX(Poke_Ref!$C$2:$C$745, MATCH(D131, Poke_Ref!$B$2:$B$745,0)), 3), "")</f>
        <v/>
      </c>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3"/>
      <c r="AG131" s="74"/>
      <c r="AH131" s="74"/>
      <c r="AI131" s="74"/>
      <c r="AJ131" s="74"/>
      <c r="AK131" s="74"/>
      <c r="AL131" s="74"/>
      <c r="AM131" s="74"/>
      <c r="AN131" s="74"/>
      <c r="AO131" s="74"/>
      <c r="AP131" s="74"/>
      <c r="AQ131" s="74"/>
      <c r="AR131" s="74"/>
      <c r="AS131" s="74"/>
      <c r="AT131" s="74"/>
      <c r="AU131" s="74"/>
      <c r="AV131" s="74"/>
      <c r="AW131" s="74"/>
      <c r="AX131" s="74"/>
      <c r="AY131" s="74"/>
      <c r="AZ131" s="74"/>
      <c r="BA131" s="74"/>
    </row>
    <row r="132" spans="1:53" ht="26.25" customHeight="1" x14ac:dyDescent="0.2">
      <c r="A132" s="77"/>
      <c r="B132" s="78"/>
      <c r="C132" s="77">
        <v>129</v>
      </c>
      <c r="D132" s="85" t="s">
        <v>179</v>
      </c>
      <c r="E132" s="86" t="str">
        <f t="array" aca="1" ref="E132" ca="1">IFERROR(IMAGE(INDEX(Poke_Ref!$C$2:$C$745, MATCH(D132, Poke_Ref!$B$2:$B$745,0)), 3), "")</f>
        <v/>
      </c>
      <c r="F132" s="87"/>
      <c r="G132" s="87"/>
      <c r="H132" s="87" t="s">
        <v>8</v>
      </c>
      <c r="I132" s="87"/>
      <c r="J132" s="87"/>
      <c r="K132" s="87"/>
      <c r="L132" s="87"/>
      <c r="M132" s="87"/>
      <c r="N132" s="87"/>
      <c r="O132" s="87"/>
      <c r="P132" s="87"/>
      <c r="Q132" s="87"/>
      <c r="R132" s="87"/>
      <c r="S132" s="87"/>
      <c r="T132" s="87"/>
      <c r="U132" s="87"/>
      <c r="V132" s="87"/>
      <c r="W132" s="87"/>
      <c r="X132" s="87"/>
      <c r="Y132" s="87"/>
      <c r="Z132" s="87"/>
      <c r="AA132" s="87"/>
      <c r="AB132" s="87"/>
      <c r="AC132" s="87"/>
      <c r="AD132" s="87" t="s">
        <v>8</v>
      </c>
      <c r="AE132" s="87"/>
      <c r="AF132" s="73"/>
      <c r="AG132" s="74"/>
      <c r="AH132" s="74"/>
      <c r="AI132" s="74"/>
      <c r="AJ132" s="74"/>
      <c r="AK132" s="74"/>
      <c r="AL132" s="74"/>
      <c r="AM132" s="74"/>
      <c r="AN132" s="74"/>
      <c r="AO132" s="74"/>
      <c r="AP132" s="74"/>
      <c r="AQ132" s="74"/>
      <c r="AR132" s="74"/>
      <c r="AS132" s="74"/>
      <c r="AT132" s="74"/>
      <c r="AU132" s="74"/>
      <c r="AV132" s="74"/>
      <c r="AW132" s="74"/>
      <c r="AX132" s="74"/>
      <c r="AY132" s="74"/>
      <c r="AZ132" s="74"/>
      <c r="BA132" s="74"/>
    </row>
    <row r="133" spans="1:53" ht="26.25" customHeight="1" x14ac:dyDescent="0.2">
      <c r="A133" s="77"/>
      <c r="B133" s="78"/>
      <c r="C133" s="77">
        <v>130</v>
      </c>
      <c r="D133" s="85" t="s">
        <v>180</v>
      </c>
      <c r="E133" s="86" t="str">
        <f t="array" aca="1" ref="E133" ca="1">IFERROR(IMAGE(INDEX(Poke_Ref!$C$2:$C$745, MATCH(D133, Poke_Ref!$B$2:$B$745,0)), 3), "")</f>
        <v/>
      </c>
      <c r="F133" s="87"/>
      <c r="G133" s="87"/>
      <c r="H133" s="87" t="s">
        <v>8</v>
      </c>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73"/>
      <c r="AG133" s="74"/>
      <c r="AH133" s="74"/>
      <c r="AI133" s="74"/>
      <c r="AJ133" s="74"/>
      <c r="AK133" s="74"/>
      <c r="AL133" s="74"/>
      <c r="AM133" s="74"/>
      <c r="AN133" s="74"/>
      <c r="AO133" s="74"/>
      <c r="AP133" s="74"/>
      <c r="AQ133" s="74"/>
      <c r="AR133" s="74"/>
      <c r="AS133" s="74"/>
      <c r="AT133" s="74"/>
      <c r="AU133" s="74"/>
      <c r="AV133" s="74"/>
      <c r="AW133" s="74"/>
      <c r="AX133" s="74"/>
      <c r="AY133" s="74"/>
      <c r="AZ133" s="74"/>
      <c r="BA133" s="74"/>
    </row>
    <row r="134" spans="1:53" ht="26.25" customHeight="1" x14ac:dyDescent="0.2">
      <c r="A134" s="77"/>
      <c r="B134" s="78"/>
      <c r="C134" s="77">
        <v>131</v>
      </c>
      <c r="D134" s="85" t="s">
        <v>181</v>
      </c>
      <c r="E134" s="86" t="str">
        <f t="array" aca="1" ref="E134" ca="1">IFERROR(IMAGE(INDEX(Poke_Ref!$C$2:$C$745, MATCH(D134, Poke_Ref!$B$2:$B$745,0)), 3), "")</f>
        <v/>
      </c>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3"/>
      <c r="AG134" s="74"/>
      <c r="AH134" s="74"/>
      <c r="AI134" s="74"/>
      <c r="AJ134" s="74"/>
      <c r="AK134" s="74"/>
      <c r="AL134" s="74"/>
      <c r="AM134" s="74"/>
      <c r="AN134" s="74"/>
      <c r="AO134" s="74"/>
      <c r="AP134" s="74"/>
      <c r="AQ134" s="74"/>
      <c r="AR134" s="74"/>
      <c r="AS134" s="74"/>
      <c r="AT134" s="74"/>
      <c r="AU134" s="74"/>
      <c r="AV134" s="74"/>
      <c r="AW134" s="74"/>
      <c r="AX134" s="74"/>
      <c r="AY134" s="74"/>
      <c r="AZ134" s="74"/>
      <c r="BA134" s="74"/>
    </row>
    <row r="135" spans="1:53" ht="26.25" customHeight="1" x14ac:dyDescent="0.2">
      <c r="A135" s="77"/>
      <c r="B135" s="78"/>
      <c r="C135" s="77">
        <v>132</v>
      </c>
      <c r="D135" s="85" t="s">
        <v>182</v>
      </c>
      <c r="E135" s="86" t="str">
        <f t="array" aca="1" ref="E135" ca="1">IFERROR(IMAGE(INDEX(Poke_Ref!$C$2:$C$745, MATCH(D135, Poke_Ref!$B$2:$B$745,0)), 3), "")</f>
        <v/>
      </c>
      <c r="F135" s="87"/>
      <c r="G135" s="87"/>
      <c r="H135" s="87" t="s">
        <v>8</v>
      </c>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73"/>
      <c r="AG135" s="74"/>
      <c r="AH135" s="74"/>
      <c r="AI135" s="74"/>
      <c r="AJ135" s="74"/>
      <c r="AK135" s="74"/>
      <c r="AL135" s="74"/>
      <c r="AM135" s="74"/>
      <c r="AN135" s="74"/>
      <c r="AO135" s="74"/>
      <c r="AP135" s="74"/>
      <c r="AQ135" s="74"/>
      <c r="AR135" s="74"/>
      <c r="AS135" s="74"/>
      <c r="AT135" s="74"/>
      <c r="AU135" s="74"/>
      <c r="AV135" s="74"/>
      <c r="AW135" s="74"/>
      <c r="AX135" s="74"/>
      <c r="AY135" s="74"/>
      <c r="AZ135" s="74"/>
      <c r="BA135" s="74"/>
    </row>
    <row r="136" spans="1:53" ht="26.25" customHeight="1" x14ac:dyDescent="0.2">
      <c r="A136" s="77"/>
      <c r="B136" s="78"/>
      <c r="C136" s="77">
        <v>133</v>
      </c>
      <c r="D136" s="85" t="s">
        <v>183</v>
      </c>
      <c r="E136" s="86" t="str">
        <f t="array" aca="1" ref="E136" ca="1">IFERROR(IMAGE(INDEX(Poke_Ref!$C$2:$C$745, MATCH(D136, Poke_Ref!$B$2:$B$745,0)), 3), "")</f>
        <v/>
      </c>
      <c r="F136" s="87"/>
      <c r="G136" s="87"/>
      <c r="H136" s="87" t="s">
        <v>8</v>
      </c>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73"/>
      <c r="AG136" s="74"/>
      <c r="AH136" s="74"/>
      <c r="AI136" s="74"/>
      <c r="AJ136" s="74"/>
      <c r="AK136" s="74"/>
      <c r="AL136" s="74"/>
      <c r="AM136" s="74"/>
      <c r="AN136" s="74"/>
      <c r="AO136" s="74"/>
      <c r="AP136" s="74"/>
      <c r="AQ136" s="74"/>
      <c r="AR136" s="74"/>
      <c r="AS136" s="74"/>
      <c r="AT136" s="74"/>
      <c r="AU136" s="74"/>
      <c r="AV136" s="74"/>
      <c r="AW136" s="74"/>
      <c r="AX136" s="74"/>
      <c r="AY136" s="74"/>
      <c r="AZ136" s="74"/>
      <c r="BA136" s="74"/>
    </row>
    <row r="137" spans="1:53" ht="26.25" customHeight="1" x14ac:dyDescent="0.2">
      <c r="A137" s="77"/>
      <c r="B137" s="78"/>
      <c r="C137" s="77">
        <v>134</v>
      </c>
      <c r="D137" s="85" t="s">
        <v>184</v>
      </c>
      <c r="E137" s="86" t="str">
        <f t="array" aca="1" ref="E137" ca="1">IFERROR(IMAGE(INDEX(Poke_Ref!$C$2:$C$745, MATCH(D137, Poke_Ref!$B$2:$B$745,0)), 3), "")</f>
        <v/>
      </c>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3"/>
      <c r="AG137" s="74"/>
      <c r="AH137" s="74"/>
      <c r="AI137" s="74"/>
      <c r="AJ137" s="74"/>
      <c r="AK137" s="74"/>
      <c r="AL137" s="74"/>
      <c r="AM137" s="74"/>
      <c r="AN137" s="74"/>
      <c r="AO137" s="74"/>
      <c r="AP137" s="74"/>
      <c r="AQ137" s="74"/>
      <c r="AR137" s="74"/>
      <c r="AS137" s="74"/>
      <c r="AT137" s="74"/>
      <c r="AU137" s="74"/>
      <c r="AV137" s="74"/>
      <c r="AW137" s="74"/>
      <c r="AX137" s="74"/>
      <c r="AY137" s="74"/>
      <c r="AZ137" s="74"/>
      <c r="BA137" s="74"/>
    </row>
    <row r="138" spans="1:53" ht="26.25" customHeight="1" x14ac:dyDescent="0.2">
      <c r="A138" s="77"/>
      <c r="B138" s="78"/>
      <c r="C138" s="77">
        <v>135</v>
      </c>
      <c r="D138" s="85" t="s">
        <v>185</v>
      </c>
      <c r="E138" s="86" t="str">
        <f t="array" aca="1" ref="E138" ca="1">IFERROR(IMAGE(INDEX(Poke_Ref!$C$2:$C$745, MATCH(D138, Poke_Ref!$B$2:$B$745,0)), 3), "")</f>
        <v/>
      </c>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3"/>
      <c r="AG138" s="74"/>
      <c r="AH138" s="74"/>
      <c r="AI138" s="74"/>
      <c r="AJ138" s="74"/>
      <c r="AK138" s="74"/>
      <c r="AL138" s="74"/>
      <c r="AM138" s="74"/>
      <c r="AN138" s="74"/>
      <c r="AO138" s="74"/>
      <c r="AP138" s="74"/>
      <c r="AQ138" s="74"/>
      <c r="AR138" s="74"/>
      <c r="AS138" s="74"/>
      <c r="AT138" s="74"/>
      <c r="AU138" s="74"/>
      <c r="AV138" s="74"/>
      <c r="AW138" s="74"/>
      <c r="AX138" s="74"/>
      <c r="AY138" s="74"/>
      <c r="AZ138" s="74"/>
      <c r="BA138" s="74"/>
    </row>
    <row r="139" spans="1:53" ht="26.25" customHeight="1" x14ac:dyDescent="0.2">
      <c r="A139" s="77"/>
      <c r="B139" s="78"/>
      <c r="C139" s="77">
        <v>136</v>
      </c>
      <c r="D139" s="85" t="s">
        <v>186</v>
      </c>
      <c r="E139" s="86" t="str">
        <f t="array" aca="1" ref="E139" ca="1">IFERROR(IMAGE(INDEX(Poke_Ref!$C$2:$C$745, MATCH(D139, Poke_Ref!$B$2:$B$745,0)), 3), "")</f>
        <v/>
      </c>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3"/>
      <c r="AG139" s="74"/>
      <c r="AH139" s="74"/>
      <c r="AI139" s="74"/>
      <c r="AJ139" s="74"/>
      <c r="AK139" s="74"/>
      <c r="AL139" s="74"/>
      <c r="AM139" s="74"/>
      <c r="AN139" s="74"/>
      <c r="AO139" s="74"/>
      <c r="AP139" s="74"/>
      <c r="AQ139" s="74"/>
      <c r="AR139" s="74"/>
      <c r="AS139" s="74"/>
      <c r="AT139" s="74"/>
      <c r="AU139" s="74"/>
      <c r="AV139" s="74"/>
      <c r="AW139" s="74"/>
      <c r="AX139" s="74"/>
      <c r="AY139" s="74"/>
      <c r="AZ139" s="74"/>
      <c r="BA139" s="74"/>
    </row>
    <row r="140" spans="1:53" ht="26.25" customHeight="1" x14ac:dyDescent="0.2">
      <c r="A140" s="77"/>
      <c r="B140" s="78"/>
      <c r="C140" s="77">
        <v>137</v>
      </c>
      <c r="D140" s="85" t="s">
        <v>187</v>
      </c>
      <c r="E140" s="86" t="str">
        <f t="array" aca="1" ref="E140" ca="1">IFERROR(IMAGE(INDEX(Poke_Ref!$C$2:$C$745, MATCH(D140, Poke_Ref!$B$2:$B$745,0)), 3), "")</f>
        <v/>
      </c>
      <c r="F140" s="87"/>
      <c r="G140" s="87"/>
      <c r="H140" s="87" t="s">
        <v>8</v>
      </c>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73"/>
      <c r="AG140" s="74"/>
      <c r="AH140" s="74"/>
      <c r="AI140" s="74"/>
      <c r="AJ140" s="74"/>
      <c r="AK140" s="74"/>
      <c r="AL140" s="74"/>
      <c r="AM140" s="74"/>
      <c r="AN140" s="74"/>
      <c r="AO140" s="74"/>
      <c r="AP140" s="74"/>
      <c r="AQ140" s="74"/>
      <c r="AR140" s="74"/>
      <c r="AS140" s="74"/>
      <c r="AT140" s="74"/>
      <c r="AU140" s="74"/>
      <c r="AV140" s="74"/>
      <c r="AW140" s="74"/>
      <c r="AX140" s="74"/>
      <c r="AY140" s="74"/>
      <c r="AZ140" s="74"/>
      <c r="BA140" s="74"/>
    </row>
    <row r="141" spans="1:53" ht="26.25" customHeight="1" x14ac:dyDescent="0.2">
      <c r="A141" s="77"/>
      <c r="B141" s="78"/>
      <c r="C141" s="77">
        <v>138</v>
      </c>
      <c r="D141" s="85" t="s">
        <v>188</v>
      </c>
      <c r="E141" s="86" t="str">
        <f t="array" aca="1" ref="E141" ca="1">IFERROR(IMAGE(INDEX(Poke_Ref!$C$2:$C$745, MATCH(D141, Poke_Ref!$B$2:$B$745,0)), 3), "")</f>
        <v/>
      </c>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73"/>
      <c r="AG141" s="74"/>
      <c r="AH141" s="74"/>
      <c r="AI141" s="74"/>
      <c r="AJ141" s="74"/>
      <c r="AK141" s="74"/>
      <c r="AL141" s="74"/>
      <c r="AM141" s="74"/>
      <c r="AN141" s="74"/>
      <c r="AO141" s="74"/>
      <c r="AP141" s="74"/>
      <c r="AQ141" s="74"/>
      <c r="AR141" s="74"/>
      <c r="AS141" s="74"/>
      <c r="AT141" s="74"/>
      <c r="AU141" s="74"/>
      <c r="AV141" s="74"/>
      <c r="AW141" s="74"/>
      <c r="AX141" s="74"/>
      <c r="AY141" s="74"/>
      <c r="AZ141" s="74"/>
      <c r="BA141" s="74"/>
    </row>
    <row r="142" spans="1:53" ht="26.25" customHeight="1" x14ac:dyDescent="0.2">
      <c r="A142" s="77"/>
      <c r="B142" s="78"/>
      <c r="C142" s="77">
        <v>139</v>
      </c>
      <c r="D142" s="85" t="s">
        <v>189</v>
      </c>
      <c r="E142" s="86" t="str">
        <f t="array" aca="1" ref="E142" ca="1">IFERROR(IMAGE(INDEX(Poke_Ref!$C$2:$C$745, MATCH(D142, Poke_Ref!$B$2:$B$745,0)), 3), "")</f>
        <v/>
      </c>
      <c r="F142" s="95"/>
      <c r="G142" s="95"/>
      <c r="H142" s="95"/>
      <c r="I142" s="95"/>
      <c r="J142" s="95"/>
      <c r="K142" s="95"/>
      <c r="L142" s="95"/>
      <c r="M142" s="95"/>
      <c r="N142" s="95"/>
      <c r="O142" s="95"/>
      <c r="P142" s="95"/>
      <c r="Q142" s="95"/>
      <c r="R142" s="95"/>
      <c r="S142" s="95"/>
      <c r="T142" s="95"/>
      <c r="U142" s="95"/>
      <c r="V142" s="95"/>
      <c r="W142" s="95"/>
      <c r="X142" s="95"/>
      <c r="Y142" s="95"/>
      <c r="Z142" s="95"/>
      <c r="AA142" s="95"/>
      <c r="AB142" s="95"/>
      <c r="AC142" s="95"/>
      <c r="AD142" s="95"/>
      <c r="AE142" s="95"/>
      <c r="AF142" s="73"/>
      <c r="AG142" s="74"/>
      <c r="AH142" s="74"/>
      <c r="AI142" s="74"/>
      <c r="AJ142" s="74"/>
      <c r="AK142" s="74"/>
      <c r="AL142" s="74"/>
      <c r="AM142" s="74"/>
      <c r="AN142" s="74"/>
      <c r="AO142" s="74"/>
      <c r="AP142" s="74"/>
      <c r="AQ142" s="74"/>
      <c r="AR142" s="74"/>
      <c r="AS142" s="74"/>
      <c r="AT142" s="74"/>
      <c r="AU142" s="74"/>
      <c r="AV142" s="74"/>
      <c r="AW142" s="74"/>
      <c r="AX142" s="74"/>
      <c r="AY142" s="74"/>
      <c r="AZ142" s="74"/>
      <c r="BA142" s="74"/>
    </row>
    <row r="143" spans="1:53" ht="26.25" customHeight="1" x14ac:dyDescent="0.2">
      <c r="A143" s="77"/>
      <c r="B143" s="78"/>
      <c r="C143" s="77">
        <v>140</v>
      </c>
      <c r="D143" s="85" t="s">
        <v>190</v>
      </c>
      <c r="E143" s="86" t="str">
        <f t="array" aca="1" ref="E143" ca="1">IFERROR(IMAGE(INDEX(Poke_Ref!$C$2:$C$745, MATCH(D143, Poke_Ref!$B$2:$B$745,0)), 3), "")</f>
        <v/>
      </c>
      <c r="F143" s="87"/>
      <c r="G143" s="87"/>
      <c r="H143" s="87" t="s">
        <v>8</v>
      </c>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73"/>
      <c r="AG143" s="74"/>
      <c r="AH143" s="74"/>
      <c r="AI143" s="74"/>
      <c r="AJ143" s="74"/>
      <c r="AK143" s="74"/>
      <c r="AL143" s="74"/>
      <c r="AM143" s="74"/>
      <c r="AN143" s="74"/>
      <c r="AO143" s="74"/>
      <c r="AP143" s="74"/>
      <c r="AQ143" s="74"/>
      <c r="AR143" s="74"/>
      <c r="AS143" s="74"/>
      <c r="AT143" s="74"/>
      <c r="AU143" s="74"/>
      <c r="AV143" s="74"/>
      <c r="AW143" s="74"/>
      <c r="AX143" s="74"/>
      <c r="AY143" s="74"/>
      <c r="AZ143" s="74"/>
      <c r="BA143" s="74"/>
    </row>
    <row r="144" spans="1:53" ht="26.25" customHeight="1" x14ac:dyDescent="0.2">
      <c r="A144" s="90"/>
      <c r="B144" s="91"/>
      <c r="C144" s="77">
        <v>141</v>
      </c>
      <c r="D144" s="85" t="s">
        <v>191</v>
      </c>
      <c r="E144" s="86" t="str">
        <f t="array" aca="1" ref="E144" ca="1">IFERROR(IMAGE(INDEX(Poke_Ref!$C$2:$C$745, MATCH(D144, Poke_Ref!$B$2:$B$745,0)), 3), "")</f>
        <v/>
      </c>
      <c r="F144" s="95"/>
      <c r="G144" s="95"/>
      <c r="H144" s="95"/>
      <c r="I144" s="95"/>
      <c r="J144" s="95"/>
      <c r="K144" s="95"/>
      <c r="L144" s="95"/>
      <c r="M144" s="95"/>
      <c r="N144" s="95"/>
      <c r="O144" s="95"/>
      <c r="P144" s="95"/>
      <c r="Q144" s="95"/>
      <c r="R144" s="95"/>
      <c r="S144" s="95"/>
      <c r="T144" s="95"/>
      <c r="U144" s="95"/>
      <c r="V144" s="95"/>
      <c r="W144" s="95"/>
      <c r="X144" s="95"/>
      <c r="Y144" s="95"/>
      <c r="Z144" s="95"/>
      <c r="AA144" s="95"/>
      <c r="AB144" s="95"/>
      <c r="AC144" s="95"/>
      <c r="AD144" s="95"/>
      <c r="AE144" s="95"/>
      <c r="AF144" s="73"/>
      <c r="AG144" s="74"/>
      <c r="AH144" s="74"/>
      <c r="AI144" s="74"/>
      <c r="AJ144" s="74"/>
      <c r="AK144" s="74"/>
      <c r="AL144" s="74"/>
      <c r="AM144" s="74"/>
      <c r="AN144" s="74"/>
      <c r="AO144" s="74"/>
      <c r="AP144" s="74"/>
      <c r="AQ144" s="74"/>
      <c r="AR144" s="74"/>
      <c r="AS144" s="74"/>
      <c r="AT144" s="74"/>
      <c r="AU144" s="74"/>
      <c r="AV144" s="74"/>
      <c r="AW144" s="74"/>
      <c r="AX144" s="74"/>
      <c r="AY144" s="74"/>
      <c r="AZ144" s="74"/>
      <c r="BA144" s="74"/>
    </row>
    <row r="145" spans="1:53" ht="26.25" customHeight="1" x14ac:dyDescent="0.2">
      <c r="A145" s="77"/>
      <c r="B145" s="78"/>
      <c r="C145" s="77">
        <v>142</v>
      </c>
      <c r="D145" s="85" t="s">
        <v>192</v>
      </c>
      <c r="E145" s="86" t="str">
        <f t="array" aca="1" ref="E145" ca="1">IFERROR(IMAGE(INDEX(Poke_Ref!$C$2:$C$745, MATCH(D145, Poke_Ref!$B$2:$B$745,0)), 3), "")</f>
        <v/>
      </c>
      <c r="F145" s="87"/>
      <c r="G145" s="87"/>
      <c r="H145" s="87" t="s">
        <v>8</v>
      </c>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73"/>
      <c r="AG145" s="74"/>
      <c r="AH145" s="74"/>
      <c r="AI145" s="74"/>
      <c r="AJ145" s="74"/>
      <c r="AK145" s="74"/>
      <c r="AL145" s="74"/>
      <c r="AM145" s="74"/>
      <c r="AN145" s="74"/>
      <c r="AO145" s="74"/>
      <c r="AP145" s="74"/>
      <c r="AQ145" s="74"/>
      <c r="AR145" s="74"/>
      <c r="AS145" s="74"/>
      <c r="AT145" s="74"/>
      <c r="AU145" s="74"/>
      <c r="AV145" s="74"/>
      <c r="AW145" s="74"/>
      <c r="AX145" s="74"/>
      <c r="AY145" s="74"/>
      <c r="AZ145" s="74"/>
      <c r="BA145" s="74"/>
    </row>
    <row r="146" spans="1:53" ht="26.25" customHeight="1" x14ac:dyDescent="0.2">
      <c r="A146" s="77"/>
      <c r="B146" s="78"/>
      <c r="C146" s="77">
        <v>143</v>
      </c>
      <c r="D146" s="85" t="s">
        <v>193</v>
      </c>
      <c r="E146" s="86" t="str">
        <f t="array" aca="1" ref="E146" ca="1">IFERROR(IMAGE(INDEX(Poke_Ref!$C$2:$C$745, MATCH(D146, Poke_Ref!$B$2:$B$745,0)), 3), "")</f>
        <v/>
      </c>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3"/>
      <c r="AG146" s="74"/>
      <c r="AH146" s="74"/>
      <c r="AI146" s="74"/>
      <c r="AJ146" s="74"/>
      <c r="AK146" s="74"/>
      <c r="AL146" s="74"/>
      <c r="AM146" s="74"/>
      <c r="AN146" s="74"/>
      <c r="AO146" s="74"/>
      <c r="AP146" s="74"/>
      <c r="AQ146" s="74"/>
      <c r="AR146" s="74"/>
      <c r="AS146" s="74"/>
      <c r="AT146" s="74"/>
      <c r="AU146" s="74"/>
      <c r="AV146" s="74"/>
      <c r="AW146" s="74"/>
      <c r="AX146" s="74"/>
      <c r="AY146" s="74"/>
      <c r="AZ146" s="74"/>
      <c r="BA146" s="74"/>
    </row>
    <row r="147" spans="1:53" ht="26.25" customHeight="1" x14ac:dyDescent="0.2">
      <c r="A147" s="77"/>
      <c r="B147" s="78"/>
      <c r="C147" s="77">
        <v>144</v>
      </c>
      <c r="D147" s="85" t="s">
        <v>194</v>
      </c>
      <c r="E147" s="86" t="str">
        <f t="array" aca="1" ref="E147" ca="1">IFERROR(IMAGE(INDEX(Poke_Ref!$C$2:$C$745, MATCH(D147, Poke_Ref!$B$2:$B$745,0)), 3), "")</f>
        <v/>
      </c>
      <c r="F147" s="95"/>
      <c r="G147" s="95"/>
      <c r="H147" s="95"/>
      <c r="I147" s="95"/>
      <c r="J147" s="95"/>
      <c r="K147" s="95"/>
      <c r="L147" s="95"/>
      <c r="M147" s="95"/>
      <c r="N147" s="95"/>
      <c r="O147" s="95"/>
      <c r="P147" s="95"/>
      <c r="Q147" s="95"/>
      <c r="R147" s="95"/>
      <c r="S147" s="95"/>
      <c r="T147" s="95"/>
      <c r="U147" s="95"/>
      <c r="V147" s="95"/>
      <c r="W147" s="95"/>
      <c r="X147" s="95"/>
      <c r="Y147" s="95"/>
      <c r="Z147" s="95"/>
      <c r="AA147" s="95"/>
      <c r="AB147" s="95"/>
      <c r="AC147" s="95"/>
      <c r="AD147" s="95"/>
      <c r="AE147" s="95"/>
      <c r="AF147" s="73"/>
      <c r="AG147" s="74"/>
      <c r="AH147" s="74"/>
      <c r="AI147" s="74"/>
      <c r="AJ147" s="74"/>
      <c r="AK147" s="74"/>
      <c r="AL147" s="74"/>
      <c r="AM147" s="74"/>
      <c r="AN147" s="74"/>
      <c r="AO147" s="74"/>
      <c r="AP147" s="74"/>
      <c r="AQ147" s="74"/>
      <c r="AR147" s="74"/>
      <c r="AS147" s="74"/>
      <c r="AT147" s="74"/>
      <c r="AU147" s="74"/>
      <c r="AV147" s="74"/>
      <c r="AW147" s="74"/>
      <c r="AX147" s="74"/>
      <c r="AY147" s="74"/>
      <c r="AZ147" s="74"/>
      <c r="BA147" s="74"/>
    </row>
    <row r="148" spans="1:53" ht="26.25" customHeight="1" x14ac:dyDescent="0.2">
      <c r="A148" s="77"/>
      <c r="B148" s="78"/>
      <c r="C148" s="77">
        <v>145</v>
      </c>
      <c r="D148" s="85" t="s">
        <v>195</v>
      </c>
      <c r="E148" s="86" t="str">
        <f t="array" aca="1" ref="E148" ca="1">IFERROR(IMAGE(INDEX(Poke_Ref!$C$2:$C$745, MATCH(D148, Poke_Ref!$B$2:$B$745,0)), 3), "")</f>
        <v/>
      </c>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73"/>
      <c r="AG148" s="74"/>
      <c r="AH148" s="74"/>
      <c r="AI148" s="74"/>
      <c r="AJ148" s="74"/>
      <c r="AK148" s="74"/>
      <c r="AL148" s="74"/>
      <c r="AM148" s="74"/>
      <c r="AN148" s="74"/>
      <c r="AO148" s="74"/>
      <c r="AP148" s="74"/>
      <c r="AQ148" s="74"/>
      <c r="AR148" s="74"/>
      <c r="AS148" s="74"/>
      <c r="AT148" s="74"/>
      <c r="AU148" s="74"/>
      <c r="AV148" s="74"/>
      <c r="AW148" s="74"/>
      <c r="AX148" s="74"/>
      <c r="AY148" s="74"/>
      <c r="AZ148" s="74"/>
      <c r="BA148" s="74"/>
    </row>
    <row r="149" spans="1:53" ht="26.25" customHeight="1" x14ac:dyDescent="0.2">
      <c r="A149" s="77"/>
      <c r="B149" s="78"/>
      <c r="C149" s="77">
        <v>146</v>
      </c>
      <c r="D149" s="85" t="s">
        <v>196</v>
      </c>
      <c r="E149" s="86" t="str">
        <f t="array" aca="1" ref="E149" ca="1">IFERROR(IMAGE(INDEX(Poke_Ref!$C$2:$C$745, MATCH(D149, Poke_Ref!$B$2:$B$745,0)), 3), "")</f>
        <v/>
      </c>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73"/>
      <c r="AG149" s="74"/>
      <c r="AH149" s="74"/>
      <c r="AI149" s="74"/>
      <c r="AJ149" s="74"/>
      <c r="AK149" s="74"/>
      <c r="AL149" s="74"/>
      <c r="AM149" s="74"/>
      <c r="AN149" s="74"/>
      <c r="AO149" s="74"/>
      <c r="AP149" s="74"/>
      <c r="AQ149" s="74"/>
      <c r="AR149" s="74"/>
      <c r="AS149" s="74"/>
      <c r="AT149" s="74"/>
      <c r="AU149" s="74"/>
      <c r="AV149" s="74"/>
      <c r="AW149" s="74"/>
      <c r="AX149" s="74"/>
      <c r="AY149" s="74"/>
      <c r="AZ149" s="74"/>
      <c r="BA149" s="74"/>
    </row>
    <row r="150" spans="1:53" ht="26.25" customHeight="1" x14ac:dyDescent="0.2">
      <c r="A150" s="77"/>
      <c r="B150" s="78"/>
      <c r="C150" s="77">
        <v>147</v>
      </c>
      <c r="D150" s="85" t="s">
        <v>197</v>
      </c>
      <c r="E150" s="86" t="str">
        <f t="array" aca="1" ref="E150" ca="1">IFERROR(IMAGE(INDEX(Poke_Ref!$C$2:$C$745, MATCH(D150, Poke_Ref!$B$2:$B$745,0)), 3), "")</f>
        <v/>
      </c>
      <c r="F150" s="7"/>
      <c r="G150" s="7"/>
      <c r="H150" s="7" t="s">
        <v>8</v>
      </c>
      <c r="I150" s="7"/>
      <c r="J150" s="7"/>
      <c r="K150" s="7"/>
      <c r="L150" s="7"/>
      <c r="M150" s="7"/>
      <c r="N150" s="7"/>
      <c r="O150" s="7"/>
      <c r="P150" s="7"/>
      <c r="Q150" s="7"/>
      <c r="R150" s="7"/>
      <c r="S150" s="7"/>
      <c r="T150" s="7"/>
      <c r="U150" s="7"/>
      <c r="V150" s="7"/>
      <c r="W150" s="7"/>
      <c r="X150" s="7"/>
      <c r="Y150" s="7"/>
      <c r="Z150" s="7"/>
      <c r="AA150" s="7"/>
      <c r="AB150" s="7"/>
      <c r="AC150" s="7"/>
      <c r="AD150" s="7"/>
      <c r="AE150" s="7"/>
      <c r="AF150" s="73"/>
      <c r="AG150" s="74"/>
      <c r="AH150" s="74"/>
      <c r="AI150" s="74"/>
      <c r="AJ150" s="74"/>
      <c r="AK150" s="74"/>
      <c r="AL150" s="74"/>
      <c r="AM150" s="74"/>
      <c r="AN150" s="74"/>
      <c r="AO150" s="74"/>
      <c r="AP150" s="74"/>
      <c r="AQ150" s="74"/>
      <c r="AR150" s="74"/>
      <c r="AS150" s="74"/>
      <c r="AT150" s="74"/>
      <c r="AU150" s="74"/>
      <c r="AV150" s="74"/>
      <c r="AW150" s="74"/>
      <c r="AX150" s="74"/>
      <c r="AY150" s="74"/>
      <c r="AZ150" s="74"/>
      <c r="BA150" s="74"/>
    </row>
    <row r="151" spans="1:53" ht="26.25" customHeight="1" x14ac:dyDescent="0.2">
      <c r="A151" s="77"/>
      <c r="B151" s="78"/>
      <c r="C151" s="77">
        <v>148</v>
      </c>
      <c r="D151" s="85" t="s">
        <v>198</v>
      </c>
      <c r="E151" s="86" t="str">
        <f t="array" aca="1" ref="E151" ca="1">IFERROR(IMAGE(INDEX(Poke_Ref!$C$2:$C$745, MATCH(D151, Poke_Ref!$B$2:$B$745,0)), 3), "")</f>
        <v/>
      </c>
      <c r="F151" s="95"/>
      <c r="G151" s="95"/>
      <c r="H151" s="95"/>
      <c r="I151" s="95"/>
      <c r="J151" s="95"/>
      <c r="K151" s="95"/>
      <c r="L151" s="95"/>
      <c r="M151" s="95"/>
      <c r="N151" s="95"/>
      <c r="O151" s="95"/>
      <c r="P151" s="95"/>
      <c r="Q151" s="95"/>
      <c r="R151" s="95"/>
      <c r="S151" s="95"/>
      <c r="T151" s="95"/>
      <c r="U151" s="95"/>
      <c r="V151" s="95"/>
      <c r="W151" s="95"/>
      <c r="X151" s="95"/>
      <c r="Y151" s="95"/>
      <c r="Z151" s="95"/>
      <c r="AA151" s="95"/>
      <c r="AB151" s="95"/>
      <c r="AC151" s="95"/>
      <c r="AD151" s="95"/>
      <c r="AE151" s="95"/>
      <c r="AF151" s="73"/>
      <c r="AG151" s="74"/>
      <c r="AH151" s="74"/>
      <c r="AI151" s="74"/>
      <c r="AJ151" s="74"/>
      <c r="AK151" s="74"/>
      <c r="AL151" s="74"/>
      <c r="AM151" s="74"/>
      <c r="AN151" s="74"/>
      <c r="AO151" s="74"/>
      <c r="AP151" s="74"/>
      <c r="AQ151" s="74"/>
      <c r="AR151" s="74"/>
      <c r="AS151" s="74"/>
      <c r="AT151" s="74"/>
      <c r="AU151" s="74"/>
      <c r="AV151" s="74"/>
      <c r="AW151" s="74"/>
      <c r="AX151" s="74"/>
      <c r="AY151" s="74"/>
      <c r="AZ151" s="74"/>
      <c r="BA151" s="74"/>
    </row>
    <row r="152" spans="1:53" ht="26.25" customHeight="1" x14ac:dyDescent="0.2">
      <c r="A152" s="77"/>
      <c r="B152" s="78"/>
      <c r="C152" s="77">
        <v>149</v>
      </c>
      <c r="D152" s="85" t="s">
        <v>199</v>
      </c>
      <c r="E152" s="86" t="str">
        <f t="array" aca="1" ref="E152" ca="1">IFERROR(IMAGE(INDEX(Poke_Ref!$C$2:$C$745, MATCH(D152, Poke_Ref!$B$2:$B$745,0)), 3), "")</f>
        <v/>
      </c>
      <c r="F152" s="87"/>
      <c r="G152" s="87"/>
      <c r="H152" s="87" t="s">
        <v>8</v>
      </c>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73"/>
      <c r="AG152" s="74"/>
      <c r="AH152" s="74"/>
      <c r="AI152" s="74"/>
      <c r="AJ152" s="74"/>
      <c r="AK152" s="74"/>
      <c r="AL152" s="74"/>
      <c r="AM152" s="74"/>
      <c r="AN152" s="74"/>
      <c r="AO152" s="74"/>
      <c r="AP152" s="74"/>
      <c r="AQ152" s="74"/>
      <c r="AR152" s="74"/>
      <c r="AS152" s="74"/>
      <c r="AT152" s="74"/>
      <c r="AU152" s="74"/>
      <c r="AV152" s="74"/>
      <c r="AW152" s="74"/>
      <c r="AX152" s="74"/>
      <c r="AY152" s="74"/>
      <c r="AZ152" s="74"/>
      <c r="BA152" s="74"/>
    </row>
    <row r="153" spans="1:53" ht="26.25" customHeight="1" x14ac:dyDescent="0.2">
      <c r="A153" s="77"/>
      <c r="B153" s="78"/>
      <c r="C153" s="77">
        <v>150</v>
      </c>
      <c r="D153" s="85" t="s">
        <v>200</v>
      </c>
      <c r="E153" s="86" t="str">
        <f t="array" aca="1" ref="E153" ca="1">IFERROR(IMAGE(INDEX(Poke_Ref!$C$2:$C$745, MATCH(D153, Poke_Ref!$B$2:$B$745,0)), 3), "")</f>
        <v/>
      </c>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73"/>
      <c r="AG153" s="74"/>
      <c r="AH153" s="74"/>
      <c r="AI153" s="74"/>
      <c r="AJ153" s="74"/>
      <c r="AK153" s="74"/>
      <c r="AL153" s="74"/>
      <c r="AM153" s="74"/>
      <c r="AN153" s="74"/>
      <c r="AO153" s="74"/>
      <c r="AP153" s="74"/>
      <c r="AQ153" s="74"/>
      <c r="AR153" s="74"/>
      <c r="AS153" s="74"/>
      <c r="AT153" s="74"/>
      <c r="AU153" s="74"/>
      <c r="AV153" s="74"/>
      <c r="AW153" s="74"/>
      <c r="AX153" s="74"/>
      <c r="AY153" s="74"/>
      <c r="AZ153" s="74"/>
      <c r="BA153" s="74"/>
    </row>
    <row r="154" spans="1:53" ht="26.25" customHeight="1" x14ac:dyDescent="0.2">
      <c r="A154" s="77"/>
      <c r="B154" s="78"/>
      <c r="C154" s="77">
        <v>151</v>
      </c>
      <c r="D154" s="85" t="s">
        <v>201</v>
      </c>
      <c r="E154" s="86" t="str">
        <f t="array" aca="1" ref="E154" ca="1">IFERROR(IMAGE(INDEX(Poke_Ref!$C$2:$C$745, MATCH(D154, Poke_Ref!$B$2:$B$745,0)), 3), "")</f>
        <v/>
      </c>
      <c r="F154" s="87"/>
      <c r="G154" s="87"/>
      <c r="H154" s="87" t="s">
        <v>8</v>
      </c>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73"/>
      <c r="AG154" s="74"/>
      <c r="AH154" s="74"/>
      <c r="AI154" s="74"/>
      <c r="AJ154" s="74"/>
      <c r="AK154" s="74"/>
      <c r="AL154" s="74"/>
      <c r="AM154" s="74"/>
      <c r="AN154" s="74"/>
      <c r="AO154" s="74"/>
      <c r="AP154" s="74"/>
      <c r="AQ154" s="74"/>
      <c r="AR154" s="74"/>
      <c r="AS154" s="74"/>
      <c r="AT154" s="74"/>
      <c r="AU154" s="74"/>
      <c r="AV154" s="74"/>
      <c r="AW154" s="74"/>
      <c r="AX154" s="74"/>
      <c r="AY154" s="74"/>
      <c r="AZ154" s="74"/>
      <c r="BA154" s="74"/>
    </row>
    <row r="155" spans="1:53" ht="26.25" customHeight="1" x14ac:dyDescent="0.2">
      <c r="A155" s="77"/>
      <c r="B155" s="78"/>
      <c r="C155" s="77">
        <v>152</v>
      </c>
      <c r="D155" s="85" t="s">
        <v>202</v>
      </c>
      <c r="E155" s="86" t="str">
        <f t="array" aca="1" ref="E155" ca="1">IFERROR(IMAGE(INDEX(Poke_Ref!$C$2:$C$745, MATCH(D155, Poke_Ref!$B$2:$B$745,0)), 3), "")</f>
        <v/>
      </c>
      <c r="F155" s="87"/>
      <c r="G155" s="87"/>
      <c r="H155" s="87" t="s">
        <v>8</v>
      </c>
      <c r="I155" s="87"/>
      <c r="J155" s="87"/>
      <c r="K155" s="87"/>
      <c r="L155" s="87"/>
      <c r="M155" s="87"/>
      <c r="N155" s="87"/>
      <c r="O155" s="87"/>
      <c r="P155" s="87"/>
      <c r="Q155" s="87"/>
      <c r="R155" s="87"/>
      <c r="S155" s="87"/>
      <c r="T155" s="87"/>
      <c r="U155" s="87"/>
      <c r="V155" s="87"/>
      <c r="W155" s="87"/>
      <c r="X155" s="87"/>
      <c r="Y155" s="87"/>
      <c r="Z155" s="87"/>
      <c r="AA155" s="87"/>
      <c r="AB155" s="87"/>
      <c r="AC155" s="101"/>
      <c r="AD155" s="101"/>
      <c r="AE155" s="101"/>
      <c r="AF155" s="73"/>
      <c r="AG155" s="74"/>
      <c r="AH155" s="74"/>
      <c r="AI155" s="74"/>
      <c r="AJ155" s="74"/>
      <c r="AK155" s="74"/>
      <c r="AL155" s="74"/>
      <c r="AM155" s="74"/>
      <c r="AN155" s="74"/>
      <c r="AO155" s="74"/>
      <c r="AP155" s="74"/>
      <c r="AQ155" s="74"/>
      <c r="AR155" s="74"/>
      <c r="AS155" s="74"/>
      <c r="AT155" s="74"/>
      <c r="AU155" s="74"/>
      <c r="AV155" s="74"/>
      <c r="AW155" s="74"/>
      <c r="AX155" s="74"/>
      <c r="AY155" s="74"/>
      <c r="AZ155" s="74"/>
      <c r="BA155" s="74"/>
    </row>
    <row r="156" spans="1:53" ht="26.25" customHeight="1" x14ac:dyDescent="0.2">
      <c r="A156" s="77"/>
      <c r="B156" s="78"/>
      <c r="C156" s="77">
        <v>153</v>
      </c>
      <c r="D156" s="85" t="s">
        <v>203</v>
      </c>
      <c r="E156" s="86" t="str">
        <f t="array" aca="1" ref="E156" ca="1">IFERROR(IMAGE(INDEX(Poke_Ref!$C$2:$C$745, MATCH(D156, Poke_Ref!$B$2:$B$745,0)), 3), "")</f>
        <v/>
      </c>
      <c r="F156" s="95"/>
      <c r="G156" s="95"/>
      <c r="H156" s="95"/>
      <c r="I156" s="95"/>
      <c r="J156" s="95"/>
      <c r="K156" s="95"/>
      <c r="L156" s="95"/>
      <c r="M156" s="95"/>
      <c r="N156" s="95"/>
      <c r="O156" s="95"/>
      <c r="P156" s="95"/>
      <c r="Q156" s="95"/>
      <c r="R156" s="95"/>
      <c r="S156" s="95"/>
      <c r="T156" s="95"/>
      <c r="U156" s="95"/>
      <c r="V156" s="95"/>
      <c r="W156" s="95"/>
      <c r="X156" s="95"/>
      <c r="Y156" s="95"/>
      <c r="Z156" s="95"/>
      <c r="AA156" s="95"/>
      <c r="AB156" s="95"/>
      <c r="AC156" s="102"/>
      <c r="AD156" s="102"/>
      <c r="AE156" s="102"/>
      <c r="AF156" s="73"/>
      <c r="AG156" s="74"/>
      <c r="AH156" s="74"/>
      <c r="AI156" s="74"/>
      <c r="AJ156" s="74"/>
      <c r="AK156" s="74"/>
      <c r="AL156" s="74"/>
      <c r="AM156" s="74"/>
      <c r="AN156" s="74"/>
      <c r="AO156" s="74"/>
      <c r="AP156" s="74"/>
      <c r="AQ156" s="74"/>
      <c r="AR156" s="74"/>
      <c r="AS156" s="74"/>
      <c r="AT156" s="74"/>
      <c r="AU156" s="74"/>
      <c r="AV156" s="74"/>
      <c r="AW156" s="74"/>
      <c r="AX156" s="74"/>
      <c r="AY156" s="74"/>
      <c r="AZ156" s="74"/>
      <c r="BA156" s="74"/>
    </row>
    <row r="157" spans="1:53" ht="26.25" customHeight="1" x14ac:dyDescent="0.2">
      <c r="A157" s="77"/>
      <c r="B157" s="78"/>
      <c r="C157" s="77">
        <v>154</v>
      </c>
      <c r="D157" s="85" t="s">
        <v>204</v>
      </c>
      <c r="E157" s="86" t="str">
        <f t="array" aca="1" ref="E157" ca="1">IFERROR(IMAGE(INDEX(Poke_Ref!$C$2:$C$745, MATCH(D157, Poke_Ref!$B$2:$B$745,0)), 3), "")</f>
        <v/>
      </c>
      <c r="F157" s="87"/>
      <c r="G157" s="87"/>
      <c r="H157" s="87" t="s">
        <v>8</v>
      </c>
      <c r="I157" s="87"/>
      <c r="J157" s="87"/>
      <c r="K157" s="87"/>
      <c r="L157" s="87"/>
      <c r="M157" s="87"/>
      <c r="N157" s="87"/>
      <c r="O157" s="87"/>
      <c r="P157" s="87"/>
      <c r="Q157" s="87"/>
      <c r="R157" s="87"/>
      <c r="S157" s="87"/>
      <c r="T157" s="87"/>
      <c r="U157" s="87"/>
      <c r="V157" s="87"/>
      <c r="W157" s="87"/>
      <c r="X157" s="87"/>
      <c r="Y157" s="87"/>
      <c r="Z157" s="87"/>
      <c r="AA157" s="87"/>
      <c r="AB157" s="87"/>
      <c r="AC157" s="101"/>
      <c r="AD157" s="101"/>
      <c r="AE157" s="101"/>
      <c r="AF157" s="73"/>
      <c r="AG157" s="74"/>
      <c r="AH157" s="74"/>
      <c r="AI157" s="74"/>
      <c r="AJ157" s="74"/>
      <c r="AK157" s="74"/>
      <c r="AL157" s="74"/>
      <c r="AM157" s="74"/>
      <c r="AN157" s="74"/>
      <c r="AO157" s="74"/>
      <c r="AP157" s="74"/>
      <c r="AQ157" s="74"/>
      <c r="AR157" s="74"/>
      <c r="AS157" s="74"/>
      <c r="AT157" s="74"/>
      <c r="AU157" s="74"/>
      <c r="AV157" s="74"/>
      <c r="AW157" s="74"/>
      <c r="AX157" s="74"/>
      <c r="AY157" s="74"/>
      <c r="AZ157" s="74"/>
      <c r="BA157" s="74"/>
    </row>
    <row r="158" spans="1:53" ht="26.25" customHeight="1" x14ac:dyDescent="0.2">
      <c r="A158" s="77"/>
      <c r="B158" s="78"/>
      <c r="C158" s="77">
        <v>155</v>
      </c>
      <c r="D158" s="85" t="s">
        <v>205</v>
      </c>
      <c r="E158" s="86" t="str">
        <f t="array" aca="1" ref="E158" ca="1">IFERROR(IMAGE(INDEX(Poke_Ref!$C$2:$C$745, MATCH(D158, Poke_Ref!$B$2:$B$745,0)), 3), "")</f>
        <v/>
      </c>
      <c r="F158" s="87"/>
      <c r="G158" s="87"/>
      <c r="H158" s="87" t="s">
        <v>8</v>
      </c>
      <c r="I158" s="87"/>
      <c r="J158" s="87"/>
      <c r="K158" s="87"/>
      <c r="L158" s="87"/>
      <c r="M158" s="87"/>
      <c r="N158" s="87"/>
      <c r="O158" s="87"/>
      <c r="P158" s="87"/>
      <c r="Q158" s="87"/>
      <c r="R158" s="87"/>
      <c r="S158" s="87"/>
      <c r="T158" s="87"/>
      <c r="U158" s="87"/>
      <c r="V158" s="87"/>
      <c r="W158" s="87"/>
      <c r="X158" s="87"/>
      <c r="Y158" s="87"/>
      <c r="Z158" s="87"/>
      <c r="AA158" s="87"/>
      <c r="AB158" s="87"/>
      <c r="AC158" s="101"/>
      <c r="AD158" s="101"/>
      <c r="AE158" s="101"/>
      <c r="AF158" s="73"/>
      <c r="AG158" s="74"/>
      <c r="AH158" s="74"/>
      <c r="AI158" s="74"/>
      <c r="AJ158" s="74"/>
      <c r="AK158" s="74"/>
      <c r="AL158" s="74"/>
      <c r="AM158" s="74"/>
      <c r="AN158" s="74"/>
      <c r="AO158" s="74"/>
      <c r="AP158" s="74"/>
      <c r="AQ158" s="74"/>
      <c r="AR158" s="74"/>
      <c r="AS158" s="74"/>
      <c r="AT158" s="74"/>
      <c r="AU158" s="74"/>
      <c r="AV158" s="74"/>
      <c r="AW158" s="74"/>
      <c r="AX158" s="74"/>
      <c r="AY158" s="74"/>
      <c r="AZ158" s="74"/>
      <c r="BA158" s="74"/>
    </row>
    <row r="159" spans="1:53" ht="26.25" customHeight="1" x14ac:dyDescent="0.2">
      <c r="A159" s="77"/>
      <c r="B159" s="78"/>
      <c r="C159" s="77">
        <v>156</v>
      </c>
      <c r="D159" s="85" t="s">
        <v>206</v>
      </c>
      <c r="E159" s="86" t="str">
        <f t="array" aca="1" ref="E159" ca="1">IFERROR(IMAGE(INDEX(Poke_Ref!$C$2:$C$745, MATCH(D159, Poke_Ref!$B$2:$B$745,0)), 3), "")</f>
        <v/>
      </c>
      <c r="F159" s="87"/>
      <c r="G159" s="87"/>
      <c r="H159" s="87" t="s">
        <v>8</v>
      </c>
      <c r="I159" s="87"/>
      <c r="J159" s="87"/>
      <c r="K159" s="87"/>
      <c r="L159" s="87"/>
      <c r="M159" s="87"/>
      <c r="N159" s="87"/>
      <c r="O159" s="87"/>
      <c r="P159" s="87"/>
      <c r="Q159" s="87"/>
      <c r="R159" s="87"/>
      <c r="S159" s="87"/>
      <c r="T159" s="87"/>
      <c r="U159" s="87"/>
      <c r="V159" s="87"/>
      <c r="W159" s="87"/>
      <c r="X159" s="87"/>
      <c r="Y159" s="87"/>
      <c r="Z159" s="87"/>
      <c r="AA159" s="87"/>
      <c r="AB159" s="87"/>
      <c r="AC159" s="101"/>
      <c r="AD159" s="101"/>
      <c r="AE159" s="101"/>
      <c r="AF159" s="73"/>
      <c r="AG159" s="74"/>
      <c r="AH159" s="74"/>
      <c r="AI159" s="74"/>
      <c r="AJ159" s="74"/>
      <c r="AK159" s="74"/>
      <c r="AL159" s="74"/>
      <c r="AM159" s="74"/>
      <c r="AN159" s="74"/>
      <c r="AO159" s="74"/>
      <c r="AP159" s="74"/>
      <c r="AQ159" s="74"/>
      <c r="AR159" s="74"/>
      <c r="AS159" s="74"/>
      <c r="AT159" s="74"/>
      <c r="AU159" s="74"/>
      <c r="AV159" s="74"/>
      <c r="AW159" s="74"/>
      <c r="AX159" s="74"/>
      <c r="AY159" s="74"/>
      <c r="AZ159" s="74"/>
      <c r="BA159" s="74"/>
    </row>
    <row r="160" spans="1:53" ht="26.25" customHeight="1" x14ac:dyDescent="0.2">
      <c r="A160" s="77"/>
      <c r="B160" s="78"/>
      <c r="C160" s="77">
        <v>157</v>
      </c>
      <c r="D160" s="85" t="s">
        <v>207</v>
      </c>
      <c r="E160" s="86" t="str">
        <f t="array" aca="1" ref="E160" ca="1">IFERROR(IMAGE(INDEX(Poke_Ref!$C$2:$C$745, MATCH(D160, Poke_Ref!$B$2:$B$745,0)), 3), "")</f>
        <v/>
      </c>
      <c r="F160" s="87"/>
      <c r="G160" s="87"/>
      <c r="H160" s="87" t="s">
        <v>8</v>
      </c>
      <c r="I160" s="87"/>
      <c r="J160" s="87"/>
      <c r="K160" s="87"/>
      <c r="L160" s="87"/>
      <c r="M160" s="87"/>
      <c r="N160" s="87"/>
      <c r="O160" s="87"/>
      <c r="P160" s="87"/>
      <c r="Q160" s="87"/>
      <c r="R160" s="87"/>
      <c r="S160" s="87"/>
      <c r="T160" s="87"/>
      <c r="U160" s="87"/>
      <c r="V160" s="87"/>
      <c r="W160" s="87"/>
      <c r="X160" s="87"/>
      <c r="Y160" s="87"/>
      <c r="Z160" s="87"/>
      <c r="AA160" s="87"/>
      <c r="AB160" s="87"/>
      <c r="AC160" s="101"/>
      <c r="AD160" s="101"/>
      <c r="AE160" s="101"/>
      <c r="AF160" s="73"/>
      <c r="AG160" s="74"/>
      <c r="AH160" s="74"/>
      <c r="AI160" s="74"/>
      <c r="AJ160" s="74"/>
      <c r="AK160" s="74"/>
      <c r="AL160" s="74"/>
      <c r="AM160" s="74"/>
      <c r="AN160" s="74"/>
      <c r="AO160" s="74"/>
      <c r="AP160" s="74"/>
      <c r="AQ160" s="74"/>
      <c r="AR160" s="74"/>
      <c r="AS160" s="74"/>
      <c r="AT160" s="74"/>
      <c r="AU160" s="74"/>
      <c r="AV160" s="74"/>
      <c r="AW160" s="74"/>
      <c r="AX160" s="74"/>
      <c r="AY160" s="74"/>
      <c r="AZ160" s="74"/>
      <c r="BA160" s="74"/>
    </row>
    <row r="161" spans="1:53" ht="26.25" customHeight="1" x14ac:dyDescent="0.2">
      <c r="A161" s="77"/>
      <c r="B161" s="78"/>
      <c r="C161" s="77">
        <v>158</v>
      </c>
      <c r="D161" s="85" t="s">
        <v>208</v>
      </c>
      <c r="E161" s="86" t="str">
        <f t="array" aca="1" ref="E161" ca="1">IFERROR(IMAGE(INDEX(Poke_Ref!$C$2:$C$745, MATCH(D161, Poke_Ref!$B$2:$B$745,0)), 3), "")</f>
        <v/>
      </c>
      <c r="F161" s="87"/>
      <c r="G161" s="87"/>
      <c r="H161" s="87" t="s">
        <v>8</v>
      </c>
      <c r="I161" s="87"/>
      <c r="J161" s="87"/>
      <c r="K161" s="87"/>
      <c r="L161" s="87"/>
      <c r="M161" s="87"/>
      <c r="N161" s="87"/>
      <c r="O161" s="87"/>
      <c r="P161" s="87"/>
      <c r="Q161" s="87"/>
      <c r="R161" s="87"/>
      <c r="S161" s="87"/>
      <c r="T161" s="87"/>
      <c r="U161" s="87"/>
      <c r="V161" s="87"/>
      <c r="W161" s="87"/>
      <c r="X161" s="87"/>
      <c r="Y161" s="87"/>
      <c r="Z161" s="87"/>
      <c r="AA161" s="87"/>
      <c r="AB161" s="87"/>
      <c r="AC161" s="101"/>
      <c r="AD161" s="101"/>
      <c r="AE161" s="101"/>
      <c r="AF161" s="73"/>
      <c r="AG161" s="74"/>
      <c r="AH161" s="74"/>
      <c r="AI161" s="74"/>
      <c r="AJ161" s="74"/>
      <c r="AK161" s="74"/>
      <c r="AL161" s="74"/>
      <c r="AM161" s="74"/>
      <c r="AN161" s="74"/>
      <c r="AO161" s="74"/>
      <c r="AP161" s="74"/>
      <c r="AQ161" s="74"/>
      <c r="AR161" s="74"/>
      <c r="AS161" s="74"/>
      <c r="AT161" s="74"/>
      <c r="AU161" s="74"/>
      <c r="AV161" s="74"/>
      <c r="AW161" s="74"/>
      <c r="AX161" s="74"/>
      <c r="AY161" s="74"/>
      <c r="AZ161" s="74"/>
      <c r="BA161" s="74"/>
    </row>
    <row r="162" spans="1:53" ht="26.25" customHeight="1" x14ac:dyDescent="0.2">
      <c r="A162" s="77"/>
      <c r="B162" s="78"/>
      <c r="C162" s="77">
        <v>159</v>
      </c>
      <c r="D162" s="85" t="s">
        <v>209</v>
      </c>
      <c r="E162" s="86" t="str">
        <f t="array" aca="1" ref="E162" ca="1">IFERROR(IMAGE(INDEX(Poke_Ref!$C$2:$C$745, MATCH(D162, Poke_Ref!$B$2:$B$745,0)), 3), "")</f>
        <v/>
      </c>
      <c r="F162" s="95"/>
      <c r="G162" s="95"/>
      <c r="H162" s="95"/>
      <c r="I162" s="95"/>
      <c r="J162" s="95"/>
      <c r="K162" s="95"/>
      <c r="L162" s="95"/>
      <c r="M162" s="95"/>
      <c r="N162" s="95"/>
      <c r="O162" s="95"/>
      <c r="P162" s="95"/>
      <c r="Q162" s="95"/>
      <c r="R162" s="95"/>
      <c r="S162" s="95"/>
      <c r="T162" s="95"/>
      <c r="U162" s="95"/>
      <c r="V162" s="95"/>
      <c r="W162" s="95"/>
      <c r="X162" s="95"/>
      <c r="Y162" s="95"/>
      <c r="Z162" s="95"/>
      <c r="AA162" s="95"/>
      <c r="AB162" s="95"/>
      <c r="AC162" s="102"/>
      <c r="AD162" s="102"/>
      <c r="AE162" s="102"/>
      <c r="AF162" s="73"/>
      <c r="AG162" s="74"/>
      <c r="AH162" s="74"/>
      <c r="AI162" s="74"/>
      <c r="AJ162" s="74"/>
      <c r="AK162" s="74"/>
      <c r="AL162" s="74"/>
      <c r="AM162" s="74"/>
      <c r="AN162" s="74"/>
      <c r="AO162" s="74"/>
      <c r="AP162" s="74"/>
      <c r="AQ162" s="74"/>
      <c r="AR162" s="74"/>
      <c r="AS162" s="74"/>
      <c r="AT162" s="74"/>
      <c r="AU162" s="74"/>
      <c r="AV162" s="74"/>
      <c r="AW162" s="74"/>
      <c r="AX162" s="74"/>
      <c r="AY162" s="74"/>
      <c r="AZ162" s="74"/>
      <c r="BA162" s="74"/>
    </row>
    <row r="163" spans="1:53" ht="26.25" customHeight="1" x14ac:dyDescent="0.2">
      <c r="A163" s="77"/>
      <c r="B163" s="78"/>
      <c r="C163" s="77">
        <v>160</v>
      </c>
      <c r="D163" s="85" t="s">
        <v>210</v>
      </c>
      <c r="E163" s="86" t="str">
        <f t="array" aca="1" ref="E163" ca="1">IFERROR(IMAGE(INDEX(Poke_Ref!$C$2:$C$745, MATCH(D163, Poke_Ref!$B$2:$B$745,0)), 3), "")</f>
        <v/>
      </c>
      <c r="F163" s="87"/>
      <c r="G163" s="87"/>
      <c r="H163" s="87" t="s">
        <v>8</v>
      </c>
      <c r="I163" s="87"/>
      <c r="J163" s="87"/>
      <c r="K163" s="87"/>
      <c r="L163" s="87"/>
      <c r="M163" s="87"/>
      <c r="N163" s="87"/>
      <c r="O163" s="87"/>
      <c r="P163" s="87"/>
      <c r="Q163" s="87"/>
      <c r="R163" s="87"/>
      <c r="S163" s="87"/>
      <c r="T163" s="87"/>
      <c r="U163" s="87"/>
      <c r="V163" s="87"/>
      <c r="W163" s="87"/>
      <c r="X163" s="87"/>
      <c r="Y163" s="87"/>
      <c r="Z163" s="87"/>
      <c r="AA163" s="87"/>
      <c r="AB163" s="87"/>
      <c r="AC163" s="101"/>
      <c r="AD163" s="101"/>
      <c r="AE163" s="101"/>
      <c r="AF163" s="73"/>
      <c r="AG163" s="74"/>
      <c r="AH163" s="74"/>
      <c r="AI163" s="74"/>
      <c r="AJ163" s="74"/>
      <c r="AK163" s="74"/>
      <c r="AL163" s="74"/>
      <c r="AM163" s="74"/>
      <c r="AN163" s="74"/>
      <c r="AO163" s="74"/>
      <c r="AP163" s="74"/>
      <c r="AQ163" s="74"/>
      <c r="AR163" s="74"/>
      <c r="AS163" s="74"/>
      <c r="AT163" s="74"/>
      <c r="AU163" s="74"/>
      <c r="AV163" s="74"/>
      <c r="AW163" s="74"/>
      <c r="AX163" s="74"/>
      <c r="AY163" s="74"/>
      <c r="AZ163" s="74"/>
      <c r="BA163" s="74"/>
    </row>
    <row r="164" spans="1:53" ht="26.25" customHeight="1" x14ac:dyDescent="0.2">
      <c r="A164" s="77"/>
      <c r="B164" s="78"/>
      <c r="C164" s="77">
        <v>161</v>
      </c>
      <c r="D164" s="85" t="s">
        <v>211</v>
      </c>
      <c r="E164" s="86" t="str">
        <f t="array" aca="1" ref="E164" ca="1">IFERROR(IMAGE(INDEX(Poke_Ref!$C$2:$C$745, MATCH(D164, Poke_Ref!$B$2:$B$745,0)), 3), "")</f>
        <v/>
      </c>
      <c r="F164" s="95"/>
      <c r="G164" s="95"/>
      <c r="H164" s="95"/>
      <c r="I164" s="95"/>
      <c r="J164" s="95"/>
      <c r="K164" s="95"/>
      <c r="L164" s="95"/>
      <c r="M164" s="95"/>
      <c r="N164" s="95"/>
      <c r="O164" s="95"/>
      <c r="P164" s="95"/>
      <c r="Q164" s="95"/>
      <c r="R164" s="95"/>
      <c r="S164" s="95"/>
      <c r="T164" s="95"/>
      <c r="U164" s="95"/>
      <c r="V164" s="95"/>
      <c r="W164" s="95"/>
      <c r="X164" s="95"/>
      <c r="Y164" s="95"/>
      <c r="Z164" s="95"/>
      <c r="AA164" s="95"/>
      <c r="AB164" s="95"/>
      <c r="AC164" s="102"/>
      <c r="AD164" s="102"/>
      <c r="AE164" s="102"/>
      <c r="AF164" s="73"/>
      <c r="AG164" s="74"/>
      <c r="AH164" s="74"/>
      <c r="AI164" s="74"/>
      <c r="AJ164" s="74"/>
      <c r="AK164" s="74"/>
      <c r="AL164" s="74"/>
      <c r="AM164" s="74"/>
      <c r="AN164" s="74"/>
      <c r="AO164" s="74"/>
      <c r="AP164" s="74"/>
      <c r="AQ164" s="74"/>
      <c r="AR164" s="74"/>
      <c r="AS164" s="74"/>
      <c r="AT164" s="74"/>
      <c r="AU164" s="74"/>
      <c r="AV164" s="74"/>
      <c r="AW164" s="74"/>
      <c r="AX164" s="74"/>
      <c r="AY164" s="74"/>
      <c r="AZ164" s="74"/>
      <c r="BA164" s="74"/>
    </row>
    <row r="165" spans="1:53" ht="26.25" customHeight="1" x14ac:dyDescent="0.2">
      <c r="A165" s="77"/>
      <c r="B165" s="78"/>
      <c r="C165" s="77">
        <v>162</v>
      </c>
      <c r="D165" s="85" t="s">
        <v>212</v>
      </c>
      <c r="E165" s="86" t="str">
        <f t="array" aca="1" ref="E165" ca="1">IFERROR(IMAGE(INDEX(Poke_Ref!$C$2:$C$745, MATCH(D165, Poke_Ref!$B$2:$B$745,0)), 3), "")</f>
        <v/>
      </c>
      <c r="F165" s="7"/>
      <c r="G165" s="7"/>
      <c r="H165" s="7"/>
      <c r="I165" s="7"/>
      <c r="J165" s="7"/>
      <c r="K165" s="7"/>
      <c r="L165" s="7"/>
      <c r="M165" s="7"/>
      <c r="N165" s="7"/>
      <c r="O165" s="7"/>
      <c r="P165" s="7"/>
      <c r="Q165" s="7"/>
      <c r="R165" s="7"/>
      <c r="S165" s="7"/>
      <c r="T165" s="7"/>
      <c r="U165" s="7"/>
      <c r="V165" s="7"/>
      <c r="W165" s="7"/>
      <c r="X165" s="7"/>
      <c r="Y165" s="7"/>
      <c r="Z165" s="7"/>
      <c r="AA165" s="7"/>
      <c r="AB165" s="7"/>
      <c r="AC165" s="103"/>
      <c r="AD165" s="103"/>
      <c r="AE165" s="103"/>
      <c r="AF165" s="73"/>
      <c r="AG165" s="74"/>
      <c r="AH165" s="74"/>
      <c r="AI165" s="74"/>
      <c r="AJ165" s="74"/>
      <c r="AK165" s="74"/>
      <c r="AL165" s="74"/>
      <c r="AM165" s="74"/>
      <c r="AN165" s="74"/>
      <c r="AO165" s="74"/>
      <c r="AP165" s="74"/>
      <c r="AQ165" s="74"/>
      <c r="AR165" s="74"/>
      <c r="AS165" s="74"/>
      <c r="AT165" s="74"/>
      <c r="AU165" s="74"/>
      <c r="AV165" s="74"/>
      <c r="AW165" s="74"/>
      <c r="AX165" s="74"/>
      <c r="AY165" s="74"/>
      <c r="AZ165" s="74"/>
      <c r="BA165" s="74"/>
    </row>
    <row r="166" spans="1:53" ht="26.25" customHeight="1" x14ac:dyDescent="0.2">
      <c r="A166" s="77"/>
      <c r="B166" s="78"/>
      <c r="C166" s="77">
        <v>163</v>
      </c>
      <c r="D166" s="85" t="s">
        <v>213</v>
      </c>
      <c r="E166" s="86" t="str">
        <f t="array" aca="1" ref="E166" ca="1">IFERROR(IMAGE(INDEX(Poke_Ref!$C$2:$C$745, MATCH(D166, Poke_Ref!$B$2:$B$745,0)), 3), "")</f>
        <v/>
      </c>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102"/>
      <c r="AD166" s="102"/>
      <c r="AE166" s="102"/>
      <c r="AF166" s="73"/>
      <c r="AG166" s="74"/>
      <c r="AH166" s="74"/>
      <c r="AI166" s="74"/>
      <c r="AJ166" s="74"/>
      <c r="AK166" s="74"/>
      <c r="AL166" s="74"/>
      <c r="AM166" s="74"/>
      <c r="AN166" s="74"/>
      <c r="AO166" s="74"/>
      <c r="AP166" s="74"/>
      <c r="AQ166" s="74"/>
      <c r="AR166" s="74"/>
      <c r="AS166" s="74"/>
      <c r="AT166" s="74"/>
      <c r="AU166" s="74"/>
      <c r="AV166" s="74"/>
      <c r="AW166" s="74"/>
      <c r="AX166" s="74"/>
      <c r="AY166" s="74"/>
      <c r="AZ166" s="74"/>
      <c r="BA166" s="74"/>
    </row>
    <row r="167" spans="1:53" ht="26.25" customHeight="1" x14ac:dyDescent="0.2">
      <c r="A167" s="77"/>
      <c r="B167" s="78"/>
      <c r="C167" s="77">
        <v>164</v>
      </c>
      <c r="D167" s="85" t="s">
        <v>214</v>
      </c>
      <c r="E167" s="86" t="str">
        <f t="array" aca="1" ref="E167" ca="1">IFERROR(IMAGE(INDEX(Poke_Ref!$C$2:$C$745, MATCH(D167, Poke_Ref!$B$2:$B$745,0)), 3), "")</f>
        <v/>
      </c>
      <c r="F167" s="7"/>
      <c r="G167" s="7"/>
      <c r="H167" s="7"/>
      <c r="I167" s="7"/>
      <c r="J167" s="7"/>
      <c r="K167" s="7"/>
      <c r="L167" s="7"/>
      <c r="M167" s="7"/>
      <c r="N167" s="7"/>
      <c r="O167" s="7"/>
      <c r="P167" s="7"/>
      <c r="Q167" s="7"/>
      <c r="R167" s="7"/>
      <c r="S167" s="7"/>
      <c r="T167" s="7"/>
      <c r="U167" s="7"/>
      <c r="V167" s="7"/>
      <c r="W167" s="7"/>
      <c r="X167" s="7"/>
      <c r="Y167" s="7"/>
      <c r="Z167" s="7"/>
      <c r="AA167" s="7"/>
      <c r="AB167" s="7"/>
      <c r="AC167" s="103"/>
      <c r="AD167" s="103"/>
      <c r="AE167" s="103"/>
      <c r="AF167" s="73"/>
      <c r="AG167" s="74"/>
      <c r="AH167" s="74"/>
      <c r="AI167" s="74"/>
      <c r="AJ167" s="74"/>
      <c r="AK167" s="74"/>
      <c r="AL167" s="74"/>
      <c r="AM167" s="74"/>
      <c r="AN167" s="74"/>
      <c r="AO167" s="74"/>
      <c r="AP167" s="74"/>
      <c r="AQ167" s="74"/>
      <c r="AR167" s="74"/>
      <c r="AS167" s="74"/>
      <c r="AT167" s="74"/>
      <c r="AU167" s="74"/>
      <c r="AV167" s="74"/>
      <c r="AW167" s="74"/>
      <c r="AX167" s="74"/>
      <c r="AY167" s="74"/>
      <c r="AZ167" s="74"/>
      <c r="BA167" s="74"/>
    </row>
    <row r="168" spans="1:53" ht="26.25" customHeight="1" x14ac:dyDescent="0.2">
      <c r="A168" s="77"/>
      <c r="B168" s="78"/>
      <c r="C168" s="77">
        <v>165</v>
      </c>
      <c r="D168" s="85" t="s">
        <v>215</v>
      </c>
      <c r="E168" s="86" t="str">
        <f t="array" aca="1" ref="E168" ca="1">IFERROR(IMAGE(INDEX(Poke_Ref!$C$2:$C$745, MATCH(D168, Poke_Ref!$B$2:$B$745,0)), 3), "")</f>
        <v/>
      </c>
      <c r="F168" s="7"/>
      <c r="G168" s="7"/>
      <c r="H168" s="7" t="s">
        <v>8</v>
      </c>
      <c r="I168" s="7"/>
      <c r="J168" s="7"/>
      <c r="K168" s="7"/>
      <c r="L168" s="7"/>
      <c r="M168" s="7"/>
      <c r="N168" s="7"/>
      <c r="O168" s="7"/>
      <c r="P168" s="7"/>
      <c r="Q168" s="7"/>
      <c r="R168" s="7"/>
      <c r="S168" s="7"/>
      <c r="T168" s="7"/>
      <c r="U168" s="7"/>
      <c r="V168" s="7"/>
      <c r="W168" s="7"/>
      <c r="X168" s="7"/>
      <c r="Y168" s="7"/>
      <c r="Z168" s="7"/>
      <c r="AA168" s="7"/>
      <c r="AB168" s="7"/>
      <c r="AC168" s="103"/>
      <c r="AD168" s="103"/>
      <c r="AE168" s="103"/>
      <c r="AF168" s="73"/>
      <c r="AG168" s="74"/>
      <c r="AH168" s="74"/>
      <c r="AI168" s="74"/>
      <c r="AJ168" s="74"/>
      <c r="AK168" s="74"/>
      <c r="AL168" s="74"/>
      <c r="AM168" s="74"/>
      <c r="AN168" s="74"/>
      <c r="AO168" s="74"/>
      <c r="AP168" s="74"/>
      <c r="AQ168" s="74"/>
      <c r="AR168" s="74"/>
      <c r="AS168" s="74"/>
      <c r="AT168" s="74"/>
      <c r="AU168" s="74"/>
      <c r="AV168" s="74"/>
      <c r="AW168" s="74"/>
      <c r="AX168" s="74"/>
      <c r="AY168" s="74"/>
      <c r="AZ168" s="74"/>
      <c r="BA168" s="74"/>
    </row>
    <row r="169" spans="1:53" ht="26.25" customHeight="1" x14ac:dyDescent="0.2">
      <c r="A169" s="77"/>
      <c r="B169" s="78"/>
      <c r="C169" s="77">
        <v>166</v>
      </c>
      <c r="D169" s="85" t="s">
        <v>216</v>
      </c>
      <c r="E169" s="86" t="str">
        <f t="array" aca="1" ref="E169" ca="1">IFERROR(IMAGE(INDEX(Poke_Ref!$C$2:$C$745, MATCH(D169, Poke_Ref!$B$2:$B$745,0)), 3), "")</f>
        <v/>
      </c>
      <c r="F169" s="7"/>
      <c r="G169" s="7"/>
      <c r="H169" s="7"/>
      <c r="I169" s="7"/>
      <c r="J169" s="7"/>
      <c r="K169" s="7"/>
      <c r="L169" s="7"/>
      <c r="M169" s="7"/>
      <c r="N169" s="7"/>
      <c r="O169" s="7"/>
      <c r="P169" s="7"/>
      <c r="Q169" s="7"/>
      <c r="R169" s="7"/>
      <c r="S169" s="7"/>
      <c r="T169" s="7"/>
      <c r="U169" s="7"/>
      <c r="V169" s="7"/>
      <c r="W169" s="7"/>
      <c r="X169" s="7"/>
      <c r="Y169" s="7"/>
      <c r="Z169" s="7"/>
      <c r="AA169" s="7"/>
      <c r="AB169" s="7"/>
      <c r="AC169" s="103"/>
      <c r="AD169" s="103"/>
      <c r="AE169" s="103"/>
      <c r="AF169" s="73"/>
      <c r="AG169" s="74"/>
      <c r="AH169" s="74"/>
      <c r="AI169" s="74"/>
      <c r="AJ169" s="74"/>
      <c r="AK169" s="74"/>
      <c r="AL169" s="74"/>
      <c r="AM169" s="74"/>
      <c r="AN169" s="74"/>
      <c r="AO169" s="74"/>
      <c r="AP169" s="74"/>
      <c r="AQ169" s="74"/>
      <c r="AR169" s="74"/>
      <c r="AS169" s="74"/>
      <c r="AT169" s="74"/>
      <c r="AU169" s="74"/>
      <c r="AV169" s="74"/>
      <c r="AW169" s="74"/>
      <c r="AX169" s="74"/>
      <c r="AY169" s="74"/>
      <c r="AZ169" s="74"/>
      <c r="BA169" s="74"/>
    </row>
    <row r="170" spans="1:53" ht="26.25" customHeight="1" x14ac:dyDescent="0.2">
      <c r="A170" s="77"/>
      <c r="B170" s="78"/>
      <c r="C170" s="77">
        <v>167</v>
      </c>
      <c r="D170" s="85" t="s">
        <v>217</v>
      </c>
      <c r="E170" s="86" t="str">
        <f t="array" aca="1" ref="E170" ca="1">IFERROR(IMAGE(INDEX(Poke_Ref!$C$2:$C$745, MATCH(D170, Poke_Ref!$B$2:$B$745,0)), 3), "")</f>
        <v/>
      </c>
      <c r="F170" s="7"/>
      <c r="G170" s="7"/>
      <c r="H170" s="7"/>
      <c r="I170" s="7"/>
      <c r="J170" s="7"/>
      <c r="K170" s="7"/>
      <c r="L170" s="7"/>
      <c r="M170" s="7"/>
      <c r="N170" s="7"/>
      <c r="O170" s="7"/>
      <c r="P170" s="7"/>
      <c r="Q170" s="7"/>
      <c r="R170" s="7"/>
      <c r="S170" s="7"/>
      <c r="T170" s="7"/>
      <c r="U170" s="7"/>
      <c r="V170" s="7"/>
      <c r="W170" s="7"/>
      <c r="X170" s="7"/>
      <c r="Y170" s="7"/>
      <c r="Z170" s="7"/>
      <c r="AA170" s="7"/>
      <c r="AB170" s="7"/>
      <c r="AC170" s="103"/>
      <c r="AD170" s="103"/>
      <c r="AE170" s="103"/>
      <c r="AF170" s="73"/>
      <c r="AG170" s="74"/>
      <c r="AH170" s="74"/>
      <c r="AI170" s="74"/>
      <c r="AJ170" s="74"/>
      <c r="AK170" s="74"/>
      <c r="AL170" s="74"/>
      <c r="AM170" s="74"/>
      <c r="AN170" s="74"/>
      <c r="AO170" s="74"/>
      <c r="AP170" s="74"/>
      <c r="AQ170" s="74"/>
      <c r="AR170" s="74"/>
      <c r="AS170" s="74"/>
      <c r="AT170" s="74"/>
      <c r="AU170" s="74"/>
      <c r="AV170" s="74"/>
      <c r="AW170" s="74"/>
      <c r="AX170" s="74"/>
      <c r="AY170" s="74"/>
      <c r="AZ170" s="74"/>
      <c r="BA170" s="74"/>
    </row>
    <row r="171" spans="1:53" ht="26.25" customHeight="1" x14ac:dyDescent="0.2">
      <c r="A171" s="77"/>
      <c r="B171" s="78"/>
      <c r="C171" s="77">
        <v>168</v>
      </c>
      <c r="D171" s="85" t="s">
        <v>218</v>
      </c>
      <c r="E171" s="86" t="str">
        <f t="array" aca="1" ref="E171" ca="1">IFERROR(IMAGE(INDEX(Poke_Ref!$C$2:$C$745, MATCH(D171, Poke_Ref!$B$2:$B$745,0)), 3), "")</f>
        <v/>
      </c>
      <c r="F171" s="7"/>
      <c r="G171" s="7"/>
      <c r="H171" s="7" t="s">
        <v>8</v>
      </c>
      <c r="I171" s="7"/>
      <c r="J171" s="7"/>
      <c r="K171" s="7"/>
      <c r="L171" s="7"/>
      <c r="M171" s="7"/>
      <c r="N171" s="7"/>
      <c r="O171" s="7"/>
      <c r="P171" s="7"/>
      <c r="Q171" s="7"/>
      <c r="R171" s="7"/>
      <c r="S171" s="7"/>
      <c r="T171" s="7"/>
      <c r="U171" s="7"/>
      <c r="V171" s="7"/>
      <c r="W171" s="7"/>
      <c r="X171" s="7"/>
      <c r="Y171" s="7"/>
      <c r="Z171" s="7"/>
      <c r="AA171" s="7"/>
      <c r="AB171" s="7"/>
      <c r="AC171" s="103"/>
      <c r="AD171" s="103"/>
      <c r="AE171" s="103"/>
      <c r="AF171" s="73"/>
      <c r="AG171" s="74"/>
      <c r="AH171" s="74"/>
      <c r="AI171" s="74"/>
      <c r="AJ171" s="74"/>
      <c r="AK171" s="74"/>
      <c r="AL171" s="74"/>
      <c r="AM171" s="74"/>
      <c r="AN171" s="74"/>
      <c r="AO171" s="74"/>
      <c r="AP171" s="74"/>
      <c r="AQ171" s="74"/>
      <c r="AR171" s="74"/>
      <c r="AS171" s="74"/>
      <c r="AT171" s="74"/>
      <c r="AU171" s="74"/>
      <c r="AV171" s="74"/>
      <c r="AW171" s="74"/>
      <c r="AX171" s="74"/>
      <c r="AY171" s="74"/>
      <c r="AZ171" s="74"/>
      <c r="BA171" s="74"/>
    </row>
    <row r="172" spans="1:53" ht="26.25" customHeight="1" x14ac:dyDescent="0.2">
      <c r="A172" s="77"/>
      <c r="B172" s="78"/>
      <c r="C172" s="77">
        <v>169</v>
      </c>
      <c r="D172" s="85" t="s">
        <v>219</v>
      </c>
      <c r="E172" s="86" t="str">
        <f t="array" aca="1" ref="E172" ca="1">IFERROR(IMAGE(INDEX(Poke_Ref!$C$2:$C$745, MATCH(D172, Poke_Ref!$B$2:$B$745,0)), 3), "")</f>
        <v/>
      </c>
      <c r="F172" s="95"/>
      <c r="G172" s="95"/>
      <c r="H172" s="95"/>
      <c r="I172" s="95"/>
      <c r="J172" s="95"/>
      <c r="K172" s="95"/>
      <c r="L172" s="95"/>
      <c r="M172" s="95"/>
      <c r="N172" s="95"/>
      <c r="O172" s="95"/>
      <c r="P172" s="95"/>
      <c r="Q172" s="95"/>
      <c r="R172" s="95"/>
      <c r="S172" s="95"/>
      <c r="T172" s="95"/>
      <c r="U172" s="95"/>
      <c r="V172" s="95"/>
      <c r="W172" s="95"/>
      <c r="X172" s="95"/>
      <c r="Y172" s="95"/>
      <c r="Z172" s="95"/>
      <c r="AA172" s="95"/>
      <c r="AB172" s="95"/>
      <c r="AC172" s="102"/>
      <c r="AD172" s="102"/>
      <c r="AE172" s="102"/>
      <c r="AF172" s="73"/>
      <c r="AG172" s="74"/>
      <c r="AH172" s="74"/>
      <c r="AI172" s="74"/>
      <c r="AJ172" s="74"/>
      <c r="AK172" s="74"/>
      <c r="AL172" s="74"/>
      <c r="AM172" s="74"/>
      <c r="AN172" s="74"/>
      <c r="AO172" s="74"/>
      <c r="AP172" s="74"/>
      <c r="AQ172" s="74"/>
      <c r="AR172" s="74"/>
      <c r="AS172" s="74"/>
      <c r="AT172" s="74"/>
      <c r="AU172" s="74"/>
      <c r="AV172" s="74"/>
      <c r="AW172" s="74"/>
      <c r="AX172" s="74"/>
      <c r="AY172" s="74"/>
      <c r="AZ172" s="74"/>
      <c r="BA172" s="74"/>
    </row>
    <row r="173" spans="1:53" ht="26.25" customHeight="1" x14ac:dyDescent="0.2">
      <c r="A173" s="77"/>
      <c r="B173" s="78"/>
      <c r="C173" s="77">
        <v>170</v>
      </c>
      <c r="D173" s="85" t="s">
        <v>220</v>
      </c>
      <c r="E173" s="86" t="str">
        <f t="array" aca="1" ref="E173" ca="1">IFERROR(IMAGE(INDEX(Poke_Ref!$C$2:$C$745, MATCH(D173, Poke_Ref!$B$2:$B$745,0)), 3), "")</f>
        <v/>
      </c>
      <c r="F173" s="87"/>
      <c r="G173" s="87"/>
      <c r="H173" s="87" t="s">
        <v>8</v>
      </c>
      <c r="I173" s="87"/>
      <c r="J173" s="87"/>
      <c r="K173" s="87"/>
      <c r="L173" s="87"/>
      <c r="M173" s="87"/>
      <c r="N173" s="87"/>
      <c r="O173" s="87"/>
      <c r="P173" s="87"/>
      <c r="Q173" s="87"/>
      <c r="R173" s="87"/>
      <c r="S173" s="87"/>
      <c r="T173" s="87"/>
      <c r="U173" s="87"/>
      <c r="V173" s="87"/>
      <c r="W173" s="87"/>
      <c r="X173" s="87"/>
      <c r="Y173" s="87"/>
      <c r="Z173" s="87"/>
      <c r="AA173" s="87"/>
      <c r="AB173" s="87"/>
      <c r="AC173" s="101"/>
      <c r="AD173" s="101"/>
      <c r="AE173" s="101"/>
      <c r="AF173" s="73"/>
      <c r="AG173" s="74"/>
      <c r="AH173" s="74"/>
      <c r="AI173" s="74"/>
      <c r="AJ173" s="74"/>
      <c r="AK173" s="74"/>
      <c r="AL173" s="74"/>
      <c r="AM173" s="74"/>
      <c r="AN173" s="74"/>
      <c r="AO173" s="74"/>
      <c r="AP173" s="74"/>
      <c r="AQ173" s="74"/>
      <c r="AR173" s="74"/>
      <c r="AS173" s="74"/>
      <c r="AT173" s="74"/>
      <c r="AU173" s="74"/>
      <c r="AV173" s="74"/>
      <c r="AW173" s="74"/>
      <c r="AX173" s="74"/>
      <c r="AY173" s="74"/>
      <c r="AZ173" s="74"/>
      <c r="BA173" s="74"/>
    </row>
    <row r="174" spans="1:53" ht="26.25" customHeight="1" x14ac:dyDescent="0.2">
      <c r="A174" s="77"/>
      <c r="B174" s="78"/>
      <c r="C174" s="77">
        <v>171</v>
      </c>
      <c r="D174" s="85" t="s">
        <v>221</v>
      </c>
      <c r="E174" s="86" t="str">
        <f t="array" aca="1" ref="E174" ca="1">IFERROR(IMAGE(INDEX(Poke_Ref!$C$2:$C$745, MATCH(D174, Poke_Ref!$B$2:$B$745,0)), 3), "")</f>
        <v/>
      </c>
      <c r="F174" s="7"/>
      <c r="G174" s="7"/>
      <c r="H174" s="7" t="s">
        <v>8</v>
      </c>
      <c r="I174" s="7"/>
      <c r="J174" s="7"/>
      <c r="K174" s="7"/>
      <c r="L174" s="7"/>
      <c r="M174" s="7"/>
      <c r="N174" s="7"/>
      <c r="O174" s="7"/>
      <c r="P174" s="7"/>
      <c r="Q174" s="7"/>
      <c r="R174" s="7"/>
      <c r="S174" s="7"/>
      <c r="T174" s="7"/>
      <c r="U174" s="7"/>
      <c r="V174" s="7"/>
      <c r="W174" s="7"/>
      <c r="X174" s="7"/>
      <c r="Y174" s="7"/>
      <c r="Z174" s="7"/>
      <c r="AA174" s="7"/>
      <c r="AB174" s="7"/>
      <c r="AC174" s="103"/>
      <c r="AD174" s="103"/>
      <c r="AE174" s="103"/>
      <c r="AF174" s="73"/>
      <c r="AG174" s="74"/>
      <c r="AH174" s="74"/>
      <c r="AI174" s="74"/>
      <c r="AJ174" s="74"/>
      <c r="AK174" s="74"/>
      <c r="AL174" s="74"/>
      <c r="AM174" s="74"/>
      <c r="AN174" s="74"/>
      <c r="AO174" s="74"/>
      <c r="AP174" s="74"/>
      <c r="AQ174" s="74"/>
      <c r="AR174" s="74"/>
      <c r="AS174" s="74"/>
      <c r="AT174" s="74"/>
      <c r="AU174" s="74"/>
      <c r="AV174" s="74"/>
      <c r="AW174" s="74"/>
      <c r="AX174" s="74"/>
      <c r="AY174" s="74"/>
      <c r="AZ174" s="74"/>
      <c r="BA174" s="74"/>
    </row>
    <row r="175" spans="1:53" ht="26.25" customHeight="1" x14ac:dyDescent="0.2">
      <c r="A175" s="77"/>
      <c r="B175" s="78"/>
      <c r="C175" s="77">
        <v>172</v>
      </c>
      <c r="D175" s="85" t="s">
        <v>222</v>
      </c>
      <c r="E175" s="86" t="str">
        <f t="array" aca="1" ref="E175" ca="1">IFERROR(IMAGE(INDEX(Poke_Ref!$C$2:$C$745, MATCH(D175, Poke_Ref!$B$2:$B$745,0)), 3), "")</f>
        <v/>
      </c>
      <c r="F175" s="7"/>
      <c r="G175" s="7"/>
      <c r="H175" s="7" t="s">
        <v>8</v>
      </c>
      <c r="I175" s="7"/>
      <c r="J175" s="7"/>
      <c r="K175" s="7"/>
      <c r="L175" s="7"/>
      <c r="M175" s="7"/>
      <c r="N175" s="7"/>
      <c r="O175" s="7"/>
      <c r="P175" s="7"/>
      <c r="Q175" s="7"/>
      <c r="R175" s="7"/>
      <c r="S175" s="7"/>
      <c r="T175" s="7"/>
      <c r="U175" s="7"/>
      <c r="V175" s="7"/>
      <c r="W175" s="7"/>
      <c r="X175" s="7"/>
      <c r="Y175" s="7"/>
      <c r="Z175" s="7"/>
      <c r="AA175" s="7"/>
      <c r="AB175" s="7"/>
      <c r="AC175" s="103"/>
      <c r="AD175" s="103"/>
      <c r="AE175" s="103"/>
      <c r="AF175" s="73"/>
      <c r="AG175" s="74"/>
      <c r="AH175" s="74"/>
      <c r="AI175" s="74"/>
      <c r="AJ175" s="74"/>
      <c r="AK175" s="74"/>
      <c r="AL175" s="74"/>
      <c r="AM175" s="74"/>
      <c r="AN175" s="74"/>
      <c r="AO175" s="74"/>
      <c r="AP175" s="74"/>
      <c r="AQ175" s="74"/>
      <c r="AR175" s="74"/>
      <c r="AS175" s="74"/>
      <c r="AT175" s="74"/>
      <c r="AU175" s="74"/>
      <c r="AV175" s="74"/>
      <c r="AW175" s="74"/>
      <c r="AX175" s="74"/>
      <c r="AY175" s="74"/>
      <c r="AZ175" s="74"/>
      <c r="BA175" s="74"/>
    </row>
    <row r="176" spans="1:53" ht="26.25" customHeight="1" x14ac:dyDescent="0.2">
      <c r="A176" s="77"/>
      <c r="B176" s="78"/>
      <c r="C176" s="77">
        <v>173</v>
      </c>
      <c r="D176" s="85" t="s">
        <v>223</v>
      </c>
      <c r="E176" s="86" t="str">
        <f t="array" aca="1" ref="E176" ca="1">IFERROR(IMAGE(INDEX(Poke_Ref!$C$2:$C$745, MATCH(D176, Poke_Ref!$B$2:$B$745,0)), 3), "")</f>
        <v/>
      </c>
      <c r="F176" s="95"/>
      <c r="G176" s="95"/>
      <c r="H176" s="95"/>
      <c r="I176" s="95"/>
      <c r="J176" s="95"/>
      <c r="K176" s="95"/>
      <c r="L176" s="95"/>
      <c r="M176" s="95"/>
      <c r="N176" s="95"/>
      <c r="O176" s="95"/>
      <c r="P176" s="95"/>
      <c r="Q176" s="95"/>
      <c r="R176" s="95"/>
      <c r="S176" s="95"/>
      <c r="T176" s="95"/>
      <c r="U176" s="95"/>
      <c r="V176" s="95"/>
      <c r="W176" s="95"/>
      <c r="X176" s="95"/>
      <c r="Y176" s="95"/>
      <c r="Z176" s="95"/>
      <c r="AA176" s="95"/>
      <c r="AB176" s="95"/>
      <c r="AC176" s="102"/>
      <c r="AD176" s="102"/>
      <c r="AE176" s="102"/>
      <c r="AF176" s="73"/>
      <c r="AG176" s="74"/>
      <c r="AH176" s="74"/>
      <c r="AI176" s="74"/>
      <c r="AJ176" s="74"/>
      <c r="AK176" s="74"/>
      <c r="AL176" s="74"/>
      <c r="AM176" s="74"/>
      <c r="AN176" s="74"/>
      <c r="AO176" s="74"/>
      <c r="AP176" s="74"/>
      <c r="AQ176" s="74"/>
      <c r="AR176" s="74"/>
      <c r="AS176" s="74"/>
      <c r="AT176" s="74"/>
      <c r="AU176" s="74"/>
      <c r="AV176" s="74"/>
      <c r="AW176" s="74"/>
      <c r="AX176" s="74"/>
      <c r="AY176" s="74"/>
      <c r="AZ176" s="74"/>
      <c r="BA176" s="74"/>
    </row>
    <row r="177" spans="1:53" ht="26.25" customHeight="1" x14ac:dyDescent="0.2">
      <c r="A177" s="77"/>
      <c r="B177" s="78"/>
      <c r="C177" s="77">
        <v>174</v>
      </c>
      <c r="D177" s="85" t="s">
        <v>224</v>
      </c>
      <c r="E177" s="86" t="str">
        <f t="array" aca="1" ref="E177" ca="1">IFERROR(IMAGE(INDEX(Poke_Ref!$C$2:$C$745, MATCH(D177, Poke_Ref!$B$2:$B$745,0)), 3), "")</f>
        <v/>
      </c>
      <c r="F177" s="7"/>
      <c r="G177" s="7"/>
      <c r="H177" s="7"/>
      <c r="I177" s="7"/>
      <c r="J177" s="7"/>
      <c r="K177" s="7"/>
      <c r="L177" s="7"/>
      <c r="M177" s="7"/>
      <c r="N177" s="7"/>
      <c r="O177" s="7"/>
      <c r="P177" s="7"/>
      <c r="Q177" s="7"/>
      <c r="R177" s="7"/>
      <c r="S177" s="7"/>
      <c r="T177" s="7"/>
      <c r="U177" s="7"/>
      <c r="V177" s="7"/>
      <c r="W177" s="7"/>
      <c r="X177" s="7"/>
      <c r="Y177" s="7"/>
      <c r="Z177" s="7"/>
      <c r="AA177" s="7"/>
      <c r="AB177" s="7"/>
      <c r="AC177" s="103"/>
      <c r="AD177" s="103"/>
      <c r="AE177" s="103"/>
      <c r="AF177" s="73"/>
      <c r="AG177" s="74"/>
      <c r="AH177" s="74"/>
      <c r="AI177" s="74"/>
      <c r="AJ177" s="74"/>
      <c r="AK177" s="74"/>
      <c r="AL177" s="74"/>
      <c r="AM177" s="74"/>
      <c r="AN177" s="74"/>
      <c r="AO177" s="74"/>
      <c r="AP177" s="74"/>
      <c r="AQ177" s="74"/>
      <c r="AR177" s="74"/>
      <c r="AS177" s="74"/>
      <c r="AT177" s="74"/>
      <c r="AU177" s="74"/>
      <c r="AV177" s="74"/>
      <c r="AW177" s="74"/>
      <c r="AX177" s="74"/>
      <c r="AY177" s="74"/>
      <c r="AZ177" s="74"/>
      <c r="BA177" s="74"/>
    </row>
    <row r="178" spans="1:53" ht="26.25" customHeight="1" x14ac:dyDescent="0.2">
      <c r="A178" s="77"/>
      <c r="B178" s="78"/>
      <c r="C178" s="77">
        <v>175</v>
      </c>
      <c r="D178" s="85" t="s">
        <v>225</v>
      </c>
      <c r="E178" s="86" t="str">
        <f t="array" aca="1" ref="E178" ca="1">IFERROR(IMAGE(INDEX(Poke_Ref!$C$2:$C$745, MATCH(D178, Poke_Ref!$B$2:$B$745,0)), 3), "")</f>
        <v/>
      </c>
      <c r="F178" s="7"/>
      <c r="G178" s="7"/>
      <c r="H178" s="7"/>
      <c r="I178" s="7"/>
      <c r="J178" s="7"/>
      <c r="K178" s="7"/>
      <c r="L178" s="7"/>
      <c r="M178" s="7"/>
      <c r="N178" s="7"/>
      <c r="O178" s="7"/>
      <c r="P178" s="7"/>
      <c r="Q178" s="7"/>
      <c r="R178" s="7"/>
      <c r="S178" s="7"/>
      <c r="T178" s="7"/>
      <c r="U178" s="7"/>
      <c r="V178" s="7"/>
      <c r="W178" s="7"/>
      <c r="X178" s="7"/>
      <c r="Y178" s="7"/>
      <c r="Z178" s="7"/>
      <c r="AA178" s="7"/>
      <c r="AB178" s="7"/>
      <c r="AC178" s="103"/>
      <c r="AD178" s="103"/>
      <c r="AE178" s="103"/>
      <c r="AF178" s="73"/>
      <c r="AG178" s="74"/>
      <c r="AH178" s="74"/>
      <c r="AI178" s="74"/>
      <c r="AJ178" s="74"/>
      <c r="AK178" s="74"/>
      <c r="AL178" s="74"/>
      <c r="AM178" s="74"/>
      <c r="AN178" s="74"/>
      <c r="AO178" s="74"/>
      <c r="AP178" s="74"/>
      <c r="AQ178" s="74"/>
      <c r="AR178" s="74"/>
      <c r="AS178" s="74"/>
      <c r="AT178" s="74"/>
      <c r="AU178" s="74"/>
      <c r="AV178" s="74"/>
      <c r="AW178" s="74"/>
      <c r="AX178" s="74"/>
      <c r="AY178" s="74"/>
      <c r="AZ178" s="74"/>
      <c r="BA178" s="74"/>
    </row>
    <row r="179" spans="1:53" ht="26.25" customHeight="1" x14ac:dyDescent="0.2">
      <c r="A179" s="77"/>
      <c r="B179" s="78"/>
      <c r="C179" s="77">
        <v>176</v>
      </c>
      <c r="D179" s="85" t="s">
        <v>226</v>
      </c>
      <c r="E179" s="86" t="str">
        <f t="array" aca="1" ref="E179" ca="1">IFERROR(IMAGE(INDEX(Poke_Ref!$C$2:$C$745, MATCH(D179, Poke_Ref!$B$2:$B$745,0)), 3), "")</f>
        <v/>
      </c>
      <c r="F179" s="95"/>
      <c r="G179" s="95"/>
      <c r="H179" s="95"/>
      <c r="I179" s="95"/>
      <c r="J179" s="95"/>
      <c r="K179" s="95"/>
      <c r="L179" s="95"/>
      <c r="M179" s="95"/>
      <c r="N179" s="95"/>
      <c r="O179" s="95"/>
      <c r="P179" s="95"/>
      <c r="Q179" s="95"/>
      <c r="R179" s="95"/>
      <c r="S179" s="95"/>
      <c r="T179" s="95"/>
      <c r="U179" s="95"/>
      <c r="V179" s="95"/>
      <c r="W179" s="95"/>
      <c r="X179" s="95"/>
      <c r="Y179" s="95"/>
      <c r="Z179" s="95"/>
      <c r="AA179" s="95"/>
      <c r="AB179" s="95"/>
      <c r="AC179" s="102"/>
      <c r="AD179" s="102"/>
      <c r="AE179" s="102"/>
      <c r="AF179" s="73"/>
      <c r="AG179" s="74"/>
      <c r="AH179" s="74"/>
      <c r="AI179" s="74"/>
      <c r="AJ179" s="74"/>
      <c r="AK179" s="74"/>
      <c r="AL179" s="74"/>
      <c r="AM179" s="74"/>
      <c r="AN179" s="74"/>
      <c r="AO179" s="74"/>
      <c r="AP179" s="74"/>
      <c r="AQ179" s="74"/>
      <c r="AR179" s="74"/>
      <c r="AS179" s="74"/>
      <c r="AT179" s="74"/>
      <c r="AU179" s="74"/>
      <c r="AV179" s="74"/>
      <c r="AW179" s="74"/>
      <c r="AX179" s="74"/>
      <c r="AY179" s="74"/>
      <c r="AZ179" s="74"/>
      <c r="BA179" s="74"/>
    </row>
    <row r="180" spans="1:53" ht="26.25" customHeight="1" x14ac:dyDescent="0.2">
      <c r="A180" s="77"/>
      <c r="B180" s="78"/>
      <c r="C180" s="77">
        <v>177</v>
      </c>
      <c r="D180" s="85" t="s">
        <v>227</v>
      </c>
      <c r="E180" s="86" t="str">
        <f t="array" aca="1" ref="E180" ca="1">IFERROR(IMAGE(INDEX(Poke_Ref!$C$2:$C$745, MATCH(D180, Poke_Ref!$B$2:$B$745,0)), 3), "")</f>
        <v/>
      </c>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101"/>
      <c r="AD180" s="101"/>
      <c r="AE180" s="101"/>
      <c r="AF180" s="73"/>
      <c r="AG180" s="74"/>
      <c r="AH180" s="74"/>
      <c r="AI180" s="74"/>
      <c r="AJ180" s="74"/>
      <c r="AK180" s="74"/>
      <c r="AL180" s="74"/>
      <c r="AM180" s="74"/>
      <c r="AN180" s="74"/>
      <c r="AO180" s="74"/>
      <c r="AP180" s="74"/>
      <c r="AQ180" s="74"/>
      <c r="AR180" s="74"/>
      <c r="AS180" s="74"/>
      <c r="AT180" s="74"/>
      <c r="AU180" s="74"/>
      <c r="AV180" s="74"/>
      <c r="AW180" s="74"/>
      <c r="AX180" s="74"/>
      <c r="AY180" s="74"/>
      <c r="AZ180" s="74"/>
      <c r="BA180" s="74"/>
    </row>
    <row r="181" spans="1:53" ht="26.25" customHeight="1" x14ac:dyDescent="0.2">
      <c r="A181" s="77"/>
      <c r="B181" s="78"/>
      <c r="C181" s="77">
        <v>178</v>
      </c>
      <c r="D181" s="85" t="s">
        <v>228</v>
      </c>
      <c r="E181" s="86" t="str">
        <f t="array" aca="1" ref="E181" ca="1">IFERROR(IMAGE(INDEX(Poke_Ref!$C$2:$C$745, MATCH(D181, Poke_Ref!$B$2:$B$745,0)), 3), "")</f>
        <v/>
      </c>
      <c r="F181" s="7"/>
      <c r="G181" s="7"/>
      <c r="H181" s="7" t="s">
        <v>8</v>
      </c>
      <c r="I181" s="7"/>
      <c r="J181" s="7"/>
      <c r="K181" s="7"/>
      <c r="L181" s="7"/>
      <c r="M181" s="7"/>
      <c r="N181" s="7"/>
      <c r="O181" s="7"/>
      <c r="P181" s="7"/>
      <c r="Q181" s="7"/>
      <c r="R181" s="7"/>
      <c r="S181" s="7"/>
      <c r="T181" s="7"/>
      <c r="U181" s="7"/>
      <c r="V181" s="7"/>
      <c r="W181" s="7"/>
      <c r="X181" s="7"/>
      <c r="Y181" s="7"/>
      <c r="Z181" s="7"/>
      <c r="AA181" s="7"/>
      <c r="AB181" s="7"/>
      <c r="AC181" s="103"/>
      <c r="AD181" s="103"/>
      <c r="AE181" s="103"/>
      <c r="AF181" s="73"/>
      <c r="AG181" s="74"/>
      <c r="AH181" s="74"/>
      <c r="AI181" s="74"/>
      <c r="AJ181" s="74"/>
      <c r="AK181" s="74"/>
      <c r="AL181" s="74"/>
      <c r="AM181" s="74"/>
      <c r="AN181" s="74"/>
      <c r="AO181" s="74"/>
      <c r="AP181" s="74"/>
      <c r="AQ181" s="74"/>
      <c r="AR181" s="74"/>
      <c r="AS181" s="74"/>
      <c r="AT181" s="74"/>
      <c r="AU181" s="74"/>
      <c r="AV181" s="74"/>
      <c r="AW181" s="74"/>
      <c r="AX181" s="74"/>
      <c r="AY181" s="74"/>
      <c r="AZ181" s="74"/>
      <c r="BA181" s="74"/>
    </row>
    <row r="182" spans="1:53" ht="26.25" customHeight="1" x14ac:dyDescent="0.2">
      <c r="A182" s="77"/>
      <c r="B182" s="78"/>
      <c r="C182" s="77">
        <v>179</v>
      </c>
      <c r="D182" s="85" t="s">
        <v>229</v>
      </c>
      <c r="E182" s="86" t="str">
        <f t="array" aca="1" ref="E182" ca="1">IFERROR(IMAGE(INDEX(Poke_Ref!$C$2:$C$745, MATCH(D182, Poke_Ref!$B$2:$B$745,0)), 3), "")</f>
        <v/>
      </c>
      <c r="F182" s="7"/>
      <c r="G182" s="7"/>
      <c r="H182" s="7" t="s">
        <v>8</v>
      </c>
      <c r="I182" s="7"/>
      <c r="J182" s="7"/>
      <c r="K182" s="7"/>
      <c r="L182" s="7"/>
      <c r="M182" s="7"/>
      <c r="N182" s="7"/>
      <c r="O182" s="7"/>
      <c r="P182" s="7"/>
      <c r="Q182" s="7"/>
      <c r="R182" s="7"/>
      <c r="S182" s="7"/>
      <c r="T182" s="7"/>
      <c r="U182" s="7"/>
      <c r="V182" s="7"/>
      <c r="W182" s="7"/>
      <c r="X182" s="7"/>
      <c r="Y182" s="7"/>
      <c r="Z182" s="7"/>
      <c r="AA182" s="7"/>
      <c r="AB182" s="7"/>
      <c r="AC182" s="103"/>
      <c r="AD182" s="103"/>
      <c r="AE182" s="103"/>
      <c r="AF182" s="73"/>
      <c r="AG182" s="74"/>
      <c r="AH182" s="74"/>
      <c r="AI182" s="74"/>
      <c r="AJ182" s="74"/>
      <c r="AK182" s="74"/>
      <c r="AL182" s="74"/>
      <c r="AM182" s="74"/>
      <c r="AN182" s="74"/>
      <c r="AO182" s="74"/>
      <c r="AP182" s="74"/>
      <c r="AQ182" s="74"/>
      <c r="AR182" s="74"/>
      <c r="AS182" s="74"/>
      <c r="AT182" s="74"/>
      <c r="AU182" s="74"/>
      <c r="AV182" s="74"/>
      <c r="AW182" s="74"/>
      <c r="AX182" s="74"/>
      <c r="AY182" s="74"/>
      <c r="AZ182" s="74"/>
      <c r="BA182" s="74"/>
    </row>
    <row r="183" spans="1:53" ht="26.25" customHeight="1" x14ac:dyDescent="0.2">
      <c r="A183" s="77"/>
      <c r="B183" s="78"/>
      <c r="C183" s="77">
        <v>180</v>
      </c>
      <c r="D183" s="85" t="s">
        <v>230</v>
      </c>
      <c r="E183" s="86" t="str">
        <f t="array" aca="1" ref="E183" ca="1">IFERROR(IMAGE(INDEX(Poke_Ref!$C$2:$C$745, MATCH(D183, Poke_Ref!$B$2:$B$745,0)), 3), "")</f>
        <v/>
      </c>
      <c r="F183" s="7"/>
      <c r="G183" s="7"/>
      <c r="H183" s="7" t="s">
        <v>8</v>
      </c>
      <c r="I183" s="7"/>
      <c r="J183" s="7"/>
      <c r="K183" s="7"/>
      <c r="L183" s="7"/>
      <c r="M183" s="7"/>
      <c r="N183" s="7"/>
      <c r="O183" s="7"/>
      <c r="P183" s="7"/>
      <c r="Q183" s="7"/>
      <c r="R183" s="7"/>
      <c r="S183" s="7"/>
      <c r="T183" s="7"/>
      <c r="U183" s="7"/>
      <c r="V183" s="7"/>
      <c r="W183" s="7"/>
      <c r="X183" s="7"/>
      <c r="Y183" s="7"/>
      <c r="Z183" s="7"/>
      <c r="AA183" s="7"/>
      <c r="AB183" s="7"/>
      <c r="AC183" s="103"/>
      <c r="AD183" s="103"/>
      <c r="AE183" s="103"/>
      <c r="AF183" s="73"/>
      <c r="AG183" s="74"/>
      <c r="AH183" s="74"/>
      <c r="AI183" s="74"/>
      <c r="AJ183" s="74"/>
      <c r="AK183" s="74"/>
      <c r="AL183" s="74"/>
      <c r="AM183" s="74"/>
      <c r="AN183" s="74"/>
      <c r="AO183" s="74"/>
      <c r="AP183" s="74"/>
      <c r="AQ183" s="74"/>
      <c r="AR183" s="74"/>
      <c r="AS183" s="74"/>
      <c r="AT183" s="74"/>
      <c r="AU183" s="74"/>
      <c r="AV183" s="74"/>
      <c r="AW183" s="74"/>
      <c r="AX183" s="74"/>
      <c r="AY183" s="74"/>
      <c r="AZ183" s="74"/>
      <c r="BA183" s="74"/>
    </row>
    <row r="184" spans="1:53" ht="26.25" customHeight="1" x14ac:dyDescent="0.2">
      <c r="A184" s="77"/>
      <c r="B184" s="78"/>
      <c r="C184" s="77">
        <v>181</v>
      </c>
      <c r="D184" s="85" t="s">
        <v>231</v>
      </c>
      <c r="E184" s="86" t="str">
        <f t="array" aca="1" ref="E184" ca="1">IFERROR(IMAGE(INDEX(Poke_Ref!$C$2:$C$745, MATCH(D184, Poke_Ref!$B$2:$B$745,0)), 3), "")</f>
        <v/>
      </c>
      <c r="F184" s="87"/>
      <c r="G184" s="87"/>
      <c r="H184" s="87" t="s">
        <v>8</v>
      </c>
      <c r="I184" s="87"/>
      <c r="J184" s="87"/>
      <c r="K184" s="87"/>
      <c r="L184" s="87"/>
      <c r="M184" s="87"/>
      <c r="N184" s="87"/>
      <c r="O184" s="87"/>
      <c r="P184" s="87"/>
      <c r="Q184" s="87"/>
      <c r="R184" s="87"/>
      <c r="S184" s="87"/>
      <c r="T184" s="87"/>
      <c r="U184" s="87"/>
      <c r="V184" s="87"/>
      <c r="W184" s="87"/>
      <c r="X184" s="87"/>
      <c r="Y184" s="87"/>
      <c r="Z184" s="87"/>
      <c r="AA184" s="87"/>
      <c r="AB184" s="87"/>
      <c r="AC184" s="101"/>
      <c r="AD184" s="101"/>
      <c r="AE184" s="101"/>
      <c r="AF184" s="73"/>
      <c r="AG184" s="74"/>
      <c r="AH184" s="74"/>
      <c r="AI184" s="74"/>
      <c r="AJ184" s="74"/>
      <c r="AK184" s="74"/>
      <c r="AL184" s="74"/>
      <c r="AM184" s="74"/>
      <c r="AN184" s="74"/>
      <c r="AO184" s="74"/>
      <c r="AP184" s="74"/>
      <c r="AQ184" s="74"/>
      <c r="AR184" s="74"/>
      <c r="AS184" s="74"/>
      <c r="AT184" s="74"/>
      <c r="AU184" s="74"/>
      <c r="AV184" s="74"/>
      <c r="AW184" s="74"/>
      <c r="AX184" s="74"/>
      <c r="AY184" s="74"/>
      <c r="AZ184" s="74"/>
      <c r="BA184" s="74"/>
    </row>
    <row r="185" spans="1:53" ht="26.25" customHeight="1" x14ac:dyDescent="0.2">
      <c r="A185" s="77"/>
      <c r="B185" s="78"/>
      <c r="C185" s="77">
        <v>182</v>
      </c>
      <c r="D185" s="85" t="s">
        <v>232</v>
      </c>
      <c r="E185" s="86" t="str">
        <f t="array" aca="1" ref="E185" ca="1">IFERROR(IMAGE(INDEX(Poke_Ref!$C$2:$C$745, MATCH(D185, Poke_Ref!$B$2:$B$745,0)), 3), "")</f>
        <v/>
      </c>
      <c r="F185" s="95"/>
      <c r="G185" s="95"/>
      <c r="H185" s="95"/>
      <c r="I185" s="95"/>
      <c r="J185" s="95"/>
      <c r="K185" s="95"/>
      <c r="L185" s="95"/>
      <c r="M185" s="95"/>
      <c r="N185" s="95"/>
      <c r="O185" s="95"/>
      <c r="P185" s="95"/>
      <c r="Q185" s="95"/>
      <c r="R185" s="95"/>
      <c r="S185" s="95"/>
      <c r="T185" s="95"/>
      <c r="U185" s="95"/>
      <c r="V185" s="95"/>
      <c r="W185" s="95"/>
      <c r="X185" s="95"/>
      <c r="Y185" s="95"/>
      <c r="Z185" s="95"/>
      <c r="AA185" s="95"/>
      <c r="AB185" s="95"/>
      <c r="AC185" s="102"/>
      <c r="AD185" s="102"/>
      <c r="AE185" s="102"/>
      <c r="AF185" s="73"/>
      <c r="AG185" s="74"/>
      <c r="AH185" s="74"/>
      <c r="AI185" s="74"/>
      <c r="AJ185" s="74"/>
      <c r="AK185" s="74"/>
      <c r="AL185" s="74"/>
      <c r="AM185" s="74"/>
      <c r="AN185" s="74"/>
      <c r="AO185" s="74"/>
      <c r="AP185" s="74"/>
      <c r="AQ185" s="74"/>
      <c r="AR185" s="74"/>
      <c r="AS185" s="74"/>
      <c r="AT185" s="74"/>
      <c r="AU185" s="74"/>
      <c r="AV185" s="74"/>
      <c r="AW185" s="74"/>
      <c r="AX185" s="74"/>
      <c r="AY185" s="74"/>
      <c r="AZ185" s="74"/>
      <c r="BA185" s="74"/>
    </row>
    <row r="186" spans="1:53" ht="26.25" customHeight="1" x14ac:dyDescent="0.2">
      <c r="A186" s="77"/>
      <c r="B186" s="78"/>
      <c r="C186" s="77">
        <v>183</v>
      </c>
      <c r="D186" s="85" t="s">
        <v>233</v>
      </c>
      <c r="E186" s="86" t="str">
        <f t="array" aca="1" ref="E186" ca="1">IFERROR(IMAGE(INDEX(Poke_Ref!$C$2:$C$745, MATCH(D186, Poke_Ref!$B$2:$B$745,0)), 3), "")</f>
        <v/>
      </c>
      <c r="F186" s="7"/>
      <c r="G186" s="7"/>
      <c r="H186" s="7" t="s">
        <v>8</v>
      </c>
      <c r="I186" s="7"/>
      <c r="J186" s="7"/>
      <c r="K186" s="7"/>
      <c r="L186" s="7"/>
      <c r="M186" s="7"/>
      <c r="N186" s="7"/>
      <c r="O186" s="7"/>
      <c r="P186" s="7"/>
      <c r="Q186" s="7"/>
      <c r="R186" s="7"/>
      <c r="S186" s="7"/>
      <c r="T186" s="7"/>
      <c r="U186" s="7"/>
      <c r="V186" s="7"/>
      <c r="W186" s="7"/>
      <c r="X186" s="7"/>
      <c r="Y186" s="7"/>
      <c r="Z186" s="7"/>
      <c r="AA186" s="7"/>
      <c r="AB186" s="7"/>
      <c r="AC186" s="103"/>
      <c r="AD186" s="103"/>
      <c r="AE186" s="103"/>
      <c r="AF186" s="73"/>
      <c r="AG186" s="74"/>
      <c r="AH186" s="74"/>
      <c r="AI186" s="74"/>
      <c r="AJ186" s="74"/>
      <c r="AK186" s="74"/>
      <c r="AL186" s="74"/>
      <c r="AM186" s="74"/>
      <c r="AN186" s="74"/>
      <c r="AO186" s="74"/>
      <c r="AP186" s="74"/>
      <c r="AQ186" s="74"/>
      <c r="AR186" s="74"/>
      <c r="AS186" s="74"/>
      <c r="AT186" s="74"/>
      <c r="AU186" s="74"/>
      <c r="AV186" s="74"/>
      <c r="AW186" s="74"/>
      <c r="AX186" s="74"/>
      <c r="AY186" s="74"/>
      <c r="AZ186" s="74"/>
      <c r="BA186" s="74"/>
    </row>
    <row r="187" spans="1:53" ht="26.25" customHeight="1" x14ac:dyDescent="0.2">
      <c r="A187" s="77"/>
      <c r="B187" s="78"/>
      <c r="C187" s="77">
        <v>184</v>
      </c>
      <c r="D187" s="85" t="s">
        <v>234</v>
      </c>
      <c r="E187" s="86" t="str">
        <f t="array" aca="1" ref="E187" ca="1">IFERROR(IMAGE(INDEX(Poke_Ref!$C$2:$C$745, MATCH(D187, Poke_Ref!$B$2:$B$745,0)), 3), "")</f>
        <v/>
      </c>
      <c r="F187" s="7"/>
      <c r="G187" s="7"/>
      <c r="H187" s="7" t="s">
        <v>8</v>
      </c>
      <c r="I187" s="7"/>
      <c r="J187" s="7"/>
      <c r="K187" s="7"/>
      <c r="L187" s="7"/>
      <c r="M187" s="7"/>
      <c r="N187" s="7"/>
      <c r="O187" s="7"/>
      <c r="P187" s="7"/>
      <c r="Q187" s="7"/>
      <c r="R187" s="7"/>
      <c r="S187" s="7"/>
      <c r="T187" s="7"/>
      <c r="U187" s="7"/>
      <c r="V187" s="7"/>
      <c r="W187" s="7"/>
      <c r="X187" s="7"/>
      <c r="Y187" s="7"/>
      <c r="Z187" s="7"/>
      <c r="AA187" s="7"/>
      <c r="AB187" s="7"/>
      <c r="AC187" s="103"/>
      <c r="AD187" s="103"/>
      <c r="AE187" s="103"/>
      <c r="AF187" s="73"/>
      <c r="AG187" s="74"/>
      <c r="AH187" s="74"/>
      <c r="AI187" s="74"/>
      <c r="AJ187" s="74"/>
      <c r="AK187" s="74"/>
      <c r="AL187" s="74"/>
      <c r="AM187" s="74"/>
      <c r="AN187" s="74"/>
      <c r="AO187" s="74"/>
      <c r="AP187" s="74"/>
      <c r="AQ187" s="74"/>
      <c r="AR187" s="74"/>
      <c r="AS187" s="74"/>
      <c r="AT187" s="74"/>
      <c r="AU187" s="74"/>
      <c r="AV187" s="74"/>
      <c r="AW187" s="74"/>
      <c r="AX187" s="74"/>
      <c r="AY187" s="74"/>
      <c r="AZ187" s="74"/>
      <c r="BA187" s="74"/>
    </row>
    <row r="188" spans="1:53" ht="26.25" customHeight="1" x14ac:dyDescent="0.2">
      <c r="A188" s="77"/>
      <c r="B188" s="78"/>
      <c r="C188" s="77">
        <v>185</v>
      </c>
      <c r="D188" s="85" t="s">
        <v>235</v>
      </c>
      <c r="E188" s="86" t="str">
        <f t="array" aca="1" ref="E188" ca="1">IFERROR(IMAGE(INDEX(Poke_Ref!$C$2:$C$745, MATCH(D188, Poke_Ref!$B$2:$B$745,0)), 3), "")</f>
        <v/>
      </c>
      <c r="F188" s="95"/>
      <c r="G188" s="95"/>
      <c r="H188" s="95"/>
      <c r="I188" s="95"/>
      <c r="J188" s="95"/>
      <c r="K188" s="95"/>
      <c r="L188" s="95"/>
      <c r="M188" s="95"/>
      <c r="N188" s="95"/>
      <c r="O188" s="95"/>
      <c r="P188" s="95"/>
      <c r="Q188" s="95"/>
      <c r="R188" s="95"/>
      <c r="S188" s="95"/>
      <c r="T188" s="95"/>
      <c r="U188" s="95"/>
      <c r="V188" s="95"/>
      <c r="W188" s="95"/>
      <c r="X188" s="95"/>
      <c r="Y188" s="95"/>
      <c r="Z188" s="95"/>
      <c r="AA188" s="95"/>
      <c r="AB188" s="95"/>
      <c r="AC188" s="102"/>
      <c r="AD188" s="102"/>
      <c r="AE188" s="102"/>
      <c r="AF188" s="73"/>
      <c r="AG188" s="74"/>
      <c r="AH188" s="74"/>
      <c r="AI188" s="74"/>
      <c r="AJ188" s="74"/>
      <c r="AK188" s="74"/>
      <c r="AL188" s="74"/>
      <c r="AM188" s="74"/>
      <c r="AN188" s="74"/>
      <c r="AO188" s="74"/>
      <c r="AP188" s="74"/>
      <c r="AQ188" s="74"/>
      <c r="AR188" s="74"/>
      <c r="AS188" s="74"/>
      <c r="AT188" s="74"/>
      <c r="AU188" s="74"/>
      <c r="AV188" s="74"/>
      <c r="AW188" s="74"/>
      <c r="AX188" s="74"/>
      <c r="AY188" s="74"/>
      <c r="AZ188" s="74"/>
      <c r="BA188" s="74"/>
    </row>
    <row r="189" spans="1:53" ht="26.25" customHeight="1" x14ac:dyDescent="0.2">
      <c r="A189" s="77"/>
      <c r="B189" s="78"/>
      <c r="C189" s="77">
        <v>186</v>
      </c>
      <c r="D189" s="85" t="s">
        <v>236</v>
      </c>
      <c r="E189" s="86" t="str">
        <f t="array" aca="1" ref="E189" ca="1">IFERROR(IMAGE(INDEX(Poke_Ref!$C$2:$C$745, MATCH(D189, Poke_Ref!$B$2:$B$745,0)), 3), "")</f>
        <v/>
      </c>
      <c r="F189" s="95"/>
      <c r="G189" s="95"/>
      <c r="H189" s="95"/>
      <c r="I189" s="95"/>
      <c r="J189" s="95"/>
      <c r="K189" s="95"/>
      <c r="L189" s="95"/>
      <c r="M189" s="95"/>
      <c r="N189" s="95"/>
      <c r="O189" s="95"/>
      <c r="P189" s="95"/>
      <c r="Q189" s="95"/>
      <c r="R189" s="95"/>
      <c r="S189" s="95"/>
      <c r="T189" s="95"/>
      <c r="U189" s="95"/>
      <c r="V189" s="95"/>
      <c r="W189" s="95"/>
      <c r="X189" s="95"/>
      <c r="Y189" s="95"/>
      <c r="Z189" s="95"/>
      <c r="AA189" s="95"/>
      <c r="AB189" s="95"/>
      <c r="AC189" s="102"/>
      <c r="AD189" s="102"/>
      <c r="AE189" s="102"/>
      <c r="AF189" s="73"/>
      <c r="AG189" s="74"/>
      <c r="AH189" s="74"/>
      <c r="AI189" s="74"/>
      <c r="AJ189" s="74"/>
      <c r="AK189" s="74"/>
      <c r="AL189" s="74"/>
      <c r="AM189" s="74"/>
      <c r="AN189" s="74"/>
      <c r="AO189" s="74"/>
      <c r="AP189" s="74"/>
      <c r="AQ189" s="74"/>
      <c r="AR189" s="74"/>
      <c r="AS189" s="74"/>
      <c r="AT189" s="74"/>
      <c r="AU189" s="74"/>
      <c r="AV189" s="74"/>
      <c r="AW189" s="74"/>
      <c r="AX189" s="74"/>
      <c r="AY189" s="74"/>
      <c r="AZ189" s="74"/>
      <c r="BA189" s="74"/>
    </row>
    <row r="190" spans="1:53" ht="26.25" customHeight="1" x14ac:dyDescent="0.2">
      <c r="A190" s="77"/>
      <c r="B190" s="78"/>
      <c r="C190" s="77">
        <v>187</v>
      </c>
      <c r="D190" s="85" t="s">
        <v>237</v>
      </c>
      <c r="E190" s="86" t="str">
        <f t="array" aca="1" ref="E190" ca="1">IFERROR(IMAGE(INDEX(Poke_Ref!$C$2:$C$745, MATCH(D190, Poke_Ref!$B$2:$B$745,0)), 3), "")</f>
        <v/>
      </c>
      <c r="F190" s="7"/>
      <c r="G190" s="7"/>
      <c r="H190" s="7"/>
      <c r="I190" s="7"/>
      <c r="J190" s="7"/>
      <c r="K190" s="7"/>
      <c r="L190" s="7"/>
      <c r="M190" s="7"/>
      <c r="N190" s="7"/>
      <c r="O190" s="7"/>
      <c r="P190" s="7"/>
      <c r="Q190" s="7"/>
      <c r="R190" s="7"/>
      <c r="S190" s="7"/>
      <c r="T190" s="7"/>
      <c r="U190" s="7"/>
      <c r="V190" s="7"/>
      <c r="W190" s="7"/>
      <c r="X190" s="7"/>
      <c r="Y190" s="7"/>
      <c r="Z190" s="7"/>
      <c r="AA190" s="7"/>
      <c r="AB190" s="7"/>
      <c r="AC190" s="103"/>
      <c r="AD190" s="103"/>
      <c r="AE190" s="103"/>
      <c r="AF190" s="73"/>
      <c r="AG190" s="74"/>
      <c r="AH190" s="74"/>
      <c r="AI190" s="74"/>
      <c r="AJ190" s="74"/>
      <c r="AK190" s="74"/>
      <c r="AL190" s="74"/>
      <c r="AM190" s="74"/>
      <c r="AN190" s="74"/>
      <c r="AO190" s="74"/>
      <c r="AP190" s="74"/>
      <c r="AQ190" s="74"/>
      <c r="AR190" s="74"/>
      <c r="AS190" s="74"/>
      <c r="AT190" s="74"/>
      <c r="AU190" s="74"/>
      <c r="AV190" s="74"/>
      <c r="AW190" s="74"/>
      <c r="AX190" s="74"/>
      <c r="AY190" s="74"/>
      <c r="AZ190" s="74"/>
      <c r="BA190" s="74"/>
    </row>
    <row r="191" spans="1:53" ht="26.25" customHeight="1" x14ac:dyDescent="0.2">
      <c r="A191" s="77"/>
      <c r="B191" s="78"/>
      <c r="C191" s="77">
        <v>188</v>
      </c>
      <c r="D191" s="85" t="s">
        <v>238</v>
      </c>
      <c r="E191" s="86" t="str">
        <f t="array" aca="1" ref="E191" ca="1">IFERROR(IMAGE(INDEX(Poke_Ref!$C$2:$C$745, MATCH(D191, Poke_Ref!$B$2:$B$745,0)), 3), "")</f>
        <v/>
      </c>
      <c r="F191" s="95"/>
      <c r="G191" s="95"/>
      <c r="H191" s="95"/>
      <c r="I191" s="95"/>
      <c r="J191" s="95"/>
      <c r="K191" s="95"/>
      <c r="L191" s="95"/>
      <c r="M191" s="95"/>
      <c r="N191" s="95"/>
      <c r="O191" s="95"/>
      <c r="P191" s="95"/>
      <c r="Q191" s="95"/>
      <c r="R191" s="95"/>
      <c r="S191" s="95"/>
      <c r="T191" s="95"/>
      <c r="U191" s="95"/>
      <c r="V191" s="95"/>
      <c r="W191" s="95"/>
      <c r="X191" s="95"/>
      <c r="Y191" s="95"/>
      <c r="Z191" s="95"/>
      <c r="AA191" s="95"/>
      <c r="AB191" s="95"/>
      <c r="AC191" s="102"/>
      <c r="AD191" s="102"/>
      <c r="AE191" s="102"/>
      <c r="AF191" s="73"/>
      <c r="AG191" s="74"/>
      <c r="AH191" s="74"/>
      <c r="AI191" s="74"/>
      <c r="AJ191" s="74"/>
      <c r="AK191" s="74"/>
      <c r="AL191" s="74"/>
      <c r="AM191" s="74"/>
      <c r="AN191" s="74"/>
      <c r="AO191" s="74"/>
      <c r="AP191" s="74"/>
      <c r="AQ191" s="74"/>
      <c r="AR191" s="74"/>
      <c r="AS191" s="74"/>
      <c r="AT191" s="74"/>
      <c r="AU191" s="74"/>
      <c r="AV191" s="74"/>
      <c r="AW191" s="74"/>
      <c r="AX191" s="74"/>
      <c r="AY191" s="74"/>
      <c r="AZ191" s="74"/>
      <c r="BA191" s="74"/>
    </row>
    <row r="192" spans="1:53" ht="26.25" customHeight="1" x14ac:dyDescent="0.2">
      <c r="A192" s="77"/>
      <c r="B192" s="78"/>
      <c r="C192" s="77">
        <v>189</v>
      </c>
      <c r="D192" s="85" t="s">
        <v>239</v>
      </c>
      <c r="E192" s="86" t="str">
        <f t="array" aca="1" ref="E192" ca="1">IFERROR(IMAGE(INDEX(Poke_Ref!$C$2:$C$745, MATCH(D192, Poke_Ref!$B$2:$B$745,0)), 3), "")</f>
        <v/>
      </c>
      <c r="F192" s="95"/>
      <c r="G192" s="95"/>
      <c r="H192" s="95"/>
      <c r="I192" s="95"/>
      <c r="J192" s="95"/>
      <c r="K192" s="95"/>
      <c r="L192" s="95"/>
      <c r="M192" s="95"/>
      <c r="N192" s="95"/>
      <c r="O192" s="95"/>
      <c r="P192" s="95"/>
      <c r="Q192" s="95"/>
      <c r="R192" s="95"/>
      <c r="S192" s="95"/>
      <c r="T192" s="95"/>
      <c r="U192" s="95"/>
      <c r="V192" s="95"/>
      <c r="W192" s="95"/>
      <c r="X192" s="95"/>
      <c r="Y192" s="95"/>
      <c r="Z192" s="95"/>
      <c r="AA192" s="95"/>
      <c r="AB192" s="95"/>
      <c r="AC192" s="102"/>
      <c r="AD192" s="102"/>
      <c r="AE192" s="102"/>
      <c r="AF192" s="73"/>
      <c r="AG192" s="74"/>
      <c r="AH192" s="74"/>
      <c r="AI192" s="74"/>
      <c r="AJ192" s="74"/>
      <c r="AK192" s="74"/>
      <c r="AL192" s="74"/>
      <c r="AM192" s="74"/>
      <c r="AN192" s="74"/>
      <c r="AO192" s="74"/>
      <c r="AP192" s="74"/>
      <c r="AQ192" s="74"/>
      <c r="AR192" s="74"/>
      <c r="AS192" s="74"/>
      <c r="AT192" s="74"/>
      <c r="AU192" s="74"/>
      <c r="AV192" s="74"/>
      <c r="AW192" s="74"/>
      <c r="AX192" s="74"/>
      <c r="AY192" s="74"/>
      <c r="AZ192" s="74"/>
      <c r="BA192" s="74"/>
    </row>
    <row r="193" spans="1:53" ht="26.25" customHeight="1" x14ac:dyDescent="0.2">
      <c r="A193" s="77"/>
      <c r="B193" s="78"/>
      <c r="C193" s="77">
        <v>190</v>
      </c>
      <c r="D193" s="85" t="s">
        <v>240</v>
      </c>
      <c r="E193" s="86" t="str">
        <f t="array" aca="1" ref="E193" ca="1">IFERROR(IMAGE(INDEX(Poke_Ref!$C$2:$C$745, MATCH(D193, Poke_Ref!$B$2:$B$745,0)), 3), "")</f>
        <v/>
      </c>
      <c r="F193" s="7"/>
      <c r="G193" s="7"/>
      <c r="H193" s="7" t="s">
        <v>8</v>
      </c>
      <c r="I193" s="7"/>
      <c r="J193" s="7"/>
      <c r="K193" s="7"/>
      <c r="L193" s="7"/>
      <c r="M193" s="7"/>
      <c r="N193" s="7"/>
      <c r="O193" s="7"/>
      <c r="P193" s="7"/>
      <c r="Q193" s="7"/>
      <c r="R193" s="7"/>
      <c r="S193" s="7"/>
      <c r="T193" s="7"/>
      <c r="U193" s="7"/>
      <c r="V193" s="7"/>
      <c r="W193" s="7"/>
      <c r="X193" s="7"/>
      <c r="Y193" s="7"/>
      <c r="Z193" s="7"/>
      <c r="AA193" s="7"/>
      <c r="AB193" s="7"/>
      <c r="AC193" s="103"/>
      <c r="AD193" s="103"/>
      <c r="AE193" s="103"/>
      <c r="AF193" s="73"/>
      <c r="AG193" s="74"/>
      <c r="AH193" s="74"/>
      <c r="AI193" s="74"/>
      <c r="AJ193" s="74"/>
      <c r="AK193" s="74"/>
      <c r="AL193" s="74"/>
      <c r="AM193" s="74"/>
      <c r="AN193" s="74"/>
      <c r="AO193" s="74"/>
      <c r="AP193" s="74"/>
      <c r="AQ193" s="74"/>
      <c r="AR193" s="74"/>
      <c r="AS193" s="74"/>
      <c r="AT193" s="74"/>
      <c r="AU193" s="74"/>
      <c r="AV193" s="74"/>
      <c r="AW193" s="74"/>
      <c r="AX193" s="74"/>
      <c r="AY193" s="74"/>
      <c r="AZ193" s="74"/>
      <c r="BA193" s="74"/>
    </row>
    <row r="194" spans="1:53" ht="26.25" customHeight="1" x14ac:dyDescent="0.2">
      <c r="A194" s="77"/>
      <c r="B194" s="78"/>
      <c r="C194" s="77">
        <v>191</v>
      </c>
      <c r="D194" s="85" t="s">
        <v>241</v>
      </c>
      <c r="E194" s="86" t="str">
        <f t="array" aca="1" ref="E194" ca="1">IFERROR(IMAGE(INDEX(Poke_Ref!$C$2:$C$745, MATCH(D194, Poke_Ref!$B$2:$B$745,0)), 3), "")</f>
        <v/>
      </c>
      <c r="F194" s="7"/>
      <c r="G194" s="7"/>
      <c r="H194" s="7" t="s">
        <v>8</v>
      </c>
      <c r="I194" s="7"/>
      <c r="J194" s="7"/>
      <c r="K194" s="7"/>
      <c r="L194" s="7"/>
      <c r="M194" s="7"/>
      <c r="N194" s="7"/>
      <c r="O194" s="7"/>
      <c r="P194" s="7"/>
      <c r="Q194" s="7"/>
      <c r="R194" s="7"/>
      <c r="S194" s="7"/>
      <c r="T194" s="7"/>
      <c r="U194" s="7"/>
      <c r="V194" s="7"/>
      <c r="W194" s="7"/>
      <c r="X194" s="7"/>
      <c r="Y194" s="7"/>
      <c r="Z194" s="7"/>
      <c r="AA194" s="7"/>
      <c r="AB194" s="7"/>
      <c r="AC194" s="103"/>
      <c r="AD194" s="103"/>
      <c r="AE194" s="103"/>
      <c r="AF194" s="73"/>
      <c r="AG194" s="74"/>
      <c r="AH194" s="74"/>
      <c r="AI194" s="74"/>
      <c r="AJ194" s="74"/>
      <c r="AK194" s="74"/>
      <c r="AL194" s="74"/>
      <c r="AM194" s="74"/>
      <c r="AN194" s="74"/>
      <c r="AO194" s="74"/>
      <c r="AP194" s="74"/>
      <c r="AQ194" s="74"/>
      <c r="AR194" s="74"/>
      <c r="AS194" s="74"/>
      <c r="AT194" s="74"/>
      <c r="AU194" s="74"/>
      <c r="AV194" s="74"/>
      <c r="AW194" s="74"/>
      <c r="AX194" s="74"/>
      <c r="AY194" s="74"/>
      <c r="AZ194" s="74"/>
      <c r="BA194" s="74"/>
    </row>
    <row r="195" spans="1:53" ht="26.25" customHeight="1" x14ac:dyDescent="0.2">
      <c r="A195" s="77"/>
      <c r="B195" s="78"/>
      <c r="C195" s="77">
        <v>192</v>
      </c>
      <c r="D195" s="85" t="s">
        <v>242</v>
      </c>
      <c r="E195" s="86" t="str">
        <f t="array" aca="1" ref="E195" ca="1">IFERROR(IMAGE(INDEX(Poke_Ref!$C$2:$C$745, MATCH(D195, Poke_Ref!$B$2:$B$745,0)), 3), "")</f>
        <v/>
      </c>
      <c r="F195" s="95"/>
      <c r="G195" s="95"/>
      <c r="H195" s="95"/>
      <c r="I195" s="95"/>
      <c r="J195" s="95"/>
      <c r="K195" s="95"/>
      <c r="L195" s="95"/>
      <c r="M195" s="95"/>
      <c r="N195" s="95"/>
      <c r="O195" s="95"/>
      <c r="P195" s="95"/>
      <c r="Q195" s="95"/>
      <c r="R195" s="95"/>
      <c r="S195" s="95"/>
      <c r="T195" s="95"/>
      <c r="U195" s="95"/>
      <c r="V195" s="95"/>
      <c r="W195" s="95"/>
      <c r="X195" s="95"/>
      <c r="Y195" s="95"/>
      <c r="Z195" s="95"/>
      <c r="AA195" s="95"/>
      <c r="AB195" s="95"/>
      <c r="AC195" s="102"/>
      <c r="AD195" s="102"/>
      <c r="AE195" s="102"/>
      <c r="AF195" s="73"/>
      <c r="AG195" s="74"/>
      <c r="AH195" s="74"/>
      <c r="AI195" s="74"/>
      <c r="AJ195" s="74"/>
      <c r="AK195" s="74"/>
      <c r="AL195" s="74"/>
      <c r="AM195" s="74"/>
      <c r="AN195" s="74"/>
      <c r="AO195" s="74"/>
      <c r="AP195" s="74"/>
      <c r="AQ195" s="74"/>
      <c r="AR195" s="74"/>
      <c r="AS195" s="74"/>
      <c r="AT195" s="74"/>
      <c r="AU195" s="74"/>
      <c r="AV195" s="74"/>
      <c r="AW195" s="74"/>
      <c r="AX195" s="74"/>
      <c r="AY195" s="74"/>
      <c r="AZ195" s="74"/>
      <c r="BA195" s="74"/>
    </row>
    <row r="196" spans="1:53" ht="26.25" customHeight="1" x14ac:dyDescent="0.2">
      <c r="A196" s="77"/>
      <c r="B196" s="78"/>
      <c r="C196" s="77">
        <v>193</v>
      </c>
      <c r="D196" s="85" t="s">
        <v>243</v>
      </c>
      <c r="E196" s="86" t="str">
        <f t="array" aca="1" ref="E196" ca="1">IFERROR(IMAGE(INDEX(Poke_Ref!$C$2:$C$745, MATCH(D196, Poke_Ref!$B$2:$B$745,0)), 3), "")</f>
        <v/>
      </c>
      <c r="F196" s="7"/>
      <c r="G196" s="7"/>
      <c r="H196" s="7"/>
      <c r="I196" s="7"/>
      <c r="J196" s="7"/>
      <c r="K196" s="7"/>
      <c r="L196" s="7"/>
      <c r="M196" s="7"/>
      <c r="N196" s="7"/>
      <c r="O196" s="7"/>
      <c r="P196" s="7"/>
      <c r="Q196" s="7"/>
      <c r="R196" s="7"/>
      <c r="S196" s="7"/>
      <c r="T196" s="7"/>
      <c r="U196" s="7"/>
      <c r="V196" s="7"/>
      <c r="W196" s="7"/>
      <c r="X196" s="7"/>
      <c r="Y196" s="7"/>
      <c r="Z196" s="7"/>
      <c r="AA196" s="7"/>
      <c r="AB196" s="7"/>
      <c r="AC196" s="103"/>
      <c r="AD196" s="103"/>
      <c r="AE196" s="103"/>
      <c r="AF196" s="73"/>
      <c r="AG196" s="74"/>
      <c r="AH196" s="74"/>
      <c r="AI196" s="74"/>
      <c r="AJ196" s="74"/>
      <c r="AK196" s="74"/>
      <c r="AL196" s="74"/>
      <c r="AM196" s="74"/>
      <c r="AN196" s="74"/>
      <c r="AO196" s="74"/>
      <c r="AP196" s="74"/>
      <c r="AQ196" s="74"/>
      <c r="AR196" s="74"/>
      <c r="AS196" s="74"/>
      <c r="AT196" s="74"/>
      <c r="AU196" s="74"/>
      <c r="AV196" s="74"/>
      <c r="AW196" s="74"/>
      <c r="AX196" s="74"/>
      <c r="AY196" s="74"/>
      <c r="AZ196" s="74"/>
      <c r="BA196" s="74"/>
    </row>
    <row r="197" spans="1:53" ht="26.25" customHeight="1" x14ac:dyDescent="0.2">
      <c r="A197" s="77"/>
      <c r="B197" s="78"/>
      <c r="C197" s="77">
        <v>194</v>
      </c>
      <c r="D197" s="85" t="s">
        <v>244</v>
      </c>
      <c r="E197" s="86" t="str">
        <f t="array" aca="1" ref="E197" ca="1">IFERROR(IMAGE(INDEX(Poke_Ref!$C$2:$C$745, MATCH(D197, Poke_Ref!$B$2:$B$745,0)), 3), "")</f>
        <v/>
      </c>
      <c r="F197" s="7"/>
      <c r="G197" s="7"/>
      <c r="H197" s="7"/>
      <c r="I197" s="7"/>
      <c r="J197" s="7"/>
      <c r="K197" s="7"/>
      <c r="L197" s="7"/>
      <c r="M197" s="7"/>
      <c r="N197" s="7"/>
      <c r="O197" s="7"/>
      <c r="P197" s="7"/>
      <c r="Q197" s="7"/>
      <c r="R197" s="7"/>
      <c r="S197" s="7"/>
      <c r="T197" s="7"/>
      <c r="U197" s="7"/>
      <c r="V197" s="7"/>
      <c r="W197" s="7"/>
      <c r="X197" s="7"/>
      <c r="Y197" s="7"/>
      <c r="Z197" s="7"/>
      <c r="AA197" s="7"/>
      <c r="AB197" s="7"/>
      <c r="AC197" s="103"/>
      <c r="AD197" s="103"/>
      <c r="AE197" s="103"/>
      <c r="AF197" s="73"/>
      <c r="AG197" s="74"/>
      <c r="AH197" s="74"/>
      <c r="AI197" s="74"/>
      <c r="AJ197" s="74"/>
      <c r="AK197" s="74"/>
      <c r="AL197" s="74"/>
      <c r="AM197" s="74"/>
      <c r="AN197" s="74"/>
      <c r="AO197" s="74"/>
      <c r="AP197" s="74"/>
      <c r="AQ197" s="74"/>
      <c r="AR197" s="74"/>
      <c r="AS197" s="74"/>
      <c r="AT197" s="74"/>
      <c r="AU197" s="74"/>
      <c r="AV197" s="74"/>
      <c r="AW197" s="74"/>
      <c r="AX197" s="74"/>
      <c r="AY197" s="74"/>
      <c r="AZ197" s="74"/>
      <c r="BA197" s="74"/>
    </row>
    <row r="198" spans="1:53" ht="26.25" customHeight="1" x14ac:dyDescent="0.2">
      <c r="A198" s="77"/>
      <c r="B198" s="78"/>
      <c r="C198" s="77">
        <v>195</v>
      </c>
      <c r="D198" s="85" t="s">
        <v>245</v>
      </c>
      <c r="E198" s="86" t="str">
        <f t="array" aca="1" ref="E198" ca="1">IFERROR(IMAGE(INDEX(Poke_Ref!$C$2:$C$745, MATCH(D198, Poke_Ref!$B$2:$B$745,0)), 3), "")</f>
        <v/>
      </c>
      <c r="F198" s="7"/>
      <c r="G198" s="7"/>
      <c r="H198" s="7"/>
      <c r="I198" s="7"/>
      <c r="J198" s="7"/>
      <c r="K198" s="7"/>
      <c r="L198" s="7"/>
      <c r="M198" s="7"/>
      <c r="N198" s="7"/>
      <c r="O198" s="7"/>
      <c r="P198" s="7"/>
      <c r="Q198" s="7"/>
      <c r="R198" s="7"/>
      <c r="S198" s="7"/>
      <c r="T198" s="7"/>
      <c r="U198" s="7"/>
      <c r="V198" s="7"/>
      <c r="W198" s="7"/>
      <c r="X198" s="7"/>
      <c r="Y198" s="7"/>
      <c r="Z198" s="7"/>
      <c r="AA198" s="7"/>
      <c r="AB198" s="7"/>
      <c r="AC198" s="103"/>
      <c r="AD198" s="103"/>
      <c r="AE198" s="103"/>
      <c r="AF198" s="73"/>
      <c r="AG198" s="74"/>
      <c r="AH198" s="74"/>
      <c r="AI198" s="74"/>
      <c r="AJ198" s="74"/>
      <c r="AK198" s="74"/>
      <c r="AL198" s="74"/>
      <c r="AM198" s="74"/>
      <c r="AN198" s="74"/>
      <c r="AO198" s="74"/>
      <c r="AP198" s="74"/>
      <c r="AQ198" s="74"/>
      <c r="AR198" s="74"/>
      <c r="AS198" s="74"/>
      <c r="AT198" s="74"/>
      <c r="AU198" s="74"/>
      <c r="AV198" s="74"/>
      <c r="AW198" s="74"/>
      <c r="AX198" s="74"/>
      <c r="AY198" s="74"/>
      <c r="AZ198" s="74"/>
      <c r="BA198" s="74"/>
    </row>
    <row r="199" spans="1:53" ht="26.25" customHeight="1" x14ac:dyDescent="0.2">
      <c r="A199" s="77"/>
      <c r="B199" s="78"/>
      <c r="C199" s="77">
        <v>196</v>
      </c>
      <c r="D199" s="85" t="s">
        <v>246</v>
      </c>
      <c r="E199" s="86" t="str">
        <f t="array" aca="1" ref="E199" ca="1">IFERROR(IMAGE(INDEX(Poke_Ref!$C$2:$C$745, MATCH(D199, Poke_Ref!$B$2:$B$745,0)), 3), "")</f>
        <v/>
      </c>
      <c r="F199" s="95"/>
      <c r="G199" s="95"/>
      <c r="H199" s="95"/>
      <c r="I199" s="95"/>
      <c r="J199" s="95"/>
      <c r="K199" s="95"/>
      <c r="L199" s="95"/>
      <c r="M199" s="95"/>
      <c r="N199" s="95"/>
      <c r="O199" s="95"/>
      <c r="P199" s="95"/>
      <c r="Q199" s="95"/>
      <c r="R199" s="95"/>
      <c r="S199" s="95"/>
      <c r="T199" s="95"/>
      <c r="U199" s="95"/>
      <c r="V199" s="95"/>
      <c r="W199" s="95"/>
      <c r="X199" s="95"/>
      <c r="Y199" s="95"/>
      <c r="Z199" s="95"/>
      <c r="AA199" s="95"/>
      <c r="AB199" s="95"/>
      <c r="AC199" s="102"/>
      <c r="AD199" s="102"/>
      <c r="AE199" s="102"/>
      <c r="AF199" s="73"/>
      <c r="AG199" s="74"/>
      <c r="AH199" s="74"/>
      <c r="AI199" s="74"/>
      <c r="AJ199" s="74"/>
      <c r="AK199" s="74"/>
      <c r="AL199" s="74"/>
      <c r="AM199" s="74"/>
      <c r="AN199" s="74"/>
      <c r="AO199" s="74"/>
      <c r="AP199" s="74"/>
      <c r="AQ199" s="74"/>
      <c r="AR199" s="74"/>
      <c r="AS199" s="74"/>
      <c r="AT199" s="74"/>
      <c r="AU199" s="74"/>
      <c r="AV199" s="74"/>
      <c r="AW199" s="74"/>
      <c r="AX199" s="74"/>
      <c r="AY199" s="74"/>
      <c r="AZ199" s="74"/>
      <c r="BA199" s="74"/>
    </row>
    <row r="200" spans="1:53" ht="26.25" customHeight="1" x14ac:dyDescent="0.2">
      <c r="A200" s="77"/>
      <c r="B200" s="78"/>
      <c r="C200" s="77">
        <v>197</v>
      </c>
      <c r="D200" s="85" t="s">
        <v>247</v>
      </c>
      <c r="E200" s="86" t="str">
        <f t="array" aca="1" ref="E200" ca="1">IFERROR(IMAGE(INDEX(Poke_Ref!$C$2:$C$745, MATCH(D200, Poke_Ref!$B$2:$B$745,0)), 3), "")</f>
        <v/>
      </c>
      <c r="F200" s="7"/>
      <c r="G200" s="7"/>
      <c r="H200" s="7" t="s">
        <v>8</v>
      </c>
      <c r="I200" s="7"/>
      <c r="J200" s="7"/>
      <c r="K200" s="7"/>
      <c r="L200" s="7"/>
      <c r="M200" s="7"/>
      <c r="N200" s="7"/>
      <c r="O200" s="7"/>
      <c r="P200" s="7"/>
      <c r="Q200" s="7"/>
      <c r="R200" s="7"/>
      <c r="S200" s="7"/>
      <c r="T200" s="7"/>
      <c r="U200" s="7"/>
      <c r="V200" s="7"/>
      <c r="W200" s="7"/>
      <c r="X200" s="7"/>
      <c r="Y200" s="7"/>
      <c r="Z200" s="7"/>
      <c r="AA200" s="7"/>
      <c r="AB200" s="7"/>
      <c r="AC200" s="103"/>
      <c r="AD200" s="103"/>
      <c r="AE200" s="103"/>
      <c r="AF200" s="73"/>
      <c r="AG200" s="74"/>
      <c r="AH200" s="74"/>
      <c r="AI200" s="74"/>
      <c r="AJ200" s="74"/>
      <c r="AK200" s="74"/>
      <c r="AL200" s="74"/>
      <c r="AM200" s="74"/>
      <c r="AN200" s="74"/>
      <c r="AO200" s="74"/>
      <c r="AP200" s="74"/>
      <c r="AQ200" s="74"/>
      <c r="AR200" s="74"/>
      <c r="AS200" s="74"/>
      <c r="AT200" s="74"/>
      <c r="AU200" s="74"/>
      <c r="AV200" s="74"/>
      <c r="AW200" s="74"/>
      <c r="AX200" s="74"/>
      <c r="AY200" s="74"/>
      <c r="AZ200" s="74"/>
      <c r="BA200" s="74"/>
    </row>
    <row r="201" spans="1:53" ht="26.25" customHeight="1" x14ac:dyDescent="0.2">
      <c r="A201" s="77"/>
      <c r="B201" s="78"/>
      <c r="C201" s="77">
        <v>198</v>
      </c>
      <c r="D201" s="85" t="s">
        <v>248</v>
      </c>
      <c r="E201" s="86" t="str">
        <f t="array" aca="1" ref="E201" ca="1">IFERROR(IMAGE(INDEX(Poke_Ref!$C$2:$C$745, MATCH(D201, Poke_Ref!$B$2:$B$745,0)), 3), "")</f>
        <v/>
      </c>
      <c r="F201" s="7"/>
      <c r="G201" s="7"/>
      <c r="H201" s="7" t="s">
        <v>8</v>
      </c>
      <c r="I201" s="7"/>
      <c r="J201" s="7"/>
      <c r="K201" s="7"/>
      <c r="L201" s="7"/>
      <c r="M201" s="7"/>
      <c r="N201" s="7"/>
      <c r="O201" s="7"/>
      <c r="P201" s="7"/>
      <c r="Q201" s="7"/>
      <c r="R201" s="7"/>
      <c r="S201" s="7"/>
      <c r="T201" s="7"/>
      <c r="U201" s="7"/>
      <c r="V201" s="7"/>
      <c r="W201" s="7"/>
      <c r="X201" s="7"/>
      <c r="Y201" s="7"/>
      <c r="Z201" s="7"/>
      <c r="AA201" s="7"/>
      <c r="AB201" s="7"/>
      <c r="AC201" s="103"/>
      <c r="AD201" s="103"/>
      <c r="AE201" s="103"/>
      <c r="AF201" s="73"/>
      <c r="AG201" s="74"/>
      <c r="AH201" s="74"/>
      <c r="AI201" s="74"/>
      <c r="AJ201" s="74"/>
      <c r="AK201" s="74"/>
      <c r="AL201" s="74"/>
      <c r="AM201" s="74"/>
      <c r="AN201" s="74"/>
      <c r="AO201" s="74"/>
      <c r="AP201" s="74"/>
      <c r="AQ201" s="74"/>
      <c r="AR201" s="74"/>
      <c r="AS201" s="74"/>
      <c r="AT201" s="74"/>
      <c r="AU201" s="74"/>
      <c r="AV201" s="74"/>
      <c r="AW201" s="74"/>
      <c r="AX201" s="74"/>
      <c r="AY201" s="74"/>
      <c r="AZ201" s="74"/>
      <c r="BA201" s="74"/>
    </row>
    <row r="202" spans="1:53" ht="26.25" customHeight="1" x14ac:dyDescent="0.2">
      <c r="A202" s="77"/>
      <c r="B202" s="78"/>
      <c r="C202" s="77">
        <v>199</v>
      </c>
      <c r="D202" s="85" t="s">
        <v>249</v>
      </c>
      <c r="E202" s="86" t="str">
        <f t="array" aca="1" ref="E202" ca="1">IFERROR(IMAGE(INDEX(Poke_Ref!$C$2:$C$745, MATCH(D202, Poke_Ref!$B$2:$B$745,0)), 3), "")</f>
        <v/>
      </c>
      <c r="F202" s="95"/>
      <c r="G202" s="95"/>
      <c r="H202" s="95"/>
      <c r="I202" s="95"/>
      <c r="J202" s="95"/>
      <c r="K202" s="95"/>
      <c r="L202" s="95"/>
      <c r="M202" s="95"/>
      <c r="N202" s="95"/>
      <c r="O202" s="95"/>
      <c r="P202" s="95"/>
      <c r="Q202" s="95"/>
      <c r="R202" s="95"/>
      <c r="S202" s="95"/>
      <c r="T202" s="95"/>
      <c r="U202" s="95"/>
      <c r="V202" s="95"/>
      <c r="W202" s="95"/>
      <c r="X202" s="95"/>
      <c r="Y202" s="95"/>
      <c r="Z202" s="95"/>
      <c r="AA202" s="95"/>
      <c r="AB202" s="95"/>
      <c r="AC202" s="102"/>
      <c r="AD202" s="102"/>
      <c r="AE202" s="102"/>
      <c r="AF202" s="73"/>
      <c r="AG202" s="74"/>
      <c r="AH202" s="74"/>
      <c r="AI202" s="74"/>
      <c r="AJ202" s="74"/>
      <c r="AK202" s="74"/>
      <c r="AL202" s="74"/>
      <c r="AM202" s="74"/>
      <c r="AN202" s="74"/>
      <c r="AO202" s="74"/>
      <c r="AP202" s="74"/>
      <c r="AQ202" s="74"/>
      <c r="AR202" s="74"/>
      <c r="AS202" s="74"/>
      <c r="AT202" s="74"/>
      <c r="AU202" s="74"/>
      <c r="AV202" s="74"/>
      <c r="AW202" s="74"/>
      <c r="AX202" s="74"/>
      <c r="AY202" s="74"/>
      <c r="AZ202" s="74"/>
      <c r="BA202" s="74"/>
    </row>
    <row r="203" spans="1:53" ht="26.25" customHeight="1" x14ac:dyDescent="0.2">
      <c r="A203" s="77"/>
      <c r="B203" s="78"/>
      <c r="C203" s="77">
        <v>200</v>
      </c>
      <c r="D203" s="85" t="s">
        <v>250</v>
      </c>
      <c r="E203" s="86" t="str">
        <f t="array" aca="1" ref="E203" ca="1">IFERROR(IMAGE(INDEX(Poke_Ref!$C$2:$C$745, MATCH(D203, Poke_Ref!$B$2:$B$745,0)), 3), "")</f>
        <v/>
      </c>
      <c r="F203" s="7"/>
      <c r="G203" s="7"/>
      <c r="H203" s="7" t="s">
        <v>8</v>
      </c>
      <c r="I203" s="7"/>
      <c r="J203" s="7"/>
      <c r="K203" s="7"/>
      <c r="L203" s="7"/>
      <c r="M203" s="7"/>
      <c r="N203" s="7"/>
      <c r="O203" s="7"/>
      <c r="P203" s="7"/>
      <c r="Q203" s="7"/>
      <c r="R203" s="7"/>
      <c r="S203" s="7"/>
      <c r="T203" s="7"/>
      <c r="U203" s="7"/>
      <c r="V203" s="7"/>
      <c r="W203" s="7"/>
      <c r="X203" s="7"/>
      <c r="Y203" s="7"/>
      <c r="Z203" s="7"/>
      <c r="AA203" s="7"/>
      <c r="AB203" s="7"/>
      <c r="AC203" s="103"/>
      <c r="AD203" s="103"/>
      <c r="AE203" s="103"/>
      <c r="AF203" s="73"/>
      <c r="AG203" s="74"/>
      <c r="AH203" s="74"/>
      <c r="AI203" s="74"/>
      <c r="AJ203" s="74"/>
      <c r="AK203" s="74"/>
      <c r="AL203" s="74"/>
      <c r="AM203" s="74"/>
      <c r="AN203" s="74"/>
      <c r="AO203" s="74"/>
      <c r="AP203" s="74"/>
      <c r="AQ203" s="74"/>
      <c r="AR203" s="74"/>
      <c r="AS203" s="74"/>
      <c r="AT203" s="74"/>
      <c r="AU203" s="74"/>
      <c r="AV203" s="74"/>
      <c r="AW203" s="74"/>
      <c r="AX203" s="74"/>
      <c r="AY203" s="74"/>
      <c r="AZ203" s="74"/>
      <c r="BA203" s="74"/>
    </row>
    <row r="204" spans="1:53" ht="26.25" customHeight="1" x14ac:dyDescent="0.2">
      <c r="A204" s="77"/>
      <c r="B204" s="78"/>
      <c r="C204" s="77">
        <v>201</v>
      </c>
      <c r="D204" s="85" t="s">
        <v>251</v>
      </c>
      <c r="E204" s="86" t="str">
        <f t="array" aca="1" ref="E204" ca="1">IFERROR(IMAGE(INDEX(Poke_Ref!$C$2:$C$745, MATCH(D204, Poke_Ref!$B$2:$B$745,0)), 3), "")</f>
        <v/>
      </c>
      <c r="F204" s="7"/>
      <c r="G204" s="7"/>
      <c r="H204" s="7" t="s">
        <v>8</v>
      </c>
      <c r="I204" s="7"/>
      <c r="J204" s="7"/>
      <c r="K204" s="7"/>
      <c r="L204" s="7"/>
      <c r="M204" s="7"/>
      <c r="N204" s="7"/>
      <c r="O204" s="7"/>
      <c r="P204" s="7"/>
      <c r="Q204" s="7"/>
      <c r="R204" s="7"/>
      <c r="S204" s="7"/>
      <c r="T204" s="7"/>
      <c r="U204" s="7"/>
      <c r="V204" s="7"/>
      <c r="W204" s="7"/>
      <c r="X204" s="7"/>
      <c r="Y204" s="7"/>
      <c r="Z204" s="7"/>
      <c r="AA204" s="7"/>
      <c r="AB204" s="7"/>
      <c r="AC204" s="103"/>
      <c r="AD204" s="103"/>
      <c r="AE204" s="103"/>
      <c r="AF204" s="73"/>
      <c r="AG204" s="74"/>
      <c r="AH204" s="74"/>
      <c r="AI204" s="74"/>
      <c r="AJ204" s="74"/>
      <c r="AK204" s="74"/>
      <c r="AL204" s="74"/>
      <c r="AM204" s="74"/>
      <c r="AN204" s="74"/>
      <c r="AO204" s="74"/>
      <c r="AP204" s="74"/>
      <c r="AQ204" s="74"/>
      <c r="AR204" s="74"/>
      <c r="AS204" s="74"/>
      <c r="AT204" s="74"/>
      <c r="AU204" s="74"/>
      <c r="AV204" s="74"/>
      <c r="AW204" s="74"/>
      <c r="AX204" s="74"/>
      <c r="AY204" s="74"/>
      <c r="AZ204" s="74"/>
      <c r="BA204" s="74"/>
    </row>
    <row r="205" spans="1:53" ht="26.25" customHeight="1" x14ac:dyDescent="0.2">
      <c r="A205" s="77"/>
      <c r="B205" s="78"/>
      <c r="C205" s="77">
        <v>202</v>
      </c>
      <c r="D205" s="85" t="s">
        <v>252</v>
      </c>
      <c r="E205" s="86" t="str">
        <f t="array" aca="1" ref="E205" ca="1">IFERROR(IMAGE(INDEX(Poke_Ref!$C$2:$C$745, MATCH(D205, Poke_Ref!$B$2:$B$745,0)), 3), "")</f>
        <v/>
      </c>
      <c r="F205" s="7"/>
      <c r="G205" s="7"/>
      <c r="H205" s="7" t="s">
        <v>8</v>
      </c>
      <c r="I205" s="7"/>
      <c r="J205" s="7"/>
      <c r="K205" s="7"/>
      <c r="L205" s="7"/>
      <c r="M205" s="7"/>
      <c r="N205" s="7"/>
      <c r="O205" s="7"/>
      <c r="P205" s="7"/>
      <c r="Q205" s="7"/>
      <c r="R205" s="7"/>
      <c r="S205" s="7"/>
      <c r="T205" s="7"/>
      <c r="U205" s="7"/>
      <c r="V205" s="7"/>
      <c r="W205" s="7"/>
      <c r="X205" s="7"/>
      <c r="Y205" s="7"/>
      <c r="Z205" s="7"/>
      <c r="AA205" s="7"/>
      <c r="AB205" s="7"/>
      <c r="AC205" s="103"/>
      <c r="AD205" s="103"/>
      <c r="AE205" s="103"/>
      <c r="AF205" s="73"/>
      <c r="AG205" s="74"/>
      <c r="AH205" s="74"/>
      <c r="AI205" s="74"/>
      <c r="AJ205" s="74"/>
      <c r="AK205" s="74"/>
      <c r="AL205" s="74"/>
      <c r="AM205" s="74"/>
      <c r="AN205" s="74"/>
      <c r="AO205" s="74"/>
      <c r="AP205" s="74"/>
      <c r="AQ205" s="74"/>
      <c r="AR205" s="74"/>
      <c r="AS205" s="74"/>
      <c r="AT205" s="74"/>
      <c r="AU205" s="74"/>
      <c r="AV205" s="74"/>
      <c r="AW205" s="74"/>
      <c r="AX205" s="74"/>
      <c r="AY205" s="74"/>
      <c r="AZ205" s="74"/>
      <c r="BA205" s="74"/>
    </row>
    <row r="206" spans="1:53" ht="26.25" customHeight="1" x14ac:dyDescent="0.2">
      <c r="A206" s="77"/>
      <c r="B206" s="78"/>
      <c r="C206" s="77">
        <v>203</v>
      </c>
      <c r="D206" s="85" t="s">
        <v>253</v>
      </c>
      <c r="E206" s="86" t="str">
        <f t="array" aca="1" ref="E206" ca="1">IFERROR(IMAGE(INDEX(Poke_Ref!$C$2:$C$745, MATCH(D206, Poke_Ref!$B$2:$B$745,0)), 3), "")</f>
        <v/>
      </c>
      <c r="F206" s="7"/>
      <c r="G206" s="7"/>
      <c r="H206" s="7" t="s">
        <v>8</v>
      </c>
      <c r="I206" s="7"/>
      <c r="J206" s="7"/>
      <c r="K206" s="7"/>
      <c r="L206" s="7"/>
      <c r="M206" s="7"/>
      <c r="N206" s="7"/>
      <c r="O206" s="7"/>
      <c r="P206" s="7"/>
      <c r="Q206" s="7"/>
      <c r="R206" s="7"/>
      <c r="S206" s="7"/>
      <c r="T206" s="7"/>
      <c r="U206" s="7"/>
      <c r="V206" s="7"/>
      <c r="W206" s="7"/>
      <c r="X206" s="7"/>
      <c r="Y206" s="7"/>
      <c r="Z206" s="7"/>
      <c r="AA206" s="7"/>
      <c r="AB206" s="7"/>
      <c r="AC206" s="103"/>
      <c r="AD206" s="103"/>
      <c r="AE206" s="103"/>
      <c r="AF206" s="73"/>
      <c r="AG206" s="74"/>
      <c r="AH206" s="74"/>
      <c r="AI206" s="74"/>
      <c r="AJ206" s="74"/>
      <c r="AK206" s="74"/>
      <c r="AL206" s="74"/>
      <c r="AM206" s="74"/>
      <c r="AN206" s="74"/>
      <c r="AO206" s="74"/>
      <c r="AP206" s="74"/>
      <c r="AQ206" s="74"/>
      <c r="AR206" s="74"/>
      <c r="AS206" s="74"/>
      <c r="AT206" s="74"/>
      <c r="AU206" s="74"/>
      <c r="AV206" s="74"/>
      <c r="AW206" s="74"/>
      <c r="AX206" s="74"/>
      <c r="AY206" s="74"/>
      <c r="AZ206" s="74"/>
      <c r="BA206" s="74"/>
    </row>
    <row r="207" spans="1:53" ht="26.25" customHeight="1" x14ac:dyDescent="0.2">
      <c r="A207" s="77"/>
      <c r="B207" s="78"/>
      <c r="C207" s="77">
        <v>204</v>
      </c>
      <c r="D207" s="85" t="s">
        <v>254</v>
      </c>
      <c r="E207" s="86" t="str">
        <f t="array" aca="1" ref="E207" ca="1">IFERROR(IMAGE(INDEX(Poke_Ref!$C$2:$C$745, MATCH(D207, Poke_Ref!$B$2:$B$745,0)), 3), "")</f>
        <v/>
      </c>
      <c r="F207" s="7"/>
      <c r="G207" s="7"/>
      <c r="H207" s="7"/>
      <c r="I207" s="7"/>
      <c r="J207" s="7"/>
      <c r="K207" s="7"/>
      <c r="L207" s="7"/>
      <c r="M207" s="7"/>
      <c r="N207" s="7"/>
      <c r="O207" s="7"/>
      <c r="P207" s="7"/>
      <c r="Q207" s="7"/>
      <c r="R207" s="7"/>
      <c r="S207" s="7"/>
      <c r="T207" s="7"/>
      <c r="U207" s="7"/>
      <c r="V207" s="7"/>
      <c r="W207" s="7"/>
      <c r="X207" s="7"/>
      <c r="Y207" s="7"/>
      <c r="Z207" s="7"/>
      <c r="AA207" s="7"/>
      <c r="AB207" s="7"/>
      <c r="AC207" s="103"/>
      <c r="AD207" s="103"/>
      <c r="AE207" s="103"/>
      <c r="AF207" s="73"/>
      <c r="AG207" s="74"/>
      <c r="AH207" s="74"/>
      <c r="AI207" s="74"/>
      <c r="AJ207" s="74"/>
      <c r="AK207" s="74"/>
      <c r="AL207" s="74"/>
      <c r="AM207" s="74"/>
      <c r="AN207" s="74"/>
      <c r="AO207" s="74"/>
      <c r="AP207" s="74"/>
      <c r="AQ207" s="74"/>
      <c r="AR207" s="74"/>
      <c r="AS207" s="74"/>
      <c r="AT207" s="74"/>
      <c r="AU207" s="74"/>
      <c r="AV207" s="74"/>
      <c r="AW207" s="74"/>
      <c r="AX207" s="74"/>
      <c r="AY207" s="74"/>
      <c r="AZ207" s="74"/>
      <c r="BA207" s="74"/>
    </row>
    <row r="208" spans="1:53" ht="26.25" customHeight="1" x14ac:dyDescent="0.2">
      <c r="A208" s="77"/>
      <c r="B208" s="78"/>
      <c r="C208" s="77">
        <v>205</v>
      </c>
      <c r="D208" s="85" t="s">
        <v>255</v>
      </c>
      <c r="E208" s="86" t="str">
        <f t="array" aca="1" ref="E208" ca="1">IFERROR(IMAGE(INDEX(Poke_Ref!$C$2:$C$745, MATCH(D208, Poke_Ref!$B$2:$B$745,0)), 3), "")</f>
        <v/>
      </c>
      <c r="F208" s="7"/>
      <c r="G208" s="7"/>
      <c r="H208" s="7" t="s">
        <v>8</v>
      </c>
      <c r="I208" s="7"/>
      <c r="J208" s="7"/>
      <c r="K208" s="7"/>
      <c r="L208" s="7"/>
      <c r="M208" s="7"/>
      <c r="N208" s="7"/>
      <c r="O208" s="7"/>
      <c r="P208" s="7"/>
      <c r="Q208" s="7"/>
      <c r="R208" s="7"/>
      <c r="S208" s="7"/>
      <c r="T208" s="7"/>
      <c r="U208" s="7"/>
      <c r="V208" s="7"/>
      <c r="W208" s="7"/>
      <c r="X208" s="7"/>
      <c r="Y208" s="7"/>
      <c r="Z208" s="7"/>
      <c r="AA208" s="7"/>
      <c r="AB208" s="7"/>
      <c r="AC208" s="103"/>
      <c r="AD208" s="103"/>
      <c r="AE208" s="103"/>
      <c r="AF208" s="73"/>
      <c r="AG208" s="74"/>
      <c r="AH208" s="74"/>
      <c r="AI208" s="74"/>
      <c r="AJ208" s="74"/>
      <c r="AK208" s="74"/>
      <c r="AL208" s="74"/>
      <c r="AM208" s="74"/>
      <c r="AN208" s="74"/>
      <c r="AO208" s="74"/>
      <c r="AP208" s="74"/>
      <c r="AQ208" s="74"/>
      <c r="AR208" s="74"/>
      <c r="AS208" s="74"/>
      <c r="AT208" s="74"/>
      <c r="AU208" s="74"/>
      <c r="AV208" s="74"/>
      <c r="AW208" s="74"/>
      <c r="AX208" s="74"/>
      <c r="AY208" s="74"/>
      <c r="AZ208" s="74"/>
      <c r="BA208" s="74"/>
    </row>
    <row r="209" spans="1:53" ht="26.25" customHeight="1" x14ac:dyDescent="0.2">
      <c r="A209" s="77"/>
      <c r="B209" s="78"/>
      <c r="C209" s="77">
        <v>206</v>
      </c>
      <c r="D209" s="85" t="s">
        <v>256</v>
      </c>
      <c r="E209" s="86" t="str">
        <f t="array" aca="1" ref="E209" ca="1">IFERROR(IMAGE(INDEX(Poke_Ref!$C$2:$C$745, MATCH(D209, Poke_Ref!$B$2:$B$745,0)), 3), "")</f>
        <v/>
      </c>
      <c r="F209" s="7"/>
      <c r="G209" s="7"/>
      <c r="H209" s="7" t="s">
        <v>8</v>
      </c>
      <c r="I209" s="7"/>
      <c r="J209" s="7"/>
      <c r="K209" s="7"/>
      <c r="L209" s="7"/>
      <c r="M209" s="7"/>
      <c r="N209" s="7"/>
      <c r="O209" s="7"/>
      <c r="P209" s="7"/>
      <c r="Q209" s="7"/>
      <c r="R209" s="7"/>
      <c r="S209" s="7"/>
      <c r="T209" s="7"/>
      <c r="U209" s="7"/>
      <c r="V209" s="7"/>
      <c r="W209" s="7"/>
      <c r="X209" s="7"/>
      <c r="Y209" s="7"/>
      <c r="Z209" s="7"/>
      <c r="AA209" s="7"/>
      <c r="AB209" s="7"/>
      <c r="AC209" s="103"/>
      <c r="AD209" s="103"/>
      <c r="AE209" s="103"/>
      <c r="AF209" s="73"/>
      <c r="AG209" s="74"/>
      <c r="AH209" s="74"/>
      <c r="AI209" s="74"/>
      <c r="AJ209" s="74"/>
      <c r="AK209" s="74"/>
      <c r="AL209" s="74"/>
      <c r="AM209" s="74"/>
      <c r="AN209" s="74"/>
      <c r="AO209" s="74"/>
      <c r="AP209" s="74"/>
      <c r="AQ209" s="74"/>
      <c r="AR209" s="74"/>
      <c r="AS209" s="74"/>
      <c r="AT209" s="74"/>
      <c r="AU209" s="74"/>
      <c r="AV209" s="74"/>
      <c r="AW209" s="74"/>
      <c r="AX209" s="74"/>
      <c r="AY209" s="74"/>
      <c r="AZ209" s="74"/>
      <c r="BA209" s="74"/>
    </row>
    <row r="210" spans="1:53" ht="26.25" customHeight="1" x14ac:dyDescent="0.2">
      <c r="A210" s="77"/>
      <c r="B210" s="78"/>
      <c r="C210" s="77">
        <v>207</v>
      </c>
      <c r="D210" s="85" t="s">
        <v>257</v>
      </c>
      <c r="E210" s="86" t="str">
        <f t="array" aca="1" ref="E210" ca="1">IFERROR(IMAGE(INDEX(Poke_Ref!$C$2:$C$745, MATCH(D210, Poke_Ref!$B$2:$B$745,0)), 3), "")</f>
        <v/>
      </c>
      <c r="F210" s="7"/>
      <c r="G210" s="7"/>
      <c r="H210" s="7" t="s">
        <v>8</v>
      </c>
      <c r="I210" s="7"/>
      <c r="J210" s="7"/>
      <c r="K210" s="7"/>
      <c r="L210" s="7"/>
      <c r="M210" s="7"/>
      <c r="N210" s="7"/>
      <c r="O210" s="7"/>
      <c r="P210" s="7"/>
      <c r="Q210" s="7"/>
      <c r="R210" s="7"/>
      <c r="S210" s="7"/>
      <c r="T210" s="7"/>
      <c r="U210" s="7"/>
      <c r="V210" s="7"/>
      <c r="W210" s="7"/>
      <c r="X210" s="7"/>
      <c r="Y210" s="7"/>
      <c r="Z210" s="7"/>
      <c r="AA210" s="7"/>
      <c r="AB210" s="7"/>
      <c r="AC210" s="103"/>
      <c r="AD210" s="103"/>
      <c r="AE210" s="103"/>
      <c r="AF210" s="73"/>
      <c r="AG210" s="74"/>
      <c r="AH210" s="74"/>
      <c r="AI210" s="74"/>
      <c r="AJ210" s="74"/>
      <c r="AK210" s="74"/>
      <c r="AL210" s="74"/>
      <c r="AM210" s="74"/>
      <c r="AN210" s="74"/>
      <c r="AO210" s="74"/>
      <c r="AP210" s="74"/>
      <c r="AQ210" s="74"/>
      <c r="AR210" s="74"/>
      <c r="AS210" s="74"/>
      <c r="AT210" s="74"/>
      <c r="AU210" s="74"/>
      <c r="AV210" s="74"/>
      <c r="AW210" s="74"/>
      <c r="AX210" s="74"/>
      <c r="AY210" s="74"/>
      <c r="AZ210" s="74"/>
      <c r="BA210" s="74"/>
    </row>
    <row r="211" spans="1:53" ht="26.25" customHeight="1" x14ac:dyDescent="0.2">
      <c r="A211" s="77"/>
      <c r="B211" s="78"/>
      <c r="C211" s="77">
        <v>208</v>
      </c>
      <c r="D211" s="85" t="s">
        <v>258</v>
      </c>
      <c r="E211" s="86" t="str">
        <f t="array" aca="1" ref="E211" ca="1">IFERROR(IMAGE(INDEX(Poke_Ref!$C$2:$C$745, MATCH(D211, Poke_Ref!$B$2:$B$745,0)), 3), "")</f>
        <v/>
      </c>
      <c r="F211" s="95"/>
      <c r="G211" s="95"/>
      <c r="H211" s="95"/>
      <c r="I211" s="95"/>
      <c r="J211" s="95"/>
      <c r="K211" s="95"/>
      <c r="L211" s="95"/>
      <c r="M211" s="95"/>
      <c r="N211" s="95"/>
      <c r="O211" s="95"/>
      <c r="P211" s="95"/>
      <c r="Q211" s="95"/>
      <c r="R211" s="95"/>
      <c r="S211" s="95"/>
      <c r="T211" s="95"/>
      <c r="U211" s="95"/>
      <c r="V211" s="95"/>
      <c r="W211" s="95"/>
      <c r="X211" s="95"/>
      <c r="Y211" s="95"/>
      <c r="Z211" s="95"/>
      <c r="AA211" s="95"/>
      <c r="AB211" s="95"/>
      <c r="AC211" s="102"/>
      <c r="AD211" s="102"/>
      <c r="AE211" s="102"/>
      <c r="AF211" s="73"/>
      <c r="AG211" s="74"/>
      <c r="AH211" s="74"/>
      <c r="AI211" s="74"/>
      <c r="AJ211" s="74"/>
      <c r="AK211" s="74"/>
      <c r="AL211" s="74"/>
      <c r="AM211" s="74"/>
      <c r="AN211" s="74"/>
      <c r="AO211" s="74"/>
      <c r="AP211" s="74"/>
      <c r="AQ211" s="74"/>
      <c r="AR211" s="74"/>
      <c r="AS211" s="74"/>
      <c r="AT211" s="74"/>
      <c r="AU211" s="74"/>
      <c r="AV211" s="74"/>
      <c r="AW211" s="74"/>
      <c r="AX211" s="74"/>
      <c r="AY211" s="74"/>
      <c r="AZ211" s="74"/>
      <c r="BA211" s="74"/>
    </row>
    <row r="212" spans="1:53" ht="26.25" customHeight="1" x14ac:dyDescent="0.2">
      <c r="A212" s="77"/>
      <c r="B212" s="78"/>
      <c r="C212" s="77">
        <v>209</v>
      </c>
      <c r="D212" s="85" t="s">
        <v>259</v>
      </c>
      <c r="E212" s="86" t="str">
        <f t="array" aca="1" ref="E212" ca="1">IFERROR(IMAGE(INDEX(Poke_Ref!$C$2:$C$745, MATCH(D212, Poke_Ref!$B$2:$B$745,0)), 3), "")</f>
        <v/>
      </c>
      <c r="F212" s="7"/>
      <c r="G212" s="7"/>
      <c r="H212" s="7"/>
      <c r="I212" s="7"/>
      <c r="J212" s="7"/>
      <c r="K212" s="7"/>
      <c r="L212" s="7"/>
      <c r="M212" s="7"/>
      <c r="N212" s="7"/>
      <c r="O212" s="7"/>
      <c r="P212" s="7"/>
      <c r="Q212" s="7"/>
      <c r="R212" s="7"/>
      <c r="S212" s="7"/>
      <c r="T212" s="7"/>
      <c r="U212" s="7"/>
      <c r="V212" s="7"/>
      <c r="W212" s="7"/>
      <c r="X212" s="7"/>
      <c r="Y212" s="7"/>
      <c r="Z212" s="7"/>
      <c r="AA212" s="7"/>
      <c r="AB212" s="7"/>
      <c r="AC212" s="103"/>
      <c r="AD212" s="103"/>
      <c r="AE212" s="103"/>
      <c r="AF212" s="73"/>
      <c r="AG212" s="74"/>
      <c r="AH212" s="74"/>
      <c r="AI212" s="74"/>
      <c r="AJ212" s="74"/>
      <c r="AK212" s="74"/>
      <c r="AL212" s="74"/>
      <c r="AM212" s="74"/>
      <c r="AN212" s="74"/>
      <c r="AO212" s="74"/>
      <c r="AP212" s="74"/>
      <c r="AQ212" s="74"/>
      <c r="AR212" s="74"/>
      <c r="AS212" s="74"/>
      <c r="AT212" s="74"/>
      <c r="AU212" s="74"/>
      <c r="AV212" s="74"/>
      <c r="AW212" s="74"/>
      <c r="AX212" s="74"/>
      <c r="AY212" s="74"/>
      <c r="AZ212" s="74"/>
      <c r="BA212" s="74"/>
    </row>
    <row r="213" spans="1:53" ht="26.25" customHeight="1" x14ac:dyDescent="0.2">
      <c r="A213" s="77"/>
      <c r="B213" s="78"/>
      <c r="C213" s="77">
        <v>210</v>
      </c>
      <c r="D213" s="85" t="s">
        <v>260</v>
      </c>
      <c r="E213" s="86" t="str">
        <f t="array" aca="1" ref="E213" ca="1">IFERROR(IMAGE(INDEX(Poke_Ref!$C$2:$C$745, MATCH(D213, Poke_Ref!$B$2:$B$745,0)), 3), "")</f>
        <v/>
      </c>
      <c r="F213" s="95"/>
      <c r="G213" s="95"/>
      <c r="H213" s="95"/>
      <c r="I213" s="95"/>
      <c r="J213" s="95"/>
      <c r="K213" s="95"/>
      <c r="L213" s="95"/>
      <c r="M213" s="95"/>
      <c r="N213" s="95"/>
      <c r="O213" s="95"/>
      <c r="P213" s="95"/>
      <c r="Q213" s="95"/>
      <c r="R213" s="95"/>
      <c r="S213" s="95"/>
      <c r="T213" s="95"/>
      <c r="U213" s="95"/>
      <c r="V213" s="95"/>
      <c r="W213" s="95"/>
      <c r="X213" s="95"/>
      <c r="Y213" s="95"/>
      <c r="Z213" s="95"/>
      <c r="AA213" s="95"/>
      <c r="AB213" s="95"/>
      <c r="AC213" s="102"/>
      <c r="AD213" s="102"/>
      <c r="AE213" s="102"/>
      <c r="AF213" s="73"/>
      <c r="AG213" s="74"/>
      <c r="AH213" s="74"/>
      <c r="AI213" s="74"/>
      <c r="AJ213" s="74"/>
      <c r="AK213" s="74"/>
      <c r="AL213" s="74"/>
      <c r="AM213" s="74"/>
      <c r="AN213" s="74"/>
      <c r="AO213" s="74"/>
      <c r="AP213" s="74"/>
      <c r="AQ213" s="74"/>
      <c r="AR213" s="74"/>
      <c r="AS213" s="74"/>
      <c r="AT213" s="74"/>
      <c r="AU213" s="74"/>
      <c r="AV213" s="74"/>
      <c r="AW213" s="74"/>
      <c r="AX213" s="74"/>
      <c r="AY213" s="74"/>
      <c r="AZ213" s="74"/>
      <c r="BA213" s="74"/>
    </row>
    <row r="214" spans="1:53" ht="26.25" customHeight="1" x14ac:dyDescent="0.2">
      <c r="A214" s="77"/>
      <c r="B214" s="78"/>
      <c r="C214" s="77">
        <v>211</v>
      </c>
      <c r="D214" s="85" t="s">
        <v>261</v>
      </c>
      <c r="E214" s="86" t="str">
        <f t="array" aca="1" ref="E214" ca="1">IFERROR(IMAGE(INDEX(Poke_Ref!$C$2:$C$745, MATCH(D214, Poke_Ref!$B$2:$B$745,0)), 3), "")</f>
        <v/>
      </c>
      <c r="F214" s="7"/>
      <c r="G214" s="7"/>
      <c r="H214" s="7"/>
      <c r="I214" s="7"/>
      <c r="J214" s="7"/>
      <c r="K214" s="7"/>
      <c r="L214" s="7"/>
      <c r="M214" s="7"/>
      <c r="N214" s="7"/>
      <c r="O214" s="7"/>
      <c r="P214" s="7"/>
      <c r="Q214" s="7"/>
      <c r="R214" s="7"/>
      <c r="S214" s="7"/>
      <c r="T214" s="7"/>
      <c r="U214" s="7"/>
      <c r="V214" s="7"/>
      <c r="W214" s="7"/>
      <c r="X214" s="7"/>
      <c r="Y214" s="7"/>
      <c r="Z214" s="7"/>
      <c r="AA214" s="7"/>
      <c r="AB214" s="7"/>
      <c r="AC214" s="103"/>
      <c r="AD214" s="103"/>
      <c r="AE214" s="103"/>
      <c r="AF214" s="73"/>
      <c r="AG214" s="74"/>
      <c r="AH214" s="74"/>
      <c r="AI214" s="74"/>
      <c r="AJ214" s="74"/>
      <c r="AK214" s="74"/>
      <c r="AL214" s="74"/>
      <c r="AM214" s="74"/>
      <c r="AN214" s="74"/>
      <c r="AO214" s="74"/>
      <c r="AP214" s="74"/>
      <c r="AQ214" s="74"/>
      <c r="AR214" s="74"/>
      <c r="AS214" s="74"/>
      <c r="AT214" s="74"/>
      <c r="AU214" s="74"/>
      <c r="AV214" s="74"/>
      <c r="AW214" s="74"/>
      <c r="AX214" s="74"/>
      <c r="AY214" s="74"/>
      <c r="AZ214" s="74"/>
      <c r="BA214" s="74"/>
    </row>
    <row r="215" spans="1:53" ht="26.25" customHeight="1" x14ac:dyDescent="0.2">
      <c r="A215" s="77"/>
      <c r="B215" s="78"/>
      <c r="C215" s="77">
        <v>212</v>
      </c>
      <c r="D215" s="85" t="s">
        <v>262</v>
      </c>
      <c r="E215" s="86" t="str">
        <f t="array" aca="1" ref="E215" ca="1">IFERROR(IMAGE(INDEX(Poke_Ref!$C$2:$C$745, MATCH(D215, Poke_Ref!$B$2:$B$745,0)), 3), "")</f>
        <v/>
      </c>
      <c r="F215" s="7"/>
      <c r="G215" s="7"/>
      <c r="H215" s="7" t="s">
        <v>8</v>
      </c>
      <c r="I215" s="7"/>
      <c r="J215" s="7"/>
      <c r="K215" s="7"/>
      <c r="L215" s="7"/>
      <c r="M215" s="7"/>
      <c r="N215" s="7"/>
      <c r="O215" s="7"/>
      <c r="P215" s="7"/>
      <c r="Q215" s="7"/>
      <c r="R215" s="7"/>
      <c r="S215" s="7"/>
      <c r="T215" s="7"/>
      <c r="U215" s="7"/>
      <c r="V215" s="7"/>
      <c r="W215" s="7"/>
      <c r="X215" s="7"/>
      <c r="Y215" s="7"/>
      <c r="Z215" s="7"/>
      <c r="AA215" s="7"/>
      <c r="AB215" s="7"/>
      <c r="AC215" s="103"/>
      <c r="AD215" s="103"/>
      <c r="AE215" s="103"/>
      <c r="AF215" s="73"/>
      <c r="AG215" s="74"/>
      <c r="AH215" s="74"/>
      <c r="AI215" s="74"/>
      <c r="AJ215" s="74"/>
      <c r="AK215" s="74"/>
      <c r="AL215" s="74"/>
      <c r="AM215" s="74"/>
      <c r="AN215" s="74"/>
      <c r="AO215" s="74"/>
      <c r="AP215" s="74"/>
      <c r="AQ215" s="74"/>
      <c r="AR215" s="74"/>
      <c r="AS215" s="74"/>
      <c r="AT215" s="74"/>
      <c r="AU215" s="74"/>
      <c r="AV215" s="74"/>
      <c r="AW215" s="74"/>
      <c r="AX215" s="74"/>
      <c r="AY215" s="74"/>
      <c r="AZ215" s="74"/>
      <c r="BA215" s="74"/>
    </row>
    <row r="216" spans="1:53" ht="26.25" customHeight="1" x14ac:dyDescent="0.2">
      <c r="A216" s="77"/>
      <c r="B216" s="78"/>
      <c r="C216" s="77">
        <v>213</v>
      </c>
      <c r="D216" s="85" t="s">
        <v>263</v>
      </c>
      <c r="E216" s="86" t="str">
        <f t="array" aca="1" ref="E216" ca="1">IFERROR(IMAGE(INDEX(Poke_Ref!$C$2:$C$745, MATCH(D216, Poke_Ref!$B$2:$B$745,0)), 3), "")</f>
        <v/>
      </c>
      <c r="F216" s="7"/>
      <c r="G216" s="7"/>
      <c r="H216" s="7"/>
      <c r="I216" s="7"/>
      <c r="J216" s="7"/>
      <c r="K216" s="7"/>
      <c r="L216" s="7"/>
      <c r="M216" s="7"/>
      <c r="N216" s="7"/>
      <c r="O216" s="7"/>
      <c r="P216" s="7"/>
      <c r="Q216" s="7"/>
      <c r="R216" s="7"/>
      <c r="S216" s="7"/>
      <c r="T216" s="7"/>
      <c r="U216" s="7"/>
      <c r="V216" s="7"/>
      <c r="W216" s="7"/>
      <c r="X216" s="7"/>
      <c r="Y216" s="7"/>
      <c r="Z216" s="7"/>
      <c r="AA216" s="7"/>
      <c r="AB216" s="7"/>
      <c r="AC216" s="103"/>
      <c r="AD216" s="103"/>
      <c r="AE216" s="103"/>
      <c r="AF216" s="73"/>
      <c r="AG216" s="74"/>
      <c r="AH216" s="74"/>
      <c r="AI216" s="74"/>
      <c r="AJ216" s="74"/>
      <c r="AK216" s="74"/>
      <c r="AL216" s="74"/>
      <c r="AM216" s="74"/>
      <c r="AN216" s="74"/>
      <c r="AO216" s="74"/>
      <c r="AP216" s="74"/>
      <c r="AQ216" s="74"/>
      <c r="AR216" s="74"/>
      <c r="AS216" s="74"/>
      <c r="AT216" s="74"/>
      <c r="AU216" s="74"/>
      <c r="AV216" s="74"/>
      <c r="AW216" s="74"/>
      <c r="AX216" s="74"/>
      <c r="AY216" s="74"/>
      <c r="AZ216" s="74"/>
      <c r="BA216" s="74"/>
    </row>
    <row r="217" spans="1:53" ht="26.25" customHeight="1" x14ac:dyDescent="0.2">
      <c r="A217" s="77"/>
      <c r="B217" s="78"/>
      <c r="C217" s="77">
        <v>214</v>
      </c>
      <c r="D217" s="85" t="s">
        <v>264</v>
      </c>
      <c r="E217" s="86" t="str">
        <f t="array" aca="1" ref="E217" ca="1">IFERROR(IMAGE(INDEX(Poke_Ref!$C$2:$C$745, MATCH(D217, Poke_Ref!$B$2:$B$745,0)), 3), "")</f>
        <v/>
      </c>
      <c r="F217" s="7"/>
      <c r="G217" s="7"/>
      <c r="H217" s="7" t="s">
        <v>8</v>
      </c>
      <c r="I217" s="7"/>
      <c r="J217" s="7"/>
      <c r="K217" s="7"/>
      <c r="L217" s="7"/>
      <c r="M217" s="7"/>
      <c r="N217" s="7"/>
      <c r="O217" s="7"/>
      <c r="P217" s="7"/>
      <c r="Q217" s="7"/>
      <c r="R217" s="7"/>
      <c r="S217" s="7"/>
      <c r="T217" s="7"/>
      <c r="U217" s="7"/>
      <c r="V217" s="7"/>
      <c r="W217" s="7"/>
      <c r="X217" s="7"/>
      <c r="Y217" s="7"/>
      <c r="Z217" s="7"/>
      <c r="AA217" s="7"/>
      <c r="AB217" s="7"/>
      <c r="AC217" s="103"/>
      <c r="AD217" s="103"/>
      <c r="AE217" s="103"/>
      <c r="AF217" s="73"/>
      <c r="AG217" s="74"/>
      <c r="AH217" s="74"/>
      <c r="AI217" s="74"/>
      <c r="AJ217" s="74"/>
      <c r="AK217" s="74"/>
      <c r="AL217" s="74"/>
      <c r="AM217" s="74"/>
      <c r="AN217" s="74"/>
      <c r="AO217" s="74"/>
      <c r="AP217" s="74"/>
      <c r="AQ217" s="74"/>
      <c r="AR217" s="74"/>
      <c r="AS217" s="74"/>
      <c r="AT217" s="74"/>
      <c r="AU217" s="74"/>
      <c r="AV217" s="74"/>
      <c r="AW217" s="74"/>
      <c r="AX217" s="74"/>
      <c r="AY217" s="74"/>
      <c r="AZ217" s="74"/>
      <c r="BA217" s="74"/>
    </row>
    <row r="218" spans="1:53" ht="26.25" customHeight="1" x14ac:dyDescent="0.2">
      <c r="A218" s="77"/>
      <c r="B218" s="78"/>
      <c r="C218" s="77">
        <v>215</v>
      </c>
      <c r="D218" s="85" t="s">
        <v>265</v>
      </c>
      <c r="E218" s="86" t="str">
        <f t="array" aca="1" ref="E218" ca="1">IFERROR(IMAGE(INDEX(Poke_Ref!$C$2:$C$745, MATCH(D218, Poke_Ref!$B$2:$B$745,0)), 3), "")</f>
        <v/>
      </c>
      <c r="F218" s="7"/>
      <c r="G218" s="7"/>
      <c r="H218" s="7"/>
      <c r="I218" s="7"/>
      <c r="J218" s="7"/>
      <c r="K218" s="7"/>
      <c r="L218" s="7"/>
      <c r="M218" s="7"/>
      <c r="N218" s="7"/>
      <c r="O218" s="7"/>
      <c r="P218" s="7"/>
      <c r="Q218" s="7"/>
      <c r="R218" s="7"/>
      <c r="S218" s="7"/>
      <c r="T218" s="7"/>
      <c r="U218" s="7"/>
      <c r="V218" s="7"/>
      <c r="W218" s="7"/>
      <c r="X218" s="7"/>
      <c r="Y218" s="7"/>
      <c r="Z218" s="7"/>
      <c r="AA218" s="7"/>
      <c r="AB218" s="7"/>
      <c r="AC218" s="103"/>
      <c r="AD218" s="103"/>
      <c r="AE218" s="103"/>
      <c r="AF218" s="73"/>
      <c r="AG218" s="74"/>
      <c r="AH218" s="74"/>
      <c r="AI218" s="74"/>
      <c r="AJ218" s="74"/>
      <c r="AK218" s="74"/>
      <c r="AL218" s="74"/>
      <c r="AM218" s="74"/>
      <c r="AN218" s="74"/>
      <c r="AO218" s="74"/>
      <c r="AP218" s="74"/>
      <c r="AQ218" s="74"/>
      <c r="AR218" s="74"/>
      <c r="AS218" s="74"/>
      <c r="AT218" s="74"/>
      <c r="AU218" s="74"/>
      <c r="AV218" s="74"/>
      <c r="AW218" s="74"/>
      <c r="AX218" s="74"/>
      <c r="AY218" s="74"/>
      <c r="AZ218" s="74"/>
      <c r="BA218" s="74"/>
    </row>
    <row r="219" spans="1:53" ht="26.25" customHeight="1" x14ac:dyDescent="0.2">
      <c r="A219" s="77"/>
      <c r="B219" s="78"/>
      <c r="C219" s="77">
        <v>216</v>
      </c>
      <c r="D219" s="85" t="s">
        <v>266</v>
      </c>
      <c r="E219" s="86" t="str">
        <f t="array" aca="1" ref="E219" ca="1">IFERROR(IMAGE(INDEX(Poke_Ref!$C$2:$C$745, MATCH(D219, Poke_Ref!$B$2:$B$745,0)), 3), "")</f>
        <v/>
      </c>
      <c r="F219" s="95"/>
      <c r="G219" s="95"/>
      <c r="H219" s="95"/>
      <c r="I219" s="95"/>
      <c r="J219" s="95"/>
      <c r="K219" s="95"/>
      <c r="L219" s="95"/>
      <c r="M219" s="95"/>
      <c r="N219" s="95"/>
      <c r="O219" s="95"/>
      <c r="P219" s="95"/>
      <c r="Q219" s="95"/>
      <c r="R219" s="95"/>
      <c r="S219" s="95"/>
      <c r="T219" s="95"/>
      <c r="U219" s="95"/>
      <c r="V219" s="95"/>
      <c r="W219" s="95"/>
      <c r="X219" s="95"/>
      <c r="Y219" s="95"/>
      <c r="Z219" s="95"/>
      <c r="AA219" s="95"/>
      <c r="AB219" s="95"/>
      <c r="AC219" s="102"/>
      <c r="AD219" s="102"/>
      <c r="AE219" s="102"/>
      <c r="AF219" s="73"/>
      <c r="AG219" s="74"/>
      <c r="AH219" s="74"/>
      <c r="AI219" s="74"/>
      <c r="AJ219" s="74"/>
      <c r="AK219" s="74"/>
      <c r="AL219" s="74"/>
      <c r="AM219" s="74"/>
      <c r="AN219" s="74"/>
      <c r="AO219" s="74"/>
      <c r="AP219" s="74"/>
      <c r="AQ219" s="74"/>
      <c r="AR219" s="74"/>
      <c r="AS219" s="74"/>
      <c r="AT219" s="74"/>
      <c r="AU219" s="74"/>
      <c r="AV219" s="74"/>
      <c r="AW219" s="74"/>
      <c r="AX219" s="74"/>
      <c r="AY219" s="74"/>
      <c r="AZ219" s="74"/>
      <c r="BA219" s="74"/>
    </row>
    <row r="220" spans="1:53" ht="26.25" customHeight="1" x14ac:dyDescent="0.2">
      <c r="A220" s="77"/>
      <c r="B220" s="78"/>
      <c r="C220" s="77">
        <v>217</v>
      </c>
      <c r="D220" s="85" t="s">
        <v>267</v>
      </c>
      <c r="E220" s="86" t="str">
        <f t="array" aca="1" ref="E220" ca="1">IFERROR(IMAGE(INDEX(Poke_Ref!$C$2:$C$745, MATCH(D220, Poke_Ref!$B$2:$B$745,0)), 3), "")</f>
        <v/>
      </c>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101"/>
      <c r="AD220" s="101"/>
      <c r="AE220" s="101"/>
      <c r="AF220" s="73"/>
      <c r="AG220" s="74"/>
      <c r="AH220" s="74"/>
      <c r="AI220" s="74"/>
      <c r="AJ220" s="74"/>
      <c r="AK220" s="74"/>
      <c r="AL220" s="74"/>
      <c r="AM220" s="74"/>
      <c r="AN220" s="74"/>
      <c r="AO220" s="74"/>
      <c r="AP220" s="74"/>
      <c r="AQ220" s="74"/>
      <c r="AR220" s="74"/>
      <c r="AS220" s="74"/>
      <c r="AT220" s="74"/>
      <c r="AU220" s="74"/>
      <c r="AV220" s="74"/>
      <c r="AW220" s="74"/>
      <c r="AX220" s="74"/>
      <c r="AY220" s="74"/>
      <c r="AZ220" s="74"/>
      <c r="BA220" s="74"/>
    </row>
    <row r="221" spans="1:53" ht="26.25" customHeight="1" x14ac:dyDescent="0.2">
      <c r="A221" s="77"/>
      <c r="B221" s="78"/>
      <c r="C221" s="77">
        <v>218</v>
      </c>
      <c r="D221" s="85" t="s">
        <v>268</v>
      </c>
      <c r="E221" s="86" t="str">
        <f t="array" aca="1" ref="E221" ca="1">IFERROR(IMAGE(INDEX(Poke_Ref!$C$2:$C$745, MATCH(D221, Poke_Ref!$B$2:$B$745,0)), 3), "")</f>
        <v/>
      </c>
      <c r="F221" s="87"/>
      <c r="G221" s="87"/>
      <c r="H221" s="87" t="s">
        <v>8</v>
      </c>
      <c r="I221" s="87"/>
      <c r="J221" s="87"/>
      <c r="K221" s="87"/>
      <c r="L221" s="87"/>
      <c r="M221" s="87"/>
      <c r="N221" s="87"/>
      <c r="O221" s="87"/>
      <c r="P221" s="87"/>
      <c r="Q221" s="87"/>
      <c r="R221" s="87"/>
      <c r="S221" s="87"/>
      <c r="T221" s="87"/>
      <c r="U221" s="87"/>
      <c r="V221" s="87"/>
      <c r="W221" s="87"/>
      <c r="X221" s="87"/>
      <c r="Y221" s="87"/>
      <c r="Z221" s="87"/>
      <c r="AA221" s="87"/>
      <c r="AB221" s="87"/>
      <c r="AC221" s="101"/>
      <c r="AD221" s="101"/>
      <c r="AE221" s="101"/>
      <c r="AF221" s="73"/>
      <c r="AG221" s="74"/>
      <c r="AH221" s="74"/>
      <c r="AI221" s="74"/>
      <c r="AJ221" s="74"/>
      <c r="AK221" s="74"/>
      <c r="AL221" s="74"/>
      <c r="AM221" s="74"/>
      <c r="AN221" s="74"/>
      <c r="AO221" s="74"/>
      <c r="AP221" s="74"/>
      <c r="AQ221" s="74"/>
      <c r="AR221" s="74"/>
      <c r="AS221" s="74"/>
      <c r="AT221" s="74"/>
      <c r="AU221" s="74"/>
      <c r="AV221" s="74"/>
      <c r="AW221" s="74"/>
      <c r="AX221" s="74"/>
      <c r="AY221" s="74"/>
      <c r="AZ221" s="74"/>
      <c r="BA221" s="74"/>
    </row>
    <row r="222" spans="1:53" ht="26.25" customHeight="1" x14ac:dyDescent="0.2">
      <c r="A222" s="77"/>
      <c r="B222" s="78"/>
      <c r="C222" s="77">
        <v>219</v>
      </c>
      <c r="D222" s="85" t="s">
        <v>269</v>
      </c>
      <c r="E222" s="86" t="str">
        <f t="array" aca="1" ref="E222" ca="1">IFERROR(IMAGE(INDEX(Poke_Ref!$C$2:$C$745, MATCH(D222, Poke_Ref!$B$2:$B$745,0)), 3), "")</f>
        <v/>
      </c>
      <c r="F222" s="7"/>
      <c r="G222" s="7"/>
      <c r="H222" s="7" t="s">
        <v>8</v>
      </c>
      <c r="I222" s="7"/>
      <c r="J222" s="7"/>
      <c r="K222" s="7"/>
      <c r="L222" s="7"/>
      <c r="M222" s="7"/>
      <c r="N222" s="7"/>
      <c r="O222" s="7"/>
      <c r="P222" s="7"/>
      <c r="Q222" s="7"/>
      <c r="R222" s="7"/>
      <c r="S222" s="7"/>
      <c r="T222" s="7"/>
      <c r="U222" s="7"/>
      <c r="V222" s="7"/>
      <c r="W222" s="7"/>
      <c r="X222" s="7"/>
      <c r="Y222" s="7"/>
      <c r="Z222" s="7"/>
      <c r="AA222" s="7"/>
      <c r="AB222" s="7"/>
      <c r="AC222" s="103"/>
      <c r="AD222" s="103"/>
      <c r="AE222" s="103"/>
      <c r="AF222" s="73"/>
      <c r="AG222" s="74"/>
      <c r="AH222" s="74"/>
      <c r="AI222" s="74"/>
      <c r="AJ222" s="74"/>
      <c r="AK222" s="74"/>
      <c r="AL222" s="74"/>
      <c r="AM222" s="74"/>
      <c r="AN222" s="74"/>
      <c r="AO222" s="74"/>
      <c r="AP222" s="74"/>
      <c r="AQ222" s="74"/>
      <c r="AR222" s="74"/>
      <c r="AS222" s="74"/>
      <c r="AT222" s="74"/>
      <c r="AU222" s="74"/>
      <c r="AV222" s="74"/>
      <c r="AW222" s="74"/>
      <c r="AX222" s="74"/>
      <c r="AY222" s="74"/>
      <c r="AZ222" s="74"/>
      <c r="BA222" s="74"/>
    </row>
    <row r="223" spans="1:53" ht="26.25" customHeight="1" x14ac:dyDescent="0.2">
      <c r="A223" s="77"/>
      <c r="B223" s="78"/>
      <c r="C223" s="77">
        <v>220</v>
      </c>
      <c r="D223" s="85" t="s">
        <v>270</v>
      </c>
      <c r="E223" s="86" t="str">
        <f t="array" aca="1" ref="E223" ca="1">IFERROR(IMAGE(INDEX(Poke_Ref!$C$2:$C$745, MATCH(D223, Poke_Ref!$B$2:$B$745,0)), 3), "")</f>
        <v/>
      </c>
      <c r="F223" s="95"/>
      <c r="G223" s="95"/>
      <c r="H223" s="95"/>
      <c r="I223" s="95"/>
      <c r="J223" s="95"/>
      <c r="K223" s="95"/>
      <c r="L223" s="95"/>
      <c r="M223" s="95"/>
      <c r="N223" s="95"/>
      <c r="O223" s="95"/>
      <c r="P223" s="95"/>
      <c r="Q223" s="95"/>
      <c r="R223" s="95"/>
      <c r="S223" s="95"/>
      <c r="T223" s="95"/>
      <c r="U223" s="95"/>
      <c r="V223" s="95"/>
      <c r="W223" s="95"/>
      <c r="X223" s="95"/>
      <c r="Y223" s="95"/>
      <c r="Z223" s="95"/>
      <c r="AA223" s="95"/>
      <c r="AB223" s="95"/>
      <c r="AC223" s="102"/>
      <c r="AD223" s="102"/>
      <c r="AE223" s="102"/>
      <c r="AF223" s="73"/>
      <c r="AG223" s="74"/>
      <c r="AH223" s="74"/>
      <c r="AI223" s="74"/>
      <c r="AJ223" s="74"/>
      <c r="AK223" s="74"/>
      <c r="AL223" s="74"/>
      <c r="AM223" s="74"/>
      <c r="AN223" s="74"/>
      <c r="AO223" s="74"/>
      <c r="AP223" s="74"/>
      <c r="AQ223" s="74"/>
      <c r="AR223" s="74"/>
      <c r="AS223" s="74"/>
      <c r="AT223" s="74"/>
      <c r="AU223" s="74"/>
      <c r="AV223" s="74"/>
      <c r="AW223" s="74"/>
      <c r="AX223" s="74"/>
      <c r="AY223" s="74"/>
      <c r="AZ223" s="74"/>
      <c r="BA223" s="74"/>
    </row>
    <row r="224" spans="1:53" ht="26.25" customHeight="1" x14ac:dyDescent="0.2">
      <c r="A224" s="77"/>
      <c r="B224" s="78"/>
      <c r="C224" s="77">
        <v>221</v>
      </c>
      <c r="D224" s="85" t="s">
        <v>271</v>
      </c>
      <c r="E224" s="86" t="str">
        <f t="array" aca="1" ref="E224" ca="1">IFERROR(IMAGE(INDEX(Poke_Ref!$C$2:$C$745, MATCH(D224, Poke_Ref!$B$2:$B$745,0)), 3), "")</f>
        <v/>
      </c>
      <c r="F224" s="7"/>
      <c r="G224" s="7"/>
      <c r="H224" s="7"/>
      <c r="I224" s="7"/>
      <c r="J224" s="7"/>
      <c r="K224" s="7"/>
      <c r="L224" s="7"/>
      <c r="M224" s="7"/>
      <c r="N224" s="7"/>
      <c r="O224" s="7"/>
      <c r="P224" s="7"/>
      <c r="Q224" s="7"/>
      <c r="R224" s="7"/>
      <c r="S224" s="7"/>
      <c r="T224" s="7"/>
      <c r="U224" s="7"/>
      <c r="V224" s="7"/>
      <c r="W224" s="7"/>
      <c r="X224" s="7"/>
      <c r="Y224" s="7"/>
      <c r="Z224" s="7"/>
      <c r="AA224" s="7"/>
      <c r="AB224" s="7"/>
      <c r="AC224" s="103"/>
      <c r="AD224" s="103"/>
      <c r="AE224" s="103"/>
      <c r="AF224" s="73"/>
      <c r="AG224" s="74"/>
      <c r="AH224" s="74"/>
      <c r="AI224" s="74"/>
      <c r="AJ224" s="74"/>
      <c r="AK224" s="74"/>
      <c r="AL224" s="74"/>
      <c r="AM224" s="74"/>
      <c r="AN224" s="74"/>
      <c r="AO224" s="74"/>
      <c r="AP224" s="74"/>
      <c r="AQ224" s="74"/>
      <c r="AR224" s="74"/>
      <c r="AS224" s="74"/>
      <c r="AT224" s="74"/>
      <c r="AU224" s="74"/>
      <c r="AV224" s="74"/>
      <c r="AW224" s="74"/>
      <c r="AX224" s="74"/>
      <c r="AY224" s="74"/>
      <c r="AZ224" s="74"/>
      <c r="BA224" s="74"/>
    </row>
    <row r="225" spans="1:53" ht="26.25" customHeight="1" x14ac:dyDescent="0.2">
      <c r="A225" s="77"/>
      <c r="B225" s="78"/>
      <c r="C225" s="77">
        <v>222</v>
      </c>
      <c r="D225" s="85" t="s">
        <v>272</v>
      </c>
      <c r="E225" s="86" t="str">
        <f t="array" aca="1" ref="E225" ca="1">IFERROR(IMAGE(INDEX(Poke_Ref!$C$2:$C$745, MATCH(D225, Poke_Ref!$B$2:$B$745,0)), 3), "")</f>
        <v/>
      </c>
      <c r="F225" s="7"/>
      <c r="G225" s="7"/>
      <c r="H225" s="7" t="s">
        <v>8</v>
      </c>
      <c r="I225" s="7"/>
      <c r="J225" s="7"/>
      <c r="K225" s="7"/>
      <c r="L225" s="7"/>
      <c r="M225" s="7"/>
      <c r="N225" s="7"/>
      <c r="O225" s="7"/>
      <c r="P225" s="7"/>
      <c r="Q225" s="7"/>
      <c r="R225" s="7"/>
      <c r="S225" s="7"/>
      <c r="T225" s="7"/>
      <c r="U225" s="7"/>
      <c r="V225" s="7"/>
      <c r="W225" s="7"/>
      <c r="X225" s="7"/>
      <c r="Y225" s="7"/>
      <c r="Z225" s="7"/>
      <c r="AA225" s="7"/>
      <c r="AB225" s="7"/>
      <c r="AC225" s="103"/>
      <c r="AD225" s="103"/>
      <c r="AE225" s="103"/>
      <c r="AF225" s="73"/>
      <c r="AG225" s="74"/>
      <c r="AH225" s="74"/>
      <c r="AI225" s="74"/>
      <c r="AJ225" s="74"/>
      <c r="AK225" s="74"/>
      <c r="AL225" s="74"/>
      <c r="AM225" s="74"/>
      <c r="AN225" s="74"/>
      <c r="AO225" s="74"/>
      <c r="AP225" s="74"/>
      <c r="AQ225" s="74"/>
      <c r="AR225" s="74"/>
      <c r="AS225" s="74"/>
      <c r="AT225" s="74"/>
      <c r="AU225" s="74"/>
      <c r="AV225" s="74"/>
      <c r="AW225" s="74"/>
      <c r="AX225" s="74"/>
      <c r="AY225" s="74"/>
      <c r="AZ225" s="74"/>
      <c r="BA225" s="74"/>
    </row>
    <row r="226" spans="1:53" ht="26.25" customHeight="1" x14ac:dyDescent="0.2">
      <c r="A226" s="77"/>
      <c r="B226" s="78"/>
      <c r="C226" s="77">
        <v>223</v>
      </c>
      <c r="D226" s="85" t="s">
        <v>273</v>
      </c>
      <c r="E226" s="86" t="str">
        <f t="array" aca="1" ref="E226" ca="1">IFERROR(IMAGE(INDEX(Poke_Ref!$C$2:$C$745, MATCH(D226, Poke_Ref!$B$2:$B$745,0)), 3), "")</f>
        <v/>
      </c>
      <c r="F226" s="7"/>
      <c r="G226" s="7"/>
      <c r="H226" s="7"/>
      <c r="I226" s="7"/>
      <c r="J226" s="7"/>
      <c r="K226" s="7"/>
      <c r="L226" s="7"/>
      <c r="M226" s="7"/>
      <c r="N226" s="7"/>
      <c r="O226" s="7"/>
      <c r="P226" s="7"/>
      <c r="Q226" s="7"/>
      <c r="R226" s="7"/>
      <c r="S226" s="7"/>
      <c r="T226" s="7"/>
      <c r="U226" s="7"/>
      <c r="V226" s="7"/>
      <c r="W226" s="7"/>
      <c r="X226" s="7"/>
      <c r="Y226" s="7"/>
      <c r="Z226" s="7"/>
      <c r="AA226" s="7"/>
      <c r="AB226" s="7"/>
      <c r="AC226" s="103"/>
      <c r="AD226" s="103"/>
      <c r="AE226" s="103"/>
      <c r="AF226" s="73"/>
      <c r="AG226" s="74"/>
      <c r="AH226" s="74"/>
      <c r="AI226" s="74"/>
      <c r="AJ226" s="74"/>
      <c r="AK226" s="74"/>
      <c r="AL226" s="74"/>
      <c r="AM226" s="74"/>
      <c r="AN226" s="74"/>
      <c r="AO226" s="74"/>
      <c r="AP226" s="74"/>
      <c r="AQ226" s="74"/>
      <c r="AR226" s="74"/>
      <c r="AS226" s="74"/>
      <c r="AT226" s="74"/>
      <c r="AU226" s="74"/>
      <c r="AV226" s="74"/>
      <c r="AW226" s="74"/>
      <c r="AX226" s="74"/>
      <c r="AY226" s="74"/>
      <c r="AZ226" s="74"/>
      <c r="BA226" s="74"/>
    </row>
    <row r="227" spans="1:53" ht="26.25" customHeight="1" x14ac:dyDescent="0.2">
      <c r="A227" s="77"/>
      <c r="B227" s="78"/>
      <c r="C227" s="77">
        <v>224</v>
      </c>
      <c r="D227" s="85" t="s">
        <v>274</v>
      </c>
      <c r="E227" s="86" t="str">
        <f t="array" aca="1" ref="E227" ca="1">IFERROR(IMAGE(INDEX(Poke_Ref!$C$2:$C$745, MATCH(D227, Poke_Ref!$B$2:$B$745,0)), 3), "")</f>
        <v/>
      </c>
      <c r="F227" s="7"/>
      <c r="G227" s="7"/>
      <c r="H227" s="7"/>
      <c r="I227" s="7"/>
      <c r="J227" s="7"/>
      <c r="K227" s="7"/>
      <c r="L227" s="7"/>
      <c r="M227" s="7"/>
      <c r="N227" s="7"/>
      <c r="O227" s="7"/>
      <c r="P227" s="7"/>
      <c r="Q227" s="7"/>
      <c r="R227" s="7"/>
      <c r="S227" s="7"/>
      <c r="T227" s="7"/>
      <c r="U227" s="7"/>
      <c r="V227" s="7"/>
      <c r="W227" s="7"/>
      <c r="X227" s="7"/>
      <c r="Y227" s="7"/>
      <c r="Z227" s="7"/>
      <c r="AA227" s="7"/>
      <c r="AB227" s="7"/>
      <c r="AC227" s="103"/>
      <c r="AD227" s="103"/>
      <c r="AE227" s="103"/>
      <c r="AF227" s="73"/>
      <c r="AG227" s="74"/>
      <c r="AH227" s="74"/>
      <c r="AI227" s="74"/>
      <c r="AJ227" s="74"/>
      <c r="AK227" s="74"/>
      <c r="AL227" s="74"/>
      <c r="AM227" s="74"/>
      <c r="AN227" s="74"/>
      <c r="AO227" s="74"/>
      <c r="AP227" s="74"/>
      <c r="AQ227" s="74"/>
      <c r="AR227" s="74"/>
      <c r="AS227" s="74"/>
      <c r="AT227" s="74"/>
      <c r="AU227" s="74"/>
      <c r="AV227" s="74"/>
      <c r="AW227" s="74"/>
      <c r="AX227" s="74"/>
      <c r="AY227" s="74"/>
      <c r="AZ227" s="74"/>
      <c r="BA227" s="74"/>
    </row>
    <row r="228" spans="1:53" ht="26.25" customHeight="1" x14ac:dyDescent="0.2">
      <c r="A228" s="77"/>
      <c r="B228" s="78"/>
      <c r="C228" s="77">
        <v>225</v>
      </c>
      <c r="D228" s="85" t="s">
        <v>275</v>
      </c>
      <c r="E228" s="86" t="str">
        <f t="array" aca="1" ref="E228" ca="1">IFERROR(IMAGE(INDEX(Poke_Ref!$C$2:$C$745, MATCH(D228, Poke_Ref!$B$2:$B$745,0)), 3), "")</f>
        <v/>
      </c>
      <c r="F228" s="7"/>
      <c r="G228" s="7"/>
      <c r="H228" s="7"/>
      <c r="I228" s="7"/>
      <c r="J228" s="7"/>
      <c r="K228" s="7"/>
      <c r="L228" s="7"/>
      <c r="M228" s="7"/>
      <c r="N228" s="7"/>
      <c r="O228" s="7"/>
      <c r="P228" s="7"/>
      <c r="Q228" s="7"/>
      <c r="R228" s="7"/>
      <c r="S228" s="7"/>
      <c r="T228" s="7"/>
      <c r="U228" s="7"/>
      <c r="V228" s="7"/>
      <c r="W228" s="7"/>
      <c r="X228" s="7"/>
      <c r="Y228" s="7"/>
      <c r="Z228" s="7"/>
      <c r="AA228" s="7"/>
      <c r="AB228" s="7"/>
      <c r="AC228" s="103"/>
      <c r="AD228" s="103"/>
      <c r="AE228" s="103"/>
      <c r="AF228" s="73"/>
      <c r="AG228" s="74"/>
      <c r="AH228" s="74"/>
      <c r="AI228" s="74"/>
      <c r="AJ228" s="74"/>
      <c r="AK228" s="74"/>
      <c r="AL228" s="74"/>
      <c r="AM228" s="74"/>
      <c r="AN228" s="74"/>
      <c r="AO228" s="74"/>
      <c r="AP228" s="74"/>
      <c r="AQ228" s="74"/>
      <c r="AR228" s="74"/>
      <c r="AS228" s="74"/>
      <c r="AT228" s="74"/>
      <c r="AU228" s="74"/>
      <c r="AV228" s="74"/>
      <c r="AW228" s="74"/>
      <c r="AX228" s="74"/>
      <c r="AY228" s="74"/>
      <c r="AZ228" s="74"/>
      <c r="BA228" s="74"/>
    </row>
    <row r="229" spans="1:53" ht="26.25" customHeight="1" x14ac:dyDescent="0.2">
      <c r="A229" s="77"/>
      <c r="B229" s="78"/>
      <c r="C229" s="77">
        <v>226</v>
      </c>
      <c r="D229" s="85" t="s">
        <v>276</v>
      </c>
      <c r="E229" s="86" t="str">
        <f t="array" aca="1" ref="E229" ca="1">IFERROR(IMAGE(INDEX(Poke_Ref!$C$2:$C$745, MATCH(D229, Poke_Ref!$B$2:$B$745,0)), 3), "")</f>
        <v/>
      </c>
      <c r="F229" s="7"/>
      <c r="G229" s="7"/>
      <c r="H229" s="7" t="s">
        <v>8</v>
      </c>
      <c r="I229" s="7"/>
      <c r="J229" s="7"/>
      <c r="K229" s="7"/>
      <c r="L229" s="7"/>
      <c r="M229" s="7"/>
      <c r="N229" s="7"/>
      <c r="O229" s="7"/>
      <c r="P229" s="7"/>
      <c r="Q229" s="7"/>
      <c r="R229" s="7"/>
      <c r="S229" s="7"/>
      <c r="T229" s="7"/>
      <c r="U229" s="7"/>
      <c r="V229" s="7"/>
      <c r="W229" s="7"/>
      <c r="X229" s="7"/>
      <c r="Y229" s="7"/>
      <c r="Z229" s="7"/>
      <c r="AA229" s="7"/>
      <c r="AB229" s="7"/>
      <c r="AC229" s="103"/>
      <c r="AD229" s="103"/>
      <c r="AE229" s="103"/>
      <c r="AF229" s="73"/>
      <c r="AG229" s="74"/>
      <c r="AH229" s="74"/>
      <c r="AI229" s="74"/>
      <c r="AJ229" s="74"/>
      <c r="AK229" s="74"/>
      <c r="AL229" s="74"/>
      <c r="AM229" s="74"/>
      <c r="AN229" s="74"/>
      <c r="AO229" s="74"/>
      <c r="AP229" s="74"/>
      <c r="AQ229" s="74"/>
      <c r="AR229" s="74"/>
      <c r="AS229" s="74"/>
      <c r="AT229" s="74"/>
      <c r="AU229" s="74"/>
      <c r="AV229" s="74"/>
      <c r="AW229" s="74"/>
      <c r="AX229" s="74"/>
      <c r="AY229" s="74"/>
      <c r="AZ229" s="74"/>
      <c r="BA229" s="74"/>
    </row>
    <row r="230" spans="1:53" ht="26.25" customHeight="1" x14ac:dyDescent="0.2">
      <c r="A230" s="77"/>
      <c r="B230" s="78"/>
      <c r="C230" s="77">
        <v>227</v>
      </c>
      <c r="D230" s="85" t="s">
        <v>277</v>
      </c>
      <c r="E230" s="86" t="str">
        <f t="array" aca="1" ref="E230" ca="1">IFERROR(IMAGE(INDEX(Poke_Ref!$C$2:$C$745, MATCH(D230, Poke_Ref!$B$2:$B$745,0)), 3), "")</f>
        <v/>
      </c>
      <c r="F230" s="87"/>
      <c r="G230" s="87"/>
      <c r="H230" s="87" t="s">
        <v>8</v>
      </c>
      <c r="I230" s="87"/>
      <c r="J230" s="87"/>
      <c r="K230" s="87"/>
      <c r="L230" s="87"/>
      <c r="M230" s="87"/>
      <c r="N230" s="87"/>
      <c r="O230" s="87"/>
      <c r="P230" s="87"/>
      <c r="Q230" s="87"/>
      <c r="R230" s="87"/>
      <c r="S230" s="87"/>
      <c r="T230" s="87"/>
      <c r="U230" s="87"/>
      <c r="V230" s="87"/>
      <c r="W230" s="87"/>
      <c r="X230" s="87"/>
      <c r="Y230" s="87"/>
      <c r="Z230" s="87"/>
      <c r="AA230" s="87"/>
      <c r="AB230" s="87"/>
      <c r="AC230" s="101"/>
      <c r="AD230" s="101"/>
      <c r="AE230" s="101"/>
      <c r="AF230" s="73"/>
      <c r="AG230" s="74"/>
      <c r="AH230" s="74"/>
      <c r="AI230" s="74"/>
      <c r="AJ230" s="74"/>
      <c r="AK230" s="74"/>
      <c r="AL230" s="74"/>
      <c r="AM230" s="74"/>
      <c r="AN230" s="74"/>
      <c r="AO230" s="74"/>
      <c r="AP230" s="74"/>
      <c r="AQ230" s="74"/>
      <c r="AR230" s="74"/>
      <c r="AS230" s="74"/>
      <c r="AT230" s="74"/>
      <c r="AU230" s="74"/>
      <c r="AV230" s="74"/>
      <c r="AW230" s="74"/>
      <c r="AX230" s="74"/>
      <c r="AY230" s="74"/>
      <c r="AZ230" s="74"/>
      <c r="BA230" s="74"/>
    </row>
    <row r="231" spans="1:53" ht="26.25" customHeight="1" x14ac:dyDescent="0.2">
      <c r="A231" s="77"/>
      <c r="B231" s="78"/>
      <c r="C231" s="77">
        <v>228</v>
      </c>
      <c r="D231" s="85" t="s">
        <v>278</v>
      </c>
      <c r="E231" s="86" t="str">
        <f t="array" aca="1" ref="E231" ca="1">IFERROR(IMAGE(INDEX(Poke_Ref!$C$2:$C$745, MATCH(D231, Poke_Ref!$B$2:$B$745,0)), 3), "")</f>
        <v/>
      </c>
      <c r="F231" s="7"/>
      <c r="G231" s="7"/>
      <c r="H231" s="7"/>
      <c r="I231" s="7"/>
      <c r="J231" s="7"/>
      <c r="K231" s="7"/>
      <c r="L231" s="7"/>
      <c r="M231" s="7"/>
      <c r="N231" s="7"/>
      <c r="O231" s="7"/>
      <c r="P231" s="7"/>
      <c r="Q231" s="7"/>
      <c r="R231" s="7"/>
      <c r="S231" s="7"/>
      <c r="T231" s="7"/>
      <c r="U231" s="7"/>
      <c r="V231" s="7"/>
      <c r="W231" s="7"/>
      <c r="X231" s="7"/>
      <c r="Y231" s="7"/>
      <c r="Z231" s="7"/>
      <c r="AA231" s="7"/>
      <c r="AB231" s="7"/>
      <c r="AC231" s="103"/>
      <c r="AD231" s="103"/>
      <c r="AE231" s="103"/>
      <c r="AF231" s="73"/>
      <c r="AG231" s="74"/>
      <c r="AH231" s="74"/>
      <c r="AI231" s="74"/>
      <c r="AJ231" s="74"/>
      <c r="AK231" s="74"/>
      <c r="AL231" s="74"/>
      <c r="AM231" s="74"/>
      <c r="AN231" s="74"/>
      <c r="AO231" s="74"/>
      <c r="AP231" s="74"/>
      <c r="AQ231" s="74"/>
      <c r="AR231" s="74"/>
      <c r="AS231" s="74"/>
      <c r="AT231" s="74"/>
      <c r="AU231" s="74"/>
      <c r="AV231" s="74"/>
      <c r="AW231" s="74"/>
      <c r="AX231" s="74"/>
      <c r="AY231" s="74"/>
      <c r="AZ231" s="74"/>
      <c r="BA231" s="74"/>
    </row>
    <row r="232" spans="1:53" ht="26.25" customHeight="1" x14ac:dyDescent="0.2">
      <c r="A232" s="77"/>
      <c r="B232" s="78"/>
      <c r="C232" s="77">
        <v>229</v>
      </c>
      <c r="D232" s="85" t="s">
        <v>279</v>
      </c>
      <c r="E232" s="86" t="str">
        <f t="array" aca="1" ref="E232" ca="1">IFERROR(IMAGE(INDEX(Poke_Ref!$C$2:$C$745, MATCH(D232, Poke_Ref!$B$2:$B$745,0)), 3), "")</f>
        <v/>
      </c>
      <c r="F232" s="95"/>
      <c r="G232" s="95"/>
      <c r="H232" s="95"/>
      <c r="I232" s="95"/>
      <c r="J232" s="95"/>
      <c r="K232" s="95"/>
      <c r="L232" s="95"/>
      <c r="M232" s="95"/>
      <c r="N232" s="95"/>
      <c r="O232" s="95"/>
      <c r="P232" s="95"/>
      <c r="Q232" s="95"/>
      <c r="R232" s="95"/>
      <c r="S232" s="95"/>
      <c r="T232" s="95"/>
      <c r="U232" s="95"/>
      <c r="V232" s="95"/>
      <c r="W232" s="95"/>
      <c r="X232" s="95"/>
      <c r="Y232" s="95"/>
      <c r="Z232" s="95"/>
      <c r="AA232" s="95"/>
      <c r="AB232" s="95"/>
      <c r="AC232" s="102"/>
      <c r="AD232" s="102"/>
      <c r="AE232" s="102"/>
      <c r="AF232" s="73"/>
      <c r="AG232" s="74"/>
      <c r="AH232" s="74"/>
      <c r="AI232" s="74"/>
      <c r="AJ232" s="74"/>
      <c r="AK232" s="74"/>
      <c r="AL232" s="74"/>
      <c r="AM232" s="74"/>
      <c r="AN232" s="74"/>
      <c r="AO232" s="74"/>
      <c r="AP232" s="74"/>
      <c r="AQ232" s="74"/>
      <c r="AR232" s="74"/>
      <c r="AS232" s="74"/>
      <c r="AT232" s="74"/>
      <c r="AU232" s="74"/>
      <c r="AV232" s="74"/>
      <c r="AW232" s="74"/>
      <c r="AX232" s="74"/>
      <c r="AY232" s="74"/>
      <c r="AZ232" s="74"/>
      <c r="BA232" s="74"/>
    </row>
    <row r="233" spans="1:53" ht="26.25" customHeight="1" x14ac:dyDescent="0.2">
      <c r="A233" s="77"/>
      <c r="B233" s="78"/>
      <c r="C233" s="77">
        <v>230</v>
      </c>
      <c r="D233" s="85" t="s">
        <v>280</v>
      </c>
      <c r="E233" s="86" t="str">
        <f t="array" aca="1" ref="E233" ca="1">IFERROR(IMAGE(INDEX(Poke_Ref!$C$2:$C$745, MATCH(D233, Poke_Ref!$B$2:$B$745,0)), 3), "")</f>
        <v/>
      </c>
      <c r="F233" s="87"/>
      <c r="G233" s="87"/>
      <c r="H233" s="87"/>
      <c r="I233" s="87"/>
      <c r="J233" s="87"/>
      <c r="K233" s="87"/>
      <c r="L233" s="87"/>
      <c r="M233" s="87"/>
      <c r="N233" s="87"/>
      <c r="O233" s="87"/>
      <c r="P233" s="87"/>
      <c r="Q233" s="87"/>
      <c r="R233" s="87"/>
      <c r="S233" s="87"/>
      <c r="T233" s="87"/>
      <c r="U233" s="87"/>
      <c r="V233" s="87"/>
      <c r="W233" s="87"/>
      <c r="X233" s="87"/>
      <c r="Y233" s="87"/>
      <c r="Z233" s="87"/>
      <c r="AA233" s="87"/>
      <c r="AB233" s="87"/>
      <c r="AC233" s="101"/>
      <c r="AD233" s="101"/>
      <c r="AE233" s="101"/>
      <c r="AF233" s="73"/>
      <c r="AG233" s="74"/>
      <c r="AH233" s="74"/>
      <c r="AI233" s="74"/>
      <c r="AJ233" s="74"/>
      <c r="AK233" s="74"/>
      <c r="AL233" s="74"/>
      <c r="AM233" s="74"/>
      <c r="AN233" s="74"/>
      <c r="AO233" s="74"/>
      <c r="AP233" s="74"/>
      <c r="AQ233" s="74"/>
      <c r="AR233" s="74"/>
      <c r="AS233" s="74"/>
      <c r="AT233" s="74"/>
      <c r="AU233" s="74"/>
      <c r="AV233" s="74"/>
      <c r="AW233" s="74"/>
      <c r="AX233" s="74"/>
      <c r="AY233" s="74"/>
      <c r="AZ233" s="74"/>
      <c r="BA233" s="74"/>
    </row>
    <row r="234" spans="1:53" ht="26.25" customHeight="1" x14ac:dyDescent="0.2">
      <c r="A234" s="77"/>
      <c r="B234" s="78"/>
      <c r="C234" s="77">
        <v>231</v>
      </c>
      <c r="D234" s="85" t="s">
        <v>281</v>
      </c>
      <c r="E234" s="86" t="str">
        <f t="array" aca="1" ref="E234" ca="1">IFERROR(IMAGE(INDEX(Poke_Ref!$C$2:$C$745, MATCH(D234, Poke_Ref!$B$2:$B$745,0)), 3), "")</f>
        <v/>
      </c>
      <c r="F234" s="7"/>
      <c r="G234" s="7"/>
      <c r="H234" s="7"/>
      <c r="I234" s="7"/>
      <c r="J234" s="7"/>
      <c r="K234" s="7"/>
      <c r="L234" s="7"/>
      <c r="M234" s="7"/>
      <c r="N234" s="7"/>
      <c r="O234" s="7"/>
      <c r="P234" s="7"/>
      <c r="Q234" s="7"/>
      <c r="R234" s="7"/>
      <c r="S234" s="7"/>
      <c r="T234" s="7"/>
      <c r="U234" s="7"/>
      <c r="V234" s="7"/>
      <c r="W234" s="7"/>
      <c r="X234" s="7"/>
      <c r="Y234" s="7"/>
      <c r="Z234" s="7"/>
      <c r="AA234" s="7"/>
      <c r="AB234" s="7"/>
      <c r="AC234" s="103"/>
      <c r="AD234" s="103"/>
      <c r="AE234" s="103"/>
      <c r="AF234" s="73"/>
      <c r="AG234" s="74"/>
      <c r="AH234" s="74"/>
      <c r="AI234" s="74"/>
      <c r="AJ234" s="74"/>
      <c r="AK234" s="74"/>
      <c r="AL234" s="74"/>
      <c r="AM234" s="74"/>
      <c r="AN234" s="74"/>
      <c r="AO234" s="74"/>
      <c r="AP234" s="74"/>
      <c r="AQ234" s="74"/>
      <c r="AR234" s="74"/>
      <c r="AS234" s="74"/>
      <c r="AT234" s="74"/>
      <c r="AU234" s="74"/>
      <c r="AV234" s="74"/>
      <c r="AW234" s="74"/>
      <c r="AX234" s="74"/>
      <c r="AY234" s="74"/>
      <c r="AZ234" s="74"/>
      <c r="BA234" s="74"/>
    </row>
    <row r="235" spans="1:53" ht="26.25" customHeight="1" x14ac:dyDescent="0.2">
      <c r="A235" s="77"/>
      <c r="B235" s="78"/>
      <c r="C235" s="77">
        <v>232</v>
      </c>
      <c r="D235" s="85" t="s">
        <v>282</v>
      </c>
      <c r="E235" s="86" t="str">
        <f t="array" aca="1" ref="E235" ca="1">IFERROR(IMAGE(INDEX(Poke_Ref!$C$2:$C$745, MATCH(D235, Poke_Ref!$B$2:$B$745,0)), 3), "")</f>
        <v/>
      </c>
      <c r="F235" s="7"/>
      <c r="G235" s="7"/>
      <c r="H235" s="7" t="s">
        <v>8</v>
      </c>
      <c r="I235" s="7"/>
      <c r="J235" s="7"/>
      <c r="K235" s="7"/>
      <c r="L235" s="7"/>
      <c r="M235" s="7"/>
      <c r="N235" s="7"/>
      <c r="O235" s="7"/>
      <c r="P235" s="7"/>
      <c r="Q235" s="7"/>
      <c r="R235" s="7"/>
      <c r="S235" s="7"/>
      <c r="T235" s="7"/>
      <c r="U235" s="7"/>
      <c r="V235" s="7"/>
      <c r="W235" s="7"/>
      <c r="X235" s="7"/>
      <c r="Y235" s="7"/>
      <c r="Z235" s="7"/>
      <c r="AA235" s="7"/>
      <c r="AB235" s="7"/>
      <c r="AC235" s="103"/>
      <c r="AD235" s="103"/>
      <c r="AE235" s="103"/>
      <c r="AF235" s="73"/>
      <c r="AG235" s="74"/>
      <c r="AH235" s="74"/>
      <c r="AI235" s="74"/>
      <c r="AJ235" s="74"/>
      <c r="AK235" s="74"/>
      <c r="AL235" s="74"/>
      <c r="AM235" s="74"/>
      <c r="AN235" s="74"/>
      <c r="AO235" s="74"/>
      <c r="AP235" s="74"/>
      <c r="AQ235" s="74"/>
      <c r="AR235" s="74"/>
      <c r="AS235" s="74"/>
      <c r="AT235" s="74"/>
      <c r="AU235" s="74"/>
      <c r="AV235" s="74"/>
      <c r="AW235" s="74"/>
      <c r="AX235" s="74"/>
      <c r="AY235" s="74"/>
      <c r="AZ235" s="74"/>
      <c r="BA235" s="74"/>
    </row>
    <row r="236" spans="1:53" ht="26.25" customHeight="1" x14ac:dyDescent="0.2">
      <c r="A236" s="77"/>
      <c r="B236" s="78"/>
      <c r="C236" s="77">
        <v>233</v>
      </c>
      <c r="D236" s="85" t="s">
        <v>283</v>
      </c>
      <c r="E236" s="86" t="str">
        <f t="array" aca="1" ref="E236" ca="1">IFERROR(IMAGE(INDEX(Poke_Ref!$C$2:$C$745, MATCH(D236, Poke_Ref!$B$2:$B$745,0)), 3), "")</f>
        <v/>
      </c>
      <c r="F236" s="95"/>
      <c r="G236" s="95"/>
      <c r="H236" s="95"/>
      <c r="I236" s="95"/>
      <c r="J236" s="95"/>
      <c r="K236" s="95"/>
      <c r="L236" s="95"/>
      <c r="M236" s="95"/>
      <c r="N236" s="95"/>
      <c r="O236" s="95"/>
      <c r="P236" s="95"/>
      <c r="Q236" s="95"/>
      <c r="R236" s="95"/>
      <c r="S236" s="95"/>
      <c r="T236" s="95"/>
      <c r="U236" s="95"/>
      <c r="V236" s="95"/>
      <c r="W236" s="95"/>
      <c r="X236" s="95"/>
      <c r="Y236" s="95"/>
      <c r="Z236" s="95"/>
      <c r="AA236" s="95"/>
      <c r="AB236" s="95"/>
      <c r="AC236" s="102"/>
      <c r="AD236" s="102"/>
      <c r="AE236" s="102"/>
      <c r="AF236" s="73"/>
      <c r="AG236" s="74"/>
      <c r="AH236" s="74"/>
      <c r="AI236" s="74"/>
      <c r="AJ236" s="74"/>
      <c r="AK236" s="74"/>
      <c r="AL236" s="74"/>
      <c r="AM236" s="74"/>
      <c r="AN236" s="74"/>
      <c r="AO236" s="74"/>
      <c r="AP236" s="74"/>
      <c r="AQ236" s="74"/>
      <c r="AR236" s="74"/>
      <c r="AS236" s="74"/>
      <c r="AT236" s="74"/>
      <c r="AU236" s="74"/>
      <c r="AV236" s="74"/>
      <c r="AW236" s="74"/>
      <c r="AX236" s="74"/>
      <c r="AY236" s="74"/>
      <c r="AZ236" s="74"/>
      <c r="BA236" s="74"/>
    </row>
    <row r="237" spans="1:53" ht="26.25" customHeight="1" x14ac:dyDescent="0.2">
      <c r="A237" s="77"/>
      <c r="B237" s="78"/>
      <c r="C237" s="77">
        <v>234</v>
      </c>
      <c r="D237" s="85" t="s">
        <v>284</v>
      </c>
      <c r="E237" s="86" t="str">
        <f t="array" aca="1" ref="E237" ca="1">IFERROR(IMAGE(INDEX(Poke_Ref!$C$2:$C$745, MATCH(D237, Poke_Ref!$B$2:$B$745,0)), 3), "")</f>
        <v/>
      </c>
      <c r="F237" s="7"/>
      <c r="G237" s="7"/>
      <c r="H237" s="7" t="s">
        <v>8</v>
      </c>
      <c r="I237" s="7"/>
      <c r="J237" s="7"/>
      <c r="K237" s="7"/>
      <c r="L237" s="7"/>
      <c r="M237" s="7"/>
      <c r="N237" s="7"/>
      <c r="O237" s="7"/>
      <c r="P237" s="7"/>
      <c r="Q237" s="7"/>
      <c r="R237" s="7"/>
      <c r="S237" s="7"/>
      <c r="T237" s="7"/>
      <c r="U237" s="7"/>
      <c r="V237" s="7"/>
      <c r="W237" s="7"/>
      <c r="X237" s="7"/>
      <c r="Y237" s="7"/>
      <c r="Z237" s="7"/>
      <c r="AA237" s="7"/>
      <c r="AB237" s="7"/>
      <c r="AC237" s="103"/>
      <c r="AD237" s="103"/>
      <c r="AE237" s="103"/>
      <c r="AF237" s="73"/>
      <c r="AG237" s="74"/>
      <c r="AH237" s="74"/>
      <c r="AI237" s="74"/>
      <c r="AJ237" s="74"/>
      <c r="AK237" s="74"/>
      <c r="AL237" s="74"/>
      <c r="AM237" s="74"/>
      <c r="AN237" s="74"/>
      <c r="AO237" s="74"/>
      <c r="AP237" s="74"/>
      <c r="AQ237" s="74"/>
      <c r="AR237" s="74"/>
      <c r="AS237" s="74"/>
      <c r="AT237" s="74"/>
      <c r="AU237" s="74"/>
      <c r="AV237" s="74"/>
      <c r="AW237" s="74"/>
      <c r="AX237" s="74"/>
      <c r="AY237" s="74"/>
      <c r="AZ237" s="74"/>
      <c r="BA237" s="74"/>
    </row>
    <row r="238" spans="1:53" ht="26.25" customHeight="1" x14ac:dyDescent="0.2">
      <c r="A238" s="77"/>
      <c r="B238" s="78"/>
      <c r="C238" s="77">
        <v>235</v>
      </c>
      <c r="D238" s="85" t="s">
        <v>285</v>
      </c>
      <c r="E238" s="86" t="str">
        <f t="array" aca="1" ref="E238" ca="1">IFERROR(IMAGE(INDEX(Poke_Ref!$C$2:$C$745, MATCH(D238, Poke_Ref!$B$2:$B$745,0)), 3), "")</f>
        <v/>
      </c>
      <c r="F238" s="7"/>
      <c r="G238" s="7"/>
      <c r="H238" s="7" t="s">
        <v>8</v>
      </c>
      <c r="I238" s="7"/>
      <c r="J238" s="7"/>
      <c r="K238" s="7"/>
      <c r="L238" s="7"/>
      <c r="M238" s="7"/>
      <c r="N238" s="7"/>
      <c r="O238" s="7"/>
      <c r="P238" s="7"/>
      <c r="Q238" s="7"/>
      <c r="R238" s="7"/>
      <c r="S238" s="7"/>
      <c r="T238" s="7"/>
      <c r="U238" s="7"/>
      <c r="V238" s="7"/>
      <c r="W238" s="7"/>
      <c r="X238" s="7"/>
      <c r="Y238" s="7"/>
      <c r="Z238" s="7"/>
      <c r="AA238" s="7"/>
      <c r="AB238" s="7"/>
      <c r="AC238" s="103"/>
      <c r="AD238" s="103"/>
      <c r="AE238" s="103"/>
      <c r="AF238" s="73"/>
      <c r="AG238" s="74"/>
      <c r="AH238" s="74"/>
      <c r="AI238" s="74"/>
      <c r="AJ238" s="74"/>
      <c r="AK238" s="74"/>
      <c r="AL238" s="74"/>
      <c r="AM238" s="74"/>
      <c r="AN238" s="74"/>
      <c r="AO238" s="74"/>
      <c r="AP238" s="74"/>
      <c r="AQ238" s="74"/>
      <c r="AR238" s="74"/>
      <c r="AS238" s="74"/>
      <c r="AT238" s="74"/>
      <c r="AU238" s="74"/>
      <c r="AV238" s="74"/>
      <c r="AW238" s="74"/>
      <c r="AX238" s="74"/>
      <c r="AY238" s="74"/>
      <c r="AZ238" s="74"/>
      <c r="BA238" s="74"/>
    </row>
    <row r="239" spans="1:53" ht="26.25" customHeight="1" x14ac:dyDescent="0.2">
      <c r="A239" s="77"/>
      <c r="B239" s="78"/>
      <c r="C239" s="77">
        <v>236</v>
      </c>
      <c r="D239" s="85" t="s">
        <v>286</v>
      </c>
      <c r="E239" s="86" t="str">
        <f t="array" aca="1" ref="E239" ca="1">IFERROR(IMAGE(INDEX(Poke_Ref!$C$2:$C$745, MATCH(D239, Poke_Ref!$B$2:$B$745,0)), 3), "")</f>
        <v/>
      </c>
      <c r="F239" s="7"/>
      <c r="G239" s="7"/>
      <c r="H239" s="7"/>
      <c r="I239" s="7"/>
      <c r="J239" s="7"/>
      <c r="K239" s="7"/>
      <c r="L239" s="7"/>
      <c r="M239" s="7"/>
      <c r="N239" s="7"/>
      <c r="O239" s="7"/>
      <c r="P239" s="7"/>
      <c r="Q239" s="7"/>
      <c r="R239" s="7"/>
      <c r="S239" s="7"/>
      <c r="T239" s="7"/>
      <c r="U239" s="7"/>
      <c r="V239" s="7"/>
      <c r="W239" s="7"/>
      <c r="X239" s="7"/>
      <c r="Y239" s="7"/>
      <c r="Z239" s="7"/>
      <c r="AA239" s="7"/>
      <c r="AB239" s="7"/>
      <c r="AC239" s="103"/>
      <c r="AD239" s="103"/>
      <c r="AE239" s="103"/>
      <c r="AF239" s="73"/>
      <c r="AG239" s="74"/>
      <c r="AH239" s="74"/>
      <c r="AI239" s="74"/>
      <c r="AJ239" s="74"/>
      <c r="AK239" s="74"/>
      <c r="AL239" s="74"/>
      <c r="AM239" s="74"/>
      <c r="AN239" s="74"/>
      <c r="AO239" s="74"/>
      <c r="AP239" s="74"/>
      <c r="AQ239" s="74"/>
      <c r="AR239" s="74"/>
      <c r="AS239" s="74"/>
      <c r="AT239" s="74"/>
      <c r="AU239" s="74"/>
      <c r="AV239" s="74"/>
      <c r="AW239" s="74"/>
      <c r="AX239" s="74"/>
      <c r="AY239" s="74"/>
      <c r="AZ239" s="74"/>
      <c r="BA239" s="74"/>
    </row>
    <row r="240" spans="1:53" ht="26.25" customHeight="1" x14ac:dyDescent="0.2">
      <c r="A240" s="77"/>
      <c r="B240" s="78"/>
      <c r="C240" s="77">
        <v>237</v>
      </c>
      <c r="D240" s="85" t="s">
        <v>287</v>
      </c>
      <c r="E240" s="86" t="str">
        <f t="array" aca="1" ref="E240" ca="1">IFERROR(IMAGE(INDEX(Poke_Ref!$C$2:$C$745, MATCH(D240, Poke_Ref!$B$2:$B$745,0)), 3), "")</f>
        <v/>
      </c>
      <c r="F240" s="95"/>
      <c r="G240" s="95"/>
      <c r="H240" s="95"/>
      <c r="I240" s="95"/>
      <c r="J240" s="95"/>
      <c r="K240" s="95"/>
      <c r="L240" s="95"/>
      <c r="M240" s="95"/>
      <c r="N240" s="95"/>
      <c r="O240" s="95"/>
      <c r="P240" s="95"/>
      <c r="Q240" s="95"/>
      <c r="R240" s="95"/>
      <c r="S240" s="95"/>
      <c r="T240" s="95"/>
      <c r="U240" s="95"/>
      <c r="V240" s="95"/>
      <c r="W240" s="95"/>
      <c r="X240" s="95"/>
      <c r="Y240" s="95"/>
      <c r="Z240" s="95"/>
      <c r="AA240" s="95"/>
      <c r="AB240" s="95"/>
      <c r="AC240" s="102"/>
      <c r="AD240" s="102"/>
      <c r="AE240" s="102"/>
      <c r="AF240" s="73"/>
      <c r="AG240" s="74"/>
      <c r="AH240" s="74"/>
      <c r="AI240" s="74"/>
      <c r="AJ240" s="74"/>
      <c r="AK240" s="74"/>
      <c r="AL240" s="74"/>
      <c r="AM240" s="74"/>
      <c r="AN240" s="74"/>
      <c r="AO240" s="74"/>
      <c r="AP240" s="74"/>
      <c r="AQ240" s="74"/>
      <c r="AR240" s="74"/>
      <c r="AS240" s="74"/>
      <c r="AT240" s="74"/>
      <c r="AU240" s="74"/>
      <c r="AV240" s="74"/>
      <c r="AW240" s="74"/>
      <c r="AX240" s="74"/>
      <c r="AY240" s="74"/>
      <c r="AZ240" s="74"/>
      <c r="BA240" s="74"/>
    </row>
    <row r="241" spans="1:53" ht="26.25" customHeight="1" x14ac:dyDescent="0.2">
      <c r="A241" s="77"/>
      <c r="B241" s="78"/>
      <c r="C241" s="77">
        <v>238</v>
      </c>
      <c r="D241" s="85" t="s">
        <v>288</v>
      </c>
      <c r="E241" s="86" t="str">
        <f t="array" aca="1" ref="E241" ca="1">IFERROR(IMAGE(INDEX(Poke_Ref!$C$2:$C$745, MATCH(D241, Poke_Ref!$B$2:$B$745,0)), 3), "")</f>
        <v/>
      </c>
      <c r="F241" s="95"/>
      <c r="G241" s="95"/>
      <c r="H241" s="95"/>
      <c r="I241" s="95"/>
      <c r="J241" s="95"/>
      <c r="K241" s="95"/>
      <c r="L241" s="95"/>
      <c r="M241" s="95"/>
      <c r="N241" s="95"/>
      <c r="O241" s="95"/>
      <c r="P241" s="95"/>
      <c r="Q241" s="95"/>
      <c r="R241" s="95"/>
      <c r="S241" s="95"/>
      <c r="T241" s="95"/>
      <c r="U241" s="95"/>
      <c r="V241" s="95"/>
      <c r="W241" s="95"/>
      <c r="X241" s="95"/>
      <c r="Y241" s="95"/>
      <c r="Z241" s="95"/>
      <c r="AA241" s="95"/>
      <c r="AB241" s="95"/>
      <c r="AC241" s="102"/>
      <c r="AD241" s="102"/>
      <c r="AE241" s="102"/>
      <c r="AF241" s="73"/>
      <c r="AG241" s="74"/>
      <c r="AH241" s="74"/>
      <c r="AI241" s="74"/>
      <c r="AJ241" s="74"/>
      <c r="AK241" s="74"/>
      <c r="AL241" s="74"/>
      <c r="AM241" s="74"/>
      <c r="AN241" s="74"/>
      <c r="AO241" s="74"/>
      <c r="AP241" s="74"/>
      <c r="AQ241" s="74"/>
      <c r="AR241" s="74"/>
      <c r="AS241" s="74"/>
      <c r="AT241" s="74"/>
      <c r="AU241" s="74"/>
      <c r="AV241" s="74"/>
      <c r="AW241" s="74"/>
      <c r="AX241" s="74"/>
      <c r="AY241" s="74"/>
      <c r="AZ241" s="74"/>
      <c r="BA241" s="74"/>
    </row>
    <row r="242" spans="1:53" ht="26.25" customHeight="1" x14ac:dyDescent="0.2">
      <c r="A242" s="77"/>
      <c r="B242" s="78"/>
      <c r="C242" s="77">
        <v>239</v>
      </c>
      <c r="D242" s="85" t="s">
        <v>289</v>
      </c>
      <c r="E242" s="86" t="str">
        <f t="array" aca="1" ref="E242" ca="1">IFERROR(IMAGE(INDEX(Poke_Ref!$C$2:$C$745, MATCH(D242, Poke_Ref!$B$2:$B$745,0)), 3), "")</f>
        <v/>
      </c>
      <c r="F242" s="7"/>
      <c r="G242" s="7"/>
      <c r="H242" s="7" t="s">
        <v>8</v>
      </c>
      <c r="I242" s="7"/>
      <c r="J242" s="7"/>
      <c r="K242" s="7"/>
      <c r="L242" s="7"/>
      <c r="M242" s="7"/>
      <c r="N242" s="7"/>
      <c r="O242" s="7"/>
      <c r="P242" s="7"/>
      <c r="Q242" s="7"/>
      <c r="R242" s="7"/>
      <c r="S242" s="7"/>
      <c r="T242" s="7"/>
      <c r="U242" s="7"/>
      <c r="V242" s="7"/>
      <c r="W242" s="7"/>
      <c r="X242" s="7"/>
      <c r="Y242" s="7"/>
      <c r="Z242" s="7"/>
      <c r="AA242" s="7"/>
      <c r="AB242" s="7"/>
      <c r="AC242" s="103"/>
      <c r="AD242" s="103"/>
      <c r="AE242" s="103"/>
      <c r="AF242" s="73"/>
      <c r="AG242" s="74"/>
      <c r="AH242" s="74"/>
      <c r="AI242" s="74"/>
      <c r="AJ242" s="74"/>
      <c r="AK242" s="74"/>
      <c r="AL242" s="74"/>
      <c r="AM242" s="74"/>
      <c r="AN242" s="74"/>
      <c r="AO242" s="74"/>
      <c r="AP242" s="74"/>
      <c r="AQ242" s="74"/>
      <c r="AR242" s="74"/>
      <c r="AS242" s="74"/>
      <c r="AT242" s="74"/>
      <c r="AU242" s="74"/>
      <c r="AV242" s="74"/>
      <c r="AW242" s="74"/>
      <c r="AX242" s="74"/>
      <c r="AY242" s="74"/>
      <c r="AZ242" s="74"/>
      <c r="BA242" s="74"/>
    </row>
    <row r="243" spans="1:53" ht="26.25" customHeight="1" x14ac:dyDescent="0.2">
      <c r="A243" s="77"/>
      <c r="B243" s="78"/>
      <c r="C243" s="77">
        <v>240</v>
      </c>
      <c r="D243" s="85" t="s">
        <v>290</v>
      </c>
      <c r="E243" s="86" t="str">
        <f t="array" aca="1" ref="E243" ca="1">IFERROR(IMAGE(INDEX(Poke_Ref!$C$2:$C$745, MATCH(D243, Poke_Ref!$B$2:$B$745,0)), 3), "")</f>
        <v/>
      </c>
      <c r="F243" s="7"/>
      <c r="G243" s="7"/>
      <c r="H243" s="7" t="s">
        <v>8</v>
      </c>
      <c r="I243" s="7"/>
      <c r="J243" s="7"/>
      <c r="K243" s="7"/>
      <c r="L243" s="7"/>
      <c r="M243" s="7"/>
      <c r="N243" s="7"/>
      <c r="O243" s="7"/>
      <c r="P243" s="7"/>
      <c r="Q243" s="7"/>
      <c r="R243" s="7"/>
      <c r="S243" s="7"/>
      <c r="T243" s="7"/>
      <c r="U243" s="7"/>
      <c r="V243" s="7"/>
      <c r="W243" s="7"/>
      <c r="X243" s="7"/>
      <c r="Y243" s="7"/>
      <c r="Z243" s="7"/>
      <c r="AA243" s="7"/>
      <c r="AB243" s="7"/>
      <c r="AC243" s="103"/>
      <c r="AD243" s="103"/>
      <c r="AE243" s="103"/>
      <c r="AF243" s="73"/>
      <c r="AG243" s="74"/>
      <c r="AH243" s="74"/>
      <c r="AI243" s="74"/>
      <c r="AJ243" s="74"/>
      <c r="AK243" s="74"/>
      <c r="AL243" s="74"/>
      <c r="AM243" s="74"/>
      <c r="AN243" s="74"/>
      <c r="AO243" s="74"/>
      <c r="AP243" s="74"/>
      <c r="AQ243" s="74"/>
      <c r="AR243" s="74"/>
      <c r="AS243" s="74"/>
      <c r="AT243" s="74"/>
      <c r="AU243" s="74"/>
      <c r="AV243" s="74"/>
      <c r="AW243" s="74"/>
      <c r="AX243" s="74"/>
      <c r="AY243" s="74"/>
      <c r="AZ243" s="74"/>
      <c r="BA243" s="74"/>
    </row>
    <row r="244" spans="1:53" ht="26.25" customHeight="1" x14ac:dyDescent="0.2">
      <c r="A244" s="77"/>
      <c r="B244" s="78"/>
      <c r="C244" s="77">
        <v>241</v>
      </c>
      <c r="D244" s="85" t="s">
        <v>291</v>
      </c>
      <c r="E244" s="86" t="str">
        <f t="array" aca="1" ref="E244" ca="1">IFERROR(IMAGE(INDEX(Poke_Ref!$C$2:$C$745, MATCH(D244, Poke_Ref!$B$2:$B$745,0)), 3), "")</f>
        <v/>
      </c>
      <c r="F244" s="7"/>
      <c r="G244" s="7"/>
      <c r="H244" s="7" t="s">
        <v>8</v>
      </c>
      <c r="I244" s="7"/>
      <c r="J244" s="7"/>
      <c r="K244" s="7"/>
      <c r="L244" s="7"/>
      <c r="M244" s="7"/>
      <c r="N244" s="7"/>
      <c r="O244" s="7"/>
      <c r="P244" s="7"/>
      <c r="Q244" s="7"/>
      <c r="R244" s="7"/>
      <c r="S244" s="7"/>
      <c r="T244" s="7"/>
      <c r="U244" s="7"/>
      <c r="V244" s="7"/>
      <c r="W244" s="7"/>
      <c r="X244" s="7"/>
      <c r="Y244" s="7"/>
      <c r="Z244" s="7"/>
      <c r="AA244" s="7"/>
      <c r="AB244" s="7"/>
      <c r="AC244" s="103"/>
      <c r="AD244" s="103"/>
      <c r="AE244" s="103"/>
      <c r="AF244" s="73"/>
      <c r="AG244" s="74"/>
      <c r="AH244" s="74"/>
      <c r="AI244" s="74"/>
      <c r="AJ244" s="74"/>
      <c r="AK244" s="74"/>
      <c r="AL244" s="74"/>
      <c r="AM244" s="74"/>
      <c r="AN244" s="74"/>
      <c r="AO244" s="74"/>
      <c r="AP244" s="74"/>
      <c r="AQ244" s="74"/>
      <c r="AR244" s="74"/>
      <c r="AS244" s="74"/>
      <c r="AT244" s="74"/>
      <c r="AU244" s="74"/>
      <c r="AV244" s="74"/>
      <c r="AW244" s="74"/>
      <c r="AX244" s="74"/>
      <c r="AY244" s="74"/>
      <c r="AZ244" s="74"/>
      <c r="BA244" s="74"/>
    </row>
    <row r="245" spans="1:53" ht="26.25" customHeight="1" x14ac:dyDescent="0.2">
      <c r="A245" s="77"/>
      <c r="B245" s="78"/>
      <c r="C245" s="77">
        <v>242</v>
      </c>
      <c r="D245" s="85" t="s">
        <v>292</v>
      </c>
      <c r="E245" s="86" t="str">
        <f t="array" aca="1" ref="E245" ca="1">IFERROR(IMAGE(INDEX(Poke_Ref!$C$2:$C$745, MATCH(D245, Poke_Ref!$B$2:$B$745,0)), 3), "")</f>
        <v/>
      </c>
      <c r="F245" s="95"/>
      <c r="G245" s="95"/>
      <c r="H245" s="95"/>
      <c r="I245" s="95"/>
      <c r="J245" s="95"/>
      <c r="K245" s="95"/>
      <c r="L245" s="95"/>
      <c r="M245" s="95"/>
      <c r="N245" s="95"/>
      <c r="O245" s="95"/>
      <c r="P245" s="95"/>
      <c r="Q245" s="95"/>
      <c r="R245" s="95"/>
      <c r="S245" s="95"/>
      <c r="T245" s="95"/>
      <c r="U245" s="95"/>
      <c r="V245" s="95"/>
      <c r="W245" s="95"/>
      <c r="X245" s="95"/>
      <c r="Y245" s="95"/>
      <c r="Z245" s="95"/>
      <c r="AA245" s="95"/>
      <c r="AB245" s="95"/>
      <c r="AC245" s="102"/>
      <c r="AD245" s="102"/>
      <c r="AE245" s="102"/>
      <c r="AF245" s="73"/>
      <c r="AG245" s="74"/>
      <c r="AH245" s="74"/>
      <c r="AI245" s="74"/>
      <c r="AJ245" s="74"/>
      <c r="AK245" s="74"/>
      <c r="AL245" s="74"/>
      <c r="AM245" s="74"/>
      <c r="AN245" s="74"/>
      <c r="AO245" s="74"/>
      <c r="AP245" s="74"/>
      <c r="AQ245" s="74"/>
      <c r="AR245" s="74"/>
      <c r="AS245" s="74"/>
      <c r="AT245" s="74"/>
      <c r="AU245" s="74"/>
      <c r="AV245" s="74"/>
      <c r="AW245" s="74"/>
      <c r="AX245" s="74"/>
      <c r="AY245" s="74"/>
      <c r="AZ245" s="74"/>
      <c r="BA245" s="74"/>
    </row>
    <row r="246" spans="1:53" ht="26.25" customHeight="1" x14ac:dyDescent="0.2">
      <c r="A246" s="77"/>
      <c r="B246" s="78"/>
      <c r="C246" s="77">
        <v>243</v>
      </c>
      <c r="D246" s="85" t="s">
        <v>293</v>
      </c>
      <c r="E246" s="86" t="str">
        <f t="array" aca="1" ref="E246" ca="1">IFERROR(IMAGE(INDEX(Poke_Ref!$C$2:$C$745, MATCH(D246, Poke_Ref!$B$2:$B$745,0)), 3), "")</f>
        <v/>
      </c>
      <c r="F246" s="87"/>
      <c r="G246" s="87"/>
      <c r="H246" s="87" t="s">
        <v>8</v>
      </c>
      <c r="I246" s="87"/>
      <c r="J246" s="87"/>
      <c r="K246" s="87"/>
      <c r="L246" s="87"/>
      <c r="M246" s="87"/>
      <c r="N246" s="87"/>
      <c r="O246" s="87"/>
      <c r="P246" s="87"/>
      <c r="Q246" s="87"/>
      <c r="R246" s="87"/>
      <c r="S246" s="87"/>
      <c r="T246" s="87"/>
      <c r="U246" s="87"/>
      <c r="V246" s="87"/>
      <c r="W246" s="87"/>
      <c r="X246" s="87"/>
      <c r="Y246" s="87"/>
      <c r="Z246" s="87"/>
      <c r="AA246" s="87"/>
      <c r="AB246" s="87"/>
      <c r="AC246" s="101"/>
      <c r="AD246" s="101"/>
      <c r="AE246" s="101"/>
      <c r="AF246" s="73"/>
      <c r="AG246" s="74"/>
      <c r="AH246" s="74"/>
      <c r="AI246" s="74"/>
      <c r="AJ246" s="74"/>
      <c r="AK246" s="74"/>
      <c r="AL246" s="74"/>
      <c r="AM246" s="74"/>
      <c r="AN246" s="74"/>
      <c r="AO246" s="74"/>
      <c r="AP246" s="74"/>
      <c r="AQ246" s="74"/>
      <c r="AR246" s="74"/>
      <c r="AS246" s="74"/>
      <c r="AT246" s="74"/>
      <c r="AU246" s="74"/>
      <c r="AV246" s="74"/>
      <c r="AW246" s="74"/>
      <c r="AX246" s="74"/>
      <c r="AY246" s="74"/>
      <c r="AZ246" s="74"/>
      <c r="BA246" s="74"/>
    </row>
    <row r="247" spans="1:53" ht="26.25" customHeight="1" x14ac:dyDescent="0.2">
      <c r="A247" s="77"/>
      <c r="B247" s="78"/>
      <c r="C247" s="77">
        <v>244</v>
      </c>
      <c r="D247" s="85" t="s">
        <v>294</v>
      </c>
      <c r="E247" s="86" t="str">
        <f t="array" aca="1" ref="E247" ca="1">IFERROR(IMAGE(INDEX(Poke_Ref!$C$2:$C$745, MATCH(D247, Poke_Ref!$B$2:$B$745,0)), 3), "")</f>
        <v/>
      </c>
      <c r="F247" s="87"/>
      <c r="G247" s="87"/>
      <c r="H247" s="87" t="s">
        <v>8</v>
      </c>
      <c r="I247" s="87"/>
      <c r="J247" s="87"/>
      <c r="K247" s="87"/>
      <c r="L247" s="87"/>
      <c r="M247" s="87"/>
      <c r="N247" s="87"/>
      <c r="O247" s="87"/>
      <c r="P247" s="87"/>
      <c r="Q247" s="87"/>
      <c r="R247" s="87"/>
      <c r="S247" s="87"/>
      <c r="T247" s="87"/>
      <c r="U247" s="87"/>
      <c r="V247" s="87"/>
      <c r="W247" s="87"/>
      <c r="X247" s="87"/>
      <c r="Y247" s="87"/>
      <c r="Z247" s="87"/>
      <c r="AA247" s="87"/>
      <c r="AB247" s="87"/>
      <c r="AC247" s="101"/>
      <c r="AD247" s="101"/>
      <c r="AE247" s="101"/>
      <c r="AF247" s="73"/>
      <c r="AG247" s="74"/>
      <c r="AH247" s="74"/>
      <c r="AI247" s="74"/>
      <c r="AJ247" s="74"/>
      <c r="AK247" s="74"/>
      <c r="AL247" s="74"/>
      <c r="AM247" s="74"/>
      <c r="AN247" s="74"/>
      <c r="AO247" s="74"/>
      <c r="AP247" s="74"/>
      <c r="AQ247" s="74"/>
      <c r="AR247" s="74"/>
      <c r="AS247" s="74"/>
      <c r="AT247" s="74"/>
      <c r="AU247" s="74"/>
      <c r="AV247" s="74"/>
      <c r="AW247" s="74"/>
      <c r="AX247" s="74"/>
      <c r="AY247" s="74"/>
      <c r="AZ247" s="74"/>
      <c r="BA247" s="74"/>
    </row>
    <row r="248" spans="1:53" ht="26.25" customHeight="1" x14ac:dyDescent="0.2">
      <c r="A248" s="77"/>
      <c r="B248" s="78"/>
      <c r="C248" s="77">
        <v>245</v>
      </c>
      <c r="D248" s="85" t="s">
        <v>295</v>
      </c>
      <c r="E248" s="86" t="str">
        <f t="array" aca="1" ref="E248" ca="1">IFERROR(IMAGE(INDEX(Poke_Ref!$C$2:$C$745, MATCH(D248, Poke_Ref!$B$2:$B$745,0)), 3), "")</f>
        <v/>
      </c>
      <c r="F248" s="87"/>
      <c r="G248" s="87"/>
      <c r="H248" s="87" t="s">
        <v>8</v>
      </c>
      <c r="I248" s="87"/>
      <c r="J248" s="87"/>
      <c r="K248" s="87"/>
      <c r="L248" s="87"/>
      <c r="M248" s="87"/>
      <c r="N248" s="87"/>
      <c r="O248" s="87"/>
      <c r="P248" s="87"/>
      <c r="Q248" s="87"/>
      <c r="R248" s="87"/>
      <c r="S248" s="87"/>
      <c r="T248" s="87"/>
      <c r="U248" s="87"/>
      <c r="V248" s="87"/>
      <c r="W248" s="87"/>
      <c r="X248" s="87"/>
      <c r="Y248" s="87"/>
      <c r="Z248" s="87"/>
      <c r="AA248" s="87"/>
      <c r="AB248" s="87"/>
      <c r="AC248" s="101"/>
      <c r="AD248" s="101"/>
      <c r="AE248" s="101"/>
      <c r="AF248" s="73"/>
      <c r="AG248" s="74"/>
      <c r="AH248" s="74"/>
      <c r="AI248" s="74"/>
      <c r="AJ248" s="74"/>
      <c r="AK248" s="74"/>
      <c r="AL248" s="74"/>
      <c r="AM248" s="74"/>
      <c r="AN248" s="74"/>
      <c r="AO248" s="74"/>
      <c r="AP248" s="74"/>
      <c r="AQ248" s="74"/>
      <c r="AR248" s="74"/>
      <c r="AS248" s="74"/>
      <c r="AT248" s="74"/>
      <c r="AU248" s="74"/>
      <c r="AV248" s="74"/>
      <c r="AW248" s="74"/>
      <c r="AX248" s="74"/>
      <c r="AY248" s="74"/>
      <c r="AZ248" s="74"/>
      <c r="BA248" s="74"/>
    </row>
    <row r="249" spans="1:53" ht="26.25" customHeight="1" x14ac:dyDescent="0.2">
      <c r="A249" s="77"/>
      <c r="B249" s="78"/>
      <c r="C249" s="77">
        <v>246</v>
      </c>
      <c r="D249" s="85" t="s">
        <v>296</v>
      </c>
      <c r="E249" s="86" t="str">
        <f t="array" aca="1" ref="E249" ca="1">IFERROR(IMAGE(INDEX(Poke_Ref!$C$2:$C$745, MATCH(D249, Poke_Ref!$B$2:$B$745,0)), 3), "")</f>
        <v/>
      </c>
      <c r="F249" s="7"/>
      <c r="G249" s="7"/>
      <c r="H249" s="7" t="s">
        <v>8</v>
      </c>
      <c r="I249" s="7"/>
      <c r="J249" s="7"/>
      <c r="K249" s="7"/>
      <c r="L249" s="7"/>
      <c r="M249" s="7"/>
      <c r="N249" s="7"/>
      <c r="O249" s="7"/>
      <c r="P249" s="7"/>
      <c r="Q249" s="7"/>
      <c r="R249" s="7"/>
      <c r="S249" s="7"/>
      <c r="T249" s="7"/>
      <c r="U249" s="7"/>
      <c r="V249" s="7"/>
      <c r="W249" s="7"/>
      <c r="X249" s="7"/>
      <c r="Y249" s="7"/>
      <c r="Z249" s="7"/>
      <c r="AA249" s="7"/>
      <c r="AB249" s="7"/>
      <c r="AC249" s="103"/>
      <c r="AD249" s="103"/>
      <c r="AE249" s="103"/>
      <c r="AF249" s="73"/>
      <c r="AG249" s="74"/>
      <c r="AH249" s="74"/>
      <c r="AI249" s="74"/>
      <c r="AJ249" s="74"/>
      <c r="AK249" s="74"/>
      <c r="AL249" s="74"/>
      <c r="AM249" s="74"/>
      <c r="AN249" s="74"/>
      <c r="AO249" s="74"/>
      <c r="AP249" s="74"/>
      <c r="AQ249" s="74"/>
      <c r="AR249" s="74"/>
      <c r="AS249" s="74"/>
      <c r="AT249" s="74"/>
      <c r="AU249" s="74"/>
      <c r="AV249" s="74"/>
      <c r="AW249" s="74"/>
      <c r="AX249" s="74"/>
      <c r="AY249" s="74"/>
      <c r="AZ249" s="74"/>
      <c r="BA249" s="74"/>
    </row>
    <row r="250" spans="1:53" ht="26.25" customHeight="1" x14ac:dyDescent="0.2">
      <c r="A250" s="77"/>
      <c r="B250" s="78"/>
      <c r="C250" s="77">
        <v>247</v>
      </c>
      <c r="D250" s="85" t="s">
        <v>297</v>
      </c>
      <c r="E250" s="86" t="str">
        <f t="array" aca="1" ref="E250" ca="1">IFERROR(IMAGE(INDEX(Poke_Ref!$C$2:$C$745, MATCH(D250, Poke_Ref!$B$2:$B$745,0)), 3), "")</f>
        <v/>
      </c>
      <c r="F250" s="7"/>
      <c r="G250" s="7"/>
      <c r="H250" s="7"/>
      <c r="I250" s="7"/>
      <c r="J250" s="7"/>
      <c r="K250" s="7"/>
      <c r="L250" s="7"/>
      <c r="M250" s="7"/>
      <c r="N250" s="7"/>
      <c r="O250" s="7"/>
      <c r="P250" s="7"/>
      <c r="Q250" s="7"/>
      <c r="R250" s="7"/>
      <c r="S250" s="7"/>
      <c r="T250" s="7"/>
      <c r="U250" s="7"/>
      <c r="V250" s="7"/>
      <c r="W250" s="7"/>
      <c r="X250" s="7"/>
      <c r="Y250" s="7"/>
      <c r="Z250" s="7"/>
      <c r="AA250" s="7"/>
      <c r="AB250" s="7"/>
      <c r="AC250" s="103"/>
      <c r="AD250" s="103"/>
      <c r="AE250" s="103"/>
      <c r="AF250" s="73"/>
      <c r="AG250" s="74"/>
      <c r="AH250" s="74"/>
      <c r="AI250" s="74"/>
      <c r="AJ250" s="74"/>
      <c r="AK250" s="74"/>
      <c r="AL250" s="74"/>
      <c r="AM250" s="74"/>
      <c r="AN250" s="74"/>
      <c r="AO250" s="74"/>
      <c r="AP250" s="74"/>
      <c r="AQ250" s="74"/>
      <c r="AR250" s="74"/>
      <c r="AS250" s="74"/>
      <c r="AT250" s="74"/>
      <c r="AU250" s="74"/>
      <c r="AV250" s="74"/>
      <c r="AW250" s="74"/>
      <c r="AX250" s="74"/>
      <c r="AY250" s="74"/>
      <c r="AZ250" s="74"/>
      <c r="BA250" s="74"/>
    </row>
    <row r="251" spans="1:53" ht="26.25" customHeight="1" x14ac:dyDescent="0.2">
      <c r="A251" s="77"/>
      <c r="B251" s="78"/>
      <c r="C251" s="77">
        <v>248</v>
      </c>
      <c r="D251" s="85" t="s">
        <v>298</v>
      </c>
      <c r="E251" s="86" t="str">
        <f t="array" aca="1" ref="E251" ca="1">IFERROR(IMAGE(INDEX(Poke_Ref!$C$2:$C$745, MATCH(D251, Poke_Ref!$B$2:$B$745,0)), 3), "")</f>
        <v/>
      </c>
      <c r="F251" s="7"/>
      <c r="G251" s="7"/>
      <c r="H251" s="7"/>
      <c r="I251" s="7"/>
      <c r="J251" s="7"/>
      <c r="K251" s="7"/>
      <c r="L251" s="7"/>
      <c r="M251" s="7"/>
      <c r="N251" s="7"/>
      <c r="O251" s="7"/>
      <c r="P251" s="7"/>
      <c r="Q251" s="7"/>
      <c r="R251" s="7"/>
      <c r="S251" s="7"/>
      <c r="T251" s="7"/>
      <c r="U251" s="7"/>
      <c r="V251" s="7"/>
      <c r="W251" s="7"/>
      <c r="X251" s="7"/>
      <c r="Y251" s="7"/>
      <c r="Z251" s="7"/>
      <c r="AA251" s="7"/>
      <c r="AB251" s="7"/>
      <c r="AC251" s="103"/>
      <c r="AD251" s="103"/>
      <c r="AE251" s="103"/>
      <c r="AF251" s="73"/>
      <c r="AG251" s="74"/>
      <c r="AH251" s="74"/>
      <c r="AI251" s="74"/>
      <c r="AJ251" s="74"/>
      <c r="AK251" s="74"/>
      <c r="AL251" s="74"/>
      <c r="AM251" s="74"/>
      <c r="AN251" s="74"/>
      <c r="AO251" s="74"/>
      <c r="AP251" s="74"/>
      <c r="AQ251" s="74"/>
      <c r="AR251" s="74"/>
      <c r="AS251" s="74"/>
      <c r="AT251" s="74"/>
      <c r="AU251" s="74"/>
      <c r="AV251" s="74"/>
      <c r="AW251" s="74"/>
      <c r="AX251" s="74"/>
      <c r="AY251" s="74"/>
      <c r="AZ251" s="74"/>
      <c r="BA251" s="74"/>
    </row>
    <row r="252" spans="1:53" ht="26.25" customHeight="1" x14ac:dyDescent="0.2">
      <c r="A252" s="77"/>
      <c r="B252" s="78"/>
      <c r="C252" s="77">
        <v>249</v>
      </c>
      <c r="D252" s="85" t="s">
        <v>299</v>
      </c>
      <c r="E252" s="86" t="str">
        <f t="array" aca="1" ref="E252" ca="1">IFERROR(IMAGE(INDEX(Poke_Ref!$C$2:$C$745, MATCH(D252, Poke_Ref!$B$2:$B$745,0)), 3), "")</f>
        <v/>
      </c>
      <c r="F252" s="87"/>
      <c r="G252" s="87"/>
      <c r="H252" s="87"/>
      <c r="I252" s="87"/>
      <c r="J252" s="87"/>
      <c r="K252" s="87"/>
      <c r="L252" s="87"/>
      <c r="M252" s="87"/>
      <c r="N252" s="87"/>
      <c r="O252" s="87"/>
      <c r="P252" s="87"/>
      <c r="Q252" s="87"/>
      <c r="R252" s="87"/>
      <c r="S252" s="87"/>
      <c r="T252" s="87"/>
      <c r="U252" s="87"/>
      <c r="V252" s="87"/>
      <c r="W252" s="87"/>
      <c r="X252" s="87"/>
      <c r="Y252" s="87"/>
      <c r="Z252" s="87"/>
      <c r="AA252" s="87"/>
      <c r="AB252" s="87"/>
      <c r="AC252" s="101"/>
      <c r="AD252" s="101"/>
      <c r="AE252" s="101"/>
      <c r="AF252" s="73"/>
      <c r="AG252" s="74"/>
      <c r="AH252" s="74"/>
      <c r="AI252" s="74"/>
      <c r="AJ252" s="74"/>
      <c r="AK252" s="74"/>
      <c r="AL252" s="74"/>
      <c r="AM252" s="74"/>
      <c r="AN252" s="74"/>
      <c r="AO252" s="74"/>
      <c r="AP252" s="74"/>
      <c r="AQ252" s="74"/>
      <c r="AR252" s="74"/>
      <c r="AS252" s="74"/>
      <c r="AT252" s="74"/>
      <c r="AU252" s="74"/>
      <c r="AV252" s="74"/>
      <c r="AW252" s="74"/>
      <c r="AX252" s="74"/>
      <c r="AY252" s="74"/>
      <c r="AZ252" s="74"/>
      <c r="BA252" s="74"/>
    </row>
    <row r="253" spans="1:53" ht="26.25" customHeight="1" x14ac:dyDescent="0.2">
      <c r="A253" s="77"/>
      <c r="B253" s="78"/>
      <c r="C253" s="77">
        <v>250</v>
      </c>
      <c r="D253" s="85" t="s">
        <v>300</v>
      </c>
      <c r="E253" s="86" t="str">
        <f t="array" aca="1" ref="E253" ca="1">IFERROR(IMAGE(INDEX(Poke_Ref!$C$2:$C$745, MATCH(D253, Poke_Ref!$B$2:$B$745,0)), 3), "")</f>
        <v/>
      </c>
      <c r="F253" s="87"/>
      <c r="G253" s="87"/>
      <c r="H253" s="87" t="s">
        <v>8</v>
      </c>
      <c r="I253" s="87"/>
      <c r="J253" s="87"/>
      <c r="K253" s="87"/>
      <c r="L253" s="87"/>
      <c r="M253" s="87"/>
      <c r="N253" s="87"/>
      <c r="O253" s="87"/>
      <c r="P253" s="87"/>
      <c r="Q253" s="87"/>
      <c r="R253" s="87"/>
      <c r="S253" s="87"/>
      <c r="T253" s="87"/>
      <c r="U253" s="87"/>
      <c r="V253" s="87"/>
      <c r="W253" s="87"/>
      <c r="X253" s="87"/>
      <c r="Y253" s="87"/>
      <c r="Z253" s="87"/>
      <c r="AA253" s="87"/>
      <c r="AB253" s="87"/>
      <c r="AC253" s="101"/>
      <c r="AD253" s="101"/>
      <c r="AE253" s="101"/>
      <c r="AF253" s="73"/>
      <c r="AG253" s="74"/>
      <c r="AH253" s="74"/>
      <c r="AI253" s="74"/>
      <c r="AJ253" s="74"/>
      <c r="AK253" s="74"/>
      <c r="AL253" s="74"/>
      <c r="AM253" s="74"/>
      <c r="AN253" s="74"/>
      <c r="AO253" s="74"/>
      <c r="AP253" s="74"/>
      <c r="AQ253" s="74"/>
      <c r="AR253" s="74"/>
      <c r="AS253" s="74"/>
      <c r="AT253" s="74"/>
      <c r="AU253" s="74"/>
      <c r="AV253" s="74"/>
      <c r="AW253" s="74"/>
      <c r="AX253" s="74"/>
      <c r="AY253" s="74"/>
      <c r="AZ253" s="74"/>
      <c r="BA253" s="74"/>
    </row>
    <row r="254" spans="1:53" ht="26.25" customHeight="1" x14ac:dyDescent="0.2">
      <c r="A254" s="77"/>
      <c r="B254" s="78"/>
      <c r="C254" s="77">
        <v>251</v>
      </c>
      <c r="D254" s="85" t="s">
        <v>301</v>
      </c>
      <c r="E254" s="86" t="str">
        <f t="array" aca="1" ref="E254" ca="1">IFERROR(IMAGE(INDEX(Poke_Ref!$C$2:$C$745, MATCH(D254, Poke_Ref!$B$2:$B$745,0)), 3), "")</f>
        <v/>
      </c>
      <c r="F254" s="87"/>
      <c r="G254" s="87"/>
      <c r="H254" s="87" t="s">
        <v>8</v>
      </c>
      <c r="I254" s="87"/>
      <c r="J254" s="87"/>
      <c r="K254" s="87"/>
      <c r="L254" s="87"/>
      <c r="M254" s="87"/>
      <c r="N254" s="87"/>
      <c r="O254" s="87"/>
      <c r="P254" s="87"/>
      <c r="Q254" s="87"/>
      <c r="R254" s="87"/>
      <c r="S254" s="87"/>
      <c r="T254" s="87"/>
      <c r="U254" s="87"/>
      <c r="V254" s="87"/>
      <c r="W254" s="87"/>
      <c r="X254" s="87"/>
      <c r="Y254" s="87"/>
      <c r="Z254" s="87"/>
      <c r="AA254" s="87"/>
      <c r="AB254" s="87"/>
      <c r="AC254" s="101"/>
      <c r="AD254" s="101"/>
      <c r="AE254" s="101"/>
      <c r="AF254" s="73"/>
      <c r="AG254" s="74"/>
      <c r="AH254" s="74"/>
      <c r="AI254" s="74"/>
      <c r="AJ254" s="74"/>
      <c r="AK254" s="74"/>
      <c r="AL254" s="74"/>
      <c r="AM254" s="74"/>
      <c r="AN254" s="74"/>
      <c r="AO254" s="74"/>
      <c r="AP254" s="74"/>
      <c r="AQ254" s="74"/>
      <c r="AR254" s="74"/>
      <c r="AS254" s="74"/>
      <c r="AT254" s="74"/>
      <c r="AU254" s="74"/>
      <c r="AV254" s="74"/>
      <c r="AW254" s="74"/>
      <c r="AX254" s="74"/>
      <c r="AY254" s="74"/>
      <c r="AZ254" s="74"/>
      <c r="BA254" s="74"/>
    </row>
    <row r="255" spans="1:53" ht="26.25" customHeight="1" x14ac:dyDescent="0.2">
      <c r="A255" s="77"/>
      <c r="B255" s="78"/>
      <c r="C255" s="77">
        <v>252</v>
      </c>
      <c r="D255" s="85" t="s">
        <v>302</v>
      </c>
      <c r="E255" s="86" t="str">
        <f t="array" aca="1" ref="E255" ca="1">IFERROR(IMAGE(INDEX(Poke_Ref!$C$2:$C$745, MATCH(D255, Poke_Ref!$B$2:$B$745,0)), 3), "")</f>
        <v/>
      </c>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101"/>
      <c r="AD255" s="101"/>
      <c r="AE255" s="101"/>
      <c r="AF255" s="73"/>
      <c r="AG255" s="74"/>
      <c r="AH255" s="74"/>
      <c r="AI255" s="74"/>
      <c r="AJ255" s="74"/>
      <c r="AK255" s="74"/>
      <c r="AL255" s="74"/>
      <c r="AM255" s="74"/>
      <c r="AN255" s="74"/>
      <c r="AO255" s="74"/>
      <c r="AP255" s="74"/>
      <c r="AQ255" s="74"/>
      <c r="AR255" s="74"/>
      <c r="AS255" s="74"/>
      <c r="AT255" s="74"/>
      <c r="AU255" s="74"/>
      <c r="AV255" s="74"/>
      <c r="AW255" s="74"/>
      <c r="AX255" s="74"/>
      <c r="AY255" s="74"/>
      <c r="AZ255" s="74"/>
      <c r="BA255" s="74"/>
    </row>
    <row r="256" spans="1:53" ht="26.25" customHeight="1" x14ac:dyDescent="0.2">
      <c r="A256" s="77"/>
      <c r="B256" s="78"/>
      <c r="C256" s="77">
        <v>253</v>
      </c>
      <c r="D256" s="85" t="s">
        <v>303</v>
      </c>
      <c r="E256" s="86" t="str">
        <f t="array" aca="1" ref="E256" ca="1">IFERROR(IMAGE(INDEX(Poke_Ref!$C$2:$C$745, MATCH(D256, Poke_Ref!$B$2:$B$745,0)), 3), "")</f>
        <v/>
      </c>
      <c r="F256" s="87"/>
      <c r="G256" s="87"/>
      <c r="H256" s="87" t="s">
        <v>8</v>
      </c>
      <c r="I256" s="87"/>
      <c r="J256" s="87"/>
      <c r="K256" s="87"/>
      <c r="L256" s="87"/>
      <c r="M256" s="87"/>
      <c r="N256" s="87"/>
      <c r="O256" s="87"/>
      <c r="P256" s="87"/>
      <c r="Q256" s="87"/>
      <c r="R256" s="87"/>
      <c r="S256" s="87"/>
      <c r="T256" s="87"/>
      <c r="U256" s="87"/>
      <c r="V256" s="87"/>
      <c r="W256" s="87"/>
      <c r="X256" s="87"/>
      <c r="Y256" s="87"/>
      <c r="Z256" s="87"/>
      <c r="AA256" s="87"/>
      <c r="AB256" s="87"/>
      <c r="AC256" s="101"/>
      <c r="AD256" s="101"/>
      <c r="AE256" s="101"/>
      <c r="AF256" s="73"/>
      <c r="AG256" s="74"/>
      <c r="AH256" s="74"/>
      <c r="AI256" s="74"/>
      <c r="AJ256" s="74"/>
      <c r="AK256" s="74"/>
      <c r="AL256" s="74"/>
      <c r="AM256" s="74"/>
      <c r="AN256" s="74"/>
      <c r="AO256" s="74"/>
      <c r="AP256" s="74"/>
      <c r="AQ256" s="74"/>
      <c r="AR256" s="74"/>
      <c r="AS256" s="74"/>
      <c r="AT256" s="74"/>
      <c r="AU256" s="74"/>
      <c r="AV256" s="74"/>
      <c r="AW256" s="74"/>
      <c r="AX256" s="74"/>
      <c r="AY256" s="74"/>
      <c r="AZ256" s="74"/>
      <c r="BA256" s="74"/>
    </row>
    <row r="257" spans="1:53" ht="26.25" customHeight="1" x14ac:dyDescent="0.2">
      <c r="A257" s="77"/>
      <c r="B257" s="78"/>
      <c r="C257" s="77">
        <v>254</v>
      </c>
      <c r="D257" s="85" t="s">
        <v>304</v>
      </c>
      <c r="E257" s="86" t="str">
        <f t="array" aca="1" ref="E257" ca="1">IFERROR(IMAGE(INDEX(Poke_Ref!$C$2:$C$745, MATCH(D257, Poke_Ref!$B$2:$B$745,0)), 3), "")</f>
        <v/>
      </c>
      <c r="F257" s="95"/>
      <c r="G257" s="95"/>
      <c r="H257" s="95"/>
      <c r="I257" s="95"/>
      <c r="J257" s="95"/>
      <c r="K257" s="95"/>
      <c r="L257" s="95"/>
      <c r="M257" s="95"/>
      <c r="N257" s="95"/>
      <c r="O257" s="95"/>
      <c r="P257" s="95"/>
      <c r="Q257" s="95"/>
      <c r="R257" s="95"/>
      <c r="S257" s="95"/>
      <c r="T257" s="95"/>
      <c r="U257" s="95"/>
      <c r="V257" s="95"/>
      <c r="W257" s="95"/>
      <c r="X257" s="95"/>
      <c r="Y257" s="95"/>
      <c r="Z257" s="95"/>
      <c r="AA257" s="95"/>
      <c r="AB257" s="95"/>
      <c r="AC257" s="102"/>
      <c r="AD257" s="102"/>
      <c r="AE257" s="102"/>
      <c r="AF257" s="73"/>
      <c r="AG257" s="74"/>
      <c r="AH257" s="74"/>
      <c r="AI257" s="74"/>
      <c r="AJ257" s="74"/>
      <c r="AK257" s="74"/>
      <c r="AL257" s="74"/>
      <c r="AM257" s="74"/>
      <c r="AN257" s="74"/>
      <c r="AO257" s="74"/>
      <c r="AP257" s="74"/>
      <c r="AQ257" s="74"/>
      <c r="AR257" s="74"/>
      <c r="AS257" s="74"/>
      <c r="AT257" s="74"/>
      <c r="AU257" s="74"/>
      <c r="AV257" s="74"/>
      <c r="AW257" s="74"/>
      <c r="AX257" s="74"/>
      <c r="AY257" s="74"/>
      <c r="AZ257" s="74"/>
      <c r="BA257" s="74"/>
    </row>
    <row r="258" spans="1:53" ht="26.25" customHeight="1" x14ac:dyDescent="0.2">
      <c r="A258" s="77"/>
      <c r="B258" s="78"/>
      <c r="C258" s="77">
        <v>255</v>
      </c>
      <c r="D258" s="85" t="s">
        <v>305</v>
      </c>
      <c r="E258" s="86" t="str">
        <f t="array" aca="1" ref="E258" ca="1">IFERROR(IMAGE(INDEX(Poke_Ref!$C$2:$C$745, MATCH(D258, Poke_Ref!$B$2:$B$745,0)), 3), "")</f>
        <v/>
      </c>
      <c r="F258" s="87"/>
      <c r="G258" s="87"/>
      <c r="H258" s="87" t="s">
        <v>8</v>
      </c>
      <c r="I258" s="87"/>
      <c r="J258" s="87"/>
      <c r="K258" s="87"/>
      <c r="L258" s="87"/>
      <c r="M258" s="87"/>
      <c r="N258" s="87"/>
      <c r="O258" s="87"/>
      <c r="P258" s="87"/>
      <c r="Q258" s="87"/>
      <c r="R258" s="87"/>
      <c r="S258" s="87"/>
      <c r="T258" s="87"/>
      <c r="U258" s="87"/>
      <c r="V258" s="87"/>
      <c r="W258" s="87"/>
      <c r="X258" s="87"/>
      <c r="Y258" s="87"/>
      <c r="Z258" s="101"/>
      <c r="AA258" s="101"/>
      <c r="AB258" s="101"/>
      <c r="AC258" s="101"/>
      <c r="AD258" s="101"/>
      <c r="AE258" s="101"/>
      <c r="AF258" s="73"/>
      <c r="AG258" s="74"/>
      <c r="AH258" s="74"/>
      <c r="AI258" s="74"/>
      <c r="AJ258" s="74"/>
      <c r="AK258" s="74"/>
      <c r="AL258" s="74"/>
      <c r="AM258" s="74"/>
      <c r="AN258" s="74"/>
      <c r="AO258" s="74"/>
      <c r="AP258" s="74"/>
      <c r="AQ258" s="74"/>
      <c r="AR258" s="74"/>
      <c r="AS258" s="74"/>
      <c r="AT258" s="74"/>
      <c r="AU258" s="74"/>
      <c r="AV258" s="74"/>
      <c r="AW258" s="74"/>
      <c r="AX258" s="74"/>
      <c r="AY258" s="74"/>
      <c r="AZ258" s="74"/>
      <c r="BA258" s="74"/>
    </row>
    <row r="259" spans="1:53" ht="26.25" customHeight="1" x14ac:dyDescent="0.2">
      <c r="A259" s="77"/>
      <c r="B259" s="78"/>
      <c r="C259" s="77">
        <v>256</v>
      </c>
      <c r="D259" s="85" t="s">
        <v>306</v>
      </c>
      <c r="E259" s="86" t="str">
        <f t="array" aca="1" ref="E259" ca="1">IFERROR(IMAGE(INDEX(Poke_Ref!$C$2:$C$745, MATCH(D259, Poke_Ref!$B$2:$B$745,0)), 3), "")</f>
        <v/>
      </c>
      <c r="F259" s="95"/>
      <c r="G259" s="95"/>
      <c r="H259" s="95"/>
      <c r="I259" s="95"/>
      <c r="J259" s="95"/>
      <c r="K259" s="95"/>
      <c r="L259" s="95"/>
      <c r="M259" s="95"/>
      <c r="N259" s="95"/>
      <c r="O259" s="95"/>
      <c r="P259" s="95"/>
      <c r="Q259" s="95"/>
      <c r="R259" s="95"/>
      <c r="S259" s="95"/>
      <c r="T259" s="95"/>
      <c r="U259" s="95"/>
      <c r="V259" s="95"/>
      <c r="W259" s="95"/>
      <c r="X259" s="95"/>
      <c r="Y259" s="95"/>
      <c r="Z259" s="102"/>
      <c r="AA259" s="102"/>
      <c r="AB259" s="102"/>
      <c r="AC259" s="102"/>
      <c r="AD259" s="102"/>
      <c r="AE259" s="102"/>
      <c r="AF259" s="73"/>
      <c r="AG259" s="74"/>
      <c r="AH259" s="74"/>
      <c r="AI259" s="74"/>
      <c r="AJ259" s="74"/>
      <c r="AK259" s="74"/>
      <c r="AL259" s="74"/>
      <c r="AM259" s="74"/>
      <c r="AN259" s="74"/>
      <c r="AO259" s="74"/>
      <c r="AP259" s="74"/>
      <c r="AQ259" s="74"/>
      <c r="AR259" s="74"/>
      <c r="AS259" s="74"/>
      <c r="AT259" s="74"/>
      <c r="AU259" s="74"/>
      <c r="AV259" s="74"/>
      <c r="AW259" s="74"/>
      <c r="AX259" s="74"/>
      <c r="AY259" s="74"/>
      <c r="AZ259" s="74"/>
      <c r="BA259" s="74"/>
    </row>
    <row r="260" spans="1:53" ht="26.25" customHeight="1" x14ac:dyDescent="0.2">
      <c r="A260" s="77"/>
      <c r="B260" s="78"/>
      <c r="C260" s="77">
        <v>257</v>
      </c>
      <c r="D260" s="85" t="s">
        <v>307</v>
      </c>
      <c r="E260" s="86" t="str">
        <f t="array" aca="1" ref="E260" ca="1">IFERROR(IMAGE(INDEX(Poke_Ref!$C$2:$C$745, MATCH(D260, Poke_Ref!$B$2:$B$745,0)), 3), "")</f>
        <v/>
      </c>
      <c r="F260" s="87"/>
      <c r="G260" s="87"/>
      <c r="H260" s="87" t="s">
        <v>8</v>
      </c>
      <c r="I260" s="87"/>
      <c r="J260" s="87"/>
      <c r="K260" s="87"/>
      <c r="L260" s="87"/>
      <c r="M260" s="87"/>
      <c r="N260" s="87"/>
      <c r="O260" s="87"/>
      <c r="P260" s="87"/>
      <c r="Q260" s="87"/>
      <c r="R260" s="87"/>
      <c r="S260" s="87"/>
      <c r="T260" s="87"/>
      <c r="U260" s="87"/>
      <c r="V260" s="87"/>
      <c r="W260" s="87"/>
      <c r="X260" s="87"/>
      <c r="Y260" s="87"/>
      <c r="Z260" s="101"/>
      <c r="AA260" s="101"/>
      <c r="AB260" s="101"/>
      <c r="AC260" s="101"/>
      <c r="AD260" s="101"/>
      <c r="AE260" s="101"/>
      <c r="AF260" s="73"/>
      <c r="AG260" s="74"/>
      <c r="AH260" s="74"/>
      <c r="AI260" s="74"/>
      <c r="AJ260" s="74"/>
      <c r="AK260" s="74"/>
      <c r="AL260" s="74"/>
      <c r="AM260" s="74"/>
      <c r="AN260" s="74"/>
      <c r="AO260" s="74"/>
      <c r="AP260" s="74"/>
      <c r="AQ260" s="74"/>
      <c r="AR260" s="74"/>
      <c r="AS260" s="74"/>
      <c r="AT260" s="74"/>
      <c r="AU260" s="74"/>
      <c r="AV260" s="74"/>
      <c r="AW260" s="74"/>
      <c r="AX260" s="74"/>
      <c r="AY260" s="74"/>
      <c r="AZ260" s="74"/>
      <c r="BA260" s="74"/>
    </row>
    <row r="261" spans="1:53" ht="26.25" customHeight="1" x14ac:dyDescent="0.2">
      <c r="A261" s="77"/>
      <c r="B261" s="78"/>
      <c r="C261" s="77">
        <v>258</v>
      </c>
      <c r="D261" s="85" t="s">
        <v>308</v>
      </c>
      <c r="E261" s="86" t="str">
        <f t="array" aca="1" ref="E261" ca="1">IFERROR(IMAGE(INDEX(Poke_Ref!$C$2:$C$745, MATCH(D261, Poke_Ref!$B$2:$B$745,0)), 3), "")</f>
        <v/>
      </c>
      <c r="F261" s="87"/>
      <c r="G261" s="87"/>
      <c r="H261" s="87" t="s">
        <v>8</v>
      </c>
      <c r="I261" s="87"/>
      <c r="J261" s="87"/>
      <c r="K261" s="87"/>
      <c r="L261" s="87"/>
      <c r="M261" s="87"/>
      <c r="N261" s="87"/>
      <c r="O261" s="87"/>
      <c r="P261" s="87"/>
      <c r="Q261" s="87"/>
      <c r="R261" s="87"/>
      <c r="S261" s="87"/>
      <c r="T261" s="87"/>
      <c r="U261" s="87"/>
      <c r="V261" s="87"/>
      <c r="W261" s="87"/>
      <c r="X261" s="87"/>
      <c r="Y261" s="87"/>
      <c r="Z261" s="101"/>
      <c r="AA261" s="101"/>
      <c r="AB261" s="101"/>
      <c r="AC261" s="101"/>
      <c r="AD261" s="101"/>
      <c r="AE261" s="101"/>
      <c r="AF261" s="73"/>
      <c r="AG261" s="74"/>
      <c r="AH261" s="74"/>
      <c r="AI261" s="74"/>
      <c r="AJ261" s="74"/>
      <c r="AK261" s="74"/>
      <c r="AL261" s="74"/>
      <c r="AM261" s="74"/>
      <c r="AN261" s="74"/>
      <c r="AO261" s="74"/>
      <c r="AP261" s="74"/>
      <c r="AQ261" s="74"/>
      <c r="AR261" s="74"/>
      <c r="AS261" s="74"/>
      <c r="AT261" s="74"/>
      <c r="AU261" s="74"/>
      <c r="AV261" s="74"/>
      <c r="AW261" s="74"/>
      <c r="AX261" s="74"/>
      <c r="AY261" s="74"/>
      <c r="AZ261" s="74"/>
      <c r="BA261" s="74"/>
    </row>
    <row r="262" spans="1:53" ht="26.25" customHeight="1" x14ac:dyDescent="0.2">
      <c r="A262" s="77"/>
      <c r="B262" s="78"/>
      <c r="C262" s="77">
        <v>259</v>
      </c>
      <c r="D262" s="85" t="s">
        <v>309</v>
      </c>
      <c r="E262" s="86" t="str">
        <f t="array" aca="1" ref="E262" ca="1">IFERROR(IMAGE(INDEX(Poke_Ref!$C$2:$C$745, MATCH(D262, Poke_Ref!$B$2:$B$745,0)), 3), "")</f>
        <v/>
      </c>
      <c r="F262" s="87"/>
      <c r="G262" s="87"/>
      <c r="H262" s="87" t="s">
        <v>8</v>
      </c>
      <c r="I262" s="95"/>
      <c r="J262" s="95"/>
      <c r="K262" s="95"/>
      <c r="L262" s="95"/>
      <c r="M262" s="95"/>
      <c r="N262" s="95"/>
      <c r="O262" s="95"/>
      <c r="P262" s="95"/>
      <c r="Q262" s="95"/>
      <c r="R262" s="95"/>
      <c r="S262" s="95"/>
      <c r="T262" s="95"/>
      <c r="U262" s="95"/>
      <c r="V262" s="95"/>
      <c r="W262" s="95"/>
      <c r="X262" s="95"/>
      <c r="Y262" s="95"/>
      <c r="Z262" s="102"/>
      <c r="AA262" s="102"/>
      <c r="AB262" s="102"/>
      <c r="AC262" s="102"/>
      <c r="AD262" s="102"/>
      <c r="AE262" s="102"/>
      <c r="AF262" s="73"/>
      <c r="AG262" s="74"/>
      <c r="AH262" s="74"/>
      <c r="AI262" s="74"/>
      <c r="AJ262" s="74"/>
      <c r="AK262" s="74"/>
      <c r="AL262" s="74"/>
      <c r="AM262" s="74"/>
      <c r="AN262" s="74"/>
      <c r="AO262" s="74"/>
      <c r="AP262" s="74"/>
      <c r="AQ262" s="74"/>
      <c r="AR262" s="74"/>
      <c r="AS262" s="74"/>
      <c r="AT262" s="74"/>
      <c r="AU262" s="74"/>
      <c r="AV262" s="74"/>
      <c r="AW262" s="74"/>
      <c r="AX262" s="74"/>
      <c r="AY262" s="74"/>
      <c r="AZ262" s="74"/>
      <c r="BA262" s="74"/>
    </row>
    <row r="263" spans="1:53" ht="26.25" customHeight="1" x14ac:dyDescent="0.2">
      <c r="A263" s="77"/>
      <c r="B263" s="78"/>
      <c r="C263" s="77">
        <v>260</v>
      </c>
      <c r="D263" s="85" t="s">
        <v>310</v>
      </c>
      <c r="E263" s="86" t="str">
        <f t="array" aca="1" ref="E263" ca="1">IFERROR(IMAGE(INDEX(Poke_Ref!$C$2:$C$745, MATCH(D263, Poke_Ref!$B$2:$B$745,0)), 3), "")</f>
        <v/>
      </c>
      <c r="F263" s="7"/>
      <c r="G263" s="7"/>
      <c r="H263" s="7" t="s">
        <v>8</v>
      </c>
      <c r="I263" s="7"/>
      <c r="J263" s="7"/>
      <c r="K263" s="7"/>
      <c r="L263" s="7"/>
      <c r="M263" s="7"/>
      <c r="N263" s="7"/>
      <c r="O263" s="7"/>
      <c r="P263" s="7"/>
      <c r="Q263" s="7"/>
      <c r="R263" s="7"/>
      <c r="S263" s="7"/>
      <c r="T263" s="7"/>
      <c r="U263" s="7"/>
      <c r="V263" s="7"/>
      <c r="W263" s="7"/>
      <c r="X263" s="7"/>
      <c r="Y263" s="7"/>
      <c r="Z263" s="103"/>
      <c r="AA263" s="103"/>
      <c r="AB263" s="103"/>
      <c r="AC263" s="103"/>
      <c r="AD263" s="103"/>
      <c r="AE263" s="103"/>
      <c r="AF263" s="73"/>
      <c r="AG263" s="74"/>
      <c r="AH263" s="74"/>
      <c r="AI263" s="74"/>
      <c r="AJ263" s="74"/>
      <c r="AK263" s="74"/>
      <c r="AL263" s="74"/>
      <c r="AM263" s="74"/>
      <c r="AN263" s="74"/>
      <c r="AO263" s="74"/>
      <c r="AP263" s="74"/>
      <c r="AQ263" s="74"/>
      <c r="AR263" s="74"/>
      <c r="AS263" s="74"/>
      <c r="AT263" s="74"/>
      <c r="AU263" s="74"/>
      <c r="AV263" s="74"/>
      <c r="AW263" s="74"/>
      <c r="AX263" s="74"/>
      <c r="AY263" s="74"/>
      <c r="AZ263" s="74"/>
      <c r="BA263" s="74"/>
    </row>
    <row r="264" spans="1:53" ht="26.25" customHeight="1" x14ac:dyDescent="0.2">
      <c r="A264" s="77"/>
      <c r="B264" s="78"/>
      <c r="C264" s="77">
        <v>261</v>
      </c>
      <c r="D264" s="85" t="s">
        <v>311</v>
      </c>
      <c r="E264" s="86" t="str">
        <f t="array" aca="1" ref="E264" ca="1">IFERROR(IMAGE(INDEX(Poke_Ref!$C$2:$C$745, MATCH(D264, Poke_Ref!$B$2:$B$745,0)), 3), "")</f>
        <v/>
      </c>
      <c r="F264" s="87"/>
      <c r="G264" s="87"/>
      <c r="H264" s="87" t="s">
        <v>8</v>
      </c>
      <c r="I264" s="95"/>
      <c r="J264" s="95"/>
      <c r="K264" s="95"/>
      <c r="L264" s="95"/>
      <c r="M264" s="95"/>
      <c r="N264" s="95"/>
      <c r="O264" s="95"/>
      <c r="P264" s="95"/>
      <c r="Q264" s="95"/>
      <c r="R264" s="95"/>
      <c r="S264" s="95"/>
      <c r="T264" s="95"/>
      <c r="U264" s="95"/>
      <c r="V264" s="95"/>
      <c r="W264" s="95"/>
      <c r="X264" s="95"/>
      <c r="Y264" s="95"/>
      <c r="Z264" s="102"/>
      <c r="AA264" s="102"/>
      <c r="AB264" s="102"/>
      <c r="AC264" s="102"/>
      <c r="AD264" s="102"/>
      <c r="AE264" s="102"/>
      <c r="AF264" s="73"/>
      <c r="AG264" s="74"/>
      <c r="AH264" s="74"/>
      <c r="AI264" s="74"/>
      <c r="AJ264" s="74"/>
      <c r="AK264" s="74"/>
      <c r="AL264" s="74"/>
      <c r="AM264" s="74"/>
      <c r="AN264" s="74"/>
      <c r="AO264" s="74"/>
      <c r="AP264" s="74"/>
      <c r="AQ264" s="74"/>
      <c r="AR264" s="74"/>
      <c r="AS264" s="74"/>
      <c r="AT264" s="74"/>
      <c r="AU264" s="74"/>
      <c r="AV264" s="74"/>
      <c r="AW264" s="74"/>
      <c r="AX264" s="74"/>
      <c r="AY264" s="74"/>
      <c r="AZ264" s="74"/>
      <c r="BA264" s="74"/>
    </row>
    <row r="265" spans="1:53" ht="26.25" customHeight="1" x14ac:dyDescent="0.2">
      <c r="A265" s="77"/>
      <c r="B265" s="78"/>
      <c r="C265" s="77">
        <v>262</v>
      </c>
      <c r="D265" s="85" t="s">
        <v>312</v>
      </c>
      <c r="E265" s="86" t="str">
        <f t="array" aca="1" ref="E265" ca="1">IFERROR(IMAGE(INDEX(Poke_Ref!$C$2:$C$745, MATCH(D265, Poke_Ref!$B$2:$B$745,0)), 3), "")</f>
        <v/>
      </c>
      <c r="F265" s="7"/>
      <c r="G265" s="7"/>
      <c r="H265" s="7" t="s">
        <v>8</v>
      </c>
      <c r="I265" s="7"/>
      <c r="J265" s="7"/>
      <c r="K265" s="7"/>
      <c r="L265" s="7"/>
      <c r="M265" s="7"/>
      <c r="N265" s="7"/>
      <c r="O265" s="7"/>
      <c r="P265" s="7"/>
      <c r="Q265" s="7"/>
      <c r="R265" s="7"/>
      <c r="S265" s="7"/>
      <c r="T265" s="7"/>
      <c r="U265" s="7"/>
      <c r="V265" s="7"/>
      <c r="W265" s="7"/>
      <c r="X265" s="7"/>
      <c r="Y265" s="7"/>
      <c r="Z265" s="103"/>
      <c r="AA265" s="103"/>
      <c r="AB265" s="103"/>
      <c r="AC265" s="103"/>
      <c r="AD265" s="103"/>
      <c r="AE265" s="103"/>
      <c r="AF265" s="73"/>
      <c r="AG265" s="74"/>
      <c r="AH265" s="74"/>
      <c r="AI265" s="74"/>
      <c r="AJ265" s="74"/>
      <c r="AK265" s="74"/>
      <c r="AL265" s="74"/>
      <c r="AM265" s="74"/>
      <c r="AN265" s="74"/>
      <c r="AO265" s="74"/>
      <c r="AP265" s="74"/>
      <c r="AQ265" s="74"/>
      <c r="AR265" s="74"/>
      <c r="AS265" s="74"/>
      <c r="AT265" s="74"/>
      <c r="AU265" s="74"/>
      <c r="AV265" s="74"/>
      <c r="AW265" s="74"/>
      <c r="AX265" s="74"/>
      <c r="AY265" s="74"/>
      <c r="AZ265" s="74"/>
      <c r="BA265" s="74"/>
    </row>
    <row r="266" spans="1:53" ht="26.25" customHeight="1" x14ac:dyDescent="0.2">
      <c r="A266" s="77"/>
      <c r="B266" s="78"/>
      <c r="C266" s="77">
        <v>263</v>
      </c>
      <c r="D266" s="85" t="s">
        <v>313</v>
      </c>
      <c r="E266" s="86" t="str">
        <f t="array" aca="1" ref="E266" ca="1">IFERROR(IMAGE(INDEX(Poke_Ref!$C$2:$C$745, MATCH(D266, Poke_Ref!$B$2:$B$745,0)), 3), "")</f>
        <v/>
      </c>
      <c r="F266" s="7"/>
      <c r="G266" s="7"/>
      <c r="H266" s="7" t="s">
        <v>8</v>
      </c>
      <c r="I266" s="7"/>
      <c r="J266" s="7"/>
      <c r="K266" s="7"/>
      <c r="L266" s="7"/>
      <c r="M266" s="7"/>
      <c r="N266" s="7"/>
      <c r="O266" s="7"/>
      <c r="P266" s="7"/>
      <c r="Q266" s="7"/>
      <c r="R266" s="7"/>
      <c r="S266" s="7"/>
      <c r="T266" s="7"/>
      <c r="U266" s="7"/>
      <c r="V266" s="7"/>
      <c r="W266" s="7"/>
      <c r="X266" s="7"/>
      <c r="Y266" s="7"/>
      <c r="Z266" s="103"/>
      <c r="AA266" s="103"/>
      <c r="AB266" s="103"/>
      <c r="AC266" s="103"/>
      <c r="AD266" s="103"/>
      <c r="AE266" s="103"/>
      <c r="AF266" s="73"/>
      <c r="AG266" s="74"/>
      <c r="AH266" s="74"/>
      <c r="AI266" s="74"/>
      <c r="AJ266" s="74"/>
      <c r="AK266" s="74"/>
      <c r="AL266" s="74"/>
      <c r="AM266" s="74"/>
      <c r="AN266" s="74"/>
      <c r="AO266" s="74"/>
      <c r="AP266" s="74"/>
      <c r="AQ266" s="74"/>
      <c r="AR266" s="74"/>
      <c r="AS266" s="74"/>
      <c r="AT266" s="74"/>
      <c r="AU266" s="74"/>
      <c r="AV266" s="74"/>
      <c r="AW266" s="74"/>
      <c r="AX266" s="74"/>
      <c r="AY266" s="74"/>
      <c r="AZ266" s="74"/>
      <c r="BA266" s="74"/>
    </row>
    <row r="267" spans="1:53" ht="26.25" customHeight="1" x14ac:dyDescent="0.2">
      <c r="A267" s="77"/>
      <c r="B267" s="78"/>
      <c r="C267" s="77">
        <v>264</v>
      </c>
      <c r="D267" s="85" t="s">
        <v>314</v>
      </c>
      <c r="E267" s="86" t="str">
        <f t="array" aca="1" ref="E267" ca="1">IFERROR(IMAGE(INDEX(Poke_Ref!$C$2:$C$745, MATCH(D267, Poke_Ref!$B$2:$B$745,0)), 3), "")</f>
        <v/>
      </c>
      <c r="F267" s="7"/>
      <c r="G267" s="7"/>
      <c r="H267" s="7" t="s">
        <v>8</v>
      </c>
      <c r="I267" s="7"/>
      <c r="J267" s="7"/>
      <c r="K267" s="7"/>
      <c r="L267" s="7"/>
      <c r="M267" s="7"/>
      <c r="N267" s="7"/>
      <c r="O267" s="7"/>
      <c r="P267" s="7"/>
      <c r="Q267" s="7"/>
      <c r="R267" s="7"/>
      <c r="S267" s="7"/>
      <c r="T267" s="7"/>
      <c r="U267" s="7"/>
      <c r="V267" s="7"/>
      <c r="W267" s="7"/>
      <c r="X267" s="7"/>
      <c r="Y267" s="7"/>
      <c r="Z267" s="103"/>
      <c r="AA267" s="103"/>
      <c r="AB267" s="103"/>
      <c r="AC267" s="103"/>
      <c r="AD267" s="103"/>
      <c r="AE267" s="103"/>
      <c r="AF267" s="73"/>
      <c r="AG267" s="74"/>
      <c r="AH267" s="74"/>
      <c r="AI267" s="74"/>
      <c r="AJ267" s="74"/>
      <c r="AK267" s="74"/>
      <c r="AL267" s="74"/>
      <c r="AM267" s="74"/>
      <c r="AN267" s="74"/>
      <c r="AO267" s="74"/>
      <c r="AP267" s="74"/>
      <c r="AQ267" s="74"/>
      <c r="AR267" s="74"/>
      <c r="AS267" s="74"/>
      <c r="AT267" s="74"/>
      <c r="AU267" s="74"/>
      <c r="AV267" s="74"/>
      <c r="AW267" s="74"/>
      <c r="AX267" s="74"/>
      <c r="AY267" s="74"/>
      <c r="AZ267" s="74"/>
      <c r="BA267" s="74"/>
    </row>
    <row r="268" spans="1:53" ht="26.25" customHeight="1" x14ac:dyDescent="0.2">
      <c r="A268" s="77"/>
      <c r="B268" s="78"/>
      <c r="C268" s="77">
        <v>265</v>
      </c>
      <c r="D268" s="85" t="s">
        <v>315</v>
      </c>
      <c r="E268" s="86" t="str">
        <f t="array" aca="1" ref="E268" ca="1">IFERROR(IMAGE(INDEX(Poke_Ref!$C$2:$C$745, MATCH(D268, Poke_Ref!$B$2:$B$745,0)), 3), "")</f>
        <v/>
      </c>
      <c r="F268" s="7"/>
      <c r="G268" s="7"/>
      <c r="H268" s="7" t="s">
        <v>8</v>
      </c>
      <c r="I268" s="7"/>
      <c r="J268" s="7"/>
      <c r="K268" s="7"/>
      <c r="L268" s="7"/>
      <c r="M268" s="7"/>
      <c r="N268" s="7"/>
      <c r="O268" s="7"/>
      <c r="P268" s="7"/>
      <c r="Q268" s="7"/>
      <c r="R268" s="7"/>
      <c r="S268" s="7"/>
      <c r="T268" s="7"/>
      <c r="U268" s="7"/>
      <c r="V268" s="7"/>
      <c r="W268" s="7"/>
      <c r="X268" s="7"/>
      <c r="Y268" s="7"/>
      <c r="Z268" s="103"/>
      <c r="AA268" s="103"/>
      <c r="AB268" s="103"/>
      <c r="AC268" s="103"/>
      <c r="AD268" s="103"/>
      <c r="AE268" s="103"/>
      <c r="AF268" s="73"/>
      <c r="AG268" s="74"/>
      <c r="AH268" s="74"/>
      <c r="AI268" s="74"/>
      <c r="AJ268" s="74"/>
      <c r="AK268" s="74"/>
      <c r="AL268" s="74"/>
      <c r="AM268" s="74"/>
      <c r="AN268" s="74"/>
      <c r="AO268" s="74"/>
      <c r="AP268" s="74"/>
      <c r="AQ268" s="74"/>
      <c r="AR268" s="74"/>
      <c r="AS268" s="74"/>
      <c r="AT268" s="74"/>
      <c r="AU268" s="74"/>
      <c r="AV268" s="74"/>
      <c r="AW268" s="74"/>
      <c r="AX268" s="74"/>
      <c r="AY268" s="74"/>
      <c r="AZ268" s="74"/>
      <c r="BA268" s="74"/>
    </row>
    <row r="269" spans="1:53" ht="26.25" customHeight="1" x14ac:dyDescent="0.2">
      <c r="A269" s="77"/>
      <c r="B269" s="78"/>
      <c r="C269" s="77">
        <v>266</v>
      </c>
      <c r="D269" s="85" t="s">
        <v>316</v>
      </c>
      <c r="E269" s="86" t="str">
        <f t="array" aca="1" ref="E269" ca="1">IFERROR(IMAGE(INDEX(Poke_Ref!$C$2:$C$745, MATCH(D269, Poke_Ref!$B$2:$B$745,0)), 3), "")</f>
        <v/>
      </c>
      <c r="F269" s="95"/>
      <c r="G269" s="95"/>
      <c r="H269" s="95"/>
      <c r="I269" s="95"/>
      <c r="J269" s="95"/>
      <c r="K269" s="95"/>
      <c r="L269" s="95"/>
      <c r="M269" s="95"/>
      <c r="N269" s="95"/>
      <c r="O269" s="95"/>
      <c r="P269" s="95"/>
      <c r="Q269" s="95"/>
      <c r="R269" s="95"/>
      <c r="S269" s="95"/>
      <c r="T269" s="95"/>
      <c r="U269" s="95"/>
      <c r="V269" s="95"/>
      <c r="W269" s="95"/>
      <c r="X269" s="95"/>
      <c r="Y269" s="95"/>
      <c r="Z269" s="102"/>
      <c r="AA269" s="102"/>
      <c r="AB269" s="102"/>
      <c r="AC269" s="102"/>
      <c r="AD269" s="102"/>
      <c r="AE269" s="102"/>
      <c r="AF269" s="73"/>
      <c r="AG269" s="74"/>
      <c r="AH269" s="74"/>
      <c r="AI269" s="74"/>
      <c r="AJ269" s="74"/>
      <c r="AK269" s="74"/>
      <c r="AL269" s="74"/>
      <c r="AM269" s="74"/>
      <c r="AN269" s="74"/>
      <c r="AO269" s="74"/>
      <c r="AP269" s="74"/>
      <c r="AQ269" s="74"/>
      <c r="AR269" s="74"/>
      <c r="AS269" s="74"/>
      <c r="AT269" s="74"/>
      <c r="AU269" s="74"/>
      <c r="AV269" s="74"/>
      <c r="AW269" s="74"/>
      <c r="AX269" s="74"/>
      <c r="AY269" s="74"/>
      <c r="AZ269" s="74"/>
      <c r="BA269" s="74"/>
    </row>
    <row r="270" spans="1:53" ht="26.25" customHeight="1" x14ac:dyDescent="0.2">
      <c r="A270" s="77"/>
      <c r="B270" s="78"/>
      <c r="C270" s="77">
        <v>267</v>
      </c>
      <c r="D270" s="85" t="s">
        <v>317</v>
      </c>
      <c r="E270" s="86" t="str">
        <f t="array" aca="1" ref="E270" ca="1">IFERROR(IMAGE(INDEX(Poke_Ref!$C$2:$C$745, MATCH(D270, Poke_Ref!$B$2:$B$745,0)), 3), "")</f>
        <v/>
      </c>
      <c r="F270" s="7"/>
      <c r="G270" s="7"/>
      <c r="H270" s="7"/>
      <c r="I270" s="7"/>
      <c r="J270" s="7"/>
      <c r="K270" s="7"/>
      <c r="L270" s="7"/>
      <c r="M270" s="7"/>
      <c r="N270" s="7"/>
      <c r="O270" s="7"/>
      <c r="P270" s="7"/>
      <c r="Q270" s="7"/>
      <c r="R270" s="7"/>
      <c r="S270" s="7"/>
      <c r="T270" s="7"/>
      <c r="U270" s="7"/>
      <c r="V270" s="7"/>
      <c r="W270" s="7"/>
      <c r="X270" s="7"/>
      <c r="Y270" s="7"/>
      <c r="Z270" s="103"/>
      <c r="AA270" s="103"/>
      <c r="AB270" s="103"/>
      <c r="AC270" s="103"/>
      <c r="AD270" s="103"/>
      <c r="AE270" s="103"/>
      <c r="AF270" s="73"/>
      <c r="AG270" s="74"/>
      <c r="AH270" s="74"/>
      <c r="AI270" s="74"/>
      <c r="AJ270" s="74"/>
      <c r="AK270" s="74"/>
      <c r="AL270" s="74"/>
      <c r="AM270" s="74"/>
      <c r="AN270" s="74"/>
      <c r="AO270" s="74"/>
      <c r="AP270" s="74"/>
      <c r="AQ270" s="74"/>
      <c r="AR270" s="74"/>
      <c r="AS270" s="74"/>
      <c r="AT270" s="74"/>
      <c r="AU270" s="74"/>
      <c r="AV270" s="74"/>
      <c r="AW270" s="74"/>
      <c r="AX270" s="74"/>
      <c r="AY270" s="74"/>
      <c r="AZ270" s="74"/>
      <c r="BA270" s="74"/>
    </row>
    <row r="271" spans="1:53" ht="26.25" customHeight="1" x14ac:dyDescent="0.2">
      <c r="A271" s="77"/>
      <c r="B271" s="78"/>
      <c r="C271" s="77">
        <v>268</v>
      </c>
      <c r="D271" s="85" t="s">
        <v>318</v>
      </c>
      <c r="E271" s="86" t="str">
        <f t="array" aca="1" ref="E271" ca="1">IFERROR(IMAGE(INDEX(Poke_Ref!$C$2:$C$745, MATCH(D271, Poke_Ref!$B$2:$B$745,0)), 3), "")</f>
        <v/>
      </c>
      <c r="F271" s="87"/>
      <c r="G271" s="87"/>
      <c r="H271" s="87" t="s">
        <v>8</v>
      </c>
      <c r="I271" s="87"/>
      <c r="J271" s="87"/>
      <c r="K271" s="87"/>
      <c r="L271" s="87"/>
      <c r="M271" s="87"/>
      <c r="N271" s="87"/>
      <c r="O271" s="87"/>
      <c r="P271" s="87"/>
      <c r="Q271" s="87"/>
      <c r="R271" s="87"/>
      <c r="S271" s="87"/>
      <c r="T271" s="87"/>
      <c r="U271" s="87"/>
      <c r="V271" s="87"/>
      <c r="W271" s="87"/>
      <c r="X271" s="87"/>
      <c r="Y271" s="87"/>
      <c r="Z271" s="101"/>
      <c r="AA271" s="101"/>
      <c r="AB271" s="101"/>
      <c r="AC271" s="101"/>
      <c r="AD271" s="101"/>
      <c r="AE271" s="101"/>
      <c r="AF271" s="73"/>
      <c r="AG271" s="74"/>
      <c r="AH271" s="74"/>
      <c r="AI271" s="74"/>
      <c r="AJ271" s="74"/>
      <c r="AK271" s="74"/>
      <c r="AL271" s="74"/>
      <c r="AM271" s="74"/>
      <c r="AN271" s="74"/>
      <c r="AO271" s="74"/>
      <c r="AP271" s="74"/>
      <c r="AQ271" s="74"/>
      <c r="AR271" s="74"/>
      <c r="AS271" s="74"/>
      <c r="AT271" s="74"/>
      <c r="AU271" s="74"/>
      <c r="AV271" s="74"/>
      <c r="AW271" s="74"/>
      <c r="AX271" s="74"/>
      <c r="AY271" s="74"/>
      <c r="AZ271" s="74"/>
      <c r="BA271" s="74"/>
    </row>
    <row r="272" spans="1:53" ht="26.25" customHeight="1" x14ac:dyDescent="0.2">
      <c r="A272" s="77"/>
      <c r="B272" s="78"/>
      <c r="C272" s="77">
        <v>269</v>
      </c>
      <c r="D272" s="85" t="s">
        <v>319</v>
      </c>
      <c r="E272" s="86" t="str">
        <f t="array" aca="1" ref="E272" ca="1">IFERROR(IMAGE(INDEX(Poke_Ref!$C$2:$C$745, MATCH(D272, Poke_Ref!$B$2:$B$745,0)), 3), "")</f>
        <v/>
      </c>
      <c r="F272" s="7"/>
      <c r="G272" s="7"/>
      <c r="H272" s="7" t="s">
        <v>8</v>
      </c>
      <c r="I272" s="7"/>
      <c r="J272" s="7"/>
      <c r="K272" s="7"/>
      <c r="L272" s="7"/>
      <c r="M272" s="7"/>
      <c r="N272" s="7"/>
      <c r="O272" s="7"/>
      <c r="P272" s="7"/>
      <c r="Q272" s="7"/>
      <c r="R272" s="7"/>
      <c r="S272" s="7"/>
      <c r="T272" s="7"/>
      <c r="U272" s="7"/>
      <c r="V272" s="7"/>
      <c r="W272" s="7"/>
      <c r="X272" s="7"/>
      <c r="Y272" s="7"/>
      <c r="Z272" s="103"/>
      <c r="AA272" s="103"/>
      <c r="AB272" s="103"/>
      <c r="AC272" s="103"/>
      <c r="AD272" s="103"/>
      <c r="AE272" s="103"/>
      <c r="AF272" s="73"/>
      <c r="AG272" s="74"/>
      <c r="AH272" s="74"/>
      <c r="AI272" s="74"/>
      <c r="AJ272" s="74"/>
      <c r="AK272" s="74"/>
      <c r="AL272" s="74"/>
      <c r="AM272" s="74"/>
      <c r="AN272" s="74"/>
      <c r="AO272" s="74"/>
      <c r="AP272" s="74"/>
      <c r="AQ272" s="74"/>
      <c r="AR272" s="74"/>
      <c r="AS272" s="74"/>
      <c r="AT272" s="74"/>
      <c r="AU272" s="74"/>
      <c r="AV272" s="74"/>
      <c r="AW272" s="74"/>
      <c r="AX272" s="74"/>
      <c r="AY272" s="74"/>
      <c r="AZ272" s="74"/>
      <c r="BA272" s="74"/>
    </row>
    <row r="273" spans="1:53" ht="26.25" customHeight="1" x14ac:dyDescent="0.2">
      <c r="A273" s="77"/>
      <c r="B273" s="78"/>
      <c r="C273" s="77">
        <v>270</v>
      </c>
      <c r="D273" s="85" t="s">
        <v>320</v>
      </c>
      <c r="E273" s="86" t="str">
        <f t="array" aca="1" ref="E273" ca="1">IFERROR(IMAGE(INDEX(Poke_Ref!$C$2:$C$745, MATCH(D273, Poke_Ref!$B$2:$B$745,0)), 3), "")</f>
        <v/>
      </c>
      <c r="F273" s="7"/>
      <c r="G273" s="7"/>
      <c r="H273" s="7" t="s">
        <v>8</v>
      </c>
      <c r="I273" s="7"/>
      <c r="J273" s="7"/>
      <c r="K273" s="7"/>
      <c r="L273" s="7"/>
      <c r="M273" s="7"/>
      <c r="N273" s="7"/>
      <c r="O273" s="7"/>
      <c r="P273" s="7"/>
      <c r="Q273" s="7"/>
      <c r="R273" s="7"/>
      <c r="S273" s="7"/>
      <c r="T273" s="7"/>
      <c r="U273" s="7"/>
      <c r="V273" s="7"/>
      <c r="W273" s="7"/>
      <c r="X273" s="7"/>
      <c r="Y273" s="7"/>
      <c r="Z273" s="103"/>
      <c r="AA273" s="103"/>
      <c r="AB273" s="103"/>
      <c r="AC273" s="103"/>
      <c r="AD273" s="103"/>
      <c r="AE273" s="103"/>
      <c r="AF273" s="73"/>
      <c r="AG273" s="74"/>
      <c r="AH273" s="74"/>
      <c r="AI273" s="74"/>
      <c r="AJ273" s="74"/>
      <c r="AK273" s="74"/>
      <c r="AL273" s="74"/>
      <c r="AM273" s="74"/>
      <c r="AN273" s="74"/>
      <c r="AO273" s="74"/>
      <c r="AP273" s="74"/>
      <c r="AQ273" s="74"/>
      <c r="AR273" s="74"/>
      <c r="AS273" s="74"/>
      <c r="AT273" s="74"/>
      <c r="AU273" s="74"/>
      <c r="AV273" s="74"/>
      <c r="AW273" s="74"/>
      <c r="AX273" s="74"/>
      <c r="AY273" s="74"/>
      <c r="AZ273" s="74"/>
      <c r="BA273" s="74"/>
    </row>
    <row r="274" spans="1:53" ht="26.25" customHeight="1" x14ac:dyDescent="0.2">
      <c r="A274" s="77"/>
      <c r="B274" s="78"/>
      <c r="C274" s="77">
        <v>271</v>
      </c>
      <c r="D274" s="85" t="s">
        <v>321</v>
      </c>
      <c r="E274" s="86" t="str">
        <f t="array" aca="1" ref="E274" ca="1">IFERROR(IMAGE(INDEX(Poke_Ref!$C$2:$C$745, MATCH(D274, Poke_Ref!$B$2:$B$745,0)), 3), "")</f>
        <v/>
      </c>
      <c r="F274" s="7"/>
      <c r="G274" s="7"/>
      <c r="H274" s="7" t="s">
        <v>8</v>
      </c>
      <c r="I274" s="7"/>
      <c r="J274" s="7"/>
      <c r="K274" s="7"/>
      <c r="L274" s="7"/>
      <c r="M274" s="7"/>
      <c r="N274" s="7"/>
      <c r="O274" s="7"/>
      <c r="P274" s="7"/>
      <c r="Q274" s="7"/>
      <c r="R274" s="7"/>
      <c r="S274" s="7"/>
      <c r="T274" s="7"/>
      <c r="U274" s="7"/>
      <c r="V274" s="7"/>
      <c r="W274" s="7"/>
      <c r="X274" s="7"/>
      <c r="Y274" s="7"/>
      <c r="Z274" s="103"/>
      <c r="AA274" s="103"/>
      <c r="AB274" s="103"/>
      <c r="AC274" s="103"/>
      <c r="AD274" s="103"/>
      <c r="AE274" s="103"/>
      <c r="AF274" s="73"/>
      <c r="AG274" s="74"/>
      <c r="AH274" s="74"/>
      <c r="AI274" s="74"/>
      <c r="AJ274" s="74"/>
      <c r="AK274" s="74"/>
      <c r="AL274" s="74"/>
      <c r="AM274" s="74"/>
      <c r="AN274" s="74"/>
      <c r="AO274" s="74"/>
      <c r="AP274" s="74"/>
      <c r="AQ274" s="74"/>
      <c r="AR274" s="74"/>
      <c r="AS274" s="74"/>
      <c r="AT274" s="74"/>
      <c r="AU274" s="74"/>
      <c r="AV274" s="74"/>
      <c r="AW274" s="74"/>
      <c r="AX274" s="74"/>
      <c r="AY274" s="74"/>
      <c r="AZ274" s="74"/>
      <c r="BA274" s="74"/>
    </row>
    <row r="275" spans="1:53" ht="26.25" customHeight="1" x14ac:dyDescent="0.2">
      <c r="A275" s="77"/>
      <c r="B275" s="78"/>
      <c r="C275" s="77">
        <v>272</v>
      </c>
      <c r="D275" s="85" t="s">
        <v>322</v>
      </c>
      <c r="E275" s="86" t="str">
        <f t="array" aca="1" ref="E275" ca="1">IFERROR(IMAGE(INDEX(Poke_Ref!$C$2:$C$745, MATCH(D275, Poke_Ref!$B$2:$B$745,0)), 3), "")</f>
        <v/>
      </c>
      <c r="F275" s="95"/>
      <c r="G275" s="95"/>
      <c r="H275" s="95"/>
      <c r="I275" s="95"/>
      <c r="J275" s="95"/>
      <c r="K275" s="95"/>
      <c r="L275" s="95"/>
      <c r="M275" s="95"/>
      <c r="N275" s="95"/>
      <c r="O275" s="95"/>
      <c r="P275" s="95"/>
      <c r="Q275" s="95"/>
      <c r="R275" s="95"/>
      <c r="S275" s="95"/>
      <c r="T275" s="95"/>
      <c r="U275" s="95"/>
      <c r="V275" s="95"/>
      <c r="W275" s="95"/>
      <c r="X275" s="95"/>
      <c r="Y275" s="95"/>
      <c r="Z275" s="102"/>
      <c r="AA275" s="102"/>
      <c r="AB275" s="102"/>
      <c r="AC275" s="102"/>
      <c r="AD275" s="102"/>
      <c r="AE275" s="102"/>
      <c r="AF275" s="73"/>
      <c r="AG275" s="74"/>
      <c r="AH275" s="74"/>
      <c r="AI275" s="74"/>
      <c r="AJ275" s="74"/>
      <c r="AK275" s="74"/>
      <c r="AL275" s="74"/>
      <c r="AM275" s="74"/>
      <c r="AN275" s="74"/>
      <c r="AO275" s="74"/>
      <c r="AP275" s="74"/>
      <c r="AQ275" s="74"/>
      <c r="AR275" s="74"/>
      <c r="AS275" s="74"/>
      <c r="AT275" s="74"/>
      <c r="AU275" s="74"/>
      <c r="AV275" s="74"/>
      <c r="AW275" s="74"/>
      <c r="AX275" s="74"/>
      <c r="AY275" s="74"/>
      <c r="AZ275" s="74"/>
      <c r="BA275" s="74"/>
    </row>
    <row r="276" spans="1:53" ht="26.25" customHeight="1" x14ac:dyDescent="0.2">
      <c r="A276" s="77"/>
      <c r="B276" s="78"/>
      <c r="C276" s="77">
        <v>273</v>
      </c>
      <c r="D276" s="85" t="s">
        <v>323</v>
      </c>
      <c r="E276" s="86" t="str">
        <f t="array" aca="1" ref="E276" ca="1">IFERROR(IMAGE(INDEX(Poke_Ref!$C$2:$C$745, MATCH(D276, Poke_Ref!$B$2:$B$745,0)), 3), "")</f>
        <v/>
      </c>
      <c r="F276" s="87"/>
      <c r="G276" s="87"/>
      <c r="H276" s="87" t="s">
        <v>8</v>
      </c>
      <c r="I276" s="95"/>
      <c r="J276" s="95"/>
      <c r="K276" s="95"/>
      <c r="L276" s="95"/>
      <c r="M276" s="95"/>
      <c r="N276" s="95"/>
      <c r="O276" s="95"/>
      <c r="P276" s="95"/>
      <c r="Q276" s="95"/>
      <c r="R276" s="95"/>
      <c r="S276" s="95"/>
      <c r="T276" s="95"/>
      <c r="U276" s="95"/>
      <c r="V276" s="95"/>
      <c r="W276" s="95"/>
      <c r="X276" s="95"/>
      <c r="Y276" s="95"/>
      <c r="Z276" s="102"/>
      <c r="AA276" s="102"/>
      <c r="AB276" s="102"/>
      <c r="AC276" s="102"/>
      <c r="AD276" s="102"/>
      <c r="AE276" s="102"/>
      <c r="AF276" s="73"/>
      <c r="AG276" s="74"/>
      <c r="AH276" s="74"/>
      <c r="AI276" s="74"/>
      <c r="AJ276" s="74"/>
      <c r="AK276" s="74"/>
      <c r="AL276" s="74"/>
      <c r="AM276" s="74"/>
      <c r="AN276" s="74"/>
      <c r="AO276" s="74"/>
      <c r="AP276" s="74"/>
      <c r="AQ276" s="74"/>
      <c r="AR276" s="74"/>
      <c r="AS276" s="74"/>
      <c r="AT276" s="74"/>
      <c r="AU276" s="74"/>
      <c r="AV276" s="74"/>
      <c r="AW276" s="74"/>
      <c r="AX276" s="74"/>
      <c r="AY276" s="74"/>
      <c r="AZ276" s="74"/>
      <c r="BA276" s="74"/>
    </row>
    <row r="277" spans="1:53" ht="26.25" customHeight="1" x14ac:dyDescent="0.2">
      <c r="A277" s="77"/>
      <c r="B277" s="78"/>
      <c r="C277" s="77">
        <v>274</v>
      </c>
      <c r="D277" s="85" t="s">
        <v>324</v>
      </c>
      <c r="E277" s="86" t="str">
        <f t="array" aca="1" ref="E277" ca="1">IFERROR(IMAGE(INDEX(Poke_Ref!$C$2:$C$745, MATCH(D277, Poke_Ref!$B$2:$B$745,0)), 3), "")</f>
        <v/>
      </c>
      <c r="F277" s="7"/>
      <c r="G277" s="7"/>
      <c r="H277" s="7" t="s">
        <v>8</v>
      </c>
      <c r="I277" s="7"/>
      <c r="J277" s="7"/>
      <c r="K277" s="7"/>
      <c r="L277" s="7"/>
      <c r="M277" s="7"/>
      <c r="N277" s="7"/>
      <c r="O277" s="7"/>
      <c r="P277" s="7"/>
      <c r="Q277" s="7"/>
      <c r="R277" s="7"/>
      <c r="S277" s="7"/>
      <c r="T277" s="7"/>
      <c r="U277" s="7"/>
      <c r="V277" s="7"/>
      <c r="W277" s="7"/>
      <c r="X277" s="7"/>
      <c r="Y277" s="7"/>
      <c r="Z277" s="103"/>
      <c r="AA277" s="103"/>
      <c r="AB277" s="103"/>
      <c r="AC277" s="103"/>
      <c r="AD277" s="103"/>
      <c r="AE277" s="103"/>
      <c r="AF277" s="73"/>
      <c r="AG277" s="74"/>
      <c r="AH277" s="74"/>
      <c r="AI277" s="74"/>
      <c r="AJ277" s="74"/>
      <c r="AK277" s="74"/>
      <c r="AL277" s="74"/>
      <c r="AM277" s="74"/>
      <c r="AN277" s="74"/>
      <c r="AO277" s="74"/>
      <c r="AP277" s="74"/>
      <c r="AQ277" s="74"/>
      <c r="AR277" s="74"/>
      <c r="AS277" s="74"/>
      <c r="AT277" s="74"/>
      <c r="AU277" s="74"/>
      <c r="AV277" s="74"/>
      <c r="AW277" s="74"/>
      <c r="AX277" s="74"/>
      <c r="AY277" s="74"/>
      <c r="AZ277" s="74"/>
      <c r="BA277" s="74"/>
    </row>
    <row r="278" spans="1:53" ht="26.25" customHeight="1" x14ac:dyDescent="0.2">
      <c r="A278" s="77"/>
      <c r="B278" s="78"/>
      <c r="C278" s="77">
        <v>275</v>
      </c>
      <c r="D278" s="85" t="s">
        <v>325</v>
      </c>
      <c r="E278" s="86" t="str">
        <f t="array" aca="1" ref="E278" ca="1">IFERROR(IMAGE(INDEX(Poke_Ref!$C$2:$C$745, MATCH(D278, Poke_Ref!$B$2:$B$745,0)), 3), "")</f>
        <v/>
      </c>
      <c r="F278" s="95"/>
      <c r="G278" s="95"/>
      <c r="H278" s="95"/>
      <c r="I278" s="95"/>
      <c r="J278" s="95"/>
      <c r="K278" s="95"/>
      <c r="L278" s="95"/>
      <c r="M278" s="95"/>
      <c r="N278" s="95"/>
      <c r="O278" s="95"/>
      <c r="P278" s="95"/>
      <c r="Q278" s="95"/>
      <c r="R278" s="95"/>
      <c r="S278" s="95"/>
      <c r="T278" s="95"/>
      <c r="U278" s="95"/>
      <c r="V278" s="95"/>
      <c r="W278" s="95"/>
      <c r="X278" s="95"/>
      <c r="Y278" s="95"/>
      <c r="Z278" s="102"/>
      <c r="AA278" s="102"/>
      <c r="AB278" s="102"/>
      <c r="AC278" s="102"/>
      <c r="AD278" s="102"/>
      <c r="AE278" s="102"/>
      <c r="AF278" s="73"/>
      <c r="AG278" s="74"/>
      <c r="AH278" s="74"/>
      <c r="AI278" s="74"/>
      <c r="AJ278" s="74"/>
      <c r="AK278" s="74"/>
      <c r="AL278" s="74"/>
      <c r="AM278" s="74"/>
      <c r="AN278" s="74"/>
      <c r="AO278" s="74"/>
      <c r="AP278" s="74"/>
      <c r="AQ278" s="74"/>
      <c r="AR278" s="74"/>
      <c r="AS278" s="74"/>
      <c r="AT278" s="74"/>
      <c r="AU278" s="74"/>
      <c r="AV278" s="74"/>
      <c r="AW278" s="74"/>
      <c r="AX278" s="74"/>
      <c r="AY278" s="74"/>
      <c r="AZ278" s="74"/>
      <c r="BA278" s="74"/>
    </row>
    <row r="279" spans="1:53" ht="26.25" customHeight="1" x14ac:dyDescent="0.2">
      <c r="A279" s="77"/>
      <c r="B279" s="78"/>
      <c r="C279" s="77">
        <v>276</v>
      </c>
      <c r="D279" s="85" t="s">
        <v>326</v>
      </c>
      <c r="E279" s="86" t="str">
        <f t="array" aca="1" ref="E279" ca="1">IFERROR(IMAGE(INDEX(Poke_Ref!$C$2:$C$745, MATCH(D279, Poke_Ref!$B$2:$B$745,0)), 3), "")</f>
        <v/>
      </c>
      <c r="F279" s="87"/>
      <c r="G279" s="87"/>
      <c r="H279" s="87" t="s">
        <v>8</v>
      </c>
      <c r="I279" s="95"/>
      <c r="J279" s="95"/>
      <c r="K279" s="95"/>
      <c r="L279" s="95"/>
      <c r="M279" s="95"/>
      <c r="N279" s="95"/>
      <c r="O279" s="95"/>
      <c r="P279" s="95"/>
      <c r="Q279" s="95"/>
      <c r="R279" s="95"/>
      <c r="S279" s="95"/>
      <c r="T279" s="95"/>
      <c r="U279" s="95"/>
      <c r="V279" s="95"/>
      <c r="W279" s="95"/>
      <c r="X279" s="95"/>
      <c r="Y279" s="95"/>
      <c r="Z279" s="102"/>
      <c r="AA279" s="102"/>
      <c r="AB279" s="102"/>
      <c r="AC279" s="102"/>
      <c r="AD279" s="102"/>
      <c r="AE279" s="102"/>
      <c r="AF279" s="73"/>
      <c r="AG279" s="74"/>
      <c r="AH279" s="74"/>
      <c r="AI279" s="74"/>
      <c r="AJ279" s="74"/>
      <c r="AK279" s="74"/>
      <c r="AL279" s="74"/>
      <c r="AM279" s="74"/>
      <c r="AN279" s="74"/>
      <c r="AO279" s="74"/>
      <c r="AP279" s="74"/>
      <c r="AQ279" s="74"/>
      <c r="AR279" s="74"/>
      <c r="AS279" s="74"/>
      <c r="AT279" s="74"/>
      <c r="AU279" s="74"/>
      <c r="AV279" s="74"/>
      <c r="AW279" s="74"/>
      <c r="AX279" s="74"/>
      <c r="AY279" s="74"/>
      <c r="AZ279" s="74"/>
      <c r="BA279" s="74"/>
    </row>
    <row r="280" spans="1:53" ht="26.25" customHeight="1" x14ac:dyDescent="0.2">
      <c r="A280" s="77"/>
      <c r="B280" s="78"/>
      <c r="C280" s="77">
        <v>277</v>
      </c>
      <c r="D280" s="85" t="s">
        <v>327</v>
      </c>
      <c r="E280" s="86" t="str">
        <f t="array" aca="1" ref="E280" ca="1">IFERROR(IMAGE(INDEX(Poke_Ref!$C$2:$C$745, MATCH(D280, Poke_Ref!$B$2:$B$745,0)), 3), "")</f>
        <v/>
      </c>
      <c r="F280" s="7"/>
      <c r="G280" s="7"/>
      <c r="H280" s="7" t="s">
        <v>8</v>
      </c>
      <c r="I280" s="7"/>
      <c r="J280" s="7"/>
      <c r="K280" s="7"/>
      <c r="L280" s="7"/>
      <c r="M280" s="7"/>
      <c r="N280" s="7"/>
      <c r="O280" s="7"/>
      <c r="P280" s="7"/>
      <c r="Q280" s="7"/>
      <c r="R280" s="7"/>
      <c r="S280" s="7"/>
      <c r="T280" s="7"/>
      <c r="U280" s="7"/>
      <c r="V280" s="7"/>
      <c r="W280" s="7"/>
      <c r="X280" s="7"/>
      <c r="Y280" s="7"/>
      <c r="Z280" s="103"/>
      <c r="AA280" s="103"/>
      <c r="AB280" s="103"/>
      <c r="AC280" s="103"/>
      <c r="AD280" s="103"/>
      <c r="AE280" s="103"/>
      <c r="AF280" s="73"/>
      <c r="AG280" s="74"/>
      <c r="AH280" s="74"/>
      <c r="AI280" s="74"/>
      <c r="AJ280" s="74"/>
      <c r="AK280" s="74"/>
      <c r="AL280" s="74"/>
      <c r="AM280" s="74"/>
      <c r="AN280" s="74"/>
      <c r="AO280" s="74"/>
      <c r="AP280" s="74"/>
      <c r="AQ280" s="74"/>
      <c r="AR280" s="74"/>
      <c r="AS280" s="74"/>
      <c r="AT280" s="74"/>
      <c r="AU280" s="74"/>
      <c r="AV280" s="74"/>
      <c r="AW280" s="74"/>
      <c r="AX280" s="74"/>
      <c r="AY280" s="74"/>
      <c r="AZ280" s="74"/>
      <c r="BA280" s="74"/>
    </row>
    <row r="281" spans="1:53" ht="26.25" customHeight="1" x14ac:dyDescent="0.2">
      <c r="A281" s="77"/>
      <c r="B281" s="78"/>
      <c r="C281" s="77">
        <v>278</v>
      </c>
      <c r="D281" s="85" t="s">
        <v>328</v>
      </c>
      <c r="E281" s="86" t="str">
        <f t="array" aca="1" ref="E281" ca="1">IFERROR(IMAGE(INDEX(Poke_Ref!$C$2:$C$745, MATCH(D281, Poke_Ref!$B$2:$B$745,0)), 3), "")</f>
        <v/>
      </c>
      <c r="F281" s="7"/>
      <c r="G281" s="7"/>
      <c r="H281" s="7" t="s">
        <v>8</v>
      </c>
      <c r="I281" s="7"/>
      <c r="J281" s="7"/>
      <c r="K281" s="7"/>
      <c r="L281" s="7"/>
      <c r="M281" s="7"/>
      <c r="N281" s="7"/>
      <c r="O281" s="7"/>
      <c r="P281" s="7"/>
      <c r="Q281" s="7"/>
      <c r="R281" s="7"/>
      <c r="S281" s="7"/>
      <c r="T281" s="7"/>
      <c r="U281" s="7"/>
      <c r="V281" s="7"/>
      <c r="W281" s="7"/>
      <c r="X281" s="7"/>
      <c r="Y281" s="7"/>
      <c r="Z281" s="103"/>
      <c r="AA281" s="103"/>
      <c r="AB281" s="103"/>
      <c r="AC281" s="103"/>
      <c r="AD281" s="103"/>
      <c r="AE281" s="103"/>
      <c r="AF281" s="73"/>
      <c r="AG281" s="74"/>
      <c r="AH281" s="74"/>
      <c r="AI281" s="74"/>
      <c r="AJ281" s="74"/>
      <c r="AK281" s="74"/>
      <c r="AL281" s="74"/>
      <c r="AM281" s="74"/>
      <c r="AN281" s="74"/>
      <c r="AO281" s="74"/>
      <c r="AP281" s="74"/>
      <c r="AQ281" s="74"/>
      <c r="AR281" s="74"/>
      <c r="AS281" s="74"/>
      <c r="AT281" s="74"/>
      <c r="AU281" s="74"/>
      <c r="AV281" s="74"/>
      <c r="AW281" s="74"/>
      <c r="AX281" s="74"/>
      <c r="AY281" s="74"/>
      <c r="AZ281" s="74"/>
      <c r="BA281" s="74"/>
    </row>
    <row r="282" spans="1:53" ht="26.25" customHeight="1" x14ac:dyDescent="0.2">
      <c r="A282" s="77"/>
      <c r="B282" s="78"/>
      <c r="C282" s="77">
        <v>279</v>
      </c>
      <c r="D282" s="85" t="s">
        <v>329</v>
      </c>
      <c r="E282" s="86" t="str">
        <f t="array" aca="1" ref="E282" ca="1">IFERROR(IMAGE(INDEX(Poke_Ref!$C$2:$C$745, MATCH(D282, Poke_Ref!$B$2:$B$745,0)), 3), "")</f>
        <v/>
      </c>
      <c r="F282" s="7"/>
      <c r="G282" s="7"/>
      <c r="H282" s="7" t="s">
        <v>8</v>
      </c>
      <c r="I282" s="7"/>
      <c r="J282" s="7"/>
      <c r="K282" s="7"/>
      <c r="L282" s="7"/>
      <c r="M282" s="7"/>
      <c r="N282" s="7"/>
      <c r="O282" s="7"/>
      <c r="P282" s="7"/>
      <c r="Q282" s="7"/>
      <c r="R282" s="7"/>
      <c r="S282" s="7"/>
      <c r="T282" s="7"/>
      <c r="U282" s="7"/>
      <c r="V282" s="7"/>
      <c r="W282" s="7"/>
      <c r="X282" s="7"/>
      <c r="Y282" s="7"/>
      <c r="Z282" s="103"/>
      <c r="AA282" s="103"/>
      <c r="AB282" s="103"/>
      <c r="AC282" s="103"/>
      <c r="AD282" s="103"/>
      <c r="AE282" s="103"/>
      <c r="AF282" s="73"/>
      <c r="AG282" s="74"/>
      <c r="AH282" s="74"/>
      <c r="AI282" s="74"/>
      <c r="AJ282" s="74"/>
      <c r="AK282" s="74"/>
      <c r="AL282" s="74"/>
      <c r="AM282" s="74"/>
      <c r="AN282" s="74"/>
      <c r="AO282" s="74"/>
      <c r="AP282" s="74"/>
      <c r="AQ282" s="74"/>
      <c r="AR282" s="74"/>
      <c r="AS282" s="74"/>
      <c r="AT282" s="74"/>
      <c r="AU282" s="74"/>
      <c r="AV282" s="74"/>
      <c r="AW282" s="74"/>
      <c r="AX282" s="74"/>
      <c r="AY282" s="74"/>
      <c r="AZ282" s="74"/>
      <c r="BA282" s="74"/>
    </row>
    <row r="283" spans="1:53" ht="26.25" customHeight="1" x14ac:dyDescent="0.2">
      <c r="A283" s="77"/>
      <c r="B283" s="78"/>
      <c r="C283" s="77">
        <v>280</v>
      </c>
      <c r="D283" s="85" t="s">
        <v>330</v>
      </c>
      <c r="E283" s="86" t="str">
        <f t="array" aca="1" ref="E283" ca="1">IFERROR(IMAGE(INDEX(Poke_Ref!$C$2:$C$745, MATCH(D283, Poke_Ref!$B$2:$B$745,0)), 3), "")</f>
        <v/>
      </c>
      <c r="F283" s="7"/>
      <c r="G283" s="7"/>
      <c r="H283" s="7" t="s">
        <v>8</v>
      </c>
      <c r="I283" s="7"/>
      <c r="J283" s="7"/>
      <c r="K283" s="7"/>
      <c r="L283" s="7"/>
      <c r="M283" s="7"/>
      <c r="N283" s="7"/>
      <c r="O283" s="7"/>
      <c r="P283" s="7"/>
      <c r="Q283" s="7"/>
      <c r="R283" s="7"/>
      <c r="S283" s="7"/>
      <c r="T283" s="7"/>
      <c r="U283" s="7"/>
      <c r="V283" s="7"/>
      <c r="W283" s="7"/>
      <c r="X283" s="7"/>
      <c r="Y283" s="7"/>
      <c r="Z283" s="103"/>
      <c r="AA283" s="103"/>
      <c r="AB283" s="103"/>
      <c r="AC283" s="103"/>
      <c r="AD283" s="103"/>
      <c r="AE283" s="103"/>
      <c r="AF283" s="73"/>
      <c r="AG283" s="74"/>
      <c r="AH283" s="74"/>
      <c r="AI283" s="74"/>
      <c r="AJ283" s="74"/>
      <c r="AK283" s="74"/>
      <c r="AL283" s="74"/>
      <c r="AM283" s="74"/>
      <c r="AN283" s="74"/>
      <c r="AO283" s="74"/>
      <c r="AP283" s="74"/>
      <c r="AQ283" s="74"/>
      <c r="AR283" s="74"/>
      <c r="AS283" s="74"/>
      <c r="AT283" s="74"/>
      <c r="AU283" s="74"/>
      <c r="AV283" s="74"/>
      <c r="AW283" s="74"/>
      <c r="AX283" s="74"/>
      <c r="AY283" s="74"/>
      <c r="AZ283" s="74"/>
      <c r="BA283" s="74"/>
    </row>
    <row r="284" spans="1:53" ht="26.25" customHeight="1" x14ac:dyDescent="0.2">
      <c r="A284" s="77"/>
      <c r="B284" s="78"/>
      <c r="C284" s="77">
        <v>281</v>
      </c>
      <c r="D284" s="85" t="s">
        <v>331</v>
      </c>
      <c r="E284" s="86" t="str">
        <f t="array" aca="1" ref="E284" ca="1">IFERROR(IMAGE(INDEX(Poke_Ref!$C$2:$C$745, MATCH(D284, Poke_Ref!$B$2:$B$745,0)), 3), "")</f>
        <v/>
      </c>
      <c r="F284" s="87"/>
      <c r="G284" s="87"/>
      <c r="H284" s="87" t="s">
        <v>8</v>
      </c>
      <c r="I284" s="87"/>
      <c r="J284" s="87"/>
      <c r="K284" s="87"/>
      <c r="L284" s="87"/>
      <c r="M284" s="87"/>
      <c r="N284" s="87"/>
      <c r="O284" s="87"/>
      <c r="P284" s="87"/>
      <c r="Q284" s="87"/>
      <c r="R284" s="87"/>
      <c r="S284" s="87"/>
      <c r="T284" s="87"/>
      <c r="U284" s="87"/>
      <c r="V284" s="87"/>
      <c r="W284" s="87"/>
      <c r="X284" s="87"/>
      <c r="Y284" s="87"/>
      <c r="Z284" s="101"/>
      <c r="AA284" s="101"/>
      <c r="AB284" s="101"/>
      <c r="AC284" s="101"/>
      <c r="AD284" s="101"/>
      <c r="AE284" s="101"/>
      <c r="AF284" s="73"/>
      <c r="AG284" s="74"/>
      <c r="AH284" s="74"/>
      <c r="AI284" s="74"/>
      <c r="AJ284" s="74"/>
      <c r="AK284" s="74"/>
      <c r="AL284" s="74"/>
      <c r="AM284" s="74"/>
      <c r="AN284" s="74"/>
      <c r="AO284" s="74"/>
      <c r="AP284" s="74"/>
      <c r="AQ284" s="74"/>
      <c r="AR284" s="74"/>
      <c r="AS284" s="74"/>
      <c r="AT284" s="74"/>
      <c r="AU284" s="74"/>
      <c r="AV284" s="74"/>
      <c r="AW284" s="74"/>
      <c r="AX284" s="74"/>
      <c r="AY284" s="74"/>
      <c r="AZ284" s="74"/>
      <c r="BA284" s="74"/>
    </row>
    <row r="285" spans="1:53" ht="26.25" customHeight="1" x14ac:dyDescent="0.2">
      <c r="A285" s="92"/>
      <c r="B285" s="93"/>
      <c r="C285" s="77">
        <v>282</v>
      </c>
      <c r="D285" s="85" t="s">
        <v>332</v>
      </c>
      <c r="E285" s="86" t="str">
        <f t="array" aca="1" ref="E285" ca="1">IFERROR(IMAGE(INDEX(Poke_Ref!$C$2:$C$745, MATCH(D285, Poke_Ref!$B$2:$B$745,0)), 3), "")</f>
        <v/>
      </c>
      <c r="F285" s="95"/>
      <c r="G285" s="95"/>
      <c r="H285" s="95"/>
      <c r="I285" s="95"/>
      <c r="J285" s="95"/>
      <c r="K285" s="95"/>
      <c r="L285" s="95"/>
      <c r="M285" s="95"/>
      <c r="N285" s="95"/>
      <c r="O285" s="95"/>
      <c r="P285" s="95"/>
      <c r="Q285" s="95"/>
      <c r="R285" s="95"/>
      <c r="S285" s="95"/>
      <c r="T285" s="95"/>
      <c r="U285" s="95"/>
      <c r="V285" s="95"/>
      <c r="W285" s="95"/>
      <c r="X285" s="95"/>
      <c r="Y285" s="95"/>
      <c r="Z285" s="102"/>
      <c r="AA285" s="102"/>
      <c r="AB285" s="102"/>
      <c r="AC285" s="102"/>
      <c r="AD285" s="102"/>
      <c r="AE285" s="102"/>
      <c r="AF285" s="73"/>
      <c r="AG285" s="74"/>
      <c r="AH285" s="74"/>
      <c r="AI285" s="74"/>
      <c r="AJ285" s="74"/>
      <c r="AK285" s="74"/>
      <c r="AL285" s="74"/>
      <c r="AM285" s="74"/>
      <c r="AN285" s="74"/>
      <c r="AO285" s="74"/>
      <c r="AP285" s="74"/>
      <c r="AQ285" s="74"/>
      <c r="AR285" s="74"/>
      <c r="AS285" s="74"/>
      <c r="AT285" s="74"/>
      <c r="AU285" s="74"/>
      <c r="AV285" s="74"/>
      <c r="AW285" s="74"/>
      <c r="AX285" s="74"/>
      <c r="AY285" s="74"/>
      <c r="AZ285" s="74"/>
      <c r="BA285" s="74"/>
    </row>
    <row r="286" spans="1:53" ht="26.25" customHeight="1" x14ac:dyDescent="0.2">
      <c r="A286" s="77"/>
      <c r="B286" s="78"/>
      <c r="C286" s="77">
        <v>283</v>
      </c>
      <c r="D286" s="85" t="s">
        <v>333</v>
      </c>
      <c r="E286" s="86" t="str">
        <f t="array" aca="1" ref="E286" ca="1">IFERROR(IMAGE(INDEX(Poke_Ref!$C$2:$C$745, MATCH(D286, Poke_Ref!$B$2:$B$745,0)), 3), "")</f>
        <v/>
      </c>
      <c r="F286" s="7"/>
      <c r="G286" s="7"/>
      <c r="H286" s="7" t="s">
        <v>8</v>
      </c>
      <c r="I286" s="7"/>
      <c r="J286" s="7"/>
      <c r="K286" s="7"/>
      <c r="L286" s="7"/>
      <c r="M286" s="7"/>
      <c r="N286" s="7"/>
      <c r="O286" s="7"/>
      <c r="P286" s="7"/>
      <c r="Q286" s="7"/>
      <c r="R286" s="7"/>
      <c r="S286" s="7"/>
      <c r="T286" s="7"/>
      <c r="U286" s="7"/>
      <c r="V286" s="7"/>
      <c r="W286" s="7"/>
      <c r="X286" s="7"/>
      <c r="Y286" s="7"/>
      <c r="Z286" s="103"/>
      <c r="AA286" s="103"/>
      <c r="AB286" s="103"/>
      <c r="AC286" s="103"/>
      <c r="AD286" s="103"/>
      <c r="AE286" s="103"/>
      <c r="AF286" s="73"/>
      <c r="AG286" s="74"/>
      <c r="AH286" s="74"/>
      <c r="AI286" s="74"/>
      <c r="AJ286" s="74"/>
      <c r="AK286" s="74"/>
      <c r="AL286" s="74"/>
      <c r="AM286" s="74"/>
      <c r="AN286" s="74"/>
      <c r="AO286" s="74"/>
      <c r="AP286" s="74"/>
      <c r="AQ286" s="74"/>
      <c r="AR286" s="74"/>
      <c r="AS286" s="74"/>
      <c r="AT286" s="74"/>
      <c r="AU286" s="74"/>
      <c r="AV286" s="74"/>
      <c r="AW286" s="74"/>
      <c r="AX286" s="74"/>
      <c r="AY286" s="74"/>
      <c r="AZ286" s="74"/>
      <c r="BA286" s="74"/>
    </row>
    <row r="287" spans="1:53" ht="26.25" customHeight="1" x14ac:dyDescent="0.2">
      <c r="A287" s="77"/>
      <c r="B287" s="78"/>
      <c r="C287" s="77">
        <v>284</v>
      </c>
      <c r="D287" s="85" t="s">
        <v>334</v>
      </c>
      <c r="E287" s="86" t="str">
        <f t="array" aca="1" ref="E287" ca="1">IFERROR(IMAGE(INDEX(Poke_Ref!$C$2:$C$745, MATCH(D287, Poke_Ref!$B$2:$B$745,0)), 3), "")</f>
        <v/>
      </c>
      <c r="F287" s="7"/>
      <c r="G287" s="7"/>
      <c r="H287" s="7" t="s">
        <v>8</v>
      </c>
      <c r="I287" s="7"/>
      <c r="J287" s="7"/>
      <c r="K287" s="7"/>
      <c r="L287" s="7"/>
      <c r="M287" s="7"/>
      <c r="N287" s="7"/>
      <c r="O287" s="7"/>
      <c r="P287" s="7"/>
      <c r="Q287" s="7"/>
      <c r="R287" s="7"/>
      <c r="S287" s="7"/>
      <c r="T287" s="7"/>
      <c r="U287" s="7"/>
      <c r="V287" s="7"/>
      <c r="W287" s="7"/>
      <c r="X287" s="7"/>
      <c r="Y287" s="7"/>
      <c r="Z287" s="103"/>
      <c r="AA287" s="103"/>
      <c r="AB287" s="103"/>
      <c r="AC287" s="103"/>
      <c r="AD287" s="103"/>
      <c r="AE287" s="103"/>
      <c r="AF287" s="73"/>
      <c r="AG287" s="74"/>
      <c r="AH287" s="74"/>
      <c r="AI287" s="74"/>
      <c r="AJ287" s="74"/>
      <c r="AK287" s="74"/>
      <c r="AL287" s="74"/>
      <c r="AM287" s="74"/>
      <c r="AN287" s="74"/>
      <c r="AO287" s="74"/>
      <c r="AP287" s="74"/>
      <c r="AQ287" s="74"/>
      <c r="AR287" s="74"/>
      <c r="AS287" s="74"/>
      <c r="AT287" s="74"/>
      <c r="AU287" s="74"/>
      <c r="AV287" s="74"/>
      <c r="AW287" s="74"/>
      <c r="AX287" s="74"/>
      <c r="AY287" s="74"/>
      <c r="AZ287" s="74"/>
      <c r="BA287" s="74"/>
    </row>
    <row r="288" spans="1:53" ht="26.25" customHeight="1" x14ac:dyDescent="0.2">
      <c r="A288" s="77"/>
      <c r="B288" s="78"/>
      <c r="C288" s="77">
        <v>285</v>
      </c>
      <c r="D288" s="85" t="s">
        <v>335</v>
      </c>
      <c r="E288" s="86" t="str">
        <f t="array" aca="1" ref="E288" ca="1">IFERROR(IMAGE(INDEX(Poke_Ref!$C$2:$C$745, MATCH(D288, Poke_Ref!$B$2:$B$745,0)), 3), "")</f>
        <v/>
      </c>
      <c r="F288" s="7"/>
      <c r="G288" s="7"/>
      <c r="H288" s="7" t="s">
        <v>8</v>
      </c>
      <c r="I288" s="7"/>
      <c r="J288" s="7"/>
      <c r="K288" s="7"/>
      <c r="L288" s="7"/>
      <c r="M288" s="7"/>
      <c r="N288" s="7"/>
      <c r="O288" s="7"/>
      <c r="P288" s="7"/>
      <c r="Q288" s="7"/>
      <c r="R288" s="7"/>
      <c r="S288" s="7"/>
      <c r="T288" s="7"/>
      <c r="U288" s="7"/>
      <c r="V288" s="7"/>
      <c r="W288" s="7"/>
      <c r="X288" s="7"/>
      <c r="Y288" s="7"/>
      <c r="Z288" s="103"/>
      <c r="AA288" s="103"/>
      <c r="AB288" s="103"/>
      <c r="AC288" s="103"/>
      <c r="AD288" s="103"/>
      <c r="AE288" s="103"/>
      <c r="AF288" s="73"/>
      <c r="AG288" s="74"/>
      <c r="AH288" s="74"/>
      <c r="AI288" s="74"/>
      <c r="AJ288" s="74"/>
      <c r="AK288" s="74"/>
      <c r="AL288" s="74"/>
      <c r="AM288" s="74"/>
      <c r="AN288" s="74"/>
      <c r="AO288" s="74"/>
      <c r="AP288" s="74"/>
      <c r="AQ288" s="74"/>
      <c r="AR288" s="74"/>
      <c r="AS288" s="74"/>
      <c r="AT288" s="74"/>
      <c r="AU288" s="74"/>
      <c r="AV288" s="74"/>
      <c r="AW288" s="74"/>
      <c r="AX288" s="74"/>
      <c r="AY288" s="74"/>
      <c r="AZ288" s="74"/>
      <c r="BA288" s="74"/>
    </row>
    <row r="289" spans="1:53" ht="26.25" customHeight="1" x14ac:dyDescent="0.2">
      <c r="A289" s="77"/>
      <c r="B289" s="78"/>
      <c r="C289" s="77">
        <v>286</v>
      </c>
      <c r="D289" s="85" t="s">
        <v>336</v>
      </c>
      <c r="E289" s="86" t="str">
        <f t="array" aca="1" ref="E289" ca="1">IFERROR(IMAGE(INDEX(Poke_Ref!$C$2:$C$745, MATCH(D289, Poke_Ref!$B$2:$B$745,0)), 3), "")</f>
        <v/>
      </c>
      <c r="F289" s="7"/>
      <c r="G289" s="7"/>
      <c r="H289" s="7" t="s">
        <v>8</v>
      </c>
      <c r="I289" s="7"/>
      <c r="J289" s="7"/>
      <c r="K289" s="7"/>
      <c r="L289" s="7"/>
      <c r="M289" s="7"/>
      <c r="N289" s="7"/>
      <c r="O289" s="7"/>
      <c r="P289" s="7"/>
      <c r="Q289" s="7"/>
      <c r="R289" s="7"/>
      <c r="S289" s="7"/>
      <c r="T289" s="7"/>
      <c r="U289" s="7"/>
      <c r="V289" s="7"/>
      <c r="W289" s="7"/>
      <c r="X289" s="7"/>
      <c r="Y289" s="7"/>
      <c r="Z289" s="103"/>
      <c r="AA289" s="103"/>
      <c r="AB289" s="103"/>
      <c r="AC289" s="103"/>
      <c r="AD289" s="103"/>
      <c r="AE289" s="103"/>
      <c r="AF289" s="73"/>
      <c r="AG289" s="74"/>
      <c r="AH289" s="74"/>
      <c r="AI289" s="74"/>
      <c r="AJ289" s="74"/>
      <c r="AK289" s="74"/>
      <c r="AL289" s="74"/>
      <c r="AM289" s="74"/>
      <c r="AN289" s="74"/>
      <c r="AO289" s="74"/>
      <c r="AP289" s="74"/>
      <c r="AQ289" s="74"/>
      <c r="AR289" s="74"/>
      <c r="AS289" s="74"/>
      <c r="AT289" s="74"/>
      <c r="AU289" s="74"/>
      <c r="AV289" s="74"/>
      <c r="AW289" s="74"/>
      <c r="AX289" s="74"/>
      <c r="AY289" s="74"/>
      <c r="AZ289" s="74"/>
      <c r="BA289" s="74"/>
    </row>
    <row r="290" spans="1:53" ht="26.25" customHeight="1" x14ac:dyDescent="0.2">
      <c r="A290" s="77"/>
      <c r="B290" s="78"/>
      <c r="C290" s="77">
        <v>287</v>
      </c>
      <c r="D290" s="85" t="s">
        <v>337</v>
      </c>
      <c r="E290" s="86" t="str">
        <f t="array" aca="1" ref="E290" ca="1">IFERROR(IMAGE(INDEX(Poke_Ref!$C$2:$C$745, MATCH(D290, Poke_Ref!$B$2:$B$745,0)), 3), "")</f>
        <v/>
      </c>
      <c r="F290" s="87"/>
      <c r="G290" s="87"/>
      <c r="H290" s="87" t="s">
        <v>8</v>
      </c>
      <c r="I290" s="95"/>
      <c r="J290" s="95"/>
      <c r="K290" s="95"/>
      <c r="L290" s="95"/>
      <c r="M290" s="95"/>
      <c r="N290" s="95"/>
      <c r="O290" s="95"/>
      <c r="P290" s="95"/>
      <c r="Q290" s="95"/>
      <c r="R290" s="95"/>
      <c r="S290" s="95"/>
      <c r="T290" s="95"/>
      <c r="U290" s="95"/>
      <c r="V290" s="95"/>
      <c r="W290" s="95"/>
      <c r="X290" s="95"/>
      <c r="Y290" s="95"/>
      <c r="Z290" s="102"/>
      <c r="AA290" s="102"/>
      <c r="AB290" s="102"/>
      <c r="AC290" s="102"/>
      <c r="AD290" s="102"/>
      <c r="AE290" s="102"/>
      <c r="AF290" s="73"/>
      <c r="AG290" s="74"/>
      <c r="AH290" s="74"/>
      <c r="AI290" s="74"/>
      <c r="AJ290" s="74"/>
      <c r="AK290" s="74"/>
      <c r="AL290" s="74"/>
      <c r="AM290" s="74"/>
      <c r="AN290" s="74"/>
      <c r="AO290" s="74"/>
      <c r="AP290" s="74"/>
      <c r="AQ290" s="74"/>
      <c r="AR290" s="74"/>
      <c r="AS290" s="74"/>
      <c r="AT290" s="74"/>
      <c r="AU290" s="74"/>
      <c r="AV290" s="74"/>
      <c r="AW290" s="74"/>
      <c r="AX290" s="74"/>
      <c r="AY290" s="74"/>
      <c r="AZ290" s="74"/>
      <c r="BA290" s="74"/>
    </row>
    <row r="291" spans="1:53" ht="26.25" customHeight="1" x14ac:dyDescent="0.2">
      <c r="A291" s="77"/>
      <c r="B291" s="78"/>
      <c r="C291" s="77">
        <v>288</v>
      </c>
      <c r="D291" s="85" t="s">
        <v>338</v>
      </c>
      <c r="E291" s="86" t="str">
        <f t="array" aca="1" ref="E291" ca="1">IFERROR(IMAGE(INDEX(Poke_Ref!$C$2:$C$745, MATCH(D291, Poke_Ref!$B$2:$B$745,0)), 3), "")</f>
        <v/>
      </c>
      <c r="F291" s="7"/>
      <c r="G291" s="7"/>
      <c r="H291" s="7"/>
      <c r="I291" s="7"/>
      <c r="J291" s="7"/>
      <c r="K291" s="7"/>
      <c r="L291" s="7"/>
      <c r="M291" s="7"/>
      <c r="N291" s="7"/>
      <c r="O291" s="7"/>
      <c r="P291" s="7"/>
      <c r="Q291" s="7"/>
      <c r="R291" s="7"/>
      <c r="S291" s="7"/>
      <c r="T291" s="7"/>
      <c r="U291" s="7"/>
      <c r="V291" s="7"/>
      <c r="W291" s="7"/>
      <c r="X291" s="7"/>
      <c r="Y291" s="7"/>
      <c r="Z291" s="103"/>
      <c r="AA291" s="103"/>
      <c r="AB291" s="103"/>
      <c r="AC291" s="103"/>
      <c r="AD291" s="103"/>
      <c r="AE291" s="103"/>
      <c r="AF291" s="73"/>
      <c r="AG291" s="74"/>
      <c r="AH291" s="74"/>
      <c r="AI291" s="74"/>
      <c r="AJ291" s="74"/>
      <c r="AK291" s="74"/>
      <c r="AL291" s="74"/>
      <c r="AM291" s="74"/>
      <c r="AN291" s="74"/>
      <c r="AO291" s="74"/>
      <c r="AP291" s="74"/>
      <c r="AQ291" s="74"/>
      <c r="AR291" s="74"/>
      <c r="AS291" s="74"/>
      <c r="AT291" s="74"/>
      <c r="AU291" s="74"/>
      <c r="AV291" s="74"/>
      <c r="AW291" s="74"/>
      <c r="AX291" s="74"/>
      <c r="AY291" s="74"/>
      <c r="AZ291" s="74"/>
      <c r="BA291" s="74"/>
    </row>
    <row r="292" spans="1:53" ht="26.25" customHeight="1" x14ac:dyDescent="0.2">
      <c r="A292" s="77"/>
      <c r="B292" s="78"/>
      <c r="C292" s="77">
        <v>289</v>
      </c>
      <c r="D292" s="85" t="s">
        <v>339</v>
      </c>
      <c r="E292" s="86" t="str">
        <f t="array" aca="1" ref="E292" ca="1">IFERROR(IMAGE(INDEX(Poke_Ref!$C$2:$C$745, MATCH(D292, Poke_Ref!$B$2:$B$745,0)), 3), "")</f>
        <v/>
      </c>
      <c r="F292" s="95"/>
      <c r="G292" s="95"/>
      <c r="H292" s="95"/>
      <c r="I292" s="95"/>
      <c r="J292" s="95"/>
      <c r="K292" s="95"/>
      <c r="L292" s="95"/>
      <c r="M292" s="95"/>
      <c r="N292" s="95"/>
      <c r="O292" s="95"/>
      <c r="P292" s="95"/>
      <c r="Q292" s="95"/>
      <c r="R292" s="95"/>
      <c r="S292" s="95"/>
      <c r="T292" s="95"/>
      <c r="U292" s="95"/>
      <c r="V292" s="95"/>
      <c r="W292" s="95"/>
      <c r="X292" s="95"/>
      <c r="Y292" s="95"/>
      <c r="Z292" s="102"/>
      <c r="AA292" s="102"/>
      <c r="AB292" s="102"/>
      <c r="AC292" s="102"/>
      <c r="AD292" s="102"/>
      <c r="AE292" s="102"/>
      <c r="AF292" s="73"/>
      <c r="AG292" s="74"/>
      <c r="AH292" s="74"/>
      <c r="AI292" s="74"/>
      <c r="AJ292" s="74"/>
      <c r="AK292" s="74"/>
      <c r="AL292" s="74"/>
      <c r="AM292" s="74"/>
      <c r="AN292" s="74"/>
      <c r="AO292" s="74"/>
      <c r="AP292" s="74"/>
      <c r="AQ292" s="74"/>
      <c r="AR292" s="74"/>
      <c r="AS292" s="74"/>
      <c r="AT292" s="74"/>
      <c r="AU292" s="74"/>
      <c r="AV292" s="74"/>
      <c r="AW292" s="74"/>
      <c r="AX292" s="74"/>
      <c r="AY292" s="74"/>
      <c r="AZ292" s="74"/>
      <c r="BA292" s="74"/>
    </row>
    <row r="293" spans="1:53" ht="26.25" customHeight="1" x14ac:dyDescent="0.2">
      <c r="A293" s="77"/>
      <c r="B293" s="78"/>
      <c r="C293" s="77">
        <v>290</v>
      </c>
      <c r="D293" s="85" t="s">
        <v>340</v>
      </c>
      <c r="E293" s="86" t="str">
        <f t="array" aca="1" ref="E293" ca="1">IFERROR(IMAGE(INDEX(Poke_Ref!$C$2:$C$745, MATCH(D293, Poke_Ref!$B$2:$B$745,0)), 3), "")</f>
        <v/>
      </c>
      <c r="F293" s="7"/>
      <c r="G293" s="7"/>
      <c r="H293" s="7" t="s">
        <v>8</v>
      </c>
      <c r="I293" s="7"/>
      <c r="J293" s="7"/>
      <c r="K293" s="7"/>
      <c r="L293" s="7"/>
      <c r="M293" s="7"/>
      <c r="N293" s="7"/>
      <c r="O293" s="7"/>
      <c r="P293" s="7"/>
      <c r="Q293" s="7"/>
      <c r="R293" s="7"/>
      <c r="S293" s="7"/>
      <c r="T293" s="7"/>
      <c r="U293" s="7"/>
      <c r="V293" s="7"/>
      <c r="W293" s="7"/>
      <c r="X293" s="7"/>
      <c r="Y293" s="7"/>
      <c r="Z293" s="103"/>
      <c r="AA293" s="103"/>
      <c r="AB293" s="103"/>
      <c r="AC293" s="103"/>
      <c r="AD293" s="103"/>
      <c r="AE293" s="103"/>
      <c r="AF293" s="73"/>
      <c r="AG293" s="74"/>
      <c r="AH293" s="74"/>
      <c r="AI293" s="74"/>
      <c r="AJ293" s="74"/>
      <c r="AK293" s="74"/>
      <c r="AL293" s="74"/>
      <c r="AM293" s="74"/>
      <c r="AN293" s="74"/>
      <c r="AO293" s="74"/>
      <c r="AP293" s="74"/>
      <c r="AQ293" s="74"/>
      <c r="AR293" s="74"/>
      <c r="AS293" s="74"/>
      <c r="AT293" s="74"/>
      <c r="AU293" s="74"/>
      <c r="AV293" s="74"/>
      <c r="AW293" s="74"/>
      <c r="AX293" s="74"/>
      <c r="AY293" s="74"/>
      <c r="AZ293" s="74"/>
      <c r="BA293" s="74"/>
    </row>
    <row r="294" spans="1:53" ht="26.25" customHeight="1" x14ac:dyDescent="0.2">
      <c r="A294" s="77"/>
      <c r="B294" s="78"/>
      <c r="C294" s="77">
        <v>291</v>
      </c>
      <c r="D294" s="85" t="s">
        <v>341</v>
      </c>
      <c r="E294" s="86" t="str">
        <f t="array" aca="1" ref="E294" ca="1">IFERROR(IMAGE(INDEX(Poke_Ref!$C$2:$C$745, MATCH(D294, Poke_Ref!$B$2:$B$745,0)), 3), "")</f>
        <v/>
      </c>
      <c r="F294" s="7"/>
      <c r="G294" s="7"/>
      <c r="H294" s="7" t="s">
        <v>8</v>
      </c>
      <c r="I294" s="7"/>
      <c r="J294" s="7"/>
      <c r="K294" s="7"/>
      <c r="L294" s="7"/>
      <c r="M294" s="7"/>
      <c r="N294" s="7"/>
      <c r="O294" s="7"/>
      <c r="P294" s="7"/>
      <c r="Q294" s="7"/>
      <c r="R294" s="7"/>
      <c r="S294" s="7"/>
      <c r="T294" s="7"/>
      <c r="U294" s="7"/>
      <c r="V294" s="7"/>
      <c r="W294" s="7"/>
      <c r="X294" s="7"/>
      <c r="Y294" s="7"/>
      <c r="Z294" s="103"/>
      <c r="AA294" s="103"/>
      <c r="AB294" s="103"/>
      <c r="AC294" s="103"/>
      <c r="AD294" s="103"/>
      <c r="AE294" s="103"/>
      <c r="AF294" s="73"/>
      <c r="AG294" s="74"/>
      <c r="AH294" s="74"/>
      <c r="AI294" s="74"/>
      <c r="AJ294" s="74"/>
      <c r="AK294" s="74"/>
      <c r="AL294" s="74"/>
      <c r="AM294" s="74"/>
      <c r="AN294" s="74"/>
      <c r="AO294" s="74"/>
      <c r="AP294" s="74"/>
      <c r="AQ294" s="74"/>
      <c r="AR294" s="74"/>
      <c r="AS294" s="74"/>
      <c r="AT294" s="74"/>
      <c r="AU294" s="74"/>
      <c r="AV294" s="74"/>
      <c r="AW294" s="74"/>
      <c r="AX294" s="74"/>
      <c r="AY294" s="74"/>
      <c r="AZ294" s="74"/>
      <c r="BA294" s="74"/>
    </row>
    <row r="295" spans="1:53" ht="26.25" customHeight="1" x14ac:dyDescent="0.2">
      <c r="A295" s="77"/>
      <c r="B295" s="78"/>
      <c r="C295" s="77">
        <v>292</v>
      </c>
      <c r="D295" s="85" t="s">
        <v>342</v>
      </c>
      <c r="E295" s="86" t="str">
        <f t="array" aca="1" ref="E295" ca="1">IFERROR(IMAGE(INDEX(Poke_Ref!$C$2:$C$745, MATCH(D295, Poke_Ref!$B$2:$B$745,0)), 3), "")</f>
        <v/>
      </c>
      <c r="F295" s="7"/>
      <c r="G295" s="7"/>
      <c r="H295" s="7" t="s">
        <v>8</v>
      </c>
      <c r="I295" s="7"/>
      <c r="J295" s="7"/>
      <c r="K295" s="7"/>
      <c r="L295" s="7"/>
      <c r="M295" s="7"/>
      <c r="N295" s="7"/>
      <c r="O295" s="7"/>
      <c r="P295" s="7"/>
      <c r="Q295" s="7"/>
      <c r="R295" s="7"/>
      <c r="S295" s="7"/>
      <c r="T295" s="7"/>
      <c r="U295" s="7"/>
      <c r="V295" s="7"/>
      <c r="W295" s="7"/>
      <c r="X295" s="7"/>
      <c r="Y295" s="7"/>
      <c r="Z295" s="103"/>
      <c r="AA295" s="103"/>
      <c r="AB295" s="103"/>
      <c r="AC295" s="103"/>
      <c r="AD295" s="103"/>
      <c r="AE295" s="103"/>
      <c r="AF295" s="73"/>
      <c r="AG295" s="74"/>
      <c r="AH295" s="74"/>
      <c r="AI295" s="74"/>
      <c r="AJ295" s="74"/>
      <c r="AK295" s="74"/>
      <c r="AL295" s="74"/>
      <c r="AM295" s="74"/>
      <c r="AN295" s="74"/>
      <c r="AO295" s="74"/>
      <c r="AP295" s="74"/>
      <c r="AQ295" s="74"/>
      <c r="AR295" s="74"/>
      <c r="AS295" s="74"/>
      <c r="AT295" s="74"/>
      <c r="AU295" s="74"/>
      <c r="AV295" s="74"/>
      <c r="AW295" s="74"/>
      <c r="AX295" s="74"/>
      <c r="AY295" s="74"/>
      <c r="AZ295" s="74"/>
      <c r="BA295" s="74"/>
    </row>
    <row r="296" spans="1:53" ht="26.25" customHeight="1" x14ac:dyDescent="0.2">
      <c r="A296" s="77"/>
      <c r="B296" s="78"/>
      <c r="C296" s="77">
        <v>293</v>
      </c>
      <c r="D296" s="85" t="s">
        <v>343</v>
      </c>
      <c r="E296" s="86" t="str">
        <f t="array" aca="1" ref="E296" ca="1">IFERROR(IMAGE(INDEX(Poke_Ref!$C$2:$C$745, MATCH(D296, Poke_Ref!$B$2:$B$745,0)), 3), "")</f>
        <v/>
      </c>
      <c r="F296" s="7"/>
      <c r="G296" s="7"/>
      <c r="H296" s="7" t="s">
        <v>8</v>
      </c>
      <c r="I296" s="7"/>
      <c r="J296" s="7"/>
      <c r="K296" s="7"/>
      <c r="L296" s="7"/>
      <c r="M296" s="7"/>
      <c r="N296" s="7"/>
      <c r="O296" s="7"/>
      <c r="P296" s="7"/>
      <c r="Q296" s="7"/>
      <c r="R296" s="7"/>
      <c r="S296" s="7"/>
      <c r="T296" s="7"/>
      <c r="U296" s="7"/>
      <c r="V296" s="7"/>
      <c r="W296" s="7"/>
      <c r="X296" s="7"/>
      <c r="Y296" s="7"/>
      <c r="Z296" s="103"/>
      <c r="AA296" s="103"/>
      <c r="AB296" s="103"/>
      <c r="AC296" s="103"/>
      <c r="AD296" s="103"/>
      <c r="AE296" s="103"/>
      <c r="AF296" s="73"/>
      <c r="AG296" s="74"/>
      <c r="AH296" s="74"/>
      <c r="AI296" s="74"/>
      <c r="AJ296" s="74"/>
      <c r="AK296" s="74"/>
      <c r="AL296" s="74"/>
      <c r="AM296" s="74"/>
      <c r="AN296" s="74"/>
      <c r="AO296" s="74"/>
      <c r="AP296" s="74"/>
      <c r="AQ296" s="74"/>
      <c r="AR296" s="74"/>
      <c r="AS296" s="74"/>
      <c r="AT296" s="74"/>
      <c r="AU296" s="74"/>
      <c r="AV296" s="74"/>
      <c r="AW296" s="74"/>
      <c r="AX296" s="74"/>
      <c r="AY296" s="74"/>
      <c r="AZ296" s="74"/>
      <c r="BA296" s="74"/>
    </row>
    <row r="297" spans="1:53" ht="26.25" customHeight="1" x14ac:dyDescent="0.2">
      <c r="A297" s="77"/>
      <c r="B297" s="78"/>
      <c r="C297" s="77">
        <v>294</v>
      </c>
      <c r="D297" s="85" t="s">
        <v>344</v>
      </c>
      <c r="E297" s="86" t="str">
        <f t="array" aca="1" ref="E297" ca="1">IFERROR(IMAGE(INDEX(Poke_Ref!$C$2:$C$745, MATCH(D297, Poke_Ref!$B$2:$B$745,0)), 3), "")</f>
        <v/>
      </c>
      <c r="F297" s="7"/>
      <c r="G297" s="7"/>
      <c r="H297" s="7" t="s">
        <v>8</v>
      </c>
      <c r="I297" s="7"/>
      <c r="J297" s="7"/>
      <c r="K297" s="7"/>
      <c r="L297" s="7"/>
      <c r="M297" s="7"/>
      <c r="N297" s="7"/>
      <c r="O297" s="7"/>
      <c r="P297" s="7"/>
      <c r="Q297" s="7"/>
      <c r="R297" s="7"/>
      <c r="S297" s="7"/>
      <c r="T297" s="7"/>
      <c r="U297" s="7"/>
      <c r="V297" s="7"/>
      <c r="W297" s="7"/>
      <c r="X297" s="7"/>
      <c r="Y297" s="7"/>
      <c r="Z297" s="103"/>
      <c r="AA297" s="103"/>
      <c r="AB297" s="103"/>
      <c r="AC297" s="103"/>
      <c r="AD297" s="103"/>
      <c r="AE297" s="103"/>
      <c r="AF297" s="73"/>
      <c r="AG297" s="74"/>
      <c r="AH297" s="74"/>
      <c r="AI297" s="74"/>
      <c r="AJ297" s="74"/>
      <c r="AK297" s="74"/>
      <c r="AL297" s="74"/>
      <c r="AM297" s="74"/>
      <c r="AN297" s="74"/>
      <c r="AO297" s="74"/>
      <c r="AP297" s="74"/>
      <c r="AQ297" s="74"/>
      <c r="AR297" s="74"/>
      <c r="AS297" s="74"/>
      <c r="AT297" s="74"/>
      <c r="AU297" s="74"/>
      <c r="AV297" s="74"/>
      <c r="AW297" s="74"/>
      <c r="AX297" s="74"/>
      <c r="AY297" s="74"/>
      <c r="AZ297" s="74"/>
      <c r="BA297" s="74"/>
    </row>
    <row r="298" spans="1:53" ht="26.25" customHeight="1" x14ac:dyDescent="0.2">
      <c r="A298" s="77"/>
      <c r="B298" s="78"/>
      <c r="C298" s="77">
        <v>295</v>
      </c>
      <c r="D298" s="85" t="s">
        <v>345</v>
      </c>
      <c r="E298" s="86" t="str">
        <f t="array" aca="1" ref="E298" ca="1">IFERROR(IMAGE(INDEX(Poke_Ref!$C$2:$C$745, MATCH(D298, Poke_Ref!$B$2:$B$745,0)), 3), "")</f>
        <v/>
      </c>
      <c r="F298" s="95"/>
      <c r="G298" s="95"/>
      <c r="H298" s="95"/>
      <c r="I298" s="95"/>
      <c r="J298" s="95"/>
      <c r="K298" s="95"/>
      <c r="L298" s="95"/>
      <c r="M298" s="95"/>
      <c r="N298" s="95"/>
      <c r="O298" s="95"/>
      <c r="P298" s="95"/>
      <c r="Q298" s="95"/>
      <c r="R298" s="95"/>
      <c r="S298" s="95"/>
      <c r="T298" s="95"/>
      <c r="U298" s="95"/>
      <c r="V298" s="95"/>
      <c r="W298" s="95"/>
      <c r="X298" s="95"/>
      <c r="Y298" s="95"/>
      <c r="Z298" s="102"/>
      <c r="AA298" s="102"/>
      <c r="AB298" s="102"/>
      <c r="AC298" s="102"/>
      <c r="AD298" s="102"/>
      <c r="AE298" s="102"/>
      <c r="AF298" s="73"/>
      <c r="AG298" s="74"/>
      <c r="AH298" s="74"/>
      <c r="AI298" s="74"/>
      <c r="AJ298" s="74"/>
      <c r="AK298" s="74"/>
      <c r="AL298" s="74"/>
      <c r="AM298" s="74"/>
      <c r="AN298" s="74"/>
      <c r="AO298" s="74"/>
      <c r="AP298" s="74"/>
      <c r="AQ298" s="74"/>
      <c r="AR298" s="74"/>
      <c r="AS298" s="74"/>
      <c r="AT298" s="74"/>
      <c r="AU298" s="74"/>
      <c r="AV298" s="74"/>
      <c r="AW298" s="74"/>
      <c r="AX298" s="74"/>
      <c r="AY298" s="74"/>
      <c r="AZ298" s="74"/>
      <c r="BA298" s="74"/>
    </row>
    <row r="299" spans="1:53" ht="26.25" customHeight="1" x14ac:dyDescent="0.2">
      <c r="A299" s="77"/>
      <c r="B299" s="78"/>
      <c r="C299" s="77">
        <v>296</v>
      </c>
      <c r="D299" s="85" t="s">
        <v>346</v>
      </c>
      <c r="E299" s="86" t="str">
        <f t="array" aca="1" ref="E299" ca="1">IFERROR(IMAGE(INDEX(Poke_Ref!$C$2:$C$745, MATCH(D299, Poke_Ref!$B$2:$B$745,0)), 3), "")</f>
        <v/>
      </c>
      <c r="F299" s="7"/>
      <c r="G299" s="7"/>
      <c r="H299" s="7" t="s">
        <v>8</v>
      </c>
      <c r="I299" s="7"/>
      <c r="J299" s="7"/>
      <c r="K299" s="7"/>
      <c r="L299" s="7"/>
      <c r="M299" s="7"/>
      <c r="N299" s="7"/>
      <c r="O299" s="7"/>
      <c r="P299" s="7"/>
      <c r="Q299" s="7"/>
      <c r="R299" s="7"/>
      <c r="S299" s="7"/>
      <c r="T299" s="7"/>
      <c r="U299" s="7"/>
      <c r="V299" s="7"/>
      <c r="W299" s="7"/>
      <c r="X299" s="7"/>
      <c r="Y299" s="7"/>
      <c r="Z299" s="103"/>
      <c r="AA299" s="103"/>
      <c r="AB299" s="103"/>
      <c r="AC299" s="103"/>
      <c r="AD299" s="103"/>
      <c r="AE299" s="103"/>
      <c r="AF299" s="73"/>
      <c r="AG299" s="74"/>
      <c r="AH299" s="74"/>
      <c r="AI299" s="74"/>
      <c r="AJ299" s="74"/>
      <c r="AK299" s="74"/>
      <c r="AL299" s="74"/>
      <c r="AM299" s="74"/>
      <c r="AN299" s="74"/>
      <c r="AO299" s="74"/>
      <c r="AP299" s="74"/>
      <c r="AQ299" s="74"/>
      <c r="AR299" s="74"/>
      <c r="AS299" s="74"/>
      <c r="AT299" s="74"/>
      <c r="AU299" s="74"/>
      <c r="AV299" s="74"/>
      <c r="AW299" s="74"/>
      <c r="AX299" s="74"/>
      <c r="AY299" s="74"/>
      <c r="AZ299" s="74"/>
      <c r="BA299" s="74"/>
    </row>
    <row r="300" spans="1:53" ht="26.25" customHeight="1" x14ac:dyDescent="0.2">
      <c r="A300" s="77"/>
      <c r="B300" s="78"/>
      <c r="C300" s="77">
        <v>297</v>
      </c>
      <c r="D300" s="85" t="s">
        <v>347</v>
      </c>
      <c r="E300" s="86" t="str">
        <f t="array" aca="1" ref="E300" ca="1">IFERROR(IMAGE(INDEX(Poke_Ref!$C$2:$C$745, MATCH(D300, Poke_Ref!$B$2:$B$745,0)), 3), "")</f>
        <v/>
      </c>
      <c r="F300" s="87"/>
      <c r="G300" s="87"/>
      <c r="H300" s="87" t="s">
        <v>8</v>
      </c>
      <c r="I300" s="87"/>
      <c r="J300" s="87"/>
      <c r="K300" s="87"/>
      <c r="L300" s="87"/>
      <c r="M300" s="87"/>
      <c r="N300" s="87"/>
      <c r="O300" s="87"/>
      <c r="P300" s="87"/>
      <c r="Q300" s="87"/>
      <c r="R300" s="87"/>
      <c r="S300" s="87"/>
      <c r="T300" s="87"/>
      <c r="U300" s="87"/>
      <c r="V300" s="87"/>
      <c r="W300" s="87"/>
      <c r="X300" s="87"/>
      <c r="Y300" s="87"/>
      <c r="Z300" s="101"/>
      <c r="AA300" s="101"/>
      <c r="AB300" s="101"/>
      <c r="AC300" s="101"/>
      <c r="AD300" s="101"/>
      <c r="AE300" s="101"/>
      <c r="AF300" s="73"/>
      <c r="AG300" s="74"/>
      <c r="AH300" s="74"/>
      <c r="AI300" s="74"/>
      <c r="AJ300" s="74"/>
      <c r="AK300" s="74"/>
      <c r="AL300" s="74"/>
      <c r="AM300" s="74"/>
      <c r="AN300" s="74"/>
      <c r="AO300" s="74"/>
      <c r="AP300" s="74"/>
      <c r="AQ300" s="74"/>
      <c r="AR300" s="74"/>
      <c r="AS300" s="74"/>
      <c r="AT300" s="74"/>
      <c r="AU300" s="74"/>
      <c r="AV300" s="74"/>
      <c r="AW300" s="74"/>
      <c r="AX300" s="74"/>
      <c r="AY300" s="74"/>
      <c r="AZ300" s="74"/>
      <c r="BA300" s="74"/>
    </row>
    <row r="301" spans="1:53" ht="26.25" customHeight="1" x14ac:dyDescent="0.2">
      <c r="A301" s="77"/>
      <c r="B301" s="78"/>
      <c r="C301" s="77">
        <v>298</v>
      </c>
      <c r="D301" s="85" t="s">
        <v>348</v>
      </c>
      <c r="E301" s="86" t="str">
        <f t="array" aca="1" ref="E301" ca="1">IFERROR(IMAGE(INDEX(Poke_Ref!$C$2:$C$745, MATCH(D301, Poke_Ref!$B$2:$B$745,0)), 3), "")</f>
        <v/>
      </c>
      <c r="F301" s="7"/>
      <c r="G301" s="7"/>
      <c r="H301" s="7" t="s">
        <v>8</v>
      </c>
      <c r="I301" s="7"/>
      <c r="J301" s="7"/>
      <c r="K301" s="7"/>
      <c r="L301" s="7"/>
      <c r="M301" s="7"/>
      <c r="N301" s="7"/>
      <c r="O301" s="7"/>
      <c r="P301" s="7"/>
      <c r="Q301" s="7"/>
      <c r="R301" s="7"/>
      <c r="S301" s="7"/>
      <c r="T301" s="7"/>
      <c r="U301" s="7"/>
      <c r="V301" s="7"/>
      <c r="W301" s="7"/>
      <c r="X301" s="7"/>
      <c r="Y301" s="7"/>
      <c r="Z301" s="103"/>
      <c r="AA301" s="103"/>
      <c r="AB301" s="103"/>
      <c r="AC301" s="103"/>
      <c r="AD301" s="103"/>
      <c r="AE301" s="103"/>
      <c r="AF301" s="73"/>
      <c r="AG301" s="74"/>
      <c r="AH301" s="74"/>
      <c r="AI301" s="74"/>
      <c r="AJ301" s="74"/>
      <c r="AK301" s="74"/>
      <c r="AL301" s="74"/>
      <c r="AM301" s="74"/>
      <c r="AN301" s="74"/>
      <c r="AO301" s="74"/>
      <c r="AP301" s="74"/>
      <c r="AQ301" s="74"/>
      <c r="AR301" s="74"/>
      <c r="AS301" s="74"/>
      <c r="AT301" s="74"/>
      <c r="AU301" s="74"/>
      <c r="AV301" s="74"/>
      <c r="AW301" s="74"/>
      <c r="AX301" s="74"/>
      <c r="AY301" s="74"/>
      <c r="AZ301" s="74"/>
      <c r="BA301" s="74"/>
    </row>
    <row r="302" spans="1:53" ht="26.25" customHeight="1" x14ac:dyDescent="0.2">
      <c r="A302" s="77"/>
      <c r="B302" s="78"/>
      <c r="C302" s="77">
        <v>299</v>
      </c>
      <c r="D302" s="85" t="s">
        <v>349</v>
      </c>
      <c r="E302" s="86" t="str">
        <f t="array" aca="1" ref="E302" ca="1">IFERROR(IMAGE(INDEX(Poke_Ref!$C$2:$C$745, MATCH(D302, Poke_Ref!$B$2:$B$745,0)), 3), "")</f>
        <v/>
      </c>
      <c r="F302" s="7"/>
      <c r="G302" s="7"/>
      <c r="H302" s="7" t="s">
        <v>8</v>
      </c>
      <c r="I302" s="7"/>
      <c r="J302" s="7"/>
      <c r="K302" s="7"/>
      <c r="L302" s="7"/>
      <c r="M302" s="7"/>
      <c r="N302" s="7"/>
      <c r="O302" s="7"/>
      <c r="P302" s="7"/>
      <c r="Q302" s="7"/>
      <c r="R302" s="7"/>
      <c r="S302" s="7"/>
      <c r="T302" s="7"/>
      <c r="U302" s="7"/>
      <c r="V302" s="7"/>
      <c r="W302" s="7"/>
      <c r="X302" s="7"/>
      <c r="Y302" s="7"/>
      <c r="Z302" s="103"/>
      <c r="AA302" s="103"/>
      <c r="AB302" s="103"/>
      <c r="AC302" s="103"/>
      <c r="AD302" s="103"/>
      <c r="AE302" s="103"/>
      <c r="AF302" s="73"/>
      <c r="AG302" s="74"/>
      <c r="AH302" s="74"/>
      <c r="AI302" s="74"/>
      <c r="AJ302" s="74"/>
      <c r="AK302" s="74"/>
      <c r="AL302" s="74"/>
      <c r="AM302" s="74"/>
      <c r="AN302" s="74"/>
      <c r="AO302" s="74"/>
      <c r="AP302" s="74"/>
      <c r="AQ302" s="74"/>
      <c r="AR302" s="74"/>
      <c r="AS302" s="74"/>
      <c r="AT302" s="74"/>
      <c r="AU302" s="74"/>
      <c r="AV302" s="74"/>
      <c r="AW302" s="74"/>
      <c r="AX302" s="74"/>
      <c r="AY302" s="74"/>
      <c r="AZ302" s="74"/>
      <c r="BA302" s="74"/>
    </row>
    <row r="303" spans="1:53" ht="26.25" customHeight="1" x14ac:dyDescent="0.2">
      <c r="A303" s="77"/>
      <c r="B303" s="78"/>
      <c r="C303" s="77">
        <v>300</v>
      </c>
      <c r="D303" s="85" t="s">
        <v>350</v>
      </c>
      <c r="E303" s="86" t="str">
        <f t="array" aca="1" ref="E303" ca="1">IFERROR(IMAGE(INDEX(Poke_Ref!$C$2:$C$745, MATCH(D303, Poke_Ref!$B$2:$B$745,0)), 3), "")</f>
        <v/>
      </c>
      <c r="F303" s="7"/>
      <c r="G303" s="7"/>
      <c r="H303" s="7" t="s">
        <v>8</v>
      </c>
      <c r="I303" s="7"/>
      <c r="J303" s="7"/>
      <c r="K303" s="7"/>
      <c r="L303" s="7"/>
      <c r="M303" s="7"/>
      <c r="N303" s="7"/>
      <c r="O303" s="7"/>
      <c r="P303" s="7"/>
      <c r="Q303" s="7"/>
      <c r="R303" s="7"/>
      <c r="S303" s="7"/>
      <c r="T303" s="7"/>
      <c r="U303" s="7"/>
      <c r="V303" s="7"/>
      <c r="W303" s="7"/>
      <c r="X303" s="7"/>
      <c r="Y303" s="7"/>
      <c r="Z303" s="103"/>
      <c r="AA303" s="103"/>
      <c r="AB303" s="103"/>
      <c r="AC303" s="103"/>
      <c r="AD303" s="103"/>
      <c r="AE303" s="103"/>
      <c r="AF303" s="73"/>
      <c r="AG303" s="74"/>
      <c r="AH303" s="74"/>
      <c r="AI303" s="74"/>
      <c r="AJ303" s="74"/>
      <c r="AK303" s="74"/>
      <c r="AL303" s="74"/>
      <c r="AM303" s="74"/>
      <c r="AN303" s="74"/>
      <c r="AO303" s="74"/>
      <c r="AP303" s="74"/>
      <c r="AQ303" s="74"/>
      <c r="AR303" s="74"/>
      <c r="AS303" s="74"/>
      <c r="AT303" s="74"/>
      <c r="AU303" s="74"/>
      <c r="AV303" s="74"/>
      <c r="AW303" s="74"/>
      <c r="AX303" s="74"/>
      <c r="AY303" s="74"/>
      <c r="AZ303" s="74"/>
      <c r="BA303" s="74"/>
    </row>
    <row r="304" spans="1:53" ht="26.25" customHeight="1" x14ac:dyDescent="0.2">
      <c r="A304" s="77"/>
      <c r="B304" s="78"/>
      <c r="C304" s="77">
        <v>301</v>
      </c>
      <c r="D304" s="85" t="s">
        <v>351</v>
      </c>
      <c r="E304" s="86" t="str">
        <f t="array" aca="1" ref="E304" ca="1">IFERROR(IMAGE(INDEX(Poke_Ref!$C$2:$C$745, MATCH(D304, Poke_Ref!$B$2:$B$745,0)), 3), "")</f>
        <v/>
      </c>
      <c r="F304" s="7"/>
      <c r="G304" s="7"/>
      <c r="H304" s="7"/>
      <c r="I304" s="7"/>
      <c r="J304" s="7"/>
      <c r="K304" s="7"/>
      <c r="L304" s="7"/>
      <c r="M304" s="7"/>
      <c r="N304" s="7"/>
      <c r="O304" s="7"/>
      <c r="P304" s="7"/>
      <c r="Q304" s="7"/>
      <c r="R304" s="7"/>
      <c r="S304" s="7"/>
      <c r="T304" s="7"/>
      <c r="U304" s="7"/>
      <c r="V304" s="7"/>
      <c r="W304" s="7"/>
      <c r="X304" s="7"/>
      <c r="Y304" s="7"/>
      <c r="Z304" s="103"/>
      <c r="AA304" s="103"/>
      <c r="AB304" s="103"/>
      <c r="AC304" s="103"/>
      <c r="AD304" s="103"/>
      <c r="AE304" s="103"/>
      <c r="AF304" s="73"/>
      <c r="AG304" s="74"/>
      <c r="AH304" s="74"/>
      <c r="AI304" s="74"/>
      <c r="AJ304" s="74"/>
      <c r="AK304" s="74"/>
      <c r="AL304" s="74"/>
      <c r="AM304" s="74"/>
      <c r="AN304" s="74"/>
      <c r="AO304" s="74"/>
      <c r="AP304" s="74"/>
      <c r="AQ304" s="74"/>
      <c r="AR304" s="74"/>
      <c r="AS304" s="74"/>
      <c r="AT304" s="74"/>
      <c r="AU304" s="74"/>
      <c r="AV304" s="74"/>
      <c r="AW304" s="74"/>
      <c r="AX304" s="74"/>
      <c r="AY304" s="74"/>
      <c r="AZ304" s="74"/>
      <c r="BA304" s="74"/>
    </row>
    <row r="305" spans="1:53" ht="26.25" customHeight="1" x14ac:dyDescent="0.2">
      <c r="A305" s="77"/>
      <c r="B305" s="78"/>
      <c r="C305" s="77">
        <v>302</v>
      </c>
      <c r="D305" s="85" t="s">
        <v>352</v>
      </c>
      <c r="E305" s="86" t="str">
        <f t="array" aca="1" ref="E305" ca="1">IFERROR(IMAGE(INDEX(Poke_Ref!$C$2:$C$745, MATCH(D305, Poke_Ref!$B$2:$B$745,0)), 3), "")</f>
        <v/>
      </c>
      <c r="F305" s="87"/>
      <c r="G305" s="87"/>
      <c r="H305" s="87" t="s">
        <v>8</v>
      </c>
      <c r="I305" s="87"/>
      <c r="J305" s="87"/>
      <c r="K305" s="87"/>
      <c r="L305" s="87"/>
      <c r="M305" s="87"/>
      <c r="N305" s="87"/>
      <c r="O305" s="87"/>
      <c r="P305" s="87"/>
      <c r="Q305" s="87"/>
      <c r="R305" s="87"/>
      <c r="S305" s="87"/>
      <c r="T305" s="87"/>
      <c r="U305" s="87"/>
      <c r="V305" s="87"/>
      <c r="W305" s="87"/>
      <c r="X305" s="87"/>
      <c r="Y305" s="87"/>
      <c r="Z305" s="101"/>
      <c r="AA305" s="101"/>
      <c r="AB305" s="101"/>
      <c r="AC305" s="101"/>
      <c r="AD305" s="101"/>
      <c r="AE305" s="101"/>
      <c r="AF305" s="73"/>
      <c r="AG305" s="74"/>
      <c r="AH305" s="74"/>
      <c r="AI305" s="74"/>
      <c r="AJ305" s="74"/>
      <c r="AK305" s="74"/>
      <c r="AL305" s="74"/>
      <c r="AM305" s="74"/>
      <c r="AN305" s="74"/>
      <c r="AO305" s="74"/>
      <c r="AP305" s="74"/>
      <c r="AQ305" s="74"/>
      <c r="AR305" s="74"/>
      <c r="AS305" s="74"/>
      <c r="AT305" s="74"/>
      <c r="AU305" s="74"/>
      <c r="AV305" s="74"/>
      <c r="AW305" s="74"/>
      <c r="AX305" s="74"/>
      <c r="AY305" s="74"/>
      <c r="AZ305" s="74"/>
      <c r="BA305" s="74"/>
    </row>
    <row r="306" spans="1:53" ht="26.25" customHeight="1" x14ac:dyDescent="0.2">
      <c r="A306" s="77"/>
      <c r="B306" s="78"/>
      <c r="C306" s="77">
        <v>303</v>
      </c>
      <c r="D306" s="85" t="s">
        <v>353</v>
      </c>
      <c r="E306" s="86" t="str">
        <f t="array" aca="1" ref="E306" ca="1">IFERROR(IMAGE(INDEX(Poke_Ref!$C$2:$C$745, MATCH(D306, Poke_Ref!$B$2:$B$745,0)), 3), "")</f>
        <v/>
      </c>
      <c r="F306" s="7"/>
      <c r="G306" s="7"/>
      <c r="H306" s="7" t="s">
        <v>8</v>
      </c>
      <c r="I306" s="7"/>
      <c r="J306" s="7"/>
      <c r="K306" s="7"/>
      <c r="L306" s="7"/>
      <c r="M306" s="7"/>
      <c r="N306" s="7"/>
      <c r="O306" s="7"/>
      <c r="P306" s="7"/>
      <c r="Q306" s="7"/>
      <c r="R306" s="7"/>
      <c r="S306" s="7"/>
      <c r="T306" s="7"/>
      <c r="U306" s="7"/>
      <c r="V306" s="7"/>
      <c r="W306" s="7"/>
      <c r="X306" s="7"/>
      <c r="Y306" s="7"/>
      <c r="Z306" s="103"/>
      <c r="AA306" s="103"/>
      <c r="AB306" s="103"/>
      <c r="AC306" s="103"/>
      <c r="AD306" s="103"/>
      <c r="AE306" s="103"/>
      <c r="AF306" s="73"/>
      <c r="AG306" s="74"/>
      <c r="AH306" s="74"/>
      <c r="AI306" s="74"/>
      <c r="AJ306" s="74"/>
      <c r="AK306" s="74"/>
      <c r="AL306" s="74"/>
      <c r="AM306" s="74"/>
      <c r="AN306" s="74"/>
      <c r="AO306" s="74"/>
      <c r="AP306" s="74"/>
      <c r="AQ306" s="74"/>
      <c r="AR306" s="74"/>
      <c r="AS306" s="74"/>
      <c r="AT306" s="74"/>
      <c r="AU306" s="74"/>
      <c r="AV306" s="74"/>
      <c r="AW306" s="74"/>
      <c r="AX306" s="74"/>
      <c r="AY306" s="74"/>
      <c r="AZ306" s="74"/>
      <c r="BA306" s="74"/>
    </row>
    <row r="307" spans="1:53" ht="26.25" customHeight="1" x14ac:dyDescent="0.2">
      <c r="A307" s="77"/>
      <c r="B307" s="78"/>
      <c r="C307" s="77">
        <v>304</v>
      </c>
      <c r="D307" s="85" t="s">
        <v>354</v>
      </c>
      <c r="E307" s="86" t="str">
        <f t="array" aca="1" ref="E307" ca="1">IFERROR(IMAGE(INDEX(Poke_Ref!$C$2:$C$745, MATCH(D307, Poke_Ref!$B$2:$B$745,0)), 3), "")</f>
        <v/>
      </c>
      <c r="F307" s="7"/>
      <c r="G307" s="7"/>
      <c r="H307" s="7" t="s">
        <v>8</v>
      </c>
      <c r="I307" s="7"/>
      <c r="J307" s="7"/>
      <c r="K307" s="7"/>
      <c r="L307" s="7"/>
      <c r="M307" s="7"/>
      <c r="N307" s="7"/>
      <c r="O307" s="7"/>
      <c r="P307" s="7"/>
      <c r="Q307" s="7"/>
      <c r="R307" s="7"/>
      <c r="S307" s="7"/>
      <c r="T307" s="7"/>
      <c r="U307" s="7"/>
      <c r="V307" s="7"/>
      <c r="W307" s="7"/>
      <c r="X307" s="7"/>
      <c r="Y307" s="7"/>
      <c r="Z307" s="103"/>
      <c r="AA307" s="103"/>
      <c r="AB307" s="103"/>
      <c r="AC307" s="103"/>
      <c r="AD307" s="103"/>
      <c r="AE307" s="103"/>
      <c r="AF307" s="73"/>
      <c r="AG307" s="74"/>
      <c r="AH307" s="74"/>
      <c r="AI307" s="74"/>
      <c r="AJ307" s="74"/>
      <c r="AK307" s="74"/>
      <c r="AL307" s="74"/>
      <c r="AM307" s="74"/>
      <c r="AN307" s="74"/>
      <c r="AO307" s="74"/>
      <c r="AP307" s="74"/>
      <c r="AQ307" s="74"/>
      <c r="AR307" s="74"/>
      <c r="AS307" s="74"/>
      <c r="AT307" s="74"/>
      <c r="AU307" s="74"/>
      <c r="AV307" s="74"/>
      <c r="AW307" s="74"/>
      <c r="AX307" s="74"/>
      <c r="AY307" s="74"/>
      <c r="AZ307" s="74"/>
      <c r="BA307" s="74"/>
    </row>
    <row r="308" spans="1:53" ht="26.25" customHeight="1" x14ac:dyDescent="0.2">
      <c r="A308" s="77"/>
      <c r="B308" s="78"/>
      <c r="C308" s="77">
        <v>305</v>
      </c>
      <c r="D308" s="85" t="s">
        <v>355</v>
      </c>
      <c r="E308" s="86" t="str">
        <f t="array" aca="1" ref="E308" ca="1">IFERROR(IMAGE(INDEX(Poke_Ref!$C$2:$C$745, MATCH(D308, Poke_Ref!$B$2:$B$745,0)), 3), "")</f>
        <v/>
      </c>
      <c r="F308" s="7"/>
      <c r="G308" s="7"/>
      <c r="H308" s="7" t="s">
        <v>8</v>
      </c>
      <c r="I308" s="7"/>
      <c r="J308" s="7"/>
      <c r="K308" s="7"/>
      <c r="L308" s="7"/>
      <c r="M308" s="7"/>
      <c r="N308" s="7"/>
      <c r="O308" s="7"/>
      <c r="P308" s="7"/>
      <c r="Q308" s="7"/>
      <c r="R308" s="7"/>
      <c r="S308" s="7"/>
      <c r="T308" s="7"/>
      <c r="U308" s="7"/>
      <c r="V308" s="7"/>
      <c r="W308" s="7"/>
      <c r="X308" s="7"/>
      <c r="Y308" s="7"/>
      <c r="Z308" s="103"/>
      <c r="AA308" s="103"/>
      <c r="AB308" s="103"/>
      <c r="AC308" s="103"/>
      <c r="AD308" s="103"/>
      <c r="AE308" s="103"/>
      <c r="AF308" s="73"/>
      <c r="AG308" s="74"/>
      <c r="AH308" s="74"/>
      <c r="AI308" s="74"/>
      <c r="AJ308" s="74"/>
      <c r="AK308" s="74"/>
      <c r="AL308" s="74"/>
      <c r="AM308" s="74"/>
      <c r="AN308" s="74"/>
      <c r="AO308" s="74"/>
      <c r="AP308" s="74"/>
      <c r="AQ308" s="74"/>
      <c r="AR308" s="74"/>
      <c r="AS308" s="74"/>
      <c r="AT308" s="74"/>
      <c r="AU308" s="74"/>
      <c r="AV308" s="74"/>
      <c r="AW308" s="74"/>
      <c r="AX308" s="74"/>
      <c r="AY308" s="74"/>
      <c r="AZ308" s="74"/>
      <c r="BA308" s="74"/>
    </row>
    <row r="309" spans="1:53" ht="26.25" customHeight="1" x14ac:dyDescent="0.2">
      <c r="A309" s="77"/>
      <c r="B309" s="78"/>
      <c r="C309" s="77">
        <v>306</v>
      </c>
      <c r="D309" s="85" t="s">
        <v>356</v>
      </c>
      <c r="E309" s="86" t="str">
        <f t="array" aca="1" ref="E309" ca="1">IFERROR(IMAGE(INDEX(Poke_Ref!$C$2:$C$745, MATCH(D309, Poke_Ref!$B$2:$B$745,0)), 3), "")</f>
        <v/>
      </c>
      <c r="F309" s="95"/>
      <c r="G309" s="95"/>
      <c r="H309" s="95"/>
      <c r="I309" s="95"/>
      <c r="J309" s="95"/>
      <c r="K309" s="95"/>
      <c r="L309" s="95"/>
      <c r="M309" s="95"/>
      <c r="N309" s="95"/>
      <c r="O309" s="95"/>
      <c r="P309" s="95"/>
      <c r="Q309" s="95"/>
      <c r="R309" s="95"/>
      <c r="S309" s="95"/>
      <c r="T309" s="95"/>
      <c r="U309" s="95"/>
      <c r="V309" s="95"/>
      <c r="W309" s="95"/>
      <c r="X309" s="95"/>
      <c r="Y309" s="95"/>
      <c r="Z309" s="102"/>
      <c r="AA309" s="102"/>
      <c r="AB309" s="102"/>
      <c r="AC309" s="102"/>
      <c r="AD309" s="102"/>
      <c r="AE309" s="102"/>
      <c r="AF309" s="73"/>
      <c r="AG309" s="74"/>
      <c r="AH309" s="74"/>
      <c r="AI309" s="74"/>
      <c r="AJ309" s="74"/>
      <c r="AK309" s="74"/>
      <c r="AL309" s="74"/>
      <c r="AM309" s="74"/>
      <c r="AN309" s="74"/>
      <c r="AO309" s="74"/>
      <c r="AP309" s="74"/>
      <c r="AQ309" s="74"/>
      <c r="AR309" s="74"/>
      <c r="AS309" s="74"/>
      <c r="AT309" s="74"/>
      <c r="AU309" s="74"/>
      <c r="AV309" s="74"/>
      <c r="AW309" s="74"/>
      <c r="AX309" s="74"/>
      <c r="AY309" s="74"/>
      <c r="AZ309" s="74"/>
      <c r="BA309" s="74"/>
    </row>
    <row r="310" spans="1:53" ht="26.25" customHeight="1" x14ac:dyDescent="0.2">
      <c r="A310" s="77"/>
      <c r="B310" s="78"/>
      <c r="C310" s="77">
        <v>307</v>
      </c>
      <c r="D310" s="85" t="s">
        <v>357</v>
      </c>
      <c r="E310" s="86" t="str">
        <f t="array" aca="1" ref="E310" ca="1">IFERROR(IMAGE(INDEX(Poke_Ref!$C$2:$C$745, MATCH(D310, Poke_Ref!$B$2:$B$745,0)), 3), "")</f>
        <v/>
      </c>
      <c r="F310" s="7"/>
      <c r="G310" s="7"/>
      <c r="H310" s="7" t="s">
        <v>8</v>
      </c>
      <c r="I310" s="7"/>
      <c r="J310" s="7"/>
      <c r="K310" s="7"/>
      <c r="L310" s="7"/>
      <c r="M310" s="7"/>
      <c r="N310" s="7"/>
      <c r="O310" s="7"/>
      <c r="P310" s="7"/>
      <c r="Q310" s="7"/>
      <c r="R310" s="7"/>
      <c r="S310" s="7"/>
      <c r="T310" s="7"/>
      <c r="U310" s="7"/>
      <c r="V310" s="7"/>
      <c r="W310" s="7"/>
      <c r="X310" s="7"/>
      <c r="Y310" s="7"/>
      <c r="Z310" s="103"/>
      <c r="AA310" s="103"/>
      <c r="AB310" s="103"/>
      <c r="AC310" s="103"/>
      <c r="AD310" s="103"/>
      <c r="AE310" s="103"/>
      <c r="AF310" s="73"/>
      <c r="AG310" s="74"/>
      <c r="AH310" s="74"/>
      <c r="AI310" s="74"/>
      <c r="AJ310" s="74"/>
      <c r="AK310" s="74"/>
      <c r="AL310" s="74"/>
      <c r="AM310" s="74"/>
      <c r="AN310" s="74"/>
      <c r="AO310" s="74"/>
      <c r="AP310" s="74"/>
      <c r="AQ310" s="74"/>
      <c r="AR310" s="74"/>
      <c r="AS310" s="74"/>
      <c r="AT310" s="74"/>
      <c r="AU310" s="74"/>
      <c r="AV310" s="74"/>
      <c r="AW310" s="74"/>
      <c r="AX310" s="74"/>
      <c r="AY310" s="74"/>
      <c r="AZ310" s="74"/>
      <c r="BA310" s="74"/>
    </row>
    <row r="311" spans="1:53" ht="26.25" customHeight="1" x14ac:dyDescent="0.2">
      <c r="A311" s="77"/>
      <c r="B311" s="78"/>
      <c r="C311" s="77">
        <v>308</v>
      </c>
      <c r="D311" s="85" t="s">
        <v>358</v>
      </c>
      <c r="E311" s="86" t="str">
        <f t="array" aca="1" ref="E311" ca="1">IFERROR(IMAGE(INDEX(Poke_Ref!$C$2:$C$745, MATCH(D311, Poke_Ref!$B$2:$B$745,0)), 3), "")</f>
        <v/>
      </c>
      <c r="F311" s="95"/>
      <c r="G311" s="95"/>
      <c r="H311" s="95"/>
      <c r="I311" s="95"/>
      <c r="J311" s="95"/>
      <c r="K311" s="95"/>
      <c r="L311" s="95"/>
      <c r="M311" s="95"/>
      <c r="N311" s="95"/>
      <c r="O311" s="95"/>
      <c r="P311" s="95"/>
      <c r="Q311" s="95"/>
      <c r="R311" s="95"/>
      <c r="S311" s="95"/>
      <c r="T311" s="95"/>
      <c r="U311" s="95"/>
      <c r="V311" s="95"/>
      <c r="W311" s="95"/>
      <c r="X311" s="95"/>
      <c r="Y311" s="95"/>
      <c r="Z311" s="102"/>
      <c r="AA311" s="102"/>
      <c r="AB311" s="102"/>
      <c r="AC311" s="102"/>
      <c r="AD311" s="102"/>
      <c r="AE311" s="102"/>
      <c r="AF311" s="73"/>
      <c r="AG311" s="74"/>
      <c r="AH311" s="74"/>
      <c r="AI311" s="74"/>
      <c r="AJ311" s="74"/>
      <c r="AK311" s="74"/>
      <c r="AL311" s="74"/>
      <c r="AM311" s="74"/>
      <c r="AN311" s="74"/>
      <c r="AO311" s="74"/>
      <c r="AP311" s="74"/>
      <c r="AQ311" s="74"/>
      <c r="AR311" s="74"/>
      <c r="AS311" s="74"/>
      <c r="AT311" s="74"/>
      <c r="AU311" s="74"/>
      <c r="AV311" s="74"/>
      <c r="AW311" s="74"/>
      <c r="AX311" s="74"/>
      <c r="AY311" s="74"/>
      <c r="AZ311" s="74"/>
      <c r="BA311" s="74"/>
    </row>
    <row r="312" spans="1:53" ht="26.25" customHeight="1" x14ac:dyDescent="0.2">
      <c r="A312" s="77"/>
      <c r="B312" s="78"/>
      <c r="C312" s="77">
        <v>309</v>
      </c>
      <c r="D312" s="85" t="s">
        <v>359</v>
      </c>
      <c r="E312" s="86" t="str">
        <f t="array" aca="1" ref="E312" ca="1">IFERROR(IMAGE(INDEX(Poke_Ref!$C$2:$C$745, MATCH(D312, Poke_Ref!$B$2:$B$745,0)), 3), "")</f>
        <v/>
      </c>
      <c r="F312" s="7"/>
      <c r="G312" s="7"/>
      <c r="H312" s="7" t="s">
        <v>8</v>
      </c>
      <c r="I312" s="7"/>
      <c r="J312" s="7"/>
      <c r="K312" s="7"/>
      <c r="L312" s="7"/>
      <c r="M312" s="7"/>
      <c r="N312" s="7"/>
      <c r="O312" s="7"/>
      <c r="P312" s="7"/>
      <c r="Q312" s="7"/>
      <c r="R312" s="7"/>
      <c r="S312" s="7"/>
      <c r="T312" s="7"/>
      <c r="U312" s="7"/>
      <c r="V312" s="7"/>
      <c r="W312" s="7"/>
      <c r="X312" s="7"/>
      <c r="Y312" s="7"/>
      <c r="Z312" s="103"/>
      <c r="AA312" s="103"/>
      <c r="AB312" s="103"/>
      <c r="AC312" s="103"/>
      <c r="AD312" s="103"/>
      <c r="AE312" s="103"/>
      <c r="AF312" s="73"/>
      <c r="AG312" s="74"/>
      <c r="AH312" s="74"/>
      <c r="AI312" s="74"/>
      <c r="AJ312" s="74"/>
      <c r="AK312" s="74"/>
      <c r="AL312" s="74"/>
      <c r="AM312" s="74"/>
      <c r="AN312" s="74"/>
      <c r="AO312" s="74"/>
      <c r="AP312" s="74"/>
      <c r="AQ312" s="74"/>
      <c r="AR312" s="74"/>
      <c r="AS312" s="74"/>
      <c r="AT312" s="74"/>
      <c r="AU312" s="74"/>
      <c r="AV312" s="74"/>
      <c r="AW312" s="74"/>
      <c r="AX312" s="74"/>
      <c r="AY312" s="74"/>
      <c r="AZ312" s="74"/>
      <c r="BA312" s="74"/>
    </row>
    <row r="313" spans="1:53" ht="26.25" customHeight="1" x14ac:dyDescent="0.2">
      <c r="A313" s="77"/>
      <c r="B313" s="78"/>
      <c r="C313" s="77">
        <v>310</v>
      </c>
      <c r="D313" s="85" t="s">
        <v>360</v>
      </c>
      <c r="E313" s="86" t="str">
        <f t="array" aca="1" ref="E313" ca="1">IFERROR(IMAGE(INDEX(Poke_Ref!$C$2:$C$745, MATCH(D313, Poke_Ref!$B$2:$B$745,0)), 3), "")</f>
        <v/>
      </c>
      <c r="F313" s="95"/>
      <c r="G313" s="95"/>
      <c r="H313" s="95"/>
      <c r="I313" s="95"/>
      <c r="J313" s="95"/>
      <c r="K313" s="95"/>
      <c r="L313" s="95"/>
      <c r="M313" s="95"/>
      <c r="N313" s="95"/>
      <c r="O313" s="95"/>
      <c r="P313" s="95"/>
      <c r="Q313" s="95"/>
      <c r="R313" s="95"/>
      <c r="S313" s="95"/>
      <c r="T313" s="95"/>
      <c r="U313" s="95"/>
      <c r="V313" s="95"/>
      <c r="W313" s="95"/>
      <c r="X313" s="95"/>
      <c r="Y313" s="95"/>
      <c r="Z313" s="102"/>
      <c r="AA313" s="102"/>
      <c r="AB313" s="102"/>
      <c r="AC313" s="102"/>
      <c r="AD313" s="102"/>
      <c r="AE313" s="102"/>
      <c r="AF313" s="73"/>
      <c r="AG313" s="74"/>
      <c r="AH313" s="74"/>
      <c r="AI313" s="74"/>
      <c r="AJ313" s="74"/>
      <c r="AK313" s="74"/>
      <c r="AL313" s="74"/>
      <c r="AM313" s="74"/>
      <c r="AN313" s="74"/>
      <c r="AO313" s="74"/>
      <c r="AP313" s="74"/>
      <c r="AQ313" s="74"/>
      <c r="AR313" s="74"/>
      <c r="AS313" s="74"/>
      <c r="AT313" s="74"/>
      <c r="AU313" s="74"/>
      <c r="AV313" s="74"/>
      <c r="AW313" s="74"/>
      <c r="AX313" s="74"/>
      <c r="AY313" s="74"/>
      <c r="AZ313" s="74"/>
      <c r="BA313" s="74"/>
    </row>
    <row r="314" spans="1:53" ht="26.25" customHeight="1" x14ac:dyDescent="0.2">
      <c r="A314" s="77"/>
      <c r="B314" s="78"/>
      <c r="C314" s="77">
        <v>311</v>
      </c>
      <c r="D314" s="85" t="s">
        <v>361</v>
      </c>
      <c r="E314" s="86" t="str">
        <f t="array" aca="1" ref="E314" ca="1">IFERROR(IMAGE(INDEX(Poke_Ref!$C$2:$C$745, MATCH(D314, Poke_Ref!$B$2:$B$745,0)), 3), "")</f>
        <v/>
      </c>
      <c r="F314" s="7"/>
      <c r="G314" s="7"/>
      <c r="H314" s="7" t="s">
        <v>8</v>
      </c>
      <c r="I314" s="7"/>
      <c r="J314" s="7"/>
      <c r="K314" s="7"/>
      <c r="L314" s="7"/>
      <c r="M314" s="7"/>
      <c r="N314" s="7"/>
      <c r="O314" s="7"/>
      <c r="P314" s="7"/>
      <c r="Q314" s="7"/>
      <c r="R314" s="7"/>
      <c r="S314" s="7"/>
      <c r="T314" s="7"/>
      <c r="U314" s="7"/>
      <c r="V314" s="7"/>
      <c r="W314" s="7"/>
      <c r="X314" s="7"/>
      <c r="Y314" s="7"/>
      <c r="Z314" s="103"/>
      <c r="AA314" s="103"/>
      <c r="AB314" s="103"/>
      <c r="AC314" s="103"/>
      <c r="AD314" s="103"/>
      <c r="AE314" s="103"/>
      <c r="AF314" s="73"/>
      <c r="AG314" s="74"/>
      <c r="AH314" s="74"/>
      <c r="AI314" s="74"/>
      <c r="AJ314" s="74"/>
      <c r="AK314" s="74"/>
      <c r="AL314" s="74"/>
      <c r="AM314" s="74"/>
      <c r="AN314" s="74"/>
      <c r="AO314" s="74"/>
      <c r="AP314" s="74"/>
      <c r="AQ314" s="74"/>
      <c r="AR314" s="74"/>
      <c r="AS314" s="74"/>
      <c r="AT314" s="74"/>
      <c r="AU314" s="74"/>
      <c r="AV314" s="74"/>
      <c r="AW314" s="74"/>
      <c r="AX314" s="74"/>
      <c r="AY314" s="74"/>
      <c r="AZ314" s="74"/>
      <c r="BA314" s="74"/>
    </row>
    <row r="315" spans="1:53" ht="26.25" customHeight="1" x14ac:dyDescent="0.2">
      <c r="A315" s="77"/>
      <c r="B315" s="78"/>
      <c r="C315" s="77">
        <v>312</v>
      </c>
      <c r="D315" s="85" t="s">
        <v>362</v>
      </c>
      <c r="E315" s="86" t="str">
        <f t="array" aca="1" ref="E315" ca="1">IFERROR(IMAGE(INDEX(Poke_Ref!$C$2:$C$745, MATCH(D315, Poke_Ref!$B$2:$B$745,0)), 3), "")</f>
        <v/>
      </c>
      <c r="F315" s="7"/>
      <c r="G315" s="7"/>
      <c r="H315" s="7" t="s">
        <v>8</v>
      </c>
      <c r="I315" s="7"/>
      <c r="J315" s="7"/>
      <c r="K315" s="7"/>
      <c r="L315" s="7"/>
      <c r="M315" s="7"/>
      <c r="N315" s="7"/>
      <c r="O315" s="7"/>
      <c r="P315" s="7"/>
      <c r="Q315" s="7"/>
      <c r="R315" s="7"/>
      <c r="S315" s="7"/>
      <c r="T315" s="7"/>
      <c r="U315" s="7"/>
      <c r="V315" s="7"/>
      <c r="W315" s="7"/>
      <c r="X315" s="7"/>
      <c r="Y315" s="7"/>
      <c r="Z315" s="103"/>
      <c r="AA315" s="103"/>
      <c r="AB315" s="103"/>
      <c r="AC315" s="103"/>
      <c r="AD315" s="103"/>
      <c r="AE315" s="103"/>
      <c r="AF315" s="73"/>
      <c r="AG315" s="74"/>
      <c r="AH315" s="74"/>
      <c r="AI315" s="74"/>
      <c r="AJ315" s="74"/>
      <c r="AK315" s="74"/>
      <c r="AL315" s="74"/>
      <c r="AM315" s="74"/>
      <c r="AN315" s="74"/>
      <c r="AO315" s="74"/>
      <c r="AP315" s="74"/>
      <c r="AQ315" s="74"/>
      <c r="AR315" s="74"/>
      <c r="AS315" s="74"/>
      <c r="AT315" s="74"/>
      <c r="AU315" s="74"/>
      <c r="AV315" s="74"/>
      <c r="AW315" s="74"/>
      <c r="AX315" s="74"/>
      <c r="AY315" s="74"/>
      <c r="AZ315" s="74"/>
      <c r="BA315" s="74"/>
    </row>
    <row r="316" spans="1:53" ht="26.25" customHeight="1" x14ac:dyDescent="0.2">
      <c r="A316" s="77"/>
      <c r="B316" s="78"/>
      <c r="C316" s="77">
        <v>313</v>
      </c>
      <c r="D316" s="85" t="s">
        <v>363</v>
      </c>
      <c r="E316" s="86" t="str">
        <f t="array" aca="1" ref="E316" ca="1">IFERROR(IMAGE(INDEX(Poke_Ref!$C$2:$C$745, MATCH(D316, Poke_Ref!$B$2:$B$745,0)), 3), "")</f>
        <v/>
      </c>
      <c r="F316" s="7"/>
      <c r="G316" s="7"/>
      <c r="H316" s="7" t="s">
        <v>8</v>
      </c>
      <c r="I316" s="7"/>
      <c r="J316" s="7"/>
      <c r="K316" s="7"/>
      <c r="L316" s="7"/>
      <c r="M316" s="7"/>
      <c r="N316" s="7"/>
      <c r="O316" s="7"/>
      <c r="P316" s="7"/>
      <c r="Q316" s="7"/>
      <c r="R316" s="7"/>
      <c r="S316" s="7"/>
      <c r="T316" s="7"/>
      <c r="U316" s="7"/>
      <c r="V316" s="7"/>
      <c r="W316" s="7"/>
      <c r="X316" s="7"/>
      <c r="Y316" s="7"/>
      <c r="Z316" s="103"/>
      <c r="AA316" s="103"/>
      <c r="AB316" s="103"/>
      <c r="AC316" s="103"/>
      <c r="AD316" s="103"/>
      <c r="AE316" s="103"/>
      <c r="AF316" s="73"/>
      <c r="AG316" s="74"/>
      <c r="AH316" s="74"/>
      <c r="AI316" s="74"/>
      <c r="AJ316" s="74"/>
      <c r="AK316" s="74"/>
      <c r="AL316" s="74"/>
      <c r="AM316" s="74"/>
      <c r="AN316" s="74"/>
      <c r="AO316" s="74"/>
      <c r="AP316" s="74"/>
      <c r="AQ316" s="74"/>
      <c r="AR316" s="74"/>
      <c r="AS316" s="74"/>
      <c r="AT316" s="74"/>
      <c r="AU316" s="74"/>
      <c r="AV316" s="74"/>
      <c r="AW316" s="74"/>
      <c r="AX316" s="74"/>
      <c r="AY316" s="74"/>
      <c r="AZ316" s="74"/>
      <c r="BA316" s="74"/>
    </row>
    <row r="317" spans="1:53" ht="26.25" customHeight="1" x14ac:dyDescent="0.2">
      <c r="A317" s="77"/>
      <c r="B317" s="78"/>
      <c r="C317" s="77">
        <v>314</v>
      </c>
      <c r="D317" s="85" t="s">
        <v>364</v>
      </c>
      <c r="E317" s="86" t="str">
        <f t="array" aca="1" ref="E317" ca="1">IFERROR(IMAGE(INDEX(Poke_Ref!$C$2:$C$745, MATCH(D317, Poke_Ref!$B$2:$B$745,0)), 3), "")</f>
        <v/>
      </c>
      <c r="F317" s="7"/>
      <c r="G317" s="7"/>
      <c r="H317" s="7"/>
      <c r="I317" s="7"/>
      <c r="J317" s="7"/>
      <c r="K317" s="7"/>
      <c r="L317" s="7"/>
      <c r="M317" s="7"/>
      <c r="N317" s="7"/>
      <c r="O317" s="7"/>
      <c r="P317" s="7"/>
      <c r="Q317" s="7"/>
      <c r="R317" s="7"/>
      <c r="S317" s="7"/>
      <c r="T317" s="7"/>
      <c r="U317" s="7"/>
      <c r="V317" s="7"/>
      <c r="W317" s="7"/>
      <c r="X317" s="7"/>
      <c r="Y317" s="7"/>
      <c r="Z317" s="103"/>
      <c r="AA317" s="103"/>
      <c r="AB317" s="103"/>
      <c r="AC317" s="103"/>
      <c r="AD317" s="103"/>
      <c r="AE317" s="103"/>
      <c r="AF317" s="73"/>
      <c r="AG317" s="74"/>
      <c r="AH317" s="74"/>
      <c r="AI317" s="74"/>
      <c r="AJ317" s="74"/>
      <c r="AK317" s="74"/>
      <c r="AL317" s="74"/>
      <c r="AM317" s="74"/>
      <c r="AN317" s="74"/>
      <c r="AO317" s="74"/>
      <c r="AP317" s="74"/>
      <c r="AQ317" s="74"/>
      <c r="AR317" s="74"/>
      <c r="AS317" s="74"/>
      <c r="AT317" s="74"/>
      <c r="AU317" s="74"/>
      <c r="AV317" s="74"/>
      <c r="AW317" s="74"/>
      <c r="AX317" s="74"/>
      <c r="AY317" s="74"/>
      <c r="AZ317" s="74"/>
      <c r="BA317" s="74"/>
    </row>
    <row r="318" spans="1:53" ht="26.25" customHeight="1" x14ac:dyDescent="0.2">
      <c r="A318" s="77"/>
      <c r="B318" s="78"/>
      <c r="C318" s="77">
        <v>315</v>
      </c>
      <c r="D318" s="85" t="s">
        <v>365</v>
      </c>
      <c r="E318" s="86" t="str">
        <f t="array" aca="1" ref="E318" ca="1">IFERROR(IMAGE(INDEX(Poke_Ref!$C$2:$C$745, MATCH(D318, Poke_Ref!$B$2:$B$745,0)), 3), "")</f>
        <v/>
      </c>
      <c r="F318" s="7"/>
      <c r="G318" s="7"/>
      <c r="H318" s="7"/>
      <c r="I318" s="7"/>
      <c r="J318" s="7"/>
      <c r="K318" s="7"/>
      <c r="L318" s="7"/>
      <c r="M318" s="7"/>
      <c r="N318" s="7"/>
      <c r="O318" s="7"/>
      <c r="P318" s="7"/>
      <c r="Q318" s="7"/>
      <c r="R318" s="7"/>
      <c r="S318" s="7"/>
      <c r="T318" s="7"/>
      <c r="U318" s="7"/>
      <c r="V318" s="7"/>
      <c r="W318" s="7"/>
      <c r="X318" s="7"/>
      <c r="Y318" s="7"/>
      <c r="Z318" s="103"/>
      <c r="AA318" s="103"/>
      <c r="AB318" s="103"/>
      <c r="AC318" s="103"/>
      <c r="AD318" s="103"/>
      <c r="AE318" s="103"/>
      <c r="AF318" s="73"/>
      <c r="AG318" s="74"/>
      <c r="AH318" s="74"/>
      <c r="AI318" s="74"/>
      <c r="AJ318" s="74"/>
      <c r="AK318" s="74"/>
      <c r="AL318" s="74"/>
      <c r="AM318" s="74"/>
      <c r="AN318" s="74"/>
      <c r="AO318" s="74"/>
      <c r="AP318" s="74"/>
      <c r="AQ318" s="74"/>
      <c r="AR318" s="74"/>
      <c r="AS318" s="74"/>
      <c r="AT318" s="74"/>
      <c r="AU318" s="74"/>
      <c r="AV318" s="74"/>
      <c r="AW318" s="74"/>
      <c r="AX318" s="74"/>
      <c r="AY318" s="74"/>
      <c r="AZ318" s="74"/>
      <c r="BA318" s="74"/>
    </row>
    <row r="319" spans="1:53" ht="26.25" customHeight="1" x14ac:dyDescent="0.2">
      <c r="A319" s="77"/>
      <c r="B319" s="78"/>
      <c r="C319" s="77">
        <v>316</v>
      </c>
      <c r="D319" s="85" t="s">
        <v>366</v>
      </c>
      <c r="E319" s="86" t="str">
        <f t="array" aca="1" ref="E319" ca="1">IFERROR(IMAGE(INDEX(Poke_Ref!$C$2:$C$745, MATCH(D319, Poke_Ref!$B$2:$B$745,0)), 3), "")</f>
        <v/>
      </c>
      <c r="F319" s="95"/>
      <c r="G319" s="95"/>
      <c r="H319" s="95"/>
      <c r="I319" s="95"/>
      <c r="J319" s="95"/>
      <c r="K319" s="95"/>
      <c r="L319" s="95"/>
      <c r="M319" s="95"/>
      <c r="N319" s="95"/>
      <c r="O319" s="95"/>
      <c r="P319" s="95"/>
      <c r="Q319" s="95"/>
      <c r="R319" s="95"/>
      <c r="S319" s="95"/>
      <c r="T319" s="95"/>
      <c r="U319" s="95"/>
      <c r="V319" s="95"/>
      <c r="W319" s="95"/>
      <c r="X319" s="95"/>
      <c r="Y319" s="95"/>
      <c r="Z319" s="102"/>
      <c r="AA319" s="102"/>
      <c r="AB319" s="102"/>
      <c r="AC319" s="102"/>
      <c r="AD319" s="102"/>
      <c r="AE319" s="102"/>
      <c r="AF319" s="73"/>
      <c r="AG319" s="74"/>
      <c r="AH319" s="74"/>
      <c r="AI319" s="74"/>
      <c r="AJ319" s="74"/>
      <c r="AK319" s="74"/>
      <c r="AL319" s="74"/>
      <c r="AM319" s="74"/>
      <c r="AN319" s="74"/>
      <c r="AO319" s="74"/>
      <c r="AP319" s="74"/>
      <c r="AQ319" s="74"/>
      <c r="AR319" s="74"/>
      <c r="AS319" s="74"/>
      <c r="AT319" s="74"/>
      <c r="AU319" s="74"/>
      <c r="AV319" s="74"/>
      <c r="AW319" s="74"/>
      <c r="AX319" s="74"/>
      <c r="AY319" s="74"/>
      <c r="AZ319" s="74"/>
      <c r="BA319" s="74"/>
    </row>
    <row r="320" spans="1:53" ht="26.25" customHeight="1" x14ac:dyDescent="0.2">
      <c r="A320" s="77"/>
      <c r="B320" s="78"/>
      <c r="C320" s="77">
        <v>317</v>
      </c>
      <c r="D320" s="85" t="s">
        <v>367</v>
      </c>
      <c r="E320" s="86" t="str">
        <f t="array" aca="1" ref="E320" ca="1">IFERROR(IMAGE(INDEX(Poke_Ref!$C$2:$C$745, MATCH(D320, Poke_Ref!$B$2:$B$745,0)), 3), "")</f>
        <v/>
      </c>
      <c r="F320" s="7"/>
      <c r="G320" s="7"/>
      <c r="H320" s="7"/>
      <c r="I320" s="7"/>
      <c r="J320" s="7"/>
      <c r="K320" s="7"/>
      <c r="L320" s="7"/>
      <c r="M320" s="7"/>
      <c r="N320" s="7"/>
      <c r="O320" s="7"/>
      <c r="P320" s="7"/>
      <c r="Q320" s="7"/>
      <c r="R320" s="7"/>
      <c r="S320" s="7"/>
      <c r="T320" s="7"/>
      <c r="U320" s="7"/>
      <c r="V320" s="7"/>
      <c r="W320" s="7"/>
      <c r="X320" s="7"/>
      <c r="Y320" s="7"/>
      <c r="Z320" s="103"/>
      <c r="AA320" s="103"/>
      <c r="AB320" s="103"/>
      <c r="AC320" s="103"/>
      <c r="AD320" s="103"/>
      <c r="AE320" s="103"/>
      <c r="AF320" s="73"/>
      <c r="AG320" s="74"/>
      <c r="AH320" s="74"/>
      <c r="AI320" s="74"/>
      <c r="AJ320" s="74"/>
      <c r="AK320" s="74"/>
      <c r="AL320" s="74"/>
      <c r="AM320" s="74"/>
      <c r="AN320" s="74"/>
      <c r="AO320" s="74"/>
      <c r="AP320" s="74"/>
      <c r="AQ320" s="74"/>
      <c r="AR320" s="74"/>
      <c r="AS320" s="74"/>
      <c r="AT320" s="74"/>
      <c r="AU320" s="74"/>
      <c r="AV320" s="74"/>
      <c r="AW320" s="74"/>
      <c r="AX320" s="74"/>
      <c r="AY320" s="74"/>
      <c r="AZ320" s="74"/>
      <c r="BA320" s="74"/>
    </row>
    <row r="321" spans="1:53" ht="26.25" customHeight="1" x14ac:dyDescent="0.2">
      <c r="A321" s="77"/>
      <c r="B321" s="78"/>
      <c r="C321" s="77">
        <v>318</v>
      </c>
      <c r="D321" s="85" t="s">
        <v>368</v>
      </c>
      <c r="E321" s="86" t="str">
        <f t="array" aca="1" ref="E321" ca="1">IFERROR(IMAGE(INDEX(Poke_Ref!$C$2:$C$745, MATCH(D321, Poke_Ref!$B$2:$B$745,0)), 3), "")</f>
        <v/>
      </c>
      <c r="F321" s="7"/>
      <c r="G321" s="7"/>
      <c r="H321" s="7" t="s">
        <v>8</v>
      </c>
      <c r="I321" s="7"/>
      <c r="J321" s="7"/>
      <c r="K321" s="7"/>
      <c r="L321" s="7"/>
      <c r="M321" s="7"/>
      <c r="N321" s="7"/>
      <c r="O321" s="7"/>
      <c r="P321" s="7"/>
      <c r="Q321" s="7"/>
      <c r="R321" s="7"/>
      <c r="S321" s="7"/>
      <c r="T321" s="7"/>
      <c r="U321" s="7"/>
      <c r="V321" s="7"/>
      <c r="W321" s="7"/>
      <c r="X321" s="7"/>
      <c r="Y321" s="7"/>
      <c r="Z321" s="103"/>
      <c r="AA321" s="103"/>
      <c r="AB321" s="103"/>
      <c r="AC321" s="103"/>
      <c r="AD321" s="103"/>
      <c r="AE321" s="103"/>
      <c r="AF321" s="73"/>
      <c r="AG321" s="74"/>
      <c r="AH321" s="74"/>
      <c r="AI321" s="74"/>
      <c r="AJ321" s="74"/>
      <c r="AK321" s="74"/>
      <c r="AL321" s="74"/>
      <c r="AM321" s="74"/>
      <c r="AN321" s="74"/>
      <c r="AO321" s="74"/>
      <c r="AP321" s="74"/>
      <c r="AQ321" s="74"/>
      <c r="AR321" s="74"/>
      <c r="AS321" s="74"/>
      <c r="AT321" s="74"/>
      <c r="AU321" s="74"/>
      <c r="AV321" s="74"/>
      <c r="AW321" s="74"/>
      <c r="AX321" s="74"/>
      <c r="AY321" s="74"/>
      <c r="AZ321" s="74"/>
      <c r="BA321" s="74"/>
    </row>
    <row r="322" spans="1:53" ht="26.25" customHeight="1" x14ac:dyDescent="0.2">
      <c r="A322" s="77"/>
      <c r="B322" s="78"/>
      <c r="C322" s="77">
        <v>319</v>
      </c>
      <c r="D322" s="85" t="s">
        <v>369</v>
      </c>
      <c r="E322" s="86" t="str">
        <f t="array" aca="1" ref="E322" ca="1">IFERROR(IMAGE(INDEX(Poke_Ref!$C$2:$C$745, MATCH(D322, Poke_Ref!$B$2:$B$745,0)), 3), "")</f>
        <v/>
      </c>
      <c r="F322" s="87"/>
      <c r="G322" s="87"/>
      <c r="H322" s="87" t="s">
        <v>8</v>
      </c>
      <c r="I322" s="87"/>
      <c r="J322" s="87"/>
      <c r="K322" s="87"/>
      <c r="L322" s="87"/>
      <c r="M322" s="87"/>
      <c r="N322" s="87"/>
      <c r="O322" s="87"/>
      <c r="P322" s="87"/>
      <c r="Q322" s="87"/>
      <c r="R322" s="87"/>
      <c r="S322" s="87"/>
      <c r="T322" s="87"/>
      <c r="U322" s="87"/>
      <c r="V322" s="87"/>
      <c r="W322" s="87"/>
      <c r="X322" s="87"/>
      <c r="Y322" s="87"/>
      <c r="Z322" s="101"/>
      <c r="AA322" s="101"/>
      <c r="AB322" s="101"/>
      <c r="AC322" s="101"/>
      <c r="AD322" s="101"/>
      <c r="AE322" s="101"/>
      <c r="AF322" s="73"/>
      <c r="AG322" s="74"/>
      <c r="AH322" s="74"/>
      <c r="AI322" s="74"/>
      <c r="AJ322" s="74"/>
      <c r="AK322" s="74"/>
      <c r="AL322" s="74"/>
      <c r="AM322" s="74"/>
      <c r="AN322" s="74"/>
      <c r="AO322" s="74"/>
      <c r="AP322" s="74"/>
      <c r="AQ322" s="74"/>
      <c r="AR322" s="74"/>
      <c r="AS322" s="74"/>
      <c r="AT322" s="74"/>
      <c r="AU322" s="74"/>
      <c r="AV322" s="74"/>
      <c r="AW322" s="74"/>
      <c r="AX322" s="74"/>
      <c r="AY322" s="74"/>
      <c r="AZ322" s="74"/>
      <c r="BA322" s="74"/>
    </row>
    <row r="323" spans="1:53" ht="26.25" customHeight="1" x14ac:dyDescent="0.2">
      <c r="A323" s="77"/>
      <c r="B323" s="78"/>
      <c r="C323" s="77">
        <v>320</v>
      </c>
      <c r="D323" s="85" t="s">
        <v>370</v>
      </c>
      <c r="E323" s="86" t="str">
        <f t="array" aca="1" ref="E323" ca="1">IFERROR(IMAGE(INDEX(Poke_Ref!$C$2:$C$745, MATCH(D323, Poke_Ref!$B$2:$B$745,0)), 3), "")</f>
        <v/>
      </c>
      <c r="F323" s="7"/>
      <c r="G323" s="7"/>
      <c r="H323" s="7" t="s">
        <v>8</v>
      </c>
      <c r="I323" s="7"/>
      <c r="J323" s="7"/>
      <c r="K323" s="7"/>
      <c r="L323" s="7"/>
      <c r="M323" s="7"/>
      <c r="N323" s="7"/>
      <c r="O323" s="7"/>
      <c r="P323" s="7"/>
      <c r="Q323" s="7"/>
      <c r="R323" s="7"/>
      <c r="S323" s="7"/>
      <c r="T323" s="7"/>
      <c r="U323" s="7"/>
      <c r="V323" s="7"/>
      <c r="W323" s="7"/>
      <c r="X323" s="7"/>
      <c r="Y323" s="7"/>
      <c r="Z323" s="103"/>
      <c r="AA323" s="103"/>
      <c r="AB323" s="103"/>
      <c r="AC323" s="103"/>
      <c r="AD323" s="103"/>
      <c r="AE323" s="103"/>
      <c r="AF323" s="73"/>
      <c r="AG323" s="74"/>
      <c r="AH323" s="74"/>
      <c r="AI323" s="74"/>
      <c r="AJ323" s="74"/>
      <c r="AK323" s="74"/>
      <c r="AL323" s="74"/>
      <c r="AM323" s="74"/>
      <c r="AN323" s="74"/>
      <c r="AO323" s="74"/>
      <c r="AP323" s="74"/>
      <c r="AQ323" s="74"/>
      <c r="AR323" s="74"/>
      <c r="AS323" s="74"/>
      <c r="AT323" s="74"/>
      <c r="AU323" s="74"/>
      <c r="AV323" s="74"/>
      <c r="AW323" s="74"/>
      <c r="AX323" s="74"/>
      <c r="AY323" s="74"/>
      <c r="AZ323" s="74"/>
      <c r="BA323" s="74"/>
    </row>
    <row r="324" spans="1:53" ht="26.25" customHeight="1" x14ac:dyDescent="0.2">
      <c r="A324" s="77"/>
      <c r="B324" s="78"/>
      <c r="C324" s="77">
        <v>321</v>
      </c>
      <c r="D324" s="85" t="s">
        <v>371</v>
      </c>
      <c r="E324" s="86" t="str">
        <f t="array" aca="1" ref="E324" ca="1">IFERROR(IMAGE(INDEX(Poke_Ref!$C$2:$C$745, MATCH(D324, Poke_Ref!$B$2:$B$745,0)), 3), "")</f>
        <v/>
      </c>
      <c r="F324" s="7"/>
      <c r="G324" s="7"/>
      <c r="H324" s="7" t="s">
        <v>8</v>
      </c>
      <c r="I324" s="7"/>
      <c r="J324" s="7"/>
      <c r="K324" s="7"/>
      <c r="L324" s="7"/>
      <c r="M324" s="7"/>
      <c r="N324" s="7"/>
      <c r="O324" s="7"/>
      <c r="P324" s="7"/>
      <c r="Q324" s="7"/>
      <c r="R324" s="7"/>
      <c r="S324" s="7"/>
      <c r="T324" s="7"/>
      <c r="U324" s="7"/>
      <c r="V324" s="7"/>
      <c r="W324" s="7"/>
      <c r="X324" s="7"/>
      <c r="Y324" s="7"/>
      <c r="Z324" s="103"/>
      <c r="AA324" s="103"/>
      <c r="AB324" s="103"/>
      <c r="AC324" s="103"/>
      <c r="AD324" s="103"/>
      <c r="AE324" s="103"/>
      <c r="AF324" s="73"/>
      <c r="AG324" s="74"/>
      <c r="AH324" s="74"/>
      <c r="AI324" s="74"/>
      <c r="AJ324" s="74"/>
      <c r="AK324" s="74"/>
      <c r="AL324" s="74"/>
      <c r="AM324" s="74"/>
      <c r="AN324" s="74"/>
      <c r="AO324" s="74"/>
      <c r="AP324" s="74"/>
      <c r="AQ324" s="74"/>
      <c r="AR324" s="74"/>
      <c r="AS324" s="74"/>
      <c r="AT324" s="74"/>
      <c r="AU324" s="74"/>
      <c r="AV324" s="74"/>
      <c r="AW324" s="74"/>
      <c r="AX324" s="74"/>
      <c r="AY324" s="74"/>
      <c r="AZ324" s="74"/>
      <c r="BA324" s="74"/>
    </row>
    <row r="325" spans="1:53" ht="26.25" customHeight="1" x14ac:dyDescent="0.2">
      <c r="A325" s="77"/>
      <c r="B325" s="78"/>
      <c r="C325" s="77">
        <v>322</v>
      </c>
      <c r="D325" s="85" t="s">
        <v>372</v>
      </c>
      <c r="E325" s="86" t="str">
        <f t="array" aca="1" ref="E325" ca="1">IFERROR(IMAGE(INDEX(Poke_Ref!$C$2:$C$745, MATCH(D325, Poke_Ref!$B$2:$B$745,0)), 3), "")</f>
        <v/>
      </c>
      <c r="F325" s="7"/>
      <c r="G325" s="7"/>
      <c r="H325" s="7" t="s">
        <v>8</v>
      </c>
      <c r="I325" s="7"/>
      <c r="J325" s="7"/>
      <c r="K325" s="7"/>
      <c r="L325" s="7"/>
      <c r="M325" s="7"/>
      <c r="N325" s="7"/>
      <c r="O325" s="7"/>
      <c r="P325" s="7"/>
      <c r="Q325" s="7"/>
      <c r="R325" s="7"/>
      <c r="S325" s="7"/>
      <c r="T325" s="7"/>
      <c r="U325" s="7"/>
      <c r="V325" s="7"/>
      <c r="W325" s="7"/>
      <c r="X325" s="7"/>
      <c r="Y325" s="7"/>
      <c r="Z325" s="103"/>
      <c r="AA325" s="103"/>
      <c r="AB325" s="103"/>
      <c r="AC325" s="103"/>
      <c r="AD325" s="103"/>
      <c r="AE325" s="103"/>
      <c r="AF325" s="73"/>
      <c r="AG325" s="74"/>
      <c r="AH325" s="74"/>
      <c r="AI325" s="74"/>
      <c r="AJ325" s="74"/>
      <c r="AK325" s="74"/>
      <c r="AL325" s="74"/>
      <c r="AM325" s="74"/>
      <c r="AN325" s="74"/>
      <c r="AO325" s="74"/>
      <c r="AP325" s="74"/>
      <c r="AQ325" s="74"/>
      <c r="AR325" s="74"/>
      <c r="AS325" s="74"/>
      <c r="AT325" s="74"/>
      <c r="AU325" s="74"/>
      <c r="AV325" s="74"/>
      <c r="AW325" s="74"/>
      <c r="AX325" s="74"/>
      <c r="AY325" s="74"/>
      <c r="AZ325" s="74"/>
      <c r="BA325" s="74"/>
    </row>
    <row r="326" spans="1:53" ht="26.25" customHeight="1" x14ac:dyDescent="0.2">
      <c r="A326" s="77"/>
      <c r="B326" s="78"/>
      <c r="C326" s="77">
        <v>323</v>
      </c>
      <c r="D326" s="85" t="s">
        <v>373</v>
      </c>
      <c r="E326" s="86" t="str">
        <f t="array" aca="1" ref="E326" ca="1">IFERROR(IMAGE(INDEX(Poke_Ref!$C$2:$C$745, MATCH(D326, Poke_Ref!$B$2:$B$745,0)), 3), "")</f>
        <v/>
      </c>
      <c r="F326" s="87"/>
      <c r="G326" s="87"/>
      <c r="H326" s="87"/>
      <c r="I326" s="87"/>
      <c r="J326" s="87"/>
      <c r="K326" s="87"/>
      <c r="L326" s="87"/>
      <c r="M326" s="87"/>
      <c r="N326" s="87"/>
      <c r="O326" s="87"/>
      <c r="P326" s="87"/>
      <c r="Q326" s="87"/>
      <c r="R326" s="87"/>
      <c r="S326" s="87"/>
      <c r="T326" s="87"/>
      <c r="U326" s="87"/>
      <c r="V326" s="87"/>
      <c r="W326" s="87"/>
      <c r="X326" s="87"/>
      <c r="Y326" s="87"/>
      <c r="Z326" s="101"/>
      <c r="AA326" s="101"/>
      <c r="AB326" s="101"/>
      <c r="AC326" s="101"/>
      <c r="AD326" s="101"/>
      <c r="AE326" s="101"/>
      <c r="AF326" s="73"/>
      <c r="AG326" s="74"/>
      <c r="AH326" s="74"/>
      <c r="AI326" s="74"/>
      <c r="AJ326" s="74"/>
      <c r="AK326" s="74"/>
      <c r="AL326" s="74"/>
      <c r="AM326" s="74"/>
      <c r="AN326" s="74"/>
      <c r="AO326" s="74"/>
      <c r="AP326" s="74"/>
      <c r="AQ326" s="74"/>
      <c r="AR326" s="74"/>
      <c r="AS326" s="74"/>
      <c r="AT326" s="74"/>
      <c r="AU326" s="74"/>
      <c r="AV326" s="74"/>
      <c r="AW326" s="74"/>
      <c r="AX326" s="74"/>
      <c r="AY326" s="74"/>
      <c r="AZ326" s="74"/>
      <c r="BA326" s="74"/>
    </row>
    <row r="327" spans="1:53" ht="26.25" customHeight="1" x14ac:dyDescent="0.2">
      <c r="A327" s="77"/>
      <c r="B327" s="78"/>
      <c r="C327" s="77">
        <v>324</v>
      </c>
      <c r="D327" s="85" t="s">
        <v>374</v>
      </c>
      <c r="E327" s="86" t="str">
        <f t="array" aca="1" ref="E327" ca="1">IFERROR(IMAGE(INDEX(Poke_Ref!$C$2:$C$745, MATCH(D327, Poke_Ref!$B$2:$B$745,0)), 3), "")</f>
        <v/>
      </c>
      <c r="F327" s="7"/>
      <c r="G327" s="7"/>
      <c r="H327" s="7" t="s">
        <v>8</v>
      </c>
      <c r="I327" s="7"/>
      <c r="J327" s="7"/>
      <c r="K327" s="7"/>
      <c r="L327" s="7"/>
      <c r="M327" s="7"/>
      <c r="N327" s="7"/>
      <c r="O327" s="7"/>
      <c r="P327" s="7"/>
      <c r="Q327" s="7"/>
      <c r="R327" s="7"/>
      <c r="S327" s="7"/>
      <c r="T327" s="7"/>
      <c r="U327" s="7"/>
      <c r="V327" s="7"/>
      <c r="W327" s="7"/>
      <c r="X327" s="7"/>
      <c r="Y327" s="7"/>
      <c r="Z327" s="103"/>
      <c r="AA327" s="103"/>
      <c r="AB327" s="103"/>
      <c r="AC327" s="103"/>
      <c r="AD327" s="103"/>
      <c r="AE327" s="103"/>
      <c r="AF327" s="73"/>
      <c r="AG327" s="74"/>
      <c r="AH327" s="74"/>
      <c r="AI327" s="74"/>
      <c r="AJ327" s="74"/>
      <c r="AK327" s="74"/>
      <c r="AL327" s="74"/>
      <c r="AM327" s="74"/>
      <c r="AN327" s="74"/>
      <c r="AO327" s="74"/>
      <c r="AP327" s="74"/>
      <c r="AQ327" s="74"/>
      <c r="AR327" s="74"/>
      <c r="AS327" s="74"/>
      <c r="AT327" s="74"/>
      <c r="AU327" s="74"/>
      <c r="AV327" s="74"/>
      <c r="AW327" s="74"/>
      <c r="AX327" s="74"/>
      <c r="AY327" s="74"/>
      <c r="AZ327" s="74"/>
      <c r="BA327" s="74"/>
    </row>
    <row r="328" spans="1:53" ht="26.25" customHeight="1" x14ac:dyDescent="0.2">
      <c r="A328" s="77"/>
      <c r="B328" s="78"/>
      <c r="C328" s="77">
        <v>325</v>
      </c>
      <c r="D328" s="85" t="s">
        <v>375</v>
      </c>
      <c r="E328" s="86" t="str">
        <f t="array" aca="1" ref="E328" ca="1">IFERROR(IMAGE(INDEX(Poke_Ref!$C$2:$C$745, MATCH(D328, Poke_Ref!$B$2:$B$745,0)), 3), "")</f>
        <v/>
      </c>
      <c r="F328" s="7"/>
      <c r="G328" s="7"/>
      <c r="H328" s="7" t="s">
        <v>8</v>
      </c>
      <c r="I328" s="7"/>
      <c r="J328" s="7"/>
      <c r="K328" s="7"/>
      <c r="L328" s="7"/>
      <c r="M328" s="7"/>
      <c r="N328" s="7"/>
      <c r="O328" s="7"/>
      <c r="P328" s="7"/>
      <c r="Q328" s="7"/>
      <c r="R328" s="7"/>
      <c r="S328" s="7"/>
      <c r="T328" s="7"/>
      <c r="U328" s="7"/>
      <c r="V328" s="7"/>
      <c r="W328" s="7"/>
      <c r="X328" s="7"/>
      <c r="Y328" s="7"/>
      <c r="Z328" s="103"/>
      <c r="AA328" s="103"/>
      <c r="AB328" s="103"/>
      <c r="AC328" s="103"/>
      <c r="AD328" s="103"/>
      <c r="AE328" s="103"/>
      <c r="AF328" s="73"/>
      <c r="AG328" s="74"/>
      <c r="AH328" s="74"/>
      <c r="AI328" s="74"/>
      <c r="AJ328" s="74"/>
      <c r="AK328" s="74"/>
      <c r="AL328" s="74"/>
      <c r="AM328" s="74"/>
      <c r="AN328" s="74"/>
      <c r="AO328" s="74"/>
      <c r="AP328" s="74"/>
      <c r="AQ328" s="74"/>
      <c r="AR328" s="74"/>
      <c r="AS328" s="74"/>
      <c r="AT328" s="74"/>
      <c r="AU328" s="74"/>
      <c r="AV328" s="74"/>
      <c r="AW328" s="74"/>
      <c r="AX328" s="74"/>
      <c r="AY328" s="74"/>
      <c r="AZ328" s="74"/>
      <c r="BA328" s="74"/>
    </row>
    <row r="329" spans="1:53" ht="26.25" customHeight="1" x14ac:dyDescent="0.2">
      <c r="A329" s="77"/>
      <c r="B329" s="78"/>
      <c r="C329" s="77">
        <v>326</v>
      </c>
      <c r="D329" s="85" t="s">
        <v>376</v>
      </c>
      <c r="E329" s="86" t="str">
        <f t="array" aca="1" ref="E329" ca="1">IFERROR(IMAGE(INDEX(Poke_Ref!$C$2:$C$745, MATCH(D329, Poke_Ref!$B$2:$B$745,0)), 3), "")</f>
        <v/>
      </c>
      <c r="F329" s="95"/>
      <c r="G329" s="95"/>
      <c r="H329" s="95"/>
      <c r="I329" s="95"/>
      <c r="J329" s="95"/>
      <c r="K329" s="95"/>
      <c r="L329" s="95"/>
      <c r="M329" s="95"/>
      <c r="N329" s="95"/>
      <c r="O329" s="95"/>
      <c r="P329" s="95"/>
      <c r="Q329" s="95"/>
      <c r="R329" s="95"/>
      <c r="S329" s="95"/>
      <c r="T329" s="95"/>
      <c r="U329" s="95"/>
      <c r="V329" s="95"/>
      <c r="W329" s="95"/>
      <c r="X329" s="95"/>
      <c r="Y329" s="95"/>
      <c r="Z329" s="102"/>
      <c r="AA329" s="102"/>
      <c r="AB329" s="102"/>
      <c r="AC329" s="102"/>
      <c r="AD329" s="102"/>
      <c r="AE329" s="102"/>
      <c r="AF329" s="73"/>
      <c r="AG329" s="74"/>
      <c r="AH329" s="74"/>
      <c r="AI329" s="74"/>
      <c r="AJ329" s="74"/>
      <c r="AK329" s="74"/>
      <c r="AL329" s="74"/>
      <c r="AM329" s="74"/>
      <c r="AN329" s="74"/>
      <c r="AO329" s="74"/>
      <c r="AP329" s="74"/>
      <c r="AQ329" s="74"/>
      <c r="AR329" s="74"/>
      <c r="AS329" s="74"/>
      <c r="AT329" s="74"/>
      <c r="AU329" s="74"/>
      <c r="AV329" s="74"/>
      <c r="AW329" s="74"/>
      <c r="AX329" s="74"/>
      <c r="AY329" s="74"/>
      <c r="AZ329" s="74"/>
      <c r="BA329" s="74"/>
    </row>
    <row r="330" spans="1:53" ht="26.25" customHeight="1" x14ac:dyDescent="0.2">
      <c r="A330" s="77"/>
      <c r="B330" s="78"/>
      <c r="C330" s="77">
        <v>327</v>
      </c>
      <c r="D330" s="85" t="s">
        <v>377</v>
      </c>
      <c r="E330" s="86" t="str">
        <f t="array" aca="1" ref="E330" ca="1">IFERROR(IMAGE(INDEX(Poke_Ref!$C$2:$C$745, MATCH(D330, Poke_Ref!$B$2:$B$745,0)), 3), "")</f>
        <v/>
      </c>
      <c r="F330" s="7"/>
      <c r="G330" s="7"/>
      <c r="H330" s="7" t="s">
        <v>8</v>
      </c>
      <c r="I330" s="7"/>
      <c r="J330" s="7"/>
      <c r="K330" s="7"/>
      <c r="L330" s="7"/>
      <c r="M330" s="7"/>
      <c r="N330" s="7"/>
      <c r="O330" s="7"/>
      <c r="P330" s="7"/>
      <c r="Q330" s="7"/>
      <c r="R330" s="7"/>
      <c r="S330" s="7"/>
      <c r="T330" s="7"/>
      <c r="U330" s="7"/>
      <c r="V330" s="7"/>
      <c r="W330" s="7"/>
      <c r="X330" s="7"/>
      <c r="Y330" s="7"/>
      <c r="Z330" s="103"/>
      <c r="AA330" s="103"/>
      <c r="AB330" s="103"/>
      <c r="AC330" s="103"/>
      <c r="AD330" s="103"/>
      <c r="AE330" s="103"/>
      <c r="AF330" s="73"/>
      <c r="AG330" s="74"/>
      <c r="AH330" s="74"/>
      <c r="AI330" s="74"/>
      <c r="AJ330" s="74"/>
      <c r="AK330" s="74"/>
      <c r="AL330" s="74"/>
      <c r="AM330" s="74"/>
      <c r="AN330" s="74"/>
      <c r="AO330" s="74"/>
      <c r="AP330" s="74"/>
      <c r="AQ330" s="74"/>
      <c r="AR330" s="74"/>
      <c r="AS330" s="74"/>
      <c r="AT330" s="74"/>
      <c r="AU330" s="74"/>
      <c r="AV330" s="74"/>
      <c r="AW330" s="74"/>
      <c r="AX330" s="74"/>
      <c r="AY330" s="74"/>
      <c r="AZ330" s="74"/>
      <c r="BA330" s="74"/>
    </row>
    <row r="331" spans="1:53" ht="26.25" customHeight="1" x14ac:dyDescent="0.2">
      <c r="A331" s="77"/>
      <c r="B331" s="78"/>
      <c r="C331" s="77">
        <v>328</v>
      </c>
      <c r="D331" s="85" t="s">
        <v>378</v>
      </c>
      <c r="E331" s="86" t="str">
        <f t="array" aca="1" ref="E331" ca="1">IFERROR(IMAGE(INDEX(Poke_Ref!$C$2:$C$745, MATCH(D331, Poke_Ref!$B$2:$B$745,0)), 3), "")</f>
        <v/>
      </c>
      <c r="F331" s="87"/>
      <c r="G331" s="87"/>
      <c r="H331" s="87" t="s">
        <v>8</v>
      </c>
      <c r="I331" s="87"/>
      <c r="J331" s="87"/>
      <c r="K331" s="87"/>
      <c r="L331" s="87"/>
      <c r="M331" s="87"/>
      <c r="N331" s="87"/>
      <c r="O331" s="87"/>
      <c r="P331" s="87"/>
      <c r="Q331" s="87"/>
      <c r="R331" s="87"/>
      <c r="S331" s="87"/>
      <c r="T331" s="87"/>
      <c r="U331" s="87"/>
      <c r="V331" s="87"/>
      <c r="W331" s="87"/>
      <c r="X331" s="87"/>
      <c r="Y331" s="87"/>
      <c r="Z331" s="101"/>
      <c r="AA331" s="101"/>
      <c r="AB331" s="101"/>
      <c r="AC331" s="101"/>
      <c r="AD331" s="101"/>
      <c r="AE331" s="101"/>
      <c r="AF331" s="73"/>
      <c r="AG331" s="74"/>
      <c r="AH331" s="74"/>
      <c r="AI331" s="74"/>
      <c r="AJ331" s="74"/>
      <c r="AK331" s="74"/>
      <c r="AL331" s="74"/>
      <c r="AM331" s="74"/>
      <c r="AN331" s="74"/>
      <c r="AO331" s="74"/>
      <c r="AP331" s="74"/>
      <c r="AQ331" s="74"/>
      <c r="AR331" s="74"/>
      <c r="AS331" s="74"/>
      <c r="AT331" s="74"/>
      <c r="AU331" s="74"/>
      <c r="AV331" s="74"/>
      <c r="AW331" s="74"/>
      <c r="AX331" s="74"/>
      <c r="AY331" s="74"/>
      <c r="AZ331" s="74"/>
      <c r="BA331" s="74"/>
    </row>
    <row r="332" spans="1:53" ht="26.25" customHeight="1" x14ac:dyDescent="0.2">
      <c r="A332" s="77"/>
      <c r="B332" s="78"/>
      <c r="C332" s="77">
        <v>329</v>
      </c>
      <c r="D332" s="85" t="s">
        <v>379</v>
      </c>
      <c r="E332" s="86" t="str">
        <f t="array" aca="1" ref="E332" ca="1">IFERROR(IMAGE(INDEX(Poke_Ref!$C$2:$C$745, MATCH(D332, Poke_Ref!$B$2:$B$745,0)), 3), "")</f>
        <v/>
      </c>
      <c r="F332" s="7"/>
      <c r="G332" s="7"/>
      <c r="H332" s="7"/>
      <c r="I332" s="7"/>
      <c r="J332" s="7"/>
      <c r="K332" s="7"/>
      <c r="L332" s="7"/>
      <c r="M332" s="7"/>
      <c r="N332" s="7"/>
      <c r="O332" s="7"/>
      <c r="P332" s="7"/>
      <c r="Q332" s="7"/>
      <c r="R332" s="7"/>
      <c r="S332" s="7"/>
      <c r="T332" s="7"/>
      <c r="U332" s="7"/>
      <c r="V332" s="7"/>
      <c r="W332" s="7"/>
      <c r="X332" s="7"/>
      <c r="Y332" s="7"/>
      <c r="Z332" s="103"/>
      <c r="AA332" s="103"/>
      <c r="AB332" s="103"/>
      <c r="AC332" s="103"/>
      <c r="AD332" s="103"/>
      <c r="AE332" s="103"/>
      <c r="AF332" s="73"/>
      <c r="AG332" s="74"/>
      <c r="AH332" s="74"/>
      <c r="AI332" s="74"/>
      <c r="AJ332" s="74"/>
      <c r="AK332" s="74"/>
      <c r="AL332" s="74"/>
      <c r="AM332" s="74"/>
      <c r="AN332" s="74"/>
      <c r="AO332" s="74"/>
      <c r="AP332" s="74"/>
      <c r="AQ332" s="74"/>
      <c r="AR332" s="74"/>
      <c r="AS332" s="74"/>
      <c r="AT332" s="74"/>
      <c r="AU332" s="74"/>
      <c r="AV332" s="74"/>
      <c r="AW332" s="74"/>
      <c r="AX332" s="74"/>
      <c r="AY332" s="74"/>
      <c r="AZ332" s="74"/>
      <c r="BA332" s="74"/>
    </row>
    <row r="333" spans="1:53" ht="26.25" customHeight="1" x14ac:dyDescent="0.2">
      <c r="A333" s="77"/>
      <c r="B333" s="78"/>
      <c r="C333" s="77">
        <v>330</v>
      </c>
      <c r="D333" s="85" t="s">
        <v>380</v>
      </c>
      <c r="E333" s="86" t="str">
        <f t="array" aca="1" ref="E333" ca="1">IFERROR(IMAGE(INDEX(Poke_Ref!$C$2:$C$745, MATCH(D333, Poke_Ref!$B$2:$B$745,0)), 3), "")</f>
        <v/>
      </c>
      <c r="F333" s="7"/>
      <c r="G333" s="7"/>
      <c r="H333" s="7"/>
      <c r="I333" s="7"/>
      <c r="J333" s="7"/>
      <c r="K333" s="7"/>
      <c r="L333" s="7"/>
      <c r="M333" s="7"/>
      <c r="N333" s="7"/>
      <c r="O333" s="7"/>
      <c r="P333" s="7"/>
      <c r="Q333" s="7"/>
      <c r="R333" s="7"/>
      <c r="S333" s="7"/>
      <c r="T333" s="7"/>
      <c r="U333" s="7"/>
      <c r="V333" s="7"/>
      <c r="W333" s="7"/>
      <c r="X333" s="7"/>
      <c r="Y333" s="7"/>
      <c r="Z333" s="103"/>
      <c r="AA333" s="103"/>
      <c r="AB333" s="103"/>
      <c r="AC333" s="103"/>
      <c r="AD333" s="103"/>
      <c r="AE333" s="103"/>
      <c r="AF333" s="73"/>
      <c r="AG333" s="74"/>
      <c r="AH333" s="74"/>
      <c r="AI333" s="74"/>
      <c r="AJ333" s="74"/>
      <c r="AK333" s="74"/>
      <c r="AL333" s="74"/>
      <c r="AM333" s="74"/>
      <c r="AN333" s="74"/>
      <c r="AO333" s="74"/>
      <c r="AP333" s="74"/>
      <c r="AQ333" s="74"/>
      <c r="AR333" s="74"/>
      <c r="AS333" s="74"/>
      <c r="AT333" s="74"/>
      <c r="AU333" s="74"/>
      <c r="AV333" s="74"/>
      <c r="AW333" s="74"/>
      <c r="AX333" s="74"/>
      <c r="AY333" s="74"/>
      <c r="AZ333" s="74"/>
      <c r="BA333" s="74"/>
    </row>
    <row r="334" spans="1:53" ht="26.25" customHeight="1" x14ac:dyDescent="0.2">
      <c r="A334" s="77"/>
      <c r="B334" s="78"/>
      <c r="C334" s="77">
        <v>331</v>
      </c>
      <c r="D334" s="85" t="s">
        <v>381</v>
      </c>
      <c r="E334" s="86" t="str">
        <f t="array" aca="1" ref="E334" ca="1">IFERROR(IMAGE(INDEX(Poke_Ref!$C$2:$C$745, MATCH(D334, Poke_Ref!$B$2:$B$745,0)), 3), "")</f>
        <v/>
      </c>
      <c r="F334" s="7"/>
      <c r="G334" s="7"/>
      <c r="H334" s="7" t="s">
        <v>8</v>
      </c>
      <c r="I334" s="7"/>
      <c r="J334" s="7"/>
      <c r="K334" s="7"/>
      <c r="L334" s="7"/>
      <c r="M334" s="7"/>
      <c r="N334" s="7"/>
      <c r="O334" s="7"/>
      <c r="P334" s="7"/>
      <c r="Q334" s="7"/>
      <c r="R334" s="7"/>
      <c r="S334" s="7"/>
      <c r="T334" s="7"/>
      <c r="U334" s="7"/>
      <c r="V334" s="7"/>
      <c r="W334" s="7"/>
      <c r="X334" s="7"/>
      <c r="Y334" s="7"/>
      <c r="Z334" s="103"/>
      <c r="AA334" s="103"/>
      <c r="AB334" s="103"/>
      <c r="AC334" s="103"/>
      <c r="AD334" s="103"/>
      <c r="AE334" s="103"/>
      <c r="AF334" s="73"/>
      <c r="AG334" s="74"/>
      <c r="AH334" s="74"/>
      <c r="AI334" s="74"/>
      <c r="AJ334" s="74"/>
      <c r="AK334" s="74"/>
      <c r="AL334" s="74"/>
      <c r="AM334" s="74"/>
      <c r="AN334" s="74"/>
      <c r="AO334" s="74"/>
      <c r="AP334" s="74"/>
      <c r="AQ334" s="74"/>
      <c r="AR334" s="74"/>
      <c r="AS334" s="74"/>
      <c r="AT334" s="74"/>
      <c r="AU334" s="74"/>
      <c r="AV334" s="74"/>
      <c r="AW334" s="74"/>
      <c r="AX334" s="74"/>
      <c r="AY334" s="74"/>
      <c r="AZ334" s="74"/>
      <c r="BA334" s="74"/>
    </row>
    <row r="335" spans="1:53" ht="26.25" customHeight="1" x14ac:dyDescent="0.2">
      <c r="A335" s="77"/>
      <c r="B335" s="78"/>
      <c r="C335" s="77">
        <v>332</v>
      </c>
      <c r="D335" s="85" t="s">
        <v>382</v>
      </c>
      <c r="E335" s="86" t="str">
        <f t="array" aca="1" ref="E335" ca="1">IFERROR(IMAGE(INDEX(Poke_Ref!$C$2:$C$745, MATCH(D335, Poke_Ref!$B$2:$B$745,0)), 3), "")</f>
        <v/>
      </c>
      <c r="F335" s="87"/>
      <c r="G335" s="87"/>
      <c r="H335" s="87"/>
      <c r="I335" s="87"/>
      <c r="J335" s="87"/>
      <c r="K335" s="87"/>
      <c r="L335" s="87"/>
      <c r="M335" s="87"/>
      <c r="N335" s="87"/>
      <c r="O335" s="87"/>
      <c r="P335" s="87"/>
      <c r="Q335" s="87"/>
      <c r="R335" s="87"/>
      <c r="S335" s="87"/>
      <c r="T335" s="87"/>
      <c r="U335" s="87"/>
      <c r="V335" s="87"/>
      <c r="W335" s="87"/>
      <c r="X335" s="87"/>
      <c r="Y335" s="87"/>
      <c r="Z335" s="101"/>
      <c r="AA335" s="101"/>
      <c r="AB335" s="101"/>
      <c r="AC335" s="101"/>
      <c r="AD335" s="101"/>
      <c r="AE335" s="101"/>
      <c r="AF335" s="73"/>
      <c r="AG335" s="74"/>
      <c r="AH335" s="74"/>
      <c r="AI335" s="74"/>
      <c r="AJ335" s="74"/>
      <c r="AK335" s="74"/>
      <c r="AL335" s="74"/>
      <c r="AM335" s="74"/>
      <c r="AN335" s="74"/>
      <c r="AO335" s="74"/>
      <c r="AP335" s="74"/>
      <c r="AQ335" s="74"/>
      <c r="AR335" s="74"/>
      <c r="AS335" s="74"/>
      <c r="AT335" s="74"/>
      <c r="AU335" s="74"/>
      <c r="AV335" s="74"/>
      <c r="AW335" s="74"/>
      <c r="AX335" s="74"/>
      <c r="AY335" s="74"/>
      <c r="AZ335" s="74"/>
      <c r="BA335" s="74"/>
    </row>
    <row r="336" spans="1:53" ht="26.25" customHeight="1" x14ac:dyDescent="0.2">
      <c r="A336" s="77"/>
      <c r="B336" s="78"/>
      <c r="C336" s="77">
        <v>333</v>
      </c>
      <c r="D336" s="85" t="s">
        <v>383</v>
      </c>
      <c r="E336" s="86" t="str">
        <f t="array" aca="1" ref="E336" ca="1">IFERROR(IMAGE(INDEX(Poke_Ref!$C$2:$C$745, MATCH(D336, Poke_Ref!$B$2:$B$745,0)), 3), "")</f>
        <v/>
      </c>
      <c r="F336" s="7"/>
      <c r="G336" s="7"/>
      <c r="H336" s="7" t="s">
        <v>8</v>
      </c>
      <c r="I336" s="7"/>
      <c r="J336" s="7"/>
      <c r="K336" s="7"/>
      <c r="L336" s="7"/>
      <c r="M336" s="7"/>
      <c r="N336" s="7"/>
      <c r="O336" s="7"/>
      <c r="P336" s="7"/>
      <c r="Q336" s="7"/>
      <c r="R336" s="7"/>
      <c r="S336" s="7"/>
      <c r="T336" s="7"/>
      <c r="U336" s="7"/>
      <c r="V336" s="7"/>
      <c r="W336" s="7"/>
      <c r="X336" s="7"/>
      <c r="Y336" s="7"/>
      <c r="Z336" s="103"/>
      <c r="AA336" s="103"/>
      <c r="AB336" s="103"/>
      <c r="AC336" s="103"/>
      <c r="AD336" s="103"/>
      <c r="AE336" s="103"/>
      <c r="AF336" s="73"/>
      <c r="AG336" s="74"/>
      <c r="AH336" s="74"/>
      <c r="AI336" s="74"/>
      <c r="AJ336" s="74"/>
      <c r="AK336" s="74"/>
      <c r="AL336" s="74"/>
      <c r="AM336" s="74"/>
      <c r="AN336" s="74"/>
      <c r="AO336" s="74"/>
      <c r="AP336" s="74"/>
      <c r="AQ336" s="74"/>
      <c r="AR336" s="74"/>
      <c r="AS336" s="74"/>
      <c r="AT336" s="74"/>
      <c r="AU336" s="74"/>
      <c r="AV336" s="74"/>
      <c r="AW336" s="74"/>
      <c r="AX336" s="74"/>
      <c r="AY336" s="74"/>
      <c r="AZ336" s="74"/>
      <c r="BA336" s="74"/>
    </row>
    <row r="337" spans="1:53" ht="26.25" customHeight="1" x14ac:dyDescent="0.2">
      <c r="A337" s="77"/>
      <c r="B337" s="78"/>
      <c r="C337" s="77">
        <v>334</v>
      </c>
      <c r="D337" s="85" t="s">
        <v>384</v>
      </c>
      <c r="E337" s="86" t="str">
        <f t="array" aca="1" ref="E337" ca="1">IFERROR(IMAGE(INDEX(Poke_Ref!$C$2:$C$745, MATCH(D337, Poke_Ref!$B$2:$B$745,0)), 3), "")</f>
        <v/>
      </c>
      <c r="F337" s="7"/>
      <c r="G337" s="7"/>
      <c r="H337" s="7"/>
      <c r="I337" s="7"/>
      <c r="J337" s="7"/>
      <c r="K337" s="7"/>
      <c r="L337" s="7"/>
      <c r="M337" s="7"/>
      <c r="N337" s="7"/>
      <c r="O337" s="7"/>
      <c r="P337" s="7"/>
      <c r="Q337" s="7"/>
      <c r="R337" s="7"/>
      <c r="S337" s="7"/>
      <c r="T337" s="7"/>
      <c r="U337" s="7"/>
      <c r="V337" s="7"/>
      <c r="W337" s="7"/>
      <c r="X337" s="7"/>
      <c r="Y337" s="7"/>
      <c r="Z337" s="103"/>
      <c r="AA337" s="103"/>
      <c r="AB337" s="103"/>
      <c r="AC337" s="103"/>
      <c r="AD337" s="103"/>
      <c r="AE337" s="103"/>
      <c r="AF337" s="73"/>
      <c r="AG337" s="74"/>
      <c r="AH337" s="74"/>
      <c r="AI337" s="74"/>
      <c r="AJ337" s="74"/>
      <c r="AK337" s="74"/>
      <c r="AL337" s="74"/>
      <c r="AM337" s="74"/>
      <c r="AN337" s="74"/>
      <c r="AO337" s="74"/>
      <c r="AP337" s="74"/>
      <c r="AQ337" s="74"/>
      <c r="AR337" s="74"/>
      <c r="AS337" s="74"/>
      <c r="AT337" s="74"/>
      <c r="AU337" s="74"/>
      <c r="AV337" s="74"/>
      <c r="AW337" s="74"/>
      <c r="AX337" s="74"/>
      <c r="AY337" s="74"/>
      <c r="AZ337" s="74"/>
      <c r="BA337" s="74"/>
    </row>
    <row r="338" spans="1:53" ht="26.25" customHeight="1" x14ac:dyDescent="0.2">
      <c r="A338" s="77"/>
      <c r="B338" s="78"/>
      <c r="C338" s="77">
        <v>335</v>
      </c>
      <c r="D338" s="85" t="s">
        <v>385</v>
      </c>
      <c r="E338" s="86" t="str">
        <f t="array" aca="1" ref="E338" ca="1">IFERROR(IMAGE(INDEX(Poke_Ref!$C$2:$C$745, MATCH(D338, Poke_Ref!$B$2:$B$745,0)), 3), "")</f>
        <v/>
      </c>
      <c r="F338" s="7"/>
      <c r="G338" s="7"/>
      <c r="H338" s="7" t="s">
        <v>8</v>
      </c>
      <c r="I338" s="7"/>
      <c r="J338" s="7"/>
      <c r="K338" s="7"/>
      <c r="L338" s="7"/>
      <c r="M338" s="7"/>
      <c r="N338" s="7"/>
      <c r="O338" s="7"/>
      <c r="P338" s="7"/>
      <c r="Q338" s="7"/>
      <c r="R338" s="7"/>
      <c r="S338" s="7"/>
      <c r="T338" s="7"/>
      <c r="U338" s="7"/>
      <c r="V338" s="7"/>
      <c r="W338" s="7"/>
      <c r="X338" s="7"/>
      <c r="Y338" s="7"/>
      <c r="Z338" s="103"/>
      <c r="AA338" s="103"/>
      <c r="AB338" s="103"/>
      <c r="AC338" s="103"/>
      <c r="AD338" s="103"/>
      <c r="AE338" s="103"/>
      <c r="AF338" s="73"/>
      <c r="AG338" s="74"/>
      <c r="AH338" s="74"/>
      <c r="AI338" s="74"/>
      <c r="AJ338" s="74"/>
      <c r="AK338" s="74"/>
      <c r="AL338" s="74"/>
      <c r="AM338" s="74"/>
      <c r="AN338" s="74"/>
      <c r="AO338" s="74"/>
      <c r="AP338" s="74"/>
      <c r="AQ338" s="74"/>
      <c r="AR338" s="74"/>
      <c r="AS338" s="74"/>
      <c r="AT338" s="74"/>
      <c r="AU338" s="74"/>
      <c r="AV338" s="74"/>
      <c r="AW338" s="74"/>
      <c r="AX338" s="74"/>
      <c r="AY338" s="74"/>
      <c r="AZ338" s="74"/>
      <c r="BA338" s="74"/>
    </row>
    <row r="339" spans="1:53" ht="26.25" customHeight="1" x14ac:dyDescent="0.2">
      <c r="A339" s="77"/>
      <c r="B339" s="78"/>
      <c r="C339" s="77">
        <v>336</v>
      </c>
      <c r="D339" s="85" t="s">
        <v>386</v>
      </c>
      <c r="E339" s="86" t="str">
        <f t="array" aca="1" ref="E339" ca="1">IFERROR(IMAGE(INDEX(Poke_Ref!$C$2:$C$745, MATCH(D339, Poke_Ref!$B$2:$B$745,0)), 3), "")</f>
        <v/>
      </c>
      <c r="F339" s="7"/>
      <c r="G339" s="7"/>
      <c r="H339" s="7"/>
      <c r="I339" s="7"/>
      <c r="J339" s="7"/>
      <c r="K339" s="7"/>
      <c r="L339" s="7"/>
      <c r="M339" s="7"/>
      <c r="N339" s="7"/>
      <c r="O339" s="7"/>
      <c r="P339" s="7"/>
      <c r="Q339" s="7"/>
      <c r="R339" s="7"/>
      <c r="S339" s="7"/>
      <c r="T339" s="7"/>
      <c r="U339" s="7"/>
      <c r="V339" s="7"/>
      <c r="W339" s="7"/>
      <c r="X339" s="7"/>
      <c r="Y339" s="7"/>
      <c r="Z339" s="103"/>
      <c r="AA339" s="103"/>
      <c r="AB339" s="103"/>
      <c r="AC339" s="103"/>
      <c r="AD339" s="103"/>
      <c r="AE339" s="103"/>
      <c r="AF339" s="73"/>
      <c r="AG339" s="74"/>
      <c r="AH339" s="74"/>
      <c r="AI339" s="74"/>
      <c r="AJ339" s="74"/>
      <c r="AK339" s="74"/>
      <c r="AL339" s="74"/>
      <c r="AM339" s="74"/>
      <c r="AN339" s="74"/>
      <c r="AO339" s="74"/>
      <c r="AP339" s="74"/>
      <c r="AQ339" s="74"/>
      <c r="AR339" s="74"/>
      <c r="AS339" s="74"/>
      <c r="AT339" s="74"/>
      <c r="AU339" s="74"/>
      <c r="AV339" s="74"/>
      <c r="AW339" s="74"/>
      <c r="AX339" s="74"/>
      <c r="AY339" s="74"/>
      <c r="AZ339" s="74"/>
      <c r="BA339" s="74"/>
    </row>
    <row r="340" spans="1:53" ht="26.25" customHeight="1" x14ac:dyDescent="0.2">
      <c r="A340" s="77"/>
      <c r="B340" s="78"/>
      <c r="C340" s="77">
        <v>337</v>
      </c>
      <c r="D340" s="85" t="s">
        <v>387</v>
      </c>
      <c r="E340" s="86" t="str">
        <f t="array" aca="1" ref="E340" ca="1">IFERROR(IMAGE(INDEX(Poke_Ref!$C$2:$C$745, MATCH(D340, Poke_Ref!$B$2:$B$745,0)), 3), "")</f>
        <v/>
      </c>
      <c r="F340" s="7"/>
      <c r="G340" s="7"/>
      <c r="H340" s="7"/>
      <c r="I340" s="7"/>
      <c r="J340" s="7"/>
      <c r="K340" s="7"/>
      <c r="L340" s="7"/>
      <c r="M340" s="7"/>
      <c r="N340" s="7"/>
      <c r="O340" s="7"/>
      <c r="P340" s="7"/>
      <c r="Q340" s="7"/>
      <c r="R340" s="7"/>
      <c r="S340" s="7"/>
      <c r="T340" s="7"/>
      <c r="U340" s="7"/>
      <c r="V340" s="7"/>
      <c r="W340" s="7"/>
      <c r="X340" s="7"/>
      <c r="Y340" s="7"/>
      <c r="Z340" s="103"/>
      <c r="AA340" s="103"/>
      <c r="AB340" s="103"/>
      <c r="AC340" s="103"/>
      <c r="AD340" s="103"/>
      <c r="AE340" s="103"/>
      <c r="AF340" s="73"/>
      <c r="AG340" s="74"/>
      <c r="AH340" s="74"/>
      <c r="AI340" s="74"/>
      <c r="AJ340" s="74"/>
      <c r="AK340" s="74"/>
      <c r="AL340" s="74"/>
      <c r="AM340" s="74"/>
      <c r="AN340" s="74"/>
      <c r="AO340" s="74"/>
      <c r="AP340" s="74"/>
      <c r="AQ340" s="74"/>
      <c r="AR340" s="74"/>
      <c r="AS340" s="74"/>
      <c r="AT340" s="74"/>
      <c r="AU340" s="74"/>
      <c r="AV340" s="74"/>
      <c r="AW340" s="74"/>
      <c r="AX340" s="74"/>
      <c r="AY340" s="74"/>
      <c r="AZ340" s="74"/>
      <c r="BA340" s="74"/>
    </row>
    <row r="341" spans="1:53" ht="26.25" customHeight="1" x14ac:dyDescent="0.2">
      <c r="A341" s="77"/>
      <c r="B341" s="78"/>
      <c r="C341" s="77">
        <v>338</v>
      </c>
      <c r="D341" s="85" t="s">
        <v>388</v>
      </c>
      <c r="E341" s="86" t="str">
        <f t="array" aca="1" ref="E341" ca="1">IFERROR(IMAGE(INDEX(Poke_Ref!$C$2:$C$745, MATCH(D341, Poke_Ref!$B$2:$B$745,0)), 3), "")</f>
        <v/>
      </c>
      <c r="F341" s="7"/>
      <c r="G341" s="7"/>
      <c r="H341" s="7" t="s">
        <v>8</v>
      </c>
      <c r="I341" s="7"/>
      <c r="J341" s="7"/>
      <c r="K341" s="7"/>
      <c r="L341" s="7"/>
      <c r="M341" s="7"/>
      <c r="N341" s="7"/>
      <c r="O341" s="7"/>
      <c r="P341" s="7"/>
      <c r="Q341" s="7"/>
      <c r="R341" s="7"/>
      <c r="S341" s="7"/>
      <c r="T341" s="7"/>
      <c r="U341" s="7"/>
      <c r="V341" s="7"/>
      <c r="W341" s="7"/>
      <c r="X341" s="7"/>
      <c r="Y341" s="7"/>
      <c r="Z341" s="103"/>
      <c r="AA341" s="103"/>
      <c r="AB341" s="103"/>
      <c r="AC341" s="103"/>
      <c r="AD341" s="103"/>
      <c r="AE341" s="103"/>
      <c r="AF341" s="73"/>
      <c r="AG341" s="74"/>
      <c r="AH341" s="74"/>
      <c r="AI341" s="74"/>
      <c r="AJ341" s="74"/>
      <c r="AK341" s="74"/>
      <c r="AL341" s="74"/>
      <c r="AM341" s="74"/>
      <c r="AN341" s="74"/>
      <c r="AO341" s="74"/>
      <c r="AP341" s="74"/>
      <c r="AQ341" s="74"/>
      <c r="AR341" s="74"/>
      <c r="AS341" s="74"/>
      <c r="AT341" s="74"/>
      <c r="AU341" s="74"/>
      <c r="AV341" s="74"/>
      <c r="AW341" s="74"/>
      <c r="AX341" s="74"/>
      <c r="AY341" s="74"/>
      <c r="AZ341" s="74"/>
      <c r="BA341" s="74"/>
    </row>
    <row r="342" spans="1:53" ht="26.25" customHeight="1" x14ac:dyDescent="0.2">
      <c r="A342" s="77"/>
      <c r="B342" s="78"/>
      <c r="C342" s="77">
        <v>339</v>
      </c>
      <c r="D342" s="85" t="s">
        <v>389</v>
      </c>
      <c r="E342" s="86" t="str">
        <f t="array" aca="1" ref="E342" ca="1">IFERROR(IMAGE(INDEX(Poke_Ref!$C$2:$C$745, MATCH(D342, Poke_Ref!$B$2:$B$745,0)), 3), "")</f>
        <v/>
      </c>
      <c r="F342" s="7"/>
      <c r="G342" s="7"/>
      <c r="H342" s="7" t="s">
        <v>8</v>
      </c>
      <c r="I342" s="7"/>
      <c r="J342" s="7"/>
      <c r="K342" s="7"/>
      <c r="L342" s="7"/>
      <c r="M342" s="7"/>
      <c r="N342" s="7"/>
      <c r="O342" s="7"/>
      <c r="P342" s="7"/>
      <c r="Q342" s="7"/>
      <c r="R342" s="7"/>
      <c r="S342" s="7"/>
      <c r="T342" s="7"/>
      <c r="U342" s="7"/>
      <c r="V342" s="7"/>
      <c r="W342" s="7"/>
      <c r="X342" s="7"/>
      <c r="Y342" s="7"/>
      <c r="Z342" s="103"/>
      <c r="AA342" s="103"/>
      <c r="AB342" s="103"/>
      <c r="AC342" s="103"/>
      <c r="AD342" s="103"/>
      <c r="AE342" s="103"/>
      <c r="AF342" s="73"/>
      <c r="AG342" s="74"/>
      <c r="AH342" s="74"/>
      <c r="AI342" s="74"/>
      <c r="AJ342" s="74"/>
      <c r="AK342" s="74"/>
      <c r="AL342" s="74"/>
      <c r="AM342" s="74"/>
      <c r="AN342" s="74"/>
      <c r="AO342" s="74"/>
      <c r="AP342" s="74"/>
      <c r="AQ342" s="74"/>
      <c r="AR342" s="74"/>
      <c r="AS342" s="74"/>
      <c r="AT342" s="74"/>
      <c r="AU342" s="74"/>
      <c r="AV342" s="74"/>
      <c r="AW342" s="74"/>
      <c r="AX342" s="74"/>
      <c r="AY342" s="74"/>
      <c r="AZ342" s="74"/>
      <c r="BA342" s="74"/>
    </row>
    <row r="343" spans="1:53" ht="26.25" customHeight="1" x14ac:dyDescent="0.2">
      <c r="A343" s="77"/>
      <c r="B343" s="78"/>
      <c r="C343" s="77">
        <v>340</v>
      </c>
      <c r="D343" s="85" t="s">
        <v>390</v>
      </c>
      <c r="E343" s="86" t="str">
        <f t="array" aca="1" ref="E343" ca="1">IFERROR(IMAGE(INDEX(Poke_Ref!$C$2:$C$745, MATCH(D343, Poke_Ref!$B$2:$B$745,0)), 3), "")</f>
        <v/>
      </c>
      <c r="F343" s="95"/>
      <c r="G343" s="95"/>
      <c r="H343" s="95"/>
      <c r="I343" s="95"/>
      <c r="J343" s="95"/>
      <c r="K343" s="95"/>
      <c r="L343" s="95"/>
      <c r="M343" s="95"/>
      <c r="N343" s="95"/>
      <c r="O343" s="95"/>
      <c r="P343" s="95"/>
      <c r="Q343" s="95"/>
      <c r="R343" s="95"/>
      <c r="S343" s="95"/>
      <c r="T343" s="95"/>
      <c r="U343" s="95"/>
      <c r="V343" s="95"/>
      <c r="W343" s="95"/>
      <c r="X343" s="95"/>
      <c r="Y343" s="95"/>
      <c r="Z343" s="102"/>
      <c r="AA343" s="102"/>
      <c r="AB343" s="102"/>
      <c r="AC343" s="102"/>
      <c r="AD343" s="102"/>
      <c r="AE343" s="102"/>
      <c r="AF343" s="73"/>
      <c r="AG343" s="74"/>
      <c r="AH343" s="74"/>
      <c r="AI343" s="74"/>
      <c r="AJ343" s="74"/>
      <c r="AK343" s="74"/>
      <c r="AL343" s="74"/>
      <c r="AM343" s="74"/>
      <c r="AN343" s="74"/>
      <c r="AO343" s="74"/>
      <c r="AP343" s="74"/>
      <c r="AQ343" s="74"/>
      <c r="AR343" s="74"/>
      <c r="AS343" s="74"/>
      <c r="AT343" s="74"/>
      <c r="AU343" s="74"/>
      <c r="AV343" s="74"/>
      <c r="AW343" s="74"/>
      <c r="AX343" s="74"/>
      <c r="AY343" s="74"/>
      <c r="AZ343" s="74"/>
      <c r="BA343" s="74"/>
    </row>
    <row r="344" spans="1:53" ht="26.25" customHeight="1" x14ac:dyDescent="0.2">
      <c r="A344" s="77"/>
      <c r="B344" s="78"/>
      <c r="C344" s="77">
        <v>341</v>
      </c>
      <c r="D344" s="85" t="s">
        <v>391</v>
      </c>
      <c r="E344" s="86" t="str">
        <f t="array" aca="1" ref="E344" ca="1">IFERROR(IMAGE(INDEX(Poke_Ref!$C$2:$C$745, MATCH(D344, Poke_Ref!$B$2:$B$745,0)), 3), "")</f>
        <v/>
      </c>
      <c r="F344" s="87"/>
      <c r="G344" s="87"/>
      <c r="H344" s="87" t="s">
        <v>8</v>
      </c>
      <c r="I344" s="87"/>
      <c r="J344" s="87"/>
      <c r="K344" s="87"/>
      <c r="L344" s="87"/>
      <c r="M344" s="87"/>
      <c r="N344" s="87"/>
      <c r="O344" s="87"/>
      <c r="P344" s="87"/>
      <c r="Q344" s="87"/>
      <c r="R344" s="87"/>
      <c r="S344" s="87"/>
      <c r="T344" s="87"/>
      <c r="U344" s="87"/>
      <c r="V344" s="87"/>
      <c r="W344" s="87"/>
      <c r="X344" s="87"/>
      <c r="Y344" s="87"/>
      <c r="Z344" s="101"/>
      <c r="AA344" s="101"/>
      <c r="AB344" s="101"/>
      <c r="AC344" s="101"/>
      <c r="AD344" s="101"/>
      <c r="AE344" s="101"/>
      <c r="AF344" s="73"/>
      <c r="AG344" s="74"/>
      <c r="AH344" s="74"/>
      <c r="AI344" s="74"/>
      <c r="AJ344" s="74"/>
      <c r="AK344" s="74"/>
      <c r="AL344" s="74"/>
      <c r="AM344" s="74"/>
      <c r="AN344" s="74"/>
      <c r="AO344" s="74"/>
      <c r="AP344" s="74"/>
      <c r="AQ344" s="74"/>
      <c r="AR344" s="74"/>
      <c r="AS344" s="74"/>
      <c r="AT344" s="74"/>
      <c r="AU344" s="74"/>
      <c r="AV344" s="74"/>
      <c r="AW344" s="74"/>
      <c r="AX344" s="74"/>
      <c r="AY344" s="74"/>
      <c r="AZ344" s="74"/>
      <c r="BA344" s="74"/>
    </row>
    <row r="345" spans="1:53" ht="26.25" customHeight="1" x14ac:dyDescent="0.2">
      <c r="A345" s="77"/>
      <c r="B345" s="78"/>
      <c r="C345" s="77">
        <v>342</v>
      </c>
      <c r="D345" s="85" t="s">
        <v>392</v>
      </c>
      <c r="E345" s="86" t="str">
        <f t="array" aca="1" ref="E345" ca="1">IFERROR(IMAGE(INDEX(Poke_Ref!$C$2:$C$745, MATCH(D345, Poke_Ref!$B$2:$B$745,0)), 3), "")</f>
        <v/>
      </c>
      <c r="F345" s="7"/>
      <c r="G345" s="7"/>
      <c r="H345" s="7"/>
      <c r="I345" s="7"/>
      <c r="J345" s="7"/>
      <c r="K345" s="7"/>
      <c r="L345" s="7"/>
      <c r="M345" s="7"/>
      <c r="N345" s="7"/>
      <c r="O345" s="7"/>
      <c r="P345" s="7"/>
      <c r="Q345" s="7"/>
      <c r="R345" s="7"/>
      <c r="S345" s="7"/>
      <c r="T345" s="7"/>
      <c r="U345" s="7"/>
      <c r="V345" s="7"/>
      <c r="W345" s="7"/>
      <c r="X345" s="7"/>
      <c r="Y345" s="7"/>
      <c r="Z345" s="103"/>
      <c r="AA345" s="103"/>
      <c r="AB345" s="103"/>
      <c r="AC345" s="103"/>
      <c r="AD345" s="103"/>
      <c r="AE345" s="103"/>
      <c r="AF345" s="73"/>
      <c r="AG345" s="74"/>
      <c r="AH345" s="74"/>
      <c r="AI345" s="74"/>
      <c r="AJ345" s="74"/>
      <c r="AK345" s="74"/>
      <c r="AL345" s="74"/>
      <c r="AM345" s="74"/>
      <c r="AN345" s="74"/>
      <c r="AO345" s="74"/>
      <c r="AP345" s="74"/>
      <c r="AQ345" s="74"/>
      <c r="AR345" s="74"/>
      <c r="AS345" s="74"/>
      <c r="AT345" s="74"/>
      <c r="AU345" s="74"/>
      <c r="AV345" s="74"/>
      <c r="AW345" s="74"/>
      <c r="AX345" s="74"/>
      <c r="AY345" s="74"/>
      <c r="AZ345" s="74"/>
      <c r="BA345" s="74"/>
    </row>
    <row r="346" spans="1:53" ht="26.25" customHeight="1" x14ac:dyDescent="0.2">
      <c r="A346" s="77"/>
      <c r="B346" s="78"/>
      <c r="C346" s="77">
        <v>343</v>
      </c>
      <c r="D346" s="85" t="s">
        <v>393</v>
      </c>
      <c r="E346" s="86" t="str">
        <f t="array" aca="1" ref="E346" ca="1">IFERROR(IMAGE(INDEX(Poke_Ref!$C$2:$C$745, MATCH(D346, Poke_Ref!$B$2:$B$745,0)), 3), "")</f>
        <v/>
      </c>
      <c r="F346" s="7"/>
      <c r="G346" s="7"/>
      <c r="H346" s="7" t="s">
        <v>8</v>
      </c>
      <c r="I346" s="7"/>
      <c r="J346" s="7"/>
      <c r="K346" s="7"/>
      <c r="L346" s="7"/>
      <c r="M346" s="7"/>
      <c r="N346" s="7"/>
      <c r="O346" s="7"/>
      <c r="P346" s="7"/>
      <c r="Q346" s="7"/>
      <c r="R346" s="7"/>
      <c r="S346" s="7"/>
      <c r="T346" s="7"/>
      <c r="U346" s="7"/>
      <c r="V346" s="7"/>
      <c r="W346" s="7"/>
      <c r="X346" s="7"/>
      <c r="Y346" s="7"/>
      <c r="Z346" s="103"/>
      <c r="AA346" s="103"/>
      <c r="AB346" s="103"/>
      <c r="AC346" s="103"/>
      <c r="AD346" s="103"/>
      <c r="AE346" s="103"/>
      <c r="AF346" s="73"/>
      <c r="AG346" s="74"/>
      <c r="AH346" s="74"/>
      <c r="AI346" s="74"/>
      <c r="AJ346" s="74"/>
      <c r="AK346" s="74"/>
      <c r="AL346" s="74"/>
      <c r="AM346" s="74"/>
      <c r="AN346" s="74"/>
      <c r="AO346" s="74"/>
      <c r="AP346" s="74"/>
      <c r="AQ346" s="74"/>
      <c r="AR346" s="74"/>
      <c r="AS346" s="74"/>
      <c r="AT346" s="74"/>
      <c r="AU346" s="74"/>
      <c r="AV346" s="74"/>
      <c r="AW346" s="74"/>
      <c r="AX346" s="74"/>
      <c r="AY346" s="74"/>
      <c r="AZ346" s="74"/>
      <c r="BA346" s="74"/>
    </row>
    <row r="347" spans="1:53" ht="26.25" customHeight="1" x14ac:dyDescent="0.2">
      <c r="A347" s="77"/>
      <c r="B347" s="78"/>
      <c r="C347" s="77">
        <v>344</v>
      </c>
      <c r="D347" s="85" t="s">
        <v>394</v>
      </c>
      <c r="E347" s="86" t="str">
        <f t="array" aca="1" ref="E347" ca="1">IFERROR(IMAGE(INDEX(Poke_Ref!$C$2:$C$745, MATCH(D347, Poke_Ref!$B$2:$B$745,0)), 3), "")</f>
        <v/>
      </c>
      <c r="F347" s="7"/>
      <c r="G347" s="7"/>
      <c r="H347" s="7" t="s">
        <v>8</v>
      </c>
      <c r="I347" s="7"/>
      <c r="J347" s="7"/>
      <c r="K347" s="7"/>
      <c r="L347" s="7"/>
      <c r="M347" s="7"/>
      <c r="N347" s="7"/>
      <c r="O347" s="7"/>
      <c r="P347" s="7"/>
      <c r="Q347" s="7"/>
      <c r="R347" s="7"/>
      <c r="S347" s="7"/>
      <c r="T347" s="7"/>
      <c r="U347" s="7"/>
      <c r="V347" s="7"/>
      <c r="W347" s="7"/>
      <c r="X347" s="7"/>
      <c r="Y347" s="7"/>
      <c r="Z347" s="103"/>
      <c r="AA347" s="103"/>
      <c r="AB347" s="103"/>
      <c r="AC347" s="103"/>
      <c r="AD347" s="103"/>
      <c r="AE347" s="103"/>
      <c r="AF347" s="73"/>
      <c r="AG347" s="74"/>
      <c r="AH347" s="74"/>
      <c r="AI347" s="74"/>
      <c r="AJ347" s="74"/>
      <c r="AK347" s="74"/>
      <c r="AL347" s="74"/>
      <c r="AM347" s="74"/>
      <c r="AN347" s="74"/>
      <c r="AO347" s="74"/>
      <c r="AP347" s="74"/>
      <c r="AQ347" s="74"/>
      <c r="AR347" s="74"/>
      <c r="AS347" s="74"/>
      <c r="AT347" s="74"/>
      <c r="AU347" s="74"/>
      <c r="AV347" s="74"/>
      <c r="AW347" s="74"/>
      <c r="AX347" s="74"/>
      <c r="AY347" s="74"/>
      <c r="AZ347" s="74"/>
      <c r="BA347" s="74"/>
    </row>
    <row r="348" spans="1:53" ht="26.25" customHeight="1" x14ac:dyDescent="0.2">
      <c r="A348" s="77"/>
      <c r="B348" s="78"/>
      <c r="C348" s="77">
        <v>345</v>
      </c>
      <c r="D348" s="85" t="s">
        <v>395</v>
      </c>
      <c r="E348" s="86" t="str">
        <f t="array" aca="1" ref="E348" ca="1">IFERROR(IMAGE(INDEX(Poke_Ref!$C$2:$C$745, MATCH(D348, Poke_Ref!$B$2:$B$745,0)), 3), "")</f>
        <v/>
      </c>
      <c r="F348" s="7"/>
      <c r="G348" s="7"/>
      <c r="H348" s="7" t="s">
        <v>8</v>
      </c>
      <c r="I348" s="7"/>
      <c r="J348" s="7"/>
      <c r="K348" s="7"/>
      <c r="L348" s="7"/>
      <c r="M348" s="7"/>
      <c r="N348" s="7"/>
      <c r="O348" s="7"/>
      <c r="P348" s="7"/>
      <c r="Q348" s="7"/>
      <c r="R348" s="7"/>
      <c r="S348" s="7"/>
      <c r="T348" s="7"/>
      <c r="U348" s="7"/>
      <c r="V348" s="7"/>
      <c r="W348" s="7"/>
      <c r="X348" s="7"/>
      <c r="Y348" s="7"/>
      <c r="Z348" s="103"/>
      <c r="AA348" s="103"/>
      <c r="AB348" s="103"/>
      <c r="AC348" s="103"/>
      <c r="AD348" s="103"/>
      <c r="AE348" s="103"/>
      <c r="AF348" s="73"/>
      <c r="AG348" s="74"/>
      <c r="AH348" s="74"/>
      <c r="AI348" s="74"/>
      <c r="AJ348" s="74"/>
      <c r="AK348" s="74"/>
      <c r="AL348" s="74"/>
      <c r="AM348" s="74"/>
      <c r="AN348" s="74"/>
      <c r="AO348" s="74"/>
      <c r="AP348" s="74"/>
      <c r="AQ348" s="74"/>
      <c r="AR348" s="74"/>
      <c r="AS348" s="74"/>
      <c r="AT348" s="74"/>
      <c r="AU348" s="74"/>
      <c r="AV348" s="74"/>
      <c r="AW348" s="74"/>
      <c r="AX348" s="74"/>
      <c r="AY348" s="74"/>
      <c r="AZ348" s="74"/>
      <c r="BA348" s="74"/>
    </row>
    <row r="349" spans="1:53" ht="26.25" customHeight="1" x14ac:dyDescent="0.2">
      <c r="A349" s="77"/>
      <c r="B349" s="78"/>
      <c r="C349" s="77">
        <v>346</v>
      </c>
      <c r="D349" s="85" t="s">
        <v>396</v>
      </c>
      <c r="E349" s="86" t="str">
        <f t="array" aca="1" ref="E349" ca="1">IFERROR(IMAGE(INDEX(Poke_Ref!$C$2:$C$745, MATCH(D349, Poke_Ref!$B$2:$B$745,0)), 3), "")</f>
        <v/>
      </c>
      <c r="F349" s="95"/>
      <c r="G349" s="95"/>
      <c r="H349" s="95"/>
      <c r="I349" s="95"/>
      <c r="J349" s="95"/>
      <c r="K349" s="95"/>
      <c r="L349" s="95"/>
      <c r="M349" s="95"/>
      <c r="N349" s="95"/>
      <c r="O349" s="95"/>
      <c r="P349" s="95"/>
      <c r="Q349" s="95"/>
      <c r="R349" s="95"/>
      <c r="S349" s="95"/>
      <c r="T349" s="95"/>
      <c r="U349" s="95"/>
      <c r="V349" s="95"/>
      <c r="W349" s="95"/>
      <c r="X349" s="95"/>
      <c r="Y349" s="95"/>
      <c r="Z349" s="102"/>
      <c r="AA349" s="102"/>
      <c r="AB349" s="102"/>
      <c r="AC349" s="102"/>
      <c r="AD349" s="102"/>
      <c r="AE349" s="102"/>
      <c r="AF349" s="73"/>
      <c r="AG349" s="74"/>
      <c r="AH349" s="74"/>
      <c r="AI349" s="74"/>
      <c r="AJ349" s="74"/>
      <c r="AK349" s="74"/>
      <c r="AL349" s="74"/>
      <c r="AM349" s="74"/>
      <c r="AN349" s="74"/>
      <c r="AO349" s="74"/>
      <c r="AP349" s="74"/>
      <c r="AQ349" s="74"/>
      <c r="AR349" s="74"/>
      <c r="AS349" s="74"/>
      <c r="AT349" s="74"/>
      <c r="AU349" s="74"/>
      <c r="AV349" s="74"/>
      <c r="AW349" s="74"/>
      <c r="AX349" s="74"/>
      <c r="AY349" s="74"/>
      <c r="AZ349" s="74"/>
      <c r="BA349" s="74"/>
    </row>
    <row r="350" spans="1:53" ht="26.25" customHeight="1" x14ac:dyDescent="0.2">
      <c r="A350" s="77"/>
      <c r="B350" s="78"/>
      <c r="C350" s="77">
        <v>347</v>
      </c>
      <c r="D350" s="85" t="s">
        <v>397</v>
      </c>
      <c r="E350" s="86" t="str">
        <f t="array" aca="1" ref="E350" ca="1">IFERROR(IMAGE(INDEX(Poke_Ref!$C$2:$C$745, MATCH(D350, Poke_Ref!$B$2:$B$745,0)), 3), "")</f>
        <v/>
      </c>
      <c r="F350" s="7"/>
      <c r="G350" s="7"/>
      <c r="H350" s="7" t="s">
        <v>8</v>
      </c>
      <c r="I350" s="7"/>
      <c r="J350" s="7"/>
      <c r="K350" s="7"/>
      <c r="L350" s="7"/>
      <c r="M350" s="7"/>
      <c r="N350" s="7"/>
      <c r="O350" s="7"/>
      <c r="P350" s="7"/>
      <c r="Q350" s="7"/>
      <c r="R350" s="7"/>
      <c r="S350" s="7"/>
      <c r="T350" s="7"/>
      <c r="U350" s="7"/>
      <c r="V350" s="7"/>
      <c r="W350" s="7"/>
      <c r="X350" s="7"/>
      <c r="Y350" s="7"/>
      <c r="Z350" s="103"/>
      <c r="AA350" s="103"/>
      <c r="AB350" s="103"/>
      <c r="AC350" s="103"/>
      <c r="AD350" s="103"/>
      <c r="AE350" s="103"/>
      <c r="AF350" s="73"/>
      <c r="AG350" s="74"/>
      <c r="AH350" s="74"/>
      <c r="AI350" s="74"/>
      <c r="AJ350" s="74"/>
      <c r="AK350" s="74"/>
      <c r="AL350" s="74"/>
      <c r="AM350" s="74"/>
      <c r="AN350" s="74"/>
      <c r="AO350" s="74"/>
      <c r="AP350" s="74"/>
      <c r="AQ350" s="74"/>
      <c r="AR350" s="74"/>
      <c r="AS350" s="74"/>
      <c r="AT350" s="74"/>
      <c r="AU350" s="74"/>
      <c r="AV350" s="74"/>
      <c r="AW350" s="74"/>
      <c r="AX350" s="74"/>
      <c r="AY350" s="74"/>
      <c r="AZ350" s="74"/>
      <c r="BA350" s="74"/>
    </row>
    <row r="351" spans="1:53" ht="26.25" customHeight="1" x14ac:dyDescent="0.2">
      <c r="A351" s="77"/>
      <c r="B351" s="78"/>
      <c r="C351" s="77">
        <v>348</v>
      </c>
      <c r="D351" s="85" t="s">
        <v>398</v>
      </c>
      <c r="E351" s="86" t="str">
        <f t="array" aca="1" ref="E351" ca="1">IFERROR(IMAGE(INDEX(Poke_Ref!$C$2:$C$745, MATCH(D351, Poke_Ref!$B$2:$B$745,0)), 3), "")</f>
        <v/>
      </c>
      <c r="F351" s="95"/>
      <c r="G351" s="95"/>
      <c r="H351" s="95"/>
      <c r="I351" s="95"/>
      <c r="J351" s="95"/>
      <c r="K351" s="95"/>
      <c r="L351" s="95"/>
      <c r="M351" s="95"/>
      <c r="N351" s="95"/>
      <c r="O351" s="95"/>
      <c r="P351" s="95"/>
      <c r="Q351" s="95"/>
      <c r="R351" s="95"/>
      <c r="S351" s="95"/>
      <c r="T351" s="95"/>
      <c r="U351" s="95"/>
      <c r="V351" s="95"/>
      <c r="W351" s="95"/>
      <c r="X351" s="95"/>
      <c r="Y351" s="95"/>
      <c r="Z351" s="102"/>
      <c r="AA351" s="102"/>
      <c r="AB351" s="102"/>
      <c r="AC351" s="102"/>
      <c r="AD351" s="102"/>
      <c r="AE351" s="102"/>
      <c r="AF351" s="73"/>
      <c r="AG351" s="74"/>
      <c r="AH351" s="74"/>
      <c r="AI351" s="74"/>
      <c r="AJ351" s="74"/>
      <c r="AK351" s="74"/>
      <c r="AL351" s="74"/>
      <c r="AM351" s="74"/>
      <c r="AN351" s="74"/>
      <c r="AO351" s="74"/>
      <c r="AP351" s="74"/>
      <c r="AQ351" s="74"/>
      <c r="AR351" s="74"/>
      <c r="AS351" s="74"/>
      <c r="AT351" s="74"/>
      <c r="AU351" s="74"/>
      <c r="AV351" s="74"/>
      <c r="AW351" s="74"/>
      <c r="AX351" s="74"/>
      <c r="AY351" s="74"/>
      <c r="AZ351" s="74"/>
      <c r="BA351" s="74"/>
    </row>
    <row r="352" spans="1:53" ht="26.25" customHeight="1" x14ac:dyDescent="0.2">
      <c r="A352" s="77"/>
      <c r="B352" s="78"/>
      <c r="C352" s="77">
        <v>349</v>
      </c>
      <c r="D352" s="85" t="s">
        <v>399</v>
      </c>
      <c r="E352" s="86" t="str">
        <f t="array" aca="1" ref="E352" ca="1">IFERROR(IMAGE(INDEX(Poke_Ref!$C$2:$C$745, MATCH(D352, Poke_Ref!$B$2:$B$745,0)), 3), "")</f>
        <v/>
      </c>
      <c r="F352" s="7"/>
      <c r="G352" s="7"/>
      <c r="H352" s="7" t="s">
        <v>8</v>
      </c>
      <c r="I352" s="7"/>
      <c r="J352" s="7"/>
      <c r="K352" s="7"/>
      <c r="L352" s="7"/>
      <c r="M352" s="7"/>
      <c r="N352" s="7"/>
      <c r="O352" s="7"/>
      <c r="P352" s="7"/>
      <c r="Q352" s="7"/>
      <c r="R352" s="7"/>
      <c r="S352" s="7"/>
      <c r="T352" s="7"/>
      <c r="U352" s="7"/>
      <c r="V352" s="7"/>
      <c r="W352" s="7"/>
      <c r="X352" s="7"/>
      <c r="Y352" s="7"/>
      <c r="Z352" s="103"/>
      <c r="AA352" s="103"/>
      <c r="AB352" s="103"/>
      <c r="AC352" s="103"/>
      <c r="AD352" s="103"/>
      <c r="AE352" s="103"/>
      <c r="AF352" s="73"/>
      <c r="AG352" s="74"/>
      <c r="AH352" s="74"/>
      <c r="AI352" s="74"/>
      <c r="AJ352" s="74"/>
      <c r="AK352" s="74"/>
      <c r="AL352" s="74"/>
      <c r="AM352" s="74"/>
      <c r="AN352" s="74"/>
      <c r="AO352" s="74"/>
      <c r="AP352" s="74"/>
      <c r="AQ352" s="74"/>
      <c r="AR352" s="74"/>
      <c r="AS352" s="74"/>
      <c r="AT352" s="74"/>
      <c r="AU352" s="74"/>
      <c r="AV352" s="74"/>
      <c r="AW352" s="74"/>
      <c r="AX352" s="74"/>
      <c r="AY352" s="74"/>
      <c r="AZ352" s="74"/>
      <c r="BA352" s="74"/>
    </row>
    <row r="353" spans="1:53" ht="26.25" customHeight="1" x14ac:dyDescent="0.2">
      <c r="A353" s="77"/>
      <c r="B353" s="78"/>
      <c r="C353" s="77">
        <v>350</v>
      </c>
      <c r="D353" s="85" t="s">
        <v>400</v>
      </c>
      <c r="E353" s="86" t="str">
        <f t="array" aca="1" ref="E353" ca="1">IFERROR(IMAGE(INDEX(Poke_Ref!$C$2:$C$745, MATCH(D353, Poke_Ref!$B$2:$B$745,0)), 3), "")</f>
        <v/>
      </c>
      <c r="F353" s="87"/>
      <c r="G353" s="87"/>
      <c r="H353" s="87"/>
      <c r="I353" s="87"/>
      <c r="J353" s="87"/>
      <c r="K353" s="87"/>
      <c r="L353" s="87"/>
      <c r="M353" s="87"/>
      <c r="N353" s="87"/>
      <c r="O353" s="87"/>
      <c r="P353" s="87"/>
      <c r="Q353" s="87"/>
      <c r="R353" s="87"/>
      <c r="S353" s="87"/>
      <c r="T353" s="87"/>
      <c r="U353" s="87"/>
      <c r="V353" s="87"/>
      <c r="W353" s="87"/>
      <c r="X353" s="87"/>
      <c r="Y353" s="87"/>
      <c r="Z353" s="101"/>
      <c r="AA353" s="101"/>
      <c r="AB353" s="101"/>
      <c r="AC353" s="101"/>
      <c r="AD353" s="101"/>
      <c r="AE353" s="101"/>
      <c r="AF353" s="73"/>
      <c r="AG353" s="74"/>
      <c r="AH353" s="74"/>
      <c r="AI353" s="74"/>
      <c r="AJ353" s="74"/>
      <c r="AK353" s="74"/>
      <c r="AL353" s="74"/>
      <c r="AM353" s="74"/>
      <c r="AN353" s="74"/>
      <c r="AO353" s="74"/>
      <c r="AP353" s="74"/>
      <c r="AQ353" s="74"/>
      <c r="AR353" s="74"/>
      <c r="AS353" s="74"/>
      <c r="AT353" s="74"/>
      <c r="AU353" s="74"/>
      <c r="AV353" s="74"/>
      <c r="AW353" s="74"/>
      <c r="AX353" s="74"/>
      <c r="AY353" s="74"/>
      <c r="AZ353" s="74"/>
      <c r="BA353" s="74"/>
    </row>
    <row r="354" spans="1:53" ht="26.25" customHeight="1" x14ac:dyDescent="0.2">
      <c r="A354" s="77"/>
      <c r="B354" s="78"/>
      <c r="C354" s="77">
        <v>351</v>
      </c>
      <c r="D354" s="85" t="s">
        <v>401</v>
      </c>
      <c r="E354" s="86" t="str">
        <f t="array" aca="1" ref="E354" ca="1">IFERROR(IMAGE(INDEX(Poke_Ref!$C$2:$C$745, MATCH(D354, Poke_Ref!$B$2:$B$745,0)), 3), "")</f>
        <v/>
      </c>
      <c r="F354" s="7"/>
      <c r="G354" s="7"/>
      <c r="H354" s="7" t="s">
        <v>8</v>
      </c>
      <c r="I354" s="7"/>
      <c r="J354" s="7"/>
      <c r="K354" s="7"/>
      <c r="L354" s="7"/>
      <c r="M354" s="7"/>
      <c r="N354" s="7"/>
      <c r="O354" s="7"/>
      <c r="P354" s="7"/>
      <c r="Q354" s="7"/>
      <c r="R354" s="7"/>
      <c r="S354" s="7"/>
      <c r="T354" s="7"/>
      <c r="U354" s="7"/>
      <c r="V354" s="7"/>
      <c r="W354" s="7"/>
      <c r="X354" s="7"/>
      <c r="Y354" s="7"/>
      <c r="Z354" s="103"/>
      <c r="AA354" s="103"/>
      <c r="AB354" s="103"/>
      <c r="AC354" s="103"/>
      <c r="AD354" s="103"/>
      <c r="AE354" s="103"/>
      <c r="AF354" s="73"/>
      <c r="AG354" s="74"/>
      <c r="AH354" s="74"/>
      <c r="AI354" s="74"/>
      <c r="AJ354" s="74"/>
      <c r="AK354" s="74"/>
      <c r="AL354" s="74"/>
      <c r="AM354" s="74"/>
      <c r="AN354" s="74"/>
      <c r="AO354" s="74"/>
      <c r="AP354" s="74"/>
      <c r="AQ354" s="74"/>
      <c r="AR354" s="74"/>
      <c r="AS354" s="74"/>
      <c r="AT354" s="74"/>
      <c r="AU354" s="74"/>
      <c r="AV354" s="74"/>
      <c r="AW354" s="74"/>
      <c r="AX354" s="74"/>
      <c r="AY354" s="74"/>
      <c r="AZ354" s="74"/>
      <c r="BA354" s="74"/>
    </row>
    <row r="355" spans="1:53" ht="26.25" customHeight="1" x14ac:dyDescent="0.2">
      <c r="A355" s="77"/>
      <c r="B355" s="78"/>
      <c r="C355" s="77">
        <v>352</v>
      </c>
      <c r="D355" s="85" t="s">
        <v>402</v>
      </c>
      <c r="E355" s="86" t="str">
        <f t="array" aca="1" ref="E355" ca="1">IFERROR(IMAGE(INDEX(Poke_Ref!$C$2:$C$745, MATCH(D355, Poke_Ref!$B$2:$B$745,0)), 3), "")</f>
        <v/>
      </c>
      <c r="F355" s="7"/>
      <c r="G355" s="7"/>
      <c r="H355" s="7" t="s">
        <v>8</v>
      </c>
      <c r="I355" s="7"/>
      <c r="J355" s="7"/>
      <c r="K355" s="7"/>
      <c r="L355" s="7"/>
      <c r="M355" s="7"/>
      <c r="N355" s="7"/>
      <c r="O355" s="7"/>
      <c r="P355" s="7"/>
      <c r="Q355" s="7"/>
      <c r="R355" s="7"/>
      <c r="S355" s="7"/>
      <c r="T355" s="7"/>
      <c r="U355" s="7"/>
      <c r="V355" s="7"/>
      <c r="W355" s="7"/>
      <c r="X355" s="7"/>
      <c r="Y355" s="7"/>
      <c r="Z355" s="103"/>
      <c r="AA355" s="103"/>
      <c r="AB355" s="103"/>
      <c r="AC355" s="103"/>
      <c r="AD355" s="103"/>
      <c r="AE355" s="103"/>
      <c r="AF355" s="73"/>
      <c r="AG355" s="74"/>
      <c r="AH355" s="74"/>
      <c r="AI355" s="74"/>
      <c r="AJ355" s="74"/>
      <c r="AK355" s="74"/>
      <c r="AL355" s="74"/>
      <c r="AM355" s="74"/>
      <c r="AN355" s="74"/>
      <c r="AO355" s="74"/>
      <c r="AP355" s="74"/>
      <c r="AQ355" s="74"/>
      <c r="AR355" s="74"/>
      <c r="AS355" s="74"/>
      <c r="AT355" s="74"/>
      <c r="AU355" s="74"/>
      <c r="AV355" s="74"/>
      <c r="AW355" s="74"/>
      <c r="AX355" s="74"/>
      <c r="AY355" s="74"/>
      <c r="AZ355" s="74"/>
      <c r="BA355" s="74"/>
    </row>
    <row r="356" spans="1:53" ht="26.25" customHeight="1" x14ac:dyDescent="0.2">
      <c r="A356" s="77"/>
      <c r="B356" s="78"/>
      <c r="C356" s="77">
        <v>353</v>
      </c>
      <c r="D356" s="85" t="s">
        <v>403</v>
      </c>
      <c r="E356" s="86" t="str">
        <f t="array" aca="1" ref="E356" ca="1">IFERROR(IMAGE(INDEX(Poke_Ref!$C$2:$C$745, MATCH(D356, Poke_Ref!$B$2:$B$745,0)), 3), "")</f>
        <v/>
      </c>
      <c r="F356" s="7"/>
      <c r="G356" s="7"/>
      <c r="H356" s="7" t="s">
        <v>8</v>
      </c>
      <c r="I356" s="7"/>
      <c r="J356" s="7"/>
      <c r="K356" s="7"/>
      <c r="L356" s="7"/>
      <c r="M356" s="7"/>
      <c r="N356" s="7"/>
      <c r="O356" s="7"/>
      <c r="P356" s="7"/>
      <c r="Q356" s="7"/>
      <c r="R356" s="7"/>
      <c r="S356" s="7"/>
      <c r="T356" s="7"/>
      <c r="U356" s="7"/>
      <c r="V356" s="7"/>
      <c r="W356" s="7"/>
      <c r="X356" s="7"/>
      <c r="Y356" s="7"/>
      <c r="Z356" s="103"/>
      <c r="AA356" s="103"/>
      <c r="AB356" s="103"/>
      <c r="AC356" s="103"/>
      <c r="AD356" s="103"/>
      <c r="AE356" s="103"/>
      <c r="AF356" s="73"/>
      <c r="AG356" s="74"/>
      <c r="AH356" s="74"/>
      <c r="AI356" s="74"/>
      <c r="AJ356" s="74"/>
      <c r="AK356" s="74"/>
      <c r="AL356" s="74"/>
      <c r="AM356" s="74"/>
      <c r="AN356" s="74"/>
      <c r="AO356" s="74"/>
      <c r="AP356" s="74"/>
      <c r="AQ356" s="74"/>
      <c r="AR356" s="74"/>
      <c r="AS356" s="74"/>
      <c r="AT356" s="74"/>
      <c r="AU356" s="74"/>
      <c r="AV356" s="74"/>
      <c r="AW356" s="74"/>
      <c r="AX356" s="74"/>
      <c r="AY356" s="74"/>
      <c r="AZ356" s="74"/>
      <c r="BA356" s="74"/>
    </row>
    <row r="357" spans="1:53" ht="26.25" customHeight="1" x14ac:dyDescent="0.2">
      <c r="A357" s="77"/>
      <c r="B357" s="78"/>
      <c r="C357" s="77">
        <v>354</v>
      </c>
      <c r="D357" s="85" t="s">
        <v>404</v>
      </c>
      <c r="E357" s="86" t="str">
        <f t="array" aca="1" ref="E357" ca="1">IFERROR(IMAGE(INDEX(Poke_Ref!$C$2:$C$745, MATCH(D357, Poke_Ref!$B$2:$B$745,0)), 3), "")</f>
        <v/>
      </c>
      <c r="F357" s="7"/>
      <c r="G357" s="7"/>
      <c r="H357" s="7"/>
      <c r="I357" s="7"/>
      <c r="J357" s="7"/>
      <c r="K357" s="7"/>
      <c r="L357" s="7"/>
      <c r="M357" s="7"/>
      <c r="N357" s="7"/>
      <c r="O357" s="7"/>
      <c r="P357" s="7"/>
      <c r="Q357" s="7"/>
      <c r="R357" s="7"/>
      <c r="S357" s="7"/>
      <c r="T357" s="7"/>
      <c r="U357" s="7"/>
      <c r="V357" s="7"/>
      <c r="W357" s="7"/>
      <c r="X357" s="7"/>
      <c r="Y357" s="7"/>
      <c r="Z357" s="103"/>
      <c r="AA357" s="103"/>
      <c r="AB357" s="103"/>
      <c r="AC357" s="103"/>
      <c r="AD357" s="103"/>
      <c r="AE357" s="103"/>
      <c r="AF357" s="73"/>
      <c r="AG357" s="74"/>
      <c r="AH357" s="74"/>
      <c r="AI357" s="74"/>
      <c r="AJ357" s="74"/>
      <c r="AK357" s="74"/>
      <c r="AL357" s="74"/>
      <c r="AM357" s="74"/>
      <c r="AN357" s="74"/>
      <c r="AO357" s="74"/>
      <c r="AP357" s="74"/>
      <c r="AQ357" s="74"/>
      <c r="AR357" s="74"/>
      <c r="AS357" s="74"/>
      <c r="AT357" s="74"/>
      <c r="AU357" s="74"/>
      <c r="AV357" s="74"/>
      <c r="AW357" s="74"/>
      <c r="AX357" s="74"/>
      <c r="AY357" s="74"/>
      <c r="AZ357" s="74"/>
      <c r="BA357" s="74"/>
    </row>
    <row r="358" spans="1:53" ht="26.25" customHeight="1" x14ac:dyDescent="0.2">
      <c r="A358" s="77"/>
      <c r="B358" s="78"/>
      <c r="C358" s="77">
        <v>355</v>
      </c>
      <c r="D358" s="85" t="s">
        <v>405</v>
      </c>
      <c r="E358" s="86" t="str">
        <f t="array" aca="1" ref="E358" ca="1">IFERROR(IMAGE(INDEX(Poke_Ref!$C$2:$C$745, MATCH(D358, Poke_Ref!$B$2:$B$745,0)), 3), "")</f>
        <v/>
      </c>
      <c r="F358" s="7"/>
      <c r="G358" s="7"/>
      <c r="H358" s="7" t="s">
        <v>8</v>
      </c>
      <c r="I358" s="7"/>
      <c r="J358" s="7"/>
      <c r="K358" s="7"/>
      <c r="L358" s="7"/>
      <c r="M358" s="7"/>
      <c r="N358" s="7"/>
      <c r="O358" s="7"/>
      <c r="P358" s="7"/>
      <c r="Q358" s="7"/>
      <c r="R358" s="7"/>
      <c r="S358" s="7"/>
      <c r="T358" s="7"/>
      <c r="U358" s="7"/>
      <c r="V358" s="7"/>
      <c r="W358" s="7"/>
      <c r="X358" s="7"/>
      <c r="Y358" s="7"/>
      <c r="Z358" s="103"/>
      <c r="AA358" s="103"/>
      <c r="AB358" s="103"/>
      <c r="AC358" s="103"/>
      <c r="AD358" s="103"/>
      <c r="AE358" s="103"/>
      <c r="AF358" s="73"/>
      <c r="AG358" s="74"/>
      <c r="AH358" s="74"/>
      <c r="AI358" s="74"/>
      <c r="AJ358" s="74"/>
      <c r="AK358" s="74"/>
      <c r="AL358" s="74"/>
      <c r="AM358" s="74"/>
      <c r="AN358" s="74"/>
      <c r="AO358" s="74"/>
      <c r="AP358" s="74"/>
      <c r="AQ358" s="74"/>
      <c r="AR358" s="74"/>
      <c r="AS358" s="74"/>
      <c r="AT358" s="74"/>
      <c r="AU358" s="74"/>
      <c r="AV358" s="74"/>
      <c r="AW358" s="74"/>
      <c r="AX358" s="74"/>
      <c r="AY358" s="74"/>
      <c r="AZ358" s="74"/>
      <c r="BA358" s="74"/>
    </row>
    <row r="359" spans="1:53" ht="26.25" customHeight="1" x14ac:dyDescent="0.2">
      <c r="A359" s="77"/>
      <c r="B359" s="78"/>
      <c r="C359" s="77">
        <v>356</v>
      </c>
      <c r="D359" s="85" t="s">
        <v>406</v>
      </c>
      <c r="E359" s="86" t="str">
        <f t="array" aca="1" ref="E359" ca="1">IFERROR(IMAGE(INDEX(Poke_Ref!$C$2:$C$745, MATCH(D359, Poke_Ref!$B$2:$B$745,0)), 3), "")</f>
        <v/>
      </c>
      <c r="F359" s="87"/>
      <c r="G359" s="87"/>
      <c r="H359" s="87"/>
      <c r="I359" s="87"/>
      <c r="J359" s="87"/>
      <c r="K359" s="87"/>
      <c r="L359" s="87"/>
      <c r="M359" s="87"/>
      <c r="N359" s="87"/>
      <c r="O359" s="87"/>
      <c r="P359" s="87"/>
      <c r="Q359" s="87"/>
      <c r="R359" s="87"/>
      <c r="S359" s="87"/>
      <c r="T359" s="87"/>
      <c r="U359" s="87"/>
      <c r="V359" s="87"/>
      <c r="W359" s="87"/>
      <c r="X359" s="87"/>
      <c r="Y359" s="87"/>
      <c r="Z359" s="101"/>
      <c r="AA359" s="101"/>
      <c r="AB359" s="101"/>
      <c r="AC359" s="101"/>
      <c r="AD359" s="101"/>
      <c r="AE359" s="101"/>
      <c r="AF359" s="73"/>
      <c r="AG359" s="74"/>
      <c r="AH359" s="74"/>
      <c r="AI359" s="74"/>
      <c r="AJ359" s="74"/>
      <c r="AK359" s="74"/>
      <c r="AL359" s="74"/>
      <c r="AM359" s="74"/>
      <c r="AN359" s="74"/>
      <c r="AO359" s="74"/>
      <c r="AP359" s="74"/>
      <c r="AQ359" s="74"/>
      <c r="AR359" s="74"/>
      <c r="AS359" s="74"/>
      <c r="AT359" s="74"/>
      <c r="AU359" s="74"/>
      <c r="AV359" s="74"/>
      <c r="AW359" s="74"/>
      <c r="AX359" s="74"/>
      <c r="AY359" s="74"/>
      <c r="AZ359" s="74"/>
      <c r="BA359" s="74"/>
    </row>
    <row r="360" spans="1:53" ht="26.25" customHeight="1" x14ac:dyDescent="0.2">
      <c r="A360" s="77"/>
      <c r="B360" s="78"/>
      <c r="C360" s="77">
        <v>357</v>
      </c>
      <c r="D360" s="85" t="s">
        <v>407</v>
      </c>
      <c r="E360" s="86" t="str">
        <f t="array" aca="1" ref="E360" ca="1">IFERROR(IMAGE(INDEX(Poke_Ref!$C$2:$C$745, MATCH(D360, Poke_Ref!$B$2:$B$745,0)), 3), "")</f>
        <v/>
      </c>
      <c r="F360" s="7"/>
      <c r="G360" s="7"/>
      <c r="H360" s="7" t="s">
        <v>8</v>
      </c>
      <c r="I360" s="7"/>
      <c r="J360" s="7"/>
      <c r="K360" s="7"/>
      <c r="L360" s="7"/>
      <c r="M360" s="7"/>
      <c r="N360" s="7"/>
      <c r="O360" s="7"/>
      <c r="P360" s="7"/>
      <c r="Q360" s="7"/>
      <c r="R360" s="7"/>
      <c r="S360" s="7"/>
      <c r="T360" s="7"/>
      <c r="U360" s="7"/>
      <c r="V360" s="7"/>
      <c r="W360" s="7"/>
      <c r="X360" s="7"/>
      <c r="Y360" s="7"/>
      <c r="Z360" s="103"/>
      <c r="AA360" s="103"/>
      <c r="AB360" s="103"/>
      <c r="AC360" s="103"/>
      <c r="AD360" s="103"/>
      <c r="AE360" s="103"/>
      <c r="AF360" s="73"/>
      <c r="AG360" s="74"/>
      <c r="AH360" s="74"/>
      <c r="AI360" s="74"/>
      <c r="AJ360" s="74"/>
      <c r="AK360" s="74"/>
      <c r="AL360" s="74"/>
      <c r="AM360" s="74"/>
      <c r="AN360" s="74"/>
      <c r="AO360" s="74"/>
      <c r="AP360" s="74"/>
      <c r="AQ360" s="74"/>
      <c r="AR360" s="74"/>
      <c r="AS360" s="74"/>
      <c r="AT360" s="74"/>
      <c r="AU360" s="74"/>
      <c r="AV360" s="74"/>
      <c r="AW360" s="74"/>
      <c r="AX360" s="74"/>
      <c r="AY360" s="74"/>
      <c r="AZ360" s="74"/>
      <c r="BA360" s="74"/>
    </row>
    <row r="361" spans="1:53" ht="26.25" customHeight="1" x14ac:dyDescent="0.2">
      <c r="A361" s="77"/>
      <c r="B361" s="78"/>
      <c r="C361" s="77">
        <v>358</v>
      </c>
      <c r="D361" s="85" t="s">
        <v>408</v>
      </c>
      <c r="E361" s="86" t="str">
        <f t="array" aca="1" ref="E361" ca="1">IFERROR(IMAGE(INDEX(Poke_Ref!$C$2:$C$745, MATCH(D361, Poke_Ref!$B$2:$B$745,0)), 3), "")</f>
        <v/>
      </c>
      <c r="F361" s="7"/>
      <c r="G361" s="7"/>
      <c r="H361" s="7"/>
      <c r="I361" s="7"/>
      <c r="J361" s="7"/>
      <c r="K361" s="7"/>
      <c r="L361" s="7"/>
      <c r="M361" s="7"/>
      <c r="N361" s="7"/>
      <c r="O361" s="7"/>
      <c r="P361" s="7"/>
      <c r="Q361" s="7"/>
      <c r="R361" s="7"/>
      <c r="S361" s="7"/>
      <c r="T361" s="7"/>
      <c r="U361" s="7"/>
      <c r="V361" s="7"/>
      <c r="W361" s="7"/>
      <c r="X361" s="7"/>
      <c r="Y361" s="7"/>
      <c r="Z361" s="103"/>
      <c r="AA361" s="103"/>
      <c r="AB361" s="103"/>
      <c r="AC361" s="103"/>
      <c r="AD361" s="103"/>
      <c r="AE361" s="103"/>
      <c r="AF361" s="73"/>
      <c r="AG361" s="74"/>
      <c r="AH361" s="74"/>
      <c r="AI361" s="74"/>
      <c r="AJ361" s="74"/>
      <c r="AK361" s="74"/>
      <c r="AL361" s="74"/>
      <c r="AM361" s="74"/>
      <c r="AN361" s="74"/>
      <c r="AO361" s="74"/>
      <c r="AP361" s="74"/>
      <c r="AQ361" s="74"/>
      <c r="AR361" s="74"/>
      <c r="AS361" s="74"/>
      <c r="AT361" s="74"/>
      <c r="AU361" s="74"/>
      <c r="AV361" s="74"/>
      <c r="AW361" s="74"/>
      <c r="AX361" s="74"/>
      <c r="AY361" s="74"/>
      <c r="AZ361" s="74"/>
      <c r="BA361" s="74"/>
    </row>
    <row r="362" spans="1:53" ht="26.25" customHeight="1" x14ac:dyDescent="0.2">
      <c r="A362" s="77"/>
      <c r="B362" s="78"/>
      <c r="C362" s="77">
        <v>359</v>
      </c>
      <c r="D362" s="85" t="s">
        <v>409</v>
      </c>
      <c r="E362" s="86" t="str">
        <f t="array" aca="1" ref="E362" ca="1">IFERROR(IMAGE(INDEX(Poke_Ref!$C$2:$C$745, MATCH(D362, Poke_Ref!$B$2:$B$745,0)), 3), "")</f>
        <v/>
      </c>
      <c r="F362" s="7"/>
      <c r="G362" s="7"/>
      <c r="H362" s="7" t="s">
        <v>8</v>
      </c>
      <c r="I362" s="7"/>
      <c r="J362" s="7"/>
      <c r="K362" s="7"/>
      <c r="L362" s="7"/>
      <c r="M362" s="7"/>
      <c r="N362" s="7"/>
      <c r="O362" s="7"/>
      <c r="P362" s="7"/>
      <c r="Q362" s="7"/>
      <c r="R362" s="7"/>
      <c r="S362" s="7"/>
      <c r="T362" s="7"/>
      <c r="U362" s="7"/>
      <c r="V362" s="7"/>
      <c r="W362" s="7"/>
      <c r="X362" s="7"/>
      <c r="Y362" s="7"/>
      <c r="Z362" s="103"/>
      <c r="AA362" s="103"/>
      <c r="AB362" s="103"/>
      <c r="AC362" s="103"/>
      <c r="AD362" s="103"/>
      <c r="AE362" s="103"/>
      <c r="AF362" s="73"/>
      <c r="AG362" s="74"/>
      <c r="AH362" s="74"/>
      <c r="AI362" s="74"/>
      <c r="AJ362" s="74"/>
      <c r="AK362" s="74"/>
      <c r="AL362" s="74"/>
      <c r="AM362" s="74"/>
      <c r="AN362" s="74"/>
      <c r="AO362" s="74"/>
      <c r="AP362" s="74"/>
      <c r="AQ362" s="74"/>
      <c r="AR362" s="74"/>
      <c r="AS362" s="74"/>
      <c r="AT362" s="74"/>
      <c r="AU362" s="74"/>
      <c r="AV362" s="74"/>
      <c r="AW362" s="74"/>
      <c r="AX362" s="74"/>
      <c r="AY362" s="74"/>
      <c r="AZ362" s="74"/>
      <c r="BA362" s="74"/>
    </row>
    <row r="363" spans="1:53" ht="26.25" customHeight="1" x14ac:dyDescent="0.2">
      <c r="A363" s="77"/>
      <c r="B363" s="78"/>
      <c r="C363" s="77">
        <v>360</v>
      </c>
      <c r="D363" s="85" t="s">
        <v>410</v>
      </c>
      <c r="E363" s="86" t="str">
        <f t="array" aca="1" ref="E363" ca="1">IFERROR(IMAGE(INDEX(Poke_Ref!$C$2:$C$745, MATCH(D363, Poke_Ref!$B$2:$B$745,0)), 3), "")</f>
        <v/>
      </c>
      <c r="F363" s="7"/>
      <c r="G363" s="7"/>
      <c r="H363" s="7" t="s">
        <v>8</v>
      </c>
      <c r="I363" s="7"/>
      <c r="J363" s="7"/>
      <c r="K363" s="7"/>
      <c r="L363" s="7"/>
      <c r="M363" s="7"/>
      <c r="N363" s="7"/>
      <c r="O363" s="7"/>
      <c r="P363" s="7"/>
      <c r="Q363" s="7"/>
      <c r="R363" s="7"/>
      <c r="S363" s="7"/>
      <c r="T363" s="7"/>
      <c r="U363" s="7"/>
      <c r="V363" s="7"/>
      <c r="W363" s="7"/>
      <c r="X363" s="7"/>
      <c r="Y363" s="7"/>
      <c r="Z363" s="103"/>
      <c r="AA363" s="103"/>
      <c r="AB363" s="103"/>
      <c r="AC363" s="103"/>
      <c r="AD363" s="103"/>
      <c r="AE363" s="103"/>
      <c r="AF363" s="73"/>
      <c r="AG363" s="74"/>
      <c r="AH363" s="74"/>
      <c r="AI363" s="74"/>
      <c r="AJ363" s="74"/>
      <c r="AK363" s="74"/>
      <c r="AL363" s="74"/>
      <c r="AM363" s="74"/>
      <c r="AN363" s="74"/>
      <c r="AO363" s="74"/>
      <c r="AP363" s="74"/>
      <c r="AQ363" s="74"/>
      <c r="AR363" s="74"/>
      <c r="AS363" s="74"/>
      <c r="AT363" s="74"/>
      <c r="AU363" s="74"/>
      <c r="AV363" s="74"/>
      <c r="AW363" s="74"/>
      <c r="AX363" s="74"/>
      <c r="AY363" s="74"/>
      <c r="AZ363" s="74"/>
      <c r="BA363" s="74"/>
    </row>
    <row r="364" spans="1:53" ht="26.25" customHeight="1" x14ac:dyDescent="0.2">
      <c r="A364" s="77"/>
      <c r="B364" s="78"/>
      <c r="C364" s="77">
        <v>361</v>
      </c>
      <c r="D364" s="85" t="s">
        <v>411</v>
      </c>
      <c r="E364" s="86" t="str">
        <f t="array" aca="1" ref="E364" ca="1">IFERROR(IMAGE(INDEX(Poke_Ref!$C$2:$C$745, MATCH(D364, Poke_Ref!$B$2:$B$745,0)), 3), "")</f>
        <v/>
      </c>
      <c r="F364" s="7"/>
      <c r="G364" s="7"/>
      <c r="H364" s="7" t="s">
        <v>8</v>
      </c>
      <c r="I364" s="7"/>
      <c r="J364" s="7"/>
      <c r="K364" s="7"/>
      <c r="L364" s="7"/>
      <c r="M364" s="7"/>
      <c r="N364" s="7"/>
      <c r="O364" s="7"/>
      <c r="P364" s="7"/>
      <c r="Q364" s="7"/>
      <c r="R364" s="7"/>
      <c r="S364" s="7"/>
      <c r="T364" s="7"/>
      <c r="U364" s="7"/>
      <c r="V364" s="7"/>
      <c r="W364" s="7"/>
      <c r="X364" s="7"/>
      <c r="Y364" s="7"/>
      <c r="Z364" s="103"/>
      <c r="AA364" s="103"/>
      <c r="AB364" s="103"/>
      <c r="AC364" s="103"/>
      <c r="AD364" s="103"/>
      <c r="AE364" s="103"/>
      <c r="AF364" s="73"/>
      <c r="AG364" s="74"/>
      <c r="AH364" s="74"/>
      <c r="AI364" s="74"/>
      <c r="AJ364" s="74"/>
      <c r="AK364" s="74"/>
      <c r="AL364" s="74"/>
      <c r="AM364" s="74"/>
      <c r="AN364" s="74"/>
      <c r="AO364" s="74"/>
      <c r="AP364" s="74"/>
      <c r="AQ364" s="74"/>
      <c r="AR364" s="74"/>
      <c r="AS364" s="74"/>
      <c r="AT364" s="74"/>
      <c r="AU364" s="74"/>
      <c r="AV364" s="74"/>
      <c r="AW364" s="74"/>
      <c r="AX364" s="74"/>
      <c r="AY364" s="74"/>
      <c r="AZ364" s="74"/>
      <c r="BA364" s="74"/>
    </row>
    <row r="365" spans="1:53" ht="26.25" customHeight="1" x14ac:dyDescent="0.2">
      <c r="A365" s="77"/>
      <c r="B365" s="78"/>
      <c r="C365" s="77">
        <v>362</v>
      </c>
      <c r="D365" s="85" t="s">
        <v>412</v>
      </c>
      <c r="E365" s="86" t="str">
        <f t="array" aca="1" ref="E365" ca="1">IFERROR(IMAGE(INDEX(Poke_Ref!$C$2:$C$745, MATCH(D365, Poke_Ref!$B$2:$B$745,0)), 3), "")</f>
        <v/>
      </c>
      <c r="F365" s="95"/>
      <c r="G365" s="95"/>
      <c r="H365" s="95"/>
      <c r="I365" s="95"/>
      <c r="J365" s="95"/>
      <c r="K365" s="95"/>
      <c r="L365" s="95"/>
      <c r="M365" s="95"/>
      <c r="N365" s="95"/>
      <c r="O365" s="95"/>
      <c r="P365" s="95"/>
      <c r="Q365" s="95"/>
      <c r="R365" s="95"/>
      <c r="S365" s="95"/>
      <c r="T365" s="95"/>
      <c r="U365" s="95"/>
      <c r="V365" s="95"/>
      <c r="W365" s="95"/>
      <c r="X365" s="95"/>
      <c r="Y365" s="95"/>
      <c r="Z365" s="102"/>
      <c r="AA365" s="102"/>
      <c r="AB365" s="102"/>
      <c r="AC365" s="102"/>
      <c r="AD365" s="102"/>
      <c r="AE365" s="102"/>
      <c r="AF365" s="73"/>
      <c r="AG365" s="74"/>
      <c r="AH365" s="74"/>
      <c r="AI365" s="74"/>
      <c r="AJ365" s="74"/>
      <c r="AK365" s="74"/>
      <c r="AL365" s="74"/>
      <c r="AM365" s="74"/>
      <c r="AN365" s="74"/>
      <c r="AO365" s="74"/>
      <c r="AP365" s="74"/>
      <c r="AQ365" s="74"/>
      <c r="AR365" s="74"/>
      <c r="AS365" s="74"/>
      <c r="AT365" s="74"/>
      <c r="AU365" s="74"/>
      <c r="AV365" s="74"/>
      <c r="AW365" s="74"/>
      <c r="AX365" s="74"/>
      <c r="AY365" s="74"/>
      <c r="AZ365" s="74"/>
      <c r="BA365" s="74"/>
    </row>
    <row r="366" spans="1:53" ht="26.25" customHeight="1" x14ac:dyDescent="0.2">
      <c r="A366" s="77"/>
      <c r="B366" s="78"/>
      <c r="C366" s="77">
        <v>363</v>
      </c>
      <c r="D366" s="85" t="s">
        <v>413</v>
      </c>
      <c r="E366" s="86" t="str">
        <f t="array" aca="1" ref="E366" ca="1">IFERROR(IMAGE(INDEX(Poke_Ref!$C$2:$C$745, MATCH(D366, Poke_Ref!$B$2:$B$745,0)), 3), "")</f>
        <v/>
      </c>
      <c r="F366" s="7"/>
      <c r="G366" s="7"/>
      <c r="H366" s="7" t="s">
        <v>8</v>
      </c>
      <c r="I366" s="7"/>
      <c r="J366" s="7"/>
      <c r="K366" s="7"/>
      <c r="L366" s="7"/>
      <c r="M366" s="7"/>
      <c r="N366" s="7"/>
      <c r="O366" s="7"/>
      <c r="P366" s="7"/>
      <c r="Q366" s="7"/>
      <c r="R366" s="7"/>
      <c r="S366" s="7"/>
      <c r="T366" s="7"/>
      <c r="U366" s="7"/>
      <c r="V366" s="7"/>
      <c r="W366" s="7"/>
      <c r="X366" s="7"/>
      <c r="Y366" s="7"/>
      <c r="Z366" s="103"/>
      <c r="AA366" s="103"/>
      <c r="AB366" s="103"/>
      <c r="AC366" s="103"/>
      <c r="AD366" s="103"/>
      <c r="AE366" s="103"/>
      <c r="AF366" s="73"/>
      <c r="AG366" s="74"/>
      <c r="AH366" s="74"/>
      <c r="AI366" s="74"/>
      <c r="AJ366" s="74"/>
      <c r="AK366" s="74"/>
      <c r="AL366" s="74"/>
      <c r="AM366" s="74"/>
      <c r="AN366" s="74"/>
      <c r="AO366" s="74"/>
      <c r="AP366" s="74"/>
      <c r="AQ366" s="74"/>
      <c r="AR366" s="74"/>
      <c r="AS366" s="74"/>
      <c r="AT366" s="74"/>
      <c r="AU366" s="74"/>
      <c r="AV366" s="74"/>
      <c r="AW366" s="74"/>
      <c r="AX366" s="74"/>
      <c r="AY366" s="74"/>
      <c r="AZ366" s="74"/>
      <c r="BA366" s="74"/>
    </row>
    <row r="367" spans="1:53" ht="26.25" customHeight="1" x14ac:dyDescent="0.2">
      <c r="A367" s="77"/>
      <c r="B367" s="78"/>
      <c r="C367" s="77">
        <v>364</v>
      </c>
      <c r="D367" s="85" t="s">
        <v>414</v>
      </c>
      <c r="E367" s="86" t="str">
        <f t="array" aca="1" ref="E367" ca="1">IFERROR(IMAGE(INDEX(Poke_Ref!$C$2:$C$745, MATCH(D367, Poke_Ref!$B$2:$B$745,0)), 3), "")</f>
        <v/>
      </c>
      <c r="F367" s="7"/>
      <c r="G367" s="7"/>
      <c r="H367" s="7" t="s">
        <v>8</v>
      </c>
      <c r="I367" s="7"/>
      <c r="J367" s="7"/>
      <c r="K367" s="7"/>
      <c r="L367" s="7"/>
      <c r="M367" s="7"/>
      <c r="N367" s="7"/>
      <c r="O367" s="7"/>
      <c r="P367" s="7"/>
      <c r="Q367" s="7"/>
      <c r="R367" s="7"/>
      <c r="S367" s="7"/>
      <c r="T367" s="7"/>
      <c r="U367" s="7"/>
      <c r="V367" s="7"/>
      <c r="W367" s="7"/>
      <c r="X367" s="7"/>
      <c r="Y367" s="7"/>
      <c r="Z367" s="103"/>
      <c r="AA367" s="103"/>
      <c r="AB367" s="103"/>
      <c r="AC367" s="103"/>
      <c r="AD367" s="103"/>
      <c r="AE367" s="103"/>
      <c r="AF367" s="73"/>
      <c r="AG367" s="74"/>
      <c r="AH367" s="74"/>
      <c r="AI367" s="74"/>
      <c r="AJ367" s="74"/>
      <c r="AK367" s="74"/>
      <c r="AL367" s="74"/>
      <c r="AM367" s="74"/>
      <c r="AN367" s="74"/>
      <c r="AO367" s="74"/>
      <c r="AP367" s="74"/>
      <c r="AQ367" s="74"/>
      <c r="AR367" s="74"/>
      <c r="AS367" s="74"/>
      <c r="AT367" s="74"/>
      <c r="AU367" s="74"/>
      <c r="AV367" s="74"/>
      <c r="AW367" s="74"/>
      <c r="AX367" s="74"/>
      <c r="AY367" s="74"/>
      <c r="AZ367" s="74"/>
      <c r="BA367" s="74"/>
    </row>
    <row r="368" spans="1:53" ht="26.25" customHeight="1" x14ac:dyDescent="0.2">
      <c r="A368" s="77"/>
      <c r="B368" s="78"/>
      <c r="C368" s="77">
        <v>365</v>
      </c>
      <c r="D368" s="85" t="s">
        <v>415</v>
      </c>
      <c r="E368" s="86" t="str">
        <f t="array" aca="1" ref="E368" ca="1">IFERROR(IMAGE(INDEX(Poke_Ref!$C$2:$C$745, MATCH(D368, Poke_Ref!$B$2:$B$745,0)), 3), "")</f>
        <v/>
      </c>
      <c r="F368" s="7"/>
      <c r="G368" s="7"/>
      <c r="H368" s="7"/>
      <c r="I368" s="7"/>
      <c r="J368" s="7"/>
      <c r="K368" s="7"/>
      <c r="L368" s="7"/>
      <c r="M368" s="7"/>
      <c r="N368" s="7"/>
      <c r="O368" s="7"/>
      <c r="P368" s="7"/>
      <c r="Q368" s="7"/>
      <c r="R368" s="7"/>
      <c r="S368" s="7"/>
      <c r="T368" s="7"/>
      <c r="U368" s="7"/>
      <c r="V368" s="7"/>
      <c r="W368" s="7"/>
      <c r="X368" s="7"/>
      <c r="Y368" s="7"/>
      <c r="Z368" s="103"/>
      <c r="AA368" s="103"/>
      <c r="AB368" s="103"/>
      <c r="AC368" s="103"/>
      <c r="AD368" s="103"/>
      <c r="AE368" s="103"/>
      <c r="AF368" s="73"/>
      <c r="AG368" s="74"/>
      <c r="AH368" s="74"/>
      <c r="AI368" s="74"/>
      <c r="AJ368" s="74"/>
      <c r="AK368" s="74"/>
      <c r="AL368" s="74"/>
      <c r="AM368" s="74"/>
      <c r="AN368" s="74"/>
      <c r="AO368" s="74"/>
      <c r="AP368" s="74"/>
      <c r="AQ368" s="74"/>
      <c r="AR368" s="74"/>
      <c r="AS368" s="74"/>
      <c r="AT368" s="74"/>
      <c r="AU368" s="74"/>
      <c r="AV368" s="74"/>
      <c r="AW368" s="74"/>
      <c r="AX368" s="74"/>
      <c r="AY368" s="74"/>
      <c r="AZ368" s="74"/>
      <c r="BA368" s="74"/>
    </row>
    <row r="369" spans="1:53" ht="26.25" customHeight="1" x14ac:dyDescent="0.2">
      <c r="A369" s="77"/>
      <c r="B369" s="78"/>
      <c r="C369" s="77">
        <v>366</v>
      </c>
      <c r="D369" s="85" t="s">
        <v>416</v>
      </c>
      <c r="E369" s="86" t="str">
        <f t="array" aca="1" ref="E369" ca="1">IFERROR(IMAGE(INDEX(Poke_Ref!$C$2:$C$745, MATCH(D369, Poke_Ref!$B$2:$B$745,0)), 3), "")</f>
        <v/>
      </c>
      <c r="F369" s="7"/>
      <c r="G369" s="7"/>
      <c r="H369" s="7" t="s">
        <v>8</v>
      </c>
      <c r="I369" s="7"/>
      <c r="J369" s="7"/>
      <c r="K369" s="7"/>
      <c r="L369" s="7"/>
      <c r="M369" s="7"/>
      <c r="N369" s="7"/>
      <c r="O369" s="7"/>
      <c r="P369" s="7"/>
      <c r="Q369" s="7"/>
      <c r="R369" s="7"/>
      <c r="S369" s="7"/>
      <c r="T369" s="7"/>
      <c r="U369" s="7"/>
      <c r="V369" s="7"/>
      <c r="W369" s="7"/>
      <c r="X369" s="7"/>
      <c r="Y369" s="7"/>
      <c r="Z369" s="103"/>
      <c r="AA369" s="103"/>
      <c r="AB369" s="103"/>
      <c r="AC369" s="103"/>
      <c r="AD369" s="103"/>
      <c r="AE369" s="103"/>
      <c r="AF369" s="73"/>
      <c r="AG369" s="74"/>
      <c r="AH369" s="74"/>
      <c r="AI369" s="74"/>
      <c r="AJ369" s="74"/>
      <c r="AK369" s="74"/>
      <c r="AL369" s="74"/>
      <c r="AM369" s="74"/>
      <c r="AN369" s="74"/>
      <c r="AO369" s="74"/>
      <c r="AP369" s="74"/>
      <c r="AQ369" s="74"/>
      <c r="AR369" s="74"/>
      <c r="AS369" s="74"/>
      <c r="AT369" s="74"/>
      <c r="AU369" s="74"/>
      <c r="AV369" s="74"/>
      <c r="AW369" s="74"/>
      <c r="AX369" s="74"/>
      <c r="AY369" s="74"/>
      <c r="AZ369" s="74"/>
      <c r="BA369" s="74"/>
    </row>
    <row r="370" spans="1:53" ht="26.25" customHeight="1" x14ac:dyDescent="0.2">
      <c r="A370" s="77"/>
      <c r="B370" s="78"/>
      <c r="C370" s="77">
        <v>367</v>
      </c>
      <c r="D370" s="85" t="s">
        <v>417</v>
      </c>
      <c r="E370" s="86" t="str">
        <f t="array" aca="1" ref="E370" ca="1">IFERROR(IMAGE(INDEX(Poke_Ref!$C$2:$C$745, MATCH(D370, Poke_Ref!$B$2:$B$745,0)), 3), "")</f>
        <v/>
      </c>
      <c r="F370" s="7"/>
      <c r="G370" s="7"/>
      <c r="H370" s="7"/>
      <c r="I370" s="7"/>
      <c r="J370" s="7"/>
      <c r="K370" s="7"/>
      <c r="L370" s="7"/>
      <c r="M370" s="7"/>
      <c r="N370" s="7"/>
      <c r="O370" s="7"/>
      <c r="P370" s="7"/>
      <c r="Q370" s="7"/>
      <c r="R370" s="7"/>
      <c r="S370" s="7"/>
      <c r="T370" s="7"/>
      <c r="U370" s="7"/>
      <c r="V370" s="7"/>
      <c r="W370" s="7"/>
      <c r="X370" s="7"/>
      <c r="Y370" s="7"/>
      <c r="Z370" s="103"/>
      <c r="AA370" s="103"/>
      <c r="AB370" s="103"/>
      <c r="AC370" s="103"/>
      <c r="AD370" s="103"/>
      <c r="AE370" s="103"/>
      <c r="AF370" s="73"/>
      <c r="AG370" s="74"/>
      <c r="AH370" s="74"/>
      <c r="AI370" s="74"/>
      <c r="AJ370" s="74"/>
      <c r="AK370" s="74"/>
      <c r="AL370" s="74"/>
      <c r="AM370" s="74"/>
      <c r="AN370" s="74"/>
      <c r="AO370" s="74"/>
      <c r="AP370" s="74"/>
      <c r="AQ370" s="74"/>
      <c r="AR370" s="74"/>
      <c r="AS370" s="74"/>
      <c r="AT370" s="74"/>
      <c r="AU370" s="74"/>
      <c r="AV370" s="74"/>
      <c r="AW370" s="74"/>
      <c r="AX370" s="74"/>
      <c r="AY370" s="74"/>
      <c r="AZ370" s="74"/>
      <c r="BA370" s="74"/>
    </row>
    <row r="371" spans="1:53" ht="26.25" customHeight="1" x14ac:dyDescent="0.2">
      <c r="A371" s="77"/>
      <c r="B371" s="78"/>
      <c r="C371" s="77">
        <v>368</v>
      </c>
      <c r="D371" s="85" t="s">
        <v>418</v>
      </c>
      <c r="E371" s="86" t="str">
        <f t="array" aca="1" ref="E371" ca="1">IFERROR(IMAGE(INDEX(Poke_Ref!$C$2:$C$745, MATCH(D371, Poke_Ref!$B$2:$B$745,0)), 3), "")</f>
        <v/>
      </c>
      <c r="F371" s="95"/>
      <c r="G371" s="95"/>
      <c r="H371" s="95"/>
      <c r="I371" s="95"/>
      <c r="J371" s="95"/>
      <c r="K371" s="95"/>
      <c r="L371" s="95"/>
      <c r="M371" s="95"/>
      <c r="N371" s="95"/>
      <c r="O371" s="95"/>
      <c r="P371" s="95"/>
      <c r="Q371" s="95"/>
      <c r="R371" s="95"/>
      <c r="S371" s="95"/>
      <c r="T371" s="95"/>
      <c r="U371" s="95"/>
      <c r="V371" s="95"/>
      <c r="W371" s="95"/>
      <c r="X371" s="95"/>
      <c r="Y371" s="95"/>
      <c r="Z371" s="102"/>
      <c r="AA371" s="102"/>
      <c r="AB371" s="102"/>
      <c r="AC371" s="102"/>
      <c r="AD371" s="102"/>
      <c r="AE371" s="102"/>
      <c r="AF371" s="73"/>
      <c r="AG371" s="74"/>
      <c r="AH371" s="74"/>
      <c r="AI371" s="74"/>
      <c r="AJ371" s="74"/>
      <c r="AK371" s="74"/>
      <c r="AL371" s="74"/>
      <c r="AM371" s="74"/>
      <c r="AN371" s="74"/>
      <c r="AO371" s="74"/>
      <c r="AP371" s="74"/>
      <c r="AQ371" s="74"/>
      <c r="AR371" s="74"/>
      <c r="AS371" s="74"/>
      <c r="AT371" s="74"/>
      <c r="AU371" s="74"/>
      <c r="AV371" s="74"/>
      <c r="AW371" s="74"/>
      <c r="AX371" s="74"/>
      <c r="AY371" s="74"/>
      <c r="AZ371" s="74"/>
      <c r="BA371" s="74"/>
    </row>
    <row r="372" spans="1:53" ht="26.25" customHeight="1" x14ac:dyDescent="0.2">
      <c r="A372" s="77"/>
      <c r="B372" s="78"/>
      <c r="C372" s="77">
        <v>369</v>
      </c>
      <c r="D372" s="85" t="s">
        <v>419</v>
      </c>
      <c r="E372" s="86" t="str">
        <f t="array" aca="1" ref="E372" ca="1">IFERROR(IMAGE(INDEX(Poke_Ref!$C$2:$C$745, MATCH(D372, Poke_Ref!$B$2:$B$745,0)), 3), "")</f>
        <v/>
      </c>
      <c r="F372" s="7"/>
      <c r="G372" s="7"/>
      <c r="H372" s="7" t="s">
        <v>8</v>
      </c>
      <c r="I372" s="7"/>
      <c r="J372" s="7"/>
      <c r="K372" s="7"/>
      <c r="L372" s="7"/>
      <c r="M372" s="7"/>
      <c r="N372" s="7"/>
      <c r="O372" s="7"/>
      <c r="P372" s="7"/>
      <c r="Q372" s="7"/>
      <c r="R372" s="7"/>
      <c r="S372" s="7"/>
      <c r="T372" s="7"/>
      <c r="U372" s="7"/>
      <c r="V372" s="7"/>
      <c r="W372" s="7"/>
      <c r="X372" s="7"/>
      <c r="Y372" s="7"/>
      <c r="Z372" s="103"/>
      <c r="AA372" s="103"/>
      <c r="AB372" s="103"/>
      <c r="AC372" s="103"/>
      <c r="AD372" s="103"/>
      <c r="AE372" s="103"/>
      <c r="AF372" s="73"/>
      <c r="AG372" s="74"/>
      <c r="AH372" s="74"/>
      <c r="AI372" s="74"/>
      <c r="AJ372" s="74"/>
      <c r="AK372" s="74"/>
      <c r="AL372" s="74"/>
      <c r="AM372" s="74"/>
      <c r="AN372" s="74"/>
      <c r="AO372" s="74"/>
      <c r="AP372" s="74"/>
      <c r="AQ372" s="74"/>
      <c r="AR372" s="74"/>
      <c r="AS372" s="74"/>
      <c r="AT372" s="74"/>
      <c r="AU372" s="74"/>
      <c r="AV372" s="74"/>
      <c r="AW372" s="74"/>
      <c r="AX372" s="74"/>
      <c r="AY372" s="74"/>
      <c r="AZ372" s="74"/>
      <c r="BA372" s="74"/>
    </row>
    <row r="373" spans="1:53" ht="26.25" customHeight="1" x14ac:dyDescent="0.2">
      <c r="A373" s="77"/>
      <c r="B373" s="78"/>
      <c r="C373" s="77">
        <v>370</v>
      </c>
      <c r="D373" s="85" t="s">
        <v>420</v>
      </c>
      <c r="E373" s="86" t="str">
        <f t="array" aca="1" ref="E373" ca="1">IFERROR(IMAGE(INDEX(Poke_Ref!$C$2:$C$745, MATCH(D373, Poke_Ref!$B$2:$B$745,0)), 3), "")</f>
        <v/>
      </c>
      <c r="F373" s="7"/>
      <c r="G373" s="7"/>
      <c r="H373" s="7" t="s">
        <v>8</v>
      </c>
      <c r="I373" s="7"/>
      <c r="J373" s="7"/>
      <c r="K373" s="7"/>
      <c r="L373" s="7"/>
      <c r="M373" s="7"/>
      <c r="N373" s="7"/>
      <c r="O373" s="7"/>
      <c r="P373" s="7"/>
      <c r="Q373" s="7"/>
      <c r="R373" s="7"/>
      <c r="S373" s="7"/>
      <c r="T373" s="7"/>
      <c r="U373" s="7"/>
      <c r="V373" s="7"/>
      <c r="W373" s="7"/>
      <c r="X373" s="7"/>
      <c r="Y373" s="7"/>
      <c r="Z373" s="103"/>
      <c r="AA373" s="103"/>
      <c r="AB373" s="103"/>
      <c r="AC373" s="103"/>
      <c r="AD373" s="103"/>
      <c r="AE373" s="103"/>
      <c r="AF373" s="73"/>
      <c r="AG373" s="74"/>
      <c r="AH373" s="74"/>
      <c r="AI373" s="74"/>
      <c r="AJ373" s="74"/>
      <c r="AK373" s="74"/>
      <c r="AL373" s="74"/>
      <c r="AM373" s="74"/>
      <c r="AN373" s="74"/>
      <c r="AO373" s="74"/>
      <c r="AP373" s="74"/>
      <c r="AQ373" s="74"/>
      <c r="AR373" s="74"/>
      <c r="AS373" s="74"/>
      <c r="AT373" s="74"/>
      <c r="AU373" s="74"/>
      <c r="AV373" s="74"/>
      <c r="AW373" s="74"/>
      <c r="AX373" s="74"/>
      <c r="AY373" s="74"/>
      <c r="AZ373" s="74"/>
      <c r="BA373" s="74"/>
    </row>
    <row r="374" spans="1:53" ht="26.25" customHeight="1" x14ac:dyDescent="0.2">
      <c r="A374" s="77"/>
      <c r="B374" s="78"/>
      <c r="C374" s="77">
        <v>371</v>
      </c>
      <c r="D374" s="85" t="s">
        <v>421</v>
      </c>
      <c r="E374" s="86" t="str">
        <f t="array" aca="1" ref="E374" ca="1">IFERROR(IMAGE(INDEX(Poke_Ref!$C$2:$C$745, MATCH(D374, Poke_Ref!$B$2:$B$745,0)), 3), "")</f>
        <v/>
      </c>
      <c r="F374" s="7"/>
      <c r="G374" s="7"/>
      <c r="H374" s="7" t="s">
        <v>8</v>
      </c>
      <c r="I374" s="7"/>
      <c r="J374" s="7"/>
      <c r="K374" s="7"/>
      <c r="L374" s="7"/>
      <c r="M374" s="7"/>
      <c r="N374" s="7"/>
      <c r="O374" s="7"/>
      <c r="P374" s="7"/>
      <c r="Q374" s="7"/>
      <c r="R374" s="7"/>
      <c r="S374" s="7"/>
      <c r="T374" s="7"/>
      <c r="U374" s="7"/>
      <c r="V374" s="7"/>
      <c r="W374" s="7"/>
      <c r="X374" s="7"/>
      <c r="Y374" s="7"/>
      <c r="Z374" s="103"/>
      <c r="AA374" s="103"/>
      <c r="AB374" s="103"/>
      <c r="AC374" s="103"/>
      <c r="AD374" s="103"/>
      <c r="AE374" s="103"/>
      <c r="AF374" s="73"/>
      <c r="AG374" s="74"/>
      <c r="AH374" s="74"/>
      <c r="AI374" s="74"/>
      <c r="AJ374" s="74"/>
      <c r="AK374" s="74"/>
      <c r="AL374" s="74"/>
      <c r="AM374" s="74"/>
      <c r="AN374" s="74"/>
      <c r="AO374" s="74"/>
      <c r="AP374" s="74"/>
      <c r="AQ374" s="74"/>
      <c r="AR374" s="74"/>
      <c r="AS374" s="74"/>
      <c r="AT374" s="74"/>
      <c r="AU374" s="74"/>
      <c r="AV374" s="74"/>
      <c r="AW374" s="74"/>
      <c r="AX374" s="74"/>
      <c r="AY374" s="74"/>
      <c r="AZ374" s="74"/>
      <c r="BA374" s="74"/>
    </row>
    <row r="375" spans="1:53" ht="26.25" customHeight="1" x14ac:dyDescent="0.2">
      <c r="A375" s="77"/>
      <c r="B375" s="78"/>
      <c r="C375" s="77">
        <v>372</v>
      </c>
      <c r="D375" s="85" t="s">
        <v>422</v>
      </c>
      <c r="E375" s="86" t="str">
        <f t="array" aca="1" ref="E375" ca="1">IFERROR(IMAGE(INDEX(Poke_Ref!$C$2:$C$745, MATCH(D375, Poke_Ref!$B$2:$B$745,0)), 3), "")</f>
        <v/>
      </c>
      <c r="F375" s="7"/>
      <c r="G375" s="7"/>
      <c r="H375" s="7" t="s">
        <v>8</v>
      </c>
      <c r="I375" s="7"/>
      <c r="J375" s="7"/>
      <c r="K375" s="7"/>
      <c r="L375" s="7"/>
      <c r="M375" s="7"/>
      <c r="N375" s="7"/>
      <c r="O375" s="7"/>
      <c r="P375" s="7"/>
      <c r="Q375" s="7"/>
      <c r="R375" s="7"/>
      <c r="S375" s="7"/>
      <c r="T375" s="7"/>
      <c r="U375" s="7"/>
      <c r="V375" s="7"/>
      <c r="W375" s="7"/>
      <c r="X375" s="7"/>
      <c r="Y375" s="7"/>
      <c r="Z375" s="103"/>
      <c r="AA375" s="103"/>
      <c r="AB375" s="103"/>
      <c r="AC375" s="103"/>
      <c r="AD375" s="103"/>
      <c r="AE375" s="103"/>
      <c r="AF375" s="73"/>
      <c r="AG375" s="74"/>
      <c r="AH375" s="74"/>
      <c r="AI375" s="74"/>
      <c r="AJ375" s="74"/>
      <c r="AK375" s="74"/>
      <c r="AL375" s="74"/>
      <c r="AM375" s="74"/>
      <c r="AN375" s="74"/>
      <c r="AO375" s="74"/>
      <c r="AP375" s="74"/>
      <c r="AQ375" s="74"/>
      <c r="AR375" s="74"/>
      <c r="AS375" s="74"/>
      <c r="AT375" s="74"/>
      <c r="AU375" s="74"/>
      <c r="AV375" s="74"/>
      <c r="AW375" s="74"/>
      <c r="AX375" s="74"/>
      <c r="AY375" s="74"/>
      <c r="AZ375" s="74"/>
      <c r="BA375" s="74"/>
    </row>
    <row r="376" spans="1:53" ht="26.25" customHeight="1" x14ac:dyDescent="0.2">
      <c r="A376" s="77"/>
      <c r="B376" s="78"/>
      <c r="C376" s="77">
        <v>373</v>
      </c>
      <c r="D376" s="85" t="s">
        <v>423</v>
      </c>
      <c r="E376" s="86" t="str">
        <f t="array" aca="1" ref="E376" ca="1">IFERROR(IMAGE(INDEX(Poke_Ref!$C$2:$C$745, MATCH(D376, Poke_Ref!$B$2:$B$745,0)), 3), "")</f>
        <v/>
      </c>
      <c r="F376" s="95"/>
      <c r="G376" s="95"/>
      <c r="H376" s="95"/>
      <c r="I376" s="95"/>
      <c r="J376" s="95"/>
      <c r="K376" s="95"/>
      <c r="L376" s="95"/>
      <c r="M376" s="95"/>
      <c r="N376" s="95"/>
      <c r="O376" s="95"/>
      <c r="P376" s="95"/>
      <c r="Q376" s="95"/>
      <c r="R376" s="95"/>
      <c r="S376" s="95"/>
      <c r="T376" s="95"/>
      <c r="U376" s="95"/>
      <c r="V376" s="95"/>
      <c r="W376" s="95"/>
      <c r="X376" s="95"/>
      <c r="Y376" s="95"/>
      <c r="Z376" s="102"/>
      <c r="AA376" s="102"/>
      <c r="AB376" s="102"/>
      <c r="AC376" s="102"/>
      <c r="AD376" s="102"/>
      <c r="AE376" s="102"/>
      <c r="AF376" s="73"/>
      <c r="AG376" s="74"/>
      <c r="AH376" s="74"/>
      <c r="AI376" s="74"/>
      <c r="AJ376" s="74"/>
      <c r="AK376" s="74"/>
      <c r="AL376" s="74"/>
      <c r="AM376" s="74"/>
      <c r="AN376" s="74"/>
      <c r="AO376" s="74"/>
      <c r="AP376" s="74"/>
      <c r="AQ376" s="74"/>
      <c r="AR376" s="74"/>
      <c r="AS376" s="74"/>
      <c r="AT376" s="74"/>
      <c r="AU376" s="74"/>
      <c r="AV376" s="74"/>
      <c r="AW376" s="74"/>
      <c r="AX376" s="74"/>
      <c r="AY376" s="74"/>
      <c r="AZ376" s="74"/>
      <c r="BA376" s="74"/>
    </row>
    <row r="377" spans="1:53" ht="26.25" customHeight="1" x14ac:dyDescent="0.2">
      <c r="A377" s="77"/>
      <c r="B377" s="78"/>
      <c r="C377" s="77">
        <v>374</v>
      </c>
      <c r="D377" s="85" t="s">
        <v>424</v>
      </c>
      <c r="E377" s="86" t="str">
        <f t="array" aca="1" ref="E377" ca="1">IFERROR(IMAGE(INDEX(Poke_Ref!$C$2:$C$745, MATCH(D377, Poke_Ref!$B$2:$B$745,0)), 3), "")</f>
        <v/>
      </c>
      <c r="F377" s="7"/>
      <c r="G377" s="7"/>
      <c r="H377" s="7" t="s">
        <v>8</v>
      </c>
      <c r="I377" s="7"/>
      <c r="J377" s="7"/>
      <c r="K377" s="7"/>
      <c r="L377" s="7"/>
      <c r="M377" s="7"/>
      <c r="N377" s="7"/>
      <c r="O377" s="7"/>
      <c r="P377" s="7"/>
      <c r="Q377" s="7"/>
      <c r="R377" s="7"/>
      <c r="S377" s="7"/>
      <c r="T377" s="7"/>
      <c r="U377" s="7"/>
      <c r="V377" s="7"/>
      <c r="W377" s="7"/>
      <c r="X377" s="7"/>
      <c r="Y377" s="7"/>
      <c r="Z377" s="103"/>
      <c r="AA377" s="103"/>
      <c r="AB377" s="103"/>
      <c r="AC377" s="103"/>
      <c r="AD377" s="103"/>
      <c r="AE377" s="103"/>
      <c r="AF377" s="73"/>
      <c r="AG377" s="74"/>
      <c r="AH377" s="74"/>
      <c r="AI377" s="74"/>
      <c r="AJ377" s="74"/>
      <c r="AK377" s="74"/>
      <c r="AL377" s="74"/>
      <c r="AM377" s="74"/>
      <c r="AN377" s="74"/>
      <c r="AO377" s="74"/>
      <c r="AP377" s="74"/>
      <c r="AQ377" s="74"/>
      <c r="AR377" s="74"/>
      <c r="AS377" s="74"/>
      <c r="AT377" s="74"/>
      <c r="AU377" s="74"/>
      <c r="AV377" s="74"/>
      <c r="AW377" s="74"/>
      <c r="AX377" s="74"/>
      <c r="AY377" s="74"/>
      <c r="AZ377" s="74"/>
      <c r="BA377" s="74"/>
    </row>
    <row r="378" spans="1:53" ht="26.25" customHeight="1" x14ac:dyDescent="0.2">
      <c r="A378" s="77"/>
      <c r="B378" s="78"/>
      <c r="C378" s="77">
        <v>375</v>
      </c>
      <c r="D378" s="85" t="s">
        <v>425</v>
      </c>
      <c r="E378" s="86" t="str">
        <f t="array" aca="1" ref="E378" ca="1">IFERROR(IMAGE(INDEX(Poke_Ref!$C$2:$C$745, MATCH(D378, Poke_Ref!$B$2:$B$745,0)), 3), "")</f>
        <v/>
      </c>
      <c r="F378" s="7"/>
      <c r="G378" s="7"/>
      <c r="H378" s="7"/>
      <c r="I378" s="7"/>
      <c r="J378" s="7"/>
      <c r="K378" s="7"/>
      <c r="L378" s="7"/>
      <c r="M378" s="7"/>
      <c r="N378" s="7"/>
      <c r="O378" s="7"/>
      <c r="P378" s="7"/>
      <c r="Q378" s="7"/>
      <c r="R378" s="7"/>
      <c r="S378" s="7"/>
      <c r="T378" s="7"/>
      <c r="U378" s="7"/>
      <c r="V378" s="7"/>
      <c r="W378" s="7"/>
      <c r="X378" s="7"/>
      <c r="Y378" s="7"/>
      <c r="Z378" s="103"/>
      <c r="AA378" s="103"/>
      <c r="AB378" s="103"/>
      <c r="AC378" s="103"/>
      <c r="AD378" s="103"/>
      <c r="AE378" s="103"/>
      <c r="AF378" s="73"/>
      <c r="AG378" s="74"/>
      <c r="AH378" s="74"/>
      <c r="AI378" s="74"/>
      <c r="AJ378" s="74"/>
      <c r="AK378" s="74"/>
      <c r="AL378" s="74"/>
      <c r="AM378" s="74"/>
      <c r="AN378" s="74"/>
      <c r="AO378" s="74"/>
      <c r="AP378" s="74"/>
      <c r="AQ378" s="74"/>
      <c r="AR378" s="74"/>
      <c r="AS378" s="74"/>
      <c r="AT378" s="74"/>
      <c r="AU378" s="74"/>
      <c r="AV378" s="74"/>
      <c r="AW378" s="74"/>
      <c r="AX378" s="74"/>
      <c r="AY378" s="74"/>
      <c r="AZ378" s="74"/>
      <c r="BA378" s="74"/>
    </row>
    <row r="379" spans="1:53" ht="26.25" customHeight="1" x14ac:dyDescent="0.2">
      <c r="A379" s="77"/>
      <c r="B379" s="78"/>
      <c r="C379" s="77">
        <v>376</v>
      </c>
      <c r="D379" s="85" t="s">
        <v>426</v>
      </c>
      <c r="E379" s="86" t="str">
        <f t="array" aca="1" ref="E379" ca="1">IFERROR(IMAGE(INDEX(Poke_Ref!$C$2:$C$745, MATCH(D379, Poke_Ref!$B$2:$B$745,0)), 3), "")</f>
        <v/>
      </c>
      <c r="F379" s="7"/>
      <c r="G379" s="7"/>
      <c r="H379" s="7"/>
      <c r="I379" s="7"/>
      <c r="J379" s="7"/>
      <c r="K379" s="7"/>
      <c r="L379" s="7"/>
      <c r="M379" s="7"/>
      <c r="N379" s="7"/>
      <c r="O379" s="7"/>
      <c r="P379" s="7"/>
      <c r="Q379" s="7"/>
      <c r="R379" s="7"/>
      <c r="S379" s="7"/>
      <c r="T379" s="7"/>
      <c r="U379" s="7"/>
      <c r="V379" s="7"/>
      <c r="W379" s="7"/>
      <c r="X379" s="7"/>
      <c r="Y379" s="7"/>
      <c r="Z379" s="103"/>
      <c r="AA379" s="103"/>
      <c r="AB379" s="103"/>
      <c r="AC379" s="103"/>
      <c r="AD379" s="103"/>
      <c r="AE379" s="103"/>
      <c r="AF379" s="73"/>
      <c r="AG379" s="74"/>
      <c r="AH379" s="74"/>
      <c r="AI379" s="74"/>
      <c r="AJ379" s="74"/>
      <c r="AK379" s="74"/>
      <c r="AL379" s="74"/>
      <c r="AM379" s="74"/>
      <c r="AN379" s="74"/>
      <c r="AO379" s="74"/>
      <c r="AP379" s="74"/>
      <c r="AQ379" s="74"/>
      <c r="AR379" s="74"/>
      <c r="AS379" s="74"/>
      <c r="AT379" s="74"/>
      <c r="AU379" s="74"/>
      <c r="AV379" s="74"/>
      <c r="AW379" s="74"/>
      <c r="AX379" s="74"/>
      <c r="AY379" s="74"/>
      <c r="AZ379" s="74"/>
      <c r="BA379" s="74"/>
    </row>
    <row r="380" spans="1:53" ht="26.25" customHeight="1" x14ac:dyDescent="0.2">
      <c r="A380" s="77"/>
      <c r="B380" s="78"/>
      <c r="C380" s="77">
        <v>377</v>
      </c>
      <c r="D380" s="85" t="s">
        <v>427</v>
      </c>
      <c r="E380" s="86" t="str">
        <f t="array" aca="1" ref="E380" ca="1">IFERROR(IMAGE(INDEX(Poke_Ref!$C$2:$C$745, MATCH(D380, Poke_Ref!$B$2:$B$745,0)), 3), "")</f>
        <v/>
      </c>
      <c r="F380" s="87"/>
      <c r="G380" s="87"/>
      <c r="H380" s="87" t="s">
        <v>8</v>
      </c>
      <c r="I380" s="87"/>
      <c r="J380" s="87"/>
      <c r="K380" s="87"/>
      <c r="L380" s="87"/>
      <c r="M380" s="87"/>
      <c r="N380" s="87"/>
      <c r="O380" s="87"/>
      <c r="P380" s="87"/>
      <c r="Q380" s="87"/>
      <c r="R380" s="87"/>
      <c r="S380" s="87"/>
      <c r="T380" s="87"/>
      <c r="U380" s="87"/>
      <c r="V380" s="87"/>
      <c r="W380" s="87"/>
      <c r="X380" s="87"/>
      <c r="Y380" s="87"/>
      <c r="Z380" s="101"/>
      <c r="AA380" s="101"/>
      <c r="AB380" s="101"/>
      <c r="AC380" s="101"/>
      <c r="AD380" s="101"/>
      <c r="AE380" s="101"/>
      <c r="AF380" s="73"/>
      <c r="AG380" s="74"/>
      <c r="AH380" s="74"/>
      <c r="AI380" s="74"/>
      <c r="AJ380" s="74"/>
      <c r="AK380" s="74"/>
      <c r="AL380" s="74"/>
      <c r="AM380" s="74"/>
      <c r="AN380" s="74"/>
      <c r="AO380" s="74"/>
      <c r="AP380" s="74"/>
      <c r="AQ380" s="74"/>
      <c r="AR380" s="74"/>
      <c r="AS380" s="74"/>
      <c r="AT380" s="74"/>
      <c r="AU380" s="74"/>
      <c r="AV380" s="74"/>
      <c r="AW380" s="74"/>
      <c r="AX380" s="74"/>
      <c r="AY380" s="74"/>
      <c r="AZ380" s="74"/>
      <c r="BA380" s="74"/>
    </row>
    <row r="381" spans="1:53" ht="26.25" customHeight="1" x14ac:dyDescent="0.2">
      <c r="A381" s="77"/>
      <c r="B381" s="78"/>
      <c r="C381" s="77">
        <v>378</v>
      </c>
      <c r="D381" s="85" t="s">
        <v>428</v>
      </c>
      <c r="E381" s="86" t="str">
        <f t="array" aca="1" ref="E381" ca="1">IFERROR(IMAGE(INDEX(Poke_Ref!$C$2:$C$745, MATCH(D381, Poke_Ref!$B$2:$B$745,0)), 3), "")</f>
        <v/>
      </c>
      <c r="F381" s="95"/>
      <c r="G381" s="95"/>
      <c r="H381" s="95"/>
      <c r="I381" s="95"/>
      <c r="J381" s="95"/>
      <c r="K381" s="95"/>
      <c r="L381" s="95"/>
      <c r="M381" s="95"/>
      <c r="N381" s="95"/>
      <c r="O381" s="95"/>
      <c r="P381" s="95"/>
      <c r="Q381" s="95"/>
      <c r="R381" s="95"/>
      <c r="S381" s="95"/>
      <c r="T381" s="95"/>
      <c r="U381" s="95"/>
      <c r="V381" s="95"/>
      <c r="W381" s="95"/>
      <c r="X381" s="95"/>
      <c r="Y381" s="95"/>
      <c r="Z381" s="102"/>
      <c r="AA381" s="102"/>
      <c r="AB381" s="102"/>
      <c r="AC381" s="102"/>
      <c r="AD381" s="102"/>
      <c r="AE381" s="102"/>
      <c r="AF381" s="73"/>
      <c r="AG381" s="74"/>
      <c r="AH381" s="74"/>
      <c r="AI381" s="74"/>
      <c r="AJ381" s="74"/>
      <c r="AK381" s="74"/>
      <c r="AL381" s="74"/>
      <c r="AM381" s="74"/>
      <c r="AN381" s="74"/>
      <c r="AO381" s="74"/>
      <c r="AP381" s="74"/>
      <c r="AQ381" s="74"/>
      <c r="AR381" s="74"/>
      <c r="AS381" s="74"/>
      <c r="AT381" s="74"/>
      <c r="AU381" s="74"/>
      <c r="AV381" s="74"/>
      <c r="AW381" s="74"/>
      <c r="AX381" s="74"/>
      <c r="AY381" s="74"/>
      <c r="AZ381" s="74"/>
      <c r="BA381" s="74"/>
    </row>
    <row r="382" spans="1:53" ht="26.25" customHeight="1" x14ac:dyDescent="0.2">
      <c r="A382" s="77"/>
      <c r="B382" s="78"/>
      <c r="C382" s="77">
        <v>379</v>
      </c>
      <c r="D382" s="85" t="s">
        <v>429</v>
      </c>
      <c r="E382" s="86" t="str">
        <f t="array" aca="1" ref="E382" ca="1">IFERROR(IMAGE(INDEX(Poke_Ref!$C$2:$C$745, MATCH(D382, Poke_Ref!$B$2:$B$745,0)), 3), "")</f>
        <v/>
      </c>
      <c r="F382" s="87"/>
      <c r="G382" s="87"/>
      <c r="H382" s="87"/>
      <c r="I382" s="87"/>
      <c r="J382" s="87"/>
      <c r="K382" s="87"/>
      <c r="L382" s="87"/>
      <c r="M382" s="87"/>
      <c r="N382" s="87"/>
      <c r="O382" s="87"/>
      <c r="P382" s="87"/>
      <c r="Q382" s="87"/>
      <c r="R382" s="87"/>
      <c r="S382" s="87"/>
      <c r="T382" s="87"/>
      <c r="U382" s="87"/>
      <c r="V382" s="87"/>
      <c r="W382" s="87"/>
      <c r="X382" s="87"/>
      <c r="Y382" s="87"/>
      <c r="Z382" s="101"/>
      <c r="AA382" s="101"/>
      <c r="AB382" s="101"/>
      <c r="AC382" s="101"/>
      <c r="AD382" s="101"/>
      <c r="AE382" s="101"/>
      <c r="AF382" s="73"/>
      <c r="AG382" s="74"/>
      <c r="AH382" s="74"/>
      <c r="AI382" s="74"/>
      <c r="AJ382" s="74"/>
      <c r="AK382" s="74"/>
      <c r="AL382" s="74"/>
      <c r="AM382" s="74"/>
      <c r="AN382" s="74"/>
      <c r="AO382" s="74"/>
      <c r="AP382" s="74"/>
      <c r="AQ382" s="74"/>
      <c r="AR382" s="74"/>
      <c r="AS382" s="74"/>
      <c r="AT382" s="74"/>
      <c r="AU382" s="74"/>
      <c r="AV382" s="74"/>
      <c r="AW382" s="74"/>
      <c r="AX382" s="74"/>
      <c r="AY382" s="74"/>
      <c r="AZ382" s="74"/>
      <c r="BA382" s="74"/>
    </row>
    <row r="383" spans="1:53" ht="26.25" customHeight="1" x14ac:dyDescent="0.2">
      <c r="A383" s="77"/>
      <c r="B383" s="78"/>
      <c r="C383" s="77">
        <v>380</v>
      </c>
      <c r="D383" s="85" t="s">
        <v>430</v>
      </c>
      <c r="E383" s="86" t="str">
        <f t="array" aca="1" ref="E383" ca="1">IFERROR(IMAGE(INDEX(Poke_Ref!$C$2:$C$745, MATCH(D383, Poke_Ref!$B$2:$B$745,0)), 3), "")</f>
        <v/>
      </c>
      <c r="F383" s="7"/>
      <c r="G383" s="7"/>
      <c r="H383" s="7" t="s">
        <v>8</v>
      </c>
      <c r="I383" s="7"/>
      <c r="J383" s="7"/>
      <c r="K383" s="7"/>
      <c r="L383" s="7"/>
      <c r="M383" s="7"/>
      <c r="N383" s="7"/>
      <c r="O383" s="7"/>
      <c r="P383" s="7"/>
      <c r="Q383" s="7"/>
      <c r="R383" s="7"/>
      <c r="S383" s="7"/>
      <c r="T383" s="7"/>
      <c r="U383" s="7"/>
      <c r="V383" s="7"/>
      <c r="W383" s="7"/>
      <c r="X383" s="7"/>
      <c r="Y383" s="7"/>
      <c r="Z383" s="103"/>
      <c r="AA383" s="103"/>
      <c r="AB383" s="103"/>
      <c r="AC383" s="103"/>
      <c r="AD383" s="103"/>
      <c r="AE383" s="103"/>
      <c r="AF383" s="73"/>
      <c r="AG383" s="74"/>
      <c r="AH383" s="74"/>
      <c r="AI383" s="74"/>
      <c r="AJ383" s="74"/>
      <c r="AK383" s="74"/>
      <c r="AL383" s="74"/>
      <c r="AM383" s="74"/>
      <c r="AN383" s="74"/>
      <c r="AO383" s="74"/>
      <c r="AP383" s="74"/>
      <c r="AQ383" s="74"/>
      <c r="AR383" s="74"/>
      <c r="AS383" s="74"/>
      <c r="AT383" s="74"/>
      <c r="AU383" s="74"/>
      <c r="AV383" s="74"/>
      <c r="AW383" s="74"/>
      <c r="AX383" s="74"/>
      <c r="AY383" s="74"/>
      <c r="AZ383" s="74"/>
      <c r="BA383" s="74"/>
    </row>
    <row r="384" spans="1:53" ht="26.25" customHeight="1" x14ac:dyDescent="0.2">
      <c r="A384" s="77"/>
      <c r="B384" s="78"/>
      <c r="C384" s="77">
        <v>381</v>
      </c>
      <c r="D384" s="85" t="s">
        <v>431</v>
      </c>
      <c r="E384" s="86" t="str">
        <f t="array" aca="1" ref="E384" ca="1">IFERROR(IMAGE(INDEX(Poke_Ref!$C$2:$C$745, MATCH(D384, Poke_Ref!$B$2:$B$745,0)), 3), "")</f>
        <v/>
      </c>
      <c r="F384" s="7"/>
      <c r="G384" s="7"/>
      <c r="H384" s="7" t="s">
        <v>8</v>
      </c>
      <c r="I384" s="7"/>
      <c r="J384" s="7"/>
      <c r="K384" s="7"/>
      <c r="L384" s="7"/>
      <c r="M384" s="7"/>
      <c r="N384" s="7"/>
      <c r="O384" s="7"/>
      <c r="P384" s="7"/>
      <c r="Q384" s="7"/>
      <c r="R384" s="7"/>
      <c r="S384" s="7"/>
      <c r="T384" s="7"/>
      <c r="U384" s="7"/>
      <c r="V384" s="7"/>
      <c r="W384" s="7"/>
      <c r="X384" s="7"/>
      <c r="Y384" s="7"/>
      <c r="Z384" s="103"/>
      <c r="AA384" s="103"/>
      <c r="AB384" s="103"/>
      <c r="AC384" s="103"/>
      <c r="AD384" s="103"/>
      <c r="AE384" s="103"/>
      <c r="AF384" s="73"/>
      <c r="AG384" s="74"/>
      <c r="AH384" s="74"/>
      <c r="AI384" s="74"/>
      <c r="AJ384" s="74"/>
      <c r="AK384" s="74"/>
      <c r="AL384" s="74"/>
      <c r="AM384" s="74"/>
      <c r="AN384" s="74"/>
      <c r="AO384" s="74"/>
      <c r="AP384" s="74"/>
      <c r="AQ384" s="74"/>
      <c r="AR384" s="74"/>
      <c r="AS384" s="74"/>
      <c r="AT384" s="74"/>
      <c r="AU384" s="74"/>
      <c r="AV384" s="74"/>
      <c r="AW384" s="74"/>
      <c r="AX384" s="74"/>
      <c r="AY384" s="74"/>
      <c r="AZ384" s="74"/>
      <c r="BA384" s="74"/>
    </row>
    <row r="385" spans="1:53" ht="26.25" customHeight="1" x14ac:dyDescent="0.2">
      <c r="A385" s="77"/>
      <c r="B385" s="78"/>
      <c r="C385" s="77">
        <v>382</v>
      </c>
      <c r="D385" s="85" t="s">
        <v>432</v>
      </c>
      <c r="E385" s="86" t="str">
        <f t="array" aca="1" ref="E385" ca="1">IFERROR(IMAGE(INDEX(Poke_Ref!$C$2:$C$745, MATCH(D385, Poke_Ref!$B$2:$B$745,0)), 3), "")</f>
        <v/>
      </c>
      <c r="F385" s="87"/>
      <c r="G385" s="87"/>
      <c r="H385" s="87" t="s">
        <v>8</v>
      </c>
      <c r="I385" s="95"/>
      <c r="J385" s="95"/>
      <c r="K385" s="95"/>
      <c r="L385" s="95"/>
      <c r="M385" s="95"/>
      <c r="N385" s="95"/>
      <c r="O385" s="95"/>
      <c r="P385" s="95"/>
      <c r="Q385" s="95"/>
      <c r="R385" s="95"/>
      <c r="S385" s="95"/>
      <c r="T385" s="95"/>
      <c r="U385" s="95"/>
      <c r="V385" s="95"/>
      <c r="W385" s="95"/>
      <c r="X385" s="95"/>
      <c r="Y385" s="95"/>
      <c r="Z385" s="102"/>
      <c r="AA385" s="102"/>
      <c r="AB385" s="102"/>
      <c r="AC385" s="102"/>
      <c r="AD385" s="102"/>
      <c r="AE385" s="102"/>
      <c r="AF385" s="73"/>
      <c r="AG385" s="74"/>
      <c r="AH385" s="74"/>
      <c r="AI385" s="74"/>
      <c r="AJ385" s="74"/>
      <c r="AK385" s="74"/>
      <c r="AL385" s="74"/>
      <c r="AM385" s="74"/>
      <c r="AN385" s="74"/>
      <c r="AO385" s="74"/>
      <c r="AP385" s="74"/>
      <c r="AQ385" s="74"/>
      <c r="AR385" s="74"/>
      <c r="AS385" s="74"/>
      <c r="AT385" s="74"/>
      <c r="AU385" s="74"/>
      <c r="AV385" s="74"/>
      <c r="AW385" s="74"/>
      <c r="AX385" s="74"/>
      <c r="AY385" s="74"/>
      <c r="AZ385" s="74"/>
      <c r="BA385" s="74"/>
    </row>
    <row r="386" spans="1:53" ht="26.25" customHeight="1" x14ac:dyDescent="0.2">
      <c r="A386" s="77"/>
      <c r="B386" s="78"/>
      <c r="C386" s="77">
        <v>383</v>
      </c>
      <c r="D386" s="85" t="s">
        <v>433</v>
      </c>
      <c r="E386" s="86" t="str">
        <f t="array" aca="1" ref="E386" ca="1">IFERROR(IMAGE(INDEX(Poke_Ref!$C$2:$C$745, MATCH(D386, Poke_Ref!$B$2:$B$745,0)), 3), "")</f>
        <v/>
      </c>
      <c r="F386" s="87"/>
      <c r="G386" s="87"/>
      <c r="H386" s="87" t="s">
        <v>8</v>
      </c>
      <c r="I386" s="87"/>
      <c r="J386" s="87"/>
      <c r="K386" s="87"/>
      <c r="L386" s="87"/>
      <c r="M386" s="87"/>
      <c r="N386" s="87"/>
      <c r="O386" s="87"/>
      <c r="P386" s="87"/>
      <c r="Q386" s="87"/>
      <c r="R386" s="87"/>
      <c r="S386" s="87"/>
      <c r="T386" s="87"/>
      <c r="U386" s="87"/>
      <c r="V386" s="87"/>
      <c r="W386" s="87"/>
      <c r="X386" s="87"/>
      <c r="Y386" s="87"/>
      <c r="Z386" s="101"/>
      <c r="AA386" s="101"/>
      <c r="AB386" s="101"/>
      <c r="AC386" s="101"/>
      <c r="AD386" s="101"/>
      <c r="AE386" s="101"/>
      <c r="AF386" s="73"/>
      <c r="AG386" s="74"/>
      <c r="AH386" s="74"/>
      <c r="AI386" s="74"/>
      <c r="AJ386" s="74"/>
      <c r="AK386" s="74"/>
      <c r="AL386" s="74"/>
      <c r="AM386" s="74"/>
      <c r="AN386" s="74"/>
      <c r="AO386" s="74"/>
      <c r="AP386" s="74"/>
      <c r="AQ386" s="74"/>
      <c r="AR386" s="74"/>
      <c r="AS386" s="74"/>
      <c r="AT386" s="74"/>
      <c r="AU386" s="74"/>
      <c r="AV386" s="74"/>
      <c r="AW386" s="74"/>
      <c r="AX386" s="74"/>
      <c r="AY386" s="74"/>
      <c r="AZ386" s="74"/>
      <c r="BA386" s="74"/>
    </row>
    <row r="387" spans="1:53" ht="26.25" customHeight="1" x14ac:dyDescent="0.2">
      <c r="A387" s="77"/>
      <c r="B387" s="78"/>
      <c r="C387" s="77">
        <v>384</v>
      </c>
      <c r="D387" s="85" t="s">
        <v>434</v>
      </c>
      <c r="E387" s="86" t="str">
        <f t="array" aca="1" ref="E387" ca="1">IFERROR(IMAGE(INDEX(Poke_Ref!$C$2:$C$745, MATCH(D387, Poke_Ref!$B$2:$B$745,0)), 3), "")</f>
        <v/>
      </c>
      <c r="F387" s="7"/>
      <c r="G387" s="7"/>
      <c r="H387" s="7" t="s">
        <v>8</v>
      </c>
      <c r="I387" s="7"/>
      <c r="J387" s="7"/>
      <c r="K387" s="7"/>
      <c r="L387" s="7"/>
      <c r="M387" s="7"/>
      <c r="N387" s="7"/>
      <c r="O387" s="7"/>
      <c r="P387" s="7"/>
      <c r="Q387" s="7"/>
      <c r="R387" s="7"/>
      <c r="S387" s="7"/>
      <c r="T387" s="7"/>
      <c r="U387" s="7"/>
      <c r="V387" s="7"/>
      <c r="W387" s="7"/>
      <c r="X387" s="7"/>
      <c r="Y387" s="7"/>
      <c r="Z387" s="103"/>
      <c r="AA387" s="103"/>
      <c r="AB387" s="103"/>
      <c r="AC387" s="103"/>
      <c r="AD387" s="103"/>
      <c r="AE387" s="103"/>
      <c r="AF387" s="73"/>
      <c r="AG387" s="74"/>
      <c r="AH387" s="74"/>
      <c r="AI387" s="74"/>
      <c r="AJ387" s="74"/>
      <c r="AK387" s="74"/>
      <c r="AL387" s="74"/>
      <c r="AM387" s="74"/>
      <c r="AN387" s="74"/>
      <c r="AO387" s="74"/>
      <c r="AP387" s="74"/>
      <c r="AQ387" s="74"/>
      <c r="AR387" s="74"/>
      <c r="AS387" s="74"/>
      <c r="AT387" s="74"/>
      <c r="AU387" s="74"/>
      <c r="AV387" s="74"/>
      <c r="AW387" s="74"/>
      <c r="AX387" s="74"/>
      <c r="AY387" s="74"/>
      <c r="AZ387" s="74"/>
      <c r="BA387" s="74"/>
    </row>
    <row r="388" spans="1:53" ht="26.25" customHeight="1" x14ac:dyDescent="0.2">
      <c r="A388" s="77"/>
      <c r="B388" s="78"/>
      <c r="C388" s="77">
        <v>385</v>
      </c>
      <c r="D388" s="85" t="s">
        <v>435</v>
      </c>
      <c r="E388" s="86" t="str">
        <f t="array" aca="1" ref="E388" ca="1">IFERROR(IMAGE(INDEX(Poke_Ref!$C$2:$C$745, MATCH(D388, Poke_Ref!$B$2:$B$745,0)), 3), "")</f>
        <v/>
      </c>
      <c r="F388" s="87"/>
      <c r="G388" s="87"/>
      <c r="H388" s="87" t="s">
        <v>8</v>
      </c>
      <c r="I388" s="87"/>
      <c r="J388" s="87"/>
      <c r="K388" s="87"/>
      <c r="L388" s="87"/>
      <c r="M388" s="87"/>
      <c r="N388" s="87"/>
      <c r="O388" s="87"/>
      <c r="P388" s="87"/>
      <c r="Q388" s="87"/>
      <c r="R388" s="87"/>
      <c r="S388" s="87"/>
      <c r="T388" s="87"/>
      <c r="U388" s="87"/>
      <c r="V388" s="87"/>
      <c r="W388" s="87"/>
      <c r="X388" s="87"/>
      <c r="Y388" s="87"/>
      <c r="Z388" s="101"/>
      <c r="AA388" s="101"/>
      <c r="AB388" s="101"/>
      <c r="AC388" s="101"/>
      <c r="AD388" s="101"/>
      <c r="AE388" s="101"/>
      <c r="AF388" s="73"/>
      <c r="AG388" s="74"/>
      <c r="AH388" s="74"/>
      <c r="AI388" s="74"/>
      <c r="AJ388" s="74"/>
      <c r="AK388" s="74"/>
      <c r="AL388" s="74"/>
      <c r="AM388" s="74"/>
      <c r="AN388" s="74"/>
      <c r="AO388" s="74"/>
      <c r="AP388" s="74"/>
      <c r="AQ388" s="74"/>
      <c r="AR388" s="74"/>
      <c r="AS388" s="74"/>
      <c r="AT388" s="74"/>
      <c r="AU388" s="74"/>
      <c r="AV388" s="74"/>
      <c r="AW388" s="74"/>
      <c r="AX388" s="74"/>
      <c r="AY388" s="74"/>
      <c r="AZ388" s="74"/>
      <c r="BA388" s="74"/>
    </row>
    <row r="389" spans="1:53" ht="26.25" customHeight="1" x14ac:dyDescent="0.2">
      <c r="A389" s="77"/>
      <c r="B389" s="78"/>
      <c r="C389" s="77">
        <v>386</v>
      </c>
      <c r="D389" s="85" t="s">
        <v>436</v>
      </c>
      <c r="E389" s="86" t="str">
        <f t="array" aca="1" ref="E389" ca="1">IFERROR(IMAGE(INDEX(Poke_Ref!$C$2:$C$745, MATCH(D389, Poke_Ref!$B$2:$B$745,0)), 3), "")</f>
        <v/>
      </c>
      <c r="F389" s="87"/>
      <c r="G389" s="87"/>
      <c r="H389" s="87" t="s">
        <v>8</v>
      </c>
      <c r="I389" s="87"/>
      <c r="J389" s="87"/>
      <c r="K389" s="87"/>
      <c r="L389" s="87"/>
      <c r="M389" s="87"/>
      <c r="N389" s="87"/>
      <c r="O389" s="87"/>
      <c r="P389" s="87"/>
      <c r="Q389" s="87"/>
      <c r="R389" s="87"/>
      <c r="S389" s="87"/>
      <c r="T389" s="87"/>
      <c r="U389" s="87"/>
      <c r="V389" s="87"/>
      <c r="W389" s="87"/>
      <c r="X389" s="87"/>
      <c r="Y389" s="87"/>
      <c r="Z389" s="101"/>
      <c r="AA389" s="101"/>
      <c r="AB389" s="101"/>
      <c r="AC389" s="101"/>
      <c r="AD389" s="101"/>
      <c r="AE389" s="101"/>
      <c r="AF389" s="73"/>
      <c r="AG389" s="74"/>
      <c r="AH389" s="74"/>
      <c r="AI389" s="74"/>
      <c r="AJ389" s="74"/>
      <c r="AK389" s="74"/>
      <c r="AL389" s="74"/>
      <c r="AM389" s="74"/>
      <c r="AN389" s="74"/>
      <c r="AO389" s="74"/>
      <c r="AP389" s="74"/>
      <c r="AQ389" s="74"/>
      <c r="AR389" s="74"/>
      <c r="AS389" s="74"/>
      <c r="AT389" s="74"/>
      <c r="AU389" s="74"/>
      <c r="AV389" s="74"/>
      <c r="AW389" s="74"/>
      <c r="AX389" s="74"/>
      <c r="AY389" s="74"/>
      <c r="AZ389" s="74"/>
      <c r="BA389" s="74"/>
    </row>
    <row r="390" spans="1:53" ht="26.25" customHeight="1" x14ac:dyDescent="0.2">
      <c r="A390" s="77"/>
      <c r="B390" s="78"/>
      <c r="C390" s="77">
        <v>387</v>
      </c>
      <c r="D390" s="85" t="s">
        <v>437</v>
      </c>
      <c r="E390" s="86" t="str">
        <f t="array" aca="1" ref="E390" ca="1">IFERROR(IMAGE(INDEX(Poke_Ref!$C$2:$C$745, MATCH(D390, Poke_Ref!$B$2:$B$745,0)), 3), "")</f>
        <v/>
      </c>
      <c r="F390" s="87"/>
      <c r="G390" s="87"/>
      <c r="H390" s="87" t="s">
        <v>8</v>
      </c>
      <c r="I390" s="87"/>
      <c r="J390" s="87"/>
      <c r="K390" s="87"/>
      <c r="L390" s="87"/>
      <c r="M390" s="87"/>
      <c r="N390" s="87"/>
      <c r="O390" s="87"/>
      <c r="P390" s="87"/>
      <c r="Q390" s="87"/>
      <c r="R390" s="87"/>
      <c r="S390" s="87"/>
      <c r="T390" s="87"/>
      <c r="U390" s="87"/>
      <c r="V390" s="87"/>
      <c r="W390" s="87"/>
      <c r="X390" s="101"/>
      <c r="Y390" s="101"/>
      <c r="Z390" s="101"/>
      <c r="AA390" s="101"/>
      <c r="AB390" s="101"/>
      <c r="AC390" s="101"/>
      <c r="AD390" s="101"/>
      <c r="AE390" s="101"/>
      <c r="AF390" s="73"/>
      <c r="AG390" s="74"/>
      <c r="AH390" s="74"/>
      <c r="AI390" s="74"/>
      <c r="AJ390" s="74"/>
      <c r="AK390" s="74"/>
      <c r="AL390" s="74"/>
      <c r="AM390" s="74"/>
      <c r="AN390" s="74"/>
      <c r="AO390" s="74"/>
      <c r="AP390" s="74"/>
      <c r="AQ390" s="74"/>
      <c r="AR390" s="74"/>
      <c r="AS390" s="74"/>
      <c r="AT390" s="74"/>
      <c r="AU390" s="74"/>
      <c r="AV390" s="74"/>
      <c r="AW390" s="74"/>
      <c r="AX390" s="74"/>
      <c r="AY390" s="74"/>
      <c r="AZ390" s="74"/>
      <c r="BA390" s="74"/>
    </row>
    <row r="391" spans="1:53" ht="26.25" customHeight="1" x14ac:dyDescent="0.2">
      <c r="A391" s="77"/>
      <c r="B391" s="78"/>
      <c r="C391" s="77">
        <v>388</v>
      </c>
      <c r="D391" s="85" t="s">
        <v>438</v>
      </c>
      <c r="E391" s="86" t="str">
        <f t="array" aca="1" ref="E391" ca="1">IFERROR(IMAGE(INDEX(Poke_Ref!$C$2:$C$745, MATCH(D391, Poke_Ref!$B$2:$B$745,0)), 3), "")</f>
        <v/>
      </c>
      <c r="F391" s="95"/>
      <c r="G391" s="95"/>
      <c r="H391" s="95"/>
      <c r="I391" s="95"/>
      <c r="J391" s="95"/>
      <c r="K391" s="95"/>
      <c r="L391" s="95"/>
      <c r="M391" s="95"/>
      <c r="N391" s="95"/>
      <c r="O391" s="95"/>
      <c r="P391" s="95"/>
      <c r="Q391" s="95"/>
      <c r="R391" s="95"/>
      <c r="S391" s="95"/>
      <c r="T391" s="95"/>
      <c r="U391" s="95"/>
      <c r="V391" s="95"/>
      <c r="W391" s="95"/>
      <c r="X391" s="102"/>
      <c r="Y391" s="102"/>
      <c r="Z391" s="102"/>
      <c r="AA391" s="102"/>
      <c r="AB391" s="102"/>
      <c r="AC391" s="102"/>
      <c r="AD391" s="102"/>
      <c r="AE391" s="102"/>
      <c r="AF391" s="73"/>
      <c r="AG391" s="74"/>
      <c r="AH391" s="74"/>
      <c r="AI391" s="74"/>
      <c r="AJ391" s="74"/>
      <c r="AK391" s="74"/>
      <c r="AL391" s="74"/>
      <c r="AM391" s="74"/>
      <c r="AN391" s="74"/>
      <c r="AO391" s="74"/>
      <c r="AP391" s="74"/>
      <c r="AQ391" s="74"/>
      <c r="AR391" s="74"/>
      <c r="AS391" s="74"/>
      <c r="AT391" s="74"/>
      <c r="AU391" s="74"/>
      <c r="AV391" s="74"/>
      <c r="AW391" s="74"/>
      <c r="AX391" s="74"/>
      <c r="AY391" s="74"/>
      <c r="AZ391" s="74"/>
      <c r="BA391" s="74"/>
    </row>
    <row r="392" spans="1:53" ht="26.25" customHeight="1" x14ac:dyDescent="0.2">
      <c r="A392" s="77"/>
      <c r="B392" s="78"/>
      <c r="C392" s="77">
        <v>389</v>
      </c>
      <c r="D392" s="85" t="s">
        <v>439</v>
      </c>
      <c r="E392" s="86" t="str">
        <f t="array" aca="1" ref="E392" ca="1">IFERROR(IMAGE(INDEX(Poke_Ref!$C$2:$C$745, MATCH(D392, Poke_Ref!$B$2:$B$745,0)), 3), "")</f>
        <v/>
      </c>
      <c r="F392" s="95"/>
      <c r="G392" s="95"/>
      <c r="H392" s="95"/>
      <c r="I392" s="95"/>
      <c r="J392" s="95"/>
      <c r="K392" s="95"/>
      <c r="L392" s="95"/>
      <c r="M392" s="95"/>
      <c r="N392" s="95"/>
      <c r="O392" s="95"/>
      <c r="P392" s="95"/>
      <c r="Q392" s="95"/>
      <c r="R392" s="95"/>
      <c r="S392" s="95"/>
      <c r="T392" s="95"/>
      <c r="U392" s="95"/>
      <c r="V392" s="95"/>
      <c r="W392" s="95"/>
      <c r="X392" s="102"/>
      <c r="Y392" s="102"/>
      <c r="Z392" s="102"/>
      <c r="AA392" s="102"/>
      <c r="AB392" s="102"/>
      <c r="AC392" s="102"/>
      <c r="AD392" s="102"/>
      <c r="AE392" s="102"/>
      <c r="AF392" s="73"/>
      <c r="AG392" s="74"/>
      <c r="AH392" s="74"/>
      <c r="AI392" s="74"/>
      <c r="AJ392" s="74"/>
      <c r="AK392" s="74"/>
      <c r="AL392" s="74"/>
      <c r="AM392" s="74"/>
      <c r="AN392" s="74"/>
      <c r="AO392" s="74"/>
      <c r="AP392" s="74"/>
      <c r="AQ392" s="74"/>
      <c r="AR392" s="74"/>
      <c r="AS392" s="74"/>
      <c r="AT392" s="74"/>
      <c r="AU392" s="74"/>
      <c r="AV392" s="74"/>
      <c r="AW392" s="74"/>
      <c r="AX392" s="74"/>
      <c r="AY392" s="74"/>
      <c r="AZ392" s="74"/>
      <c r="BA392" s="74"/>
    </row>
    <row r="393" spans="1:53" ht="26.25" customHeight="1" x14ac:dyDescent="0.2">
      <c r="A393" s="77"/>
      <c r="B393" s="78"/>
      <c r="C393" s="77">
        <v>390</v>
      </c>
      <c r="D393" s="85" t="s">
        <v>440</v>
      </c>
      <c r="E393" s="86" t="str">
        <f t="array" aca="1" ref="E393" ca="1">IFERROR(IMAGE(INDEX(Poke_Ref!$C$2:$C$745, MATCH(D393, Poke_Ref!$B$2:$B$745,0)), 3), "")</f>
        <v/>
      </c>
      <c r="F393" s="7"/>
      <c r="G393" s="7"/>
      <c r="H393" s="7" t="s">
        <v>8</v>
      </c>
      <c r="I393" s="7"/>
      <c r="J393" s="7"/>
      <c r="K393" s="7"/>
      <c r="L393" s="7"/>
      <c r="M393" s="7"/>
      <c r="N393" s="7"/>
      <c r="O393" s="7"/>
      <c r="P393" s="7"/>
      <c r="Q393" s="7"/>
      <c r="R393" s="7"/>
      <c r="S393" s="7"/>
      <c r="T393" s="7"/>
      <c r="U393" s="7"/>
      <c r="V393" s="7"/>
      <c r="W393" s="7"/>
      <c r="X393" s="103"/>
      <c r="Y393" s="103"/>
      <c r="Z393" s="103"/>
      <c r="AA393" s="103"/>
      <c r="AB393" s="103"/>
      <c r="AC393" s="103"/>
      <c r="AD393" s="103"/>
      <c r="AE393" s="103"/>
      <c r="AF393" s="73"/>
      <c r="AG393" s="74"/>
      <c r="AH393" s="74"/>
      <c r="AI393" s="74"/>
      <c r="AJ393" s="74"/>
      <c r="AK393" s="74"/>
      <c r="AL393" s="74"/>
      <c r="AM393" s="74"/>
      <c r="AN393" s="74"/>
      <c r="AO393" s="74"/>
      <c r="AP393" s="74"/>
      <c r="AQ393" s="74"/>
      <c r="AR393" s="74"/>
      <c r="AS393" s="74"/>
      <c r="AT393" s="74"/>
      <c r="AU393" s="74"/>
      <c r="AV393" s="74"/>
      <c r="AW393" s="74"/>
      <c r="AX393" s="74"/>
      <c r="AY393" s="74"/>
      <c r="AZ393" s="74"/>
      <c r="BA393" s="74"/>
    </row>
    <row r="394" spans="1:53" ht="26.25" customHeight="1" x14ac:dyDescent="0.2">
      <c r="A394" s="77"/>
      <c r="B394" s="78"/>
      <c r="C394" s="77">
        <v>391</v>
      </c>
      <c r="D394" s="85" t="s">
        <v>441</v>
      </c>
      <c r="E394" s="86" t="str">
        <f t="array" aca="1" ref="E394" ca="1">IFERROR(IMAGE(INDEX(Poke_Ref!$C$2:$C$745, MATCH(D394, Poke_Ref!$B$2:$B$745,0)), 3), "")</f>
        <v/>
      </c>
      <c r="F394" s="95"/>
      <c r="G394" s="95"/>
      <c r="H394" s="95"/>
      <c r="I394" s="95"/>
      <c r="J394" s="95"/>
      <c r="K394" s="95"/>
      <c r="L394" s="95"/>
      <c r="M394" s="95"/>
      <c r="N394" s="95"/>
      <c r="O394" s="95"/>
      <c r="P394" s="95"/>
      <c r="Q394" s="95"/>
      <c r="R394" s="95"/>
      <c r="S394" s="95"/>
      <c r="T394" s="95"/>
      <c r="U394" s="95"/>
      <c r="V394" s="95"/>
      <c r="W394" s="95"/>
      <c r="X394" s="102"/>
      <c r="Y394" s="102"/>
      <c r="Z394" s="102"/>
      <c r="AA394" s="102"/>
      <c r="AB394" s="102"/>
      <c r="AC394" s="102"/>
      <c r="AD394" s="102"/>
      <c r="AE394" s="102"/>
      <c r="AF394" s="73"/>
      <c r="AG394" s="74"/>
      <c r="AH394" s="74"/>
      <c r="AI394" s="74"/>
      <c r="AJ394" s="74"/>
      <c r="AK394" s="74"/>
      <c r="AL394" s="74"/>
      <c r="AM394" s="74"/>
      <c r="AN394" s="74"/>
      <c r="AO394" s="74"/>
      <c r="AP394" s="74"/>
      <c r="AQ394" s="74"/>
      <c r="AR394" s="74"/>
      <c r="AS394" s="74"/>
      <c r="AT394" s="74"/>
      <c r="AU394" s="74"/>
      <c r="AV394" s="74"/>
      <c r="AW394" s="74"/>
      <c r="AX394" s="74"/>
      <c r="AY394" s="74"/>
      <c r="AZ394" s="74"/>
      <c r="BA394" s="74"/>
    </row>
    <row r="395" spans="1:53" ht="26.25" customHeight="1" x14ac:dyDescent="0.2">
      <c r="A395" s="77"/>
      <c r="B395" s="78"/>
      <c r="C395" s="77">
        <v>392</v>
      </c>
      <c r="D395" s="85" t="s">
        <v>442</v>
      </c>
      <c r="E395" s="86" t="str">
        <f t="array" aca="1" ref="E395" ca="1">IFERROR(IMAGE(INDEX(Poke_Ref!$C$2:$C$745, MATCH(D395, Poke_Ref!$B$2:$B$745,0)), 3), "")</f>
        <v/>
      </c>
      <c r="F395" s="87"/>
      <c r="G395" s="87"/>
      <c r="H395" s="87" t="s">
        <v>8</v>
      </c>
      <c r="I395" s="87"/>
      <c r="J395" s="87"/>
      <c r="K395" s="87"/>
      <c r="L395" s="87"/>
      <c r="M395" s="87"/>
      <c r="N395" s="87"/>
      <c r="O395" s="87"/>
      <c r="P395" s="87"/>
      <c r="Q395" s="87"/>
      <c r="R395" s="87"/>
      <c r="S395" s="87"/>
      <c r="T395" s="87"/>
      <c r="U395" s="87"/>
      <c r="V395" s="87"/>
      <c r="W395" s="87"/>
      <c r="X395" s="101"/>
      <c r="Y395" s="101"/>
      <c r="Z395" s="101"/>
      <c r="AA395" s="101"/>
      <c r="AB395" s="101"/>
      <c r="AC395" s="101"/>
      <c r="AD395" s="101"/>
      <c r="AE395" s="101"/>
      <c r="AF395" s="73"/>
      <c r="AG395" s="74"/>
      <c r="AH395" s="74"/>
      <c r="AI395" s="74"/>
      <c r="AJ395" s="74"/>
      <c r="AK395" s="74"/>
      <c r="AL395" s="74"/>
      <c r="AM395" s="74"/>
      <c r="AN395" s="74"/>
      <c r="AO395" s="74"/>
      <c r="AP395" s="74"/>
      <c r="AQ395" s="74"/>
      <c r="AR395" s="74"/>
      <c r="AS395" s="74"/>
      <c r="AT395" s="74"/>
      <c r="AU395" s="74"/>
      <c r="AV395" s="74"/>
      <c r="AW395" s="74"/>
      <c r="AX395" s="74"/>
      <c r="AY395" s="74"/>
      <c r="AZ395" s="74"/>
      <c r="BA395" s="74"/>
    </row>
    <row r="396" spans="1:53" ht="26.25" customHeight="1" x14ac:dyDescent="0.2">
      <c r="A396" s="77"/>
      <c r="B396" s="78"/>
      <c r="C396" s="77">
        <v>393</v>
      </c>
      <c r="D396" s="85" t="s">
        <v>443</v>
      </c>
      <c r="E396" s="86" t="str">
        <f t="array" aca="1" ref="E396" ca="1">IFERROR(IMAGE(INDEX(Poke_Ref!$C$2:$C$745, MATCH(D396, Poke_Ref!$B$2:$B$745,0)), 3), "")</f>
        <v/>
      </c>
      <c r="F396" s="87"/>
      <c r="G396" s="87"/>
      <c r="H396" s="87" t="s">
        <v>8</v>
      </c>
      <c r="I396" s="87"/>
      <c r="J396" s="87"/>
      <c r="K396" s="87"/>
      <c r="L396" s="87"/>
      <c r="M396" s="87"/>
      <c r="N396" s="87"/>
      <c r="O396" s="87"/>
      <c r="P396" s="87"/>
      <c r="Q396" s="87"/>
      <c r="R396" s="87"/>
      <c r="S396" s="87"/>
      <c r="T396" s="87"/>
      <c r="U396" s="87"/>
      <c r="V396" s="87"/>
      <c r="W396" s="87"/>
      <c r="X396" s="101"/>
      <c r="Y396" s="101"/>
      <c r="Z396" s="101"/>
      <c r="AA396" s="101"/>
      <c r="AB396" s="101"/>
      <c r="AC396" s="101"/>
      <c r="AD396" s="101"/>
      <c r="AE396" s="101"/>
      <c r="AF396" s="73"/>
      <c r="AG396" s="74"/>
      <c r="AH396" s="74"/>
      <c r="AI396" s="74"/>
      <c r="AJ396" s="74"/>
      <c r="AK396" s="74"/>
      <c r="AL396" s="74"/>
      <c r="AM396" s="74"/>
      <c r="AN396" s="74"/>
      <c r="AO396" s="74"/>
      <c r="AP396" s="74"/>
      <c r="AQ396" s="74"/>
      <c r="AR396" s="74"/>
      <c r="AS396" s="74"/>
      <c r="AT396" s="74"/>
      <c r="AU396" s="74"/>
      <c r="AV396" s="74"/>
      <c r="AW396" s="74"/>
      <c r="AX396" s="74"/>
      <c r="AY396" s="74"/>
      <c r="AZ396" s="74"/>
      <c r="BA396" s="74"/>
    </row>
    <row r="397" spans="1:53" ht="26.25" customHeight="1" x14ac:dyDescent="0.2">
      <c r="A397" s="77"/>
      <c r="B397" s="78"/>
      <c r="C397" s="77">
        <v>394</v>
      </c>
      <c r="D397" s="85" t="s">
        <v>444</v>
      </c>
      <c r="E397" s="86" t="str">
        <f t="array" aca="1" ref="E397" ca="1">IFERROR(IMAGE(INDEX(Poke_Ref!$C$2:$C$745, MATCH(D397, Poke_Ref!$B$2:$B$745,0)), 3), "")</f>
        <v/>
      </c>
      <c r="F397" s="95"/>
      <c r="G397" s="95"/>
      <c r="H397" s="95"/>
      <c r="I397" s="95"/>
      <c r="J397" s="95"/>
      <c r="K397" s="95"/>
      <c r="L397" s="95"/>
      <c r="M397" s="95"/>
      <c r="N397" s="95"/>
      <c r="O397" s="95"/>
      <c r="P397" s="95"/>
      <c r="Q397" s="95"/>
      <c r="R397" s="95"/>
      <c r="S397" s="95"/>
      <c r="T397" s="95"/>
      <c r="U397" s="95"/>
      <c r="V397" s="95"/>
      <c r="W397" s="95"/>
      <c r="X397" s="102"/>
      <c r="Y397" s="102"/>
      <c r="Z397" s="102"/>
      <c r="AA397" s="102"/>
      <c r="AB397" s="102"/>
      <c r="AC397" s="102"/>
      <c r="AD397" s="102"/>
      <c r="AE397" s="102"/>
      <c r="AF397" s="73"/>
      <c r="AG397" s="74"/>
      <c r="AH397" s="74"/>
      <c r="AI397" s="74"/>
      <c r="AJ397" s="74"/>
      <c r="AK397" s="74"/>
      <c r="AL397" s="74"/>
      <c r="AM397" s="74"/>
      <c r="AN397" s="74"/>
      <c r="AO397" s="74"/>
      <c r="AP397" s="74"/>
      <c r="AQ397" s="74"/>
      <c r="AR397" s="74"/>
      <c r="AS397" s="74"/>
      <c r="AT397" s="74"/>
      <c r="AU397" s="74"/>
      <c r="AV397" s="74"/>
      <c r="AW397" s="74"/>
      <c r="AX397" s="74"/>
      <c r="AY397" s="74"/>
      <c r="AZ397" s="74"/>
      <c r="BA397" s="74"/>
    </row>
    <row r="398" spans="1:53" ht="26.25" customHeight="1" x14ac:dyDescent="0.2">
      <c r="A398" s="77"/>
      <c r="B398" s="78"/>
      <c r="C398" s="77">
        <v>395</v>
      </c>
      <c r="D398" s="85" t="s">
        <v>445</v>
      </c>
      <c r="E398" s="86" t="str">
        <f t="array" aca="1" ref="E398" ca="1">IFERROR(IMAGE(INDEX(Poke_Ref!$C$2:$C$745, MATCH(D398, Poke_Ref!$B$2:$B$745,0)), 3), "")</f>
        <v/>
      </c>
      <c r="F398" s="87"/>
      <c r="G398" s="87"/>
      <c r="H398" s="87" t="s">
        <v>8</v>
      </c>
      <c r="I398" s="87"/>
      <c r="J398" s="87"/>
      <c r="K398" s="87"/>
      <c r="L398" s="87"/>
      <c r="M398" s="87"/>
      <c r="N398" s="87"/>
      <c r="O398" s="87"/>
      <c r="P398" s="87"/>
      <c r="Q398" s="87"/>
      <c r="R398" s="87"/>
      <c r="S398" s="87"/>
      <c r="T398" s="87"/>
      <c r="U398" s="87"/>
      <c r="V398" s="87"/>
      <c r="W398" s="87"/>
      <c r="X398" s="101"/>
      <c r="Y398" s="101"/>
      <c r="Z398" s="101"/>
      <c r="AA398" s="101"/>
      <c r="AB398" s="101"/>
      <c r="AC398" s="101"/>
      <c r="AD398" s="101"/>
      <c r="AE398" s="101"/>
      <c r="AF398" s="73"/>
      <c r="AG398" s="74"/>
      <c r="AH398" s="74"/>
      <c r="AI398" s="74"/>
      <c r="AJ398" s="74"/>
      <c r="AK398" s="74"/>
      <c r="AL398" s="74"/>
      <c r="AM398" s="74"/>
      <c r="AN398" s="74"/>
      <c r="AO398" s="74"/>
      <c r="AP398" s="74"/>
      <c r="AQ398" s="74"/>
      <c r="AR398" s="74"/>
      <c r="AS398" s="74"/>
      <c r="AT398" s="74"/>
      <c r="AU398" s="74"/>
      <c r="AV398" s="74"/>
      <c r="AW398" s="74"/>
      <c r="AX398" s="74"/>
      <c r="AY398" s="74"/>
      <c r="AZ398" s="74"/>
      <c r="BA398" s="74"/>
    </row>
    <row r="399" spans="1:53" ht="26.25" customHeight="1" x14ac:dyDescent="0.2">
      <c r="A399" s="77"/>
      <c r="B399" s="78"/>
      <c r="C399" s="77">
        <v>396</v>
      </c>
      <c r="D399" s="85" t="s">
        <v>446</v>
      </c>
      <c r="E399" s="86" t="str">
        <f t="array" aca="1" ref="E399" ca="1">IFERROR(IMAGE(INDEX(Poke_Ref!$C$2:$C$745, MATCH(D399, Poke_Ref!$B$2:$B$745,0)), 3), "")</f>
        <v/>
      </c>
      <c r="F399" s="7"/>
      <c r="G399" s="7"/>
      <c r="H399" s="7" t="s">
        <v>8</v>
      </c>
      <c r="I399" s="7"/>
      <c r="J399" s="7"/>
      <c r="K399" s="7"/>
      <c r="L399" s="7"/>
      <c r="M399" s="7"/>
      <c r="N399" s="7"/>
      <c r="O399" s="7"/>
      <c r="P399" s="7"/>
      <c r="Q399" s="7"/>
      <c r="R399" s="7"/>
      <c r="S399" s="7"/>
      <c r="T399" s="7"/>
      <c r="U399" s="7"/>
      <c r="V399" s="7"/>
      <c r="W399" s="7"/>
      <c r="X399" s="103"/>
      <c r="Y399" s="103"/>
      <c r="Z399" s="103"/>
      <c r="AA399" s="103"/>
      <c r="AB399" s="103"/>
      <c r="AC399" s="103"/>
      <c r="AD399" s="103"/>
      <c r="AE399" s="103"/>
      <c r="AF399" s="73"/>
      <c r="AG399" s="74"/>
      <c r="AH399" s="74"/>
      <c r="AI399" s="74"/>
      <c r="AJ399" s="74"/>
      <c r="AK399" s="74"/>
      <c r="AL399" s="74"/>
      <c r="AM399" s="74"/>
      <c r="AN399" s="74"/>
      <c r="AO399" s="74"/>
      <c r="AP399" s="74"/>
      <c r="AQ399" s="74"/>
      <c r="AR399" s="74"/>
      <c r="AS399" s="74"/>
      <c r="AT399" s="74"/>
      <c r="AU399" s="74"/>
      <c r="AV399" s="74"/>
      <c r="AW399" s="74"/>
      <c r="AX399" s="74"/>
      <c r="AY399" s="74"/>
      <c r="AZ399" s="74"/>
      <c r="BA399" s="74"/>
    </row>
    <row r="400" spans="1:53" ht="26.25" customHeight="1" x14ac:dyDescent="0.2">
      <c r="A400" s="77"/>
      <c r="B400" s="78"/>
      <c r="C400" s="77">
        <v>397</v>
      </c>
      <c r="D400" s="85" t="s">
        <v>447</v>
      </c>
      <c r="E400" s="86" t="str">
        <f t="array" aca="1" ref="E400" ca="1">IFERROR(IMAGE(INDEX(Poke_Ref!$C$2:$C$745, MATCH(D400, Poke_Ref!$B$2:$B$745,0)), 3), "")</f>
        <v/>
      </c>
      <c r="F400" s="87"/>
      <c r="G400" s="87"/>
      <c r="H400" s="87"/>
      <c r="I400" s="87"/>
      <c r="J400" s="87"/>
      <c r="K400" s="87"/>
      <c r="L400" s="87"/>
      <c r="M400" s="87"/>
      <c r="N400" s="87"/>
      <c r="O400" s="87"/>
      <c r="P400" s="87"/>
      <c r="Q400" s="87"/>
      <c r="R400" s="87"/>
      <c r="S400" s="87"/>
      <c r="T400" s="87"/>
      <c r="U400" s="87"/>
      <c r="V400" s="87"/>
      <c r="W400" s="87"/>
      <c r="X400" s="101"/>
      <c r="Y400" s="101"/>
      <c r="Z400" s="101"/>
      <c r="AA400" s="101"/>
      <c r="AB400" s="101"/>
      <c r="AC400" s="101"/>
      <c r="AD400" s="101"/>
      <c r="AE400" s="101"/>
      <c r="AF400" s="73"/>
      <c r="AG400" s="74"/>
      <c r="AH400" s="74"/>
      <c r="AI400" s="74"/>
      <c r="AJ400" s="74"/>
      <c r="AK400" s="74"/>
      <c r="AL400" s="74"/>
      <c r="AM400" s="74"/>
      <c r="AN400" s="74"/>
      <c r="AO400" s="74"/>
      <c r="AP400" s="74"/>
      <c r="AQ400" s="74"/>
      <c r="AR400" s="74"/>
      <c r="AS400" s="74"/>
      <c r="AT400" s="74"/>
      <c r="AU400" s="74"/>
      <c r="AV400" s="74"/>
      <c r="AW400" s="74"/>
      <c r="AX400" s="74"/>
      <c r="AY400" s="74"/>
      <c r="AZ400" s="74"/>
      <c r="BA400" s="74"/>
    </row>
    <row r="401" spans="1:53" ht="26.25" customHeight="1" x14ac:dyDescent="0.2">
      <c r="A401" s="77"/>
      <c r="B401" s="78"/>
      <c r="C401" s="77">
        <v>398</v>
      </c>
      <c r="D401" s="85" t="s">
        <v>448</v>
      </c>
      <c r="E401" s="86" t="str">
        <f t="array" aca="1" ref="E401" ca="1">IFERROR(IMAGE(INDEX(Poke_Ref!$C$2:$C$745, MATCH(D401, Poke_Ref!$B$2:$B$745,0)), 3), "")</f>
        <v/>
      </c>
      <c r="F401" s="95"/>
      <c r="G401" s="95"/>
      <c r="H401" s="95"/>
      <c r="I401" s="95"/>
      <c r="J401" s="95"/>
      <c r="K401" s="95"/>
      <c r="L401" s="95"/>
      <c r="M401" s="95"/>
      <c r="N401" s="95"/>
      <c r="O401" s="95"/>
      <c r="P401" s="95"/>
      <c r="Q401" s="95"/>
      <c r="R401" s="95"/>
      <c r="S401" s="95"/>
      <c r="T401" s="95"/>
      <c r="U401" s="95"/>
      <c r="V401" s="95"/>
      <c r="W401" s="95"/>
      <c r="X401" s="102"/>
      <c r="Y401" s="102"/>
      <c r="Z401" s="102"/>
      <c r="AA401" s="102"/>
      <c r="AB401" s="102"/>
      <c r="AC401" s="102"/>
      <c r="AD401" s="102"/>
      <c r="AE401" s="102"/>
      <c r="AF401" s="73"/>
      <c r="AG401" s="74"/>
      <c r="AH401" s="74"/>
      <c r="AI401" s="74"/>
      <c r="AJ401" s="74"/>
      <c r="AK401" s="74"/>
      <c r="AL401" s="74"/>
      <c r="AM401" s="74"/>
      <c r="AN401" s="74"/>
      <c r="AO401" s="74"/>
      <c r="AP401" s="74"/>
      <c r="AQ401" s="74"/>
      <c r="AR401" s="74"/>
      <c r="AS401" s="74"/>
      <c r="AT401" s="74"/>
      <c r="AU401" s="74"/>
      <c r="AV401" s="74"/>
      <c r="AW401" s="74"/>
      <c r="AX401" s="74"/>
      <c r="AY401" s="74"/>
      <c r="AZ401" s="74"/>
      <c r="BA401" s="74"/>
    </row>
    <row r="402" spans="1:53" ht="26.25" customHeight="1" x14ac:dyDescent="0.2">
      <c r="A402" s="77"/>
      <c r="B402" s="78"/>
      <c r="C402" s="77">
        <v>399</v>
      </c>
      <c r="D402" s="85" t="s">
        <v>449</v>
      </c>
      <c r="E402" s="86" t="str">
        <f t="array" aca="1" ref="E402" ca="1">IFERROR(IMAGE(INDEX(Poke_Ref!$C$2:$C$745, MATCH(D402, Poke_Ref!$B$2:$B$745,0)), 3), "")</f>
        <v/>
      </c>
      <c r="F402" s="87"/>
      <c r="G402" s="87"/>
      <c r="H402" s="87" t="s">
        <v>8</v>
      </c>
      <c r="I402" s="87"/>
      <c r="J402" s="87"/>
      <c r="K402" s="87"/>
      <c r="L402" s="87"/>
      <c r="M402" s="87"/>
      <c r="N402" s="87"/>
      <c r="O402" s="87"/>
      <c r="P402" s="87"/>
      <c r="Q402" s="87"/>
      <c r="R402" s="87"/>
      <c r="S402" s="87"/>
      <c r="T402" s="87"/>
      <c r="U402" s="87"/>
      <c r="V402" s="87"/>
      <c r="W402" s="87"/>
      <c r="X402" s="101"/>
      <c r="Y402" s="101"/>
      <c r="Z402" s="101"/>
      <c r="AA402" s="101"/>
      <c r="AB402" s="101"/>
      <c r="AC402" s="101"/>
      <c r="AD402" s="101"/>
      <c r="AE402" s="101"/>
      <c r="AF402" s="73"/>
      <c r="AG402" s="74"/>
      <c r="AH402" s="74"/>
      <c r="AI402" s="74"/>
      <c r="AJ402" s="74"/>
      <c r="AK402" s="74"/>
      <c r="AL402" s="74"/>
      <c r="AM402" s="74"/>
      <c r="AN402" s="74"/>
      <c r="AO402" s="74"/>
      <c r="AP402" s="74"/>
      <c r="AQ402" s="74"/>
      <c r="AR402" s="74"/>
      <c r="AS402" s="74"/>
      <c r="AT402" s="74"/>
      <c r="AU402" s="74"/>
      <c r="AV402" s="74"/>
      <c r="AW402" s="74"/>
      <c r="AX402" s="74"/>
      <c r="AY402" s="74"/>
      <c r="AZ402" s="74"/>
      <c r="BA402" s="74"/>
    </row>
    <row r="403" spans="1:53" ht="26.25" customHeight="1" x14ac:dyDescent="0.2">
      <c r="A403" s="77"/>
      <c r="B403" s="78"/>
      <c r="C403" s="77">
        <v>400</v>
      </c>
      <c r="D403" s="85" t="s">
        <v>450</v>
      </c>
      <c r="E403" s="86" t="str">
        <f t="array" aca="1" ref="E403" ca="1">IFERROR(IMAGE(INDEX(Poke_Ref!$C$2:$C$745, MATCH(D403, Poke_Ref!$B$2:$B$745,0)), 3), "")</f>
        <v/>
      </c>
      <c r="F403" s="87"/>
      <c r="G403" s="87"/>
      <c r="H403" s="87"/>
      <c r="I403" s="87"/>
      <c r="J403" s="87"/>
      <c r="K403" s="87"/>
      <c r="L403" s="87"/>
      <c r="M403" s="87"/>
      <c r="N403" s="87"/>
      <c r="O403" s="87"/>
      <c r="P403" s="87"/>
      <c r="Q403" s="87"/>
      <c r="R403" s="87"/>
      <c r="S403" s="87"/>
      <c r="T403" s="87"/>
      <c r="U403" s="87"/>
      <c r="V403" s="87"/>
      <c r="W403" s="87"/>
      <c r="X403" s="101"/>
      <c r="Y403" s="101"/>
      <c r="Z403" s="101"/>
      <c r="AA403" s="101"/>
      <c r="AB403" s="101"/>
      <c r="AC403" s="101"/>
      <c r="AD403" s="101"/>
      <c r="AE403" s="101"/>
      <c r="AF403" s="73"/>
      <c r="AG403" s="74"/>
      <c r="AH403" s="74"/>
      <c r="AI403" s="74"/>
      <c r="AJ403" s="74"/>
      <c r="AK403" s="74"/>
      <c r="AL403" s="74"/>
      <c r="AM403" s="74"/>
      <c r="AN403" s="74"/>
      <c r="AO403" s="74"/>
      <c r="AP403" s="74"/>
      <c r="AQ403" s="74"/>
      <c r="AR403" s="74"/>
      <c r="AS403" s="74"/>
      <c r="AT403" s="74"/>
      <c r="AU403" s="74"/>
      <c r="AV403" s="74"/>
      <c r="AW403" s="74"/>
      <c r="AX403" s="74"/>
      <c r="AY403" s="74"/>
      <c r="AZ403" s="74"/>
      <c r="BA403" s="74"/>
    </row>
    <row r="404" spans="1:53" ht="26.25" customHeight="1" x14ac:dyDescent="0.2">
      <c r="A404" s="77"/>
      <c r="B404" s="78"/>
      <c r="C404" s="77">
        <v>401</v>
      </c>
      <c r="D404" s="85" t="s">
        <v>451</v>
      </c>
      <c r="E404" s="86" t="str">
        <f t="array" aca="1" ref="E404" ca="1">IFERROR(IMAGE(INDEX(Poke_Ref!$C$2:$C$745, MATCH(D404, Poke_Ref!$B$2:$B$745,0)), 3), "")</f>
        <v/>
      </c>
      <c r="F404" s="95"/>
      <c r="G404" s="95"/>
      <c r="H404" s="95"/>
      <c r="I404" s="95"/>
      <c r="J404" s="95"/>
      <c r="K404" s="95"/>
      <c r="L404" s="95"/>
      <c r="M404" s="95"/>
      <c r="N404" s="95"/>
      <c r="O404" s="95"/>
      <c r="P404" s="95"/>
      <c r="Q404" s="95"/>
      <c r="R404" s="95"/>
      <c r="S404" s="95"/>
      <c r="T404" s="95"/>
      <c r="U404" s="95"/>
      <c r="V404" s="95"/>
      <c r="W404" s="95"/>
      <c r="X404" s="102"/>
      <c r="Y404" s="102"/>
      <c r="Z404" s="102"/>
      <c r="AA404" s="102"/>
      <c r="AB404" s="102"/>
      <c r="AC404" s="102"/>
      <c r="AD404" s="102"/>
      <c r="AE404" s="102"/>
      <c r="AF404" s="73"/>
      <c r="AG404" s="74"/>
      <c r="AH404" s="74"/>
      <c r="AI404" s="74"/>
      <c r="AJ404" s="74"/>
      <c r="AK404" s="74"/>
      <c r="AL404" s="74"/>
      <c r="AM404" s="74"/>
      <c r="AN404" s="74"/>
      <c r="AO404" s="74"/>
      <c r="AP404" s="74"/>
      <c r="AQ404" s="74"/>
      <c r="AR404" s="74"/>
      <c r="AS404" s="74"/>
      <c r="AT404" s="74"/>
      <c r="AU404" s="74"/>
      <c r="AV404" s="74"/>
      <c r="AW404" s="74"/>
      <c r="AX404" s="74"/>
      <c r="AY404" s="74"/>
      <c r="AZ404" s="74"/>
      <c r="BA404" s="74"/>
    </row>
    <row r="405" spans="1:53" ht="26.25" customHeight="1" x14ac:dyDescent="0.2">
      <c r="A405" s="77"/>
      <c r="B405" s="78"/>
      <c r="C405" s="77">
        <v>402</v>
      </c>
      <c r="D405" s="85" t="s">
        <v>452</v>
      </c>
      <c r="E405" s="86" t="str">
        <f t="array" aca="1" ref="E405" ca="1">IFERROR(IMAGE(INDEX(Poke_Ref!$C$2:$C$745, MATCH(D405, Poke_Ref!$B$2:$B$745,0)), 3), "")</f>
        <v/>
      </c>
      <c r="F405" s="7"/>
      <c r="G405" s="7"/>
      <c r="H405" s="7" t="s">
        <v>8</v>
      </c>
      <c r="I405" s="7"/>
      <c r="J405" s="7"/>
      <c r="K405" s="7"/>
      <c r="L405" s="7"/>
      <c r="M405" s="7"/>
      <c r="N405" s="7"/>
      <c r="O405" s="7"/>
      <c r="P405" s="7"/>
      <c r="Q405" s="7"/>
      <c r="R405" s="7"/>
      <c r="S405" s="7"/>
      <c r="T405" s="7"/>
      <c r="U405" s="7"/>
      <c r="V405" s="7"/>
      <c r="W405" s="7"/>
      <c r="X405" s="103"/>
      <c r="Y405" s="103"/>
      <c r="Z405" s="103"/>
      <c r="AA405" s="103"/>
      <c r="AB405" s="103"/>
      <c r="AC405" s="103"/>
      <c r="AD405" s="103"/>
      <c r="AE405" s="103"/>
      <c r="AF405" s="73"/>
      <c r="AG405" s="74"/>
      <c r="AH405" s="74"/>
      <c r="AI405" s="74"/>
      <c r="AJ405" s="74"/>
      <c r="AK405" s="74"/>
      <c r="AL405" s="74"/>
      <c r="AM405" s="74"/>
      <c r="AN405" s="74"/>
      <c r="AO405" s="74"/>
      <c r="AP405" s="74"/>
      <c r="AQ405" s="74"/>
      <c r="AR405" s="74"/>
      <c r="AS405" s="74"/>
      <c r="AT405" s="74"/>
      <c r="AU405" s="74"/>
      <c r="AV405" s="74"/>
      <c r="AW405" s="74"/>
      <c r="AX405" s="74"/>
      <c r="AY405" s="74"/>
      <c r="AZ405" s="74"/>
      <c r="BA405" s="74"/>
    </row>
    <row r="406" spans="1:53" ht="26.25" customHeight="1" x14ac:dyDescent="0.2">
      <c r="A406" s="77"/>
      <c r="B406" s="78"/>
      <c r="C406" s="77">
        <v>403</v>
      </c>
      <c r="D406" s="85" t="s">
        <v>453</v>
      </c>
      <c r="E406" s="86" t="str">
        <f t="array" aca="1" ref="E406" ca="1">IFERROR(IMAGE(INDEX(Poke_Ref!$C$2:$C$745, MATCH(D406, Poke_Ref!$B$2:$B$745,0)), 3), "")</f>
        <v/>
      </c>
      <c r="F406" s="7"/>
      <c r="G406" s="7"/>
      <c r="H406" s="7" t="s">
        <v>8</v>
      </c>
      <c r="I406" s="7"/>
      <c r="J406" s="7"/>
      <c r="K406" s="7"/>
      <c r="L406" s="7"/>
      <c r="M406" s="7"/>
      <c r="N406" s="7"/>
      <c r="O406" s="7"/>
      <c r="P406" s="7"/>
      <c r="Q406" s="7"/>
      <c r="R406" s="7"/>
      <c r="S406" s="7"/>
      <c r="T406" s="7"/>
      <c r="U406" s="7"/>
      <c r="V406" s="7"/>
      <c r="W406" s="7"/>
      <c r="X406" s="103"/>
      <c r="Y406" s="103"/>
      <c r="Z406" s="103"/>
      <c r="AA406" s="103"/>
      <c r="AB406" s="103"/>
      <c r="AC406" s="103"/>
      <c r="AD406" s="103"/>
      <c r="AE406" s="103"/>
      <c r="AF406" s="73"/>
      <c r="AG406" s="74"/>
      <c r="AH406" s="74"/>
      <c r="AI406" s="74"/>
      <c r="AJ406" s="74"/>
      <c r="AK406" s="74"/>
      <c r="AL406" s="74"/>
      <c r="AM406" s="74"/>
      <c r="AN406" s="74"/>
      <c r="AO406" s="74"/>
      <c r="AP406" s="74"/>
      <c r="AQ406" s="74"/>
      <c r="AR406" s="74"/>
      <c r="AS406" s="74"/>
      <c r="AT406" s="74"/>
      <c r="AU406" s="74"/>
      <c r="AV406" s="74"/>
      <c r="AW406" s="74"/>
      <c r="AX406" s="74"/>
      <c r="AY406" s="74"/>
      <c r="AZ406" s="74"/>
      <c r="BA406" s="74"/>
    </row>
    <row r="407" spans="1:53" ht="26.25" customHeight="1" x14ac:dyDescent="0.2">
      <c r="A407" s="77"/>
      <c r="B407" s="78"/>
      <c r="C407" s="77">
        <v>404</v>
      </c>
      <c r="D407" s="85" t="s">
        <v>454</v>
      </c>
      <c r="E407" s="86" t="str">
        <f t="array" aca="1" ref="E407" ca="1">IFERROR(IMAGE(INDEX(Poke_Ref!$C$2:$C$745, MATCH(D407, Poke_Ref!$B$2:$B$745,0)), 3), "")</f>
        <v/>
      </c>
      <c r="F407" s="87"/>
      <c r="G407" s="87"/>
      <c r="H407" s="87"/>
      <c r="I407" s="87"/>
      <c r="J407" s="87"/>
      <c r="K407" s="87"/>
      <c r="L407" s="87"/>
      <c r="M407" s="87"/>
      <c r="N407" s="87"/>
      <c r="O407" s="87"/>
      <c r="P407" s="87"/>
      <c r="Q407" s="87"/>
      <c r="R407" s="87"/>
      <c r="S407" s="87"/>
      <c r="T407" s="87"/>
      <c r="U407" s="87"/>
      <c r="V407" s="87"/>
      <c r="W407" s="87"/>
      <c r="X407" s="101"/>
      <c r="Y407" s="101"/>
      <c r="Z407" s="101"/>
      <c r="AA407" s="101"/>
      <c r="AB407" s="101"/>
      <c r="AC407" s="101"/>
      <c r="AD407" s="101"/>
      <c r="AE407" s="101"/>
      <c r="AF407" s="73"/>
      <c r="AG407" s="74"/>
      <c r="AH407" s="74"/>
      <c r="AI407" s="74"/>
      <c r="AJ407" s="74"/>
      <c r="AK407" s="74"/>
      <c r="AL407" s="74"/>
      <c r="AM407" s="74"/>
      <c r="AN407" s="74"/>
      <c r="AO407" s="74"/>
      <c r="AP407" s="74"/>
      <c r="AQ407" s="74"/>
      <c r="AR407" s="74"/>
      <c r="AS407" s="74"/>
      <c r="AT407" s="74"/>
      <c r="AU407" s="74"/>
      <c r="AV407" s="74"/>
      <c r="AW407" s="74"/>
      <c r="AX407" s="74"/>
      <c r="AY407" s="74"/>
      <c r="AZ407" s="74"/>
      <c r="BA407" s="74"/>
    </row>
    <row r="408" spans="1:53" ht="26.25" customHeight="1" x14ac:dyDescent="0.2">
      <c r="A408" s="77"/>
      <c r="B408" s="78"/>
      <c r="C408" s="77">
        <v>405</v>
      </c>
      <c r="D408" s="85" t="s">
        <v>455</v>
      </c>
      <c r="E408" s="86" t="str">
        <f t="array" aca="1" ref="E408" ca="1">IFERROR(IMAGE(INDEX(Poke_Ref!$C$2:$C$745, MATCH(D408, Poke_Ref!$B$2:$B$745,0)), 3), "")</f>
        <v/>
      </c>
      <c r="F408" s="95"/>
      <c r="G408" s="95"/>
      <c r="H408" s="95"/>
      <c r="I408" s="95"/>
      <c r="J408" s="95"/>
      <c r="K408" s="95"/>
      <c r="L408" s="95"/>
      <c r="M408" s="95"/>
      <c r="N408" s="95"/>
      <c r="O408" s="95"/>
      <c r="P408" s="95"/>
      <c r="Q408" s="95"/>
      <c r="R408" s="95"/>
      <c r="S408" s="95"/>
      <c r="T408" s="95"/>
      <c r="U408" s="95"/>
      <c r="V408" s="95"/>
      <c r="W408" s="95"/>
      <c r="X408" s="102"/>
      <c r="Y408" s="102"/>
      <c r="Z408" s="102"/>
      <c r="AA408" s="102"/>
      <c r="AB408" s="102"/>
      <c r="AC408" s="102"/>
      <c r="AD408" s="102"/>
      <c r="AE408" s="102"/>
      <c r="AF408" s="73"/>
      <c r="AG408" s="74"/>
      <c r="AH408" s="74"/>
      <c r="AI408" s="74"/>
      <c r="AJ408" s="74"/>
      <c r="AK408" s="74"/>
      <c r="AL408" s="74"/>
      <c r="AM408" s="74"/>
      <c r="AN408" s="74"/>
      <c r="AO408" s="74"/>
      <c r="AP408" s="74"/>
      <c r="AQ408" s="74"/>
      <c r="AR408" s="74"/>
      <c r="AS408" s="74"/>
      <c r="AT408" s="74"/>
      <c r="AU408" s="74"/>
      <c r="AV408" s="74"/>
      <c r="AW408" s="74"/>
      <c r="AX408" s="74"/>
      <c r="AY408" s="74"/>
      <c r="AZ408" s="74"/>
      <c r="BA408" s="74"/>
    </row>
    <row r="409" spans="1:53" ht="26.25" customHeight="1" x14ac:dyDescent="0.2">
      <c r="A409" s="77"/>
      <c r="B409" s="78"/>
      <c r="C409" s="77">
        <v>406</v>
      </c>
      <c r="D409" s="85" t="s">
        <v>456</v>
      </c>
      <c r="E409" s="86" t="str">
        <f t="array" aca="1" ref="E409" ca="1">IFERROR(IMAGE(INDEX(Poke_Ref!$C$2:$C$745, MATCH(D409, Poke_Ref!$B$2:$B$745,0)), 3), "")</f>
        <v/>
      </c>
      <c r="F409" s="7"/>
      <c r="G409" s="7"/>
      <c r="H409" s="7"/>
      <c r="I409" s="7"/>
      <c r="J409" s="7"/>
      <c r="K409" s="7"/>
      <c r="L409" s="7"/>
      <c r="M409" s="7"/>
      <c r="N409" s="7"/>
      <c r="O409" s="7"/>
      <c r="P409" s="7"/>
      <c r="Q409" s="7"/>
      <c r="R409" s="7"/>
      <c r="S409" s="7"/>
      <c r="T409" s="7"/>
      <c r="U409" s="7"/>
      <c r="V409" s="7"/>
      <c r="W409" s="7"/>
      <c r="X409" s="103"/>
      <c r="Y409" s="103"/>
      <c r="Z409" s="103"/>
      <c r="AA409" s="103"/>
      <c r="AB409" s="103"/>
      <c r="AC409" s="103"/>
      <c r="AD409" s="103"/>
      <c r="AE409" s="103"/>
      <c r="AF409" s="73"/>
      <c r="AG409" s="74"/>
      <c r="AH409" s="74"/>
      <c r="AI409" s="74"/>
      <c r="AJ409" s="74"/>
      <c r="AK409" s="74"/>
      <c r="AL409" s="74"/>
      <c r="AM409" s="74"/>
      <c r="AN409" s="74"/>
      <c r="AO409" s="74"/>
      <c r="AP409" s="74"/>
      <c r="AQ409" s="74"/>
      <c r="AR409" s="74"/>
      <c r="AS409" s="74"/>
      <c r="AT409" s="74"/>
      <c r="AU409" s="74"/>
      <c r="AV409" s="74"/>
      <c r="AW409" s="74"/>
      <c r="AX409" s="74"/>
      <c r="AY409" s="74"/>
      <c r="AZ409" s="74"/>
      <c r="BA409" s="74"/>
    </row>
    <row r="410" spans="1:53" ht="26.25" customHeight="1" x14ac:dyDescent="0.2">
      <c r="A410" s="77"/>
      <c r="B410" s="78"/>
      <c r="C410" s="77">
        <v>407</v>
      </c>
      <c r="D410" s="85" t="s">
        <v>457</v>
      </c>
      <c r="E410" s="86" t="str">
        <f t="array" aca="1" ref="E410" ca="1">IFERROR(IMAGE(INDEX(Poke_Ref!$C$2:$C$745, MATCH(D410, Poke_Ref!$B$2:$B$745,0)), 3), "")</f>
        <v/>
      </c>
      <c r="F410" s="7"/>
      <c r="G410" s="7"/>
      <c r="H410" s="7"/>
      <c r="I410" s="7"/>
      <c r="J410" s="7"/>
      <c r="K410" s="7"/>
      <c r="L410" s="7"/>
      <c r="M410" s="7"/>
      <c r="N410" s="7"/>
      <c r="O410" s="7"/>
      <c r="P410" s="7"/>
      <c r="Q410" s="7"/>
      <c r="R410" s="7"/>
      <c r="S410" s="7"/>
      <c r="T410" s="7"/>
      <c r="U410" s="7"/>
      <c r="V410" s="7"/>
      <c r="W410" s="7"/>
      <c r="X410" s="103"/>
      <c r="Y410" s="103"/>
      <c r="Z410" s="103"/>
      <c r="AA410" s="103"/>
      <c r="AB410" s="103"/>
      <c r="AC410" s="103"/>
      <c r="AD410" s="103"/>
      <c r="AE410" s="103"/>
      <c r="AF410" s="73"/>
      <c r="AG410" s="74"/>
      <c r="AH410" s="74"/>
      <c r="AI410" s="74"/>
      <c r="AJ410" s="74"/>
      <c r="AK410" s="74"/>
      <c r="AL410" s="74"/>
      <c r="AM410" s="74"/>
      <c r="AN410" s="74"/>
      <c r="AO410" s="74"/>
      <c r="AP410" s="74"/>
      <c r="AQ410" s="74"/>
      <c r="AR410" s="74"/>
      <c r="AS410" s="74"/>
      <c r="AT410" s="74"/>
      <c r="AU410" s="74"/>
      <c r="AV410" s="74"/>
      <c r="AW410" s="74"/>
      <c r="AX410" s="74"/>
      <c r="AY410" s="74"/>
      <c r="AZ410" s="74"/>
      <c r="BA410" s="74"/>
    </row>
    <row r="411" spans="1:53" ht="26.25" customHeight="1" x14ac:dyDescent="0.2">
      <c r="A411" s="77"/>
      <c r="B411" s="78"/>
      <c r="C411" s="77">
        <v>408</v>
      </c>
      <c r="D411" s="85" t="s">
        <v>458</v>
      </c>
      <c r="E411" s="86" t="str">
        <f t="array" aca="1" ref="E411" ca="1">IFERROR(IMAGE(INDEX(Poke_Ref!$C$2:$C$745, MATCH(D411, Poke_Ref!$B$2:$B$745,0)), 3), "")</f>
        <v/>
      </c>
      <c r="F411" s="7"/>
      <c r="G411" s="7"/>
      <c r="H411" s="7" t="s">
        <v>8</v>
      </c>
      <c r="I411" s="7"/>
      <c r="J411" s="7"/>
      <c r="K411" s="7"/>
      <c r="L411" s="7"/>
      <c r="M411" s="7"/>
      <c r="N411" s="7"/>
      <c r="O411" s="7"/>
      <c r="P411" s="7"/>
      <c r="Q411" s="7"/>
      <c r="R411" s="7"/>
      <c r="S411" s="7"/>
      <c r="T411" s="7"/>
      <c r="U411" s="7"/>
      <c r="V411" s="7"/>
      <c r="W411" s="7"/>
      <c r="X411" s="103"/>
      <c r="Y411" s="103"/>
      <c r="Z411" s="103"/>
      <c r="AA411" s="103"/>
      <c r="AB411" s="103"/>
      <c r="AC411" s="103"/>
      <c r="AD411" s="103"/>
      <c r="AE411" s="103"/>
      <c r="AF411" s="73"/>
      <c r="AG411" s="74"/>
      <c r="AH411" s="74"/>
      <c r="AI411" s="74"/>
      <c r="AJ411" s="74"/>
      <c r="AK411" s="74"/>
      <c r="AL411" s="74"/>
      <c r="AM411" s="74"/>
      <c r="AN411" s="74"/>
      <c r="AO411" s="74"/>
      <c r="AP411" s="74"/>
      <c r="AQ411" s="74"/>
      <c r="AR411" s="74"/>
      <c r="AS411" s="74"/>
      <c r="AT411" s="74"/>
      <c r="AU411" s="74"/>
      <c r="AV411" s="74"/>
      <c r="AW411" s="74"/>
      <c r="AX411" s="74"/>
      <c r="AY411" s="74"/>
      <c r="AZ411" s="74"/>
      <c r="BA411" s="74"/>
    </row>
    <row r="412" spans="1:53" ht="26.25" customHeight="1" x14ac:dyDescent="0.2">
      <c r="A412" s="77"/>
      <c r="B412" s="78"/>
      <c r="C412" s="77">
        <v>409</v>
      </c>
      <c r="D412" s="85" t="s">
        <v>459</v>
      </c>
      <c r="E412" s="86" t="str">
        <f t="array" aca="1" ref="E412" ca="1">IFERROR(IMAGE(INDEX(Poke_Ref!$C$2:$C$745, MATCH(D412, Poke_Ref!$B$2:$B$745,0)), 3), "")</f>
        <v/>
      </c>
      <c r="F412" s="95"/>
      <c r="G412" s="95"/>
      <c r="H412" s="95"/>
      <c r="I412" s="95"/>
      <c r="J412" s="95"/>
      <c r="K412" s="95"/>
      <c r="L412" s="95"/>
      <c r="M412" s="95"/>
      <c r="N412" s="95"/>
      <c r="O412" s="95"/>
      <c r="P412" s="95"/>
      <c r="Q412" s="95"/>
      <c r="R412" s="95"/>
      <c r="S412" s="95"/>
      <c r="T412" s="95"/>
      <c r="U412" s="95"/>
      <c r="V412" s="95"/>
      <c r="W412" s="95"/>
      <c r="X412" s="102"/>
      <c r="Y412" s="102"/>
      <c r="Z412" s="102"/>
      <c r="AA412" s="102"/>
      <c r="AB412" s="102"/>
      <c r="AC412" s="102"/>
      <c r="AD412" s="102"/>
      <c r="AE412" s="102"/>
      <c r="AF412" s="73"/>
      <c r="AG412" s="74"/>
      <c r="AH412" s="74"/>
      <c r="AI412" s="74"/>
      <c r="AJ412" s="74"/>
      <c r="AK412" s="74"/>
      <c r="AL412" s="74"/>
      <c r="AM412" s="74"/>
      <c r="AN412" s="74"/>
      <c r="AO412" s="74"/>
      <c r="AP412" s="74"/>
      <c r="AQ412" s="74"/>
      <c r="AR412" s="74"/>
      <c r="AS412" s="74"/>
      <c r="AT412" s="74"/>
      <c r="AU412" s="74"/>
      <c r="AV412" s="74"/>
      <c r="AW412" s="74"/>
      <c r="AX412" s="74"/>
      <c r="AY412" s="74"/>
      <c r="AZ412" s="74"/>
      <c r="BA412" s="74"/>
    </row>
    <row r="413" spans="1:53" ht="26.25" customHeight="1" x14ac:dyDescent="0.2">
      <c r="A413" s="77"/>
      <c r="B413" s="78"/>
      <c r="C413" s="77">
        <v>410</v>
      </c>
      <c r="D413" s="85" t="s">
        <v>460</v>
      </c>
      <c r="E413" s="86" t="str">
        <f t="array" aca="1" ref="E413" ca="1">IFERROR(IMAGE(INDEX(Poke_Ref!$C$2:$C$745, MATCH(D413, Poke_Ref!$B$2:$B$745,0)), 3), "")</f>
        <v/>
      </c>
      <c r="F413" s="7"/>
      <c r="G413" s="7"/>
      <c r="H413" s="7" t="s">
        <v>8</v>
      </c>
      <c r="I413" s="7"/>
      <c r="J413" s="7"/>
      <c r="K413" s="7"/>
      <c r="L413" s="7"/>
      <c r="M413" s="7"/>
      <c r="N413" s="7"/>
      <c r="O413" s="7"/>
      <c r="P413" s="7"/>
      <c r="Q413" s="7"/>
      <c r="R413" s="7"/>
      <c r="S413" s="7"/>
      <c r="T413" s="7"/>
      <c r="U413" s="7"/>
      <c r="V413" s="7"/>
      <c r="W413" s="7"/>
      <c r="X413" s="103"/>
      <c r="Y413" s="103"/>
      <c r="Z413" s="103"/>
      <c r="AA413" s="103"/>
      <c r="AB413" s="103"/>
      <c r="AC413" s="103"/>
      <c r="AD413" s="103"/>
      <c r="AE413" s="103"/>
      <c r="AF413" s="73"/>
      <c r="AG413" s="74"/>
      <c r="AH413" s="74"/>
      <c r="AI413" s="74"/>
      <c r="AJ413" s="74"/>
      <c r="AK413" s="74"/>
      <c r="AL413" s="74"/>
      <c r="AM413" s="74"/>
      <c r="AN413" s="74"/>
      <c r="AO413" s="74"/>
      <c r="AP413" s="74"/>
      <c r="AQ413" s="74"/>
      <c r="AR413" s="74"/>
      <c r="AS413" s="74"/>
      <c r="AT413" s="74"/>
      <c r="AU413" s="74"/>
      <c r="AV413" s="74"/>
      <c r="AW413" s="74"/>
      <c r="AX413" s="74"/>
      <c r="AY413" s="74"/>
      <c r="AZ413" s="74"/>
      <c r="BA413" s="74"/>
    </row>
    <row r="414" spans="1:53" ht="26.25" customHeight="1" x14ac:dyDescent="0.2">
      <c r="A414" s="77"/>
      <c r="B414" s="78"/>
      <c r="C414" s="77">
        <v>411</v>
      </c>
      <c r="D414" s="85" t="s">
        <v>461</v>
      </c>
      <c r="E414" s="86" t="str">
        <f t="array" aca="1" ref="E414" ca="1">IFERROR(IMAGE(INDEX(Poke_Ref!$C$2:$C$745, MATCH(D414, Poke_Ref!$B$2:$B$745,0)), 3), "")</f>
        <v/>
      </c>
      <c r="F414" s="95"/>
      <c r="G414" s="95"/>
      <c r="H414" s="95"/>
      <c r="I414" s="95"/>
      <c r="J414" s="95"/>
      <c r="K414" s="95"/>
      <c r="L414" s="95"/>
      <c r="M414" s="95"/>
      <c r="N414" s="95"/>
      <c r="O414" s="95"/>
      <c r="P414" s="95"/>
      <c r="Q414" s="95"/>
      <c r="R414" s="95"/>
      <c r="S414" s="95"/>
      <c r="T414" s="95"/>
      <c r="U414" s="95"/>
      <c r="V414" s="95"/>
      <c r="W414" s="95"/>
      <c r="X414" s="102"/>
      <c r="Y414" s="102"/>
      <c r="Z414" s="102"/>
      <c r="AA414" s="102"/>
      <c r="AB414" s="102"/>
      <c r="AC414" s="102"/>
      <c r="AD414" s="102"/>
      <c r="AE414" s="102"/>
      <c r="AF414" s="73"/>
      <c r="AG414" s="74"/>
      <c r="AH414" s="74"/>
      <c r="AI414" s="74"/>
      <c r="AJ414" s="74"/>
      <c r="AK414" s="74"/>
      <c r="AL414" s="74"/>
      <c r="AM414" s="74"/>
      <c r="AN414" s="74"/>
      <c r="AO414" s="74"/>
      <c r="AP414" s="74"/>
      <c r="AQ414" s="74"/>
      <c r="AR414" s="74"/>
      <c r="AS414" s="74"/>
      <c r="AT414" s="74"/>
      <c r="AU414" s="74"/>
      <c r="AV414" s="74"/>
      <c r="AW414" s="74"/>
      <c r="AX414" s="74"/>
      <c r="AY414" s="74"/>
      <c r="AZ414" s="74"/>
      <c r="BA414" s="74"/>
    </row>
    <row r="415" spans="1:53" ht="26.25" customHeight="1" x14ac:dyDescent="0.2">
      <c r="A415" s="77"/>
      <c r="B415" s="78"/>
      <c r="C415" s="77">
        <v>412</v>
      </c>
      <c r="D415" s="85" t="s">
        <v>462</v>
      </c>
      <c r="E415" s="86" t="str">
        <f t="array" aca="1" ref="E415" ca="1">IFERROR(IMAGE(INDEX(Poke_Ref!$C$2:$C$745, MATCH(D415, Poke_Ref!$B$2:$B$745,0)), 3), "")</f>
        <v/>
      </c>
      <c r="F415" s="7"/>
      <c r="G415" s="7"/>
      <c r="H415" s="7"/>
      <c r="I415" s="7"/>
      <c r="J415" s="7"/>
      <c r="K415" s="7"/>
      <c r="L415" s="7"/>
      <c r="M415" s="7"/>
      <c r="N415" s="7"/>
      <c r="O415" s="7"/>
      <c r="P415" s="7"/>
      <c r="Q415" s="7"/>
      <c r="R415" s="7"/>
      <c r="S415" s="7"/>
      <c r="T415" s="7"/>
      <c r="U415" s="7"/>
      <c r="V415" s="7"/>
      <c r="W415" s="7"/>
      <c r="X415" s="103"/>
      <c r="Y415" s="103"/>
      <c r="Z415" s="103"/>
      <c r="AA415" s="103"/>
      <c r="AB415" s="103"/>
      <c r="AC415" s="103"/>
      <c r="AD415" s="103"/>
      <c r="AE415" s="103"/>
      <c r="AF415" s="73"/>
      <c r="AG415" s="74"/>
      <c r="AH415" s="74"/>
      <c r="AI415" s="74"/>
      <c r="AJ415" s="74"/>
      <c r="AK415" s="74"/>
      <c r="AL415" s="74"/>
      <c r="AM415" s="74"/>
      <c r="AN415" s="74"/>
      <c r="AO415" s="74"/>
      <c r="AP415" s="74"/>
      <c r="AQ415" s="74"/>
      <c r="AR415" s="74"/>
      <c r="AS415" s="74"/>
      <c r="AT415" s="74"/>
      <c r="AU415" s="74"/>
      <c r="AV415" s="74"/>
      <c r="AW415" s="74"/>
      <c r="AX415" s="74"/>
      <c r="AY415" s="74"/>
      <c r="AZ415" s="74"/>
      <c r="BA415" s="74"/>
    </row>
    <row r="416" spans="1:53" ht="26.25" customHeight="1" x14ac:dyDescent="0.2">
      <c r="A416" s="77"/>
      <c r="B416" s="78"/>
      <c r="C416" s="77">
        <v>413</v>
      </c>
      <c r="D416" s="85" t="s">
        <v>463</v>
      </c>
      <c r="E416" s="86" t="str">
        <f t="array" aca="1" ref="E416" ca="1">IFERROR(IMAGE(INDEX(Poke_Ref!$C$2:$C$745, MATCH(D416, Poke_Ref!$B$2:$B$745,0)), 3), "")</f>
        <v/>
      </c>
      <c r="F416" s="95"/>
      <c r="G416" s="95"/>
      <c r="H416" s="95"/>
      <c r="I416" s="95"/>
      <c r="J416" s="95"/>
      <c r="K416" s="95"/>
      <c r="L416" s="95"/>
      <c r="M416" s="95"/>
      <c r="N416" s="95"/>
      <c r="O416" s="95"/>
      <c r="P416" s="95"/>
      <c r="Q416" s="95"/>
      <c r="R416" s="95"/>
      <c r="S416" s="95"/>
      <c r="T416" s="95"/>
      <c r="U416" s="95"/>
      <c r="V416" s="95"/>
      <c r="W416" s="95"/>
      <c r="X416" s="102"/>
      <c r="Y416" s="102"/>
      <c r="Z416" s="102"/>
      <c r="AA416" s="102"/>
      <c r="AB416" s="102"/>
      <c r="AC416" s="102"/>
      <c r="AD416" s="102"/>
      <c r="AE416" s="102"/>
      <c r="AF416" s="73"/>
      <c r="AG416" s="74"/>
      <c r="AH416" s="74"/>
      <c r="AI416" s="74"/>
      <c r="AJ416" s="74"/>
      <c r="AK416" s="74"/>
      <c r="AL416" s="74"/>
      <c r="AM416" s="74"/>
      <c r="AN416" s="74"/>
      <c r="AO416" s="74"/>
      <c r="AP416" s="74"/>
      <c r="AQ416" s="74"/>
      <c r="AR416" s="74"/>
      <c r="AS416" s="74"/>
      <c r="AT416" s="74"/>
      <c r="AU416" s="74"/>
      <c r="AV416" s="74"/>
      <c r="AW416" s="74"/>
      <c r="AX416" s="74"/>
      <c r="AY416" s="74"/>
      <c r="AZ416" s="74"/>
      <c r="BA416" s="74"/>
    </row>
    <row r="417" spans="1:53" ht="26.25" customHeight="1" x14ac:dyDescent="0.2">
      <c r="A417" s="88"/>
      <c r="B417" s="94"/>
      <c r="C417" s="77">
        <v>414</v>
      </c>
      <c r="D417" s="85" t="s">
        <v>464</v>
      </c>
      <c r="E417" s="86" t="str">
        <f t="array" aca="1" ref="E417" ca="1">IFERROR(IMAGE(INDEX(Poke_Ref!$C$2:$C$745, MATCH(D417, Poke_Ref!$B$2:$B$745,0)), 3), "")</f>
        <v/>
      </c>
      <c r="F417" s="95"/>
      <c r="G417" s="95"/>
      <c r="H417" s="95"/>
      <c r="I417" s="95"/>
      <c r="J417" s="95"/>
      <c r="K417" s="95"/>
      <c r="L417" s="95"/>
      <c r="M417" s="95"/>
      <c r="N417" s="95"/>
      <c r="O417" s="95"/>
      <c r="P417" s="95"/>
      <c r="Q417" s="95"/>
      <c r="R417" s="95"/>
      <c r="S417" s="95"/>
      <c r="T417" s="95"/>
      <c r="U417" s="95"/>
      <c r="V417" s="95"/>
      <c r="W417" s="95"/>
      <c r="X417" s="102"/>
      <c r="Y417" s="102"/>
      <c r="Z417" s="102"/>
      <c r="AA417" s="102"/>
      <c r="AB417" s="102"/>
      <c r="AC417" s="102"/>
      <c r="AD417" s="102"/>
      <c r="AE417" s="102"/>
      <c r="AF417" s="73"/>
      <c r="AG417" s="74"/>
      <c r="AH417" s="74"/>
      <c r="AI417" s="74"/>
      <c r="AJ417" s="74"/>
      <c r="AK417" s="74"/>
      <c r="AL417" s="74"/>
      <c r="AM417" s="74"/>
      <c r="AN417" s="74"/>
      <c r="AO417" s="74"/>
      <c r="AP417" s="74"/>
      <c r="AQ417" s="74"/>
      <c r="AR417" s="74"/>
      <c r="AS417" s="74"/>
      <c r="AT417" s="74"/>
      <c r="AU417" s="74"/>
      <c r="AV417" s="74"/>
      <c r="AW417" s="74"/>
      <c r="AX417" s="74"/>
      <c r="AY417" s="74"/>
      <c r="AZ417" s="74"/>
      <c r="BA417" s="74"/>
    </row>
    <row r="418" spans="1:53" ht="26.25" customHeight="1" x14ac:dyDescent="0.2">
      <c r="A418" s="77"/>
      <c r="B418" s="78"/>
      <c r="C418" s="77">
        <v>415</v>
      </c>
      <c r="D418" s="85" t="s">
        <v>465</v>
      </c>
      <c r="E418" s="86" t="str">
        <f t="array" aca="1" ref="E418" ca="1">IFERROR(IMAGE(INDEX(Poke_Ref!$C$2:$C$745, MATCH(D418, Poke_Ref!$B$2:$B$745,0)), 3), "")</f>
        <v/>
      </c>
      <c r="F418" s="7"/>
      <c r="G418" s="7"/>
      <c r="H418" s="7"/>
      <c r="I418" s="7"/>
      <c r="J418" s="7"/>
      <c r="K418" s="7"/>
      <c r="L418" s="7"/>
      <c r="M418" s="7"/>
      <c r="N418" s="7"/>
      <c r="O418" s="7"/>
      <c r="P418" s="7"/>
      <c r="Q418" s="7"/>
      <c r="R418" s="7"/>
      <c r="S418" s="7"/>
      <c r="T418" s="7"/>
      <c r="U418" s="7"/>
      <c r="V418" s="7"/>
      <c r="W418" s="7"/>
      <c r="X418" s="103"/>
      <c r="Y418" s="103"/>
      <c r="Z418" s="103"/>
      <c r="AA418" s="103"/>
      <c r="AB418" s="103"/>
      <c r="AC418" s="103"/>
      <c r="AD418" s="103"/>
      <c r="AE418" s="103"/>
      <c r="AF418" s="73"/>
      <c r="AG418" s="74"/>
      <c r="AH418" s="74"/>
      <c r="AI418" s="74"/>
      <c r="AJ418" s="74"/>
      <c r="AK418" s="74"/>
      <c r="AL418" s="74"/>
      <c r="AM418" s="74"/>
      <c r="AN418" s="74"/>
      <c r="AO418" s="74"/>
      <c r="AP418" s="74"/>
      <c r="AQ418" s="74"/>
      <c r="AR418" s="74"/>
      <c r="AS418" s="74"/>
      <c r="AT418" s="74"/>
      <c r="AU418" s="74"/>
      <c r="AV418" s="74"/>
      <c r="AW418" s="74"/>
      <c r="AX418" s="74"/>
      <c r="AY418" s="74"/>
      <c r="AZ418" s="74"/>
      <c r="BA418" s="74"/>
    </row>
    <row r="419" spans="1:53" ht="26.25" customHeight="1" x14ac:dyDescent="0.2">
      <c r="A419" s="77"/>
      <c r="B419" s="78"/>
      <c r="C419" s="77">
        <v>416</v>
      </c>
      <c r="D419" s="85" t="s">
        <v>466</v>
      </c>
      <c r="E419" s="86" t="str">
        <f t="array" aca="1" ref="E419" ca="1">IFERROR(IMAGE(INDEX(Poke_Ref!$C$2:$C$745, MATCH(D419, Poke_Ref!$B$2:$B$745,0)), 3), "")</f>
        <v/>
      </c>
      <c r="F419" s="95"/>
      <c r="G419" s="95"/>
      <c r="H419" s="95"/>
      <c r="I419" s="95"/>
      <c r="J419" s="95"/>
      <c r="K419" s="95"/>
      <c r="L419" s="95"/>
      <c r="M419" s="95"/>
      <c r="N419" s="95"/>
      <c r="O419" s="95"/>
      <c r="P419" s="95"/>
      <c r="Q419" s="95"/>
      <c r="R419" s="95"/>
      <c r="S419" s="95"/>
      <c r="T419" s="95"/>
      <c r="U419" s="95"/>
      <c r="V419" s="95"/>
      <c r="W419" s="95"/>
      <c r="X419" s="102"/>
      <c r="Y419" s="102"/>
      <c r="Z419" s="102"/>
      <c r="AA419" s="102"/>
      <c r="AB419" s="102"/>
      <c r="AC419" s="102"/>
      <c r="AD419" s="102"/>
      <c r="AE419" s="102"/>
      <c r="AF419" s="73"/>
      <c r="AG419" s="74"/>
      <c r="AH419" s="74"/>
      <c r="AI419" s="74"/>
      <c r="AJ419" s="74"/>
      <c r="AK419" s="74"/>
      <c r="AL419" s="74"/>
      <c r="AM419" s="74"/>
      <c r="AN419" s="74"/>
      <c r="AO419" s="74"/>
      <c r="AP419" s="74"/>
      <c r="AQ419" s="74"/>
      <c r="AR419" s="74"/>
      <c r="AS419" s="74"/>
      <c r="AT419" s="74"/>
      <c r="AU419" s="74"/>
      <c r="AV419" s="74"/>
      <c r="AW419" s="74"/>
      <c r="AX419" s="74"/>
      <c r="AY419" s="74"/>
      <c r="AZ419" s="74"/>
      <c r="BA419" s="74"/>
    </row>
    <row r="420" spans="1:53" ht="26.25" customHeight="1" x14ac:dyDescent="0.2">
      <c r="A420" s="77"/>
      <c r="B420" s="78"/>
      <c r="C420" s="77">
        <v>417</v>
      </c>
      <c r="D420" s="85" t="s">
        <v>467</v>
      </c>
      <c r="E420" s="86" t="str">
        <f t="array" aca="1" ref="E420" ca="1">IFERROR(IMAGE(INDEX(Poke_Ref!$C$2:$C$745, MATCH(D420, Poke_Ref!$B$2:$B$745,0)), 3), "")</f>
        <v/>
      </c>
      <c r="F420" s="7"/>
      <c r="G420" s="7"/>
      <c r="H420" s="7"/>
      <c r="I420" s="7"/>
      <c r="J420" s="7"/>
      <c r="K420" s="7"/>
      <c r="L420" s="7"/>
      <c r="M420" s="7"/>
      <c r="N420" s="7"/>
      <c r="O420" s="7"/>
      <c r="P420" s="7"/>
      <c r="Q420" s="7"/>
      <c r="R420" s="7"/>
      <c r="S420" s="7"/>
      <c r="T420" s="7"/>
      <c r="U420" s="7"/>
      <c r="V420" s="7"/>
      <c r="W420" s="7"/>
      <c r="X420" s="103"/>
      <c r="Y420" s="103"/>
      <c r="Z420" s="103"/>
      <c r="AA420" s="103"/>
      <c r="AB420" s="103"/>
      <c r="AC420" s="103"/>
      <c r="AD420" s="103"/>
      <c r="AE420" s="103"/>
      <c r="AF420" s="73"/>
      <c r="AG420" s="74"/>
      <c r="AH420" s="74"/>
      <c r="AI420" s="74"/>
      <c r="AJ420" s="74"/>
      <c r="AK420" s="74"/>
      <c r="AL420" s="74"/>
      <c r="AM420" s="74"/>
      <c r="AN420" s="74"/>
      <c r="AO420" s="74"/>
      <c r="AP420" s="74"/>
      <c r="AQ420" s="74"/>
      <c r="AR420" s="74"/>
      <c r="AS420" s="74"/>
      <c r="AT420" s="74"/>
      <c r="AU420" s="74"/>
      <c r="AV420" s="74"/>
      <c r="AW420" s="74"/>
      <c r="AX420" s="74"/>
      <c r="AY420" s="74"/>
      <c r="AZ420" s="74"/>
      <c r="BA420" s="74"/>
    </row>
    <row r="421" spans="1:53" ht="26.25" customHeight="1" x14ac:dyDescent="0.2">
      <c r="A421" s="77"/>
      <c r="B421" s="78"/>
      <c r="C421" s="77">
        <v>418</v>
      </c>
      <c r="D421" s="85" t="s">
        <v>468</v>
      </c>
      <c r="E421" s="86" t="str">
        <f t="array" aca="1" ref="E421" ca="1">IFERROR(IMAGE(INDEX(Poke_Ref!$C$2:$C$745, MATCH(D421, Poke_Ref!$B$2:$B$745,0)), 3), "")</f>
        <v/>
      </c>
      <c r="F421" s="7"/>
      <c r="G421" s="7"/>
      <c r="H421" s="7"/>
      <c r="I421" s="7"/>
      <c r="J421" s="7"/>
      <c r="K421" s="7"/>
      <c r="L421" s="7"/>
      <c r="M421" s="7"/>
      <c r="N421" s="7"/>
      <c r="O421" s="7"/>
      <c r="P421" s="7"/>
      <c r="Q421" s="7"/>
      <c r="R421" s="7"/>
      <c r="S421" s="7"/>
      <c r="T421" s="7"/>
      <c r="U421" s="7"/>
      <c r="V421" s="7"/>
      <c r="W421" s="7"/>
      <c r="X421" s="103"/>
      <c r="Y421" s="103"/>
      <c r="Z421" s="103"/>
      <c r="AA421" s="103"/>
      <c r="AB421" s="103"/>
      <c r="AC421" s="103"/>
      <c r="AD421" s="103"/>
      <c r="AE421" s="103"/>
      <c r="AF421" s="73"/>
      <c r="AG421" s="74"/>
      <c r="AH421" s="74"/>
      <c r="AI421" s="74"/>
      <c r="AJ421" s="74"/>
      <c r="AK421" s="74"/>
      <c r="AL421" s="74"/>
      <c r="AM421" s="74"/>
      <c r="AN421" s="74"/>
      <c r="AO421" s="74"/>
      <c r="AP421" s="74"/>
      <c r="AQ421" s="74"/>
      <c r="AR421" s="74"/>
      <c r="AS421" s="74"/>
      <c r="AT421" s="74"/>
      <c r="AU421" s="74"/>
      <c r="AV421" s="74"/>
      <c r="AW421" s="74"/>
      <c r="AX421" s="74"/>
      <c r="AY421" s="74"/>
      <c r="AZ421" s="74"/>
      <c r="BA421" s="74"/>
    </row>
    <row r="422" spans="1:53" ht="26.25" customHeight="1" x14ac:dyDescent="0.2">
      <c r="A422" s="77"/>
      <c r="B422" s="78"/>
      <c r="C422" s="77">
        <v>419</v>
      </c>
      <c r="D422" s="85" t="s">
        <v>469</v>
      </c>
      <c r="E422" s="86" t="str">
        <f t="array" aca="1" ref="E422" ca="1">IFERROR(IMAGE(INDEX(Poke_Ref!$C$2:$C$745, MATCH(D422, Poke_Ref!$B$2:$B$745,0)), 3), "")</f>
        <v/>
      </c>
      <c r="F422" s="7"/>
      <c r="G422" s="7"/>
      <c r="H422" s="7"/>
      <c r="I422" s="7"/>
      <c r="J422" s="7"/>
      <c r="K422" s="7"/>
      <c r="L422" s="7"/>
      <c r="M422" s="7"/>
      <c r="N422" s="7"/>
      <c r="O422" s="7"/>
      <c r="P422" s="7"/>
      <c r="Q422" s="7"/>
      <c r="R422" s="7"/>
      <c r="S422" s="7"/>
      <c r="T422" s="7"/>
      <c r="U422" s="7"/>
      <c r="V422" s="7"/>
      <c r="W422" s="7"/>
      <c r="X422" s="103"/>
      <c r="Y422" s="103"/>
      <c r="Z422" s="103"/>
      <c r="AA422" s="103"/>
      <c r="AB422" s="103"/>
      <c r="AC422" s="103"/>
      <c r="AD422" s="103"/>
      <c r="AE422" s="103"/>
      <c r="AF422" s="73"/>
      <c r="AG422" s="74"/>
      <c r="AH422" s="74"/>
      <c r="AI422" s="74"/>
      <c r="AJ422" s="74"/>
      <c r="AK422" s="74"/>
      <c r="AL422" s="74"/>
      <c r="AM422" s="74"/>
      <c r="AN422" s="74"/>
      <c r="AO422" s="74"/>
      <c r="AP422" s="74"/>
      <c r="AQ422" s="74"/>
      <c r="AR422" s="74"/>
      <c r="AS422" s="74"/>
      <c r="AT422" s="74"/>
      <c r="AU422" s="74"/>
      <c r="AV422" s="74"/>
      <c r="AW422" s="74"/>
      <c r="AX422" s="74"/>
      <c r="AY422" s="74"/>
      <c r="AZ422" s="74"/>
      <c r="BA422" s="74"/>
    </row>
    <row r="423" spans="1:53" ht="26.25" customHeight="1" x14ac:dyDescent="0.2">
      <c r="A423" s="77"/>
      <c r="B423" s="78"/>
      <c r="C423" s="77">
        <v>420</v>
      </c>
      <c r="D423" s="85" t="s">
        <v>470</v>
      </c>
      <c r="E423" s="86" t="str">
        <f t="array" aca="1" ref="E423" ca="1">IFERROR(IMAGE(INDEX(Poke_Ref!$C$2:$C$745, MATCH(D423, Poke_Ref!$B$2:$B$745,0)), 3), "")</f>
        <v/>
      </c>
      <c r="F423" s="7"/>
      <c r="G423" s="7"/>
      <c r="H423" s="7" t="s">
        <v>8</v>
      </c>
      <c r="I423" s="7"/>
      <c r="J423" s="7"/>
      <c r="K423" s="7"/>
      <c r="L423" s="7"/>
      <c r="M423" s="7"/>
      <c r="N423" s="7"/>
      <c r="O423" s="7"/>
      <c r="P423" s="7"/>
      <c r="Q423" s="7"/>
      <c r="R423" s="7"/>
      <c r="S423" s="7"/>
      <c r="T423" s="7"/>
      <c r="U423" s="7"/>
      <c r="V423" s="7"/>
      <c r="W423" s="7"/>
      <c r="X423" s="103"/>
      <c r="Y423" s="103"/>
      <c r="Z423" s="103"/>
      <c r="AA423" s="103"/>
      <c r="AB423" s="103"/>
      <c r="AC423" s="103"/>
      <c r="AD423" s="103"/>
      <c r="AE423" s="103"/>
      <c r="AF423" s="73"/>
      <c r="AG423" s="74"/>
      <c r="AH423" s="74"/>
      <c r="AI423" s="74"/>
      <c r="AJ423" s="74"/>
      <c r="AK423" s="74"/>
      <c r="AL423" s="74"/>
      <c r="AM423" s="74"/>
      <c r="AN423" s="74"/>
      <c r="AO423" s="74"/>
      <c r="AP423" s="74"/>
      <c r="AQ423" s="74"/>
      <c r="AR423" s="74"/>
      <c r="AS423" s="74"/>
      <c r="AT423" s="74"/>
      <c r="AU423" s="74"/>
      <c r="AV423" s="74"/>
      <c r="AW423" s="74"/>
      <c r="AX423" s="74"/>
      <c r="AY423" s="74"/>
      <c r="AZ423" s="74"/>
      <c r="BA423" s="74"/>
    </row>
    <row r="424" spans="1:53" ht="26.25" customHeight="1" x14ac:dyDescent="0.2">
      <c r="A424" s="77"/>
      <c r="B424" s="78"/>
      <c r="C424" s="77">
        <v>421</v>
      </c>
      <c r="D424" s="85" t="s">
        <v>471</v>
      </c>
      <c r="E424" s="86" t="str">
        <f t="array" aca="1" ref="E424" ca="1">IFERROR(IMAGE(INDEX(Poke_Ref!$C$2:$C$745, MATCH(D424, Poke_Ref!$B$2:$B$745,0)), 3), "")</f>
        <v/>
      </c>
      <c r="F424" s="7"/>
      <c r="G424" s="7"/>
      <c r="H424" s="7" t="s">
        <v>8</v>
      </c>
      <c r="I424" s="7"/>
      <c r="J424" s="7"/>
      <c r="K424" s="7"/>
      <c r="L424" s="7"/>
      <c r="M424" s="7"/>
      <c r="N424" s="7"/>
      <c r="O424" s="7"/>
      <c r="P424" s="7"/>
      <c r="Q424" s="7"/>
      <c r="R424" s="7"/>
      <c r="S424" s="7"/>
      <c r="T424" s="7"/>
      <c r="U424" s="7"/>
      <c r="V424" s="7"/>
      <c r="W424" s="7"/>
      <c r="X424" s="103"/>
      <c r="Y424" s="103"/>
      <c r="Z424" s="103"/>
      <c r="AA424" s="103"/>
      <c r="AB424" s="103"/>
      <c r="AC424" s="103"/>
      <c r="AD424" s="103"/>
      <c r="AE424" s="103"/>
      <c r="AF424" s="73"/>
      <c r="AG424" s="74"/>
      <c r="AH424" s="74"/>
      <c r="AI424" s="74"/>
      <c r="AJ424" s="74"/>
      <c r="AK424" s="74"/>
      <c r="AL424" s="74"/>
      <c r="AM424" s="74"/>
      <c r="AN424" s="74"/>
      <c r="AO424" s="74"/>
      <c r="AP424" s="74"/>
      <c r="AQ424" s="74"/>
      <c r="AR424" s="74"/>
      <c r="AS424" s="74"/>
      <c r="AT424" s="74"/>
      <c r="AU424" s="74"/>
      <c r="AV424" s="74"/>
      <c r="AW424" s="74"/>
      <c r="AX424" s="74"/>
      <c r="AY424" s="74"/>
      <c r="AZ424" s="74"/>
      <c r="BA424" s="74"/>
    </row>
    <row r="425" spans="1:53" ht="26.25" customHeight="1" x14ac:dyDescent="0.2">
      <c r="A425" s="77"/>
      <c r="B425" s="78"/>
      <c r="C425" s="77">
        <v>422</v>
      </c>
      <c r="D425" s="85" t="s">
        <v>472</v>
      </c>
      <c r="E425" s="86" t="str">
        <f t="array" aca="1" ref="E425" ca="1">IFERROR(IMAGE(INDEX(Poke_Ref!$C$2:$C$745, MATCH(D425, Poke_Ref!$B$2:$B$745,0)), 3), "")</f>
        <v/>
      </c>
      <c r="F425" s="7"/>
      <c r="G425" s="7"/>
      <c r="H425" s="7" t="s">
        <v>8</v>
      </c>
      <c r="I425" s="7"/>
      <c r="J425" s="7"/>
      <c r="K425" s="7"/>
      <c r="L425" s="7"/>
      <c r="M425" s="7"/>
      <c r="N425" s="7"/>
      <c r="O425" s="7"/>
      <c r="P425" s="7"/>
      <c r="Q425" s="7"/>
      <c r="R425" s="7"/>
      <c r="S425" s="7"/>
      <c r="T425" s="7"/>
      <c r="U425" s="7"/>
      <c r="V425" s="7"/>
      <c r="W425" s="7"/>
      <c r="X425" s="103"/>
      <c r="Y425" s="103"/>
      <c r="Z425" s="103"/>
      <c r="AA425" s="103"/>
      <c r="AB425" s="103"/>
      <c r="AC425" s="103"/>
      <c r="AD425" s="103"/>
      <c r="AE425" s="103"/>
      <c r="AF425" s="73"/>
      <c r="AG425" s="74"/>
      <c r="AH425" s="74"/>
      <c r="AI425" s="74"/>
      <c r="AJ425" s="74"/>
      <c r="AK425" s="74"/>
      <c r="AL425" s="74"/>
      <c r="AM425" s="74"/>
      <c r="AN425" s="74"/>
      <c r="AO425" s="74"/>
      <c r="AP425" s="74"/>
      <c r="AQ425" s="74"/>
      <c r="AR425" s="74"/>
      <c r="AS425" s="74"/>
      <c r="AT425" s="74"/>
      <c r="AU425" s="74"/>
      <c r="AV425" s="74"/>
      <c r="AW425" s="74"/>
      <c r="AX425" s="74"/>
      <c r="AY425" s="74"/>
      <c r="AZ425" s="74"/>
      <c r="BA425" s="74"/>
    </row>
    <row r="426" spans="1:53" ht="26.25" customHeight="1" x14ac:dyDescent="0.2">
      <c r="A426" s="77"/>
      <c r="B426" s="78"/>
      <c r="C426" s="77">
        <v>423</v>
      </c>
      <c r="D426" s="85" t="s">
        <v>473</v>
      </c>
      <c r="E426" s="86" t="str">
        <f t="array" aca="1" ref="E426" ca="1">IFERROR(IMAGE(INDEX(Poke_Ref!$C$2:$C$745, MATCH(D426, Poke_Ref!$B$2:$B$745,0)), 3), "")</f>
        <v/>
      </c>
      <c r="F426" s="7"/>
      <c r="G426" s="7"/>
      <c r="H426" s="7"/>
      <c r="I426" s="7"/>
      <c r="J426" s="7"/>
      <c r="K426" s="7"/>
      <c r="L426" s="7"/>
      <c r="M426" s="7"/>
      <c r="N426" s="7"/>
      <c r="O426" s="7"/>
      <c r="P426" s="7"/>
      <c r="Q426" s="7"/>
      <c r="R426" s="7"/>
      <c r="S426" s="7"/>
      <c r="T426" s="7"/>
      <c r="U426" s="7"/>
      <c r="V426" s="7"/>
      <c r="W426" s="7"/>
      <c r="X426" s="103"/>
      <c r="Y426" s="103"/>
      <c r="Z426" s="103"/>
      <c r="AA426" s="103"/>
      <c r="AB426" s="103"/>
      <c r="AC426" s="103"/>
      <c r="AD426" s="103"/>
      <c r="AE426" s="103"/>
      <c r="AF426" s="73"/>
      <c r="AG426" s="74"/>
      <c r="AH426" s="74"/>
      <c r="AI426" s="74"/>
      <c r="AJ426" s="74"/>
      <c r="AK426" s="74"/>
      <c r="AL426" s="74"/>
      <c r="AM426" s="74"/>
      <c r="AN426" s="74"/>
      <c r="AO426" s="74"/>
      <c r="AP426" s="74"/>
      <c r="AQ426" s="74"/>
      <c r="AR426" s="74"/>
      <c r="AS426" s="74"/>
      <c r="AT426" s="74"/>
      <c r="AU426" s="74"/>
      <c r="AV426" s="74"/>
      <c r="AW426" s="74"/>
      <c r="AX426" s="74"/>
      <c r="AY426" s="74"/>
      <c r="AZ426" s="74"/>
      <c r="BA426" s="74"/>
    </row>
    <row r="427" spans="1:53" ht="26.25" customHeight="1" x14ac:dyDescent="0.2">
      <c r="A427" s="77"/>
      <c r="B427" s="78"/>
      <c r="C427" s="77">
        <v>424</v>
      </c>
      <c r="D427" s="85" t="s">
        <v>474</v>
      </c>
      <c r="E427" s="86" t="str">
        <f t="array" aca="1" ref="E427" ca="1">IFERROR(IMAGE(INDEX(Poke_Ref!$C$2:$C$745, MATCH(D427, Poke_Ref!$B$2:$B$745,0)), 3), "")</f>
        <v/>
      </c>
      <c r="F427" s="95"/>
      <c r="G427" s="95"/>
      <c r="H427" s="95"/>
      <c r="I427" s="95"/>
      <c r="J427" s="95"/>
      <c r="K427" s="95"/>
      <c r="L427" s="95"/>
      <c r="M427" s="95"/>
      <c r="N427" s="95"/>
      <c r="O427" s="95"/>
      <c r="P427" s="95"/>
      <c r="Q427" s="95"/>
      <c r="R427" s="95"/>
      <c r="S427" s="95"/>
      <c r="T427" s="95"/>
      <c r="U427" s="95"/>
      <c r="V427" s="95"/>
      <c r="W427" s="95"/>
      <c r="X427" s="102"/>
      <c r="Y427" s="102"/>
      <c r="Z427" s="102"/>
      <c r="AA427" s="102"/>
      <c r="AB427" s="102"/>
      <c r="AC427" s="102"/>
      <c r="AD427" s="102"/>
      <c r="AE427" s="102"/>
      <c r="AF427" s="73"/>
      <c r="AG427" s="74"/>
      <c r="AH427" s="74"/>
      <c r="AI427" s="74"/>
      <c r="AJ427" s="74"/>
      <c r="AK427" s="74"/>
      <c r="AL427" s="74"/>
      <c r="AM427" s="74"/>
      <c r="AN427" s="74"/>
      <c r="AO427" s="74"/>
      <c r="AP427" s="74"/>
      <c r="AQ427" s="74"/>
      <c r="AR427" s="74"/>
      <c r="AS427" s="74"/>
      <c r="AT427" s="74"/>
      <c r="AU427" s="74"/>
      <c r="AV427" s="74"/>
      <c r="AW427" s="74"/>
      <c r="AX427" s="74"/>
      <c r="AY427" s="74"/>
      <c r="AZ427" s="74"/>
      <c r="BA427" s="74"/>
    </row>
    <row r="428" spans="1:53" ht="26.25" customHeight="1" x14ac:dyDescent="0.2">
      <c r="A428" s="77"/>
      <c r="B428" s="78"/>
      <c r="C428" s="77">
        <v>425</v>
      </c>
      <c r="D428" s="85" t="s">
        <v>475</v>
      </c>
      <c r="E428" s="86" t="str">
        <f t="array" aca="1" ref="E428" ca="1">IFERROR(IMAGE(INDEX(Poke_Ref!$C$2:$C$745, MATCH(D428, Poke_Ref!$B$2:$B$745,0)), 3), "")</f>
        <v/>
      </c>
      <c r="F428" s="7"/>
      <c r="G428" s="7"/>
      <c r="H428" s="7" t="s">
        <v>8</v>
      </c>
      <c r="I428" s="7"/>
      <c r="J428" s="7"/>
      <c r="K428" s="7"/>
      <c r="L428" s="7"/>
      <c r="M428" s="7"/>
      <c r="N428" s="7"/>
      <c r="O428" s="7"/>
      <c r="P428" s="7"/>
      <c r="Q428" s="7"/>
      <c r="R428" s="7"/>
      <c r="S428" s="7"/>
      <c r="T428" s="7"/>
      <c r="U428" s="7"/>
      <c r="V428" s="7"/>
      <c r="W428" s="7"/>
      <c r="X428" s="103"/>
      <c r="Y428" s="103"/>
      <c r="Z428" s="103"/>
      <c r="AA428" s="103"/>
      <c r="AB428" s="103"/>
      <c r="AC428" s="103"/>
      <c r="AD428" s="103"/>
      <c r="AE428" s="103"/>
      <c r="AF428" s="73"/>
      <c r="AG428" s="74"/>
      <c r="AH428" s="74"/>
      <c r="AI428" s="74"/>
      <c r="AJ428" s="74"/>
      <c r="AK428" s="74"/>
      <c r="AL428" s="74"/>
      <c r="AM428" s="74"/>
      <c r="AN428" s="74"/>
      <c r="AO428" s="74"/>
      <c r="AP428" s="74"/>
      <c r="AQ428" s="74"/>
      <c r="AR428" s="74"/>
      <c r="AS428" s="74"/>
      <c r="AT428" s="74"/>
      <c r="AU428" s="74"/>
      <c r="AV428" s="74"/>
      <c r="AW428" s="74"/>
      <c r="AX428" s="74"/>
      <c r="AY428" s="74"/>
      <c r="AZ428" s="74"/>
      <c r="BA428" s="74"/>
    </row>
    <row r="429" spans="1:53" ht="26.25" customHeight="1" x14ac:dyDescent="0.2">
      <c r="A429" s="77"/>
      <c r="B429" s="78"/>
      <c r="C429" s="77">
        <v>426</v>
      </c>
      <c r="D429" s="85" t="s">
        <v>476</v>
      </c>
      <c r="E429" s="86" t="str">
        <f t="array" aca="1" ref="E429" ca="1">IFERROR(IMAGE(INDEX(Poke_Ref!$C$2:$C$745, MATCH(D429, Poke_Ref!$B$2:$B$745,0)), 3), "")</f>
        <v/>
      </c>
      <c r="F429" s="7"/>
      <c r="G429" s="7"/>
      <c r="H429" s="7"/>
      <c r="I429" s="7"/>
      <c r="J429" s="7"/>
      <c r="K429" s="7"/>
      <c r="L429" s="7"/>
      <c r="M429" s="7"/>
      <c r="N429" s="7"/>
      <c r="O429" s="7"/>
      <c r="P429" s="7"/>
      <c r="Q429" s="7"/>
      <c r="R429" s="7"/>
      <c r="S429" s="7"/>
      <c r="T429" s="7"/>
      <c r="U429" s="7"/>
      <c r="V429" s="7"/>
      <c r="W429" s="7"/>
      <c r="X429" s="103"/>
      <c r="Y429" s="103"/>
      <c r="Z429" s="103"/>
      <c r="AA429" s="103"/>
      <c r="AB429" s="103"/>
      <c r="AC429" s="103"/>
      <c r="AD429" s="103"/>
      <c r="AE429" s="103"/>
      <c r="AF429" s="73"/>
      <c r="AG429" s="74"/>
      <c r="AH429" s="74"/>
      <c r="AI429" s="74"/>
      <c r="AJ429" s="74"/>
      <c r="AK429" s="74"/>
      <c r="AL429" s="74"/>
      <c r="AM429" s="74"/>
      <c r="AN429" s="74"/>
      <c r="AO429" s="74"/>
      <c r="AP429" s="74"/>
      <c r="AQ429" s="74"/>
      <c r="AR429" s="74"/>
      <c r="AS429" s="74"/>
      <c r="AT429" s="74"/>
      <c r="AU429" s="74"/>
      <c r="AV429" s="74"/>
      <c r="AW429" s="74"/>
      <c r="AX429" s="74"/>
      <c r="AY429" s="74"/>
      <c r="AZ429" s="74"/>
      <c r="BA429" s="74"/>
    </row>
    <row r="430" spans="1:53" ht="26.25" customHeight="1" x14ac:dyDescent="0.2">
      <c r="A430" s="77"/>
      <c r="B430" s="78"/>
      <c r="C430" s="77">
        <v>427</v>
      </c>
      <c r="D430" s="85" t="s">
        <v>477</v>
      </c>
      <c r="E430" s="86" t="str">
        <f t="array" aca="1" ref="E430" ca="1">IFERROR(IMAGE(INDEX(Poke_Ref!$C$2:$C$745, MATCH(D430, Poke_Ref!$B$2:$B$745,0)), 3), "")</f>
        <v/>
      </c>
      <c r="F430" s="7"/>
      <c r="G430" s="7"/>
      <c r="H430" s="7" t="s">
        <v>8</v>
      </c>
      <c r="I430" s="7"/>
      <c r="J430" s="7"/>
      <c r="K430" s="7"/>
      <c r="L430" s="7"/>
      <c r="M430" s="7"/>
      <c r="N430" s="7"/>
      <c r="O430" s="7"/>
      <c r="P430" s="7"/>
      <c r="Q430" s="7"/>
      <c r="R430" s="7"/>
      <c r="S430" s="7"/>
      <c r="T430" s="7"/>
      <c r="U430" s="7"/>
      <c r="V430" s="7"/>
      <c r="W430" s="7"/>
      <c r="X430" s="103"/>
      <c r="Y430" s="103"/>
      <c r="Z430" s="103"/>
      <c r="AA430" s="103"/>
      <c r="AB430" s="103"/>
      <c r="AC430" s="103"/>
      <c r="AD430" s="103"/>
      <c r="AE430" s="103"/>
      <c r="AF430" s="73"/>
      <c r="AG430" s="74"/>
      <c r="AH430" s="74"/>
      <c r="AI430" s="74"/>
      <c r="AJ430" s="74"/>
      <c r="AK430" s="74"/>
      <c r="AL430" s="74"/>
      <c r="AM430" s="74"/>
      <c r="AN430" s="74"/>
      <c r="AO430" s="74"/>
      <c r="AP430" s="74"/>
      <c r="AQ430" s="74"/>
      <c r="AR430" s="74"/>
      <c r="AS430" s="74"/>
      <c r="AT430" s="74"/>
      <c r="AU430" s="74"/>
      <c r="AV430" s="74"/>
      <c r="AW430" s="74"/>
      <c r="AX430" s="74"/>
      <c r="AY430" s="74"/>
      <c r="AZ430" s="74"/>
      <c r="BA430" s="74"/>
    </row>
    <row r="431" spans="1:53" ht="26.25" customHeight="1" x14ac:dyDescent="0.2">
      <c r="A431" s="77"/>
      <c r="B431" s="78"/>
      <c r="C431" s="77">
        <v>428</v>
      </c>
      <c r="D431" s="85" t="s">
        <v>478</v>
      </c>
      <c r="E431" s="86" t="str">
        <f t="array" aca="1" ref="E431" ca="1">IFERROR(IMAGE(INDEX(Poke_Ref!$C$2:$C$745, MATCH(D431, Poke_Ref!$B$2:$B$745,0)), 3), "")</f>
        <v/>
      </c>
      <c r="F431" s="95"/>
      <c r="G431" s="95"/>
      <c r="H431" s="95"/>
      <c r="I431" s="95"/>
      <c r="J431" s="95"/>
      <c r="K431" s="95"/>
      <c r="L431" s="95"/>
      <c r="M431" s="95"/>
      <c r="N431" s="95"/>
      <c r="O431" s="95"/>
      <c r="P431" s="95"/>
      <c r="Q431" s="95"/>
      <c r="R431" s="95"/>
      <c r="S431" s="95"/>
      <c r="T431" s="95"/>
      <c r="U431" s="95"/>
      <c r="V431" s="95"/>
      <c r="W431" s="95"/>
      <c r="X431" s="102"/>
      <c r="Y431" s="102"/>
      <c r="Z431" s="102"/>
      <c r="AA431" s="102"/>
      <c r="AB431" s="102"/>
      <c r="AC431" s="102"/>
      <c r="AD431" s="102"/>
      <c r="AE431" s="102"/>
      <c r="AF431" s="73"/>
      <c r="AG431" s="74"/>
      <c r="AH431" s="74"/>
      <c r="AI431" s="74"/>
      <c r="AJ431" s="74"/>
      <c r="AK431" s="74"/>
      <c r="AL431" s="74"/>
      <c r="AM431" s="74"/>
      <c r="AN431" s="74"/>
      <c r="AO431" s="74"/>
      <c r="AP431" s="74"/>
      <c r="AQ431" s="74"/>
      <c r="AR431" s="74"/>
      <c r="AS431" s="74"/>
      <c r="AT431" s="74"/>
      <c r="AU431" s="74"/>
      <c r="AV431" s="74"/>
      <c r="AW431" s="74"/>
      <c r="AX431" s="74"/>
      <c r="AY431" s="74"/>
      <c r="AZ431" s="74"/>
      <c r="BA431" s="74"/>
    </row>
    <row r="432" spans="1:53" ht="26.25" customHeight="1" x14ac:dyDescent="0.2">
      <c r="A432" s="77"/>
      <c r="B432" s="78"/>
      <c r="C432" s="77">
        <v>429</v>
      </c>
      <c r="D432" s="85" t="s">
        <v>479</v>
      </c>
      <c r="E432" s="86" t="str">
        <f t="array" aca="1" ref="E432" ca="1">IFERROR(IMAGE(INDEX(Poke_Ref!$C$2:$C$745, MATCH(D432, Poke_Ref!$B$2:$B$745,0)), 3), "")</f>
        <v/>
      </c>
      <c r="F432" s="87"/>
      <c r="G432" s="87"/>
      <c r="H432" s="87" t="s">
        <v>8</v>
      </c>
      <c r="I432" s="87"/>
      <c r="J432" s="87"/>
      <c r="K432" s="87"/>
      <c r="L432" s="87"/>
      <c r="M432" s="87"/>
      <c r="N432" s="87"/>
      <c r="O432" s="87"/>
      <c r="P432" s="87"/>
      <c r="Q432" s="87"/>
      <c r="R432" s="87"/>
      <c r="S432" s="87"/>
      <c r="T432" s="87"/>
      <c r="U432" s="87"/>
      <c r="V432" s="87"/>
      <c r="W432" s="87"/>
      <c r="X432" s="101"/>
      <c r="Y432" s="101"/>
      <c r="Z432" s="101"/>
      <c r="AA432" s="101"/>
      <c r="AB432" s="101"/>
      <c r="AC432" s="101"/>
      <c r="AD432" s="101"/>
      <c r="AE432" s="101"/>
      <c r="AF432" s="73"/>
      <c r="AG432" s="74"/>
      <c r="AH432" s="74"/>
      <c r="AI432" s="74"/>
      <c r="AJ432" s="74"/>
      <c r="AK432" s="74"/>
      <c r="AL432" s="74"/>
      <c r="AM432" s="74"/>
      <c r="AN432" s="74"/>
      <c r="AO432" s="74"/>
      <c r="AP432" s="74"/>
      <c r="AQ432" s="74"/>
      <c r="AR432" s="74"/>
      <c r="AS432" s="74"/>
      <c r="AT432" s="74"/>
      <c r="AU432" s="74"/>
      <c r="AV432" s="74"/>
      <c r="AW432" s="74"/>
      <c r="AX432" s="74"/>
      <c r="AY432" s="74"/>
      <c r="AZ432" s="74"/>
      <c r="BA432" s="74"/>
    </row>
    <row r="433" spans="1:53" ht="26.25" customHeight="1" x14ac:dyDescent="0.2">
      <c r="A433" s="77"/>
      <c r="B433" s="78"/>
      <c r="C433" s="77">
        <v>430</v>
      </c>
      <c r="D433" s="85" t="s">
        <v>480</v>
      </c>
      <c r="E433" s="86" t="str">
        <f t="array" aca="1" ref="E433" ca="1">IFERROR(IMAGE(INDEX(Poke_Ref!$C$2:$C$745, MATCH(D433, Poke_Ref!$B$2:$B$745,0)), 3), "")</f>
        <v/>
      </c>
      <c r="F433" s="95"/>
      <c r="G433" s="95"/>
      <c r="H433" s="95"/>
      <c r="I433" s="95"/>
      <c r="J433" s="95"/>
      <c r="K433" s="95"/>
      <c r="L433" s="95"/>
      <c r="M433" s="95"/>
      <c r="N433" s="95"/>
      <c r="O433" s="95"/>
      <c r="P433" s="95"/>
      <c r="Q433" s="95"/>
      <c r="R433" s="95"/>
      <c r="S433" s="95"/>
      <c r="T433" s="95"/>
      <c r="U433" s="95"/>
      <c r="V433" s="95"/>
      <c r="W433" s="95"/>
      <c r="X433" s="102"/>
      <c r="Y433" s="102"/>
      <c r="Z433" s="102"/>
      <c r="AA433" s="102"/>
      <c r="AB433" s="102"/>
      <c r="AC433" s="102"/>
      <c r="AD433" s="102"/>
      <c r="AE433" s="102"/>
      <c r="AF433" s="73"/>
      <c r="AG433" s="74"/>
      <c r="AH433" s="74"/>
      <c r="AI433" s="74"/>
      <c r="AJ433" s="74"/>
      <c r="AK433" s="74"/>
      <c r="AL433" s="74"/>
      <c r="AM433" s="74"/>
      <c r="AN433" s="74"/>
      <c r="AO433" s="74"/>
      <c r="AP433" s="74"/>
      <c r="AQ433" s="74"/>
      <c r="AR433" s="74"/>
      <c r="AS433" s="74"/>
      <c r="AT433" s="74"/>
      <c r="AU433" s="74"/>
      <c r="AV433" s="74"/>
      <c r="AW433" s="74"/>
      <c r="AX433" s="74"/>
      <c r="AY433" s="74"/>
      <c r="AZ433" s="74"/>
      <c r="BA433" s="74"/>
    </row>
    <row r="434" spans="1:53" ht="26.25" customHeight="1" x14ac:dyDescent="0.2">
      <c r="A434" s="77"/>
      <c r="B434" s="78"/>
      <c r="C434" s="77">
        <v>431</v>
      </c>
      <c r="D434" s="85" t="s">
        <v>481</v>
      </c>
      <c r="E434" s="86" t="str">
        <f t="array" aca="1" ref="E434" ca="1">IFERROR(IMAGE(INDEX(Poke_Ref!$C$2:$C$745, MATCH(D434, Poke_Ref!$B$2:$B$745,0)), 3), "")</f>
        <v/>
      </c>
      <c r="F434" s="7"/>
      <c r="G434" s="7"/>
      <c r="H434" s="7" t="s">
        <v>8</v>
      </c>
      <c r="I434" s="7"/>
      <c r="J434" s="7"/>
      <c r="K434" s="7"/>
      <c r="L434" s="7"/>
      <c r="M434" s="7"/>
      <c r="N434" s="7"/>
      <c r="O434" s="7"/>
      <c r="P434" s="7"/>
      <c r="Q434" s="7"/>
      <c r="R434" s="7"/>
      <c r="S434" s="7"/>
      <c r="T434" s="7"/>
      <c r="U434" s="7"/>
      <c r="V434" s="7"/>
      <c r="W434" s="7"/>
      <c r="X434" s="103"/>
      <c r="Y434" s="103"/>
      <c r="Z434" s="103"/>
      <c r="AA434" s="103"/>
      <c r="AB434" s="103"/>
      <c r="AC434" s="103"/>
      <c r="AD434" s="103"/>
      <c r="AE434" s="103"/>
      <c r="AF434" s="73"/>
      <c r="AG434" s="74"/>
      <c r="AH434" s="74"/>
      <c r="AI434" s="74"/>
      <c r="AJ434" s="74"/>
      <c r="AK434" s="74"/>
      <c r="AL434" s="74"/>
      <c r="AM434" s="74"/>
      <c r="AN434" s="74"/>
      <c r="AO434" s="74"/>
      <c r="AP434" s="74"/>
      <c r="AQ434" s="74"/>
      <c r="AR434" s="74"/>
      <c r="AS434" s="74"/>
      <c r="AT434" s="74"/>
      <c r="AU434" s="74"/>
      <c r="AV434" s="74"/>
      <c r="AW434" s="74"/>
      <c r="AX434" s="74"/>
      <c r="AY434" s="74"/>
      <c r="AZ434" s="74"/>
      <c r="BA434" s="74"/>
    </row>
    <row r="435" spans="1:53" ht="26.25" customHeight="1" x14ac:dyDescent="0.2">
      <c r="A435" s="77"/>
      <c r="B435" s="78"/>
      <c r="C435" s="77">
        <v>432</v>
      </c>
      <c r="D435" s="85" t="s">
        <v>482</v>
      </c>
      <c r="E435" s="86" t="str">
        <f t="array" aca="1" ref="E435" ca="1">IFERROR(IMAGE(INDEX(Poke_Ref!$C$2:$C$745, MATCH(D435, Poke_Ref!$B$2:$B$745,0)), 3), "")</f>
        <v/>
      </c>
      <c r="F435" s="7"/>
      <c r="G435" s="7"/>
      <c r="H435" s="7" t="s">
        <v>8</v>
      </c>
      <c r="I435" s="7"/>
      <c r="J435" s="7"/>
      <c r="K435" s="7"/>
      <c r="L435" s="7"/>
      <c r="M435" s="7"/>
      <c r="N435" s="7"/>
      <c r="O435" s="7"/>
      <c r="P435" s="7"/>
      <c r="Q435" s="7"/>
      <c r="R435" s="7"/>
      <c r="S435" s="7"/>
      <c r="T435" s="7"/>
      <c r="U435" s="7"/>
      <c r="V435" s="7"/>
      <c r="W435" s="7"/>
      <c r="X435" s="103"/>
      <c r="Y435" s="103"/>
      <c r="Z435" s="103"/>
      <c r="AA435" s="103"/>
      <c r="AB435" s="103"/>
      <c r="AC435" s="103"/>
      <c r="AD435" s="103"/>
      <c r="AE435" s="103"/>
      <c r="AF435" s="73"/>
      <c r="AG435" s="74"/>
      <c r="AH435" s="74"/>
      <c r="AI435" s="74"/>
      <c r="AJ435" s="74"/>
      <c r="AK435" s="74"/>
      <c r="AL435" s="74"/>
      <c r="AM435" s="74"/>
      <c r="AN435" s="74"/>
      <c r="AO435" s="74"/>
      <c r="AP435" s="74"/>
      <c r="AQ435" s="74"/>
      <c r="AR435" s="74"/>
      <c r="AS435" s="74"/>
      <c r="AT435" s="74"/>
      <c r="AU435" s="74"/>
      <c r="AV435" s="74"/>
      <c r="AW435" s="74"/>
      <c r="AX435" s="74"/>
      <c r="AY435" s="74"/>
      <c r="AZ435" s="74"/>
      <c r="BA435" s="74"/>
    </row>
    <row r="436" spans="1:53" ht="26.25" customHeight="1" x14ac:dyDescent="0.2">
      <c r="A436" s="77"/>
      <c r="B436" s="78"/>
      <c r="C436" s="77">
        <v>433</v>
      </c>
      <c r="D436" s="85" t="s">
        <v>483</v>
      </c>
      <c r="E436" s="86" t="str">
        <f t="array" aca="1" ref="E436" ca="1">IFERROR(IMAGE(INDEX(Poke_Ref!$C$2:$C$745, MATCH(D436, Poke_Ref!$B$2:$B$745,0)), 3), "")</f>
        <v/>
      </c>
      <c r="F436" s="7"/>
      <c r="G436" s="7"/>
      <c r="H436" s="7" t="s">
        <v>8</v>
      </c>
      <c r="I436" s="7"/>
      <c r="J436" s="7"/>
      <c r="K436" s="7"/>
      <c r="L436" s="7"/>
      <c r="M436" s="7"/>
      <c r="N436" s="7"/>
      <c r="O436" s="7"/>
      <c r="P436" s="7"/>
      <c r="Q436" s="7"/>
      <c r="R436" s="7"/>
      <c r="S436" s="7"/>
      <c r="T436" s="7"/>
      <c r="U436" s="7"/>
      <c r="V436" s="7"/>
      <c r="W436" s="7"/>
      <c r="X436" s="103"/>
      <c r="Y436" s="103"/>
      <c r="Z436" s="103"/>
      <c r="AA436" s="103"/>
      <c r="AB436" s="103"/>
      <c r="AC436" s="103"/>
      <c r="AD436" s="103"/>
      <c r="AE436" s="103"/>
      <c r="AF436" s="73"/>
      <c r="AG436" s="74"/>
      <c r="AH436" s="74"/>
      <c r="AI436" s="74"/>
      <c r="AJ436" s="74"/>
      <c r="AK436" s="74"/>
      <c r="AL436" s="74"/>
      <c r="AM436" s="74"/>
      <c r="AN436" s="74"/>
      <c r="AO436" s="74"/>
      <c r="AP436" s="74"/>
      <c r="AQ436" s="74"/>
      <c r="AR436" s="74"/>
      <c r="AS436" s="74"/>
      <c r="AT436" s="74"/>
      <c r="AU436" s="74"/>
      <c r="AV436" s="74"/>
      <c r="AW436" s="74"/>
      <c r="AX436" s="74"/>
      <c r="AY436" s="74"/>
      <c r="AZ436" s="74"/>
      <c r="BA436" s="74"/>
    </row>
    <row r="437" spans="1:53" ht="26.25" customHeight="1" x14ac:dyDescent="0.2">
      <c r="A437" s="77"/>
      <c r="B437" s="78"/>
      <c r="C437" s="77">
        <v>434</v>
      </c>
      <c r="D437" s="85" t="s">
        <v>484</v>
      </c>
      <c r="E437" s="86" t="str">
        <f t="array" aca="1" ref="E437" ca="1">IFERROR(IMAGE(INDEX(Poke_Ref!$C$2:$C$745, MATCH(D437, Poke_Ref!$B$2:$B$745,0)), 3), "")</f>
        <v/>
      </c>
      <c r="F437" s="87"/>
      <c r="G437" s="87"/>
      <c r="H437" s="87"/>
      <c r="I437" s="87"/>
      <c r="J437" s="87"/>
      <c r="K437" s="87"/>
      <c r="L437" s="87"/>
      <c r="M437" s="87"/>
      <c r="N437" s="87"/>
      <c r="O437" s="87"/>
      <c r="P437" s="87"/>
      <c r="Q437" s="87"/>
      <c r="R437" s="87"/>
      <c r="S437" s="87"/>
      <c r="T437" s="87"/>
      <c r="U437" s="87"/>
      <c r="V437" s="87"/>
      <c r="W437" s="87"/>
      <c r="X437" s="101"/>
      <c r="Y437" s="101"/>
      <c r="Z437" s="101"/>
      <c r="AA437" s="101"/>
      <c r="AB437" s="101"/>
      <c r="AC437" s="101"/>
      <c r="AD437" s="101"/>
      <c r="AE437" s="101"/>
      <c r="AF437" s="73"/>
      <c r="AG437" s="74"/>
      <c r="AH437" s="74"/>
      <c r="AI437" s="74"/>
      <c r="AJ437" s="74"/>
      <c r="AK437" s="74"/>
      <c r="AL437" s="74"/>
      <c r="AM437" s="74"/>
      <c r="AN437" s="74"/>
      <c r="AO437" s="74"/>
      <c r="AP437" s="74"/>
      <c r="AQ437" s="74"/>
      <c r="AR437" s="74"/>
      <c r="AS437" s="74"/>
      <c r="AT437" s="74"/>
      <c r="AU437" s="74"/>
      <c r="AV437" s="74"/>
      <c r="AW437" s="74"/>
      <c r="AX437" s="74"/>
      <c r="AY437" s="74"/>
      <c r="AZ437" s="74"/>
      <c r="BA437" s="74"/>
    </row>
    <row r="438" spans="1:53" ht="26.25" customHeight="1" x14ac:dyDescent="0.2">
      <c r="A438" s="77"/>
      <c r="B438" s="78"/>
      <c r="C438" s="77">
        <v>435</v>
      </c>
      <c r="D438" s="85" t="s">
        <v>485</v>
      </c>
      <c r="E438" s="86" t="str">
        <f t="array" aca="1" ref="E438" ca="1">IFERROR(IMAGE(INDEX(Poke_Ref!$C$2:$C$745, MATCH(D438, Poke_Ref!$B$2:$B$745,0)), 3), "")</f>
        <v/>
      </c>
      <c r="F438" s="95"/>
      <c r="G438" s="95"/>
      <c r="H438" s="95"/>
      <c r="I438" s="95"/>
      <c r="J438" s="95"/>
      <c r="K438" s="95"/>
      <c r="L438" s="95"/>
      <c r="M438" s="95"/>
      <c r="N438" s="95"/>
      <c r="O438" s="95"/>
      <c r="P438" s="95"/>
      <c r="Q438" s="95"/>
      <c r="R438" s="95"/>
      <c r="S438" s="95"/>
      <c r="T438" s="95"/>
      <c r="U438" s="95"/>
      <c r="V438" s="95"/>
      <c r="W438" s="95"/>
      <c r="X438" s="102"/>
      <c r="Y438" s="102"/>
      <c r="Z438" s="102"/>
      <c r="AA438" s="102"/>
      <c r="AB438" s="102"/>
      <c r="AC438" s="102"/>
      <c r="AD438" s="102"/>
      <c r="AE438" s="102"/>
      <c r="AF438" s="73"/>
      <c r="AG438" s="74"/>
      <c r="AH438" s="74"/>
      <c r="AI438" s="74"/>
      <c r="AJ438" s="74"/>
      <c r="AK438" s="74"/>
      <c r="AL438" s="74"/>
      <c r="AM438" s="74"/>
      <c r="AN438" s="74"/>
      <c r="AO438" s="74"/>
      <c r="AP438" s="74"/>
      <c r="AQ438" s="74"/>
      <c r="AR438" s="74"/>
      <c r="AS438" s="74"/>
      <c r="AT438" s="74"/>
      <c r="AU438" s="74"/>
      <c r="AV438" s="74"/>
      <c r="AW438" s="74"/>
      <c r="AX438" s="74"/>
      <c r="AY438" s="74"/>
      <c r="AZ438" s="74"/>
      <c r="BA438" s="74"/>
    </row>
    <row r="439" spans="1:53" ht="26.25" customHeight="1" x14ac:dyDescent="0.2">
      <c r="A439" s="77"/>
      <c r="B439" s="78"/>
      <c r="C439" s="77">
        <v>436</v>
      </c>
      <c r="D439" s="85" t="s">
        <v>486</v>
      </c>
      <c r="E439" s="86" t="str">
        <f t="array" aca="1" ref="E439" ca="1">IFERROR(IMAGE(INDEX(Poke_Ref!$C$2:$C$745, MATCH(D439, Poke_Ref!$B$2:$B$745,0)), 3), "")</f>
        <v/>
      </c>
      <c r="F439" s="7"/>
      <c r="G439" s="7"/>
      <c r="H439" s="7" t="s">
        <v>8</v>
      </c>
      <c r="I439" s="7"/>
      <c r="J439" s="7"/>
      <c r="K439" s="7"/>
      <c r="L439" s="7"/>
      <c r="M439" s="7"/>
      <c r="N439" s="7"/>
      <c r="O439" s="7"/>
      <c r="P439" s="7"/>
      <c r="Q439" s="7"/>
      <c r="R439" s="7"/>
      <c r="S439" s="7"/>
      <c r="T439" s="7"/>
      <c r="U439" s="7"/>
      <c r="V439" s="7"/>
      <c r="W439" s="7"/>
      <c r="X439" s="103"/>
      <c r="Y439" s="103"/>
      <c r="Z439" s="103"/>
      <c r="AA439" s="103"/>
      <c r="AB439" s="103"/>
      <c r="AC439" s="103"/>
      <c r="AD439" s="103"/>
      <c r="AE439" s="103"/>
      <c r="AF439" s="73"/>
      <c r="AG439" s="74"/>
      <c r="AH439" s="74"/>
      <c r="AI439" s="74"/>
      <c r="AJ439" s="74"/>
      <c r="AK439" s="74"/>
      <c r="AL439" s="74"/>
      <c r="AM439" s="74"/>
      <c r="AN439" s="74"/>
      <c r="AO439" s="74"/>
      <c r="AP439" s="74"/>
      <c r="AQ439" s="74"/>
      <c r="AR439" s="74"/>
      <c r="AS439" s="74"/>
      <c r="AT439" s="74"/>
      <c r="AU439" s="74"/>
      <c r="AV439" s="74"/>
      <c r="AW439" s="74"/>
      <c r="AX439" s="74"/>
      <c r="AY439" s="74"/>
      <c r="AZ439" s="74"/>
      <c r="BA439" s="74"/>
    </row>
    <row r="440" spans="1:53" ht="26.25" customHeight="1" x14ac:dyDescent="0.2">
      <c r="A440" s="77"/>
      <c r="B440" s="78"/>
      <c r="C440" s="77">
        <v>437</v>
      </c>
      <c r="D440" s="85" t="s">
        <v>487</v>
      </c>
      <c r="E440" s="86" t="str">
        <f t="array" aca="1" ref="E440" ca="1">IFERROR(IMAGE(INDEX(Poke_Ref!$C$2:$C$745, MATCH(D440, Poke_Ref!$B$2:$B$745,0)), 3), "")</f>
        <v/>
      </c>
      <c r="F440" s="7"/>
      <c r="G440" s="7"/>
      <c r="H440" s="7"/>
      <c r="I440" s="7"/>
      <c r="J440" s="7"/>
      <c r="K440" s="7"/>
      <c r="L440" s="7"/>
      <c r="M440" s="7"/>
      <c r="N440" s="7"/>
      <c r="O440" s="7"/>
      <c r="P440" s="7"/>
      <c r="Q440" s="7"/>
      <c r="R440" s="7"/>
      <c r="S440" s="7"/>
      <c r="T440" s="7"/>
      <c r="U440" s="7"/>
      <c r="V440" s="7"/>
      <c r="W440" s="7"/>
      <c r="X440" s="103"/>
      <c r="Y440" s="103"/>
      <c r="Z440" s="103"/>
      <c r="AA440" s="103"/>
      <c r="AB440" s="103"/>
      <c r="AC440" s="103"/>
      <c r="AD440" s="103"/>
      <c r="AE440" s="103"/>
      <c r="AF440" s="73"/>
      <c r="AG440" s="74"/>
      <c r="AH440" s="74"/>
      <c r="AI440" s="74"/>
      <c r="AJ440" s="74"/>
      <c r="AK440" s="74"/>
      <c r="AL440" s="74"/>
      <c r="AM440" s="74"/>
      <c r="AN440" s="74"/>
      <c r="AO440" s="74"/>
      <c r="AP440" s="74"/>
      <c r="AQ440" s="74"/>
      <c r="AR440" s="74"/>
      <c r="AS440" s="74"/>
      <c r="AT440" s="74"/>
      <c r="AU440" s="74"/>
      <c r="AV440" s="74"/>
      <c r="AW440" s="74"/>
      <c r="AX440" s="74"/>
      <c r="AY440" s="74"/>
      <c r="AZ440" s="74"/>
      <c r="BA440" s="74"/>
    </row>
    <row r="441" spans="1:53" ht="26.25" customHeight="1" x14ac:dyDescent="0.2">
      <c r="A441" s="77"/>
      <c r="B441" s="78"/>
      <c r="C441" s="77">
        <v>438</v>
      </c>
      <c r="D441" s="85" t="s">
        <v>488</v>
      </c>
      <c r="E441" s="86" t="str">
        <f t="array" aca="1" ref="E441" ca="1">IFERROR(IMAGE(INDEX(Poke_Ref!$C$2:$C$745, MATCH(D441, Poke_Ref!$B$2:$B$745,0)), 3), "")</f>
        <v/>
      </c>
      <c r="F441" s="95"/>
      <c r="G441" s="95"/>
      <c r="H441" s="95"/>
      <c r="I441" s="95"/>
      <c r="J441" s="95"/>
      <c r="K441" s="95"/>
      <c r="L441" s="95"/>
      <c r="M441" s="95"/>
      <c r="N441" s="95"/>
      <c r="O441" s="95"/>
      <c r="P441" s="95"/>
      <c r="Q441" s="95"/>
      <c r="R441" s="95"/>
      <c r="S441" s="95"/>
      <c r="T441" s="95"/>
      <c r="U441" s="95"/>
      <c r="V441" s="95"/>
      <c r="W441" s="95"/>
      <c r="X441" s="102"/>
      <c r="Y441" s="102"/>
      <c r="Z441" s="102"/>
      <c r="AA441" s="102"/>
      <c r="AB441" s="102"/>
      <c r="AC441" s="102"/>
      <c r="AD441" s="102"/>
      <c r="AE441" s="102"/>
      <c r="AF441" s="73"/>
      <c r="AG441" s="74"/>
      <c r="AH441" s="74"/>
      <c r="AI441" s="74"/>
      <c r="AJ441" s="74"/>
      <c r="AK441" s="74"/>
      <c r="AL441" s="74"/>
      <c r="AM441" s="74"/>
      <c r="AN441" s="74"/>
      <c r="AO441" s="74"/>
      <c r="AP441" s="74"/>
      <c r="AQ441" s="74"/>
      <c r="AR441" s="74"/>
      <c r="AS441" s="74"/>
      <c r="AT441" s="74"/>
      <c r="AU441" s="74"/>
      <c r="AV441" s="74"/>
      <c r="AW441" s="74"/>
      <c r="AX441" s="74"/>
      <c r="AY441" s="74"/>
      <c r="AZ441" s="74"/>
      <c r="BA441" s="74"/>
    </row>
    <row r="442" spans="1:53" ht="26.25" customHeight="1" x14ac:dyDescent="0.2">
      <c r="A442" s="77"/>
      <c r="B442" s="78"/>
      <c r="C442" s="77">
        <v>439</v>
      </c>
      <c r="D442" s="85" t="s">
        <v>489</v>
      </c>
      <c r="E442" s="86" t="str">
        <f t="array" aca="1" ref="E442" ca="1">IFERROR(IMAGE(INDEX(Poke_Ref!$C$2:$C$745, MATCH(D442, Poke_Ref!$B$2:$B$745,0)), 3), "")</f>
        <v/>
      </c>
      <c r="F442" s="87"/>
      <c r="G442" s="87"/>
      <c r="H442" s="87"/>
      <c r="I442" s="87"/>
      <c r="J442" s="87"/>
      <c r="K442" s="87"/>
      <c r="L442" s="87"/>
      <c r="M442" s="87"/>
      <c r="N442" s="87"/>
      <c r="O442" s="87"/>
      <c r="P442" s="87"/>
      <c r="Q442" s="87"/>
      <c r="R442" s="87"/>
      <c r="S442" s="87"/>
      <c r="T442" s="87"/>
      <c r="U442" s="87"/>
      <c r="V442" s="87"/>
      <c r="W442" s="87"/>
      <c r="X442" s="101"/>
      <c r="Y442" s="101"/>
      <c r="Z442" s="101"/>
      <c r="AA442" s="101"/>
      <c r="AB442" s="101"/>
      <c r="AC442" s="101"/>
      <c r="AD442" s="101"/>
      <c r="AE442" s="101"/>
      <c r="AF442" s="73"/>
      <c r="AG442" s="74"/>
      <c r="AH442" s="74"/>
      <c r="AI442" s="74"/>
      <c r="AJ442" s="74"/>
      <c r="AK442" s="74"/>
      <c r="AL442" s="74"/>
      <c r="AM442" s="74"/>
      <c r="AN442" s="74"/>
      <c r="AO442" s="74"/>
      <c r="AP442" s="74"/>
      <c r="AQ442" s="74"/>
      <c r="AR442" s="74"/>
      <c r="AS442" s="74"/>
      <c r="AT442" s="74"/>
      <c r="AU442" s="74"/>
      <c r="AV442" s="74"/>
      <c r="AW442" s="74"/>
      <c r="AX442" s="74"/>
      <c r="AY442" s="74"/>
      <c r="AZ442" s="74"/>
      <c r="BA442" s="74"/>
    </row>
    <row r="443" spans="1:53" ht="26.25" customHeight="1" x14ac:dyDescent="0.2">
      <c r="A443" s="77"/>
      <c r="B443" s="78"/>
      <c r="C443" s="77">
        <v>440</v>
      </c>
      <c r="D443" s="85" t="s">
        <v>490</v>
      </c>
      <c r="E443" s="86" t="str">
        <f t="array" aca="1" ref="E443" ca="1">IFERROR(IMAGE(INDEX(Poke_Ref!$C$2:$C$745, MATCH(D443, Poke_Ref!$B$2:$B$745,0)), 3), "")</f>
        <v/>
      </c>
      <c r="F443" s="7"/>
      <c r="G443" s="7"/>
      <c r="H443" s="7" t="s">
        <v>8</v>
      </c>
      <c r="I443" s="7"/>
      <c r="J443" s="7"/>
      <c r="K443" s="7"/>
      <c r="L443" s="7"/>
      <c r="M443" s="7"/>
      <c r="N443" s="7"/>
      <c r="O443" s="7"/>
      <c r="P443" s="7"/>
      <c r="Q443" s="7"/>
      <c r="R443" s="7"/>
      <c r="S443" s="7"/>
      <c r="T443" s="7"/>
      <c r="U443" s="7"/>
      <c r="V443" s="7"/>
      <c r="W443" s="7"/>
      <c r="X443" s="103"/>
      <c r="Y443" s="103"/>
      <c r="Z443" s="103"/>
      <c r="AA443" s="103"/>
      <c r="AB443" s="103"/>
      <c r="AC443" s="103"/>
      <c r="AD443" s="103"/>
      <c r="AE443" s="103"/>
      <c r="AF443" s="73"/>
      <c r="AG443" s="74"/>
      <c r="AH443" s="74"/>
      <c r="AI443" s="74"/>
      <c r="AJ443" s="74"/>
      <c r="AK443" s="74"/>
      <c r="AL443" s="74"/>
      <c r="AM443" s="74"/>
      <c r="AN443" s="74"/>
      <c r="AO443" s="74"/>
      <c r="AP443" s="74"/>
      <c r="AQ443" s="74"/>
      <c r="AR443" s="74"/>
      <c r="AS443" s="74"/>
      <c r="AT443" s="74"/>
      <c r="AU443" s="74"/>
      <c r="AV443" s="74"/>
      <c r="AW443" s="74"/>
      <c r="AX443" s="74"/>
      <c r="AY443" s="74"/>
      <c r="AZ443" s="74"/>
      <c r="BA443" s="74"/>
    </row>
    <row r="444" spans="1:53" ht="26.25" customHeight="1" x14ac:dyDescent="0.2">
      <c r="A444" s="77"/>
      <c r="B444" s="78"/>
      <c r="C444" s="77">
        <v>441</v>
      </c>
      <c r="D444" s="85" t="s">
        <v>491</v>
      </c>
      <c r="E444" s="86" t="str">
        <f t="array" aca="1" ref="E444" ca="1">IFERROR(IMAGE(INDEX(Poke_Ref!$C$2:$C$745, MATCH(D444, Poke_Ref!$B$2:$B$745,0)), 3), "")</f>
        <v/>
      </c>
      <c r="F444" s="7"/>
      <c r="G444" s="7"/>
      <c r="H444" s="7"/>
      <c r="I444" s="7"/>
      <c r="J444" s="7"/>
      <c r="K444" s="7"/>
      <c r="L444" s="7"/>
      <c r="M444" s="7"/>
      <c r="N444" s="7"/>
      <c r="O444" s="7"/>
      <c r="P444" s="7"/>
      <c r="Q444" s="7"/>
      <c r="R444" s="7"/>
      <c r="S444" s="7"/>
      <c r="T444" s="7"/>
      <c r="U444" s="7"/>
      <c r="V444" s="7"/>
      <c r="W444" s="7"/>
      <c r="X444" s="103"/>
      <c r="Y444" s="103"/>
      <c r="Z444" s="103"/>
      <c r="AA444" s="103"/>
      <c r="AB444" s="103"/>
      <c r="AC444" s="103"/>
      <c r="AD444" s="103"/>
      <c r="AE444" s="103"/>
      <c r="AF444" s="73"/>
      <c r="AG444" s="74"/>
      <c r="AH444" s="74"/>
      <c r="AI444" s="74"/>
      <c r="AJ444" s="74"/>
      <c r="AK444" s="74"/>
      <c r="AL444" s="74"/>
      <c r="AM444" s="74"/>
      <c r="AN444" s="74"/>
      <c r="AO444" s="74"/>
      <c r="AP444" s="74"/>
      <c r="AQ444" s="74"/>
      <c r="AR444" s="74"/>
      <c r="AS444" s="74"/>
      <c r="AT444" s="74"/>
      <c r="AU444" s="74"/>
      <c r="AV444" s="74"/>
      <c r="AW444" s="74"/>
      <c r="AX444" s="74"/>
      <c r="AY444" s="74"/>
      <c r="AZ444" s="74"/>
      <c r="BA444" s="74"/>
    </row>
    <row r="445" spans="1:53" ht="26.25" customHeight="1" x14ac:dyDescent="0.2">
      <c r="A445" s="77"/>
      <c r="B445" s="78"/>
      <c r="C445" s="77">
        <v>442</v>
      </c>
      <c r="D445" s="85" t="s">
        <v>492</v>
      </c>
      <c r="E445" s="86" t="str">
        <f t="array" aca="1" ref="E445" ca="1">IFERROR(IMAGE(INDEX(Poke_Ref!$C$2:$C$745, MATCH(D445, Poke_Ref!$B$2:$B$745,0)), 3), "")</f>
        <v/>
      </c>
      <c r="F445" s="7"/>
      <c r="G445" s="7"/>
      <c r="H445" s="7" t="s">
        <v>8</v>
      </c>
      <c r="I445" s="7"/>
      <c r="J445" s="7"/>
      <c r="K445" s="7"/>
      <c r="L445" s="7"/>
      <c r="M445" s="7"/>
      <c r="N445" s="7"/>
      <c r="O445" s="7"/>
      <c r="P445" s="7"/>
      <c r="Q445" s="7"/>
      <c r="R445" s="7"/>
      <c r="S445" s="7"/>
      <c r="T445" s="7"/>
      <c r="U445" s="7"/>
      <c r="V445" s="7"/>
      <c r="W445" s="7"/>
      <c r="X445" s="103"/>
      <c r="Y445" s="103"/>
      <c r="Z445" s="103"/>
      <c r="AA445" s="103"/>
      <c r="AB445" s="103"/>
      <c r="AC445" s="103"/>
      <c r="AD445" s="103"/>
      <c r="AE445" s="103"/>
      <c r="AF445" s="73"/>
      <c r="AG445" s="74"/>
      <c r="AH445" s="74"/>
      <c r="AI445" s="74"/>
      <c r="AJ445" s="74"/>
      <c r="AK445" s="74"/>
      <c r="AL445" s="74"/>
      <c r="AM445" s="74"/>
      <c r="AN445" s="74"/>
      <c r="AO445" s="74"/>
      <c r="AP445" s="74"/>
      <c r="AQ445" s="74"/>
      <c r="AR445" s="74"/>
      <c r="AS445" s="74"/>
      <c r="AT445" s="74"/>
      <c r="AU445" s="74"/>
      <c r="AV445" s="74"/>
      <c r="AW445" s="74"/>
      <c r="AX445" s="74"/>
      <c r="AY445" s="74"/>
      <c r="AZ445" s="74"/>
      <c r="BA445" s="74"/>
    </row>
    <row r="446" spans="1:53" ht="26.25" customHeight="1" x14ac:dyDescent="0.2">
      <c r="A446" s="77"/>
      <c r="B446" s="78"/>
      <c r="C446" s="77">
        <v>443</v>
      </c>
      <c r="D446" s="85" t="s">
        <v>493</v>
      </c>
      <c r="E446" s="86" t="str">
        <f t="array" aca="1" ref="E446" ca="1">IFERROR(IMAGE(INDEX(Poke_Ref!$C$2:$C$745, MATCH(D446, Poke_Ref!$B$2:$B$745,0)), 3), "")</f>
        <v/>
      </c>
      <c r="F446" s="87"/>
      <c r="G446" s="87"/>
      <c r="H446" s="87" t="s">
        <v>8</v>
      </c>
      <c r="I446" s="87"/>
      <c r="J446" s="87"/>
      <c r="K446" s="87"/>
      <c r="L446" s="87"/>
      <c r="M446" s="87"/>
      <c r="N446" s="87"/>
      <c r="O446" s="87"/>
      <c r="P446" s="87"/>
      <c r="Q446" s="87"/>
      <c r="R446" s="87"/>
      <c r="S446" s="87"/>
      <c r="T446" s="87"/>
      <c r="U446" s="87"/>
      <c r="V446" s="87"/>
      <c r="W446" s="87"/>
      <c r="X446" s="101"/>
      <c r="Y446" s="101"/>
      <c r="Z446" s="101"/>
      <c r="AA446" s="101"/>
      <c r="AB446" s="101"/>
      <c r="AC446" s="101"/>
      <c r="AD446" s="101"/>
      <c r="AE446" s="101"/>
      <c r="AF446" s="73"/>
      <c r="AG446" s="74"/>
      <c r="AH446" s="74"/>
      <c r="AI446" s="74"/>
      <c r="AJ446" s="74"/>
      <c r="AK446" s="74"/>
      <c r="AL446" s="74"/>
      <c r="AM446" s="74"/>
      <c r="AN446" s="74"/>
      <c r="AO446" s="74"/>
      <c r="AP446" s="74"/>
      <c r="AQ446" s="74"/>
      <c r="AR446" s="74"/>
      <c r="AS446" s="74"/>
      <c r="AT446" s="74"/>
      <c r="AU446" s="74"/>
      <c r="AV446" s="74"/>
      <c r="AW446" s="74"/>
      <c r="AX446" s="74"/>
      <c r="AY446" s="74"/>
      <c r="AZ446" s="74"/>
      <c r="BA446" s="74"/>
    </row>
    <row r="447" spans="1:53" ht="26.25" customHeight="1" x14ac:dyDescent="0.2">
      <c r="A447" s="77"/>
      <c r="B447" s="78"/>
      <c r="C447" s="77">
        <v>444</v>
      </c>
      <c r="D447" s="85" t="s">
        <v>494</v>
      </c>
      <c r="E447" s="86" t="str">
        <f t="array" aca="1" ref="E447" ca="1">IFERROR(IMAGE(INDEX(Poke_Ref!$C$2:$C$745, MATCH(D447, Poke_Ref!$B$2:$B$745,0)), 3), "")</f>
        <v/>
      </c>
      <c r="F447" s="7"/>
      <c r="G447" s="7"/>
      <c r="H447" s="7" t="s">
        <v>8</v>
      </c>
      <c r="I447" s="7"/>
      <c r="J447" s="7"/>
      <c r="K447" s="7"/>
      <c r="L447" s="7"/>
      <c r="M447" s="7"/>
      <c r="N447" s="7"/>
      <c r="O447" s="7"/>
      <c r="P447" s="7"/>
      <c r="Q447" s="7"/>
      <c r="R447" s="7"/>
      <c r="S447" s="7"/>
      <c r="T447" s="7"/>
      <c r="U447" s="7"/>
      <c r="V447" s="7"/>
      <c r="W447" s="7"/>
      <c r="X447" s="103"/>
      <c r="Y447" s="103"/>
      <c r="Z447" s="103"/>
      <c r="AA447" s="103"/>
      <c r="AB447" s="103"/>
      <c r="AC447" s="103"/>
      <c r="AD447" s="103"/>
      <c r="AE447" s="103"/>
      <c r="AF447" s="73"/>
      <c r="AG447" s="74"/>
      <c r="AH447" s="74"/>
      <c r="AI447" s="74"/>
      <c r="AJ447" s="74"/>
      <c r="AK447" s="74"/>
      <c r="AL447" s="74"/>
      <c r="AM447" s="74"/>
      <c r="AN447" s="74"/>
      <c r="AO447" s="74"/>
      <c r="AP447" s="74"/>
      <c r="AQ447" s="74"/>
      <c r="AR447" s="74"/>
      <c r="AS447" s="74"/>
      <c r="AT447" s="74"/>
      <c r="AU447" s="74"/>
      <c r="AV447" s="74"/>
      <c r="AW447" s="74"/>
      <c r="AX447" s="74"/>
      <c r="AY447" s="74"/>
      <c r="AZ447" s="74"/>
      <c r="BA447" s="74"/>
    </row>
    <row r="448" spans="1:53" ht="26.25" customHeight="1" x14ac:dyDescent="0.2">
      <c r="A448" s="77"/>
      <c r="B448" s="78"/>
      <c r="C448" s="77">
        <v>445</v>
      </c>
      <c r="D448" s="85" t="s">
        <v>495</v>
      </c>
      <c r="E448" s="86" t="str">
        <f t="array" aca="1" ref="E448" ca="1">IFERROR(IMAGE(INDEX(Poke_Ref!$C$2:$C$745, MATCH(D448, Poke_Ref!$B$2:$B$745,0)), 3), "")</f>
        <v/>
      </c>
      <c r="F448" s="87"/>
      <c r="G448" s="87"/>
      <c r="H448" s="87" t="s">
        <v>8</v>
      </c>
      <c r="I448" s="87"/>
      <c r="J448" s="87"/>
      <c r="K448" s="87"/>
      <c r="L448" s="87"/>
      <c r="M448" s="87"/>
      <c r="N448" s="87"/>
      <c r="O448" s="87"/>
      <c r="P448" s="87"/>
      <c r="Q448" s="87"/>
      <c r="R448" s="87"/>
      <c r="S448" s="87"/>
      <c r="T448" s="87"/>
      <c r="U448" s="87"/>
      <c r="V448" s="87"/>
      <c r="W448" s="87"/>
      <c r="X448" s="101"/>
      <c r="Y448" s="101"/>
      <c r="Z448" s="101"/>
      <c r="AA448" s="101"/>
      <c r="AB448" s="101"/>
      <c r="AC448" s="101"/>
      <c r="AD448" s="101"/>
      <c r="AE448" s="101"/>
      <c r="AF448" s="73"/>
      <c r="AG448" s="74"/>
      <c r="AH448" s="74"/>
      <c r="AI448" s="74"/>
      <c r="AJ448" s="74"/>
      <c r="AK448" s="74"/>
      <c r="AL448" s="74"/>
      <c r="AM448" s="74"/>
      <c r="AN448" s="74"/>
      <c r="AO448" s="74"/>
      <c r="AP448" s="74"/>
      <c r="AQ448" s="74"/>
      <c r="AR448" s="74"/>
      <c r="AS448" s="74"/>
      <c r="AT448" s="74"/>
      <c r="AU448" s="74"/>
      <c r="AV448" s="74"/>
      <c r="AW448" s="74"/>
      <c r="AX448" s="74"/>
      <c r="AY448" s="74"/>
      <c r="AZ448" s="74"/>
      <c r="BA448" s="74"/>
    </row>
    <row r="449" spans="1:53" ht="26.25" customHeight="1" x14ac:dyDescent="0.2">
      <c r="A449" s="77"/>
      <c r="B449" s="78"/>
      <c r="C449" s="77">
        <v>446</v>
      </c>
      <c r="D449" s="85" t="s">
        <v>496</v>
      </c>
      <c r="E449" s="86" t="str">
        <f t="array" aca="1" ref="E449" ca="1">IFERROR(IMAGE(INDEX(Poke_Ref!$C$2:$C$745, MATCH(D449, Poke_Ref!$B$2:$B$745,0)), 3), "")</f>
        <v/>
      </c>
      <c r="F449" s="95"/>
      <c r="G449" s="95"/>
      <c r="H449" s="95"/>
      <c r="I449" s="95"/>
      <c r="J449" s="95"/>
      <c r="K449" s="95"/>
      <c r="L449" s="95"/>
      <c r="M449" s="95"/>
      <c r="N449" s="95"/>
      <c r="O449" s="95"/>
      <c r="P449" s="95"/>
      <c r="Q449" s="95"/>
      <c r="R449" s="95"/>
      <c r="S449" s="95"/>
      <c r="T449" s="95"/>
      <c r="U449" s="95"/>
      <c r="V449" s="95"/>
      <c r="W449" s="95"/>
      <c r="X449" s="102"/>
      <c r="Y449" s="102"/>
      <c r="Z449" s="102"/>
      <c r="AA449" s="102"/>
      <c r="AB449" s="102"/>
      <c r="AC449" s="102"/>
      <c r="AD449" s="102"/>
      <c r="AE449" s="102"/>
      <c r="AF449" s="73"/>
      <c r="AG449" s="74"/>
      <c r="AH449" s="74"/>
      <c r="AI449" s="74"/>
      <c r="AJ449" s="74"/>
      <c r="AK449" s="74"/>
      <c r="AL449" s="74"/>
      <c r="AM449" s="74"/>
      <c r="AN449" s="74"/>
      <c r="AO449" s="74"/>
      <c r="AP449" s="74"/>
      <c r="AQ449" s="74"/>
      <c r="AR449" s="74"/>
      <c r="AS449" s="74"/>
      <c r="AT449" s="74"/>
      <c r="AU449" s="74"/>
      <c r="AV449" s="74"/>
      <c r="AW449" s="74"/>
      <c r="AX449" s="74"/>
      <c r="AY449" s="74"/>
      <c r="AZ449" s="74"/>
      <c r="BA449" s="74"/>
    </row>
    <row r="450" spans="1:53" ht="26.25" customHeight="1" x14ac:dyDescent="0.2">
      <c r="A450" s="77"/>
      <c r="B450" s="78"/>
      <c r="C450" s="77">
        <v>447</v>
      </c>
      <c r="D450" s="85" t="s">
        <v>497</v>
      </c>
      <c r="E450" s="86" t="str">
        <f t="array" aca="1" ref="E450" ca="1">IFERROR(IMAGE(INDEX(Poke_Ref!$C$2:$C$745, MATCH(D450, Poke_Ref!$B$2:$B$745,0)), 3), "")</f>
        <v/>
      </c>
      <c r="F450" s="7"/>
      <c r="G450" s="7"/>
      <c r="H450" s="7"/>
      <c r="I450" s="7"/>
      <c r="J450" s="7"/>
      <c r="K450" s="7"/>
      <c r="L450" s="7"/>
      <c r="M450" s="7"/>
      <c r="N450" s="7"/>
      <c r="O450" s="7"/>
      <c r="P450" s="7"/>
      <c r="Q450" s="7"/>
      <c r="R450" s="7"/>
      <c r="S450" s="7"/>
      <c r="T450" s="7"/>
      <c r="U450" s="7"/>
      <c r="V450" s="7"/>
      <c r="W450" s="7"/>
      <c r="X450" s="103"/>
      <c r="Y450" s="103"/>
      <c r="Z450" s="103"/>
      <c r="AA450" s="103"/>
      <c r="AB450" s="103"/>
      <c r="AC450" s="103"/>
      <c r="AD450" s="103"/>
      <c r="AE450" s="103"/>
      <c r="AF450" s="73"/>
      <c r="AG450" s="74"/>
      <c r="AH450" s="74"/>
      <c r="AI450" s="74"/>
      <c r="AJ450" s="74"/>
      <c r="AK450" s="74"/>
      <c r="AL450" s="74"/>
      <c r="AM450" s="74"/>
      <c r="AN450" s="74"/>
      <c r="AO450" s="74"/>
      <c r="AP450" s="74"/>
      <c r="AQ450" s="74"/>
      <c r="AR450" s="74"/>
      <c r="AS450" s="74"/>
      <c r="AT450" s="74"/>
      <c r="AU450" s="74"/>
      <c r="AV450" s="74"/>
      <c r="AW450" s="74"/>
      <c r="AX450" s="74"/>
      <c r="AY450" s="74"/>
      <c r="AZ450" s="74"/>
      <c r="BA450" s="74"/>
    </row>
    <row r="451" spans="1:53" ht="26.25" customHeight="1" x14ac:dyDescent="0.2">
      <c r="A451" s="77"/>
      <c r="B451" s="78"/>
      <c r="C451" s="77">
        <v>448</v>
      </c>
      <c r="D451" s="85" t="s">
        <v>498</v>
      </c>
      <c r="E451" s="86" t="str">
        <f t="array" aca="1" ref="E451" ca="1">IFERROR(IMAGE(INDEX(Poke_Ref!$C$2:$C$745, MATCH(D451, Poke_Ref!$B$2:$B$745,0)), 3), "")</f>
        <v/>
      </c>
      <c r="F451" s="87"/>
      <c r="G451" s="87"/>
      <c r="H451" s="87"/>
      <c r="I451" s="87"/>
      <c r="J451" s="87"/>
      <c r="K451" s="87"/>
      <c r="L451" s="87"/>
      <c r="M451" s="87"/>
      <c r="N451" s="87"/>
      <c r="O451" s="87"/>
      <c r="P451" s="87"/>
      <c r="Q451" s="87"/>
      <c r="R451" s="87"/>
      <c r="S451" s="87"/>
      <c r="T451" s="87"/>
      <c r="U451" s="87"/>
      <c r="V451" s="87"/>
      <c r="W451" s="87"/>
      <c r="X451" s="101"/>
      <c r="Y451" s="101"/>
      <c r="Z451" s="101"/>
      <c r="AA451" s="101"/>
      <c r="AB451" s="101"/>
      <c r="AC451" s="101"/>
      <c r="AD451" s="101"/>
      <c r="AE451" s="101"/>
      <c r="AF451" s="73"/>
      <c r="AG451" s="74"/>
      <c r="AH451" s="74"/>
      <c r="AI451" s="74"/>
      <c r="AJ451" s="74"/>
      <c r="AK451" s="74"/>
      <c r="AL451" s="74"/>
      <c r="AM451" s="74"/>
      <c r="AN451" s="74"/>
      <c r="AO451" s="74"/>
      <c r="AP451" s="74"/>
      <c r="AQ451" s="74"/>
      <c r="AR451" s="74"/>
      <c r="AS451" s="74"/>
      <c r="AT451" s="74"/>
      <c r="AU451" s="74"/>
      <c r="AV451" s="74"/>
      <c r="AW451" s="74"/>
      <c r="AX451" s="74"/>
      <c r="AY451" s="74"/>
      <c r="AZ451" s="74"/>
      <c r="BA451" s="74"/>
    </row>
    <row r="452" spans="1:53" ht="26.25" customHeight="1" x14ac:dyDescent="0.2">
      <c r="A452" s="77"/>
      <c r="B452" s="78"/>
      <c r="C452" s="77">
        <v>449</v>
      </c>
      <c r="D452" s="85" t="s">
        <v>499</v>
      </c>
      <c r="E452" s="86" t="str">
        <f t="array" aca="1" ref="E452" ca="1">IFERROR(IMAGE(INDEX(Poke_Ref!$C$2:$C$745, MATCH(D452, Poke_Ref!$B$2:$B$745,0)), 3), "")</f>
        <v/>
      </c>
      <c r="F452" s="7"/>
      <c r="G452" s="7"/>
      <c r="H452" s="7" t="s">
        <v>8</v>
      </c>
      <c r="I452" s="7"/>
      <c r="J452" s="7"/>
      <c r="K452" s="7"/>
      <c r="L452" s="7"/>
      <c r="M452" s="7"/>
      <c r="N452" s="7"/>
      <c r="O452" s="7"/>
      <c r="P452" s="7"/>
      <c r="Q452" s="7"/>
      <c r="R452" s="7"/>
      <c r="S452" s="7"/>
      <c r="T452" s="7"/>
      <c r="U452" s="7"/>
      <c r="V452" s="7"/>
      <c r="W452" s="7"/>
      <c r="X452" s="103"/>
      <c r="Y452" s="103"/>
      <c r="Z452" s="103"/>
      <c r="AA452" s="103"/>
      <c r="AB452" s="103"/>
      <c r="AC452" s="103"/>
      <c r="AD452" s="103"/>
      <c r="AE452" s="103"/>
      <c r="AF452" s="73"/>
      <c r="AG452" s="74"/>
      <c r="AH452" s="74"/>
      <c r="AI452" s="74"/>
      <c r="AJ452" s="74"/>
      <c r="AK452" s="74"/>
      <c r="AL452" s="74"/>
      <c r="AM452" s="74"/>
      <c r="AN452" s="74"/>
      <c r="AO452" s="74"/>
      <c r="AP452" s="74"/>
      <c r="AQ452" s="74"/>
      <c r="AR452" s="74"/>
      <c r="AS452" s="74"/>
      <c r="AT452" s="74"/>
      <c r="AU452" s="74"/>
      <c r="AV452" s="74"/>
      <c r="AW452" s="74"/>
      <c r="AX452" s="74"/>
      <c r="AY452" s="74"/>
      <c r="AZ452" s="74"/>
      <c r="BA452" s="74"/>
    </row>
    <row r="453" spans="1:53" ht="26.25" customHeight="1" x14ac:dyDescent="0.2">
      <c r="A453" s="77"/>
      <c r="B453" s="78"/>
      <c r="C453" s="77">
        <v>450</v>
      </c>
      <c r="D453" s="85" t="s">
        <v>500</v>
      </c>
      <c r="E453" s="86" t="str">
        <f t="array" aca="1" ref="E453" ca="1">IFERROR(IMAGE(INDEX(Poke_Ref!$C$2:$C$745, MATCH(D453, Poke_Ref!$B$2:$B$745,0)), 3), "")</f>
        <v/>
      </c>
      <c r="F453" s="7"/>
      <c r="G453" s="7"/>
      <c r="H453" s="7"/>
      <c r="I453" s="7"/>
      <c r="J453" s="7"/>
      <c r="K453" s="7"/>
      <c r="L453" s="7"/>
      <c r="M453" s="7"/>
      <c r="N453" s="7"/>
      <c r="O453" s="7"/>
      <c r="P453" s="7"/>
      <c r="Q453" s="7"/>
      <c r="R453" s="7"/>
      <c r="S453" s="7"/>
      <c r="T453" s="7"/>
      <c r="U453" s="7"/>
      <c r="V453" s="7"/>
      <c r="W453" s="7"/>
      <c r="X453" s="103"/>
      <c r="Y453" s="103"/>
      <c r="Z453" s="103"/>
      <c r="AA453" s="103"/>
      <c r="AB453" s="103"/>
      <c r="AC453" s="103"/>
      <c r="AD453" s="103"/>
      <c r="AE453" s="103"/>
      <c r="AF453" s="73"/>
      <c r="AG453" s="74"/>
      <c r="AH453" s="74"/>
      <c r="AI453" s="74"/>
      <c r="AJ453" s="74"/>
      <c r="AK453" s="74"/>
      <c r="AL453" s="74"/>
      <c r="AM453" s="74"/>
      <c r="AN453" s="74"/>
      <c r="AO453" s="74"/>
      <c r="AP453" s="74"/>
      <c r="AQ453" s="74"/>
      <c r="AR453" s="74"/>
      <c r="AS453" s="74"/>
      <c r="AT453" s="74"/>
      <c r="AU453" s="74"/>
      <c r="AV453" s="74"/>
      <c r="AW453" s="74"/>
      <c r="AX453" s="74"/>
      <c r="AY453" s="74"/>
      <c r="AZ453" s="74"/>
      <c r="BA453" s="74"/>
    </row>
    <row r="454" spans="1:53" ht="26.25" customHeight="1" x14ac:dyDescent="0.2">
      <c r="A454" s="77"/>
      <c r="B454" s="78"/>
      <c r="C454" s="77">
        <v>451</v>
      </c>
      <c r="D454" s="85" t="s">
        <v>501</v>
      </c>
      <c r="E454" s="86" t="str">
        <f t="array" aca="1" ref="E454" ca="1">IFERROR(IMAGE(INDEX(Poke_Ref!$C$2:$C$745, MATCH(D454, Poke_Ref!$B$2:$B$745,0)), 3), "")</f>
        <v/>
      </c>
      <c r="F454" s="7"/>
      <c r="G454" s="7"/>
      <c r="H454" s="7"/>
      <c r="I454" s="7"/>
      <c r="J454" s="7"/>
      <c r="K454" s="7"/>
      <c r="L454" s="7"/>
      <c r="M454" s="7"/>
      <c r="N454" s="7"/>
      <c r="O454" s="7"/>
      <c r="P454" s="7"/>
      <c r="Q454" s="7"/>
      <c r="R454" s="7"/>
      <c r="S454" s="7"/>
      <c r="T454" s="7"/>
      <c r="U454" s="7"/>
      <c r="V454" s="7"/>
      <c r="W454" s="7"/>
      <c r="X454" s="103"/>
      <c r="Y454" s="103"/>
      <c r="Z454" s="103"/>
      <c r="AA454" s="103"/>
      <c r="AB454" s="103"/>
      <c r="AC454" s="103"/>
      <c r="AD454" s="103"/>
      <c r="AE454" s="103"/>
      <c r="AF454" s="73"/>
      <c r="AG454" s="74"/>
      <c r="AH454" s="74"/>
      <c r="AI454" s="74"/>
      <c r="AJ454" s="74"/>
      <c r="AK454" s="74"/>
      <c r="AL454" s="74"/>
      <c r="AM454" s="74"/>
      <c r="AN454" s="74"/>
      <c r="AO454" s="74"/>
      <c r="AP454" s="74"/>
      <c r="AQ454" s="74"/>
      <c r="AR454" s="74"/>
      <c r="AS454" s="74"/>
      <c r="AT454" s="74"/>
      <c r="AU454" s="74"/>
      <c r="AV454" s="74"/>
      <c r="AW454" s="74"/>
      <c r="AX454" s="74"/>
      <c r="AY454" s="74"/>
      <c r="AZ454" s="74"/>
      <c r="BA454" s="74"/>
    </row>
    <row r="455" spans="1:53" ht="26.25" customHeight="1" x14ac:dyDescent="0.2">
      <c r="A455" s="77"/>
      <c r="B455" s="78"/>
      <c r="C455" s="77">
        <v>452</v>
      </c>
      <c r="D455" s="85" t="s">
        <v>502</v>
      </c>
      <c r="E455" s="86" t="str">
        <f t="array" aca="1" ref="E455" ca="1">IFERROR(IMAGE(INDEX(Poke_Ref!$C$2:$C$745, MATCH(D455, Poke_Ref!$B$2:$B$745,0)), 3), "")</f>
        <v/>
      </c>
      <c r="F455" s="87"/>
      <c r="G455" s="87"/>
      <c r="H455" s="87"/>
      <c r="I455" s="87"/>
      <c r="J455" s="87"/>
      <c r="K455" s="87"/>
      <c r="L455" s="87"/>
      <c r="M455" s="87"/>
      <c r="N455" s="87"/>
      <c r="O455" s="87"/>
      <c r="P455" s="87"/>
      <c r="Q455" s="87"/>
      <c r="R455" s="87"/>
      <c r="S455" s="87"/>
      <c r="T455" s="87"/>
      <c r="U455" s="87"/>
      <c r="V455" s="87"/>
      <c r="W455" s="87"/>
      <c r="X455" s="101"/>
      <c r="Y455" s="101"/>
      <c r="Z455" s="101"/>
      <c r="AA455" s="101"/>
      <c r="AB455" s="101"/>
      <c r="AC455" s="101"/>
      <c r="AD455" s="101"/>
      <c r="AE455" s="101"/>
      <c r="AF455" s="73"/>
      <c r="AG455" s="74"/>
      <c r="AH455" s="74"/>
      <c r="AI455" s="74"/>
      <c r="AJ455" s="74"/>
      <c r="AK455" s="74"/>
      <c r="AL455" s="74"/>
      <c r="AM455" s="74"/>
      <c r="AN455" s="74"/>
      <c r="AO455" s="74"/>
      <c r="AP455" s="74"/>
      <c r="AQ455" s="74"/>
      <c r="AR455" s="74"/>
      <c r="AS455" s="74"/>
      <c r="AT455" s="74"/>
      <c r="AU455" s="74"/>
      <c r="AV455" s="74"/>
      <c r="AW455" s="74"/>
      <c r="AX455" s="74"/>
      <c r="AY455" s="74"/>
      <c r="AZ455" s="74"/>
      <c r="BA455" s="74"/>
    </row>
    <row r="456" spans="1:53" ht="26.25" customHeight="1" x14ac:dyDescent="0.2">
      <c r="A456" s="77"/>
      <c r="B456" s="78"/>
      <c r="C456" s="77">
        <v>453</v>
      </c>
      <c r="D456" s="85" t="s">
        <v>503</v>
      </c>
      <c r="E456" s="86" t="str">
        <f t="array" aca="1" ref="E456" ca="1">IFERROR(IMAGE(INDEX(Poke_Ref!$C$2:$C$745, MATCH(D456, Poke_Ref!$B$2:$B$745,0)), 3), "")</f>
        <v/>
      </c>
      <c r="F456" s="7"/>
      <c r="G456" s="7"/>
      <c r="H456" s="7"/>
      <c r="I456" s="7"/>
      <c r="J456" s="7"/>
      <c r="K456" s="7"/>
      <c r="L456" s="7"/>
      <c r="M456" s="7"/>
      <c r="N456" s="7"/>
      <c r="O456" s="7"/>
      <c r="P456" s="7"/>
      <c r="Q456" s="7"/>
      <c r="R456" s="7"/>
      <c r="S456" s="7"/>
      <c r="T456" s="7"/>
      <c r="U456" s="7"/>
      <c r="V456" s="7"/>
      <c r="W456" s="7"/>
      <c r="X456" s="103"/>
      <c r="Y456" s="103"/>
      <c r="Z456" s="103"/>
      <c r="AA456" s="103"/>
      <c r="AB456" s="103"/>
      <c r="AC456" s="103"/>
      <c r="AD456" s="103"/>
      <c r="AE456" s="103"/>
      <c r="AF456" s="73"/>
      <c r="AG456" s="74"/>
      <c r="AH456" s="74"/>
      <c r="AI456" s="74"/>
      <c r="AJ456" s="74"/>
      <c r="AK456" s="74"/>
      <c r="AL456" s="74"/>
      <c r="AM456" s="74"/>
      <c r="AN456" s="74"/>
      <c r="AO456" s="74"/>
      <c r="AP456" s="74"/>
      <c r="AQ456" s="74"/>
      <c r="AR456" s="74"/>
      <c r="AS456" s="74"/>
      <c r="AT456" s="74"/>
      <c r="AU456" s="74"/>
      <c r="AV456" s="74"/>
      <c r="AW456" s="74"/>
      <c r="AX456" s="74"/>
      <c r="AY456" s="74"/>
      <c r="AZ456" s="74"/>
      <c r="BA456" s="74"/>
    </row>
    <row r="457" spans="1:53" ht="26.25" customHeight="1" x14ac:dyDescent="0.2">
      <c r="A457" s="77"/>
      <c r="B457" s="78"/>
      <c r="C457" s="77">
        <v>454</v>
      </c>
      <c r="D457" s="85" t="s">
        <v>504</v>
      </c>
      <c r="E457" s="86" t="str">
        <f t="array" aca="1" ref="E457" ca="1">IFERROR(IMAGE(INDEX(Poke_Ref!$C$2:$C$745, MATCH(D457, Poke_Ref!$B$2:$B$745,0)), 3), "")</f>
        <v/>
      </c>
      <c r="F457" s="87"/>
      <c r="G457" s="87"/>
      <c r="H457" s="87"/>
      <c r="I457" s="87"/>
      <c r="J457" s="87"/>
      <c r="K457" s="87"/>
      <c r="L457" s="87"/>
      <c r="M457" s="87"/>
      <c r="N457" s="87"/>
      <c r="O457" s="87"/>
      <c r="P457" s="87"/>
      <c r="Q457" s="87"/>
      <c r="R457" s="87"/>
      <c r="S457" s="87"/>
      <c r="T457" s="87"/>
      <c r="U457" s="87"/>
      <c r="V457" s="87"/>
      <c r="W457" s="87"/>
      <c r="X457" s="101"/>
      <c r="Y457" s="101"/>
      <c r="Z457" s="101"/>
      <c r="AA457" s="101"/>
      <c r="AB457" s="101"/>
      <c r="AC457" s="101"/>
      <c r="AD457" s="101"/>
      <c r="AE457" s="101"/>
      <c r="AF457" s="73"/>
      <c r="AG457" s="74"/>
      <c r="AH457" s="74"/>
      <c r="AI457" s="74"/>
      <c r="AJ457" s="74"/>
      <c r="AK457" s="74"/>
      <c r="AL457" s="74"/>
      <c r="AM457" s="74"/>
      <c r="AN457" s="74"/>
      <c r="AO457" s="74"/>
      <c r="AP457" s="74"/>
      <c r="AQ457" s="74"/>
      <c r="AR457" s="74"/>
      <c r="AS457" s="74"/>
      <c r="AT457" s="74"/>
      <c r="AU457" s="74"/>
      <c r="AV457" s="74"/>
      <c r="AW457" s="74"/>
      <c r="AX457" s="74"/>
      <c r="AY457" s="74"/>
      <c r="AZ457" s="74"/>
      <c r="BA457" s="74"/>
    </row>
    <row r="458" spans="1:53" ht="26.25" customHeight="1" x14ac:dyDescent="0.2">
      <c r="A458" s="77"/>
      <c r="B458" s="78"/>
      <c r="C458" s="77">
        <v>455</v>
      </c>
      <c r="D458" s="85" t="s">
        <v>505</v>
      </c>
      <c r="E458" s="86" t="str">
        <f t="array" aca="1" ref="E458" ca="1">IFERROR(IMAGE(INDEX(Poke_Ref!$C$2:$C$745, MATCH(D458, Poke_Ref!$B$2:$B$745,0)), 3), "")</f>
        <v/>
      </c>
      <c r="F458" s="7"/>
      <c r="G458" s="7"/>
      <c r="H458" s="7"/>
      <c r="I458" s="7"/>
      <c r="J458" s="7"/>
      <c r="K458" s="7"/>
      <c r="L458" s="7"/>
      <c r="M458" s="7"/>
      <c r="N458" s="7"/>
      <c r="O458" s="7"/>
      <c r="P458" s="7"/>
      <c r="Q458" s="7"/>
      <c r="R458" s="7"/>
      <c r="S458" s="7"/>
      <c r="T458" s="7"/>
      <c r="U458" s="7"/>
      <c r="V458" s="7"/>
      <c r="W458" s="7"/>
      <c r="X458" s="103"/>
      <c r="Y458" s="103"/>
      <c r="Z458" s="103"/>
      <c r="AA458" s="103"/>
      <c r="AB458" s="103"/>
      <c r="AC458" s="103"/>
      <c r="AD458" s="103"/>
      <c r="AE458" s="103"/>
      <c r="AF458" s="73"/>
      <c r="AG458" s="74"/>
      <c r="AH458" s="74"/>
      <c r="AI458" s="74"/>
      <c r="AJ458" s="74"/>
      <c r="AK458" s="74"/>
      <c r="AL458" s="74"/>
      <c r="AM458" s="74"/>
      <c r="AN458" s="74"/>
      <c r="AO458" s="74"/>
      <c r="AP458" s="74"/>
      <c r="AQ458" s="74"/>
      <c r="AR458" s="74"/>
      <c r="AS458" s="74"/>
      <c r="AT458" s="74"/>
      <c r="AU458" s="74"/>
      <c r="AV458" s="74"/>
      <c r="AW458" s="74"/>
      <c r="AX458" s="74"/>
      <c r="AY458" s="74"/>
      <c r="AZ458" s="74"/>
      <c r="BA458" s="74"/>
    </row>
    <row r="459" spans="1:53" ht="26.25" customHeight="1" x14ac:dyDescent="0.2">
      <c r="A459" s="77"/>
      <c r="B459" s="78"/>
      <c r="C459" s="77">
        <v>456</v>
      </c>
      <c r="D459" s="85" t="s">
        <v>506</v>
      </c>
      <c r="E459" s="86" t="str">
        <f t="array" aca="1" ref="E459" ca="1">IFERROR(IMAGE(INDEX(Poke_Ref!$C$2:$C$745, MATCH(D459, Poke_Ref!$B$2:$B$745,0)), 3), "")</f>
        <v/>
      </c>
      <c r="F459" s="7"/>
      <c r="G459" s="7"/>
      <c r="H459" s="7"/>
      <c r="I459" s="7"/>
      <c r="J459" s="7"/>
      <c r="K459" s="7"/>
      <c r="L459" s="7"/>
      <c r="M459" s="7"/>
      <c r="N459" s="7"/>
      <c r="O459" s="7"/>
      <c r="P459" s="7"/>
      <c r="Q459" s="7"/>
      <c r="R459" s="7"/>
      <c r="S459" s="7"/>
      <c r="T459" s="7"/>
      <c r="U459" s="7"/>
      <c r="V459" s="7"/>
      <c r="W459" s="7"/>
      <c r="X459" s="103"/>
      <c r="Y459" s="103"/>
      <c r="Z459" s="103"/>
      <c r="AA459" s="103"/>
      <c r="AB459" s="103"/>
      <c r="AC459" s="103"/>
      <c r="AD459" s="103"/>
      <c r="AE459" s="103"/>
      <c r="AF459" s="73"/>
      <c r="AG459" s="74"/>
      <c r="AH459" s="74"/>
      <c r="AI459" s="74"/>
      <c r="AJ459" s="74"/>
      <c r="AK459" s="74"/>
      <c r="AL459" s="74"/>
      <c r="AM459" s="74"/>
      <c r="AN459" s="74"/>
      <c r="AO459" s="74"/>
      <c r="AP459" s="74"/>
      <c r="AQ459" s="74"/>
      <c r="AR459" s="74"/>
      <c r="AS459" s="74"/>
      <c r="AT459" s="74"/>
      <c r="AU459" s="74"/>
      <c r="AV459" s="74"/>
      <c r="AW459" s="74"/>
      <c r="AX459" s="74"/>
      <c r="AY459" s="74"/>
      <c r="AZ459" s="74"/>
      <c r="BA459" s="74"/>
    </row>
    <row r="460" spans="1:53" ht="26.25" customHeight="1" x14ac:dyDescent="0.2">
      <c r="A460" s="77"/>
      <c r="B460" s="78"/>
      <c r="C460" s="77">
        <v>457</v>
      </c>
      <c r="D460" s="85" t="s">
        <v>507</v>
      </c>
      <c r="E460" s="86" t="str">
        <f t="array" aca="1" ref="E460" ca="1">IFERROR(IMAGE(INDEX(Poke_Ref!$C$2:$C$745, MATCH(D460, Poke_Ref!$B$2:$B$745,0)), 3), "")</f>
        <v/>
      </c>
      <c r="F460" s="7"/>
      <c r="G460" s="7"/>
      <c r="H460" s="7"/>
      <c r="I460" s="7"/>
      <c r="J460" s="7"/>
      <c r="K460" s="7"/>
      <c r="L460" s="7"/>
      <c r="M460" s="7"/>
      <c r="N460" s="7"/>
      <c r="O460" s="7"/>
      <c r="P460" s="7"/>
      <c r="Q460" s="7"/>
      <c r="R460" s="7"/>
      <c r="S460" s="7"/>
      <c r="T460" s="7"/>
      <c r="U460" s="7"/>
      <c r="V460" s="7"/>
      <c r="W460" s="7"/>
      <c r="X460" s="103"/>
      <c r="Y460" s="103"/>
      <c r="Z460" s="103"/>
      <c r="AA460" s="103"/>
      <c r="AB460" s="103"/>
      <c r="AC460" s="103"/>
      <c r="AD460" s="103"/>
      <c r="AE460" s="103"/>
      <c r="AF460" s="73"/>
      <c r="AG460" s="74"/>
      <c r="AH460" s="74"/>
      <c r="AI460" s="74"/>
      <c r="AJ460" s="74"/>
      <c r="AK460" s="74"/>
      <c r="AL460" s="74"/>
      <c r="AM460" s="74"/>
      <c r="AN460" s="74"/>
      <c r="AO460" s="74"/>
      <c r="AP460" s="74"/>
      <c r="AQ460" s="74"/>
      <c r="AR460" s="74"/>
      <c r="AS460" s="74"/>
      <c r="AT460" s="74"/>
      <c r="AU460" s="74"/>
      <c r="AV460" s="74"/>
      <c r="AW460" s="74"/>
      <c r="AX460" s="74"/>
      <c r="AY460" s="74"/>
      <c r="AZ460" s="74"/>
      <c r="BA460" s="74"/>
    </row>
    <row r="461" spans="1:53" ht="26.25" customHeight="1" x14ac:dyDescent="0.2">
      <c r="A461" s="77"/>
      <c r="B461" s="78"/>
      <c r="C461" s="77">
        <v>458</v>
      </c>
      <c r="D461" s="85" t="s">
        <v>508</v>
      </c>
      <c r="E461" s="86" t="str">
        <f t="array" aca="1" ref="E461" ca="1">IFERROR(IMAGE(INDEX(Poke_Ref!$C$2:$C$745, MATCH(D461, Poke_Ref!$B$2:$B$745,0)), 3), "")</f>
        <v/>
      </c>
      <c r="F461" s="7"/>
      <c r="G461" s="7"/>
      <c r="H461" s="7" t="s">
        <v>8</v>
      </c>
      <c r="I461" s="7"/>
      <c r="J461" s="7"/>
      <c r="K461" s="7"/>
      <c r="L461" s="7"/>
      <c r="M461" s="7"/>
      <c r="N461" s="7"/>
      <c r="O461" s="7"/>
      <c r="P461" s="7"/>
      <c r="Q461" s="7"/>
      <c r="R461" s="7"/>
      <c r="S461" s="7"/>
      <c r="T461" s="7"/>
      <c r="U461" s="7"/>
      <c r="V461" s="7"/>
      <c r="W461" s="7"/>
      <c r="X461" s="103"/>
      <c r="Y461" s="103"/>
      <c r="Z461" s="103"/>
      <c r="AA461" s="103"/>
      <c r="AB461" s="103"/>
      <c r="AC461" s="103"/>
      <c r="AD461" s="103"/>
      <c r="AE461" s="103"/>
      <c r="AF461" s="73"/>
      <c r="AG461" s="74"/>
      <c r="AH461" s="74"/>
      <c r="AI461" s="74"/>
      <c r="AJ461" s="74"/>
      <c r="AK461" s="74"/>
      <c r="AL461" s="74"/>
      <c r="AM461" s="74"/>
      <c r="AN461" s="74"/>
      <c r="AO461" s="74"/>
      <c r="AP461" s="74"/>
      <c r="AQ461" s="74"/>
      <c r="AR461" s="74"/>
      <c r="AS461" s="74"/>
      <c r="AT461" s="74"/>
      <c r="AU461" s="74"/>
      <c r="AV461" s="74"/>
      <c r="AW461" s="74"/>
      <c r="AX461" s="74"/>
      <c r="AY461" s="74"/>
      <c r="AZ461" s="74"/>
      <c r="BA461" s="74"/>
    </row>
    <row r="462" spans="1:53" ht="26.25" customHeight="1" x14ac:dyDescent="0.2">
      <c r="A462" s="77"/>
      <c r="B462" s="78"/>
      <c r="C462" s="77">
        <v>459</v>
      </c>
      <c r="D462" s="85" t="s">
        <v>509</v>
      </c>
      <c r="E462" s="86" t="str">
        <f t="array" aca="1" ref="E462" ca="1">IFERROR(IMAGE(INDEX(Poke_Ref!$C$2:$C$745, MATCH(D462, Poke_Ref!$B$2:$B$745,0)), 3), "")</f>
        <v/>
      </c>
      <c r="F462" s="87"/>
      <c r="G462" s="87"/>
      <c r="H462" s="87"/>
      <c r="I462" s="87"/>
      <c r="J462" s="87"/>
      <c r="K462" s="87"/>
      <c r="L462" s="87"/>
      <c r="M462" s="87"/>
      <c r="N462" s="87"/>
      <c r="O462" s="87"/>
      <c r="P462" s="87"/>
      <c r="Q462" s="87"/>
      <c r="R462" s="87"/>
      <c r="S462" s="87"/>
      <c r="T462" s="87"/>
      <c r="U462" s="87"/>
      <c r="V462" s="87"/>
      <c r="W462" s="87"/>
      <c r="X462" s="101"/>
      <c r="Y462" s="101"/>
      <c r="Z462" s="101"/>
      <c r="AA462" s="101"/>
      <c r="AB462" s="101"/>
      <c r="AC462" s="101"/>
      <c r="AD462" s="101"/>
      <c r="AE462" s="101"/>
      <c r="AF462" s="73"/>
      <c r="AG462" s="74"/>
      <c r="AH462" s="74"/>
      <c r="AI462" s="74"/>
      <c r="AJ462" s="74"/>
      <c r="AK462" s="74"/>
      <c r="AL462" s="74"/>
      <c r="AM462" s="74"/>
      <c r="AN462" s="74"/>
      <c r="AO462" s="74"/>
      <c r="AP462" s="74"/>
      <c r="AQ462" s="74"/>
      <c r="AR462" s="74"/>
      <c r="AS462" s="74"/>
      <c r="AT462" s="74"/>
      <c r="AU462" s="74"/>
      <c r="AV462" s="74"/>
      <c r="AW462" s="74"/>
      <c r="AX462" s="74"/>
      <c r="AY462" s="74"/>
      <c r="AZ462" s="74"/>
      <c r="BA462" s="74"/>
    </row>
    <row r="463" spans="1:53" ht="26.25" customHeight="1" x14ac:dyDescent="0.2">
      <c r="A463" s="77"/>
      <c r="B463" s="78"/>
      <c r="C463" s="77">
        <v>460</v>
      </c>
      <c r="D463" s="85" t="s">
        <v>510</v>
      </c>
      <c r="E463" s="86" t="str">
        <f t="array" aca="1" ref="E463" ca="1">IFERROR(IMAGE(INDEX(Poke_Ref!$C$2:$C$745, MATCH(D463, Poke_Ref!$B$2:$B$745,0)), 3), "")</f>
        <v/>
      </c>
      <c r="F463" s="95"/>
      <c r="G463" s="95"/>
      <c r="H463" s="95"/>
      <c r="I463" s="95"/>
      <c r="J463" s="95"/>
      <c r="K463" s="95"/>
      <c r="L463" s="95"/>
      <c r="M463" s="95"/>
      <c r="N463" s="95"/>
      <c r="O463" s="95"/>
      <c r="P463" s="95"/>
      <c r="Q463" s="95"/>
      <c r="R463" s="95"/>
      <c r="S463" s="95"/>
      <c r="T463" s="95"/>
      <c r="U463" s="95"/>
      <c r="V463" s="95"/>
      <c r="W463" s="95"/>
      <c r="X463" s="102"/>
      <c r="Y463" s="102"/>
      <c r="Z463" s="102"/>
      <c r="AA463" s="102"/>
      <c r="AB463" s="102"/>
      <c r="AC463" s="102"/>
      <c r="AD463" s="102"/>
      <c r="AE463" s="102"/>
      <c r="AF463" s="73"/>
      <c r="AG463" s="74"/>
      <c r="AH463" s="74"/>
      <c r="AI463" s="74"/>
      <c r="AJ463" s="74"/>
      <c r="AK463" s="74"/>
      <c r="AL463" s="74"/>
      <c r="AM463" s="74"/>
      <c r="AN463" s="74"/>
      <c r="AO463" s="74"/>
      <c r="AP463" s="74"/>
      <c r="AQ463" s="74"/>
      <c r="AR463" s="74"/>
      <c r="AS463" s="74"/>
      <c r="AT463" s="74"/>
      <c r="AU463" s="74"/>
      <c r="AV463" s="74"/>
      <c r="AW463" s="74"/>
      <c r="AX463" s="74"/>
      <c r="AY463" s="74"/>
      <c r="AZ463" s="74"/>
      <c r="BA463" s="74"/>
    </row>
    <row r="464" spans="1:53" ht="26.25" customHeight="1" x14ac:dyDescent="0.2">
      <c r="A464" s="77"/>
      <c r="B464" s="78"/>
      <c r="C464" s="77">
        <v>461</v>
      </c>
      <c r="D464" s="85" t="s">
        <v>511</v>
      </c>
      <c r="E464" s="86" t="str">
        <f t="array" aca="1" ref="E464" ca="1">IFERROR(IMAGE(INDEX(Poke_Ref!$C$2:$C$745, MATCH(D464, Poke_Ref!$B$2:$B$745,0)), 3), "")</f>
        <v/>
      </c>
      <c r="F464" s="95"/>
      <c r="G464" s="95"/>
      <c r="H464" s="95"/>
      <c r="I464" s="95"/>
      <c r="J464" s="95"/>
      <c r="K464" s="95"/>
      <c r="L464" s="95"/>
      <c r="M464" s="95"/>
      <c r="N464" s="95"/>
      <c r="O464" s="95"/>
      <c r="P464" s="95"/>
      <c r="Q464" s="95"/>
      <c r="R464" s="95"/>
      <c r="S464" s="95"/>
      <c r="T464" s="95"/>
      <c r="U464" s="95"/>
      <c r="V464" s="95"/>
      <c r="W464" s="95"/>
      <c r="X464" s="102"/>
      <c r="Y464" s="102"/>
      <c r="Z464" s="102"/>
      <c r="AA464" s="102"/>
      <c r="AB464" s="102"/>
      <c r="AC464" s="102"/>
      <c r="AD464" s="102"/>
      <c r="AE464" s="102"/>
      <c r="AF464" s="73"/>
      <c r="AG464" s="74"/>
      <c r="AH464" s="74"/>
      <c r="AI464" s="74"/>
      <c r="AJ464" s="74"/>
      <c r="AK464" s="74"/>
      <c r="AL464" s="74"/>
      <c r="AM464" s="74"/>
      <c r="AN464" s="74"/>
      <c r="AO464" s="74"/>
      <c r="AP464" s="74"/>
      <c r="AQ464" s="74"/>
      <c r="AR464" s="74"/>
      <c r="AS464" s="74"/>
      <c r="AT464" s="74"/>
      <c r="AU464" s="74"/>
      <c r="AV464" s="74"/>
      <c r="AW464" s="74"/>
      <c r="AX464" s="74"/>
      <c r="AY464" s="74"/>
      <c r="AZ464" s="74"/>
      <c r="BA464" s="74"/>
    </row>
    <row r="465" spans="1:53" ht="26.25" customHeight="1" x14ac:dyDescent="0.2">
      <c r="A465" s="77"/>
      <c r="B465" s="78"/>
      <c r="C465" s="77">
        <v>462</v>
      </c>
      <c r="D465" s="85" t="s">
        <v>512</v>
      </c>
      <c r="E465" s="86" t="str">
        <f t="array" aca="1" ref="E465" ca="1">IFERROR(IMAGE(INDEX(Poke_Ref!$C$2:$C$745, MATCH(D465, Poke_Ref!$B$2:$B$745,0)), 3), "")</f>
        <v/>
      </c>
      <c r="F465" s="95"/>
      <c r="G465" s="95"/>
      <c r="H465" s="95"/>
      <c r="I465" s="95"/>
      <c r="J465" s="95"/>
      <c r="K465" s="95"/>
      <c r="L465" s="95"/>
      <c r="M465" s="95"/>
      <c r="N465" s="95"/>
      <c r="O465" s="95"/>
      <c r="P465" s="95"/>
      <c r="Q465" s="95"/>
      <c r="R465" s="95"/>
      <c r="S465" s="95"/>
      <c r="T465" s="95"/>
      <c r="U465" s="95"/>
      <c r="V465" s="95"/>
      <c r="W465" s="95"/>
      <c r="X465" s="102"/>
      <c r="Y465" s="102"/>
      <c r="Z465" s="102"/>
      <c r="AA465" s="102"/>
      <c r="AB465" s="102"/>
      <c r="AC465" s="102"/>
      <c r="AD465" s="102"/>
      <c r="AE465" s="102"/>
      <c r="AF465" s="73"/>
      <c r="AG465" s="74"/>
      <c r="AH465" s="74"/>
      <c r="AI465" s="74"/>
      <c r="AJ465" s="74"/>
      <c r="AK465" s="74"/>
      <c r="AL465" s="74"/>
      <c r="AM465" s="74"/>
      <c r="AN465" s="74"/>
      <c r="AO465" s="74"/>
      <c r="AP465" s="74"/>
      <c r="AQ465" s="74"/>
      <c r="AR465" s="74"/>
      <c r="AS465" s="74"/>
      <c r="AT465" s="74"/>
      <c r="AU465" s="74"/>
      <c r="AV465" s="74"/>
      <c r="AW465" s="74"/>
      <c r="AX465" s="74"/>
      <c r="AY465" s="74"/>
      <c r="AZ465" s="74"/>
      <c r="BA465" s="74"/>
    </row>
    <row r="466" spans="1:53" ht="26.25" customHeight="1" x14ac:dyDescent="0.2">
      <c r="A466" s="77"/>
      <c r="B466" s="78"/>
      <c r="C466" s="77">
        <v>463</v>
      </c>
      <c r="D466" s="85" t="s">
        <v>513</v>
      </c>
      <c r="E466" s="86" t="str">
        <f t="array" aca="1" ref="E466" ca="1">IFERROR(IMAGE(INDEX(Poke_Ref!$C$2:$C$745, MATCH(D466, Poke_Ref!$B$2:$B$745,0)), 3), "")</f>
        <v/>
      </c>
      <c r="F466" s="95"/>
      <c r="G466" s="95"/>
      <c r="H466" s="95"/>
      <c r="I466" s="95"/>
      <c r="J466" s="95"/>
      <c r="K466" s="95"/>
      <c r="L466" s="95"/>
      <c r="M466" s="95"/>
      <c r="N466" s="95"/>
      <c r="O466" s="95"/>
      <c r="P466" s="95"/>
      <c r="Q466" s="95"/>
      <c r="R466" s="95"/>
      <c r="S466" s="95"/>
      <c r="T466" s="95"/>
      <c r="U466" s="95"/>
      <c r="V466" s="95"/>
      <c r="W466" s="95"/>
      <c r="X466" s="102"/>
      <c r="Y466" s="102"/>
      <c r="Z466" s="102"/>
      <c r="AA466" s="102"/>
      <c r="AB466" s="102"/>
      <c r="AC466" s="102"/>
      <c r="AD466" s="102"/>
      <c r="AE466" s="102"/>
      <c r="AF466" s="73"/>
      <c r="AG466" s="74"/>
      <c r="AH466" s="74"/>
      <c r="AI466" s="74"/>
      <c r="AJ466" s="74"/>
      <c r="AK466" s="74"/>
      <c r="AL466" s="74"/>
      <c r="AM466" s="74"/>
      <c r="AN466" s="74"/>
      <c r="AO466" s="74"/>
      <c r="AP466" s="74"/>
      <c r="AQ466" s="74"/>
      <c r="AR466" s="74"/>
      <c r="AS466" s="74"/>
      <c r="AT466" s="74"/>
      <c r="AU466" s="74"/>
      <c r="AV466" s="74"/>
      <c r="AW466" s="74"/>
      <c r="AX466" s="74"/>
      <c r="AY466" s="74"/>
      <c r="AZ466" s="74"/>
      <c r="BA466" s="74"/>
    </row>
    <row r="467" spans="1:53" ht="26.25" customHeight="1" x14ac:dyDescent="0.2">
      <c r="A467" s="77"/>
      <c r="B467" s="78"/>
      <c r="C467" s="77">
        <v>464</v>
      </c>
      <c r="D467" s="85" t="s">
        <v>514</v>
      </c>
      <c r="E467" s="86" t="str">
        <f t="array" aca="1" ref="E467" ca="1">IFERROR(IMAGE(INDEX(Poke_Ref!$C$2:$C$745, MATCH(D467, Poke_Ref!$B$2:$B$745,0)), 3), "")</f>
        <v/>
      </c>
      <c r="F467" s="95"/>
      <c r="G467" s="95"/>
      <c r="H467" s="95"/>
      <c r="I467" s="95"/>
      <c r="J467" s="95"/>
      <c r="K467" s="95"/>
      <c r="L467" s="95"/>
      <c r="M467" s="95"/>
      <c r="N467" s="95"/>
      <c r="O467" s="95"/>
      <c r="P467" s="95"/>
      <c r="Q467" s="95"/>
      <c r="R467" s="95"/>
      <c r="S467" s="95"/>
      <c r="T467" s="95"/>
      <c r="U467" s="95"/>
      <c r="V467" s="95"/>
      <c r="W467" s="95"/>
      <c r="X467" s="102"/>
      <c r="Y467" s="102"/>
      <c r="Z467" s="102"/>
      <c r="AA467" s="102"/>
      <c r="AB467" s="102"/>
      <c r="AC467" s="102"/>
      <c r="AD467" s="102"/>
      <c r="AE467" s="102"/>
      <c r="AF467" s="73"/>
      <c r="AG467" s="74"/>
      <c r="AH467" s="74"/>
      <c r="AI467" s="74"/>
      <c r="AJ467" s="74"/>
      <c r="AK467" s="74"/>
      <c r="AL467" s="74"/>
      <c r="AM467" s="74"/>
      <c r="AN467" s="74"/>
      <c r="AO467" s="74"/>
      <c r="AP467" s="74"/>
      <c r="AQ467" s="74"/>
      <c r="AR467" s="74"/>
      <c r="AS467" s="74"/>
      <c r="AT467" s="74"/>
      <c r="AU467" s="74"/>
      <c r="AV467" s="74"/>
      <c r="AW467" s="74"/>
      <c r="AX467" s="74"/>
      <c r="AY467" s="74"/>
      <c r="AZ467" s="74"/>
      <c r="BA467" s="74"/>
    </row>
    <row r="468" spans="1:53" ht="26.25" customHeight="1" x14ac:dyDescent="0.2">
      <c r="A468" s="77"/>
      <c r="B468" s="78"/>
      <c r="C468" s="77">
        <v>465</v>
      </c>
      <c r="D468" s="85" t="s">
        <v>515</v>
      </c>
      <c r="E468" s="86" t="str">
        <f t="array" aca="1" ref="E468" ca="1">IFERROR(IMAGE(INDEX(Poke_Ref!$C$2:$C$745, MATCH(D468, Poke_Ref!$B$2:$B$745,0)), 3), "")</f>
        <v/>
      </c>
      <c r="F468" s="95"/>
      <c r="G468" s="95"/>
      <c r="H468" s="95"/>
      <c r="I468" s="95"/>
      <c r="J468" s="95"/>
      <c r="K468" s="95"/>
      <c r="L468" s="95"/>
      <c r="M468" s="95"/>
      <c r="N468" s="95"/>
      <c r="O468" s="95"/>
      <c r="P468" s="95"/>
      <c r="Q468" s="95"/>
      <c r="R468" s="95"/>
      <c r="S468" s="95"/>
      <c r="T468" s="95"/>
      <c r="U468" s="95"/>
      <c r="V468" s="95"/>
      <c r="W468" s="95"/>
      <c r="X468" s="102"/>
      <c r="Y468" s="102"/>
      <c r="Z468" s="102"/>
      <c r="AA468" s="102"/>
      <c r="AB468" s="102"/>
      <c r="AC468" s="102"/>
      <c r="AD468" s="102"/>
      <c r="AE468" s="102"/>
      <c r="AF468" s="73"/>
      <c r="AG468" s="74"/>
      <c r="AH468" s="74"/>
      <c r="AI468" s="74"/>
      <c r="AJ468" s="74"/>
      <c r="AK468" s="74"/>
      <c r="AL468" s="74"/>
      <c r="AM468" s="74"/>
      <c r="AN468" s="74"/>
      <c r="AO468" s="74"/>
      <c r="AP468" s="74"/>
      <c r="AQ468" s="74"/>
      <c r="AR468" s="74"/>
      <c r="AS468" s="74"/>
      <c r="AT468" s="74"/>
      <c r="AU468" s="74"/>
      <c r="AV468" s="74"/>
      <c r="AW468" s="74"/>
      <c r="AX468" s="74"/>
      <c r="AY468" s="74"/>
      <c r="AZ468" s="74"/>
      <c r="BA468" s="74"/>
    </row>
    <row r="469" spans="1:53" ht="26.25" customHeight="1" x14ac:dyDescent="0.2">
      <c r="A469" s="77"/>
      <c r="B469" s="78"/>
      <c r="C469" s="77">
        <v>466</v>
      </c>
      <c r="D469" s="85" t="s">
        <v>516</v>
      </c>
      <c r="E469" s="86" t="str">
        <f t="array" aca="1" ref="E469" ca="1">IFERROR(IMAGE(INDEX(Poke_Ref!$C$2:$C$745, MATCH(D469, Poke_Ref!$B$2:$B$745,0)), 3), "")</f>
        <v/>
      </c>
      <c r="F469" s="95"/>
      <c r="G469" s="95"/>
      <c r="H469" s="95"/>
      <c r="I469" s="95"/>
      <c r="J469" s="95"/>
      <c r="K469" s="95"/>
      <c r="L469" s="95"/>
      <c r="M469" s="95"/>
      <c r="N469" s="95"/>
      <c r="O469" s="95"/>
      <c r="P469" s="95"/>
      <c r="Q469" s="95"/>
      <c r="R469" s="95"/>
      <c r="S469" s="95"/>
      <c r="T469" s="95"/>
      <c r="U469" s="95"/>
      <c r="V469" s="95"/>
      <c r="W469" s="95"/>
      <c r="X469" s="102"/>
      <c r="Y469" s="102"/>
      <c r="Z469" s="102"/>
      <c r="AA469" s="102"/>
      <c r="AB469" s="102"/>
      <c r="AC469" s="102"/>
      <c r="AD469" s="102"/>
      <c r="AE469" s="102"/>
      <c r="AF469" s="73"/>
      <c r="AG469" s="74"/>
      <c r="AH469" s="74"/>
      <c r="AI469" s="74"/>
      <c r="AJ469" s="74"/>
      <c r="AK469" s="74"/>
      <c r="AL469" s="74"/>
      <c r="AM469" s="74"/>
      <c r="AN469" s="74"/>
      <c r="AO469" s="74"/>
      <c r="AP469" s="74"/>
      <c r="AQ469" s="74"/>
      <c r="AR469" s="74"/>
      <c r="AS469" s="74"/>
      <c r="AT469" s="74"/>
      <c r="AU469" s="74"/>
      <c r="AV469" s="74"/>
      <c r="AW469" s="74"/>
      <c r="AX469" s="74"/>
      <c r="AY469" s="74"/>
      <c r="AZ469" s="74"/>
      <c r="BA469" s="74"/>
    </row>
    <row r="470" spans="1:53" ht="26.25" customHeight="1" x14ac:dyDescent="0.2">
      <c r="A470" s="77"/>
      <c r="B470" s="78"/>
      <c r="C470" s="77">
        <v>467</v>
      </c>
      <c r="D470" s="85" t="s">
        <v>517</v>
      </c>
      <c r="E470" s="86" t="str">
        <f t="array" aca="1" ref="E470" ca="1">IFERROR(IMAGE(INDEX(Poke_Ref!$C$2:$C$745, MATCH(D470, Poke_Ref!$B$2:$B$745,0)), 3), "")</f>
        <v/>
      </c>
      <c r="F470" s="7"/>
      <c r="G470" s="7"/>
      <c r="H470" s="7"/>
      <c r="I470" s="7"/>
      <c r="J470" s="7"/>
      <c r="K470" s="7"/>
      <c r="L470" s="7"/>
      <c r="M470" s="7"/>
      <c r="N470" s="7"/>
      <c r="O470" s="7"/>
      <c r="P470" s="7"/>
      <c r="Q470" s="7"/>
      <c r="R470" s="7"/>
      <c r="S470" s="7"/>
      <c r="T470" s="7"/>
      <c r="U470" s="7"/>
      <c r="V470" s="7"/>
      <c r="W470" s="7"/>
      <c r="X470" s="103"/>
      <c r="Y470" s="103"/>
      <c r="Z470" s="103"/>
      <c r="AA470" s="103"/>
      <c r="AB470" s="103"/>
      <c r="AC470" s="103"/>
      <c r="AD470" s="103"/>
      <c r="AE470" s="103"/>
      <c r="AF470" s="73"/>
      <c r="AG470" s="74"/>
      <c r="AH470" s="74"/>
      <c r="AI470" s="74"/>
      <c r="AJ470" s="74"/>
      <c r="AK470" s="74"/>
      <c r="AL470" s="74"/>
      <c r="AM470" s="74"/>
      <c r="AN470" s="74"/>
      <c r="AO470" s="74"/>
      <c r="AP470" s="74"/>
      <c r="AQ470" s="74"/>
      <c r="AR470" s="74"/>
      <c r="AS470" s="74"/>
      <c r="AT470" s="74"/>
      <c r="AU470" s="74"/>
      <c r="AV470" s="74"/>
      <c r="AW470" s="74"/>
      <c r="AX470" s="74"/>
      <c r="AY470" s="74"/>
      <c r="AZ470" s="74"/>
      <c r="BA470" s="74"/>
    </row>
    <row r="471" spans="1:53" ht="26.25" customHeight="1" x14ac:dyDescent="0.2">
      <c r="A471" s="77"/>
      <c r="B471" s="78"/>
      <c r="C471" s="77">
        <v>468</v>
      </c>
      <c r="D471" s="85" t="s">
        <v>518</v>
      </c>
      <c r="E471" s="86" t="str">
        <f t="array" aca="1" ref="E471" ca="1">IFERROR(IMAGE(INDEX(Poke_Ref!$C$2:$C$745, MATCH(D471, Poke_Ref!$B$2:$B$745,0)), 3), "")</f>
        <v/>
      </c>
      <c r="F471" s="95"/>
      <c r="G471" s="95"/>
      <c r="H471" s="95"/>
      <c r="I471" s="95"/>
      <c r="J471" s="95"/>
      <c r="K471" s="95"/>
      <c r="L471" s="95"/>
      <c r="M471" s="95"/>
      <c r="N471" s="95"/>
      <c r="O471" s="95"/>
      <c r="P471" s="95"/>
      <c r="Q471" s="95"/>
      <c r="R471" s="95"/>
      <c r="S471" s="95"/>
      <c r="T471" s="95"/>
      <c r="U471" s="95"/>
      <c r="V471" s="95"/>
      <c r="W471" s="95"/>
      <c r="X471" s="102"/>
      <c r="Y471" s="102"/>
      <c r="Z471" s="102"/>
      <c r="AA471" s="102"/>
      <c r="AB471" s="102"/>
      <c r="AC471" s="102"/>
      <c r="AD471" s="102"/>
      <c r="AE471" s="102"/>
      <c r="AF471" s="73"/>
      <c r="AG471" s="74"/>
      <c r="AH471" s="74"/>
      <c r="AI471" s="74"/>
      <c r="AJ471" s="74"/>
      <c r="AK471" s="74"/>
      <c r="AL471" s="74"/>
      <c r="AM471" s="74"/>
      <c r="AN471" s="74"/>
      <c r="AO471" s="74"/>
      <c r="AP471" s="74"/>
      <c r="AQ471" s="74"/>
      <c r="AR471" s="74"/>
      <c r="AS471" s="74"/>
      <c r="AT471" s="74"/>
      <c r="AU471" s="74"/>
      <c r="AV471" s="74"/>
      <c r="AW471" s="74"/>
      <c r="AX471" s="74"/>
      <c r="AY471" s="74"/>
      <c r="AZ471" s="74"/>
      <c r="BA471" s="74"/>
    </row>
    <row r="472" spans="1:53" ht="26.25" customHeight="1" x14ac:dyDescent="0.2">
      <c r="A472" s="77"/>
      <c r="B472" s="78"/>
      <c r="C472" s="77">
        <v>469</v>
      </c>
      <c r="D472" s="85" t="s">
        <v>519</v>
      </c>
      <c r="E472" s="86" t="str">
        <f t="array" aca="1" ref="E472" ca="1">IFERROR(IMAGE(INDEX(Poke_Ref!$C$2:$C$745, MATCH(D472, Poke_Ref!$B$2:$B$745,0)), 3), "")</f>
        <v/>
      </c>
      <c r="F472" s="95"/>
      <c r="G472" s="95"/>
      <c r="H472" s="95"/>
      <c r="I472" s="95"/>
      <c r="J472" s="95"/>
      <c r="K472" s="95"/>
      <c r="L472" s="95"/>
      <c r="M472" s="95"/>
      <c r="N472" s="95"/>
      <c r="O472" s="95"/>
      <c r="P472" s="95"/>
      <c r="Q472" s="95"/>
      <c r="R472" s="95"/>
      <c r="S472" s="95"/>
      <c r="T472" s="95"/>
      <c r="U472" s="95"/>
      <c r="V472" s="95"/>
      <c r="W472" s="95"/>
      <c r="X472" s="102"/>
      <c r="Y472" s="102"/>
      <c r="Z472" s="102"/>
      <c r="AA472" s="102"/>
      <c r="AB472" s="102"/>
      <c r="AC472" s="102"/>
      <c r="AD472" s="102"/>
      <c r="AE472" s="102"/>
      <c r="AF472" s="73"/>
      <c r="AG472" s="74"/>
      <c r="AH472" s="74"/>
      <c r="AI472" s="74"/>
      <c r="AJ472" s="74"/>
      <c r="AK472" s="74"/>
      <c r="AL472" s="74"/>
      <c r="AM472" s="74"/>
      <c r="AN472" s="74"/>
      <c r="AO472" s="74"/>
      <c r="AP472" s="74"/>
      <c r="AQ472" s="74"/>
      <c r="AR472" s="74"/>
      <c r="AS472" s="74"/>
      <c r="AT472" s="74"/>
      <c r="AU472" s="74"/>
      <c r="AV472" s="74"/>
      <c r="AW472" s="74"/>
      <c r="AX472" s="74"/>
      <c r="AY472" s="74"/>
      <c r="AZ472" s="74"/>
      <c r="BA472" s="74"/>
    </row>
    <row r="473" spans="1:53" ht="26.25" customHeight="1" x14ac:dyDescent="0.2">
      <c r="A473" s="77"/>
      <c r="B473" s="78"/>
      <c r="C473" s="77">
        <v>470</v>
      </c>
      <c r="D473" s="85" t="s">
        <v>520</v>
      </c>
      <c r="E473" s="86" t="str">
        <f t="array" aca="1" ref="E473" ca="1">IFERROR(IMAGE(INDEX(Poke_Ref!$C$2:$C$745, MATCH(D473, Poke_Ref!$B$2:$B$745,0)), 3), "")</f>
        <v/>
      </c>
      <c r="F473" s="7"/>
      <c r="G473" s="7"/>
      <c r="H473" s="7"/>
      <c r="I473" s="7"/>
      <c r="J473" s="7"/>
      <c r="K473" s="7"/>
      <c r="L473" s="7"/>
      <c r="M473" s="7"/>
      <c r="N473" s="7"/>
      <c r="O473" s="7"/>
      <c r="P473" s="7"/>
      <c r="Q473" s="7"/>
      <c r="R473" s="7"/>
      <c r="S473" s="7"/>
      <c r="T473" s="7"/>
      <c r="U473" s="7"/>
      <c r="V473" s="7"/>
      <c r="W473" s="7"/>
      <c r="X473" s="103"/>
      <c r="Y473" s="103"/>
      <c r="Z473" s="103"/>
      <c r="AA473" s="103"/>
      <c r="AB473" s="103"/>
      <c r="AC473" s="103"/>
      <c r="AD473" s="103"/>
      <c r="AE473" s="103"/>
      <c r="AF473" s="73"/>
      <c r="AG473" s="74"/>
      <c r="AH473" s="74"/>
      <c r="AI473" s="74"/>
      <c r="AJ473" s="74"/>
      <c r="AK473" s="74"/>
      <c r="AL473" s="74"/>
      <c r="AM473" s="74"/>
      <c r="AN473" s="74"/>
      <c r="AO473" s="74"/>
      <c r="AP473" s="74"/>
      <c r="AQ473" s="74"/>
      <c r="AR473" s="74"/>
      <c r="AS473" s="74"/>
      <c r="AT473" s="74"/>
      <c r="AU473" s="74"/>
      <c r="AV473" s="74"/>
      <c r="AW473" s="74"/>
      <c r="AX473" s="74"/>
      <c r="AY473" s="74"/>
      <c r="AZ473" s="74"/>
      <c r="BA473" s="74"/>
    </row>
    <row r="474" spans="1:53" ht="26.25" customHeight="1" x14ac:dyDescent="0.2">
      <c r="A474" s="77"/>
      <c r="B474" s="78"/>
      <c r="C474" s="77">
        <v>471</v>
      </c>
      <c r="D474" s="85" t="s">
        <v>521</v>
      </c>
      <c r="E474" s="86" t="str">
        <f t="array" aca="1" ref="E474" ca="1">IFERROR(IMAGE(INDEX(Poke_Ref!$C$2:$C$745, MATCH(D474, Poke_Ref!$B$2:$B$745,0)), 3), "")</f>
        <v/>
      </c>
      <c r="F474" s="7"/>
      <c r="G474" s="7"/>
      <c r="H474" s="7"/>
      <c r="I474" s="7"/>
      <c r="J474" s="7"/>
      <c r="K474" s="7"/>
      <c r="L474" s="7"/>
      <c r="M474" s="7"/>
      <c r="N474" s="7"/>
      <c r="O474" s="7"/>
      <c r="P474" s="7"/>
      <c r="Q474" s="7"/>
      <c r="R474" s="7"/>
      <c r="S474" s="7"/>
      <c r="T474" s="7"/>
      <c r="U474" s="7"/>
      <c r="V474" s="7"/>
      <c r="W474" s="7"/>
      <c r="X474" s="103"/>
      <c r="Y474" s="103"/>
      <c r="Z474" s="103"/>
      <c r="AA474" s="103"/>
      <c r="AB474" s="103"/>
      <c r="AC474" s="103"/>
      <c r="AD474" s="103"/>
      <c r="AE474" s="103"/>
      <c r="AF474" s="73"/>
      <c r="AG474" s="74"/>
      <c r="AH474" s="74"/>
      <c r="AI474" s="74"/>
      <c r="AJ474" s="74"/>
      <c r="AK474" s="74"/>
      <c r="AL474" s="74"/>
      <c r="AM474" s="74"/>
      <c r="AN474" s="74"/>
      <c r="AO474" s="74"/>
      <c r="AP474" s="74"/>
      <c r="AQ474" s="74"/>
      <c r="AR474" s="74"/>
      <c r="AS474" s="74"/>
      <c r="AT474" s="74"/>
      <c r="AU474" s="74"/>
      <c r="AV474" s="74"/>
      <c r="AW474" s="74"/>
      <c r="AX474" s="74"/>
      <c r="AY474" s="74"/>
      <c r="AZ474" s="74"/>
      <c r="BA474" s="74"/>
    </row>
    <row r="475" spans="1:53" ht="26.25" customHeight="1" x14ac:dyDescent="0.2">
      <c r="A475" s="77"/>
      <c r="B475" s="78"/>
      <c r="C475" s="77">
        <v>472</v>
      </c>
      <c r="D475" s="85" t="s">
        <v>522</v>
      </c>
      <c r="E475" s="86" t="str">
        <f t="array" aca="1" ref="E475" ca="1">IFERROR(IMAGE(INDEX(Poke_Ref!$C$2:$C$745, MATCH(D475, Poke_Ref!$B$2:$B$745,0)), 3), "")</f>
        <v/>
      </c>
      <c r="F475" s="95"/>
      <c r="G475" s="95"/>
      <c r="H475" s="95"/>
      <c r="I475" s="95"/>
      <c r="J475" s="95"/>
      <c r="K475" s="95"/>
      <c r="L475" s="95"/>
      <c r="M475" s="95"/>
      <c r="N475" s="95"/>
      <c r="O475" s="95"/>
      <c r="P475" s="95"/>
      <c r="Q475" s="95"/>
      <c r="R475" s="95"/>
      <c r="S475" s="95"/>
      <c r="T475" s="95"/>
      <c r="U475" s="95"/>
      <c r="V475" s="95"/>
      <c r="W475" s="95"/>
      <c r="X475" s="102"/>
      <c r="Y475" s="102"/>
      <c r="Z475" s="102"/>
      <c r="AA475" s="102"/>
      <c r="AB475" s="102"/>
      <c r="AC475" s="102"/>
      <c r="AD475" s="102"/>
      <c r="AE475" s="102"/>
      <c r="AF475" s="73"/>
      <c r="AG475" s="74"/>
      <c r="AH475" s="74"/>
      <c r="AI475" s="74"/>
      <c r="AJ475" s="74"/>
      <c r="AK475" s="74"/>
      <c r="AL475" s="74"/>
      <c r="AM475" s="74"/>
      <c r="AN475" s="74"/>
      <c r="AO475" s="74"/>
      <c r="AP475" s="74"/>
      <c r="AQ475" s="74"/>
      <c r="AR475" s="74"/>
      <c r="AS475" s="74"/>
      <c r="AT475" s="74"/>
      <c r="AU475" s="74"/>
      <c r="AV475" s="74"/>
      <c r="AW475" s="74"/>
      <c r="AX475" s="74"/>
      <c r="AY475" s="74"/>
      <c r="AZ475" s="74"/>
      <c r="BA475" s="74"/>
    </row>
    <row r="476" spans="1:53" ht="26.25" customHeight="1" x14ac:dyDescent="0.2">
      <c r="A476" s="77"/>
      <c r="B476" s="78"/>
      <c r="C476" s="77">
        <v>473</v>
      </c>
      <c r="D476" s="85" t="s">
        <v>523</v>
      </c>
      <c r="E476" s="86" t="str">
        <f t="array" aca="1" ref="E476" ca="1">IFERROR(IMAGE(INDEX(Poke_Ref!$C$2:$C$745, MATCH(D476, Poke_Ref!$B$2:$B$745,0)), 3), "")</f>
        <v/>
      </c>
      <c r="F476" s="95"/>
      <c r="G476" s="95"/>
      <c r="H476" s="95"/>
      <c r="I476" s="95"/>
      <c r="J476" s="95"/>
      <c r="K476" s="95"/>
      <c r="L476" s="95"/>
      <c r="M476" s="95"/>
      <c r="N476" s="95"/>
      <c r="O476" s="95"/>
      <c r="P476" s="95"/>
      <c r="Q476" s="95"/>
      <c r="R476" s="95"/>
      <c r="S476" s="95"/>
      <c r="T476" s="95"/>
      <c r="U476" s="95"/>
      <c r="V476" s="95"/>
      <c r="W476" s="95"/>
      <c r="X476" s="102"/>
      <c r="Y476" s="102"/>
      <c r="Z476" s="102"/>
      <c r="AA476" s="102"/>
      <c r="AB476" s="102"/>
      <c r="AC476" s="102"/>
      <c r="AD476" s="102"/>
      <c r="AE476" s="102"/>
      <c r="AF476" s="73"/>
      <c r="AG476" s="74"/>
      <c r="AH476" s="74"/>
      <c r="AI476" s="74"/>
      <c r="AJ476" s="74"/>
      <c r="AK476" s="74"/>
      <c r="AL476" s="74"/>
      <c r="AM476" s="74"/>
      <c r="AN476" s="74"/>
      <c r="AO476" s="74"/>
      <c r="AP476" s="74"/>
      <c r="AQ476" s="74"/>
      <c r="AR476" s="74"/>
      <c r="AS476" s="74"/>
      <c r="AT476" s="74"/>
      <c r="AU476" s="74"/>
      <c r="AV476" s="74"/>
      <c r="AW476" s="74"/>
      <c r="AX476" s="74"/>
      <c r="AY476" s="74"/>
      <c r="AZ476" s="74"/>
      <c r="BA476" s="74"/>
    </row>
    <row r="477" spans="1:53" ht="26.25" customHeight="1" x14ac:dyDescent="0.2">
      <c r="A477" s="77"/>
      <c r="B477" s="78"/>
      <c r="C477" s="77">
        <v>474</v>
      </c>
      <c r="D477" s="85" t="s">
        <v>524</v>
      </c>
      <c r="E477" s="86" t="str">
        <f t="array" aca="1" ref="E477" ca="1">IFERROR(IMAGE(INDEX(Poke_Ref!$C$2:$C$745, MATCH(D477, Poke_Ref!$B$2:$B$745,0)), 3), "")</f>
        <v/>
      </c>
      <c r="F477" s="95"/>
      <c r="G477" s="95"/>
      <c r="H477" s="95"/>
      <c r="I477" s="95"/>
      <c r="J477" s="95"/>
      <c r="K477" s="95"/>
      <c r="L477" s="95"/>
      <c r="M477" s="95"/>
      <c r="N477" s="95"/>
      <c r="O477" s="95"/>
      <c r="P477" s="95"/>
      <c r="Q477" s="95"/>
      <c r="R477" s="95"/>
      <c r="S477" s="95"/>
      <c r="T477" s="95"/>
      <c r="U477" s="95"/>
      <c r="V477" s="95"/>
      <c r="W477" s="95"/>
      <c r="X477" s="102"/>
      <c r="Y477" s="102"/>
      <c r="Z477" s="102"/>
      <c r="AA477" s="102"/>
      <c r="AB477" s="102"/>
      <c r="AC477" s="102"/>
      <c r="AD477" s="102"/>
      <c r="AE477" s="102"/>
      <c r="AF477" s="73"/>
      <c r="AG477" s="74"/>
      <c r="AH477" s="74"/>
      <c r="AI477" s="74"/>
      <c r="AJ477" s="74"/>
      <c r="AK477" s="74"/>
      <c r="AL477" s="74"/>
      <c r="AM477" s="74"/>
      <c r="AN477" s="74"/>
      <c r="AO477" s="74"/>
      <c r="AP477" s="74"/>
      <c r="AQ477" s="74"/>
      <c r="AR477" s="74"/>
      <c r="AS477" s="74"/>
      <c r="AT477" s="74"/>
      <c r="AU477" s="74"/>
      <c r="AV477" s="74"/>
      <c r="AW477" s="74"/>
      <c r="AX477" s="74"/>
      <c r="AY477" s="74"/>
      <c r="AZ477" s="74"/>
      <c r="BA477" s="74"/>
    </row>
    <row r="478" spans="1:53" ht="26.25" customHeight="1" x14ac:dyDescent="0.2">
      <c r="A478" s="77"/>
      <c r="B478" s="78"/>
      <c r="C478" s="77">
        <v>475</v>
      </c>
      <c r="D478" s="85" t="s">
        <v>525</v>
      </c>
      <c r="E478" s="86" t="str">
        <f t="array" aca="1" ref="E478" ca="1">IFERROR(IMAGE(INDEX(Poke_Ref!$C$2:$C$745, MATCH(D478, Poke_Ref!$B$2:$B$745,0)), 3), "")</f>
        <v/>
      </c>
      <c r="F478" s="87"/>
      <c r="G478" s="87"/>
      <c r="H478" s="87" t="s">
        <v>8</v>
      </c>
      <c r="I478" s="87"/>
      <c r="J478" s="87"/>
      <c r="K478" s="87"/>
      <c r="L478" s="87"/>
      <c r="M478" s="87"/>
      <c r="N478" s="87"/>
      <c r="O478" s="87"/>
      <c r="P478" s="87"/>
      <c r="Q478" s="87"/>
      <c r="R478" s="87"/>
      <c r="S478" s="87"/>
      <c r="T478" s="87"/>
      <c r="U478" s="87"/>
      <c r="V478" s="87"/>
      <c r="W478" s="87"/>
      <c r="X478" s="101"/>
      <c r="Y478" s="101"/>
      <c r="Z478" s="101"/>
      <c r="AA478" s="101"/>
      <c r="AB478" s="101"/>
      <c r="AC478" s="101"/>
      <c r="AD478" s="101"/>
      <c r="AE478" s="101"/>
      <c r="AF478" s="73"/>
      <c r="AG478" s="74"/>
      <c r="AH478" s="74"/>
      <c r="AI478" s="74"/>
      <c r="AJ478" s="74"/>
      <c r="AK478" s="74"/>
      <c r="AL478" s="74"/>
      <c r="AM478" s="74"/>
      <c r="AN478" s="74"/>
      <c r="AO478" s="74"/>
      <c r="AP478" s="74"/>
      <c r="AQ478" s="74"/>
      <c r="AR478" s="74"/>
      <c r="AS478" s="74"/>
      <c r="AT478" s="74"/>
      <c r="AU478" s="74"/>
      <c r="AV478" s="74"/>
      <c r="AW478" s="74"/>
      <c r="AX478" s="74"/>
      <c r="AY478" s="74"/>
      <c r="AZ478" s="74"/>
      <c r="BA478" s="74"/>
    </row>
    <row r="479" spans="1:53" ht="26.25" customHeight="1" x14ac:dyDescent="0.2">
      <c r="A479" s="77"/>
      <c r="B479" s="78"/>
      <c r="C479" s="77">
        <v>476</v>
      </c>
      <c r="D479" s="85" t="s">
        <v>526</v>
      </c>
      <c r="E479" s="86" t="str">
        <f t="array" aca="1" ref="E479" ca="1">IFERROR(IMAGE(INDEX(Poke_Ref!$C$2:$C$745, MATCH(D479, Poke_Ref!$B$2:$B$745,0)), 3), "")</f>
        <v/>
      </c>
      <c r="F479" s="95"/>
      <c r="G479" s="95"/>
      <c r="H479" s="95"/>
      <c r="I479" s="95"/>
      <c r="J479" s="95"/>
      <c r="K479" s="95"/>
      <c r="L479" s="95"/>
      <c r="M479" s="95"/>
      <c r="N479" s="95"/>
      <c r="O479" s="95"/>
      <c r="P479" s="95"/>
      <c r="Q479" s="95"/>
      <c r="R479" s="95"/>
      <c r="S479" s="95"/>
      <c r="T479" s="95"/>
      <c r="U479" s="95"/>
      <c r="V479" s="95"/>
      <c r="W479" s="95"/>
      <c r="X479" s="102"/>
      <c r="Y479" s="102"/>
      <c r="Z479" s="102"/>
      <c r="AA479" s="102"/>
      <c r="AB479" s="102"/>
      <c r="AC479" s="102"/>
      <c r="AD479" s="102"/>
      <c r="AE479" s="102"/>
      <c r="AF479" s="73"/>
      <c r="AG479" s="74"/>
      <c r="AH479" s="74"/>
      <c r="AI479" s="74"/>
      <c r="AJ479" s="74"/>
      <c r="AK479" s="74"/>
      <c r="AL479" s="74"/>
      <c r="AM479" s="74"/>
      <c r="AN479" s="74"/>
      <c r="AO479" s="74"/>
      <c r="AP479" s="74"/>
      <c r="AQ479" s="74"/>
      <c r="AR479" s="74"/>
      <c r="AS479" s="74"/>
      <c r="AT479" s="74"/>
      <c r="AU479" s="74"/>
      <c r="AV479" s="74"/>
      <c r="AW479" s="74"/>
      <c r="AX479" s="74"/>
      <c r="AY479" s="74"/>
      <c r="AZ479" s="74"/>
      <c r="BA479" s="74"/>
    </row>
    <row r="480" spans="1:53" ht="26.25" customHeight="1" x14ac:dyDescent="0.2">
      <c r="A480" s="77"/>
      <c r="B480" s="78"/>
      <c r="C480" s="77">
        <v>477</v>
      </c>
      <c r="D480" s="85" t="s">
        <v>527</v>
      </c>
      <c r="E480" s="86" t="str">
        <f t="array" aca="1" ref="E480" ca="1">IFERROR(IMAGE(INDEX(Poke_Ref!$C$2:$C$745, MATCH(D480, Poke_Ref!$B$2:$B$745,0)), 3), "")</f>
        <v/>
      </c>
      <c r="F480" s="95"/>
      <c r="G480" s="95"/>
      <c r="H480" s="95"/>
      <c r="I480" s="95"/>
      <c r="J480" s="95"/>
      <c r="K480" s="95"/>
      <c r="L480" s="95"/>
      <c r="M480" s="95"/>
      <c r="N480" s="95"/>
      <c r="O480" s="95"/>
      <c r="P480" s="95"/>
      <c r="Q480" s="95"/>
      <c r="R480" s="95"/>
      <c r="S480" s="95"/>
      <c r="T480" s="95"/>
      <c r="U480" s="95"/>
      <c r="V480" s="95"/>
      <c r="W480" s="95"/>
      <c r="X480" s="102"/>
      <c r="Y480" s="102"/>
      <c r="Z480" s="102"/>
      <c r="AA480" s="102"/>
      <c r="AB480" s="102"/>
      <c r="AC480" s="102"/>
      <c r="AD480" s="102"/>
      <c r="AE480" s="102"/>
      <c r="AF480" s="73"/>
      <c r="AG480" s="74"/>
      <c r="AH480" s="74"/>
      <c r="AI480" s="74"/>
      <c r="AJ480" s="74"/>
      <c r="AK480" s="74"/>
      <c r="AL480" s="74"/>
      <c r="AM480" s="74"/>
      <c r="AN480" s="74"/>
      <c r="AO480" s="74"/>
      <c r="AP480" s="74"/>
      <c r="AQ480" s="74"/>
      <c r="AR480" s="74"/>
      <c r="AS480" s="74"/>
      <c r="AT480" s="74"/>
      <c r="AU480" s="74"/>
      <c r="AV480" s="74"/>
      <c r="AW480" s="74"/>
      <c r="AX480" s="74"/>
      <c r="AY480" s="74"/>
      <c r="AZ480" s="74"/>
      <c r="BA480" s="74"/>
    </row>
    <row r="481" spans="1:53" ht="26.25" customHeight="1" x14ac:dyDescent="0.2">
      <c r="A481" s="77"/>
      <c r="B481" s="78"/>
      <c r="C481" s="77">
        <v>478</v>
      </c>
      <c r="D481" s="85" t="s">
        <v>528</v>
      </c>
      <c r="E481" s="86" t="str">
        <f t="array" aca="1" ref="E481" ca="1">IFERROR(IMAGE(INDEX(Poke_Ref!$C$2:$C$745, MATCH(D481, Poke_Ref!$B$2:$B$745,0)), 3), "")</f>
        <v/>
      </c>
      <c r="F481" s="95"/>
      <c r="G481" s="95"/>
      <c r="H481" s="95"/>
      <c r="I481" s="95"/>
      <c r="J481" s="95"/>
      <c r="K481" s="95"/>
      <c r="L481" s="95"/>
      <c r="M481" s="95"/>
      <c r="N481" s="95"/>
      <c r="O481" s="95"/>
      <c r="P481" s="95"/>
      <c r="Q481" s="95"/>
      <c r="R481" s="95"/>
      <c r="S481" s="95"/>
      <c r="T481" s="95"/>
      <c r="U481" s="95"/>
      <c r="V481" s="95"/>
      <c r="W481" s="95"/>
      <c r="X481" s="102"/>
      <c r="Y481" s="102"/>
      <c r="Z481" s="102"/>
      <c r="AA481" s="102"/>
      <c r="AB481" s="102"/>
      <c r="AC481" s="102"/>
      <c r="AD481" s="102"/>
      <c r="AE481" s="102"/>
      <c r="AF481" s="73"/>
      <c r="AG481" s="74"/>
      <c r="AH481" s="74"/>
      <c r="AI481" s="74"/>
      <c r="AJ481" s="74"/>
      <c r="AK481" s="74"/>
      <c r="AL481" s="74"/>
      <c r="AM481" s="74"/>
      <c r="AN481" s="74"/>
      <c r="AO481" s="74"/>
      <c r="AP481" s="74"/>
      <c r="AQ481" s="74"/>
      <c r="AR481" s="74"/>
      <c r="AS481" s="74"/>
      <c r="AT481" s="74"/>
      <c r="AU481" s="74"/>
      <c r="AV481" s="74"/>
      <c r="AW481" s="74"/>
      <c r="AX481" s="74"/>
      <c r="AY481" s="74"/>
      <c r="AZ481" s="74"/>
      <c r="BA481" s="74"/>
    </row>
    <row r="482" spans="1:53" ht="26.25" customHeight="1" x14ac:dyDescent="0.2">
      <c r="A482" s="77"/>
      <c r="B482" s="78"/>
      <c r="C482" s="77">
        <v>479</v>
      </c>
      <c r="D482" s="85" t="s">
        <v>529</v>
      </c>
      <c r="E482" s="86" t="str">
        <f t="array" aca="1" ref="E482" ca="1">IFERROR(IMAGE(INDEX(Poke_Ref!$C$2:$C$745, MATCH(D482, Poke_Ref!$B$2:$B$745,0)), 3), "")</f>
        <v/>
      </c>
      <c r="F482" s="95"/>
      <c r="G482" s="95"/>
      <c r="H482" s="95"/>
      <c r="I482" s="95"/>
      <c r="J482" s="95"/>
      <c r="K482" s="95"/>
      <c r="L482" s="95"/>
      <c r="M482" s="95"/>
      <c r="N482" s="95"/>
      <c r="O482" s="95"/>
      <c r="P482" s="95"/>
      <c r="Q482" s="95"/>
      <c r="R482" s="95"/>
      <c r="S482" s="95"/>
      <c r="T482" s="95"/>
      <c r="U482" s="95"/>
      <c r="V482" s="95"/>
      <c r="W482" s="95"/>
      <c r="X482" s="102"/>
      <c r="Y482" s="102"/>
      <c r="Z482" s="102"/>
      <c r="AA482" s="102"/>
      <c r="AB482" s="102"/>
      <c r="AC482" s="102"/>
      <c r="AD482" s="102"/>
      <c r="AE482" s="102"/>
      <c r="AF482" s="73"/>
      <c r="AG482" s="74"/>
      <c r="AH482" s="74"/>
      <c r="AI482" s="74"/>
      <c r="AJ482" s="74"/>
      <c r="AK482" s="74"/>
      <c r="AL482" s="74"/>
      <c r="AM482" s="74"/>
      <c r="AN482" s="74"/>
      <c r="AO482" s="74"/>
      <c r="AP482" s="74"/>
      <c r="AQ482" s="74"/>
      <c r="AR482" s="74"/>
      <c r="AS482" s="74"/>
      <c r="AT482" s="74"/>
      <c r="AU482" s="74"/>
      <c r="AV482" s="74"/>
      <c r="AW482" s="74"/>
      <c r="AX482" s="74"/>
      <c r="AY482" s="74"/>
      <c r="AZ482" s="74"/>
      <c r="BA482" s="74"/>
    </row>
    <row r="483" spans="1:53" ht="26.25" customHeight="1" x14ac:dyDescent="0.2">
      <c r="A483" s="77"/>
      <c r="B483" s="78"/>
      <c r="C483" s="77">
        <v>480</v>
      </c>
      <c r="D483" s="85" t="s">
        <v>530</v>
      </c>
      <c r="E483" s="86" t="str">
        <f t="array" aca="1" ref="E483" ca="1">IFERROR(IMAGE(INDEX(Poke_Ref!$C$2:$C$745, MATCH(D483, Poke_Ref!$B$2:$B$745,0)), 3), "")</f>
        <v/>
      </c>
      <c r="F483" s="87"/>
      <c r="G483" s="87"/>
      <c r="H483" s="87" t="s">
        <v>8</v>
      </c>
      <c r="I483" s="87"/>
      <c r="J483" s="87"/>
      <c r="K483" s="87"/>
      <c r="L483" s="87"/>
      <c r="M483" s="87"/>
      <c r="N483" s="87"/>
      <c r="O483" s="87"/>
      <c r="P483" s="87"/>
      <c r="Q483" s="87"/>
      <c r="R483" s="87"/>
      <c r="S483" s="87"/>
      <c r="T483" s="87"/>
      <c r="U483" s="87"/>
      <c r="V483" s="87"/>
      <c r="W483" s="87"/>
      <c r="X483" s="101"/>
      <c r="Y483" s="101"/>
      <c r="Z483" s="101"/>
      <c r="AA483" s="101"/>
      <c r="AB483" s="101"/>
      <c r="AC483" s="101"/>
      <c r="AD483" s="101"/>
      <c r="AE483" s="101"/>
      <c r="AF483" s="73"/>
      <c r="AG483" s="74"/>
      <c r="AH483" s="74"/>
      <c r="AI483" s="74"/>
      <c r="AJ483" s="74"/>
      <c r="AK483" s="74"/>
      <c r="AL483" s="74"/>
      <c r="AM483" s="74"/>
      <c r="AN483" s="74"/>
      <c r="AO483" s="74"/>
      <c r="AP483" s="74"/>
      <c r="AQ483" s="74"/>
      <c r="AR483" s="74"/>
      <c r="AS483" s="74"/>
      <c r="AT483" s="74"/>
      <c r="AU483" s="74"/>
      <c r="AV483" s="74"/>
      <c r="AW483" s="74"/>
      <c r="AX483" s="74"/>
      <c r="AY483" s="74"/>
      <c r="AZ483" s="74"/>
      <c r="BA483" s="74"/>
    </row>
    <row r="484" spans="1:53" ht="26.25" customHeight="1" x14ac:dyDescent="0.2">
      <c r="A484" s="77"/>
      <c r="B484" s="78"/>
      <c r="C484" s="77">
        <v>481</v>
      </c>
      <c r="D484" s="85" t="s">
        <v>531</v>
      </c>
      <c r="E484" s="86" t="str">
        <f t="array" aca="1" ref="E484" ca="1">IFERROR(IMAGE(INDEX(Poke_Ref!$C$2:$C$745, MATCH(D484, Poke_Ref!$B$2:$B$745,0)), 3), "")</f>
        <v/>
      </c>
      <c r="F484" s="87"/>
      <c r="G484" s="87"/>
      <c r="H484" s="87" t="s">
        <v>8</v>
      </c>
      <c r="I484" s="87"/>
      <c r="J484" s="87"/>
      <c r="K484" s="87"/>
      <c r="L484" s="87"/>
      <c r="M484" s="87"/>
      <c r="N484" s="87"/>
      <c r="O484" s="87"/>
      <c r="P484" s="87"/>
      <c r="Q484" s="87"/>
      <c r="R484" s="87"/>
      <c r="S484" s="87"/>
      <c r="T484" s="87"/>
      <c r="U484" s="87"/>
      <c r="V484" s="87"/>
      <c r="W484" s="87"/>
      <c r="X484" s="101"/>
      <c r="Y484" s="101"/>
      <c r="Z484" s="101"/>
      <c r="AA484" s="101"/>
      <c r="AB484" s="101"/>
      <c r="AC484" s="101"/>
      <c r="AD484" s="101"/>
      <c r="AE484" s="101"/>
      <c r="AF484" s="73"/>
      <c r="AG484" s="74"/>
      <c r="AH484" s="74"/>
      <c r="AI484" s="74"/>
      <c r="AJ484" s="74"/>
      <c r="AK484" s="74"/>
      <c r="AL484" s="74"/>
      <c r="AM484" s="74"/>
      <c r="AN484" s="74"/>
      <c r="AO484" s="74"/>
      <c r="AP484" s="74"/>
      <c r="AQ484" s="74"/>
      <c r="AR484" s="74"/>
      <c r="AS484" s="74"/>
      <c r="AT484" s="74"/>
      <c r="AU484" s="74"/>
      <c r="AV484" s="74"/>
      <c r="AW484" s="74"/>
      <c r="AX484" s="74"/>
      <c r="AY484" s="74"/>
      <c r="AZ484" s="74"/>
      <c r="BA484" s="74"/>
    </row>
    <row r="485" spans="1:53" ht="26.25" customHeight="1" x14ac:dyDescent="0.2">
      <c r="A485" s="77"/>
      <c r="B485" s="78"/>
      <c r="C485" s="77">
        <v>482</v>
      </c>
      <c r="D485" s="85" t="s">
        <v>532</v>
      </c>
      <c r="E485" s="86" t="str">
        <f t="array" aca="1" ref="E485" ca="1">IFERROR(IMAGE(INDEX(Poke_Ref!$C$2:$C$745, MATCH(D485, Poke_Ref!$B$2:$B$745,0)), 3), "")</f>
        <v/>
      </c>
      <c r="F485" s="87"/>
      <c r="G485" s="87"/>
      <c r="H485" s="87" t="s">
        <v>8</v>
      </c>
      <c r="I485" s="87"/>
      <c r="J485" s="87"/>
      <c r="K485" s="87"/>
      <c r="L485" s="87"/>
      <c r="M485" s="87"/>
      <c r="N485" s="87"/>
      <c r="O485" s="87"/>
      <c r="P485" s="87"/>
      <c r="Q485" s="87"/>
      <c r="R485" s="87"/>
      <c r="S485" s="87"/>
      <c r="T485" s="87"/>
      <c r="U485" s="87"/>
      <c r="V485" s="87"/>
      <c r="W485" s="87"/>
      <c r="X485" s="101"/>
      <c r="Y485" s="101"/>
      <c r="Z485" s="101"/>
      <c r="AA485" s="101"/>
      <c r="AB485" s="101"/>
      <c r="AC485" s="101"/>
      <c r="AD485" s="101"/>
      <c r="AE485" s="101"/>
      <c r="AF485" s="73"/>
      <c r="AG485" s="74"/>
      <c r="AH485" s="74"/>
      <c r="AI485" s="74"/>
      <c r="AJ485" s="74"/>
      <c r="AK485" s="74"/>
      <c r="AL485" s="74"/>
      <c r="AM485" s="74"/>
      <c r="AN485" s="74"/>
      <c r="AO485" s="74"/>
      <c r="AP485" s="74"/>
      <c r="AQ485" s="74"/>
      <c r="AR485" s="74"/>
      <c r="AS485" s="74"/>
      <c r="AT485" s="74"/>
      <c r="AU485" s="74"/>
      <c r="AV485" s="74"/>
      <c r="AW485" s="74"/>
      <c r="AX485" s="74"/>
      <c r="AY485" s="74"/>
      <c r="AZ485" s="74"/>
      <c r="BA485" s="74"/>
    </row>
    <row r="486" spans="1:53" ht="26.25" customHeight="1" x14ac:dyDescent="0.2">
      <c r="A486" s="77"/>
      <c r="B486" s="78"/>
      <c r="C486" s="77">
        <v>483</v>
      </c>
      <c r="D486" s="85" t="s">
        <v>533</v>
      </c>
      <c r="E486" s="86" t="str">
        <f t="array" aca="1" ref="E486" ca="1">IFERROR(IMAGE(INDEX(Poke_Ref!$C$2:$C$745, MATCH(D486, Poke_Ref!$B$2:$B$745,0)), 3), "")</f>
        <v/>
      </c>
      <c r="F486" s="87"/>
      <c r="G486" s="87"/>
      <c r="H486" s="87" t="s">
        <v>8</v>
      </c>
      <c r="I486" s="87"/>
      <c r="J486" s="87"/>
      <c r="K486" s="87"/>
      <c r="L486" s="87"/>
      <c r="M486" s="87"/>
      <c r="N486" s="87"/>
      <c r="O486" s="87"/>
      <c r="P486" s="87"/>
      <c r="Q486" s="87"/>
      <c r="R486" s="87"/>
      <c r="S486" s="87"/>
      <c r="T486" s="87"/>
      <c r="U486" s="87"/>
      <c r="V486" s="87"/>
      <c r="W486" s="87"/>
      <c r="X486" s="101"/>
      <c r="Y486" s="101"/>
      <c r="Z486" s="101"/>
      <c r="AA486" s="101"/>
      <c r="AB486" s="101"/>
      <c r="AC486" s="101"/>
      <c r="AD486" s="101"/>
      <c r="AE486" s="101"/>
      <c r="AF486" s="73"/>
      <c r="AG486" s="74"/>
      <c r="AH486" s="74"/>
      <c r="AI486" s="74"/>
      <c r="AJ486" s="74"/>
      <c r="AK486" s="74"/>
      <c r="AL486" s="74"/>
      <c r="AM486" s="74"/>
      <c r="AN486" s="74"/>
      <c r="AO486" s="74"/>
      <c r="AP486" s="74"/>
      <c r="AQ486" s="74"/>
      <c r="AR486" s="74"/>
      <c r="AS486" s="74"/>
      <c r="AT486" s="74"/>
      <c r="AU486" s="74"/>
      <c r="AV486" s="74"/>
      <c r="AW486" s="74"/>
      <c r="AX486" s="74"/>
      <c r="AY486" s="74"/>
      <c r="AZ486" s="74"/>
      <c r="BA486" s="74"/>
    </row>
    <row r="487" spans="1:53" ht="26.25" customHeight="1" x14ac:dyDescent="0.2">
      <c r="A487" s="77"/>
      <c r="B487" s="78"/>
      <c r="C487" s="77">
        <v>484</v>
      </c>
      <c r="D487" s="85" t="s">
        <v>534</v>
      </c>
      <c r="E487" s="86" t="str">
        <f t="array" aca="1" ref="E487" ca="1">IFERROR(IMAGE(INDEX(Poke_Ref!$C$2:$C$745, MATCH(D487, Poke_Ref!$B$2:$B$745,0)), 3), "")</f>
        <v/>
      </c>
      <c r="F487" s="7"/>
      <c r="G487" s="7"/>
      <c r="H487" s="7" t="s">
        <v>8</v>
      </c>
      <c r="I487" s="7"/>
      <c r="J487" s="7"/>
      <c r="K487" s="7"/>
      <c r="L487" s="7"/>
      <c r="M487" s="7"/>
      <c r="N487" s="7"/>
      <c r="O487" s="7"/>
      <c r="P487" s="7"/>
      <c r="Q487" s="7"/>
      <c r="R487" s="7"/>
      <c r="S487" s="7"/>
      <c r="T487" s="7"/>
      <c r="U487" s="7"/>
      <c r="V487" s="7"/>
      <c r="W487" s="7"/>
      <c r="X487" s="103"/>
      <c r="Y487" s="103"/>
      <c r="Z487" s="103"/>
      <c r="AA487" s="103"/>
      <c r="AB487" s="103"/>
      <c r="AC487" s="103"/>
      <c r="AD487" s="103"/>
      <c r="AE487" s="103"/>
      <c r="AF487" s="73"/>
      <c r="AG487" s="74"/>
      <c r="AH487" s="74"/>
      <c r="AI487" s="74"/>
      <c r="AJ487" s="74"/>
      <c r="AK487" s="74"/>
      <c r="AL487" s="74"/>
      <c r="AM487" s="74"/>
      <c r="AN487" s="74"/>
      <c r="AO487" s="74"/>
      <c r="AP487" s="74"/>
      <c r="AQ487" s="74"/>
      <c r="AR487" s="74"/>
      <c r="AS487" s="74"/>
      <c r="AT487" s="74"/>
      <c r="AU487" s="74"/>
      <c r="AV487" s="74"/>
      <c r="AW487" s="74"/>
      <c r="AX487" s="74"/>
      <c r="AY487" s="74"/>
      <c r="AZ487" s="74"/>
      <c r="BA487" s="74"/>
    </row>
    <row r="488" spans="1:53" ht="26.25" customHeight="1" x14ac:dyDescent="0.2">
      <c r="A488" s="77"/>
      <c r="B488" s="78"/>
      <c r="C488" s="77">
        <v>485</v>
      </c>
      <c r="D488" s="85" t="s">
        <v>535</v>
      </c>
      <c r="E488" s="86" t="str">
        <f t="array" aca="1" ref="E488" ca="1">IFERROR(IMAGE(INDEX(Poke_Ref!$C$2:$C$745, MATCH(D488, Poke_Ref!$B$2:$B$745,0)), 3), "")</f>
        <v/>
      </c>
      <c r="F488" s="87"/>
      <c r="G488" s="87"/>
      <c r="H488" s="87" t="s">
        <v>8</v>
      </c>
      <c r="I488" s="87"/>
      <c r="J488" s="87"/>
      <c r="K488" s="87"/>
      <c r="L488" s="87"/>
      <c r="M488" s="87"/>
      <c r="N488" s="87"/>
      <c r="O488" s="87"/>
      <c r="P488" s="87"/>
      <c r="Q488" s="87"/>
      <c r="R488" s="87"/>
      <c r="S488" s="87"/>
      <c r="T488" s="87"/>
      <c r="U488" s="87"/>
      <c r="V488" s="87"/>
      <c r="W488" s="87"/>
      <c r="X488" s="101"/>
      <c r="Y488" s="101"/>
      <c r="Z488" s="101"/>
      <c r="AA488" s="101"/>
      <c r="AB488" s="101"/>
      <c r="AC488" s="101"/>
      <c r="AD488" s="101"/>
      <c r="AE488" s="101"/>
      <c r="AF488" s="73"/>
      <c r="AG488" s="74"/>
      <c r="AH488" s="74"/>
      <c r="AI488" s="74"/>
      <c r="AJ488" s="74"/>
      <c r="AK488" s="74"/>
      <c r="AL488" s="74"/>
      <c r="AM488" s="74"/>
      <c r="AN488" s="74"/>
      <c r="AO488" s="74"/>
      <c r="AP488" s="74"/>
      <c r="AQ488" s="74"/>
      <c r="AR488" s="74"/>
      <c r="AS488" s="74"/>
      <c r="AT488" s="74"/>
      <c r="AU488" s="74"/>
      <c r="AV488" s="74"/>
      <c r="AW488" s="74"/>
      <c r="AX488" s="74"/>
      <c r="AY488" s="74"/>
      <c r="AZ488" s="74"/>
      <c r="BA488" s="74"/>
    </row>
    <row r="489" spans="1:53" ht="26.25" customHeight="1" x14ac:dyDescent="0.2">
      <c r="A489" s="77"/>
      <c r="B489" s="78"/>
      <c r="C489" s="77">
        <v>486</v>
      </c>
      <c r="D489" s="85" t="s">
        <v>536</v>
      </c>
      <c r="E489" s="86" t="str">
        <f t="array" aca="1" ref="E489" ca="1">IFERROR(IMAGE(INDEX(Poke_Ref!$C$2:$C$745, MATCH(D489, Poke_Ref!$B$2:$B$745,0)), 3), "")</f>
        <v/>
      </c>
      <c r="F489" s="87"/>
      <c r="G489" s="87"/>
      <c r="H489" s="87"/>
      <c r="I489" s="87"/>
      <c r="J489" s="87"/>
      <c r="K489" s="87"/>
      <c r="L489" s="87"/>
      <c r="M489" s="87"/>
      <c r="N489" s="87"/>
      <c r="O489" s="87"/>
      <c r="P489" s="87"/>
      <c r="Q489" s="87"/>
      <c r="R489" s="87"/>
      <c r="S489" s="87"/>
      <c r="T489" s="87"/>
      <c r="U489" s="87"/>
      <c r="V489" s="87"/>
      <c r="W489" s="87"/>
      <c r="X489" s="101"/>
      <c r="Y489" s="101"/>
      <c r="Z489" s="101"/>
      <c r="AA489" s="101"/>
      <c r="AB489" s="101"/>
      <c r="AC489" s="101"/>
      <c r="AD489" s="101"/>
      <c r="AE489" s="101"/>
      <c r="AF489" s="73"/>
      <c r="AG489" s="74"/>
      <c r="AH489" s="74"/>
      <c r="AI489" s="74"/>
      <c r="AJ489" s="74"/>
      <c r="AK489" s="74"/>
      <c r="AL489" s="74"/>
      <c r="AM489" s="74"/>
      <c r="AN489" s="74"/>
      <c r="AO489" s="74"/>
      <c r="AP489" s="74"/>
      <c r="AQ489" s="74"/>
      <c r="AR489" s="74"/>
      <c r="AS489" s="74"/>
      <c r="AT489" s="74"/>
      <c r="AU489" s="74"/>
      <c r="AV489" s="74"/>
      <c r="AW489" s="74"/>
      <c r="AX489" s="74"/>
      <c r="AY489" s="74"/>
      <c r="AZ489" s="74"/>
      <c r="BA489" s="74"/>
    </row>
    <row r="490" spans="1:53" ht="26.25" customHeight="1" x14ac:dyDescent="0.2">
      <c r="A490" s="77"/>
      <c r="B490" s="78"/>
      <c r="C490" s="77">
        <v>487</v>
      </c>
      <c r="D490" s="85" t="s">
        <v>537</v>
      </c>
      <c r="E490" s="86" t="str">
        <f t="array" aca="1" ref="E490" ca="1">IFERROR(IMAGE(INDEX(Poke_Ref!$C$2:$C$745, MATCH(D490, Poke_Ref!$B$2:$B$745,0)), 3), "")</f>
        <v/>
      </c>
      <c r="F490" s="87"/>
      <c r="G490" s="87"/>
      <c r="H490" s="87" t="s">
        <v>8</v>
      </c>
      <c r="I490" s="87"/>
      <c r="J490" s="87"/>
      <c r="K490" s="87"/>
      <c r="L490" s="87"/>
      <c r="M490" s="87"/>
      <c r="N490" s="87"/>
      <c r="O490" s="87"/>
      <c r="P490" s="87"/>
      <c r="Q490" s="87"/>
      <c r="R490" s="87"/>
      <c r="S490" s="87"/>
      <c r="T490" s="87"/>
      <c r="U490" s="87"/>
      <c r="V490" s="87"/>
      <c r="W490" s="87"/>
      <c r="X490" s="101"/>
      <c r="Y490" s="101"/>
      <c r="Z490" s="101"/>
      <c r="AA490" s="101"/>
      <c r="AB490" s="101"/>
      <c r="AC490" s="101"/>
      <c r="AD490" s="101"/>
      <c r="AE490" s="101"/>
      <c r="AF490" s="73"/>
      <c r="AG490" s="74"/>
      <c r="AH490" s="74"/>
      <c r="AI490" s="74"/>
      <c r="AJ490" s="74"/>
      <c r="AK490" s="74"/>
      <c r="AL490" s="74"/>
      <c r="AM490" s="74"/>
      <c r="AN490" s="74"/>
      <c r="AO490" s="74"/>
      <c r="AP490" s="74"/>
      <c r="AQ490" s="74"/>
      <c r="AR490" s="74"/>
      <c r="AS490" s="74"/>
      <c r="AT490" s="74"/>
      <c r="AU490" s="74"/>
      <c r="AV490" s="74"/>
      <c r="AW490" s="74"/>
      <c r="AX490" s="74"/>
      <c r="AY490" s="74"/>
      <c r="AZ490" s="74"/>
      <c r="BA490" s="74"/>
    </row>
    <row r="491" spans="1:53" ht="26.25" customHeight="1" x14ac:dyDescent="0.2">
      <c r="A491" s="77"/>
      <c r="B491" s="78"/>
      <c r="C491" s="77">
        <v>488</v>
      </c>
      <c r="D491" s="85" t="s">
        <v>538</v>
      </c>
      <c r="E491" s="86" t="str">
        <f t="array" aca="1" ref="E491" ca="1">IFERROR(IMAGE(INDEX(Poke_Ref!$C$2:$C$745, MATCH(D491, Poke_Ref!$B$2:$B$745,0)), 3), "")</f>
        <v/>
      </c>
      <c r="F491" s="87"/>
      <c r="G491" s="87"/>
      <c r="H491" s="87" t="s">
        <v>8</v>
      </c>
      <c r="I491" s="87"/>
      <c r="J491" s="87"/>
      <c r="K491" s="87"/>
      <c r="L491" s="87"/>
      <c r="M491" s="87"/>
      <c r="N491" s="87"/>
      <c r="O491" s="87"/>
      <c r="P491" s="87"/>
      <c r="Q491" s="87"/>
      <c r="R491" s="87"/>
      <c r="S491" s="87"/>
      <c r="T491" s="87"/>
      <c r="U491" s="87"/>
      <c r="V491" s="87"/>
      <c r="W491" s="87"/>
      <c r="X491" s="101"/>
      <c r="Y491" s="101"/>
      <c r="Z491" s="101"/>
      <c r="AA491" s="101"/>
      <c r="AB491" s="101"/>
      <c r="AC491" s="101"/>
      <c r="AD491" s="101"/>
      <c r="AE491" s="101"/>
      <c r="AF491" s="73"/>
      <c r="AG491" s="74"/>
      <c r="AH491" s="74"/>
      <c r="AI491" s="74"/>
      <c r="AJ491" s="74"/>
      <c r="AK491" s="74"/>
      <c r="AL491" s="74"/>
      <c r="AM491" s="74"/>
      <c r="AN491" s="74"/>
      <c r="AO491" s="74"/>
      <c r="AP491" s="74"/>
      <c r="AQ491" s="74"/>
      <c r="AR491" s="74"/>
      <c r="AS491" s="74"/>
      <c r="AT491" s="74"/>
      <c r="AU491" s="74"/>
      <c r="AV491" s="74"/>
      <c r="AW491" s="74"/>
      <c r="AX491" s="74"/>
      <c r="AY491" s="74"/>
      <c r="AZ491" s="74"/>
      <c r="BA491" s="74"/>
    </row>
    <row r="492" spans="1:53" ht="26.25" customHeight="1" x14ac:dyDescent="0.2">
      <c r="A492" s="77"/>
      <c r="B492" s="78"/>
      <c r="C492" s="77">
        <v>489</v>
      </c>
      <c r="D492" s="85" t="s">
        <v>539</v>
      </c>
      <c r="E492" s="86" t="str">
        <f t="array" aca="1" ref="E492" ca="1">IFERROR(IMAGE(INDEX(Poke_Ref!$C$2:$C$745, MATCH(D492, Poke_Ref!$B$2:$B$745,0)), 3), "")</f>
        <v/>
      </c>
      <c r="F492" s="87"/>
      <c r="G492" s="87"/>
      <c r="H492" s="87" t="s">
        <v>8</v>
      </c>
      <c r="I492" s="95"/>
      <c r="J492" s="95"/>
      <c r="K492" s="95"/>
      <c r="L492" s="95"/>
      <c r="M492" s="95"/>
      <c r="N492" s="95"/>
      <c r="O492" s="95"/>
      <c r="P492" s="95"/>
      <c r="Q492" s="95"/>
      <c r="R492" s="95"/>
      <c r="S492" s="95"/>
      <c r="T492" s="95"/>
      <c r="U492" s="95"/>
      <c r="V492" s="95"/>
      <c r="W492" s="95"/>
      <c r="X492" s="102"/>
      <c r="Y492" s="102"/>
      <c r="Z492" s="102"/>
      <c r="AA492" s="102"/>
      <c r="AB492" s="102"/>
      <c r="AC492" s="102"/>
      <c r="AD492" s="102"/>
      <c r="AE492" s="102"/>
      <c r="AF492" s="73"/>
      <c r="AG492" s="74"/>
      <c r="AH492" s="74"/>
      <c r="AI492" s="74"/>
      <c r="AJ492" s="74"/>
      <c r="AK492" s="74"/>
      <c r="AL492" s="74"/>
      <c r="AM492" s="74"/>
      <c r="AN492" s="74"/>
      <c r="AO492" s="74"/>
      <c r="AP492" s="74"/>
      <c r="AQ492" s="74"/>
      <c r="AR492" s="74"/>
      <c r="AS492" s="74"/>
      <c r="AT492" s="74"/>
      <c r="AU492" s="74"/>
      <c r="AV492" s="74"/>
      <c r="AW492" s="74"/>
      <c r="AX492" s="74"/>
      <c r="AY492" s="74"/>
      <c r="AZ492" s="74"/>
      <c r="BA492" s="74"/>
    </row>
    <row r="493" spans="1:53" ht="26.25" customHeight="1" x14ac:dyDescent="0.2">
      <c r="A493" s="77"/>
      <c r="B493" s="78"/>
      <c r="C493" s="77">
        <v>490</v>
      </c>
      <c r="D493" s="85" t="s">
        <v>540</v>
      </c>
      <c r="E493" s="86" t="str">
        <f t="array" aca="1" ref="E493" ca="1">IFERROR(IMAGE(INDEX(Poke_Ref!$C$2:$C$745, MATCH(D493, Poke_Ref!$B$2:$B$745,0)), 3), "")</f>
        <v/>
      </c>
      <c r="F493" s="87"/>
      <c r="G493" s="87"/>
      <c r="H493" s="87" t="s">
        <v>8</v>
      </c>
      <c r="I493" s="95"/>
      <c r="J493" s="95"/>
      <c r="K493" s="95"/>
      <c r="L493" s="95"/>
      <c r="M493" s="95"/>
      <c r="N493" s="95"/>
      <c r="O493" s="95"/>
      <c r="P493" s="95"/>
      <c r="Q493" s="95"/>
      <c r="R493" s="95"/>
      <c r="S493" s="95"/>
      <c r="T493" s="95"/>
      <c r="U493" s="95"/>
      <c r="V493" s="95"/>
      <c r="W493" s="95"/>
      <c r="X493" s="102"/>
      <c r="Y493" s="102"/>
      <c r="Z493" s="102"/>
      <c r="AA493" s="102"/>
      <c r="AB493" s="102"/>
      <c r="AC493" s="102"/>
      <c r="AD493" s="102"/>
      <c r="AE493" s="102"/>
      <c r="AF493" s="73"/>
      <c r="AG493" s="74"/>
      <c r="AH493" s="74"/>
      <c r="AI493" s="74"/>
      <c r="AJ493" s="74"/>
      <c r="AK493" s="74"/>
      <c r="AL493" s="74"/>
      <c r="AM493" s="74"/>
      <c r="AN493" s="74"/>
      <c r="AO493" s="74"/>
      <c r="AP493" s="74"/>
      <c r="AQ493" s="74"/>
      <c r="AR493" s="74"/>
      <c r="AS493" s="74"/>
      <c r="AT493" s="74"/>
      <c r="AU493" s="74"/>
      <c r="AV493" s="74"/>
      <c r="AW493" s="74"/>
      <c r="AX493" s="74"/>
      <c r="AY493" s="74"/>
      <c r="AZ493" s="74"/>
      <c r="BA493" s="74"/>
    </row>
    <row r="494" spans="1:53" ht="26.25" customHeight="1" x14ac:dyDescent="0.2">
      <c r="A494" s="77"/>
      <c r="B494" s="78"/>
      <c r="C494" s="77">
        <v>491</v>
      </c>
      <c r="D494" s="85" t="s">
        <v>541</v>
      </c>
      <c r="E494" s="86" t="str">
        <f t="array" aca="1" ref="E494" ca="1">IFERROR(IMAGE(INDEX(Poke_Ref!$C$2:$C$745, MATCH(D494, Poke_Ref!$B$2:$B$745,0)), 3), "")</f>
        <v/>
      </c>
      <c r="F494" s="7"/>
      <c r="G494" s="7"/>
      <c r="H494" s="7" t="s">
        <v>8</v>
      </c>
      <c r="I494" s="7"/>
      <c r="J494" s="7"/>
      <c r="K494" s="7"/>
      <c r="L494" s="7"/>
      <c r="M494" s="7"/>
      <c r="N494" s="7"/>
      <c r="O494" s="7"/>
      <c r="P494" s="7"/>
      <c r="Q494" s="7"/>
      <c r="R494" s="7"/>
      <c r="S494" s="7"/>
      <c r="T494" s="7"/>
      <c r="U494" s="7"/>
      <c r="V494" s="7"/>
      <c r="W494" s="7"/>
      <c r="X494" s="103"/>
      <c r="Y494" s="103"/>
      <c r="Z494" s="103"/>
      <c r="AA494" s="103"/>
      <c r="AB494" s="103"/>
      <c r="AC494" s="103"/>
      <c r="AD494" s="103"/>
      <c r="AE494" s="103"/>
      <c r="AF494" s="73"/>
      <c r="AG494" s="74"/>
      <c r="AH494" s="74"/>
      <c r="AI494" s="74"/>
      <c r="AJ494" s="74"/>
      <c r="AK494" s="74"/>
      <c r="AL494" s="74"/>
      <c r="AM494" s="74"/>
      <c r="AN494" s="74"/>
      <c r="AO494" s="74"/>
      <c r="AP494" s="74"/>
      <c r="AQ494" s="74"/>
      <c r="AR494" s="74"/>
      <c r="AS494" s="74"/>
      <c r="AT494" s="74"/>
      <c r="AU494" s="74"/>
      <c r="AV494" s="74"/>
      <c r="AW494" s="74"/>
      <c r="AX494" s="74"/>
      <c r="AY494" s="74"/>
      <c r="AZ494" s="74"/>
      <c r="BA494" s="74"/>
    </row>
    <row r="495" spans="1:53" ht="26.25" customHeight="1" x14ac:dyDescent="0.2">
      <c r="A495" s="77"/>
      <c r="B495" s="78"/>
      <c r="C495" s="77">
        <v>492</v>
      </c>
      <c r="D495" s="85" t="s">
        <v>542</v>
      </c>
      <c r="E495" s="86" t="str">
        <f t="array" aca="1" ref="E495" ca="1">IFERROR(IMAGE(INDEX(Poke_Ref!$C$2:$C$745, MATCH(D495, Poke_Ref!$B$2:$B$745,0)), 3), "")</f>
        <v/>
      </c>
      <c r="F495" s="7"/>
      <c r="G495" s="7"/>
      <c r="H495" s="7" t="s">
        <v>8</v>
      </c>
      <c r="I495" s="7"/>
      <c r="J495" s="7"/>
      <c r="K495" s="7"/>
      <c r="L495" s="7"/>
      <c r="M495" s="7"/>
      <c r="N495" s="7"/>
      <c r="O495" s="7"/>
      <c r="P495" s="7"/>
      <c r="Q495" s="7"/>
      <c r="R495" s="7"/>
      <c r="S495" s="7"/>
      <c r="T495" s="7"/>
      <c r="U495" s="7"/>
      <c r="V495" s="7"/>
      <c r="W495" s="7"/>
      <c r="X495" s="103"/>
      <c r="Y495" s="103"/>
      <c r="Z495" s="103"/>
      <c r="AA495" s="103"/>
      <c r="AB495" s="103"/>
      <c r="AC495" s="103"/>
      <c r="AD495" s="103"/>
      <c r="AE495" s="103"/>
      <c r="AF495" s="73"/>
      <c r="AG495" s="74"/>
      <c r="AH495" s="74"/>
      <c r="AI495" s="74"/>
      <c r="AJ495" s="74"/>
      <c r="AK495" s="74"/>
      <c r="AL495" s="74"/>
      <c r="AM495" s="74"/>
      <c r="AN495" s="74"/>
      <c r="AO495" s="74"/>
      <c r="AP495" s="74"/>
      <c r="AQ495" s="74"/>
      <c r="AR495" s="74"/>
      <c r="AS495" s="74"/>
      <c r="AT495" s="74"/>
      <c r="AU495" s="74"/>
      <c r="AV495" s="74"/>
      <c r="AW495" s="74"/>
      <c r="AX495" s="74"/>
      <c r="AY495" s="74"/>
      <c r="AZ495" s="74"/>
      <c r="BA495" s="74"/>
    </row>
    <row r="496" spans="1:53" ht="26.25" customHeight="1" x14ac:dyDescent="0.2">
      <c r="A496" s="77"/>
      <c r="B496" s="78"/>
      <c r="C496" s="77">
        <v>493</v>
      </c>
      <c r="D496" s="85" t="s">
        <v>543</v>
      </c>
      <c r="E496" s="86" t="str">
        <f t="array" aca="1" ref="E496" ca="1">IFERROR(IMAGE(INDEX(Poke_Ref!$C$2:$C$745, MATCH(D496, Poke_Ref!$B$2:$B$745,0)), 3), "")</f>
        <v/>
      </c>
      <c r="F496" s="95"/>
      <c r="G496" s="95"/>
      <c r="H496" s="95"/>
      <c r="I496" s="95"/>
      <c r="J496" s="95"/>
      <c r="K496" s="95"/>
      <c r="L496" s="95"/>
      <c r="M496" s="95"/>
      <c r="N496" s="95"/>
      <c r="O496" s="95"/>
      <c r="P496" s="95"/>
      <c r="Q496" s="95"/>
      <c r="R496" s="95"/>
      <c r="S496" s="95"/>
      <c r="T496" s="95"/>
      <c r="U496" s="95"/>
      <c r="V496" s="95"/>
      <c r="W496" s="95"/>
      <c r="X496" s="102"/>
      <c r="Y496" s="102"/>
      <c r="Z496" s="102"/>
      <c r="AA496" s="102"/>
      <c r="AB496" s="102"/>
      <c r="AC496" s="102"/>
      <c r="AD496" s="102"/>
      <c r="AE496" s="102"/>
      <c r="AF496" s="73"/>
      <c r="AG496" s="74"/>
      <c r="AH496" s="74"/>
      <c r="AI496" s="74"/>
      <c r="AJ496" s="74"/>
      <c r="AK496" s="74"/>
      <c r="AL496" s="74"/>
      <c r="AM496" s="74"/>
      <c r="AN496" s="74"/>
      <c r="AO496" s="74"/>
      <c r="AP496" s="74"/>
      <c r="AQ496" s="74"/>
      <c r="AR496" s="74"/>
      <c r="AS496" s="74"/>
      <c r="AT496" s="74"/>
      <c r="AU496" s="74"/>
      <c r="AV496" s="74"/>
      <c r="AW496" s="74"/>
      <c r="AX496" s="74"/>
      <c r="AY496" s="74"/>
      <c r="AZ496" s="74"/>
      <c r="BA496" s="74"/>
    </row>
    <row r="497" spans="1:53" ht="26.25" customHeight="1" x14ac:dyDescent="0.2">
      <c r="A497" s="77"/>
      <c r="B497" s="78"/>
      <c r="C497" s="77">
        <v>494</v>
      </c>
      <c r="D497" s="85" t="s">
        <v>544</v>
      </c>
      <c r="E497" s="86" t="str">
        <f t="array" aca="1" ref="E497" ca="1">IFERROR(IMAGE(INDEX(Poke_Ref!$C$2:$C$745, MATCH(D497, Poke_Ref!$B$2:$B$745,0)), 3), "")</f>
        <v/>
      </c>
      <c r="F497" s="87"/>
      <c r="G497" s="87"/>
      <c r="H497" s="87" t="s">
        <v>8</v>
      </c>
      <c r="I497" s="87"/>
      <c r="J497" s="87"/>
      <c r="K497" s="87"/>
      <c r="L497" s="87"/>
      <c r="M497" s="87"/>
      <c r="N497" s="87"/>
      <c r="O497" s="87"/>
      <c r="P497" s="87"/>
      <c r="Q497" s="87"/>
      <c r="R497" s="87"/>
      <c r="S497" s="87"/>
      <c r="T497" s="87"/>
      <c r="U497" s="87"/>
      <c r="V497" s="87"/>
      <c r="W497" s="87"/>
      <c r="X497" s="101"/>
      <c r="Y497" s="101"/>
      <c r="Z497" s="101"/>
      <c r="AA497" s="101"/>
      <c r="AB497" s="101"/>
      <c r="AC497" s="101"/>
      <c r="AD497" s="101"/>
      <c r="AE497" s="101"/>
      <c r="AF497" s="73"/>
      <c r="AG497" s="74"/>
      <c r="AH497" s="74"/>
      <c r="AI497" s="74"/>
      <c r="AJ497" s="74"/>
      <c r="AK497" s="74"/>
      <c r="AL497" s="74"/>
      <c r="AM497" s="74"/>
      <c r="AN497" s="74"/>
      <c r="AO497" s="74"/>
      <c r="AP497" s="74"/>
      <c r="AQ497" s="74"/>
      <c r="AR497" s="74"/>
      <c r="AS497" s="74"/>
      <c r="AT497" s="74"/>
      <c r="AU497" s="74"/>
      <c r="AV497" s="74"/>
      <c r="AW497" s="74"/>
      <c r="AX497" s="74"/>
      <c r="AY497" s="74"/>
      <c r="AZ497" s="74"/>
      <c r="BA497" s="74"/>
    </row>
    <row r="498" spans="1:53" ht="26.25" customHeight="1" x14ac:dyDescent="0.2">
      <c r="A498" s="77"/>
      <c r="B498" s="78"/>
      <c r="C498" s="77">
        <v>495</v>
      </c>
      <c r="D498" s="85" t="s">
        <v>545</v>
      </c>
      <c r="E498" s="86" t="str">
        <f t="array" aca="1" ref="E498" ca="1">IFERROR(IMAGE(INDEX(Poke_Ref!$C$2:$C$745, MATCH(D498, Poke_Ref!$B$2:$B$745,0)), 3), "")</f>
        <v/>
      </c>
      <c r="F498" s="87"/>
      <c r="G498" s="87"/>
      <c r="H498" s="87" t="s">
        <v>8</v>
      </c>
      <c r="I498" s="87"/>
      <c r="J498" s="87"/>
      <c r="K498" s="87"/>
      <c r="L498" s="87"/>
      <c r="M498" s="87"/>
      <c r="N498" s="87"/>
      <c r="O498" s="87"/>
      <c r="P498" s="87"/>
      <c r="Q498" s="87"/>
      <c r="R498" s="87"/>
      <c r="S498" s="87"/>
      <c r="T498" s="87"/>
      <c r="U498" s="87"/>
      <c r="V498" s="87"/>
      <c r="W498" s="87"/>
      <c r="X498" s="101"/>
      <c r="Y498" s="101"/>
      <c r="Z498" s="101"/>
      <c r="AA498" s="101"/>
      <c r="AB498" s="101"/>
      <c r="AC498" s="101"/>
      <c r="AD498" s="101"/>
      <c r="AE498" s="101"/>
      <c r="AF498" s="73"/>
      <c r="AG498" s="74"/>
      <c r="AH498" s="74"/>
      <c r="AI498" s="74"/>
      <c r="AJ498" s="74"/>
      <c r="AK498" s="74"/>
      <c r="AL498" s="74"/>
      <c r="AM498" s="74"/>
      <c r="AN498" s="74"/>
      <c r="AO498" s="74"/>
      <c r="AP498" s="74"/>
      <c r="AQ498" s="74"/>
      <c r="AR498" s="74"/>
      <c r="AS498" s="74"/>
      <c r="AT498" s="74"/>
      <c r="AU498" s="74"/>
      <c r="AV498" s="74"/>
      <c r="AW498" s="74"/>
      <c r="AX498" s="74"/>
      <c r="AY498" s="74"/>
      <c r="AZ498" s="74"/>
      <c r="BA498" s="74"/>
    </row>
    <row r="499" spans="1:53" ht="26.25" customHeight="1" x14ac:dyDescent="0.2">
      <c r="A499" s="77"/>
      <c r="B499" s="78"/>
      <c r="C499" s="77">
        <v>496</v>
      </c>
      <c r="D499" s="85" t="s">
        <v>546</v>
      </c>
      <c r="E499" s="86" t="str">
        <f t="array" aca="1" ref="E499" ca="1">IFERROR(IMAGE(INDEX(Poke_Ref!$C$2:$C$745, MATCH(D499, Poke_Ref!$B$2:$B$745,0)), 3), "")</f>
        <v/>
      </c>
      <c r="F499" s="95"/>
      <c r="G499" s="95"/>
      <c r="H499" s="95"/>
      <c r="I499" s="95"/>
      <c r="J499" s="95"/>
      <c r="K499" s="95"/>
      <c r="L499" s="95"/>
      <c r="M499" s="95"/>
      <c r="N499" s="95"/>
      <c r="O499" s="95"/>
      <c r="P499" s="95"/>
      <c r="Q499" s="95"/>
      <c r="R499" s="95"/>
      <c r="S499" s="95"/>
      <c r="T499" s="95"/>
      <c r="U499" s="95"/>
      <c r="V499" s="95"/>
      <c r="W499" s="95"/>
      <c r="X499" s="102"/>
      <c r="Y499" s="102"/>
      <c r="Z499" s="102"/>
      <c r="AA499" s="102"/>
      <c r="AB499" s="102"/>
      <c r="AC499" s="102"/>
      <c r="AD499" s="102"/>
      <c r="AE499" s="102"/>
      <c r="AF499" s="73"/>
      <c r="AG499" s="74"/>
      <c r="AH499" s="74"/>
      <c r="AI499" s="74"/>
      <c r="AJ499" s="74"/>
      <c r="AK499" s="74"/>
      <c r="AL499" s="74"/>
      <c r="AM499" s="74"/>
      <c r="AN499" s="74"/>
      <c r="AO499" s="74"/>
      <c r="AP499" s="74"/>
      <c r="AQ499" s="74"/>
      <c r="AR499" s="74"/>
      <c r="AS499" s="74"/>
      <c r="AT499" s="74"/>
      <c r="AU499" s="74"/>
      <c r="AV499" s="74"/>
      <c r="AW499" s="74"/>
      <c r="AX499" s="74"/>
      <c r="AY499" s="74"/>
      <c r="AZ499" s="74"/>
      <c r="BA499" s="74"/>
    </row>
    <row r="500" spans="1:53" ht="26.25" customHeight="1" x14ac:dyDescent="0.2">
      <c r="A500" s="77"/>
      <c r="B500" s="78"/>
      <c r="C500" s="77">
        <v>497</v>
      </c>
      <c r="D500" s="85" t="s">
        <v>547</v>
      </c>
      <c r="E500" s="86" t="str">
        <f t="array" aca="1" ref="E500" ca="1">IFERROR(IMAGE(INDEX(Poke_Ref!$C$2:$C$745, MATCH(D500, Poke_Ref!$B$2:$B$745,0)), 3), "")</f>
        <v/>
      </c>
      <c r="F500" s="87"/>
      <c r="G500" s="87"/>
      <c r="H500" s="87" t="s">
        <v>8</v>
      </c>
      <c r="I500" s="87"/>
      <c r="J500" s="87"/>
      <c r="K500" s="87"/>
      <c r="L500" s="87"/>
      <c r="M500" s="87"/>
      <c r="N500" s="87"/>
      <c r="O500" s="87"/>
      <c r="P500" s="87"/>
      <c r="Q500" s="87"/>
      <c r="R500" s="87"/>
      <c r="S500" s="87"/>
      <c r="T500" s="87"/>
      <c r="U500" s="87"/>
      <c r="V500" s="87"/>
      <c r="W500" s="87"/>
      <c r="X500" s="101"/>
      <c r="Y500" s="101"/>
      <c r="Z500" s="101"/>
      <c r="AA500" s="101"/>
      <c r="AB500" s="101"/>
      <c r="AC500" s="101"/>
      <c r="AD500" s="101"/>
      <c r="AE500" s="101"/>
      <c r="AF500" s="73"/>
      <c r="AG500" s="74"/>
      <c r="AH500" s="74"/>
      <c r="AI500" s="74"/>
      <c r="AJ500" s="74"/>
      <c r="AK500" s="74"/>
      <c r="AL500" s="74"/>
      <c r="AM500" s="74"/>
      <c r="AN500" s="74"/>
      <c r="AO500" s="74"/>
      <c r="AP500" s="74"/>
      <c r="AQ500" s="74"/>
      <c r="AR500" s="74"/>
      <c r="AS500" s="74"/>
      <c r="AT500" s="74"/>
      <c r="AU500" s="74"/>
      <c r="AV500" s="74"/>
      <c r="AW500" s="74"/>
      <c r="AX500" s="74"/>
      <c r="AY500" s="74"/>
      <c r="AZ500" s="74"/>
      <c r="BA500" s="74"/>
    </row>
    <row r="501" spans="1:53" ht="26.25" customHeight="1" x14ac:dyDescent="0.2">
      <c r="A501" s="77"/>
      <c r="B501" s="78"/>
      <c r="C501" s="77">
        <v>498</v>
      </c>
      <c r="D501" s="85" t="s">
        <v>548</v>
      </c>
      <c r="E501" s="86" t="str">
        <f t="array" aca="1" ref="E501" ca="1">IFERROR(IMAGE(INDEX(Poke_Ref!$C$2:$C$745, MATCH(D501, Poke_Ref!$B$2:$B$745,0)), 3), "")</f>
        <v/>
      </c>
      <c r="F501" s="87"/>
      <c r="G501" s="87"/>
      <c r="H501" s="87" t="s">
        <v>8</v>
      </c>
      <c r="I501" s="87"/>
      <c r="J501" s="87"/>
      <c r="K501" s="87"/>
      <c r="L501" s="87"/>
      <c r="M501" s="87"/>
      <c r="N501" s="87"/>
      <c r="O501" s="87"/>
      <c r="P501" s="87"/>
      <c r="Q501" s="87"/>
      <c r="R501" s="87"/>
      <c r="S501" s="87"/>
      <c r="T501" s="87"/>
      <c r="U501" s="87"/>
      <c r="V501" s="87"/>
      <c r="W501" s="87"/>
      <c r="X501" s="101"/>
      <c r="Y501" s="101"/>
      <c r="Z501" s="101"/>
      <c r="AA501" s="101"/>
      <c r="AB501" s="101"/>
      <c r="AC501" s="101"/>
      <c r="AD501" s="101"/>
      <c r="AE501" s="101"/>
      <c r="AF501" s="73"/>
      <c r="AG501" s="74"/>
      <c r="AH501" s="74"/>
      <c r="AI501" s="74"/>
      <c r="AJ501" s="74"/>
      <c r="AK501" s="74"/>
      <c r="AL501" s="74"/>
      <c r="AM501" s="74"/>
      <c r="AN501" s="74"/>
      <c r="AO501" s="74"/>
      <c r="AP501" s="74"/>
      <c r="AQ501" s="74"/>
      <c r="AR501" s="74"/>
      <c r="AS501" s="74"/>
      <c r="AT501" s="74"/>
      <c r="AU501" s="74"/>
      <c r="AV501" s="74"/>
      <c r="AW501" s="74"/>
      <c r="AX501" s="74"/>
      <c r="AY501" s="74"/>
      <c r="AZ501" s="74"/>
      <c r="BA501" s="74"/>
    </row>
    <row r="502" spans="1:53" ht="26.25" customHeight="1" x14ac:dyDescent="0.2">
      <c r="A502" s="77"/>
      <c r="B502" s="78"/>
      <c r="C502" s="77">
        <v>499</v>
      </c>
      <c r="D502" s="85" t="s">
        <v>549</v>
      </c>
      <c r="E502" s="86" t="str">
        <f t="array" aca="1" ref="E502" ca="1">IFERROR(IMAGE(INDEX(Poke_Ref!$C$2:$C$745, MATCH(D502, Poke_Ref!$B$2:$B$745,0)), 3), "")</f>
        <v/>
      </c>
      <c r="F502" s="95"/>
      <c r="G502" s="95"/>
      <c r="H502" s="95"/>
      <c r="I502" s="95"/>
      <c r="J502" s="95"/>
      <c r="K502" s="95"/>
      <c r="L502" s="95"/>
      <c r="M502" s="95"/>
      <c r="N502" s="95"/>
      <c r="O502" s="95"/>
      <c r="P502" s="95"/>
      <c r="Q502" s="95"/>
      <c r="R502" s="95"/>
      <c r="S502" s="95"/>
      <c r="T502" s="95"/>
      <c r="U502" s="95"/>
      <c r="V502" s="95"/>
      <c r="W502" s="95"/>
      <c r="X502" s="102"/>
      <c r="Y502" s="102"/>
      <c r="Z502" s="102"/>
      <c r="AA502" s="102"/>
      <c r="AB502" s="102"/>
      <c r="AC502" s="102"/>
      <c r="AD502" s="102"/>
      <c r="AE502" s="102"/>
      <c r="AF502" s="73"/>
      <c r="AG502" s="74"/>
      <c r="AH502" s="74"/>
      <c r="AI502" s="74"/>
      <c r="AJ502" s="74"/>
      <c r="AK502" s="74"/>
      <c r="AL502" s="74"/>
      <c r="AM502" s="74"/>
      <c r="AN502" s="74"/>
      <c r="AO502" s="74"/>
      <c r="AP502" s="74"/>
      <c r="AQ502" s="74"/>
      <c r="AR502" s="74"/>
      <c r="AS502" s="74"/>
      <c r="AT502" s="74"/>
      <c r="AU502" s="74"/>
      <c r="AV502" s="74"/>
      <c r="AW502" s="74"/>
      <c r="AX502" s="74"/>
      <c r="AY502" s="74"/>
      <c r="AZ502" s="74"/>
      <c r="BA502" s="74"/>
    </row>
    <row r="503" spans="1:53" ht="26.25" customHeight="1" x14ac:dyDescent="0.2">
      <c r="A503" s="77"/>
      <c r="B503" s="78"/>
      <c r="C503" s="77">
        <v>500</v>
      </c>
      <c r="D503" s="85" t="s">
        <v>550</v>
      </c>
      <c r="E503" s="86" t="str">
        <f t="array" aca="1" ref="E503" ca="1">IFERROR(IMAGE(INDEX(Poke_Ref!$C$2:$C$745, MATCH(D503, Poke_Ref!$B$2:$B$745,0)), 3), "")</f>
        <v/>
      </c>
      <c r="F503" s="87"/>
      <c r="G503" s="87"/>
      <c r="H503" s="87" t="s">
        <v>8</v>
      </c>
      <c r="I503" s="87"/>
      <c r="J503" s="87"/>
      <c r="K503" s="87"/>
      <c r="L503" s="87"/>
      <c r="M503" s="87"/>
      <c r="N503" s="87"/>
      <c r="O503" s="87"/>
      <c r="P503" s="87"/>
      <c r="Q503" s="87"/>
      <c r="R503" s="87"/>
      <c r="S503" s="87"/>
      <c r="T503" s="87"/>
      <c r="U503" s="87"/>
      <c r="V503" s="87"/>
      <c r="W503" s="87"/>
      <c r="X503" s="101"/>
      <c r="Y503" s="101"/>
      <c r="Z503" s="101"/>
      <c r="AA503" s="101"/>
      <c r="AB503" s="101"/>
      <c r="AC503" s="101"/>
      <c r="AD503" s="101"/>
      <c r="AE503" s="101"/>
      <c r="AF503" s="73"/>
      <c r="AG503" s="74"/>
      <c r="AH503" s="74"/>
      <c r="AI503" s="74"/>
      <c r="AJ503" s="74"/>
      <c r="AK503" s="74"/>
      <c r="AL503" s="74"/>
      <c r="AM503" s="74"/>
      <c r="AN503" s="74"/>
      <c r="AO503" s="74"/>
      <c r="AP503" s="74"/>
      <c r="AQ503" s="74"/>
      <c r="AR503" s="74"/>
      <c r="AS503" s="74"/>
      <c r="AT503" s="74"/>
      <c r="AU503" s="74"/>
      <c r="AV503" s="74"/>
      <c r="AW503" s="74"/>
      <c r="AX503" s="74"/>
      <c r="AY503" s="74"/>
      <c r="AZ503" s="74"/>
      <c r="BA503" s="74"/>
    </row>
    <row r="504" spans="1:53" ht="26.25" customHeight="1" x14ac:dyDescent="0.2">
      <c r="A504" s="77"/>
      <c r="B504" s="78"/>
      <c r="C504" s="77">
        <v>501</v>
      </c>
      <c r="D504" s="85" t="s">
        <v>551</v>
      </c>
      <c r="E504" s="86" t="str">
        <f t="array" aca="1" ref="E504" ca="1">IFERROR(IMAGE(INDEX(Poke_Ref!$C$2:$C$745, MATCH(D504, Poke_Ref!$B$2:$B$745,0)), 3), "")</f>
        <v/>
      </c>
      <c r="F504" s="7"/>
      <c r="G504" s="7"/>
      <c r="H504" s="7" t="s">
        <v>8</v>
      </c>
      <c r="I504" s="7"/>
      <c r="J504" s="7"/>
      <c r="K504" s="7"/>
      <c r="L504" s="7"/>
      <c r="M504" s="7"/>
      <c r="N504" s="7"/>
      <c r="O504" s="7"/>
      <c r="P504" s="7"/>
      <c r="Q504" s="7"/>
      <c r="R504" s="7"/>
      <c r="S504" s="7"/>
      <c r="T504" s="7"/>
      <c r="U504" s="7"/>
      <c r="V504" s="7"/>
      <c r="W504" s="7"/>
      <c r="X504" s="103"/>
      <c r="Y504" s="103"/>
      <c r="Z504" s="103"/>
      <c r="AA504" s="103"/>
      <c r="AB504" s="103"/>
      <c r="AC504" s="103"/>
      <c r="AD504" s="103"/>
      <c r="AE504" s="103"/>
      <c r="AF504" s="73"/>
      <c r="AG504" s="74"/>
      <c r="AH504" s="74"/>
      <c r="AI504" s="74"/>
      <c r="AJ504" s="74"/>
      <c r="AK504" s="74"/>
      <c r="AL504" s="74"/>
      <c r="AM504" s="74"/>
      <c r="AN504" s="74"/>
      <c r="AO504" s="74"/>
      <c r="AP504" s="74"/>
      <c r="AQ504" s="74"/>
      <c r="AR504" s="74"/>
      <c r="AS504" s="74"/>
      <c r="AT504" s="74"/>
      <c r="AU504" s="74"/>
      <c r="AV504" s="74"/>
      <c r="AW504" s="74"/>
      <c r="AX504" s="74"/>
      <c r="AY504" s="74"/>
      <c r="AZ504" s="74"/>
      <c r="BA504" s="74"/>
    </row>
    <row r="505" spans="1:53" ht="26.25" customHeight="1" x14ac:dyDescent="0.2">
      <c r="A505" s="77"/>
      <c r="B505" s="78"/>
      <c r="C505" s="77">
        <v>502</v>
      </c>
      <c r="D505" s="85" t="s">
        <v>552</v>
      </c>
      <c r="E505" s="86" t="str">
        <f t="array" aca="1" ref="E505" ca="1">IFERROR(IMAGE(INDEX(Poke_Ref!$C$2:$C$745, MATCH(D505, Poke_Ref!$B$2:$B$745,0)), 3), "")</f>
        <v/>
      </c>
      <c r="F505" s="87"/>
      <c r="G505" s="87"/>
      <c r="H505" s="87" t="s">
        <v>8</v>
      </c>
      <c r="I505" s="87"/>
      <c r="J505" s="87"/>
      <c r="K505" s="87"/>
      <c r="L505" s="87"/>
      <c r="M505" s="87"/>
      <c r="N505" s="87"/>
      <c r="O505" s="87"/>
      <c r="P505" s="87"/>
      <c r="Q505" s="87"/>
      <c r="R505" s="87"/>
      <c r="S505" s="87"/>
      <c r="T505" s="87"/>
      <c r="U505" s="87"/>
      <c r="V505" s="87"/>
      <c r="W505" s="87"/>
      <c r="X505" s="101"/>
      <c r="Y505" s="101"/>
      <c r="Z505" s="101"/>
      <c r="AA505" s="101"/>
      <c r="AB505" s="101"/>
      <c r="AC505" s="101"/>
      <c r="AD505" s="101"/>
      <c r="AE505" s="101"/>
      <c r="AF505" s="73"/>
      <c r="AG505" s="74"/>
      <c r="AH505" s="74"/>
      <c r="AI505" s="74"/>
      <c r="AJ505" s="74"/>
      <c r="AK505" s="74"/>
      <c r="AL505" s="74"/>
      <c r="AM505" s="74"/>
      <c r="AN505" s="74"/>
      <c r="AO505" s="74"/>
      <c r="AP505" s="74"/>
      <c r="AQ505" s="74"/>
      <c r="AR505" s="74"/>
      <c r="AS505" s="74"/>
      <c r="AT505" s="74"/>
      <c r="AU505" s="74"/>
      <c r="AV505" s="74"/>
      <c r="AW505" s="74"/>
      <c r="AX505" s="74"/>
      <c r="AY505" s="74"/>
      <c r="AZ505" s="74"/>
      <c r="BA505" s="74"/>
    </row>
    <row r="506" spans="1:53" ht="26.25" customHeight="1" x14ac:dyDescent="0.2">
      <c r="A506" s="77"/>
      <c r="B506" s="78"/>
      <c r="C506" s="77">
        <v>503</v>
      </c>
      <c r="D506" s="85" t="s">
        <v>553</v>
      </c>
      <c r="E506" s="86" t="str">
        <f t="array" aca="1" ref="E506" ca="1">IFERROR(IMAGE(INDEX(Poke_Ref!$C$2:$C$745, MATCH(D506, Poke_Ref!$B$2:$B$745,0)), 3), "")</f>
        <v/>
      </c>
      <c r="F506" s="87"/>
      <c r="G506" s="87"/>
      <c r="H506" s="87"/>
      <c r="I506" s="87"/>
      <c r="J506" s="87"/>
      <c r="K506" s="87"/>
      <c r="L506" s="87"/>
      <c r="M506" s="87"/>
      <c r="N506" s="87"/>
      <c r="O506" s="87"/>
      <c r="P506" s="87"/>
      <c r="Q506" s="87"/>
      <c r="R506" s="87"/>
      <c r="S506" s="87"/>
      <c r="T506" s="87"/>
      <c r="U506" s="87"/>
      <c r="V506" s="87"/>
      <c r="W506" s="87"/>
      <c r="X506" s="101"/>
      <c r="Y506" s="101"/>
      <c r="Z506" s="101"/>
      <c r="AA506" s="101"/>
      <c r="AB506" s="101"/>
      <c r="AC506" s="101"/>
      <c r="AD506" s="101"/>
      <c r="AE506" s="101"/>
      <c r="AF506" s="73"/>
      <c r="AG506" s="74"/>
      <c r="AH506" s="74"/>
      <c r="AI506" s="74"/>
      <c r="AJ506" s="74"/>
      <c r="AK506" s="74"/>
      <c r="AL506" s="74"/>
      <c r="AM506" s="74"/>
      <c r="AN506" s="74"/>
      <c r="AO506" s="74"/>
      <c r="AP506" s="74"/>
      <c r="AQ506" s="74"/>
      <c r="AR506" s="74"/>
      <c r="AS506" s="74"/>
      <c r="AT506" s="74"/>
      <c r="AU506" s="74"/>
      <c r="AV506" s="74"/>
      <c r="AW506" s="74"/>
      <c r="AX506" s="74"/>
      <c r="AY506" s="74"/>
      <c r="AZ506" s="74"/>
      <c r="BA506" s="74"/>
    </row>
    <row r="507" spans="1:53" ht="26.25" customHeight="1" x14ac:dyDescent="0.2">
      <c r="A507" s="77"/>
      <c r="B507" s="78"/>
      <c r="C507" s="77">
        <v>504</v>
      </c>
      <c r="D507" s="85" t="s">
        <v>554</v>
      </c>
      <c r="E507" s="86" t="str">
        <f t="array" aca="1" ref="E507" ca="1">IFERROR(IMAGE(INDEX(Poke_Ref!$C$2:$C$745, MATCH(D507, Poke_Ref!$B$2:$B$745,0)), 3), "")</f>
        <v/>
      </c>
      <c r="F507" s="7"/>
      <c r="G507" s="7"/>
      <c r="H507" s="7" t="s">
        <v>8</v>
      </c>
      <c r="I507" s="7"/>
      <c r="J507" s="7"/>
      <c r="K507" s="7"/>
      <c r="L507" s="7"/>
      <c r="M507" s="7"/>
      <c r="N507" s="7"/>
      <c r="O507" s="7"/>
      <c r="P507" s="7"/>
      <c r="Q507" s="7"/>
      <c r="R507" s="7"/>
      <c r="S507" s="7"/>
      <c r="T507" s="7"/>
      <c r="U507" s="7"/>
      <c r="V507" s="7"/>
      <c r="W507" s="7"/>
      <c r="X507" s="103"/>
      <c r="Y507" s="103"/>
      <c r="Z507" s="103"/>
      <c r="AA507" s="103"/>
      <c r="AB507" s="103"/>
      <c r="AC507" s="103"/>
      <c r="AD507" s="103"/>
      <c r="AE507" s="103"/>
      <c r="AF507" s="73"/>
      <c r="AG507" s="74"/>
      <c r="AH507" s="74"/>
      <c r="AI507" s="74"/>
      <c r="AJ507" s="74"/>
      <c r="AK507" s="74"/>
      <c r="AL507" s="74"/>
      <c r="AM507" s="74"/>
      <c r="AN507" s="74"/>
      <c r="AO507" s="74"/>
      <c r="AP507" s="74"/>
      <c r="AQ507" s="74"/>
      <c r="AR507" s="74"/>
      <c r="AS507" s="74"/>
      <c r="AT507" s="74"/>
      <c r="AU507" s="74"/>
      <c r="AV507" s="74"/>
      <c r="AW507" s="74"/>
      <c r="AX507" s="74"/>
      <c r="AY507" s="74"/>
      <c r="AZ507" s="74"/>
      <c r="BA507" s="74"/>
    </row>
    <row r="508" spans="1:53" ht="26.25" customHeight="1" x14ac:dyDescent="0.2">
      <c r="A508" s="77"/>
      <c r="B508" s="78"/>
      <c r="C508" s="77">
        <v>505</v>
      </c>
      <c r="D508" s="85" t="s">
        <v>555</v>
      </c>
      <c r="E508" s="86" t="str">
        <f t="array" aca="1" ref="E508" ca="1">IFERROR(IMAGE(INDEX(Poke_Ref!$C$2:$C$745, MATCH(D508, Poke_Ref!$B$2:$B$745,0)), 3), "")</f>
        <v/>
      </c>
      <c r="F508" s="7"/>
      <c r="G508" s="7"/>
      <c r="H508" s="7"/>
      <c r="I508" s="7"/>
      <c r="J508" s="7"/>
      <c r="K508" s="7"/>
      <c r="L508" s="7"/>
      <c r="M508" s="7"/>
      <c r="N508" s="7"/>
      <c r="O508" s="7"/>
      <c r="P508" s="7"/>
      <c r="Q508" s="7"/>
      <c r="R508" s="7"/>
      <c r="S508" s="7"/>
      <c r="T508" s="7"/>
      <c r="U508" s="7"/>
      <c r="V508" s="7"/>
      <c r="W508" s="7"/>
      <c r="X508" s="103"/>
      <c r="Y508" s="103"/>
      <c r="Z508" s="103"/>
      <c r="AA508" s="103"/>
      <c r="AB508" s="103"/>
      <c r="AC508" s="103"/>
      <c r="AD508" s="103"/>
      <c r="AE508" s="103"/>
      <c r="AF508" s="73"/>
      <c r="AG508" s="74"/>
      <c r="AH508" s="74"/>
      <c r="AI508" s="74"/>
      <c r="AJ508" s="74"/>
      <c r="AK508" s="74"/>
      <c r="AL508" s="74"/>
      <c r="AM508" s="74"/>
      <c r="AN508" s="74"/>
      <c r="AO508" s="74"/>
      <c r="AP508" s="74"/>
      <c r="AQ508" s="74"/>
      <c r="AR508" s="74"/>
      <c r="AS508" s="74"/>
      <c r="AT508" s="74"/>
      <c r="AU508" s="74"/>
      <c r="AV508" s="74"/>
      <c r="AW508" s="74"/>
      <c r="AX508" s="74"/>
      <c r="AY508" s="74"/>
      <c r="AZ508" s="74"/>
      <c r="BA508" s="74"/>
    </row>
    <row r="509" spans="1:53" ht="26.25" customHeight="1" x14ac:dyDescent="0.2">
      <c r="A509" s="77"/>
      <c r="B509" s="78"/>
      <c r="C509" s="77">
        <v>506</v>
      </c>
      <c r="D509" s="85" t="s">
        <v>556</v>
      </c>
      <c r="E509" s="86" t="str">
        <f t="array" aca="1" ref="E509" ca="1">IFERROR(IMAGE(INDEX(Poke_Ref!$C$2:$C$745, MATCH(D509, Poke_Ref!$B$2:$B$745,0)), 3), "")</f>
        <v/>
      </c>
      <c r="F509" s="7"/>
      <c r="G509" s="7"/>
      <c r="H509" s="7" t="s">
        <v>8</v>
      </c>
      <c r="I509" s="7"/>
      <c r="J509" s="7"/>
      <c r="K509" s="7"/>
      <c r="L509" s="7"/>
      <c r="M509" s="7"/>
      <c r="N509" s="7"/>
      <c r="O509" s="7"/>
      <c r="P509" s="7"/>
      <c r="Q509" s="7"/>
      <c r="R509" s="7"/>
      <c r="S509" s="7"/>
      <c r="T509" s="7"/>
      <c r="U509" s="7"/>
      <c r="V509" s="7"/>
      <c r="W509" s="7"/>
      <c r="X509" s="103"/>
      <c r="Y509" s="103"/>
      <c r="Z509" s="103"/>
      <c r="AA509" s="103"/>
      <c r="AB509" s="103"/>
      <c r="AC509" s="103"/>
      <c r="AD509" s="103"/>
      <c r="AE509" s="103"/>
      <c r="AF509" s="73"/>
      <c r="AG509" s="74"/>
      <c r="AH509" s="74"/>
      <c r="AI509" s="74"/>
      <c r="AJ509" s="74"/>
      <c r="AK509" s="74"/>
      <c r="AL509" s="74"/>
      <c r="AM509" s="74"/>
      <c r="AN509" s="74"/>
      <c r="AO509" s="74"/>
      <c r="AP509" s="74"/>
      <c r="AQ509" s="74"/>
      <c r="AR509" s="74"/>
      <c r="AS509" s="74"/>
      <c r="AT509" s="74"/>
      <c r="AU509" s="74"/>
      <c r="AV509" s="74"/>
      <c r="AW509" s="74"/>
      <c r="AX509" s="74"/>
      <c r="AY509" s="74"/>
      <c r="AZ509" s="74"/>
      <c r="BA509" s="74"/>
    </row>
    <row r="510" spans="1:53" ht="26.25" customHeight="1" x14ac:dyDescent="0.2">
      <c r="A510" s="77"/>
      <c r="B510" s="78"/>
      <c r="C510" s="77">
        <v>507</v>
      </c>
      <c r="D510" s="85" t="s">
        <v>557</v>
      </c>
      <c r="E510" s="86" t="str">
        <f t="array" aca="1" ref="E510" ca="1">IFERROR(IMAGE(INDEX(Poke_Ref!$C$2:$C$745, MATCH(D510, Poke_Ref!$B$2:$B$745,0)), 3), "")</f>
        <v/>
      </c>
      <c r="F510" s="7"/>
      <c r="G510" s="7"/>
      <c r="H510" s="7" t="s">
        <v>8</v>
      </c>
      <c r="I510" s="7"/>
      <c r="J510" s="7"/>
      <c r="K510" s="7"/>
      <c r="L510" s="7"/>
      <c r="M510" s="7"/>
      <c r="N510" s="7"/>
      <c r="O510" s="7"/>
      <c r="P510" s="7"/>
      <c r="Q510" s="7"/>
      <c r="R510" s="7"/>
      <c r="S510" s="7"/>
      <c r="T510" s="7"/>
      <c r="U510" s="7"/>
      <c r="V510" s="7"/>
      <c r="W510" s="7"/>
      <c r="X510" s="103"/>
      <c r="Y510" s="103"/>
      <c r="Z510" s="103"/>
      <c r="AA510" s="103"/>
      <c r="AB510" s="103"/>
      <c r="AC510" s="103"/>
      <c r="AD510" s="103"/>
      <c r="AE510" s="103"/>
      <c r="AF510" s="73"/>
      <c r="AG510" s="74"/>
      <c r="AH510" s="74"/>
      <c r="AI510" s="74"/>
      <c r="AJ510" s="74"/>
      <c r="AK510" s="74"/>
      <c r="AL510" s="74"/>
      <c r="AM510" s="74"/>
      <c r="AN510" s="74"/>
      <c r="AO510" s="74"/>
      <c r="AP510" s="74"/>
      <c r="AQ510" s="74"/>
      <c r="AR510" s="74"/>
      <c r="AS510" s="74"/>
      <c r="AT510" s="74"/>
      <c r="AU510" s="74"/>
      <c r="AV510" s="74"/>
      <c r="AW510" s="74"/>
      <c r="AX510" s="74"/>
      <c r="AY510" s="74"/>
      <c r="AZ510" s="74"/>
      <c r="BA510" s="74"/>
    </row>
    <row r="511" spans="1:53" ht="26.25" customHeight="1" x14ac:dyDescent="0.2">
      <c r="A511" s="77"/>
      <c r="B511" s="78"/>
      <c r="C511" s="77">
        <v>508</v>
      </c>
      <c r="D511" s="85" t="s">
        <v>558</v>
      </c>
      <c r="E511" s="86" t="str">
        <f t="array" aca="1" ref="E511" ca="1">IFERROR(IMAGE(INDEX(Poke_Ref!$C$2:$C$745, MATCH(D511, Poke_Ref!$B$2:$B$745,0)), 3), "")</f>
        <v/>
      </c>
      <c r="F511" s="95"/>
      <c r="G511" s="95"/>
      <c r="H511" s="95"/>
      <c r="I511" s="95"/>
      <c r="J511" s="95"/>
      <c r="K511" s="95"/>
      <c r="L511" s="95"/>
      <c r="M511" s="95"/>
      <c r="N511" s="95"/>
      <c r="O511" s="95"/>
      <c r="P511" s="95"/>
      <c r="Q511" s="95"/>
      <c r="R511" s="95"/>
      <c r="S511" s="95"/>
      <c r="T511" s="95"/>
      <c r="U511" s="95"/>
      <c r="V511" s="95"/>
      <c r="W511" s="95"/>
      <c r="X511" s="102"/>
      <c r="Y511" s="102"/>
      <c r="Z511" s="102"/>
      <c r="AA511" s="102"/>
      <c r="AB511" s="102"/>
      <c r="AC511" s="102"/>
      <c r="AD511" s="102"/>
      <c r="AE511" s="102"/>
      <c r="AF511" s="73"/>
      <c r="AG511" s="74"/>
      <c r="AH511" s="74"/>
      <c r="AI511" s="74"/>
      <c r="AJ511" s="74"/>
      <c r="AK511" s="74"/>
      <c r="AL511" s="74"/>
      <c r="AM511" s="74"/>
      <c r="AN511" s="74"/>
      <c r="AO511" s="74"/>
      <c r="AP511" s="74"/>
      <c r="AQ511" s="74"/>
      <c r="AR511" s="74"/>
      <c r="AS511" s="74"/>
      <c r="AT511" s="74"/>
      <c r="AU511" s="74"/>
      <c r="AV511" s="74"/>
      <c r="AW511" s="74"/>
      <c r="AX511" s="74"/>
      <c r="AY511" s="74"/>
      <c r="AZ511" s="74"/>
      <c r="BA511" s="74"/>
    </row>
    <row r="512" spans="1:53" ht="26.25" customHeight="1" x14ac:dyDescent="0.2">
      <c r="A512" s="77"/>
      <c r="B512" s="78"/>
      <c r="C512" s="77">
        <v>509</v>
      </c>
      <c r="D512" s="85" t="s">
        <v>559</v>
      </c>
      <c r="E512" s="86" t="str">
        <f t="array" aca="1" ref="E512" ca="1">IFERROR(IMAGE(INDEX(Poke_Ref!$C$2:$C$745, MATCH(D512, Poke_Ref!$B$2:$B$745,0)), 3), "")</f>
        <v/>
      </c>
      <c r="F512" s="7"/>
      <c r="G512" s="7"/>
      <c r="H512" s="7"/>
      <c r="I512" s="7"/>
      <c r="J512" s="7"/>
      <c r="K512" s="7"/>
      <c r="L512" s="7"/>
      <c r="M512" s="7"/>
      <c r="N512" s="7"/>
      <c r="O512" s="7"/>
      <c r="P512" s="7"/>
      <c r="Q512" s="7"/>
      <c r="R512" s="7"/>
      <c r="S512" s="7"/>
      <c r="T512" s="7"/>
      <c r="U512" s="7"/>
      <c r="V512" s="7"/>
      <c r="W512" s="7"/>
      <c r="X512" s="103"/>
      <c r="Y512" s="103"/>
      <c r="Z512" s="103"/>
      <c r="AA512" s="103"/>
      <c r="AB512" s="103"/>
      <c r="AC512" s="103"/>
      <c r="AD512" s="103"/>
      <c r="AE512" s="103"/>
      <c r="AF512" s="73"/>
      <c r="AG512" s="74"/>
      <c r="AH512" s="74"/>
      <c r="AI512" s="74"/>
      <c r="AJ512" s="74"/>
      <c r="AK512" s="74"/>
      <c r="AL512" s="74"/>
      <c r="AM512" s="74"/>
      <c r="AN512" s="74"/>
      <c r="AO512" s="74"/>
      <c r="AP512" s="74"/>
      <c r="AQ512" s="74"/>
      <c r="AR512" s="74"/>
      <c r="AS512" s="74"/>
      <c r="AT512" s="74"/>
      <c r="AU512" s="74"/>
      <c r="AV512" s="74"/>
      <c r="AW512" s="74"/>
      <c r="AX512" s="74"/>
      <c r="AY512" s="74"/>
      <c r="AZ512" s="74"/>
      <c r="BA512" s="74"/>
    </row>
    <row r="513" spans="1:53" ht="26.25" customHeight="1" x14ac:dyDescent="0.2">
      <c r="A513" s="77"/>
      <c r="B513" s="78"/>
      <c r="C513" s="77">
        <v>510</v>
      </c>
      <c r="D513" s="85" t="s">
        <v>560</v>
      </c>
      <c r="E513" s="86" t="str">
        <f t="array" aca="1" ref="E513" ca="1">IFERROR(IMAGE(INDEX(Poke_Ref!$C$2:$C$745, MATCH(D513, Poke_Ref!$B$2:$B$745,0)), 3), "")</f>
        <v/>
      </c>
      <c r="F513" s="7"/>
      <c r="G513" s="7"/>
      <c r="H513" s="7"/>
      <c r="I513" s="7"/>
      <c r="J513" s="7"/>
      <c r="K513" s="7"/>
      <c r="L513" s="7"/>
      <c r="M513" s="7"/>
      <c r="N513" s="7"/>
      <c r="O513" s="7"/>
      <c r="P513" s="7"/>
      <c r="Q513" s="7"/>
      <c r="R513" s="7"/>
      <c r="S513" s="7"/>
      <c r="T513" s="7"/>
      <c r="U513" s="7"/>
      <c r="V513" s="7"/>
      <c r="W513" s="7"/>
      <c r="X513" s="103"/>
      <c r="Y513" s="103"/>
      <c r="Z513" s="103"/>
      <c r="AA513" s="103"/>
      <c r="AB513" s="103"/>
      <c r="AC513" s="103"/>
      <c r="AD513" s="103"/>
      <c r="AE513" s="103"/>
      <c r="AF513" s="73"/>
      <c r="AG513" s="74"/>
      <c r="AH513" s="74"/>
      <c r="AI513" s="74"/>
      <c r="AJ513" s="74"/>
      <c r="AK513" s="74"/>
      <c r="AL513" s="74"/>
      <c r="AM513" s="74"/>
      <c r="AN513" s="74"/>
      <c r="AO513" s="74"/>
      <c r="AP513" s="74"/>
      <c r="AQ513" s="74"/>
      <c r="AR513" s="74"/>
      <c r="AS513" s="74"/>
      <c r="AT513" s="74"/>
      <c r="AU513" s="74"/>
      <c r="AV513" s="74"/>
      <c r="AW513" s="74"/>
      <c r="AX513" s="74"/>
      <c r="AY513" s="74"/>
      <c r="AZ513" s="74"/>
      <c r="BA513" s="74"/>
    </row>
    <row r="514" spans="1:53" ht="26.25" customHeight="1" x14ac:dyDescent="0.2">
      <c r="A514" s="77"/>
      <c r="B514" s="78"/>
      <c r="C514" s="77">
        <v>511</v>
      </c>
      <c r="D514" s="85" t="s">
        <v>561</v>
      </c>
      <c r="E514" s="86" t="str">
        <f t="array" aca="1" ref="E514" ca="1">IFERROR(IMAGE(INDEX(Poke_Ref!$C$2:$C$745, MATCH(D514, Poke_Ref!$B$2:$B$745,0)), 3), "")</f>
        <v/>
      </c>
      <c r="F514" s="7"/>
      <c r="G514" s="7"/>
      <c r="H514" s="7"/>
      <c r="I514" s="7"/>
      <c r="J514" s="7"/>
      <c r="K514" s="7"/>
      <c r="L514" s="7"/>
      <c r="M514" s="7"/>
      <c r="N514" s="7"/>
      <c r="O514" s="7"/>
      <c r="P514" s="7"/>
      <c r="Q514" s="7"/>
      <c r="R514" s="7"/>
      <c r="S514" s="7"/>
      <c r="T514" s="7"/>
      <c r="U514" s="7"/>
      <c r="V514" s="7"/>
      <c r="W514" s="7"/>
      <c r="X514" s="103"/>
      <c r="Y514" s="103"/>
      <c r="Z514" s="103"/>
      <c r="AA514" s="103"/>
      <c r="AB514" s="103"/>
      <c r="AC514" s="103"/>
      <c r="AD514" s="103"/>
      <c r="AE514" s="103"/>
      <c r="AF514" s="73"/>
      <c r="AG514" s="74"/>
      <c r="AH514" s="74"/>
      <c r="AI514" s="74"/>
      <c r="AJ514" s="74"/>
      <c r="AK514" s="74"/>
      <c r="AL514" s="74"/>
      <c r="AM514" s="74"/>
      <c r="AN514" s="74"/>
      <c r="AO514" s="74"/>
      <c r="AP514" s="74"/>
      <c r="AQ514" s="74"/>
      <c r="AR514" s="74"/>
      <c r="AS514" s="74"/>
      <c r="AT514" s="74"/>
      <c r="AU514" s="74"/>
      <c r="AV514" s="74"/>
      <c r="AW514" s="74"/>
      <c r="AX514" s="74"/>
      <c r="AY514" s="74"/>
      <c r="AZ514" s="74"/>
      <c r="BA514" s="74"/>
    </row>
    <row r="515" spans="1:53" ht="26.25" customHeight="1" x14ac:dyDescent="0.2">
      <c r="A515" s="77"/>
      <c r="B515" s="78"/>
      <c r="C515" s="77">
        <v>512</v>
      </c>
      <c r="D515" s="85" t="s">
        <v>562</v>
      </c>
      <c r="E515" s="86" t="str">
        <f t="array" aca="1" ref="E515" ca="1">IFERROR(IMAGE(INDEX(Poke_Ref!$C$2:$C$745, MATCH(D515, Poke_Ref!$B$2:$B$745,0)), 3), "")</f>
        <v/>
      </c>
      <c r="F515" s="7"/>
      <c r="G515" s="7"/>
      <c r="H515" s="7"/>
      <c r="I515" s="7"/>
      <c r="J515" s="7"/>
      <c r="K515" s="7"/>
      <c r="L515" s="7"/>
      <c r="M515" s="7"/>
      <c r="N515" s="7"/>
      <c r="O515" s="7"/>
      <c r="P515" s="7"/>
      <c r="Q515" s="7"/>
      <c r="R515" s="7"/>
      <c r="S515" s="7"/>
      <c r="T515" s="7"/>
      <c r="U515" s="7"/>
      <c r="V515" s="7"/>
      <c r="W515" s="7"/>
      <c r="X515" s="103"/>
      <c r="Y515" s="103"/>
      <c r="Z515" s="103"/>
      <c r="AA515" s="103"/>
      <c r="AB515" s="103"/>
      <c r="AC515" s="103"/>
      <c r="AD515" s="103"/>
      <c r="AE515" s="103"/>
      <c r="AF515" s="73"/>
      <c r="AG515" s="74"/>
      <c r="AH515" s="74"/>
      <c r="AI515" s="74"/>
      <c r="AJ515" s="74"/>
      <c r="AK515" s="74"/>
      <c r="AL515" s="74"/>
      <c r="AM515" s="74"/>
      <c r="AN515" s="74"/>
      <c r="AO515" s="74"/>
      <c r="AP515" s="74"/>
      <c r="AQ515" s="74"/>
      <c r="AR515" s="74"/>
      <c r="AS515" s="74"/>
      <c r="AT515" s="74"/>
      <c r="AU515" s="74"/>
      <c r="AV515" s="74"/>
      <c r="AW515" s="74"/>
      <c r="AX515" s="74"/>
      <c r="AY515" s="74"/>
      <c r="AZ515" s="74"/>
      <c r="BA515" s="74"/>
    </row>
    <row r="516" spans="1:53" ht="26.25" customHeight="1" x14ac:dyDescent="0.2">
      <c r="A516" s="77"/>
      <c r="B516" s="78"/>
      <c r="C516" s="77">
        <v>513</v>
      </c>
      <c r="D516" s="85" t="s">
        <v>563</v>
      </c>
      <c r="E516" s="86" t="str">
        <f t="array" aca="1" ref="E516" ca="1">IFERROR(IMAGE(INDEX(Poke_Ref!$C$2:$C$745, MATCH(D516, Poke_Ref!$B$2:$B$745,0)), 3), "")</f>
        <v/>
      </c>
      <c r="F516" s="7"/>
      <c r="G516" s="7"/>
      <c r="H516" s="7"/>
      <c r="I516" s="7"/>
      <c r="J516" s="7"/>
      <c r="K516" s="7"/>
      <c r="L516" s="7"/>
      <c r="M516" s="7"/>
      <c r="N516" s="7"/>
      <c r="O516" s="7"/>
      <c r="P516" s="7"/>
      <c r="Q516" s="7"/>
      <c r="R516" s="7"/>
      <c r="S516" s="7"/>
      <c r="T516" s="7"/>
      <c r="U516" s="7"/>
      <c r="V516" s="7"/>
      <c r="W516" s="7"/>
      <c r="X516" s="103"/>
      <c r="Y516" s="103"/>
      <c r="Z516" s="103"/>
      <c r="AA516" s="103"/>
      <c r="AB516" s="103"/>
      <c r="AC516" s="103"/>
      <c r="AD516" s="103"/>
      <c r="AE516" s="103"/>
      <c r="AF516" s="73"/>
      <c r="AG516" s="74"/>
      <c r="AH516" s="74"/>
      <c r="AI516" s="74"/>
      <c r="AJ516" s="74"/>
      <c r="AK516" s="74"/>
      <c r="AL516" s="74"/>
      <c r="AM516" s="74"/>
      <c r="AN516" s="74"/>
      <c r="AO516" s="74"/>
      <c r="AP516" s="74"/>
      <c r="AQ516" s="74"/>
      <c r="AR516" s="74"/>
      <c r="AS516" s="74"/>
      <c r="AT516" s="74"/>
      <c r="AU516" s="74"/>
      <c r="AV516" s="74"/>
      <c r="AW516" s="74"/>
      <c r="AX516" s="74"/>
      <c r="AY516" s="74"/>
      <c r="AZ516" s="74"/>
      <c r="BA516" s="74"/>
    </row>
    <row r="517" spans="1:53" ht="26.25" customHeight="1" x14ac:dyDescent="0.2">
      <c r="A517" s="77"/>
      <c r="B517" s="78"/>
      <c r="C517" s="77">
        <v>514</v>
      </c>
      <c r="D517" s="85" t="s">
        <v>564</v>
      </c>
      <c r="E517" s="86" t="str">
        <f t="array" aca="1" ref="E517" ca="1">IFERROR(IMAGE(INDEX(Poke_Ref!$C$2:$C$745, MATCH(D517, Poke_Ref!$B$2:$B$745,0)), 3), "")</f>
        <v/>
      </c>
      <c r="F517" s="95"/>
      <c r="G517" s="95"/>
      <c r="H517" s="95"/>
      <c r="I517" s="95"/>
      <c r="J517" s="95"/>
      <c r="K517" s="95"/>
      <c r="L517" s="95"/>
      <c r="M517" s="95"/>
      <c r="N517" s="95"/>
      <c r="O517" s="95"/>
      <c r="P517" s="95"/>
      <c r="Q517" s="95"/>
      <c r="R517" s="95"/>
      <c r="S517" s="95"/>
      <c r="T517" s="95"/>
      <c r="U517" s="95"/>
      <c r="V517" s="95"/>
      <c r="W517" s="95"/>
      <c r="X517" s="102"/>
      <c r="Y517" s="102"/>
      <c r="Z517" s="102"/>
      <c r="AA517" s="102"/>
      <c r="AB517" s="102"/>
      <c r="AC517" s="102"/>
      <c r="AD517" s="102"/>
      <c r="AE517" s="102"/>
      <c r="AF517" s="73"/>
      <c r="AG517" s="74"/>
      <c r="AH517" s="74"/>
      <c r="AI517" s="74"/>
      <c r="AJ517" s="74"/>
      <c r="AK517" s="74"/>
      <c r="AL517" s="74"/>
      <c r="AM517" s="74"/>
      <c r="AN517" s="74"/>
      <c r="AO517" s="74"/>
      <c r="AP517" s="74"/>
      <c r="AQ517" s="74"/>
      <c r="AR517" s="74"/>
      <c r="AS517" s="74"/>
      <c r="AT517" s="74"/>
      <c r="AU517" s="74"/>
      <c r="AV517" s="74"/>
      <c r="AW517" s="74"/>
      <c r="AX517" s="74"/>
      <c r="AY517" s="74"/>
      <c r="AZ517" s="74"/>
      <c r="BA517" s="74"/>
    </row>
    <row r="518" spans="1:53" ht="26.25" customHeight="1" x14ac:dyDescent="0.2">
      <c r="A518" s="77"/>
      <c r="B518" s="78"/>
      <c r="C518" s="77">
        <v>515</v>
      </c>
      <c r="D518" s="85" t="s">
        <v>565</v>
      </c>
      <c r="E518" s="86" t="str">
        <f t="array" aca="1" ref="E518" ca="1">IFERROR(IMAGE(INDEX(Poke_Ref!$C$2:$C$745, MATCH(D518, Poke_Ref!$B$2:$B$745,0)), 3), "")</f>
        <v/>
      </c>
      <c r="F518" s="7"/>
      <c r="G518" s="7"/>
      <c r="H518" s="7"/>
      <c r="I518" s="7"/>
      <c r="J518" s="7"/>
      <c r="K518" s="7"/>
      <c r="L518" s="7"/>
      <c r="M518" s="7"/>
      <c r="N518" s="7"/>
      <c r="O518" s="7"/>
      <c r="P518" s="7"/>
      <c r="Q518" s="7"/>
      <c r="R518" s="7"/>
      <c r="S518" s="7"/>
      <c r="T518" s="7"/>
      <c r="U518" s="7"/>
      <c r="V518" s="7"/>
      <c r="W518" s="7"/>
      <c r="X518" s="103"/>
      <c r="Y518" s="103"/>
      <c r="Z518" s="103"/>
      <c r="AA518" s="103"/>
      <c r="AB518" s="103"/>
      <c r="AC518" s="103"/>
      <c r="AD518" s="103"/>
      <c r="AE518" s="103"/>
      <c r="AF518" s="73"/>
      <c r="AG518" s="74"/>
      <c r="AH518" s="74"/>
      <c r="AI518" s="74"/>
      <c r="AJ518" s="74"/>
      <c r="AK518" s="74"/>
      <c r="AL518" s="74"/>
      <c r="AM518" s="74"/>
      <c r="AN518" s="74"/>
      <c r="AO518" s="74"/>
      <c r="AP518" s="74"/>
      <c r="AQ518" s="74"/>
      <c r="AR518" s="74"/>
      <c r="AS518" s="74"/>
      <c r="AT518" s="74"/>
      <c r="AU518" s="74"/>
      <c r="AV518" s="74"/>
      <c r="AW518" s="74"/>
      <c r="AX518" s="74"/>
      <c r="AY518" s="74"/>
      <c r="AZ518" s="74"/>
      <c r="BA518" s="74"/>
    </row>
    <row r="519" spans="1:53" ht="26.25" customHeight="1" x14ac:dyDescent="0.2">
      <c r="A519" s="77"/>
      <c r="B519" s="78"/>
      <c r="C519" s="77">
        <v>516</v>
      </c>
      <c r="D519" s="85" t="s">
        <v>566</v>
      </c>
      <c r="E519" s="86" t="str">
        <f t="array" aca="1" ref="E519" ca="1">IFERROR(IMAGE(INDEX(Poke_Ref!$C$2:$C$745, MATCH(D519, Poke_Ref!$B$2:$B$745,0)), 3), "")</f>
        <v/>
      </c>
      <c r="F519" s="87"/>
      <c r="G519" s="87"/>
      <c r="H519" s="87"/>
      <c r="I519" s="87"/>
      <c r="J519" s="87"/>
      <c r="K519" s="87"/>
      <c r="L519" s="87"/>
      <c r="M519" s="87"/>
      <c r="N519" s="87"/>
      <c r="O519" s="87"/>
      <c r="P519" s="87"/>
      <c r="Q519" s="87"/>
      <c r="R519" s="87"/>
      <c r="S519" s="87"/>
      <c r="T519" s="87"/>
      <c r="U519" s="87"/>
      <c r="V519" s="87"/>
      <c r="W519" s="87"/>
      <c r="X519" s="101"/>
      <c r="Y519" s="101"/>
      <c r="Z519" s="101"/>
      <c r="AA519" s="101"/>
      <c r="AB519" s="101"/>
      <c r="AC519" s="101"/>
      <c r="AD519" s="101"/>
      <c r="AE519" s="101"/>
      <c r="AF519" s="73"/>
      <c r="AG519" s="74"/>
      <c r="AH519" s="74"/>
      <c r="AI519" s="74"/>
      <c r="AJ519" s="74"/>
      <c r="AK519" s="74"/>
      <c r="AL519" s="74"/>
      <c r="AM519" s="74"/>
      <c r="AN519" s="74"/>
      <c r="AO519" s="74"/>
      <c r="AP519" s="74"/>
      <c r="AQ519" s="74"/>
      <c r="AR519" s="74"/>
      <c r="AS519" s="74"/>
      <c r="AT519" s="74"/>
      <c r="AU519" s="74"/>
      <c r="AV519" s="74"/>
      <c r="AW519" s="74"/>
      <c r="AX519" s="74"/>
      <c r="AY519" s="74"/>
      <c r="AZ519" s="74"/>
      <c r="BA519" s="74"/>
    </row>
    <row r="520" spans="1:53" ht="26.25" customHeight="1" x14ac:dyDescent="0.2">
      <c r="A520" s="77"/>
      <c r="B520" s="78"/>
      <c r="C520" s="77">
        <v>517</v>
      </c>
      <c r="D520" s="85" t="s">
        <v>567</v>
      </c>
      <c r="E520" s="86" t="str">
        <f t="array" aca="1" ref="E520" ca="1">IFERROR(IMAGE(INDEX(Poke_Ref!$C$2:$C$745, MATCH(D520, Poke_Ref!$B$2:$B$745,0)), 3), "")</f>
        <v/>
      </c>
      <c r="F520" s="7"/>
      <c r="G520" s="7"/>
      <c r="H520" s="7" t="s">
        <v>8</v>
      </c>
      <c r="I520" s="7"/>
      <c r="J520" s="7"/>
      <c r="K520" s="7"/>
      <c r="L520" s="7"/>
      <c r="M520" s="7"/>
      <c r="N520" s="7"/>
      <c r="O520" s="7"/>
      <c r="P520" s="7"/>
      <c r="Q520" s="7"/>
      <c r="R520" s="7"/>
      <c r="S520" s="7"/>
      <c r="T520" s="7"/>
      <c r="U520" s="7"/>
      <c r="V520" s="7"/>
      <c r="W520" s="7"/>
      <c r="X520" s="103"/>
      <c r="Y520" s="103"/>
      <c r="Z520" s="103"/>
      <c r="AA520" s="103"/>
      <c r="AB520" s="103"/>
      <c r="AC520" s="103"/>
      <c r="AD520" s="103"/>
      <c r="AE520" s="103"/>
      <c r="AF520" s="73"/>
      <c r="AG520" s="74"/>
      <c r="AH520" s="74"/>
      <c r="AI520" s="74"/>
      <c r="AJ520" s="74"/>
      <c r="AK520" s="74"/>
      <c r="AL520" s="74"/>
      <c r="AM520" s="74"/>
      <c r="AN520" s="74"/>
      <c r="AO520" s="74"/>
      <c r="AP520" s="74"/>
      <c r="AQ520" s="74"/>
      <c r="AR520" s="74"/>
      <c r="AS520" s="74"/>
      <c r="AT520" s="74"/>
      <c r="AU520" s="74"/>
      <c r="AV520" s="74"/>
      <c r="AW520" s="74"/>
      <c r="AX520" s="74"/>
      <c r="AY520" s="74"/>
      <c r="AZ520" s="74"/>
      <c r="BA520" s="74"/>
    </row>
    <row r="521" spans="1:53" ht="26.25" customHeight="1" x14ac:dyDescent="0.2">
      <c r="A521" s="77"/>
      <c r="B521" s="78"/>
      <c r="C521" s="77">
        <v>518</v>
      </c>
      <c r="D521" s="85" t="s">
        <v>568</v>
      </c>
      <c r="E521" s="86" t="str">
        <f t="array" aca="1" ref="E521" ca="1">IFERROR(IMAGE(INDEX(Poke_Ref!$C$2:$C$745, MATCH(D521, Poke_Ref!$B$2:$B$745,0)), 3), "")</f>
        <v/>
      </c>
      <c r="F521" s="95"/>
      <c r="G521" s="95"/>
      <c r="H521" s="95"/>
      <c r="I521" s="95"/>
      <c r="J521" s="95"/>
      <c r="K521" s="95"/>
      <c r="L521" s="95"/>
      <c r="M521" s="95"/>
      <c r="N521" s="95"/>
      <c r="O521" s="95"/>
      <c r="P521" s="95"/>
      <c r="Q521" s="95"/>
      <c r="R521" s="95"/>
      <c r="S521" s="95"/>
      <c r="T521" s="95"/>
      <c r="U521" s="95"/>
      <c r="V521" s="95"/>
      <c r="W521" s="95"/>
      <c r="X521" s="102"/>
      <c r="Y521" s="102"/>
      <c r="Z521" s="102"/>
      <c r="AA521" s="102"/>
      <c r="AB521" s="102"/>
      <c r="AC521" s="102"/>
      <c r="AD521" s="102"/>
      <c r="AE521" s="102"/>
      <c r="AF521" s="73"/>
      <c r="AG521" s="74"/>
      <c r="AH521" s="74"/>
      <c r="AI521" s="74"/>
      <c r="AJ521" s="74"/>
      <c r="AK521" s="74"/>
      <c r="AL521" s="74"/>
      <c r="AM521" s="74"/>
      <c r="AN521" s="74"/>
      <c r="AO521" s="74"/>
      <c r="AP521" s="74"/>
      <c r="AQ521" s="74"/>
      <c r="AR521" s="74"/>
      <c r="AS521" s="74"/>
      <c r="AT521" s="74"/>
      <c r="AU521" s="74"/>
      <c r="AV521" s="74"/>
      <c r="AW521" s="74"/>
      <c r="AX521" s="74"/>
      <c r="AY521" s="74"/>
      <c r="AZ521" s="74"/>
      <c r="BA521" s="74"/>
    </row>
    <row r="522" spans="1:53" ht="26.25" customHeight="1" x14ac:dyDescent="0.2">
      <c r="A522" s="77"/>
      <c r="B522" s="78"/>
      <c r="C522" s="77">
        <v>519</v>
      </c>
      <c r="D522" s="85" t="s">
        <v>569</v>
      </c>
      <c r="E522" s="86" t="str">
        <f t="array" aca="1" ref="E522" ca="1">IFERROR(IMAGE(INDEX(Poke_Ref!$C$2:$C$745, MATCH(D522, Poke_Ref!$B$2:$B$745,0)), 3), "")</f>
        <v/>
      </c>
      <c r="F522" s="7"/>
      <c r="G522" s="7"/>
      <c r="H522" s="7"/>
      <c r="I522" s="7"/>
      <c r="J522" s="7"/>
      <c r="K522" s="7"/>
      <c r="L522" s="7"/>
      <c r="M522" s="7"/>
      <c r="N522" s="7"/>
      <c r="O522" s="7"/>
      <c r="P522" s="7"/>
      <c r="Q522" s="7"/>
      <c r="R522" s="7"/>
      <c r="S522" s="7"/>
      <c r="T522" s="7"/>
      <c r="U522" s="7"/>
      <c r="V522" s="7"/>
      <c r="W522" s="7"/>
      <c r="X522" s="103"/>
      <c r="Y522" s="103"/>
      <c r="Z522" s="103"/>
      <c r="AA522" s="103"/>
      <c r="AB522" s="103"/>
      <c r="AC522" s="103"/>
      <c r="AD522" s="103"/>
      <c r="AE522" s="103"/>
      <c r="AF522" s="73"/>
      <c r="AG522" s="74"/>
      <c r="AH522" s="74"/>
      <c r="AI522" s="74"/>
      <c r="AJ522" s="74"/>
      <c r="AK522" s="74"/>
      <c r="AL522" s="74"/>
      <c r="AM522" s="74"/>
      <c r="AN522" s="74"/>
      <c r="AO522" s="74"/>
      <c r="AP522" s="74"/>
      <c r="AQ522" s="74"/>
      <c r="AR522" s="74"/>
      <c r="AS522" s="74"/>
      <c r="AT522" s="74"/>
      <c r="AU522" s="74"/>
      <c r="AV522" s="74"/>
      <c r="AW522" s="74"/>
      <c r="AX522" s="74"/>
      <c r="AY522" s="74"/>
      <c r="AZ522" s="74"/>
      <c r="BA522" s="74"/>
    </row>
    <row r="523" spans="1:53" ht="26.25" customHeight="1" x14ac:dyDescent="0.2">
      <c r="A523" s="77"/>
      <c r="B523" s="78"/>
      <c r="C523" s="77">
        <v>520</v>
      </c>
      <c r="D523" s="85" t="s">
        <v>570</v>
      </c>
      <c r="E523" s="86" t="str">
        <f t="array" aca="1" ref="E523" ca="1">IFERROR(IMAGE(INDEX(Poke_Ref!$C$2:$C$745, MATCH(D523, Poke_Ref!$B$2:$B$745,0)), 3), "")</f>
        <v/>
      </c>
      <c r="F523" s="95"/>
      <c r="G523" s="95"/>
      <c r="H523" s="95"/>
      <c r="I523" s="95"/>
      <c r="J523" s="95"/>
      <c r="K523" s="95"/>
      <c r="L523" s="95"/>
      <c r="M523" s="95"/>
      <c r="N523" s="95"/>
      <c r="O523" s="95"/>
      <c r="P523" s="95"/>
      <c r="Q523" s="95"/>
      <c r="R523" s="95"/>
      <c r="S523" s="95"/>
      <c r="T523" s="95"/>
      <c r="U523" s="95"/>
      <c r="V523" s="95"/>
      <c r="W523" s="95"/>
      <c r="X523" s="102"/>
      <c r="Y523" s="102"/>
      <c r="Z523" s="102"/>
      <c r="AA523" s="102"/>
      <c r="AB523" s="102"/>
      <c r="AC523" s="102"/>
      <c r="AD523" s="102"/>
      <c r="AE523" s="102"/>
      <c r="AF523" s="73"/>
      <c r="AG523" s="74"/>
      <c r="AH523" s="74"/>
      <c r="AI523" s="74"/>
      <c r="AJ523" s="74"/>
      <c r="AK523" s="74"/>
      <c r="AL523" s="74"/>
      <c r="AM523" s="74"/>
      <c r="AN523" s="74"/>
      <c r="AO523" s="74"/>
      <c r="AP523" s="74"/>
      <c r="AQ523" s="74"/>
      <c r="AR523" s="74"/>
      <c r="AS523" s="74"/>
      <c r="AT523" s="74"/>
      <c r="AU523" s="74"/>
      <c r="AV523" s="74"/>
      <c r="AW523" s="74"/>
      <c r="AX523" s="74"/>
      <c r="AY523" s="74"/>
      <c r="AZ523" s="74"/>
      <c r="BA523" s="74"/>
    </row>
    <row r="524" spans="1:53" ht="26.25" customHeight="1" x14ac:dyDescent="0.2">
      <c r="A524" s="77"/>
      <c r="B524" s="78"/>
      <c r="C524" s="77">
        <v>521</v>
      </c>
      <c r="D524" s="85" t="s">
        <v>571</v>
      </c>
      <c r="E524" s="86" t="str">
        <f t="array" aca="1" ref="E524" ca="1">IFERROR(IMAGE(INDEX(Poke_Ref!$C$2:$C$745, MATCH(D524, Poke_Ref!$B$2:$B$745,0)), 3), "")</f>
        <v/>
      </c>
      <c r="F524" s="7"/>
      <c r="G524" s="7"/>
      <c r="H524" s="7"/>
      <c r="I524" s="7"/>
      <c r="J524" s="7"/>
      <c r="K524" s="7"/>
      <c r="L524" s="7"/>
      <c r="M524" s="7"/>
      <c r="N524" s="7"/>
      <c r="O524" s="7"/>
      <c r="P524" s="7"/>
      <c r="Q524" s="7"/>
      <c r="R524" s="7"/>
      <c r="S524" s="7"/>
      <c r="T524" s="7"/>
      <c r="U524" s="7"/>
      <c r="V524" s="7"/>
      <c r="W524" s="7"/>
      <c r="X524" s="103"/>
      <c r="Y524" s="103"/>
      <c r="Z524" s="103"/>
      <c r="AA524" s="103"/>
      <c r="AB524" s="103"/>
      <c r="AC524" s="103"/>
      <c r="AD524" s="103"/>
      <c r="AE524" s="103"/>
      <c r="AF524" s="73"/>
      <c r="AG524" s="74"/>
      <c r="AH524" s="74"/>
      <c r="AI524" s="74"/>
      <c r="AJ524" s="74"/>
      <c r="AK524" s="74"/>
      <c r="AL524" s="74"/>
      <c r="AM524" s="74"/>
      <c r="AN524" s="74"/>
      <c r="AO524" s="74"/>
      <c r="AP524" s="74"/>
      <c r="AQ524" s="74"/>
      <c r="AR524" s="74"/>
      <c r="AS524" s="74"/>
      <c r="AT524" s="74"/>
      <c r="AU524" s="74"/>
      <c r="AV524" s="74"/>
      <c r="AW524" s="74"/>
      <c r="AX524" s="74"/>
      <c r="AY524" s="74"/>
      <c r="AZ524" s="74"/>
      <c r="BA524" s="74"/>
    </row>
    <row r="525" spans="1:53" ht="26.25" customHeight="1" x14ac:dyDescent="0.2">
      <c r="A525" s="77"/>
      <c r="B525" s="78"/>
      <c r="C525" s="77">
        <v>522</v>
      </c>
      <c r="D525" s="85" t="s">
        <v>572</v>
      </c>
      <c r="E525" s="86" t="str">
        <f t="array" aca="1" ref="E525" ca="1">IFERROR(IMAGE(INDEX(Poke_Ref!$C$2:$C$745, MATCH(D525, Poke_Ref!$B$2:$B$745,0)), 3), "")</f>
        <v/>
      </c>
      <c r="F525" s="7"/>
      <c r="G525" s="7"/>
      <c r="H525" s="7"/>
      <c r="I525" s="7"/>
      <c r="J525" s="7"/>
      <c r="K525" s="7"/>
      <c r="L525" s="7"/>
      <c r="M525" s="7"/>
      <c r="N525" s="7"/>
      <c r="O525" s="7"/>
      <c r="P525" s="7"/>
      <c r="Q525" s="7"/>
      <c r="R525" s="7"/>
      <c r="S525" s="7"/>
      <c r="T525" s="7"/>
      <c r="U525" s="7"/>
      <c r="V525" s="7"/>
      <c r="W525" s="7"/>
      <c r="X525" s="103"/>
      <c r="Y525" s="103"/>
      <c r="Z525" s="103"/>
      <c r="AA525" s="103"/>
      <c r="AB525" s="103"/>
      <c r="AC525" s="103"/>
      <c r="AD525" s="103"/>
      <c r="AE525" s="103"/>
      <c r="AF525" s="73"/>
      <c r="AG525" s="74"/>
      <c r="AH525" s="74"/>
      <c r="AI525" s="74"/>
      <c r="AJ525" s="74"/>
      <c r="AK525" s="74"/>
      <c r="AL525" s="74"/>
      <c r="AM525" s="74"/>
      <c r="AN525" s="74"/>
      <c r="AO525" s="74"/>
      <c r="AP525" s="74"/>
      <c r="AQ525" s="74"/>
      <c r="AR525" s="74"/>
      <c r="AS525" s="74"/>
      <c r="AT525" s="74"/>
      <c r="AU525" s="74"/>
      <c r="AV525" s="74"/>
      <c r="AW525" s="74"/>
      <c r="AX525" s="74"/>
      <c r="AY525" s="74"/>
      <c r="AZ525" s="74"/>
      <c r="BA525" s="74"/>
    </row>
    <row r="526" spans="1:53" ht="26.25" customHeight="1" x14ac:dyDescent="0.2">
      <c r="A526" s="77"/>
      <c r="B526" s="78"/>
      <c r="C526" s="77">
        <v>523</v>
      </c>
      <c r="D526" s="85" t="s">
        <v>573</v>
      </c>
      <c r="E526" s="86" t="str">
        <f t="array" aca="1" ref="E526" ca="1">IFERROR(IMAGE(INDEX(Poke_Ref!$C$2:$C$745, MATCH(D526, Poke_Ref!$B$2:$B$745,0)), 3), "")</f>
        <v/>
      </c>
      <c r="F526" s="7"/>
      <c r="G526" s="7"/>
      <c r="H526" s="7" t="s">
        <v>8</v>
      </c>
      <c r="I526" s="7"/>
      <c r="J526" s="7"/>
      <c r="K526" s="7"/>
      <c r="L526" s="7"/>
      <c r="M526" s="7"/>
      <c r="N526" s="7"/>
      <c r="O526" s="7"/>
      <c r="P526" s="7"/>
      <c r="Q526" s="7"/>
      <c r="R526" s="7"/>
      <c r="S526" s="7"/>
      <c r="T526" s="7"/>
      <c r="U526" s="7"/>
      <c r="V526" s="7"/>
      <c r="W526" s="7"/>
      <c r="X526" s="103"/>
      <c r="Y526" s="103"/>
      <c r="Z526" s="103"/>
      <c r="AA526" s="103"/>
      <c r="AB526" s="103"/>
      <c r="AC526" s="103"/>
      <c r="AD526" s="103"/>
      <c r="AE526" s="103"/>
      <c r="AF526" s="73"/>
      <c r="AG526" s="74"/>
      <c r="AH526" s="74"/>
      <c r="AI526" s="74"/>
      <c r="AJ526" s="74"/>
      <c r="AK526" s="74"/>
      <c r="AL526" s="74"/>
      <c r="AM526" s="74"/>
      <c r="AN526" s="74"/>
      <c r="AO526" s="74"/>
      <c r="AP526" s="74"/>
      <c r="AQ526" s="74"/>
      <c r="AR526" s="74"/>
      <c r="AS526" s="74"/>
      <c r="AT526" s="74"/>
      <c r="AU526" s="74"/>
      <c r="AV526" s="74"/>
      <c r="AW526" s="74"/>
      <c r="AX526" s="74"/>
      <c r="AY526" s="74"/>
      <c r="AZ526" s="74"/>
      <c r="BA526" s="74"/>
    </row>
    <row r="527" spans="1:53" ht="26.25" customHeight="1" x14ac:dyDescent="0.2">
      <c r="A527" s="77"/>
      <c r="B527" s="78"/>
      <c r="C527" s="77">
        <v>524</v>
      </c>
      <c r="D527" s="85" t="s">
        <v>574</v>
      </c>
      <c r="E527" s="86" t="str">
        <f t="array" aca="1" ref="E527" ca="1">IFERROR(IMAGE(INDEX(Poke_Ref!$C$2:$C$745, MATCH(D527, Poke_Ref!$B$2:$B$745,0)), 3), "")</f>
        <v/>
      </c>
      <c r="F527" s="7"/>
      <c r="G527" s="7"/>
      <c r="H527" s="7"/>
      <c r="I527" s="7"/>
      <c r="J527" s="7"/>
      <c r="K527" s="7"/>
      <c r="L527" s="7"/>
      <c r="M527" s="7"/>
      <c r="N527" s="7"/>
      <c r="O527" s="7"/>
      <c r="P527" s="7"/>
      <c r="Q527" s="7"/>
      <c r="R527" s="7"/>
      <c r="S527" s="7"/>
      <c r="T527" s="7"/>
      <c r="U527" s="7"/>
      <c r="V527" s="7"/>
      <c r="W527" s="7"/>
      <c r="X527" s="103"/>
      <c r="Y527" s="103"/>
      <c r="Z527" s="103"/>
      <c r="AA527" s="103"/>
      <c r="AB527" s="103"/>
      <c r="AC527" s="103"/>
      <c r="AD527" s="103"/>
      <c r="AE527" s="103"/>
      <c r="AF527" s="73"/>
      <c r="AG527" s="74"/>
      <c r="AH527" s="74"/>
      <c r="AI527" s="74"/>
      <c r="AJ527" s="74"/>
      <c r="AK527" s="74"/>
      <c r="AL527" s="74"/>
      <c r="AM527" s="74"/>
      <c r="AN527" s="74"/>
      <c r="AO527" s="74"/>
      <c r="AP527" s="74"/>
      <c r="AQ527" s="74"/>
      <c r="AR527" s="74"/>
      <c r="AS527" s="74"/>
      <c r="AT527" s="74"/>
      <c r="AU527" s="74"/>
      <c r="AV527" s="74"/>
      <c r="AW527" s="74"/>
      <c r="AX527" s="74"/>
      <c r="AY527" s="74"/>
      <c r="AZ527" s="74"/>
      <c r="BA527" s="74"/>
    </row>
    <row r="528" spans="1:53" ht="26.25" customHeight="1" x14ac:dyDescent="0.2">
      <c r="A528" s="77"/>
      <c r="B528" s="78"/>
      <c r="C528" s="77">
        <v>525</v>
      </c>
      <c r="D528" s="85" t="s">
        <v>575</v>
      </c>
      <c r="E528" s="86" t="str">
        <f t="array" aca="1" ref="E528" ca="1">IFERROR(IMAGE(INDEX(Poke_Ref!$C$2:$C$745, MATCH(D528, Poke_Ref!$B$2:$B$745,0)), 3), "")</f>
        <v/>
      </c>
      <c r="F528" s="7"/>
      <c r="G528" s="7"/>
      <c r="H528" s="7" t="s">
        <v>8</v>
      </c>
      <c r="I528" s="7"/>
      <c r="J528" s="7"/>
      <c r="K528" s="7"/>
      <c r="L528" s="7"/>
      <c r="M528" s="7"/>
      <c r="N528" s="7"/>
      <c r="O528" s="7"/>
      <c r="P528" s="7"/>
      <c r="Q528" s="7"/>
      <c r="R528" s="7"/>
      <c r="S528" s="7"/>
      <c r="T528" s="7"/>
      <c r="U528" s="7"/>
      <c r="V528" s="7"/>
      <c r="W528" s="7"/>
      <c r="X528" s="103"/>
      <c r="Y528" s="103"/>
      <c r="Z528" s="103"/>
      <c r="AA528" s="103"/>
      <c r="AB528" s="103"/>
      <c r="AC528" s="103"/>
      <c r="AD528" s="103"/>
      <c r="AE528" s="103"/>
      <c r="AF528" s="73"/>
      <c r="AG528" s="74"/>
      <c r="AH528" s="74"/>
      <c r="AI528" s="74"/>
      <c r="AJ528" s="74"/>
      <c r="AK528" s="74"/>
      <c r="AL528" s="74"/>
      <c r="AM528" s="74"/>
      <c r="AN528" s="74"/>
      <c r="AO528" s="74"/>
      <c r="AP528" s="74"/>
      <c r="AQ528" s="74"/>
      <c r="AR528" s="74"/>
      <c r="AS528" s="74"/>
      <c r="AT528" s="74"/>
      <c r="AU528" s="74"/>
      <c r="AV528" s="74"/>
      <c r="AW528" s="74"/>
      <c r="AX528" s="74"/>
      <c r="AY528" s="74"/>
      <c r="AZ528" s="74"/>
      <c r="BA528" s="74"/>
    </row>
    <row r="529" spans="1:53" ht="26.25" customHeight="1" x14ac:dyDescent="0.2">
      <c r="A529" s="77"/>
      <c r="B529" s="78"/>
      <c r="C529" s="77">
        <v>526</v>
      </c>
      <c r="D529" s="85" t="s">
        <v>576</v>
      </c>
      <c r="E529" s="86" t="str">
        <f t="array" aca="1" ref="E529" ca="1">IFERROR(IMAGE(INDEX(Poke_Ref!$C$2:$C$745, MATCH(D529, Poke_Ref!$B$2:$B$745,0)), 3), "")</f>
        <v/>
      </c>
      <c r="F529" s="7"/>
      <c r="G529" s="7"/>
      <c r="H529" s="7"/>
      <c r="I529" s="7"/>
      <c r="J529" s="7"/>
      <c r="K529" s="7"/>
      <c r="L529" s="7"/>
      <c r="M529" s="7"/>
      <c r="N529" s="7"/>
      <c r="O529" s="7"/>
      <c r="P529" s="7"/>
      <c r="Q529" s="7"/>
      <c r="R529" s="7"/>
      <c r="S529" s="7"/>
      <c r="T529" s="7"/>
      <c r="U529" s="7"/>
      <c r="V529" s="7"/>
      <c r="W529" s="7"/>
      <c r="X529" s="103"/>
      <c r="Y529" s="103"/>
      <c r="Z529" s="103"/>
      <c r="AA529" s="103"/>
      <c r="AB529" s="103"/>
      <c r="AC529" s="103"/>
      <c r="AD529" s="103"/>
      <c r="AE529" s="103"/>
      <c r="AF529" s="73"/>
      <c r="AG529" s="74"/>
      <c r="AH529" s="74"/>
      <c r="AI529" s="74"/>
      <c r="AJ529" s="74"/>
      <c r="AK529" s="74"/>
      <c r="AL529" s="74"/>
      <c r="AM529" s="74"/>
      <c r="AN529" s="74"/>
      <c r="AO529" s="74"/>
      <c r="AP529" s="74"/>
      <c r="AQ529" s="74"/>
      <c r="AR529" s="74"/>
      <c r="AS529" s="74"/>
      <c r="AT529" s="74"/>
      <c r="AU529" s="74"/>
      <c r="AV529" s="74"/>
      <c r="AW529" s="74"/>
      <c r="AX529" s="74"/>
      <c r="AY529" s="74"/>
      <c r="AZ529" s="74"/>
      <c r="BA529" s="74"/>
    </row>
    <row r="530" spans="1:53" ht="26.25" customHeight="1" x14ac:dyDescent="0.2">
      <c r="A530" s="77"/>
      <c r="B530" s="78"/>
      <c r="C530" s="77">
        <v>527</v>
      </c>
      <c r="D530" s="85" t="s">
        <v>577</v>
      </c>
      <c r="E530" s="86" t="str">
        <f t="array" aca="1" ref="E530" ca="1">IFERROR(IMAGE(INDEX(Poke_Ref!$C$2:$C$745, MATCH(D530, Poke_Ref!$B$2:$B$745,0)), 3), "")</f>
        <v/>
      </c>
      <c r="F530" s="87"/>
      <c r="G530" s="87"/>
      <c r="H530" s="87"/>
      <c r="I530" s="87"/>
      <c r="J530" s="87"/>
      <c r="K530" s="87"/>
      <c r="L530" s="87"/>
      <c r="M530" s="87"/>
      <c r="N530" s="87"/>
      <c r="O530" s="87"/>
      <c r="P530" s="87"/>
      <c r="Q530" s="87"/>
      <c r="R530" s="87"/>
      <c r="S530" s="87"/>
      <c r="T530" s="87"/>
      <c r="U530" s="87"/>
      <c r="V530" s="87"/>
      <c r="W530" s="87"/>
      <c r="X530" s="101"/>
      <c r="Y530" s="101"/>
      <c r="Z530" s="101"/>
      <c r="AA530" s="101"/>
      <c r="AB530" s="101"/>
      <c r="AC530" s="101"/>
      <c r="AD530" s="101"/>
      <c r="AE530" s="101"/>
      <c r="AF530" s="73"/>
      <c r="AG530" s="74"/>
      <c r="AH530" s="74"/>
      <c r="AI530" s="74"/>
      <c r="AJ530" s="74"/>
      <c r="AK530" s="74"/>
      <c r="AL530" s="74"/>
      <c r="AM530" s="74"/>
      <c r="AN530" s="74"/>
      <c r="AO530" s="74"/>
      <c r="AP530" s="74"/>
      <c r="AQ530" s="74"/>
      <c r="AR530" s="74"/>
      <c r="AS530" s="74"/>
      <c r="AT530" s="74"/>
      <c r="AU530" s="74"/>
      <c r="AV530" s="74"/>
      <c r="AW530" s="74"/>
      <c r="AX530" s="74"/>
      <c r="AY530" s="74"/>
      <c r="AZ530" s="74"/>
      <c r="BA530" s="74"/>
    </row>
    <row r="531" spans="1:53" ht="26.25" customHeight="1" x14ac:dyDescent="0.2">
      <c r="A531" s="77"/>
      <c r="B531" s="78"/>
      <c r="C531" s="77">
        <v>528</v>
      </c>
      <c r="D531" s="85" t="s">
        <v>578</v>
      </c>
      <c r="E531" s="86" t="str">
        <f t="array" aca="1" ref="E531" ca="1">IFERROR(IMAGE(INDEX(Poke_Ref!$C$2:$C$745, MATCH(D531, Poke_Ref!$B$2:$B$745,0)), 3), "")</f>
        <v/>
      </c>
      <c r="F531" s="7"/>
      <c r="G531" s="7"/>
      <c r="H531" s="7" t="s">
        <v>8</v>
      </c>
      <c r="I531" s="7"/>
      <c r="J531" s="7"/>
      <c r="K531" s="7"/>
      <c r="L531" s="7"/>
      <c r="M531" s="7"/>
      <c r="N531" s="7"/>
      <c r="O531" s="7"/>
      <c r="P531" s="7"/>
      <c r="Q531" s="7"/>
      <c r="R531" s="7"/>
      <c r="S531" s="7"/>
      <c r="T531" s="7"/>
      <c r="U531" s="7"/>
      <c r="V531" s="7"/>
      <c r="W531" s="7"/>
      <c r="X531" s="103"/>
      <c r="Y531" s="103"/>
      <c r="Z531" s="103"/>
      <c r="AA531" s="103"/>
      <c r="AB531" s="103"/>
      <c r="AC531" s="103"/>
      <c r="AD531" s="103"/>
      <c r="AE531" s="103"/>
      <c r="AF531" s="73"/>
      <c r="AG531" s="74"/>
      <c r="AH531" s="74"/>
      <c r="AI531" s="74"/>
      <c r="AJ531" s="74"/>
      <c r="AK531" s="74"/>
      <c r="AL531" s="74"/>
      <c r="AM531" s="74"/>
      <c r="AN531" s="74"/>
      <c r="AO531" s="74"/>
      <c r="AP531" s="74"/>
      <c r="AQ531" s="74"/>
      <c r="AR531" s="74"/>
      <c r="AS531" s="74"/>
      <c r="AT531" s="74"/>
      <c r="AU531" s="74"/>
      <c r="AV531" s="74"/>
      <c r="AW531" s="74"/>
      <c r="AX531" s="74"/>
      <c r="AY531" s="74"/>
      <c r="AZ531" s="74"/>
      <c r="BA531" s="74"/>
    </row>
    <row r="532" spans="1:53" ht="26.25" customHeight="1" x14ac:dyDescent="0.2">
      <c r="A532" s="77"/>
      <c r="B532" s="78"/>
      <c r="C532" s="77">
        <v>529</v>
      </c>
      <c r="D532" s="85" t="s">
        <v>579</v>
      </c>
      <c r="E532" s="86" t="str">
        <f t="array" aca="1" ref="E532" ca="1">IFERROR(IMAGE(INDEX(Poke_Ref!$C$2:$C$745, MATCH(D532, Poke_Ref!$B$2:$B$745,0)), 3), "")</f>
        <v/>
      </c>
      <c r="F532" s="7"/>
      <c r="G532" s="7"/>
      <c r="H532" s="7"/>
      <c r="I532" s="7"/>
      <c r="J532" s="7"/>
      <c r="K532" s="7"/>
      <c r="L532" s="7"/>
      <c r="M532" s="7"/>
      <c r="N532" s="7"/>
      <c r="O532" s="7"/>
      <c r="P532" s="7"/>
      <c r="Q532" s="7"/>
      <c r="R532" s="7"/>
      <c r="S532" s="7"/>
      <c r="T532" s="7"/>
      <c r="U532" s="7"/>
      <c r="V532" s="7"/>
      <c r="W532" s="7"/>
      <c r="X532" s="103"/>
      <c r="Y532" s="103"/>
      <c r="Z532" s="103"/>
      <c r="AA532" s="103"/>
      <c r="AB532" s="103"/>
      <c r="AC532" s="103"/>
      <c r="AD532" s="103"/>
      <c r="AE532" s="103"/>
      <c r="AF532" s="73"/>
      <c r="AG532" s="74"/>
      <c r="AH532" s="74"/>
      <c r="AI532" s="74"/>
      <c r="AJ532" s="74"/>
      <c r="AK532" s="74"/>
      <c r="AL532" s="74"/>
      <c r="AM532" s="74"/>
      <c r="AN532" s="74"/>
      <c r="AO532" s="74"/>
      <c r="AP532" s="74"/>
      <c r="AQ532" s="74"/>
      <c r="AR532" s="74"/>
      <c r="AS532" s="74"/>
      <c r="AT532" s="74"/>
      <c r="AU532" s="74"/>
      <c r="AV532" s="74"/>
      <c r="AW532" s="74"/>
      <c r="AX532" s="74"/>
      <c r="AY532" s="74"/>
      <c r="AZ532" s="74"/>
      <c r="BA532" s="74"/>
    </row>
    <row r="533" spans="1:53" ht="26.25" customHeight="1" x14ac:dyDescent="0.2">
      <c r="A533" s="77"/>
      <c r="B533" s="78"/>
      <c r="C533" s="77">
        <v>530</v>
      </c>
      <c r="D533" s="85" t="s">
        <v>580</v>
      </c>
      <c r="E533" s="86" t="str">
        <f t="array" aca="1" ref="E533" ca="1">IFERROR(IMAGE(INDEX(Poke_Ref!$C$2:$C$745, MATCH(D533, Poke_Ref!$B$2:$B$745,0)), 3), "")</f>
        <v/>
      </c>
      <c r="F533" s="7"/>
      <c r="G533" s="7"/>
      <c r="H533" s="7" t="s">
        <v>8</v>
      </c>
      <c r="I533" s="7"/>
      <c r="J533" s="7"/>
      <c r="K533" s="7"/>
      <c r="L533" s="7"/>
      <c r="M533" s="7"/>
      <c r="N533" s="7"/>
      <c r="O533" s="7"/>
      <c r="P533" s="7"/>
      <c r="Q533" s="7"/>
      <c r="R533" s="7"/>
      <c r="S533" s="7"/>
      <c r="T533" s="7"/>
      <c r="U533" s="7"/>
      <c r="V533" s="7"/>
      <c r="W533" s="7"/>
      <c r="X533" s="103"/>
      <c r="Y533" s="103"/>
      <c r="Z533" s="103"/>
      <c r="AA533" s="103"/>
      <c r="AB533" s="103"/>
      <c r="AC533" s="103"/>
      <c r="AD533" s="103"/>
      <c r="AE533" s="103"/>
      <c r="AF533" s="73"/>
      <c r="AG533" s="74"/>
      <c r="AH533" s="74"/>
      <c r="AI533" s="74"/>
      <c r="AJ533" s="74"/>
      <c r="AK533" s="74"/>
      <c r="AL533" s="74"/>
      <c r="AM533" s="74"/>
      <c r="AN533" s="74"/>
      <c r="AO533" s="74"/>
      <c r="AP533" s="74"/>
      <c r="AQ533" s="74"/>
      <c r="AR533" s="74"/>
      <c r="AS533" s="74"/>
      <c r="AT533" s="74"/>
      <c r="AU533" s="74"/>
      <c r="AV533" s="74"/>
      <c r="AW533" s="74"/>
      <c r="AX533" s="74"/>
      <c r="AY533" s="74"/>
      <c r="AZ533" s="74"/>
      <c r="BA533" s="74"/>
    </row>
    <row r="534" spans="1:53" ht="26.25" customHeight="1" x14ac:dyDescent="0.2">
      <c r="A534" s="77"/>
      <c r="B534" s="78"/>
      <c r="C534" s="77">
        <v>531</v>
      </c>
      <c r="D534" s="85" t="s">
        <v>581</v>
      </c>
      <c r="E534" s="86" t="str">
        <f t="array" aca="1" ref="E534" ca="1">IFERROR(IMAGE(INDEX(Poke_Ref!$C$2:$C$745, MATCH(D534, Poke_Ref!$B$2:$B$745,0)), 3), "")</f>
        <v/>
      </c>
      <c r="F534" s="7"/>
      <c r="G534" s="7"/>
      <c r="H534" s="7" t="s">
        <v>8</v>
      </c>
      <c r="I534" s="7"/>
      <c r="J534" s="7"/>
      <c r="K534" s="7"/>
      <c r="L534" s="7"/>
      <c r="M534" s="7"/>
      <c r="N534" s="7"/>
      <c r="O534" s="7"/>
      <c r="P534" s="7"/>
      <c r="Q534" s="7"/>
      <c r="R534" s="7"/>
      <c r="S534" s="7"/>
      <c r="T534" s="7"/>
      <c r="U534" s="7"/>
      <c r="V534" s="7"/>
      <c r="W534" s="7"/>
      <c r="X534" s="103"/>
      <c r="Y534" s="103"/>
      <c r="Z534" s="103"/>
      <c r="AA534" s="103"/>
      <c r="AB534" s="103"/>
      <c r="AC534" s="103"/>
      <c r="AD534" s="103"/>
      <c r="AE534" s="103"/>
      <c r="AF534" s="73"/>
      <c r="AG534" s="74"/>
      <c r="AH534" s="74"/>
      <c r="AI534" s="74"/>
      <c r="AJ534" s="74"/>
      <c r="AK534" s="74"/>
      <c r="AL534" s="74"/>
      <c r="AM534" s="74"/>
      <c r="AN534" s="74"/>
      <c r="AO534" s="74"/>
      <c r="AP534" s="74"/>
      <c r="AQ534" s="74"/>
      <c r="AR534" s="74"/>
      <c r="AS534" s="74"/>
      <c r="AT534" s="74"/>
      <c r="AU534" s="74"/>
      <c r="AV534" s="74"/>
      <c r="AW534" s="74"/>
      <c r="AX534" s="74"/>
      <c r="AY534" s="74"/>
      <c r="AZ534" s="74"/>
      <c r="BA534" s="74"/>
    </row>
    <row r="535" spans="1:53" ht="26.25" customHeight="1" x14ac:dyDescent="0.2">
      <c r="A535" s="77"/>
      <c r="B535" s="78"/>
      <c r="C535" s="77">
        <v>532</v>
      </c>
      <c r="D535" s="85" t="s">
        <v>582</v>
      </c>
      <c r="E535" s="86" t="str">
        <f t="array" aca="1" ref="E535" ca="1">IFERROR(IMAGE(INDEX(Poke_Ref!$C$2:$C$745, MATCH(D535, Poke_Ref!$B$2:$B$745,0)), 3), "")</f>
        <v/>
      </c>
      <c r="F535" s="7"/>
      <c r="G535" s="7"/>
      <c r="H535" s="7" t="s">
        <v>8</v>
      </c>
      <c r="I535" s="7"/>
      <c r="J535" s="7"/>
      <c r="K535" s="7"/>
      <c r="L535" s="7"/>
      <c r="M535" s="7"/>
      <c r="N535" s="7"/>
      <c r="O535" s="7"/>
      <c r="P535" s="7"/>
      <c r="Q535" s="7"/>
      <c r="R535" s="7"/>
      <c r="S535" s="7"/>
      <c r="T535" s="7"/>
      <c r="U535" s="7"/>
      <c r="V535" s="7"/>
      <c r="W535" s="7"/>
      <c r="X535" s="103"/>
      <c r="Y535" s="103"/>
      <c r="Z535" s="103"/>
      <c r="AA535" s="103"/>
      <c r="AB535" s="103"/>
      <c r="AC535" s="103"/>
      <c r="AD535" s="103"/>
      <c r="AE535" s="103"/>
      <c r="AF535" s="73"/>
      <c r="AG535" s="74"/>
      <c r="AH535" s="74"/>
      <c r="AI535" s="74"/>
      <c r="AJ535" s="74"/>
      <c r="AK535" s="74"/>
      <c r="AL535" s="74"/>
      <c r="AM535" s="74"/>
      <c r="AN535" s="74"/>
      <c r="AO535" s="74"/>
      <c r="AP535" s="74"/>
      <c r="AQ535" s="74"/>
      <c r="AR535" s="74"/>
      <c r="AS535" s="74"/>
      <c r="AT535" s="74"/>
      <c r="AU535" s="74"/>
      <c r="AV535" s="74"/>
      <c r="AW535" s="74"/>
      <c r="AX535" s="74"/>
      <c r="AY535" s="74"/>
      <c r="AZ535" s="74"/>
      <c r="BA535" s="74"/>
    </row>
    <row r="536" spans="1:53" ht="26.25" customHeight="1" x14ac:dyDescent="0.2">
      <c r="A536" s="77"/>
      <c r="B536" s="78"/>
      <c r="C536" s="77">
        <v>533</v>
      </c>
      <c r="D536" s="85" t="s">
        <v>583</v>
      </c>
      <c r="E536" s="86" t="str">
        <f t="array" aca="1" ref="E536" ca="1">IFERROR(IMAGE(INDEX(Poke_Ref!$C$2:$C$745, MATCH(D536, Poke_Ref!$B$2:$B$745,0)), 3), "")</f>
        <v/>
      </c>
      <c r="F536" s="7"/>
      <c r="G536" s="7"/>
      <c r="H536" s="7"/>
      <c r="I536" s="7"/>
      <c r="J536" s="7"/>
      <c r="K536" s="7"/>
      <c r="L536" s="7"/>
      <c r="M536" s="7"/>
      <c r="N536" s="7"/>
      <c r="O536" s="7"/>
      <c r="P536" s="7"/>
      <c r="Q536" s="7"/>
      <c r="R536" s="7"/>
      <c r="S536" s="7"/>
      <c r="T536" s="7"/>
      <c r="U536" s="7"/>
      <c r="V536" s="7"/>
      <c r="W536" s="7"/>
      <c r="X536" s="103"/>
      <c r="Y536" s="103"/>
      <c r="Z536" s="103"/>
      <c r="AA536" s="103"/>
      <c r="AB536" s="103"/>
      <c r="AC536" s="103"/>
      <c r="AD536" s="103"/>
      <c r="AE536" s="103"/>
      <c r="AF536" s="73"/>
      <c r="AG536" s="74"/>
      <c r="AH536" s="74"/>
      <c r="AI536" s="74"/>
      <c r="AJ536" s="74"/>
      <c r="AK536" s="74"/>
      <c r="AL536" s="74"/>
      <c r="AM536" s="74"/>
      <c r="AN536" s="74"/>
      <c r="AO536" s="74"/>
      <c r="AP536" s="74"/>
      <c r="AQ536" s="74"/>
      <c r="AR536" s="74"/>
      <c r="AS536" s="74"/>
      <c r="AT536" s="74"/>
      <c r="AU536" s="74"/>
      <c r="AV536" s="74"/>
      <c r="AW536" s="74"/>
      <c r="AX536" s="74"/>
      <c r="AY536" s="74"/>
      <c r="AZ536" s="74"/>
      <c r="BA536" s="74"/>
    </row>
    <row r="537" spans="1:53" ht="26.25" customHeight="1" x14ac:dyDescent="0.2">
      <c r="A537" s="77"/>
      <c r="B537" s="78"/>
      <c r="C537" s="77">
        <v>534</v>
      </c>
      <c r="D537" s="85" t="s">
        <v>584</v>
      </c>
      <c r="E537" s="86" t="str">
        <f t="array" aca="1" ref="E537" ca="1">IFERROR(IMAGE(INDEX(Poke_Ref!$C$2:$C$745, MATCH(D537, Poke_Ref!$B$2:$B$745,0)), 3), "")</f>
        <v/>
      </c>
      <c r="F537" s="95"/>
      <c r="G537" s="95"/>
      <c r="H537" s="95"/>
      <c r="I537" s="95"/>
      <c r="J537" s="95"/>
      <c r="K537" s="95"/>
      <c r="L537" s="95"/>
      <c r="M537" s="95"/>
      <c r="N537" s="95"/>
      <c r="O537" s="95"/>
      <c r="P537" s="95"/>
      <c r="Q537" s="95"/>
      <c r="R537" s="95"/>
      <c r="S537" s="95"/>
      <c r="T537" s="95"/>
      <c r="U537" s="95"/>
      <c r="V537" s="95"/>
      <c r="W537" s="95"/>
      <c r="X537" s="102"/>
      <c r="Y537" s="102"/>
      <c r="Z537" s="102"/>
      <c r="AA537" s="102"/>
      <c r="AB537" s="102"/>
      <c r="AC537" s="102"/>
      <c r="AD537" s="102"/>
      <c r="AE537" s="102"/>
      <c r="AF537" s="73"/>
      <c r="AG537" s="74"/>
      <c r="AH537" s="74"/>
      <c r="AI537" s="74"/>
      <c r="AJ537" s="74"/>
      <c r="AK537" s="74"/>
      <c r="AL537" s="74"/>
      <c r="AM537" s="74"/>
      <c r="AN537" s="74"/>
      <c r="AO537" s="74"/>
      <c r="AP537" s="74"/>
      <c r="AQ537" s="74"/>
      <c r="AR537" s="74"/>
      <c r="AS537" s="74"/>
      <c r="AT537" s="74"/>
      <c r="AU537" s="74"/>
      <c r="AV537" s="74"/>
      <c r="AW537" s="74"/>
      <c r="AX537" s="74"/>
      <c r="AY537" s="74"/>
      <c r="AZ537" s="74"/>
      <c r="BA537" s="74"/>
    </row>
    <row r="538" spans="1:53" ht="26.25" customHeight="1" x14ac:dyDescent="0.2">
      <c r="A538" s="77"/>
      <c r="B538" s="78"/>
      <c r="C538" s="77">
        <v>535</v>
      </c>
      <c r="D538" s="85" t="s">
        <v>585</v>
      </c>
      <c r="E538" s="86" t="str">
        <f t="array" aca="1" ref="E538" ca="1">IFERROR(IMAGE(INDEX(Poke_Ref!$C$2:$C$745, MATCH(D538, Poke_Ref!$B$2:$B$745,0)), 3), "")</f>
        <v/>
      </c>
      <c r="F538" s="7"/>
      <c r="G538" s="7"/>
      <c r="H538" s="7"/>
      <c r="I538" s="7"/>
      <c r="J538" s="7"/>
      <c r="K538" s="7"/>
      <c r="L538" s="7"/>
      <c r="M538" s="7"/>
      <c r="N538" s="7"/>
      <c r="O538" s="7"/>
      <c r="P538" s="7"/>
      <c r="Q538" s="7"/>
      <c r="R538" s="7"/>
      <c r="S538" s="7"/>
      <c r="T538" s="7"/>
      <c r="U538" s="7"/>
      <c r="V538" s="7"/>
      <c r="W538" s="7"/>
      <c r="X538" s="103"/>
      <c r="Y538" s="103"/>
      <c r="Z538" s="103"/>
      <c r="AA538" s="103"/>
      <c r="AB538" s="103"/>
      <c r="AC538" s="103"/>
      <c r="AD538" s="103"/>
      <c r="AE538" s="103"/>
      <c r="AF538" s="73"/>
      <c r="AG538" s="74"/>
      <c r="AH538" s="74"/>
      <c r="AI538" s="74"/>
      <c r="AJ538" s="74"/>
      <c r="AK538" s="74"/>
      <c r="AL538" s="74"/>
      <c r="AM538" s="74"/>
      <c r="AN538" s="74"/>
      <c r="AO538" s="74"/>
      <c r="AP538" s="74"/>
      <c r="AQ538" s="74"/>
      <c r="AR538" s="74"/>
      <c r="AS538" s="74"/>
      <c r="AT538" s="74"/>
      <c r="AU538" s="74"/>
      <c r="AV538" s="74"/>
      <c r="AW538" s="74"/>
      <c r="AX538" s="74"/>
      <c r="AY538" s="74"/>
      <c r="AZ538" s="74"/>
      <c r="BA538" s="74"/>
    </row>
    <row r="539" spans="1:53" ht="26.25" customHeight="1" x14ac:dyDescent="0.2">
      <c r="A539" s="77"/>
      <c r="B539" s="78"/>
      <c r="C539" s="77">
        <v>536</v>
      </c>
      <c r="D539" s="85" t="s">
        <v>586</v>
      </c>
      <c r="E539" s="86" t="str">
        <f t="array" aca="1" ref="E539" ca="1">IFERROR(IMAGE(INDEX(Poke_Ref!$C$2:$C$745, MATCH(D539, Poke_Ref!$B$2:$B$745,0)), 3), "")</f>
        <v/>
      </c>
      <c r="F539" s="95"/>
      <c r="G539" s="95"/>
      <c r="H539" s="95"/>
      <c r="I539" s="95"/>
      <c r="J539" s="95"/>
      <c r="K539" s="95"/>
      <c r="L539" s="95"/>
      <c r="M539" s="95"/>
      <c r="N539" s="95"/>
      <c r="O539" s="95"/>
      <c r="P539" s="95"/>
      <c r="Q539" s="95"/>
      <c r="R539" s="95"/>
      <c r="S539" s="95"/>
      <c r="T539" s="95"/>
      <c r="U539" s="95"/>
      <c r="V539" s="95"/>
      <c r="W539" s="95"/>
      <c r="X539" s="102"/>
      <c r="Y539" s="102"/>
      <c r="Z539" s="102"/>
      <c r="AA539" s="102"/>
      <c r="AB539" s="102"/>
      <c r="AC539" s="102"/>
      <c r="AD539" s="102"/>
      <c r="AE539" s="102"/>
      <c r="AF539" s="73"/>
      <c r="AG539" s="74"/>
      <c r="AH539" s="74"/>
      <c r="AI539" s="74"/>
      <c r="AJ539" s="74"/>
      <c r="AK539" s="74"/>
      <c r="AL539" s="74"/>
      <c r="AM539" s="74"/>
      <c r="AN539" s="74"/>
      <c r="AO539" s="74"/>
      <c r="AP539" s="74"/>
      <c r="AQ539" s="74"/>
      <c r="AR539" s="74"/>
      <c r="AS539" s="74"/>
      <c r="AT539" s="74"/>
      <c r="AU539" s="74"/>
      <c r="AV539" s="74"/>
      <c r="AW539" s="74"/>
      <c r="AX539" s="74"/>
      <c r="AY539" s="74"/>
      <c r="AZ539" s="74"/>
      <c r="BA539" s="74"/>
    </row>
    <row r="540" spans="1:53" ht="26.25" customHeight="1" x14ac:dyDescent="0.2">
      <c r="A540" s="77"/>
      <c r="B540" s="78"/>
      <c r="C540" s="77">
        <v>537</v>
      </c>
      <c r="D540" s="85" t="s">
        <v>587</v>
      </c>
      <c r="E540" s="86" t="str">
        <f t="array" aca="1" ref="E540" ca="1">IFERROR(IMAGE(INDEX(Poke_Ref!$C$2:$C$745, MATCH(D540, Poke_Ref!$B$2:$B$745,0)), 3), "")</f>
        <v/>
      </c>
      <c r="F540" s="95"/>
      <c r="G540" s="95"/>
      <c r="H540" s="95"/>
      <c r="I540" s="95"/>
      <c r="J540" s="95"/>
      <c r="K540" s="95"/>
      <c r="L540" s="95"/>
      <c r="M540" s="95"/>
      <c r="N540" s="95"/>
      <c r="O540" s="95"/>
      <c r="P540" s="95"/>
      <c r="Q540" s="95"/>
      <c r="R540" s="95"/>
      <c r="S540" s="95"/>
      <c r="T540" s="95"/>
      <c r="U540" s="95"/>
      <c r="V540" s="95"/>
      <c r="W540" s="95"/>
      <c r="X540" s="102"/>
      <c r="Y540" s="102"/>
      <c r="Z540" s="102"/>
      <c r="AA540" s="102"/>
      <c r="AB540" s="102"/>
      <c r="AC540" s="102"/>
      <c r="AD540" s="102"/>
      <c r="AE540" s="102"/>
      <c r="AF540" s="73"/>
      <c r="AG540" s="74"/>
      <c r="AH540" s="74"/>
      <c r="AI540" s="74"/>
      <c r="AJ540" s="74"/>
      <c r="AK540" s="74"/>
      <c r="AL540" s="74"/>
      <c r="AM540" s="74"/>
      <c r="AN540" s="74"/>
      <c r="AO540" s="74"/>
      <c r="AP540" s="74"/>
      <c r="AQ540" s="74"/>
      <c r="AR540" s="74"/>
      <c r="AS540" s="74"/>
      <c r="AT540" s="74"/>
      <c r="AU540" s="74"/>
      <c r="AV540" s="74"/>
      <c r="AW540" s="74"/>
      <c r="AX540" s="74"/>
      <c r="AY540" s="74"/>
      <c r="AZ540" s="74"/>
      <c r="BA540" s="74"/>
    </row>
    <row r="541" spans="1:53" ht="26.25" customHeight="1" x14ac:dyDescent="0.2">
      <c r="A541" s="77"/>
      <c r="B541" s="78"/>
      <c r="C541" s="77">
        <v>538</v>
      </c>
      <c r="D541" s="85" t="s">
        <v>588</v>
      </c>
      <c r="E541" s="86" t="str">
        <f t="array" aca="1" ref="E541" ca="1">IFERROR(IMAGE(INDEX(Poke_Ref!$C$2:$C$745, MATCH(D541, Poke_Ref!$B$2:$B$745,0)), 3), "")</f>
        <v/>
      </c>
      <c r="F541" s="7"/>
      <c r="G541" s="7"/>
      <c r="H541" s="7"/>
      <c r="I541" s="7"/>
      <c r="J541" s="7"/>
      <c r="K541" s="7"/>
      <c r="L541" s="7"/>
      <c r="M541" s="7"/>
      <c r="N541" s="7"/>
      <c r="O541" s="7"/>
      <c r="P541" s="7"/>
      <c r="Q541" s="7"/>
      <c r="R541" s="7"/>
      <c r="S541" s="7"/>
      <c r="T541" s="7"/>
      <c r="U541" s="7"/>
      <c r="V541" s="7"/>
      <c r="W541" s="7"/>
      <c r="X541" s="103"/>
      <c r="Y541" s="103"/>
      <c r="Z541" s="103"/>
      <c r="AA541" s="103"/>
      <c r="AB541" s="103"/>
      <c r="AC541" s="103"/>
      <c r="AD541" s="103"/>
      <c r="AE541" s="103"/>
      <c r="AF541" s="73"/>
      <c r="AG541" s="74"/>
      <c r="AH541" s="74"/>
      <c r="AI541" s="74"/>
      <c r="AJ541" s="74"/>
      <c r="AK541" s="74"/>
      <c r="AL541" s="74"/>
      <c r="AM541" s="74"/>
      <c r="AN541" s="74"/>
      <c r="AO541" s="74"/>
      <c r="AP541" s="74"/>
      <c r="AQ541" s="74"/>
      <c r="AR541" s="74"/>
      <c r="AS541" s="74"/>
      <c r="AT541" s="74"/>
      <c r="AU541" s="74"/>
      <c r="AV541" s="74"/>
      <c r="AW541" s="74"/>
      <c r="AX541" s="74"/>
      <c r="AY541" s="74"/>
      <c r="AZ541" s="74"/>
      <c r="BA541" s="74"/>
    </row>
    <row r="542" spans="1:53" ht="26.25" customHeight="1" x14ac:dyDescent="0.2">
      <c r="A542" s="77"/>
      <c r="B542" s="78"/>
      <c r="C542" s="77">
        <v>539</v>
      </c>
      <c r="D542" s="85" t="s">
        <v>589</v>
      </c>
      <c r="E542" s="86" t="str">
        <f t="array" aca="1" ref="E542" ca="1">IFERROR(IMAGE(INDEX(Poke_Ref!$C$2:$C$745, MATCH(D542, Poke_Ref!$B$2:$B$745,0)), 3), "")</f>
        <v/>
      </c>
      <c r="F542" s="7"/>
      <c r="G542" s="7"/>
      <c r="H542" s="7"/>
      <c r="I542" s="7"/>
      <c r="J542" s="7"/>
      <c r="K542" s="7"/>
      <c r="L542" s="7"/>
      <c r="M542" s="7"/>
      <c r="N542" s="7"/>
      <c r="O542" s="7"/>
      <c r="P542" s="7"/>
      <c r="Q542" s="7"/>
      <c r="R542" s="7"/>
      <c r="S542" s="7"/>
      <c r="T542" s="7"/>
      <c r="U542" s="7"/>
      <c r="V542" s="7"/>
      <c r="W542" s="7"/>
      <c r="X542" s="103"/>
      <c r="Y542" s="103"/>
      <c r="Z542" s="103"/>
      <c r="AA542" s="103"/>
      <c r="AB542" s="103"/>
      <c r="AC542" s="103"/>
      <c r="AD542" s="103"/>
      <c r="AE542" s="103"/>
      <c r="AF542" s="73"/>
      <c r="AG542" s="74"/>
      <c r="AH542" s="74"/>
      <c r="AI542" s="74"/>
      <c r="AJ542" s="74"/>
      <c r="AK542" s="74"/>
      <c r="AL542" s="74"/>
      <c r="AM542" s="74"/>
      <c r="AN542" s="74"/>
      <c r="AO542" s="74"/>
      <c r="AP542" s="74"/>
      <c r="AQ542" s="74"/>
      <c r="AR542" s="74"/>
      <c r="AS542" s="74"/>
      <c r="AT542" s="74"/>
      <c r="AU542" s="74"/>
      <c r="AV542" s="74"/>
      <c r="AW542" s="74"/>
      <c r="AX542" s="74"/>
      <c r="AY542" s="74"/>
      <c r="AZ542" s="74"/>
      <c r="BA542" s="74"/>
    </row>
    <row r="543" spans="1:53" ht="26.25" customHeight="1" x14ac:dyDescent="0.2">
      <c r="A543" s="77"/>
      <c r="B543" s="78"/>
      <c r="C543" s="77">
        <v>540</v>
      </c>
      <c r="D543" s="85" t="s">
        <v>590</v>
      </c>
      <c r="E543" s="86" t="str">
        <f t="array" aca="1" ref="E543" ca="1">IFERROR(IMAGE(INDEX(Poke_Ref!$C$2:$C$745, MATCH(D543, Poke_Ref!$B$2:$B$745,0)), 3), "")</f>
        <v/>
      </c>
      <c r="F543" s="7"/>
      <c r="G543" s="7"/>
      <c r="H543" s="7" t="s">
        <v>8</v>
      </c>
      <c r="I543" s="7"/>
      <c r="J543" s="7"/>
      <c r="K543" s="7"/>
      <c r="L543" s="7"/>
      <c r="M543" s="7"/>
      <c r="N543" s="7"/>
      <c r="O543" s="7"/>
      <c r="P543" s="7"/>
      <c r="Q543" s="7"/>
      <c r="R543" s="7"/>
      <c r="S543" s="7"/>
      <c r="T543" s="7"/>
      <c r="U543" s="7"/>
      <c r="V543" s="7"/>
      <c r="W543" s="7"/>
      <c r="X543" s="103"/>
      <c r="Y543" s="103"/>
      <c r="Z543" s="103"/>
      <c r="AA543" s="103"/>
      <c r="AB543" s="103"/>
      <c r="AC543" s="103"/>
      <c r="AD543" s="103"/>
      <c r="AE543" s="103"/>
      <c r="AF543" s="73"/>
      <c r="AG543" s="74"/>
      <c r="AH543" s="74"/>
      <c r="AI543" s="74"/>
      <c r="AJ543" s="74"/>
      <c r="AK543" s="74"/>
      <c r="AL543" s="74"/>
      <c r="AM543" s="74"/>
      <c r="AN543" s="74"/>
      <c r="AO543" s="74"/>
      <c r="AP543" s="74"/>
      <c r="AQ543" s="74"/>
      <c r="AR543" s="74"/>
      <c r="AS543" s="74"/>
      <c r="AT543" s="74"/>
      <c r="AU543" s="74"/>
      <c r="AV543" s="74"/>
      <c r="AW543" s="74"/>
      <c r="AX543" s="74"/>
      <c r="AY543" s="74"/>
      <c r="AZ543" s="74"/>
      <c r="BA543" s="74"/>
    </row>
    <row r="544" spans="1:53" ht="26.25" customHeight="1" x14ac:dyDescent="0.2">
      <c r="A544" s="77"/>
      <c r="B544" s="78"/>
      <c r="C544" s="77">
        <v>541</v>
      </c>
      <c r="D544" s="85" t="s">
        <v>591</v>
      </c>
      <c r="E544" s="86" t="str">
        <f t="array" aca="1" ref="E544" ca="1">IFERROR(IMAGE(INDEX(Poke_Ref!$C$2:$C$745, MATCH(D544, Poke_Ref!$B$2:$B$745,0)), 3), "")</f>
        <v/>
      </c>
      <c r="F544" s="7"/>
      <c r="G544" s="7"/>
      <c r="H544" s="7"/>
      <c r="I544" s="7"/>
      <c r="J544" s="7"/>
      <c r="K544" s="7"/>
      <c r="L544" s="7"/>
      <c r="M544" s="7"/>
      <c r="N544" s="7"/>
      <c r="O544" s="7"/>
      <c r="P544" s="7"/>
      <c r="Q544" s="7"/>
      <c r="R544" s="7"/>
      <c r="S544" s="7"/>
      <c r="T544" s="7"/>
      <c r="U544" s="7"/>
      <c r="V544" s="7"/>
      <c r="W544" s="7"/>
      <c r="X544" s="103"/>
      <c r="Y544" s="103"/>
      <c r="Z544" s="103"/>
      <c r="AA544" s="103"/>
      <c r="AB544" s="103"/>
      <c r="AC544" s="103"/>
      <c r="AD544" s="103"/>
      <c r="AE544" s="103"/>
      <c r="AF544" s="73"/>
      <c r="AG544" s="74"/>
      <c r="AH544" s="74"/>
      <c r="AI544" s="74"/>
      <c r="AJ544" s="74"/>
      <c r="AK544" s="74"/>
      <c r="AL544" s="74"/>
      <c r="AM544" s="74"/>
      <c r="AN544" s="74"/>
      <c r="AO544" s="74"/>
      <c r="AP544" s="74"/>
      <c r="AQ544" s="74"/>
      <c r="AR544" s="74"/>
      <c r="AS544" s="74"/>
      <c r="AT544" s="74"/>
      <c r="AU544" s="74"/>
      <c r="AV544" s="74"/>
      <c r="AW544" s="74"/>
      <c r="AX544" s="74"/>
      <c r="AY544" s="74"/>
      <c r="AZ544" s="74"/>
      <c r="BA544" s="74"/>
    </row>
    <row r="545" spans="1:53" ht="26.25" customHeight="1" x14ac:dyDescent="0.2">
      <c r="A545" s="77"/>
      <c r="B545" s="78"/>
      <c r="C545" s="77">
        <v>542</v>
      </c>
      <c r="D545" s="85" t="s">
        <v>592</v>
      </c>
      <c r="E545" s="86" t="str">
        <f t="array" aca="1" ref="E545" ca="1">IFERROR(IMAGE(INDEX(Poke_Ref!$C$2:$C$745, MATCH(D545, Poke_Ref!$B$2:$B$745,0)), 3), "")</f>
        <v/>
      </c>
      <c r="F545" s="7"/>
      <c r="G545" s="7"/>
      <c r="H545" s="7"/>
      <c r="I545" s="7"/>
      <c r="J545" s="7"/>
      <c r="K545" s="7"/>
      <c r="L545" s="7"/>
      <c r="M545" s="7"/>
      <c r="N545" s="7"/>
      <c r="O545" s="7"/>
      <c r="P545" s="7"/>
      <c r="Q545" s="7"/>
      <c r="R545" s="7"/>
      <c r="S545" s="7"/>
      <c r="T545" s="7"/>
      <c r="U545" s="7"/>
      <c r="V545" s="7"/>
      <c r="W545" s="7"/>
      <c r="X545" s="103"/>
      <c r="Y545" s="103"/>
      <c r="Z545" s="103"/>
      <c r="AA545" s="103"/>
      <c r="AB545" s="103"/>
      <c r="AC545" s="103"/>
      <c r="AD545" s="103"/>
      <c r="AE545" s="103"/>
      <c r="AF545" s="73"/>
      <c r="AG545" s="74"/>
      <c r="AH545" s="74"/>
      <c r="AI545" s="74"/>
      <c r="AJ545" s="74"/>
      <c r="AK545" s="74"/>
      <c r="AL545" s="74"/>
      <c r="AM545" s="74"/>
      <c r="AN545" s="74"/>
      <c r="AO545" s="74"/>
      <c r="AP545" s="74"/>
      <c r="AQ545" s="74"/>
      <c r="AR545" s="74"/>
      <c r="AS545" s="74"/>
      <c r="AT545" s="74"/>
      <c r="AU545" s="74"/>
      <c r="AV545" s="74"/>
      <c r="AW545" s="74"/>
      <c r="AX545" s="74"/>
      <c r="AY545" s="74"/>
      <c r="AZ545" s="74"/>
      <c r="BA545" s="74"/>
    </row>
    <row r="546" spans="1:53" ht="26.25" customHeight="1" x14ac:dyDescent="0.2">
      <c r="A546" s="77"/>
      <c r="B546" s="78"/>
      <c r="C546" s="77">
        <v>543</v>
      </c>
      <c r="D546" s="85" t="s">
        <v>593</v>
      </c>
      <c r="E546" s="86" t="str">
        <f t="array" aca="1" ref="E546" ca="1">IFERROR(IMAGE(INDEX(Poke_Ref!$C$2:$C$745, MATCH(D546, Poke_Ref!$B$2:$B$745,0)), 3), "")</f>
        <v/>
      </c>
      <c r="F546" s="7"/>
      <c r="G546" s="7"/>
      <c r="H546" s="7"/>
      <c r="I546" s="7"/>
      <c r="J546" s="7"/>
      <c r="K546" s="7"/>
      <c r="L546" s="7"/>
      <c r="M546" s="7"/>
      <c r="N546" s="7"/>
      <c r="O546" s="7"/>
      <c r="P546" s="7"/>
      <c r="Q546" s="7"/>
      <c r="R546" s="7"/>
      <c r="S546" s="7"/>
      <c r="T546" s="7"/>
      <c r="U546" s="7"/>
      <c r="V546" s="7"/>
      <c r="W546" s="7"/>
      <c r="X546" s="103"/>
      <c r="Y546" s="103"/>
      <c r="Z546" s="103"/>
      <c r="AA546" s="103"/>
      <c r="AB546" s="103"/>
      <c r="AC546" s="103"/>
      <c r="AD546" s="103"/>
      <c r="AE546" s="103"/>
      <c r="AF546" s="73"/>
      <c r="AG546" s="74"/>
      <c r="AH546" s="74"/>
      <c r="AI546" s="74"/>
      <c r="AJ546" s="74"/>
      <c r="AK546" s="74"/>
      <c r="AL546" s="74"/>
      <c r="AM546" s="74"/>
      <c r="AN546" s="74"/>
      <c r="AO546" s="74"/>
      <c r="AP546" s="74"/>
      <c r="AQ546" s="74"/>
      <c r="AR546" s="74"/>
      <c r="AS546" s="74"/>
      <c r="AT546" s="74"/>
      <c r="AU546" s="74"/>
      <c r="AV546" s="74"/>
      <c r="AW546" s="74"/>
      <c r="AX546" s="74"/>
      <c r="AY546" s="74"/>
      <c r="AZ546" s="74"/>
      <c r="BA546" s="74"/>
    </row>
    <row r="547" spans="1:53" ht="26.25" customHeight="1" x14ac:dyDescent="0.2">
      <c r="A547" s="77"/>
      <c r="B547" s="78"/>
      <c r="C547" s="77">
        <v>544</v>
      </c>
      <c r="D547" s="85" t="s">
        <v>594</v>
      </c>
      <c r="E547" s="86" t="str">
        <f t="array" aca="1" ref="E547" ca="1">IFERROR(IMAGE(INDEX(Poke_Ref!$C$2:$C$745, MATCH(D547, Poke_Ref!$B$2:$B$745,0)), 3), "")</f>
        <v/>
      </c>
      <c r="F547" s="7"/>
      <c r="G547" s="7"/>
      <c r="H547" s="7"/>
      <c r="I547" s="7"/>
      <c r="J547" s="7"/>
      <c r="K547" s="7"/>
      <c r="L547" s="7"/>
      <c r="M547" s="7"/>
      <c r="N547" s="7"/>
      <c r="O547" s="7"/>
      <c r="P547" s="7"/>
      <c r="Q547" s="7"/>
      <c r="R547" s="7"/>
      <c r="S547" s="7"/>
      <c r="T547" s="7"/>
      <c r="U547" s="7"/>
      <c r="V547" s="7"/>
      <c r="W547" s="7"/>
      <c r="X547" s="103"/>
      <c r="Y547" s="103"/>
      <c r="Z547" s="103"/>
      <c r="AA547" s="103"/>
      <c r="AB547" s="103"/>
      <c r="AC547" s="103"/>
      <c r="AD547" s="103"/>
      <c r="AE547" s="103"/>
      <c r="AF547" s="73"/>
      <c r="AG547" s="74"/>
      <c r="AH547" s="74"/>
      <c r="AI547" s="74"/>
      <c r="AJ547" s="74"/>
      <c r="AK547" s="74"/>
      <c r="AL547" s="74"/>
      <c r="AM547" s="74"/>
      <c r="AN547" s="74"/>
      <c r="AO547" s="74"/>
      <c r="AP547" s="74"/>
      <c r="AQ547" s="74"/>
      <c r="AR547" s="74"/>
      <c r="AS547" s="74"/>
      <c r="AT547" s="74"/>
      <c r="AU547" s="74"/>
      <c r="AV547" s="74"/>
      <c r="AW547" s="74"/>
      <c r="AX547" s="74"/>
      <c r="AY547" s="74"/>
      <c r="AZ547" s="74"/>
      <c r="BA547" s="74"/>
    </row>
    <row r="548" spans="1:53" ht="26.25" customHeight="1" x14ac:dyDescent="0.2">
      <c r="A548" s="77"/>
      <c r="B548" s="78"/>
      <c r="C548" s="77">
        <v>545</v>
      </c>
      <c r="D548" s="85" t="s">
        <v>595</v>
      </c>
      <c r="E548" s="86" t="str">
        <f t="array" aca="1" ref="E548" ca="1">IFERROR(IMAGE(INDEX(Poke_Ref!$C$2:$C$745, MATCH(D548, Poke_Ref!$B$2:$B$745,0)), 3), "")</f>
        <v/>
      </c>
      <c r="F548" s="7"/>
      <c r="G548" s="7"/>
      <c r="H548" s="7"/>
      <c r="I548" s="7"/>
      <c r="J548" s="7"/>
      <c r="K548" s="7"/>
      <c r="L548" s="7"/>
      <c r="M548" s="7"/>
      <c r="N548" s="7"/>
      <c r="O548" s="7"/>
      <c r="P548" s="7"/>
      <c r="Q548" s="7"/>
      <c r="R548" s="7"/>
      <c r="S548" s="7"/>
      <c r="T548" s="7"/>
      <c r="U548" s="7"/>
      <c r="V548" s="7"/>
      <c r="W548" s="7"/>
      <c r="X548" s="103"/>
      <c r="Y548" s="103"/>
      <c r="Z548" s="103"/>
      <c r="AA548" s="103"/>
      <c r="AB548" s="103"/>
      <c r="AC548" s="103"/>
      <c r="AD548" s="103"/>
      <c r="AE548" s="103"/>
      <c r="AF548" s="73"/>
      <c r="AG548" s="74"/>
      <c r="AH548" s="74"/>
      <c r="AI548" s="74"/>
      <c r="AJ548" s="74"/>
      <c r="AK548" s="74"/>
      <c r="AL548" s="74"/>
      <c r="AM548" s="74"/>
      <c r="AN548" s="74"/>
      <c r="AO548" s="74"/>
      <c r="AP548" s="74"/>
      <c r="AQ548" s="74"/>
      <c r="AR548" s="74"/>
      <c r="AS548" s="74"/>
      <c r="AT548" s="74"/>
      <c r="AU548" s="74"/>
      <c r="AV548" s="74"/>
      <c r="AW548" s="74"/>
      <c r="AX548" s="74"/>
      <c r="AY548" s="74"/>
      <c r="AZ548" s="74"/>
      <c r="BA548" s="74"/>
    </row>
    <row r="549" spans="1:53" ht="26.25" customHeight="1" x14ac:dyDescent="0.2">
      <c r="A549" s="77"/>
      <c r="B549" s="78"/>
      <c r="C549" s="77">
        <v>546</v>
      </c>
      <c r="D549" s="85" t="s">
        <v>596</v>
      </c>
      <c r="E549" s="86" t="str">
        <f t="array" aca="1" ref="E549" ca="1">IFERROR(IMAGE(INDEX(Poke_Ref!$C$2:$C$745, MATCH(D549, Poke_Ref!$B$2:$B$745,0)), 3), "")</f>
        <v/>
      </c>
      <c r="F549" s="7"/>
      <c r="G549" s="7"/>
      <c r="H549" s="7"/>
      <c r="I549" s="7"/>
      <c r="J549" s="7"/>
      <c r="K549" s="7"/>
      <c r="L549" s="7"/>
      <c r="M549" s="7"/>
      <c r="N549" s="7"/>
      <c r="O549" s="7"/>
      <c r="P549" s="7"/>
      <c r="Q549" s="7"/>
      <c r="R549" s="7"/>
      <c r="S549" s="7"/>
      <c r="T549" s="7"/>
      <c r="U549" s="7"/>
      <c r="V549" s="7"/>
      <c r="W549" s="7"/>
      <c r="X549" s="103"/>
      <c r="Y549" s="103"/>
      <c r="Z549" s="103"/>
      <c r="AA549" s="103"/>
      <c r="AB549" s="103"/>
      <c r="AC549" s="103"/>
      <c r="AD549" s="103"/>
      <c r="AE549" s="103"/>
      <c r="AF549" s="73"/>
      <c r="AG549" s="74"/>
      <c r="AH549" s="74"/>
      <c r="AI549" s="74"/>
      <c r="AJ549" s="74"/>
      <c r="AK549" s="74"/>
      <c r="AL549" s="74"/>
      <c r="AM549" s="74"/>
      <c r="AN549" s="74"/>
      <c r="AO549" s="74"/>
      <c r="AP549" s="74"/>
      <c r="AQ549" s="74"/>
      <c r="AR549" s="74"/>
      <c r="AS549" s="74"/>
      <c r="AT549" s="74"/>
      <c r="AU549" s="74"/>
      <c r="AV549" s="74"/>
      <c r="AW549" s="74"/>
      <c r="AX549" s="74"/>
      <c r="AY549" s="74"/>
      <c r="AZ549" s="74"/>
      <c r="BA549" s="74"/>
    </row>
    <row r="550" spans="1:53" ht="26.25" customHeight="1" x14ac:dyDescent="0.2">
      <c r="A550" s="77"/>
      <c r="B550" s="78"/>
      <c r="C550" s="77">
        <v>547</v>
      </c>
      <c r="D550" s="85" t="s">
        <v>597</v>
      </c>
      <c r="E550" s="86" t="str">
        <f t="array" aca="1" ref="E550" ca="1">IFERROR(IMAGE(INDEX(Poke_Ref!$C$2:$C$745, MATCH(D550, Poke_Ref!$B$2:$B$745,0)), 3), "")</f>
        <v/>
      </c>
      <c r="F550" s="95"/>
      <c r="G550" s="95"/>
      <c r="H550" s="95"/>
      <c r="I550" s="95"/>
      <c r="J550" s="95"/>
      <c r="K550" s="95"/>
      <c r="L550" s="95"/>
      <c r="M550" s="95"/>
      <c r="N550" s="95"/>
      <c r="O550" s="95"/>
      <c r="P550" s="95"/>
      <c r="Q550" s="95"/>
      <c r="R550" s="95"/>
      <c r="S550" s="95"/>
      <c r="T550" s="95"/>
      <c r="U550" s="95"/>
      <c r="V550" s="95"/>
      <c r="W550" s="95"/>
      <c r="X550" s="102"/>
      <c r="Y550" s="102"/>
      <c r="Z550" s="102"/>
      <c r="AA550" s="102"/>
      <c r="AB550" s="102"/>
      <c r="AC550" s="102"/>
      <c r="AD550" s="102"/>
      <c r="AE550" s="102"/>
      <c r="AF550" s="73"/>
      <c r="AG550" s="74"/>
      <c r="AH550" s="74"/>
      <c r="AI550" s="74"/>
      <c r="AJ550" s="74"/>
      <c r="AK550" s="74"/>
      <c r="AL550" s="74"/>
      <c r="AM550" s="74"/>
      <c r="AN550" s="74"/>
      <c r="AO550" s="74"/>
      <c r="AP550" s="74"/>
      <c r="AQ550" s="74"/>
      <c r="AR550" s="74"/>
      <c r="AS550" s="74"/>
      <c r="AT550" s="74"/>
      <c r="AU550" s="74"/>
      <c r="AV550" s="74"/>
      <c r="AW550" s="74"/>
      <c r="AX550" s="74"/>
      <c r="AY550" s="74"/>
      <c r="AZ550" s="74"/>
      <c r="BA550" s="74"/>
    </row>
    <row r="551" spans="1:53" ht="26.25" customHeight="1" x14ac:dyDescent="0.2">
      <c r="A551" s="77"/>
      <c r="B551" s="78"/>
      <c r="C551" s="77">
        <v>548</v>
      </c>
      <c r="D551" s="85" t="s">
        <v>598</v>
      </c>
      <c r="E551" s="86" t="str">
        <f t="array" aca="1" ref="E551" ca="1">IFERROR(IMAGE(INDEX(Poke_Ref!$C$2:$C$745, MATCH(D551, Poke_Ref!$B$2:$B$745,0)), 3), "")</f>
        <v/>
      </c>
      <c r="F551" s="7"/>
      <c r="G551" s="7"/>
      <c r="H551" s="7" t="s">
        <v>8</v>
      </c>
      <c r="I551" s="7"/>
      <c r="J551" s="7"/>
      <c r="K551" s="7"/>
      <c r="L551" s="7"/>
      <c r="M551" s="7"/>
      <c r="N551" s="7"/>
      <c r="O551" s="7"/>
      <c r="P551" s="7"/>
      <c r="Q551" s="7"/>
      <c r="R551" s="7"/>
      <c r="S551" s="7"/>
      <c r="T551" s="7"/>
      <c r="U551" s="7"/>
      <c r="V551" s="7"/>
      <c r="W551" s="7"/>
      <c r="X551" s="103"/>
      <c r="Y551" s="103"/>
      <c r="Z551" s="103"/>
      <c r="AA551" s="103"/>
      <c r="AB551" s="103"/>
      <c r="AC551" s="103"/>
      <c r="AD551" s="103"/>
      <c r="AE551" s="103"/>
      <c r="AF551" s="73"/>
      <c r="AG551" s="74"/>
      <c r="AH551" s="74"/>
      <c r="AI551" s="74"/>
      <c r="AJ551" s="74"/>
      <c r="AK551" s="74"/>
      <c r="AL551" s="74"/>
      <c r="AM551" s="74"/>
      <c r="AN551" s="74"/>
      <c r="AO551" s="74"/>
      <c r="AP551" s="74"/>
      <c r="AQ551" s="74"/>
      <c r="AR551" s="74"/>
      <c r="AS551" s="74"/>
      <c r="AT551" s="74"/>
      <c r="AU551" s="74"/>
      <c r="AV551" s="74"/>
      <c r="AW551" s="74"/>
      <c r="AX551" s="74"/>
      <c r="AY551" s="74"/>
      <c r="AZ551" s="74"/>
      <c r="BA551" s="74"/>
    </row>
    <row r="552" spans="1:53" ht="26.25" customHeight="1" x14ac:dyDescent="0.2">
      <c r="A552" s="77"/>
      <c r="B552" s="78"/>
      <c r="C552" s="77">
        <v>549</v>
      </c>
      <c r="D552" s="85" t="s">
        <v>599</v>
      </c>
      <c r="E552" s="86" t="str">
        <f t="array" aca="1" ref="E552" ca="1">IFERROR(IMAGE(INDEX(Poke_Ref!$C$2:$C$745, MATCH(D552, Poke_Ref!$B$2:$B$745,0)), 3), "")</f>
        <v/>
      </c>
      <c r="F552" s="7"/>
      <c r="G552" s="7"/>
      <c r="H552" s="7"/>
      <c r="I552" s="7"/>
      <c r="J552" s="7"/>
      <c r="K552" s="7"/>
      <c r="L552" s="7"/>
      <c r="M552" s="7"/>
      <c r="N552" s="7"/>
      <c r="O552" s="7"/>
      <c r="P552" s="7"/>
      <c r="Q552" s="7"/>
      <c r="R552" s="7"/>
      <c r="S552" s="7"/>
      <c r="T552" s="7"/>
      <c r="U552" s="7"/>
      <c r="V552" s="7"/>
      <c r="W552" s="7"/>
      <c r="X552" s="103"/>
      <c r="Y552" s="103"/>
      <c r="Z552" s="103"/>
      <c r="AA552" s="103"/>
      <c r="AB552" s="103"/>
      <c r="AC552" s="103"/>
      <c r="AD552" s="103"/>
      <c r="AE552" s="103"/>
      <c r="AF552" s="73"/>
      <c r="AG552" s="74"/>
      <c r="AH552" s="74"/>
      <c r="AI552" s="74"/>
      <c r="AJ552" s="74"/>
      <c r="AK552" s="74"/>
      <c r="AL552" s="74"/>
      <c r="AM552" s="74"/>
      <c r="AN552" s="74"/>
      <c r="AO552" s="74"/>
      <c r="AP552" s="74"/>
      <c r="AQ552" s="74"/>
      <c r="AR552" s="74"/>
      <c r="AS552" s="74"/>
      <c r="AT552" s="74"/>
      <c r="AU552" s="74"/>
      <c r="AV552" s="74"/>
      <c r="AW552" s="74"/>
      <c r="AX552" s="74"/>
      <c r="AY552" s="74"/>
      <c r="AZ552" s="74"/>
      <c r="BA552" s="74"/>
    </row>
    <row r="553" spans="1:53" ht="26.25" customHeight="1" x14ac:dyDescent="0.2">
      <c r="A553" s="77"/>
      <c r="B553" s="78"/>
      <c r="C553" s="77">
        <v>550</v>
      </c>
      <c r="D553" s="85" t="s">
        <v>600</v>
      </c>
      <c r="E553" s="86" t="str">
        <f t="array" aca="1" ref="E553" ca="1">IFERROR(IMAGE(INDEX(Poke_Ref!$C$2:$C$745, MATCH(D553, Poke_Ref!$B$2:$B$745,0)), 3), "")</f>
        <v/>
      </c>
      <c r="F553" s="7"/>
      <c r="G553" s="7"/>
      <c r="H553" s="7"/>
      <c r="I553" s="7"/>
      <c r="J553" s="7"/>
      <c r="K553" s="7"/>
      <c r="L553" s="7"/>
      <c r="M553" s="7"/>
      <c r="N553" s="7"/>
      <c r="O553" s="7"/>
      <c r="P553" s="7"/>
      <c r="Q553" s="7"/>
      <c r="R553" s="7"/>
      <c r="S553" s="7"/>
      <c r="T553" s="7"/>
      <c r="U553" s="7"/>
      <c r="V553" s="7"/>
      <c r="W553" s="7"/>
      <c r="X553" s="103"/>
      <c r="Y553" s="103"/>
      <c r="Z553" s="103"/>
      <c r="AA553" s="103"/>
      <c r="AB553" s="103"/>
      <c r="AC553" s="103"/>
      <c r="AD553" s="103"/>
      <c r="AE553" s="103"/>
      <c r="AF553" s="73"/>
      <c r="AG553" s="74"/>
      <c r="AH553" s="74"/>
      <c r="AI553" s="74"/>
      <c r="AJ553" s="74"/>
      <c r="AK553" s="74"/>
      <c r="AL553" s="74"/>
      <c r="AM553" s="74"/>
      <c r="AN553" s="74"/>
      <c r="AO553" s="74"/>
      <c r="AP553" s="74"/>
      <c r="AQ553" s="74"/>
      <c r="AR553" s="74"/>
      <c r="AS553" s="74"/>
      <c r="AT553" s="74"/>
      <c r="AU553" s="74"/>
      <c r="AV553" s="74"/>
      <c r="AW553" s="74"/>
      <c r="AX553" s="74"/>
      <c r="AY553" s="74"/>
      <c r="AZ553" s="74"/>
      <c r="BA553" s="74"/>
    </row>
    <row r="554" spans="1:53" ht="26.25" customHeight="1" x14ac:dyDescent="0.2">
      <c r="A554" s="77"/>
      <c r="B554" s="78"/>
      <c r="C554" s="77">
        <v>551</v>
      </c>
      <c r="D554" s="85" t="s">
        <v>601</v>
      </c>
      <c r="E554" s="86" t="str">
        <f t="array" aca="1" ref="E554" ca="1">IFERROR(IMAGE(INDEX(Poke_Ref!$C$2:$C$745, MATCH(D554, Poke_Ref!$B$2:$B$745,0)), 3), "")</f>
        <v/>
      </c>
      <c r="F554" s="7"/>
      <c r="G554" s="7"/>
      <c r="H554" s="7" t="s">
        <v>8</v>
      </c>
      <c r="I554" s="7"/>
      <c r="J554" s="7"/>
      <c r="K554" s="7"/>
      <c r="L554" s="7"/>
      <c r="M554" s="7"/>
      <c r="N554" s="7"/>
      <c r="O554" s="7"/>
      <c r="P554" s="7"/>
      <c r="Q554" s="7"/>
      <c r="R554" s="7"/>
      <c r="S554" s="7"/>
      <c r="T554" s="7"/>
      <c r="U554" s="7"/>
      <c r="V554" s="7"/>
      <c r="W554" s="7"/>
      <c r="X554" s="103"/>
      <c r="Y554" s="103"/>
      <c r="Z554" s="103"/>
      <c r="AA554" s="103"/>
      <c r="AB554" s="103"/>
      <c r="AC554" s="103"/>
      <c r="AD554" s="103"/>
      <c r="AE554" s="103"/>
      <c r="AF554" s="73"/>
      <c r="AG554" s="74"/>
      <c r="AH554" s="74"/>
      <c r="AI554" s="74"/>
      <c r="AJ554" s="74"/>
      <c r="AK554" s="74"/>
      <c r="AL554" s="74"/>
      <c r="AM554" s="74"/>
      <c r="AN554" s="74"/>
      <c r="AO554" s="74"/>
      <c r="AP554" s="74"/>
      <c r="AQ554" s="74"/>
      <c r="AR554" s="74"/>
      <c r="AS554" s="74"/>
      <c r="AT554" s="74"/>
      <c r="AU554" s="74"/>
      <c r="AV554" s="74"/>
      <c r="AW554" s="74"/>
      <c r="AX554" s="74"/>
      <c r="AY554" s="74"/>
      <c r="AZ554" s="74"/>
      <c r="BA554" s="74"/>
    </row>
    <row r="555" spans="1:53" ht="26.25" customHeight="1" x14ac:dyDescent="0.2">
      <c r="A555" s="77"/>
      <c r="B555" s="78"/>
      <c r="C555" s="77">
        <v>552</v>
      </c>
      <c r="D555" s="85" t="s">
        <v>602</v>
      </c>
      <c r="E555" s="86" t="str">
        <f t="array" aca="1" ref="E555" ca="1">IFERROR(IMAGE(INDEX(Poke_Ref!$C$2:$C$745, MATCH(D555, Poke_Ref!$B$2:$B$745,0)), 3), "")</f>
        <v/>
      </c>
      <c r="F555" s="87"/>
      <c r="G555" s="87"/>
      <c r="H555" s="87"/>
      <c r="I555" s="87"/>
      <c r="J555" s="87"/>
      <c r="K555" s="87"/>
      <c r="L555" s="87"/>
      <c r="M555" s="87"/>
      <c r="N555" s="87"/>
      <c r="O555" s="87"/>
      <c r="P555" s="87"/>
      <c r="Q555" s="87"/>
      <c r="R555" s="87"/>
      <c r="S555" s="87"/>
      <c r="T555" s="87"/>
      <c r="U555" s="87"/>
      <c r="V555" s="87"/>
      <c r="W555" s="87"/>
      <c r="X555" s="101"/>
      <c r="Y555" s="101"/>
      <c r="Z555" s="101"/>
      <c r="AA555" s="101"/>
      <c r="AB555" s="101"/>
      <c r="AC555" s="101"/>
      <c r="AD555" s="101"/>
      <c r="AE555" s="101"/>
      <c r="AF555" s="73"/>
      <c r="AG555" s="74"/>
      <c r="AH555" s="74"/>
      <c r="AI555" s="74"/>
      <c r="AJ555" s="74"/>
      <c r="AK555" s="74"/>
      <c r="AL555" s="74"/>
      <c r="AM555" s="74"/>
      <c r="AN555" s="74"/>
      <c r="AO555" s="74"/>
      <c r="AP555" s="74"/>
      <c r="AQ555" s="74"/>
      <c r="AR555" s="74"/>
      <c r="AS555" s="74"/>
      <c r="AT555" s="74"/>
      <c r="AU555" s="74"/>
      <c r="AV555" s="74"/>
      <c r="AW555" s="74"/>
      <c r="AX555" s="74"/>
      <c r="AY555" s="74"/>
      <c r="AZ555" s="74"/>
      <c r="BA555" s="74"/>
    </row>
    <row r="556" spans="1:53" ht="26.25" customHeight="1" x14ac:dyDescent="0.2">
      <c r="A556" s="77"/>
      <c r="B556" s="78"/>
      <c r="C556" s="77">
        <v>553</v>
      </c>
      <c r="D556" s="85" t="s">
        <v>603</v>
      </c>
      <c r="E556" s="86" t="str">
        <f t="array" aca="1" ref="E556" ca="1">IFERROR(IMAGE(INDEX(Poke_Ref!$C$2:$C$745, MATCH(D556, Poke_Ref!$B$2:$B$745,0)), 3), "")</f>
        <v/>
      </c>
      <c r="F556" s="7"/>
      <c r="G556" s="7"/>
      <c r="H556" s="7" t="s">
        <v>8</v>
      </c>
      <c r="I556" s="7"/>
      <c r="J556" s="7"/>
      <c r="K556" s="7"/>
      <c r="L556" s="7"/>
      <c r="M556" s="7"/>
      <c r="N556" s="7"/>
      <c r="O556" s="7"/>
      <c r="P556" s="7"/>
      <c r="Q556" s="7"/>
      <c r="R556" s="7"/>
      <c r="S556" s="7"/>
      <c r="T556" s="7"/>
      <c r="U556" s="7"/>
      <c r="V556" s="7"/>
      <c r="W556" s="7"/>
      <c r="X556" s="103"/>
      <c r="Y556" s="103"/>
      <c r="Z556" s="103"/>
      <c r="AA556" s="103"/>
      <c r="AB556" s="103"/>
      <c r="AC556" s="103"/>
      <c r="AD556" s="103"/>
      <c r="AE556" s="103"/>
      <c r="AF556" s="73"/>
      <c r="AG556" s="74"/>
      <c r="AH556" s="74"/>
      <c r="AI556" s="74"/>
      <c r="AJ556" s="74"/>
      <c r="AK556" s="74"/>
      <c r="AL556" s="74"/>
      <c r="AM556" s="74"/>
      <c r="AN556" s="74"/>
      <c r="AO556" s="74"/>
      <c r="AP556" s="74"/>
      <c r="AQ556" s="74"/>
      <c r="AR556" s="74"/>
      <c r="AS556" s="74"/>
      <c r="AT556" s="74"/>
      <c r="AU556" s="74"/>
      <c r="AV556" s="74"/>
      <c r="AW556" s="74"/>
      <c r="AX556" s="74"/>
      <c r="AY556" s="74"/>
      <c r="AZ556" s="74"/>
      <c r="BA556" s="74"/>
    </row>
    <row r="557" spans="1:53" ht="26.25" customHeight="1" x14ac:dyDescent="0.2">
      <c r="A557" s="77"/>
      <c r="B557" s="78"/>
      <c r="C557" s="77">
        <v>554</v>
      </c>
      <c r="D557" s="85" t="s">
        <v>604</v>
      </c>
      <c r="E557" s="86" t="str">
        <f t="array" aca="1" ref="E557" ca="1">IFERROR(IMAGE(INDEX(Poke_Ref!$C$2:$C$745, MATCH(D557, Poke_Ref!$B$2:$B$745,0)), 3), "")</f>
        <v/>
      </c>
      <c r="F557" s="95"/>
      <c r="G557" s="95"/>
      <c r="H557" s="95"/>
      <c r="I557" s="95"/>
      <c r="J557" s="95"/>
      <c r="K557" s="95"/>
      <c r="L557" s="95"/>
      <c r="M557" s="95"/>
      <c r="N557" s="95"/>
      <c r="O557" s="95"/>
      <c r="P557" s="95"/>
      <c r="Q557" s="95"/>
      <c r="R557" s="95"/>
      <c r="S557" s="95"/>
      <c r="T557" s="95"/>
      <c r="U557" s="95"/>
      <c r="V557" s="95"/>
      <c r="W557" s="95"/>
      <c r="X557" s="102"/>
      <c r="Y557" s="102"/>
      <c r="Z557" s="102"/>
      <c r="AA557" s="102"/>
      <c r="AB557" s="102"/>
      <c r="AC557" s="102"/>
      <c r="AD557" s="102"/>
      <c r="AE557" s="102"/>
      <c r="AF557" s="73"/>
      <c r="AG557" s="74"/>
      <c r="AH557" s="74"/>
      <c r="AI557" s="74"/>
      <c r="AJ557" s="74"/>
      <c r="AK557" s="74"/>
      <c r="AL557" s="74"/>
      <c r="AM557" s="74"/>
      <c r="AN557" s="74"/>
      <c r="AO557" s="74"/>
      <c r="AP557" s="74"/>
      <c r="AQ557" s="74"/>
      <c r="AR557" s="74"/>
      <c r="AS557" s="74"/>
      <c r="AT557" s="74"/>
      <c r="AU557" s="74"/>
      <c r="AV557" s="74"/>
      <c r="AW557" s="74"/>
      <c r="AX557" s="74"/>
      <c r="AY557" s="74"/>
      <c r="AZ557" s="74"/>
      <c r="BA557" s="74"/>
    </row>
    <row r="558" spans="1:53" ht="26.25" customHeight="1" x14ac:dyDescent="0.2">
      <c r="A558" s="77"/>
      <c r="B558" s="78"/>
      <c r="C558" s="77">
        <v>555</v>
      </c>
      <c r="D558" s="85" t="s">
        <v>605</v>
      </c>
      <c r="E558" s="86" t="str">
        <f t="array" aca="1" ref="E558" ca="1">IFERROR(IMAGE(INDEX(Poke_Ref!$C$2:$C$745, MATCH(D558, Poke_Ref!$B$2:$B$745,0)), 3), "")</f>
        <v/>
      </c>
      <c r="F558" s="7"/>
      <c r="G558" s="7"/>
      <c r="H558" s="7" t="s">
        <v>8</v>
      </c>
      <c r="I558" s="7"/>
      <c r="J558" s="7"/>
      <c r="K558" s="7"/>
      <c r="L558" s="7"/>
      <c r="M558" s="7"/>
      <c r="N558" s="7"/>
      <c r="O558" s="7"/>
      <c r="P558" s="7"/>
      <c r="Q558" s="7"/>
      <c r="R558" s="7"/>
      <c r="S558" s="7"/>
      <c r="T558" s="7"/>
      <c r="U558" s="7"/>
      <c r="V558" s="7"/>
      <c r="W558" s="7"/>
      <c r="X558" s="103"/>
      <c r="Y558" s="103"/>
      <c r="Z558" s="103"/>
      <c r="AA558" s="103"/>
      <c r="AB558" s="103"/>
      <c r="AC558" s="103"/>
      <c r="AD558" s="103"/>
      <c r="AE558" s="103"/>
      <c r="AF558" s="73"/>
      <c r="AG558" s="74"/>
      <c r="AH558" s="74"/>
      <c r="AI558" s="74"/>
      <c r="AJ558" s="74"/>
      <c r="AK558" s="74"/>
      <c r="AL558" s="74"/>
      <c r="AM558" s="74"/>
      <c r="AN558" s="74"/>
      <c r="AO558" s="74"/>
      <c r="AP558" s="74"/>
      <c r="AQ558" s="74"/>
      <c r="AR558" s="74"/>
      <c r="AS558" s="74"/>
      <c r="AT558" s="74"/>
      <c r="AU558" s="74"/>
      <c r="AV558" s="74"/>
      <c r="AW558" s="74"/>
      <c r="AX558" s="74"/>
      <c r="AY558" s="74"/>
      <c r="AZ558" s="74"/>
      <c r="BA558" s="74"/>
    </row>
    <row r="559" spans="1:53" ht="26.25" customHeight="1" x14ac:dyDescent="0.2">
      <c r="A559" s="77"/>
      <c r="B559" s="78"/>
      <c r="C559" s="77">
        <v>556</v>
      </c>
      <c r="D559" s="85" t="s">
        <v>606</v>
      </c>
      <c r="E559" s="86" t="str">
        <f t="array" aca="1" ref="E559" ca="1">IFERROR(IMAGE(INDEX(Poke_Ref!$C$2:$C$745, MATCH(D559, Poke_Ref!$B$2:$B$745,0)), 3), "")</f>
        <v/>
      </c>
      <c r="F559" s="7"/>
      <c r="G559" s="7"/>
      <c r="H559" s="7" t="s">
        <v>8</v>
      </c>
      <c r="I559" s="7"/>
      <c r="J559" s="7"/>
      <c r="K559" s="7"/>
      <c r="L559" s="7"/>
      <c r="M559" s="7"/>
      <c r="N559" s="7"/>
      <c r="O559" s="7"/>
      <c r="P559" s="7"/>
      <c r="Q559" s="7"/>
      <c r="R559" s="7"/>
      <c r="S559" s="7"/>
      <c r="T559" s="7"/>
      <c r="U559" s="7"/>
      <c r="V559" s="7"/>
      <c r="W559" s="7"/>
      <c r="X559" s="103"/>
      <c r="Y559" s="103"/>
      <c r="Z559" s="103"/>
      <c r="AA559" s="103"/>
      <c r="AB559" s="103"/>
      <c r="AC559" s="103"/>
      <c r="AD559" s="103"/>
      <c r="AE559" s="103"/>
      <c r="AF559" s="73"/>
      <c r="AG559" s="74"/>
      <c r="AH559" s="74"/>
      <c r="AI559" s="74"/>
      <c r="AJ559" s="74"/>
      <c r="AK559" s="74"/>
      <c r="AL559" s="74"/>
      <c r="AM559" s="74"/>
      <c r="AN559" s="74"/>
      <c r="AO559" s="74"/>
      <c r="AP559" s="74"/>
      <c r="AQ559" s="74"/>
      <c r="AR559" s="74"/>
      <c r="AS559" s="74"/>
      <c r="AT559" s="74"/>
      <c r="AU559" s="74"/>
      <c r="AV559" s="74"/>
      <c r="AW559" s="74"/>
      <c r="AX559" s="74"/>
      <c r="AY559" s="74"/>
      <c r="AZ559" s="74"/>
      <c r="BA559" s="74"/>
    </row>
    <row r="560" spans="1:53" ht="26.25" customHeight="1" x14ac:dyDescent="0.2">
      <c r="A560" s="77"/>
      <c r="B560" s="78"/>
      <c r="C560" s="77">
        <v>557</v>
      </c>
      <c r="D560" s="85" t="s">
        <v>607</v>
      </c>
      <c r="E560" s="86" t="str">
        <f t="array" aca="1" ref="E560" ca="1">IFERROR(IMAGE(INDEX(Poke_Ref!$C$2:$C$745, MATCH(D560, Poke_Ref!$B$2:$B$745,0)), 3), "")</f>
        <v/>
      </c>
      <c r="F560" s="7"/>
      <c r="G560" s="7"/>
      <c r="H560" s="7" t="s">
        <v>8</v>
      </c>
      <c r="I560" s="7"/>
      <c r="J560" s="7"/>
      <c r="K560" s="7"/>
      <c r="L560" s="7"/>
      <c r="M560" s="7"/>
      <c r="N560" s="7"/>
      <c r="O560" s="7"/>
      <c r="P560" s="7"/>
      <c r="Q560" s="7"/>
      <c r="R560" s="7"/>
      <c r="S560" s="7"/>
      <c r="T560" s="7"/>
      <c r="U560" s="7"/>
      <c r="V560" s="7"/>
      <c r="W560" s="7"/>
      <c r="X560" s="103"/>
      <c r="Y560" s="103"/>
      <c r="Z560" s="103"/>
      <c r="AA560" s="103"/>
      <c r="AB560" s="103"/>
      <c r="AC560" s="103"/>
      <c r="AD560" s="103"/>
      <c r="AE560" s="103"/>
      <c r="AF560" s="73"/>
      <c r="AG560" s="74"/>
      <c r="AH560" s="74"/>
      <c r="AI560" s="74"/>
      <c r="AJ560" s="74"/>
      <c r="AK560" s="74"/>
      <c r="AL560" s="74"/>
      <c r="AM560" s="74"/>
      <c r="AN560" s="74"/>
      <c r="AO560" s="74"/>
      <c r="AP560" s="74"/>
      <c r="AQ560" s="74"/>
      <c r="AR560" s="74"/>
      <c r="AS560" s="74"/>
      <c r="AT560" s="74"/>
      <c r="AU560" s="74"/>
      <c r="AV560" s="74"/>
      <c r="AW560" s="74"/>
      <c r="AX560" s="74"/>
      <c r="AY560" s="74"/>
      <c r="AZ560" s="74"/>
      <c r="BA560" s="74"/>
    </row>
    <row r="561" spans="1:53" ht="26.25" customHeight="1" x14ac:dyDescent="0.2">
      <c r="A561" s="77"/>
      <c r="B561" s="78"/>
      <c r="C561" s="77">
        <v>558</v>
      </c>
      <c r="D561" s="85" t="s">
        <v>608</v>
      </c>
      <c r="E561" s="86" t="str">
        <f t="array" aca="1" ref="E561" ca="1">IFERROR(IMAGE(INDEX(Poke_Ref!$C$2:$C$745, MATCH(D561, Poke_Ref!$B$2:$B$745,0)), 3), "")</f>
        <v/>
      </c>
      <c r="F561" s="7"/>
      <c r="G561" s="7"/>
      <c r="H561" s="7" t="s">
        <v>8</v>
      </c>
      <c r="I561" s="7"/>
      <c r="J561" s="7"/>
      <c r="K561" s="7"/>
      <c r="L561" s="7"/>
      <c r="M561" s="7"/>
      <c r="N561" s="7"/>
      <c r="O561" s="7"/>
      <c r="P561" s="7"/>
      <c r="Q561" s="7"/>
      <c r="R561" s="7"/>
      <c r="S561" s="7"/>
      <c r="T561" s="7"/>
      <c r="U561" s="7"/>
      <c r="V561" s="7"/>
      <c r="W561" s="7"/>
      <c r="X561" s="103"/>
      <c r="Y561" s="103"/>
      <c r="Z561" s="103"/>
      <c r="AA561" s="103"/>
      <c r="AB561" s="103"/>
      <c r="AC561" s="103"/>
      <c r="AD561" s="103"/>
      <c r="AE561" s="103"/>
      <c r="AF561" s="73"/>
      <c r="AG561" s="74"/>
      <c r="AH561" s="74"/>
      <c r="AI561" s="74"/>
      <c r="AJ561" s="74"/>
      <c r="AK561" s="74"/>
      <c r="AL561" s="74"/>
      <c r="AM561" s="74"/>
      <c r="AN561" s="74"/>
      <c r="AO561" s="74"/>
      <c r="AP561" s="74"/>
      <c r="AQ561" s="74"/>
      <c r="AR561" s="74"/>
      <c r="AS561" s="74"/>
      <c r="AT561" s="74"/>
      <c r="AU561" s="74"/>
      <c r="AV561" s="74"/>
      <c r="AW561" s="74"/>
      <c r="AX561" s="74"/>
      <c r="AY561" s="74"/>
      <c r="AZ561" s="74"/>
      <c r="BA561" s="74"/>
    </row>
    <row r="562" spans="1:53" ht="26.25" customHeight="1" x14ac:dyDescent="0.2">
      <c r="A562" s="77"/>
      <c r="B562" s="78"/>
      <c r="C562" s="77">
        <v>559</v>
      </c>
      <c r="D562" s="85" t="s">
        <v>609</v>
      </c>
      <c r="E562" s="86" t="str">
        <f t="array" aca="1" ref="E562" ca="1">IFERROR(IMAGE(INDEX(Poke_Ref!$C$2:$C$745, MATCH(D562, Poke_Ref!$B$2:$B$745,0)), 3), "")</f>
        <v/>
      </c>
      <c r="F562" s="7"/>
      <c r="G562" s="7"/>
      <c r="H562" s="7"/>
      <c r="I562" s="7"/>
      <c r="J562" s="7"/>
      <c r="K562" s="7"/>
      <c r="L562" s="7"/>
      <c r="M562" s="7"/>
      <c r="N562" s="7"/>
      <c r="O562" s="7"/>
      <c r="P562" s="7"/>
      <c r="Q562" s="7"/>
      <c r="R562" s="7"/>
      <c r="S562" s="7"/>
      <c r="T562" s="7"/>
      <c r="U562" s="7"/>
      <c r="V562" s="7"/>
      <c r="W562" s="7"/>
      <c r="X562" s="103"/>
      <c r="Y562" s="103"/>
      <c r="Z562" s="103"/>
      <c r="AA562" s="103"/>
      <c r="AB562" s="103"/>
      <c r="AC562" s="103"/>
      <c r="AD562" s="103"/>
      <c r="AE562" s="103"/>
      <c r="AF562" s="73"/>
      <c r="AG562" s="74"/>
      <c r="AH562" s="74"/>
      <c r="AI562" s="74"/>
      <c r="AJ562" s="74"/>
      <c r="AK562" s="74"/>
      <c r="AL562" s="74"/>
      <c r="AM562" s="74"/>
      <c r="AN562" s="74"/>
      <c r="AO562" s="74"/>
      <c r="AP562" s="74"/>
      <c r="AQ562" s="74"/>
      <c r="AR562" s="74"/>
      <c r="AS562" s="74"/>
      <c r="AT562" s="74"/>
      <c r="AU562" s="74"/>
      <c r="AV562" s="74"/>
      <c r="AW562" s="74"/>
      <c r="AX562" s="74"/>
      <c r="AY562" s="74"/>
      <c r="AZ562" s="74"/>
      <c r="BA562" s="74"/>
    </row>
    <row r="563" spans="1:53" ht="26.25" customHeight="1" x14ac:dyDescent="0.2">
      <c r="A563" s="77"/>
      <c r="B563" s="78"/>
      <c r="C563" s="77">
        <v>560</v>
      </c>
      <c r="D563" s="85" t="s">
        <v>610</v>
      </c>
      <c r="E563" s="86" t="str">
        <f t="array" aca="1" ref="E563" ca="1">IFERROR(IMAGE(INDEX(Poke_Ref!$C$2:$C$745, MATCH(D563, Poke_Ref!$B$2:$B$745,0)), 3), "")</f>
        <v/>
      </c>
      <c r="F563" s="7"/>
      <c r="G563" s="7"/>
      <c r="H563" s="7"/>
      <c r="I563" s="7"/>
      <c r="J563" s="7"/>
      <c r="K563" s="7"/>
      <c r="L563" s="7"/>
      <c r="M563" s="7"/>
      <c r="N563" s="7"/>
      <c r="O563" s="7"/>
      <c r="P563" s="7"/>
      <c r="Q563" s="7"/>
      <c r="R563" s="7"/>
      <c r="S563" s="7"/>
      <c r="T563" s="7"/>
      <c r="U563" s="7"/>
      <c r="V563" s="7"/>
      <c r="W563" s="7"/>
      <c r="X563" s="103"/>
      <c r="Y563" s="103"/>
      <c r="Z563" s="103"/>
      <c r="AA563" s="103"/>
      <c r="AB563" s="103"/>
      <c r="AC563" s="103"/>
      <c r="AD563" s="103"/>
      <c r="AE563" s="103"/>
      <c r="AF563" s="73"/>
      <c r="AG563" s="74"/>
      <c r="AH563" s="74"/>
      <c r="AI563" s="74"/>
      <c r="AJ563" s="74"/>
      <c r="AK563" s="74"/>
      <c r="AL563" s="74"/>
      <c r="AM563" s="74"/>
      <c r="AN563" s="74"/>
      <c r="AO563" s="74"/>
      <c r="AP563" s="74"/>
      <c r="AQ563" s="74"/>
      <c r="AR563" s="74"/>
      <c r="AS563" s="74"/>
      <c r="AT563" s="74"/>
      <c r="AU563" s="74"/>
      <c r="AV563" s="74"/>
      <c r="AW563" s="74"/>
      <c r="AX563" s="74"/>
      <c r="AY563" s="74"/>
      <c r="AZ563" s="74"/>
      <c r="BA563" s="74"/>
    </row>
    <row r="564" spans="1:53" ht="26.25" customHeight="1" x14ac:dyDescent="0.2">
      <c r="A564" s="77"/>
      <c r="B564" s="78"/>
      <c r="C564" s="77">
        <v>561</v>
      </c>
      <c r="D564" s="85" t="s">
        <v>611</v>
      </c>
      <c r="E564" s="86" t="str">
        <f t="array" aca="1" ref="E564" ca="1">IFERROR(IMAGE(INDEX(Poke_Ref!$C$2:$C$745, MATCH(D564, Poke_Ref!$B$2:$B$745,0)), 3), "")</f>
        <v/>
      </c>
      <c r="F564" s="7"/>
      <c r="G564" s="7"/>
      <c r="H564" s="7"/>
      <c r="I564" s="7"/>
      <c r="J564" s="7"/>
      <c r="K564" s="7"/>
      <c r="L564" s="7"/>
      <c r="M564" s="7"/>
      <c r="N564" s="7"/>
      <c r="O564" s="7"/>
      <c r="P564" s="7"/>
      <c r="Q564" s="7"/>
      <c r="R564" s="7"/>
      <c r="S564" s="7"/>
      <c r="T564" s="7"/>
      <c r="U564" s="7"/>
      <c r="V564" s="7"/>
      <c r="W564" s="7"/>
      <c r="X564" s="103"/>
      <c r="Y564" s="103"/>
      <c r="Z564" s="103"/>
      <c r="AA564" s="103"/>
      <c r="AB564" s="103"/>
      <c r="AC564" s="103"/>
      <c r="AD564" s="103"/>
      <c r="AE564" s="103"/>
      <c r="AF564" s="73"/>
      <c r="AG564" s="74"/>
      <c r="AH564" s="74"/>
      <c r="AI564" s="74"/>
      <c r="AJ564" s="74"/>
      <c r="AK564" s="74"/>
      <c r="AL564" s="74"/>
      <c r="AM564" s="74"/>
      <c r="AN564" s="74"/>
      <c r="AO564" s="74"/>
      <c r="AP564" s="74"/>
      <c r="AQ564" s="74"/>
      <c r="AR564" s="74"/>
      <c r="AS564" s="74"/>
      <c r="AT564" s="74"/>
      <c r="AU564" s="74"/>
      <c r="AV564" s="74"/>
      <c r="AW564" s="74"/>
      <c r="AX564" s="74"/>
      <c r="AY564" s="74"/>
      <c r="AZ564" s="74"/>
      <c r="BA564" s="74"/>
    </row>
    <row r="565" spans="1:53" ht="26.25" customHeight="1" x14ac:dyDescent="0.2">
      <c r="A565" s="77"/>
      <c r="B565" s="78"/>
      <c r="C565" s="77">
        <v>562</v>
      </c>
      <c r="D565" s="85" t="s">
        <v>612</v>
      </c>
      <c r="E565" s="86" t="str">
        <f t="array" aca="1" ref="E565" ca="1">IFERROR(IMAGE(INDEX(Poke_Ref!$C$2:$C$745, MATCH(D565, Poke_Ref!$B$2:$B$745,0)), 3), "")</f>
        <v/>
      </c>
      <c r="F565" s="7"/>
      <c r="G565" s="7"/>
      <c r="H565" s="7" t="s">
        <v>8</v>
      </c>
      <c r="I565" s="7"/>
      <c r="J565" s="7"/>
      <c r="K565" s="7"/>
      <c r="L565" s="7"/>
      <c r="M565" s="7"/>
      <c r="N565" s="7"/>
      <c r="O565" s="7"/>
      <c r="P565" s="7"/>
      <c r="Q565" s="7"/>
      <c r="R565" s="7"/>
      <c r="S565" s="7"/>
      <c r="T565" s="7"/>
      <c r="U565" s="7"/>
      <c r="V565" s="7"/>
      <c r="W565" s="7"/>
      <c r="X565" s="103"/>
      <c r="Y565" s="103"/>
      <c r="Z565" s="103"/>
      <c r="AA565" s="103"/>
      <c r="AB565" s="103"/>
      <c r="AC565" s="103"/>
      <c r="AD565" s="103"/>
      <c r="AE565" s="103"/>
      <c r="AF565" s="73"/>
      <c r="AG565" s="74"/>
      <c r="AH565" s="74"/>
      <c r="AI565" s="74"/>
      <c r="AJ565" s="74"/>
      <c r="AK565" s="74"/>
      <c r="AL565" s="74"/>
      <c r="AM565" s="74"/>
      <c r="AN565" s="74"/>
      <c r="AO565" s="74"/>
      <c r="AP565" s="74"/>
      <c r="AQ565" s="74"/>
      <c r="AR565" s="74"/>
      <c r="AS565" s="74"/>
      <c r="AT565" s="74"/>
      <c r="AU565" s="74"/>
      <c r="AV565" s="74"/>
      <c r="AW565" s="74"/>
      <c r="AX565" s="74"/>
      <c r="AY565" s="74"/>
      <c r="AZ565" s="74"/>
      <c r="BA565" s="74"/>
    </row>
    <row r="566" spans="1:53" ht="26.25" customHeight="1" x14ac:dyDescent="0.2">
      <c r="A566" s="77"/>
      <c r="B566" s="78"/>
      <c r="C566" s="77">
        <v>563</v>
      </c>
      <c r="D566" s="85" t="s">
        <v>613</v>
      </c>
      <c r="E566" s="86" t="str">
        <f t="array" aca="1" ref="E566" ca="1">IFERROR(IMAGE(INDEX(Poke_Ref!$C$2:$C$745, MATCH(D566, Poke_Ref!$B$2:$B$745,0)), 3), "")</f>
        <v/>
      </c>
      <c r="F566" s="7"/>
      <c r="G566" s="7"/>
      <c r="H566" s="7" t="s">
        <v>8</v>
      </c>
      <c r="I566" s="7"/>
      <c r="J566" s="7"/>
      <c r="K566" s="7"/>
      <c r="L566" s="7"/>
      <c r="M566" s="7"/>
      <c r="N566" s="7"/>
      <c r="O566" s="7"/>
      <c r="P566" s="7"/>
      <c r="Q566" s="7"/>
      <c r="R566" s="7"/>
      <c r="S566" s="7"/>
      <c r="T566" s="7"/>
      <c r="U566" s="7"/>
      <c r="V566" s="7"/>
      <c r="W566" s="7"/>
      <c r="X566" s="103"/>
      <c r="Y566" s="103"/>
      <c r="Z566" s="103"/>
      <c r="AA566" s="103"/>
      <c r="AB566" s="103"/>
      <c r="AC566" s="103"/>
      <c r="AD566" s="103"/>
      <c r="AE566" s="103"/>
      <c r="AF566" s="73"/>
      <c r="AG566" s="74"/>
      <c r="AH566" s="74"/>
      <c r="AI566" s="74"/>
      <c r="AJ566" s="74"/>
      <c r="AK566" s="74"/>
      <c r="AL566" s="74"/>
      <c r="AM566" s="74"/>
      <c r="AN566" s="74"/>
      <c r="AO566" s="74"/>
      <c r="AP566" s="74"/>
      <c r="AQ566" s="74"/>
      <c r="AR566" s="74"/>
      <c r="AS566" s="74"/>
      <c r="AT566" s="74"/>
      <c r="AU566" s="74"/>
      <c r="AV566" s="74"/>
      <c r="AW566" s="74"/>
      <c r="AX566" s="74"/>
      <c r="AY566" s="74"/>
      <c r="AZ566" s="74"/>
      <c r="BA566" s="74"/>
    </row>
    <row r="567" spans="1:53" ht="26.25" customHeight="1" x14ac:dyDescent="0.2">
      <c r="A567" s="77"/>
      <c r="B567" s="78"/>
      <c r="C567" s="77">
        <v>564</v>
      </c>
      <c r="D567" s="85" t="s">
        <v>614</v>
      </c>
      <c r="E567" s="86" t="str">
        <f t="array" aca="1" ref="E567" ca="1">IFERROR(IMAGE(INDEX(Poke_Ref!$C$2:$C$745, MATCH(D567, Poke_Ref!$B$2:$B$745,0)), 3), "")</f>
        <v/>
      </c>
      <c r="F567" s="87"/>
      <c r="G567" s="87"/>
      <c r="H567" s="87"/>
      <c r="I567" s="87"/>
      <c r="J567" s="87"/>
      <c r="K567" s="87"/>
      <c r="L567" s="87"/>
      <c r="M567" s="87"/>
      <c r="N567" s="87"/>
      <c r="O567" s="87"/>
      <c r="P567" s="87"/>
      <c r="Q567" s="87"/>
      <c r="R567" s="87"/>
      <c r="S567" s="87"/>
      <c r="T567" s="87"/>
      <c r="U567" s="87"/>
      <c r="V567" s="87"/>
      <c r="W567" s="87"/>
      <c r="X567" s="101"/>
      <c r="Y567" s="101"/>
      <c r="Z567" s="101"/>
      <c r="AA567" s="101"/>
      <c r="AB567" s="101"/>
      <c r="AC567" s="101"/>
      <c r="AD567" s="101"/>
      <c r="AE567" s="101"/>
      <c r="AF567" s="73"/>
      <c r="AG567" s="74"/>
      <c r="AH567" s="74"/>
      <c r="AI567" s="74"/>
      <c r="AJ567" s="74"/>
      <c r="AK567" s="74"/>
      <c r="AL567" s="74"/>
      <c r="AM567" s="74"/>
      <c r="AN567" s="74"/>
      <c r="AO567" s="74"/>
      <c r="AP567" s="74"/>
      <c r="AQ567" s="74"/>
      <c r="AR567" s="74"/>
      <c r="AS567" s="74"/>
      <c r="AT567" s="74"/>
      <c r="AU567" s="74"/>
      <c r="AV567" s="74"/>
      <c r="AW567" s="74"/>
      <c r="AX567" s="74"/>
      <c r="AY567" s="74"/>
      <c r="AZ567" s="74"/>
      <c r="BA567" s="74"/>
    </row>
    <row r="568" spans="1:53" ht="26.25" customHeight="1" x14ac:dyDescent="0.2">
      <c r="A568" s="77"/>
      <c r="B568" s="78"/>
      <c r="C568" s="77">
        <v>565</v>
      </c>
      <c r="D568" s="85" t="s">
        <v>615</v>
      </c>
      <c r="E568" s="86" t="str">
        <f t="array" aca="1" ref="E568" ca="1">IFERROR(IMAGE(INDEX(Poke_Ref!$C$2:$C$745, MATCH(D568, Poke_Ref!$B$2:$B$745,0)), 3), "")</f>
        <v/>
      </c>
      <c r="F568" s="7"/>
      <c r="G568" s="7"/>
      <c r="H568" s="7"/>
      <c r="I568" s="7"/>
      <c r="J568" s="7"/>
      <c r="K568" s="7"/>
      <c r="L568" s="7"/>
      <c r="M568" s="7"/>
      <c r="N568" s="7"/>
      <c r="O568" s="7"/>
      <c r="P568" s="7"/>
      <c r="Q568" s="7"/>
      <c r="R568" s="7"/>
      <c r="S568" s="7"/>
      <c r="T568" s="7"/>
      <c r="U568" s="7"/>
      <c r="V568" s="7"/>
      <c r="W568" s="7"/>
      <c r="X568" s="103"/>
      <c r="Y568" s="103"/>
      <c r="Z568" s="103"/>
      <c r="AA568" s="103"/>
      <c r="AB568" s="103"/>
      <c r="AC568" s="103"/>
      <c r="AD568" s="103"/>
      <c r="AE568" s="103"/>
      <c r="AF568" s="73"/>
      <c r="AG568" s="74"/>
      <c r="AH568" s="74"/>
      <c r="AI568" s="74"/>
      <c r="AJ568" s="74"/>
      <c r="AK568" s="74"/>
      <c r="AL568" s="74"/>
      <c r="AM568" s="74"/>
      <c r="AN568" s="74"/>
      <c r="AO568" s="74"/>
      <c r="AP568" s="74"/>
      <c r="AQ568" s="74"/>
      <c r="AR568" s="74"/>
      <c r="AS568" s="74"/>
      <c r="AT568" s="74"/>
      <c r="AU568" s="74"/>
      <c r="AV568" s="74"/>
      <c r="AW568" s="74"/>
      <c r="AX568" s="74"/>
      <c r="AY568" s="74"/>
      <c r="AZ568" s="74"/>
      <c r="BA568" s="74"/>
    </row>
    <row r="569" spans="1:53" ht="26.25" customHeight="1" x14ac:dyDescent="0.2">
      <c r="A569" s="77"/>
      <c r="B569" s="78"/>
      <c r="C569" s="77">
        <v>566</v>
      </c>
      <c r="D569" s="85" t="s">
        <v>616</v>
      </c>
      <c r="E569" s="86" t="str">
        <f t="array" aca="1" ref="E569" ca="1">IFERROR(IMAGE(INDEX(Poke_Ref!$C$2:$C$745, MATCH(D569, Poke_Ref!$B$2:$B$745,0)), 3), "")</f>
        <v/>
      </c>
      <c r="F569" s="7"/>
      <c r="G569" s="7"/>
      <c r="H569" s="7" t="s">
        <v>8</v>
      </c>
      <c r="I569" s="7"/>
      <c r="J569" s="7"/>
      <c r="K569" s="7"/>
      <c r="L569" s="7"/>
      <c r="M569" s="7"/>
      <c r="N569" s="7"/>
      <c r="O569" s="7"/>
      <c r="P569" s="7"/>
      <c r="Q569" s="7"/>
      <c r="R569" s="7"/>
      <c r="S569" s="7"/>
      <c r="T569" s="7"/>
      <c r="U569" s="7"/>
      <c r="V569" s="7"/>
      <c r="W569" s="7"/>
      <c r="X569" s="103"/>
      <c r="Y569" s="103"/>
      <c r="Z569" s="103"/>
      <c r="AA569" s="103"/>
      <c r="AB569" s="103"/>
      <c r="AC569" s="103"/>
      <c r="AD569" s="103"/>
      <c r="AE569" s="103"/>
      <c r="AF569" s="73"/>
      <c r="AG569" s="74"/>
      <c r="AH569" s="74"/>
      <c r="AI569" s="74"/>
      <c r="AJ569" s="74"/>
      <c r="AK569" s="74"/>
      <c r="AL569" s="74"/>
      <c r="AM569" s="74"/>
      <c r="AN569" s="74"/>
      <c r="AO569" s="74"/>
      <c r="AP569" s="74"/>
      <c r="AQ569" s="74"/>
      <c r="AR569" s="74"/>
      <c r="AS569" s="74"/>
      <c r="AT569" s="74"/>
      <c r="AU569" s="74"/>
      <c r="AV569" s="74"/>
      <c r="AW569" s="74"/>
      <c r="AX569" s="74"/>
      <c r="AY569" s="74"/>
      <c r="AZ569" s="74"/>
      <c r="BA569" s="74"/>
    </row>
    <row r="570" spans="1:53" ht="26.25" customHeight="1" x14ac:dyDescent="0.2">
      <c r="A570" s="77"/>
      <c r="B570" s="78"/>
      <c r="C570" s="77">
        <v>567</v>
      </c>
      <c r="D570" s="85" t="s">
        <v>617</v>
      </c>
      <c r="E570" s="86" t="str">
        <f t="array" aca="1" ref="E570" ca="1">IFERROR(IMAGE(INDEX(Poke_Ref!$C$2:$C$745, MATCH(D570, Poke_Ref!$B$2:$B$745,0)), 3), "")</f>
        <v/>
      </c>
      <c r="F570" s="95"/>
      <c r="G570" s="95"/>
      <c r="H570" s="95"/>
      <c r="I570" s="95"/>
      <c r="J570" s="95"/>
      <c r="K570" s="95"/>
      <c r="L570" s="95"/>
      <c r="M570" s="95"/>
      <c r="N570" s="95"/>
      <c r="O570" s="95"/>
      <c r="P570" s="95"/>
      <c r="Q570" s="95"/>
      <c r="R570" s="95"/>
      <c r="S570" s="95"/>
      <c r="T570" s="95"/>
      <c r="U570" s="95"/>
      <c r="V570" s="95"/>
      <c r="W570" s="95"/>
      <c r="X570" s="102"/>
      <c r="Y570" s="102"/>
      <c r="Z570" s="102"/>
      <c r="AA570" s="102"/>
      <c r="AB570" s="102"/>
      <c r="AC570" s="102"/>
      <c r="AD570" s="102"/>
      <c r="AE570" s="102"/>
      <c r="AF570" s="73"/>
      <c r="AG570" s="74"/>
      <c r="AH570" s="74"/>
      <c r="AI570" s="74"/>
      <c r="AJ570" s="74"/>
      <c r="AK570" s="74"/>
      <c r="AL570" s="74"/>
      <c r="AM570" s="74"/>
      <c r="AN570" s="74"/>
      <c r="AO570" s="74"/>
      <c r="AP570" s="74"/>
      <c r="AQ570" s="74"/>
      <c r="AR570" s="74"/>
      <c r="AS570" s="74"/>
      <c r="AT570" s="74"/>
      <c r="AU570" s="74"/>
      <c r="AV570" s="74"/>
      <c r="AW570" s="74"/>
      <c r="AX570" s="74"/>
      <c r="AY570" s="74"/>
      <c r="AZ570" s="74"/>
      <c r="BA570" s="74"/>
    </row>
    <row r="571" spans="1:53" ht="26.25" customHeight="1" x14ac:dyDescent="0.2">
      <c r="A571" s="77"/>
      <c r="B571" s="78"/>
      <c r="C571" s="77">
        <v>568</v>
      </c>
      <c r="D571" s="85" t="s">
        <v>618</v>
      </c>
      <c r="E571" s="86" t="str">
        <f t="array" aca="1" ref="E571" ca="1">IFERROR(IMAGE(INDEX(Poke_Ref!$C$2:$C$745, MATCH(D571, Poke_Ref!$B$2:$B$745,0)), 3), "")</f>
        <v/>
      </c>
      <c r="F571" s="7"/>
      <c r="G571" s="7"/>
      <c r="H571" s="7"/>
      <c r="I571" s="7"/>
      <c r="J571" s="7"/>
      <c r="K571" s="7"/>
      <c r="L571" s="7"/>
      <c r="M571" s="7"/>
      <c r="N571" s="7"/>
      <c r="O571" s="7"/>
      <c r="P571" s="7"/>
      <c r="Q571" s="7"/>
      <c r="R571" s="7"/>
      <c r="S571" s="7"/>
      <c r="T571" s="7"/>
      <c r="U571" s="7"/>
      <c r="V571" s="7"/>
      <c r="W571" s="7"/>
      <c r="X571" s="103"/>
      <c r="Y571" s="103"/>
      <c r="Z571" s="103"/>
      <c r="AA571" s="103"/>
      <c r="AB571" s="103"/>
      <c r="AC571" s="103"/>
      <c r="AD571" s="103"/>
      <c r="AE571" s="103"/>
      <c r="AF571" s="73"/>
      <c r="AG571" s="74"/>
      <c r="AH571" s="74"/>
      <c r="AI571" s="74"/>
      <c r="AJ571" s="74"/>
      <c r="AK571" s="74"/>
      <c r="AL571" s="74"/>
      <c r="AM571" s="74"/>
      <c r="AN571" s="74"/>
      <c r="AO571" s="74"/>
      <c r="AP571" s="74"/>
      <c r="AQ571" s="74"/>
      <c r="AR571" s="74"/>
      <c r="AS571" s="74"/>
      <c r="AT571" s="74"/>
      <c r="AU571" s="74"/>
      <c r="AV571" s="74"/>
      <c r="AW571" s="74"/>
      <c r="AX571" s="74"/>
      <c r="AY571" s="74"/>
      <c r="AZ571" s="74"/>
      <c r="BA571" s="74"/>
    </row>
    <row r="572" spans="1:53" ht="26.25" customHeight="1" x14ac:dyDescent="0.2">
      <c r="A572" s="77"/>
      <c r="B572" s="78"/>
      <c r="C572" s="77">
        <v>569</v>
      </c>
      <c r="D572" s="85" t="s">
        <v>619</v>
      </c>
      <c r="E572" s="86" t="str">
        <f t="array" aca="1" ref="E572" ca="1">IFERROR(IMAGE(INDEX(Poke_Ref!$C$2:$C$745, MATCH(D572, Poke_Ref!$B$2:$B$745,0)), 3), "")</f>
        <v/>
      </c>
      <c r="F572" s="7"/>
      <c r="G572" s="7"/>
      <c r="H572" s="7"/>
      <c r="I572" s="7"/>
      <c r="J572" s="7"/>
      <c r="K572" s="7"/>
      <c r="L572" s="7"/>
      <c r="M572" s="7"/>
      <c r="N572" s="7"/>
      <c r="O572" s="7"/>
      <c r="P572" s="7"/>
      <c r="Q572" s="7"/>
      <c r="R572" s="7"/>
      <c r="S572" s="7"/>
      <c r="T572" s="7"/>
      <c r="U572" s="7"/>
      <c r="V572" s="7"/>
      <c r="W572" s="7"/>
      <c r="X572" s="103"/>
      <c r="Y572" s="103"/>
      <c r="Z572" s="103"/>
      <c r="AA572" s="103"/>
      <c r="AB572" s="103"/>
      <c r="AC572" s="103"/>
      <c r="AD572" s="103"/>
      <c r="AE572" s="103"/>
      <c r="AF572" s="73"/>
      <c r="AG572" s="74"/>
      <c r="AH572" s="74"/>
      <c r="AI572" s="74"/>
      <c r="AJ572" s="74"/>
      <c r="AK572" s="74"/>
      <c r="AL572" s="74"/>
      <c r="AM572" s="74"/>
      <c r="AN572" s="74"/>
      <c r="AO572" s="74"/>
      <c r="AP572" s="74"/>
      <c r="AQ572" s="74"/>
      <c r="AR572" s="74"/>
      <c r="AS572" s="74"/>
      <c r="AT572" s="74"/>
      <c r="AU572" s="74"/>
      <c r="AV572" s="74"/>
      <c r="AW572" s="74"/>
      <c r="AX572" s="74"/>
      <c r="AY572" s="74"/>
      <c r="AZ572" s="74"/>
      <c r="BA572" s="74"/>
    </row>
    <row r="573" spans="1:53" ht="26.25" customHeight="1" x14ac:dyDescent="0.2">
      <c r="A573" s="77"/>
      <c r="B573" s="78"/>
      <c r="C573" s="77">
        <v>570</v>
      </c>
      <c r="D573" s="85" t="s">
        <v>620</v>
      </c>
      <c r="E573" s="86" t="str">
        <f t="array" aca="1" ref="E573" ca="1">IFERROR(IMAGE(INDEX(Poke_Ref!$C$2:$C$745, MATCH(D573, Poke_Ref!$B$2:$B$745,0)), 3), "")</f>
        <v/>
      </c>
      <c r="F573" s="7"/>
      <c r="G573" s="7"/>
      <c r="H573" s="7" t="s">
        <v>8</v>
      </c>
      <c r="I573" s="7"/>
      <c r="J573" s="7"/>
      <c r="K573" s="7"/>
      <c r="L573" s="7"/>
      <c r="M573" s="7"/>
      <c r="N573" s="7"/>
      <c r="O573" s="7"/>
      <c r="P573" s="7"/>
      <c r="Q573" s="7"/>
      <c r="R573" s="7"/>
      <c r="S573" s="7"/>
      <c r="T573" s="7"/>
      <c r="U573" s="7"/>
      <c r="V573" s="7"/>
      <c r="W573" s="7"/>
      <c r="X573" s="103"/>
      <c r="Y573" s="103"/>
      <c r="Z573" s="103"/>
      <c r="AA573" s="103"/>
      <c r="AB573" s="103"/>
      <c r="AC573" s="103"/>
      <c r="AD573" s="103"/>
      <c r="AE573" s="103"/>
      <c r="AF573" s="73"/>
      <c r="AG573" s="74"/>
      <c r="AH573" s="74"/>
      <c r="AI573" s="74"/>
      <c r="AJ573" s="74"/>
      <c r="AK573" s="74"/>
      <c r="AL573" s="74"/>
      <c r="AM573" s="74"/>
      <c r="AN573" s="74"/>
      <c r="AO573" s="74"/>
      <c r="AP573" s="74"/>
      <c r="AQ573" s="74"/>
      <c r="AR573" s="74"/>
      <c r="AS573" s="74"/>
      <c r="AT573" s="74"/>
      <c r="AU573" s="74"/>
      <c r="AV573" s="74"/>
      <c r="AW573" s="74"/>
      <c r="AX573" s="74"/>
      <c r="AY573" s="74"/>
      <c r="AZ573" s="74"/>
      <c r="BA573" s="74"/>
    </row>
    <row r="574" spans="1:53" ht="26.25" customHeight="1" x14ac:dyDescent="0.2">
      <c r="A574" s="77"/>
      <c r="B574" s="78"/>
      <c r="C574" s="77">
        <v>571</v>
      </c>
      <c r="D574" s="85" t="s">
        <v>621</v>
      </c>
      <c r="E574" s="86" t="str">
        <f t="array" aca="1" ref="E574" ca="1">IFERROR(IMAGE(INDEX(Poke_Ref!$C$2:$C$745, MATCH(D574, Poke_Ref!$B$2:$B$745,0)), 3), "")</f>
        <v/>
      </c>
      <c r="F574" s="7"/>
      <c r="G574" s="7"/>
      <c r="H574" s="7"/>
      <c r="I574" s="7"/>
      <c r="J574" s="7"/>
      <c r="K574" s="7"/>
      <c r="L574" s="7"/>
      <c r="M574" s="7"/>
      <c r="N574" s="7"/>
      <c r="O574" s="7"/>
      <c r="P574" s="7"/>
      <c r="Q574" s="7"/>
      <c r="R574" s="7"/>
      <c r="S574" s="7"/>
      <c r="T574" s="7"/>
      <c r="U574" s="7"/>
      <c r="V574" s="7"/>
      <c r="W574" s="7"/>
      <c r="X574" s="103"/>
      <c r="Y574" s="103"/>
      <c r="Z574" s="103"/>
      <c r="AA574" s="103"/>
      <c r="AB574" s="103"/>
      <c r="AC574" s="103"/>
      <c r="AD574" s="103"/>
      <c r="AE574" s="103"/>
      <c r="AF574" s="73"/>
      <c r="AG574" s="74"/>
      <c r="AH574" s="74"/>
      <c r="AI574" s="74"/>
      <c r="AJ574" s="74"/>
      <c r="AK574" s="74"/>
      <c r="AL574" s="74"/>
      <c r="AM574" s="74"/>
      <c r="AN574" s="74"/>
      <c r="AO574" s="74"/>
      <c r="AP574" s="74"/>
      <c r="AQ574" s="74"/>
      <c r="AR574" s="74"/>
      <c r="AS574" s="74"/>
      <c r="AT574" s="74"/>
      <c r="AU574" s="74"/>
      <c r="AV574" s="74"/>
      <c r="AW574" s="74"/>
      <c r="AX574" s="74"/>
      <c r="AY574" s="74"/>
      <c r="AZ574" s="74"/>
      <c r="BA574" s="74"/>
    </row>
    <row r="575" spans="1:53" ht="26.25" customHeight="1" x14ac:dyDescent="0.2">
      <c r="A575" s="77"/>
      <c r="B575" s="78"/>
      <c r="C575" s="77">
        <v>572</v>
      </c>
      <c r="D575" s="85" t="s">
        <v>622</v>
      </c>
      <c r="E575" s="86" t="str">
        <f t="array" aca="1" ref="E575" ca="1">IFERROR(IMAGE(INDEX(Poke_Ref!$C$2:$C$745, MATCH(D575, Poke_Ref!$B$2:$B$745,0)), 3), "")</f>
        <v/>
      </c>
      <c r="F575" s="7"/>
      <c r="G575" s="7"/>
      <c r="H575" s="7" t="s">
        <v>8</v>
      </c>
      <c r="I575" s="7"/>
      <c r="J575" s="7"/>
      <c r="K575" s="7"/>
      <c r="L575" s="7"/>
      <c r="M575" s="7"/>
      <c r="N575" s="7"/>
      <c r="O575" s="7"/>
      <c r="P575" s="7"/>
      <c r="Q575" s="7"/>
      <c r="R575" s="7"/>
      <c r="S575" s="7"/>
      <c r="T575" s="7"/>
      <c r="U575" s="7"/>
      <c r="V575" s="7"/>
      <c r="W575" s="7"/>
      <c r="X575" s="103"/>
      <c r="Y575" s="103"/>
      <c r="Z575" s="103"/>
      <c r="AA575" s="103"/>
      <c r="AB575" s="103"/>
      <c r="AC575" s="103"/>
      <c r="AD575" s="103"/>
      <c r="AE575" s="103"/>
      <c r="AF575" s="73"/>
      <c r="AG575" s="74"/>
      <c r="AH575" s="74"/>
      <c r="AI575" s="74"/>
      <c r="AJ575" s="74"/>
      <c r="AK575" s="74"/>
      <c r="AL575" s="74"/>
      <c r="AM575" s="74"/>
      <c r="AN575" s="74"/>
      <c r="AO575" s="74"/>
      <c r="AP575" s="74"/>
      <c r="AQ575" s="74"/>
      <c r="AR575" s="74"/>
      <c r="AS575" s="74"/>
      <c r="AT575" s="74"/>
      <c r="AU575" s="74"/>
      <c r="AV575" s="74"/>
      <c r="AW575" s="74"/>
      <c r="AX575" s="74"/>
      <c r="AY575" s="74"/>
      <c r="AZ575" s="74"/>
      <c r="BA575" s="74"/>
    </row>
    <row r="576" spans="1:53" ht="26.25" customHeight="1" x14ac:dyDescent="0.2">
      <c r="A576" s="77"/>
      <c r="B576" s="78"/>
      <c r="C576" s="77">
        <v>573</v>
      </c>
      <c r="D576" s="85" t="s">
        <v>623</v>
      </c>
      <c r="E576" s="86" t="str">
        <f t="array" aca="1" ref="E576" ca="1">IFERROR(IMAGE(INDEX(Poke_Ref!$C$2:$C$745, MATCH(D576, Poke_Ref!$B$2:$B$745,0)), 3), "")</f>
        <v/>
      </c>
      <c r="F576" s="95"/>
      <c r="G576" s="95"/>
      <c r="H576" s="95"/>
      <c r="I576" s="95"/>
      <c r="J576" s="95"/>
      <c r="K576" s="95"/>
      <c r="L576" s="95"/>
      <c r="M576" s="95"/>
      <c r="N576" s="95"/>
      <c r="O576" s="95"/>
      <c r="P576" s="95"/>
      <c r="Q576" s="95"/>
      <c r="R576" s="95"/>
      <c r="S576" s="95"/>
      <c r="T576" s="95"/>
      <c r="U576" s="95"/>
      <c r="V576" s="95"/>
      <c r="W576" s="95"/>
      <c r="X576" s="102"/>
      <c r="Y576" s="102"/>
      <c r="Z576" s="102"/>
      <c r="AA576" s="102"/>
      <c r="AB576" s="102"/>
      <c r="AC576" s="102"/>
      <c r="AD576" s="102"/>
      <c r="AE576" s="102"/>
      <c r="AF576" s="73"/>
      <c r="AG576" s="74"/>
      <c r="AH576" s="74"/>
      <c r="AI576" s="74"/>
      <c r="AJ576" s="74"/>
      <c r="AK576" s="74"/>
      <c r="AL576" s="74"/>
      <c r="AM576" s="74"/>
      <c r="AN576" s="74"/>
      <c r="AO576" s="74"/>
      <c r="AP576" s="74"/>
      <c r="AQ576" s="74"/>
      <c r="AR576" s="74"/>
      <c r="AS576" s="74"/>
      <c r="AT576" s="74"/>
      <c r="AU576" s="74"/>
      <c r="AV576" s="74"/>
      <c r="AW576" s="74"/>
      <c r="AX576" s="74"/>
      <c r="AY576" s="74"/>
      <c r="AZ576" s="74"/>
      <c r="BA576" s="74"/>
    </row>
    <row r="577" spans="1:53" ht="26.25" customHeight="1" x14ac:dyDescent="0.2">
      <c r="A577" s="77"/>
      <c r="B577" s="78"/>
      <c r="C577" s="77">
        <v>574</v>
      </c>
      <c r="D577" s="85" t="s">
        <v>624</v>
      </c>
      <c r="E577" s="86" t="str">
        <f t="array" aca="1" ref="E577" ca="1">IFERROR(IMAGE(INDEX(Poke_Ref!$C$2:$C$745, MATCH(D577, Poke_Ref!$B$2:$B$745,0)), 3), "")</f>
        <v/>
      </c>
      <c r="F577" s="7"/>
      <c r="G577" s="7"/>
      <c r="H577" s="7"/>
      <c r="I577" s="7"/>
      <c r="J577" s="7"/>
      <c r="K577" s="7"/>
      <c r="L577" s="7"/>
      <c r="M577" s="7"/>
      <c r="N577" s="7"/>
      <c r="O577" s="7"/>
      <c r="P577" s="7"/>
      <c r="Q577" s="7"/>
      <c r="R577" s="7"/>
      <c r="S577" s="7"/>
      <c r="T577" s="7"/>
      <c r="U577" s="7"/>
      <c r="V577" s="7"/>
      <c r="W577" s="7"/>
      <c r="X577" s="103"/>
      <c r="Y577" s="103"/>
      <c r="Z577" s="103"/>
      <c r="AA577" s="103"/>
      <c r="AB577" s="103"/>
      <c r="AC577" s="103"/>
      <c r="AD577" s="103"/>
      <c r="AE577" s="103"/>
      <c r="AF577" s="73"/>
      <c r="AG577" s="74"/>
      <c r="AH577" s="74"/>
      <c r="AI577" s="74"/>
      <c r="AJ577" s="74"/>
      <c r="AK577" s="74"/>
      <c r="AL577" s="74"/>
      <c r="AM577" s="74"/>
      <c r="AN577" s="74"/>
      <c r="AO577" s="74"/>
      <c r="AP577" s="74"/>
      <c r="AQ577" s="74"/>
      <c r="AR577" s="74"/>
      <c r="AS577" s="74"/>
      <c r="AT577" s="74"/>
      <c r="AU577" s="74"/>
      <c r="AV577" s="74"/>
      <c r="AW577" s="74"/>
      <c r="AX577" s="74"/>
      <c r="AY577" s="74"/>
      <c r="AZ577" s="74"/>
      <c r="BA577" s="74"/>
    </row>
    <row r="578" spans="1:53" ht="26.25" customHeight="1" x14ac:dyDescent="0.2">
      <c r="A578" s="77"/>
      <c r="B578" s="78"/>
      <c r="C578" s="77">
        <v>575</v>
      </c>
      <c r="D578" s="85" t="s">
        <v>625</v>
      </c>
      <c r="E578" s="86" t="str">
        <f t="array" aca="1" ref="E578" ca="1">IFERROR(IMAGE(INDEX(Poke_Ref!$C$2:$C$745, MATCH(D578, Poke_Ref!$B$2:$B$745,0)), 3), "")</f>
        <v/>
      </c>
      <c r="F578" s="7"/>
      <c r="G578" s="7"/>
      <c r="H578" s="7" t="s">
        <v>8</v>
      </c>
      <c r="I578" s="7"/>
      <c r="J578" s="7"/>
      <c r="K578" s="7"/>
      <c r="L578" s="7"/>
      <c r="M578" s="7"/>
      <c r="N578" s="7"/>
      <c r="O578" s="7"/>
      <c r="P578" s="7"/>
      <c r="Q578" s="7"/>
      <c r="R578" s="7"/>
      <c r="S578" s="7"/>
      <c r="T578" s="7"/>
      <c r="U578" s="7"/>
      <c r="V578" s="7"/>
      <c r="W578" s="7"/>
      <c r="X578" s="103"/>
      <c r="Y578" s="103"/>
      <c r="Z578" s="103"/>
      <c r="AA578" s="103"/>
      <c r="AB578" s="103"/>
      <c r="AC578" s="103"/>
      <c r="AD578" s="103"/>
      <c r="AE578" s="103"/>
      <c r="AF578" s="73"/>
      <c r="AG578" s="74"/>
      <c r="AH578" s="74"/>
      <c r="AI578" s="74"/>
      <c r="AJ578" s="74"/>
      <c r="AK578" s="74"/>
      <c r="AL578" s="74"/>
      <c r="AM578" s="74"/>
      <c r="AN578" s="74"/>
      <c r="AO578" s="74"/>
      <c r="AP578" s="74"/>
      <c r="AQ578" s="74"/>
      <c r="AR578" s="74"/>
      <c r="AS578" s="74"/>
      <c r="AT578" s="74"/>
      <c r="AU578" s="74"/>
      <c r="AV578" s="74"/>
      <c r="AW578" s="74"/>
      <c r="AX578" s="74"/>
      <c r="AY578" s="74"/>
      <c r="AZ578" s="74"/>
      <c r="BA578" s="74"/>
    </row>
    <row r="579" spans="1:53" ht="26.25" customHeight="1" x14ac:dyDescent="0.2">
      <c r="A579" s="77"/>
      <c r="B579" s="78"/>
      <c r="C579" s="77">
        <v>576</v>
      </c>
      <c r="D579" s="85" t="s">
        <v>626</v>
      </c>
      <c r="E579" s="86" t="str">
        <f t="array" aca="1" ref="E579" ca="1">IFERROR(IMAGE(INDEX(Poke_Ref!$C$2:$C$745, MATCH(D579, Poke_Ref!$B$2:$B$745,0)), 3), "")</f>
        <v/>
      </c>
      <c r="F579" s="95"/>
      <c r="G579" s="95"/>
      <c r="H579" s="95"/>
      <c r="I579" s="95"/>
      <c r="J579" s="95"/>
      <c r="K579" s="95"/>
      <c r="L579" s="95"/>
      <c r="M579" s="95"/>
      <c r="N579" s="95"/>
      <c r="O579" s="95"/>
      <c r="P579" s="95"/>
      <c r="Q579" s="95"/>
      <c r="R579" s="95"/>
      <c r="S579" s="95"/>
      <c r="T579" s="95"/>
      <c r="U579" s="95"/>
      <c r="V579" s="95"/>
      <c r="W579" s="95"/>
      <c r="X579" s="102"/>
      <c r="Y579" s="102"/>
      <c r="Z579" s="102"/>
      <c r="AA579" s="102"/>
      <c r="AB579" s="102"/>
      <c r="AC579" s="102"/>
      <c r="AD579" s="102"/>
      <c r="AE579" s="102"/>
      <c r="AF579" s="73"/>
      <c r="AG579" s="74"/>
      <c r="AH579" s="74"/>
      <c r="AI579" s="74"/>
      <c r="AJ579" s="74"/>
      <c r="AK579" s="74"/>
      <c r="AL579" s="74"/>
      <c r="AM579" s="74"/>
      <c r="AN579" s="74"/>
      <c r="AO579" s="74"/>
      <c r="AP579" s="74"/>
      <c r="AQ579" s="74"/>
      <c r="AR579" s="74"/>
      <c r="AS579" s="74"/>
      <c r="AT579" s="74"/>
      <c r="AU579" s="74"/>
      <c r="AV579" s="74"/>
      <c r="AW579" s="74"/>
      <c r="AX579" s="74"/>
      <c r="AY579" s="74"/>
      <c r="AZ579" s="74"/>
      <c r="BA579" s="74"/>
    </row>
    <row r="580" spans="1:53" ht="26.25" customHeight="1" x14ac:dyDescent="0.2">
      <c r="A580" s="77"/>
      <c r="B580" s="78"/>
      <c r="C580" s="77">
        <v>577</v>
      </c>
      <c r="D580" s="85" t="s">
        <v>627</v>
      </c>
      <c r="E580" s="86" t="str">
        <f t="array" aca="1" ref="E580" ca="1">IFERROR(IMAGE(INDEX(Poke_Ref!$C$2:$C$745, MATCH(D580, Poke_Ref!$B$2:$B$745,0)), 3), "")</f>
        <v/>
      </c>
      <c r="F580" s="7"/>
      <c r="G580" s="7"/>
      <c r="H580" s="7"/>
      <c r="I580" s="7"/>
      <c r="J580" s="7"/>
      <c r="K580" s="7"/>
      <c r="L580" s="7"/>
      <c r="M580" s="7"/>
      <c r="N580" s="7"/>
      <c r="O580" s="7"/>
      <c r="P580" s="7"/>
      <c r="Q580" s="7"/>
      <c r="R580" s="7"/>
      <c r="S580" s="7"/>
      <c r="T580" s="7"/>
      <c r="U580" s="7"/>
      <c r="V580" s="7"/>
      <c r="W580" s="7"/>
      <c r="X580" s="103"/>
      <c r="Y580" s="103"/>
      <c r="Z580" s="103"/>
      <c r="AA580" s="103"/>
      <c r="AB580" s="103"/>
      <c r="AC580" s="103"/>
      <c r="AD580" s="103"/>
      <c r="AE580" s="103"/>
      <c r="AF580" s="73"/>
      <c r="AG580" s="74"/>
      <c r="AH580" s="74"/>
      <c r="AI580" s="74"/>
      <c r="AJ580" s="74"/>
      <c r="AK580" s="74"/>
      <c r="AL580" s="74"/>
      <c r="AM580" s="74"/>
      <c r="AN580" s="74"/>
      <c r="AO580" s="74"/>
      <c r="AP580" s="74"/>
      <c r="AQ580" s="74"/>
      <c r="AR580" s="74"/>
      <c r="AS580" s="74"/>
      <c r="AT580" s="74"/>
      <c r="AU580" s="74"/>
      <c r="AV580" s="74"/>
      <c r="AW580" s="74"/>
      <c r="AX580" s="74"/>
      <c r="AY580" s="74"/>
      <c r="AZ580" s="74"/>
      <c r="BA580" s="74"/>
    </row>
    <row r="581" spans="1:53" ht="26.25" customHeight="1" x14ac:dyDescent="0.2">
      <c r="A581" s="77"/>
      <c r="B581" s="78"/>
      <c r="C581" s="77">
        <v>578</v>
      </c>
      <c r="D581" s="85" t="s">
        <v>628</v>
      </c>
      <c r="E581" s="86" t="str">
        <f t="array" aca="1" ref="E581" ca="1">IFERROR(IMAGE(INDEX(Poke_Ref!$C$2:$C$745, MATCH(D581, Poke_Ref!$B$2:$B$745,0)), 3), "")</f>
        <v/>
      </c>
      <c r="F581" s="95"/>
      <c r="G581" s="95"/>
      <c r="H581" s="95"/>
      <c r="I581" s="95"/>
      <c r="J581" s="95"/>
      <c r="K581" s="95"/>
      <c r="L581" s="95"/>
      <c r="M581" s="95"/>
      <c r="N581" s="95"/>
      <c r="O581" s="95"/>
      <c r="P581" s="95"/>
      <c r="Q581" s="95"/>
      <c r="R581" s="95"/>
      <c r="S581" s="95"/>
      <c r="T581" s="95"/>
      <c r="U581" s="95"/>
      <c r="V581" s="95"/>
      <c r="W581" s="95"/>
      <c r="X581" s="102"/>
      <c r="Y581" s="102"/>
      <c r="Z581" s="102"/>
      <c r="AA581" s="102"/>
      <c r="AB581" s="102"/>
      <c r="AC581" s="102"/>
      <c r="AD581" s="102"/>
      <c r="AE581" s="102"/>
      <c r="AF581" s="73"/>
      <c r="AG581" s="74"/>
      <c r="AH581" s="74"/>
      <c r="AI581" s="74"/>
      <c r="AJ581" s="74"/>
      <c r="AK581" s="74"/>
      <c r="AL581" s="74"/>
      <c r="AM581" s="74"/>
      <c r="AN581" s="74"/>
      <c r="AO581" s="74"/>
      <c r="AP581" s="74"/>
      <c r="AQ581" s="74"/>
      <c r="AR581" s="74"/>
      <c r="AS581" s="74"/>
      <c r="AT581" s="74"/>
      <c r="AU581" s="74"/>
      <c r="AV581" s="74"/>
      <c r="AW581" s="74"/>
      <c r="AX581" s="74"/>
      <c r="AY581" s="74"/>
      <c r="AZ581" s="74"/>
      <c r="BA581" s="74"/>
    </row>
    <row r="582" spans="1:53" ht="26.25" customHeight="1" x14ac:dyDescent="0.2">
      <c r="A582" s="77"/>
      <c r="B582" s="78"/>
      <c r="C582" s="77">
        <v>579</v>
      </c>
      <c r="D582" s="85" t="s">
        <v>629</v>
      </c>
      <c r="E582" s="86" t="str">
        <f t="array" aca="1" ref="E582" ca="1">IFERROR(IMAGE(INDEX(Poke_Ref!$C$2:$C$745, MATCH(D582, Poke_Ref!$B$2:$B$745,0)), 3), "")</f>
        <v/>
      </c>
      <c r="F582" s="95"/>
      <c r="G582" s="95"/>
      <c r="H582" s="95"/>
      <c r="I582" s="95"/>
      <c r="J582" s="95"/>
      <c r="K582" s="95"/>
      <c r="L582" s="95"/>
      <c r="M582" s="95"/>
      <c r="N582" s="95"/>
      <c r="O582" s="95"/>
      <c r="P582" s="95"/>
      <c r="Q582" s="95"/>
      <c r="R582" s="95"/>
      <c r="S582" s="95"/>
      <c r="T582" s="95"/>
      <c r="U582" s="95"/>
      <c r="V582" s="95"/>
      <c r="W582" s="95"/>
      <c r="X582" s="102"/>
      <c r="Y582" s="102"/>
      <c r="Z582" s="102"/>
      <c r="AA582" s="102"/>
      <c r="AB582" s="102"/>
      <c r="AC582" s="102"/>
      <c r="AD582" s="102"/>
      <c r="AE582" s="102"/>
      <c r="AF582" s="73"/>
      <c r="AG582" s="74"/>
      <c r="AH582" s="74"/>
      <c r="AI582" s="74"/>
      <c r="AJ582" s="74"/>
      <c r="AK582" s="74"/>
      <c r="AL582" s="74"/>
      <c r="AM582" s="74"/>
      <c r="AN582" s="74"/>
      <c r="AO582" s="74"/>
      <c r="AP582" s="74"/>
      <c r="AQ582" s="74"/>
      <c r="AR582" s="74"/>
      <c r="AS582" s="74"/>
      <c r="AT582" s="74"/>
      <c r="AU582" s="74"/>
      <c r="AV582" s="74"/>
      <c r="AW582" s="74"/>
      <c r="AX582" s="74"/>
      <c r="AY582" s="74"/>
      <c r="AZ582" s="74"/>
      <c r="BA582" s="74"/>
    </row>
    <row r="583" spans="1:53" ht="26.25" customHeight="1" x14ac:dyDescent="0.2">
      <c r="A583" s="77"/>
      <c r="B583" s="78"/>
      <c r="C583" s="77">
        <v>580</v>
      </c>
      <c r="D583" s="85" t="s">
        <v>630</v>
      </c>
      <c r="E583" s="86" t="str">
        <f t="array" aca="1" ref="E583" ca="1">IFERROR(IMAGE(INDEX(Poke_Ref!$C$2:$C$745, MATCH(D583, Poke_Ref!$B$2:$B$745,0)), 3), "")</f>
        <v/>
      </c>
      <c r="F583" s="7"/>
      <c r="G583" s="7"/>
      <c r="H583" s="7"/>
      <c r="I583" s="7"/>
      <c r="J583" s="7"/>
      <c r="K583" s="7"/>
      <c r="L583" s="7"/>
      <c r="M583" s="7"/>
      <c r="N583" s="7"/>
      <c r="O583" s="7"/>
      <c r="P583" s="7"/>
      <c r="Q583" s="7"/>
      <c r="R583" s="7"/>
      <c r="S583" s="7"/>
      <c r="T583" s="7"/>
      <c r="U583" s="7"/>
      <c r="V583" s="7"/>
      <c r="W583" s="7"/>
      <c r="X583" s="103"/>
      <c r="Y583" s="103"/>
      <c r="Z583" s="103"/>
      <c r="AA583" s="103"/>
      <c r="AB583" s="103"/>
      <c r="AC583" s="103"/>
      <c r="AD583" s="103"/>
      <c r="AE583" s="103"/>
      <c r="AF583" s="73"/>
      <c r="AG583" s="74"/>
      <c r="AH583" s="74"/>
      <c r="AI583" s="74"/>
      <c r="AJ583" s="74"/>
      <c r="AK583" s="74"/>
      <c r="AL583" s="74"/>
      <c r="AM583" s="74"/>
      <c r="AN583" s="74"/>
      <c r="AO583" s="74"/>
      <c r="AP583" s="74"/>
      <c r="AQ583" s="74"/>
      <c r="AR583" s="74"/>
      <c r="AS583" s="74"/>
      <c r="AT583" s="74"/>
      <c r="AU583" s="74"/>
      <c r="AV583" s="74"/>
      <c r="AW583" s="74"/>
      <c r="AX583" s="74"/>
      <c r="AY583" s="74"/>
      <c r="AZ583" s="74"/>
      <c r="BA583" s="74"/>
    </row>
    <row r="584" spans="1:53" ht="26.25" customHeight="1" x14ac:dyDescent="0.2">
      <c r="A584" s="77"/>
      <c r="B584" s="78"/>
      <c r="C584" s="77">
        <v>581</v>
      </c>
      <c r="D584" s="85" t="s">
        <v>631</v>
      </c>
      <c r="E584" s="86" t="str">
        <f t="array" aca="1" ref="E584" ca="1">IFERROR(IMAGE(INDEX(Poke_Ref!$C$2:$C$745, MATCH(D584, Poke_Ref!$B$2:$B$745,0)), 3), "")</f>
        <v/>
      </c>
      <c r="F584" s="87"/>
      <c r="G584" s="87"/>
      <c r="H584" s="87"/>
      <c r="I584" s="87"/>
      <c r="J584" s="87"/>
      <c r="K584" s="87"/>
      <c r="L584" s="87"/>
      <c r="M584" s="87"/>
      <c r="N584" s="87"/>
      <c r="O584" s="87"/>
      <c r="P584" s="87"/>
      <c r="Q584" s="87"/>
      <c r="R584" s="87"/>
      <c r="S584" s="87"/>
      <c r="T584" s="87"/>
      <c r="U584" s="87"/>
      <c r="V584" s="87"/>
      <c r="W584" s="87"/>
      <c r="X584" s="101"/>
      <c r="Y584" s="101"/>
      <c r="Z584" s="101"/>
      <c r="AA584" s="101"/>
      <c r="AB584" s="101"/>
      <c r="AC584" s="101"/>
      <c r="AD584" s="101"/>
      <c r="AE584" s="101"/>
      <c r="AF584" s="73"/>
      <c r="AG584" s="74"/>
      <c r="AH584" s="74"/>
      <c r="AI584" s="74"/>
      <c r="AJ584" s="74"/>
      <c r="AK584" s="74"/>
      <c r="AL584" s="74"/>
      <c r="AM584" s="74"/>
      <c r="AN584" s="74"/>
      <c r="AO584" s="74"/>
      <c r="AP584" s="74"/>
      <c r="AQ584" s="74"/>
      <c r="AR584" s="74"/>
      <c r="AS584" s="74"/>
      <c r="AT584" s="74"/>
      <c r="AU584" s="74"/>
      <c r="AV584" s="74"/>
      <c r="AW584" s="74"/>
      <c r="AX584" s="74"/>
      <c r="AY584" s="74"/>
      <c r="AZ584" s="74"/>
      <c r="BA584" s="74"/>
    </row>
    <row r="585" spans="1:53" ht="26.25" customHeight="1" x14ac:dyDescent="0.2">
      <c r="A585" s="77"/>
      <c r="B585" s="78"/>
      <c r="C585" s="77">
        <v>582</v>
      </c>
      <c r="D585" s="85" t="s">
        <v>632</v>
      </c>
      <c r="E585" s="86" t="str">
        <f t="array" aca="1" ref="E585" ca="1">IFERROR(IMAGE(INDEX(Poke_Ref!$C$2:$C$745, MATCH(D585, Poke_Ref!$B$2:$B$745,0)), 3), "")</f>
        <v/>
      </c>
      <c r="F585" s="7"/>
      <c r="G585" s="7"/>
      <c r="H585" s="7"/>
      <c r="I585" s="7"/>
      <c r="J585" s="7"/>
      <c r="K585" s="7"/>
      <c r="L585" s="7"/>
      <c r="M585" s="7"/>
      <c r="N585" s="7"/>
      <c r="O585" s="7"/>
      <c r="P585" s="7"/>
      <c r="Q585" s="7"/>
      <c r="R585" s="7"/>
      <c r="S585" s="7"/>
      <c r="T585" s="7"/>
      <c r="U585" s="7"/>
      <c r="V585" s="7"/>
      <c r="W585" s="7"/>
      <c r="X585" s="103"/>
      <c r="Y585" s="103"/>
      <c r="Z585" s="103"/>
      <c r="AA585" s="103"/>
      <c r="AB585" s="103"/>
      <c r="AC585" s="103"/>
      <c r="AD585" s="103"/>
      <c r="AE585" s="103"/>
      <c r="AF585" s="73"/>
      <c r="AG585" s="74"/>
      <c r="AH585" s="74"/>
      <c r="AI585" s="74"/>
      <c r="AJ585" s="74"/>
      <c r="AK585" s="74"/>
      <c r="AL585" s="74"/>
      <c r="AM585" s="74"/>
      <c r="AN585" s="74"/>
      <c r="AO585" s="74"/>
      <c r="AP585" s="74"/>
      <c r="AQ585" s="74"/>
      <c r="AR585" s="74"/>
      <c r="AS585" s="74"/>
      <c r="AT585" s="74"/>
      <c r="AU585" s="74"/>
      <c r="AV585" s="74"/>
      <c r="AW585" s="74"/>
      <c r="AX585" s="74"/>
      <c r="AY585" s="74"/>
      <c r="AZ585" s="74"/>
      <c r="BA585" s="74"/>
    </row>
    <row r="586" spans="1:53" ht="26.25" customHeight="1" x14ac:dyDescent="0.2">
      <c r="A586" s="77"/>
      <c r="B586" s="78"/>
      <c r="C586" s="77">
        <v>583</v>
      </c>
      <c r="D586" s="85" t="s">
        <v>633</v>
      </c>
      <c r="E586" s="86" t="str">
        <f t="array" aca="1" ref="E586" ca="1">IFERROR(IMAGE(INDEX(Poke_Ref!$C$2:$C$745, MATCH(D586, Poke_Ref!$B$2:$B$745,0)), 3), "")</f>
        <v/>
      </c>
      <c r="F586" s="7"/>
      <c r="G586" s="7"/>
      <c r="H586" s="7"/>
      <c r="I586" s="7"/>
      <c r="J586" s="7"/>
      <c r="K586" s="7"/>
      <c r="L586" s="7"/>
      <c r="M586" s="7"/>
      <c r="N586" s="7"/>
      <c r="O586" s="7"/>
      <c r="P586" s="7"/>
      <c r="Q586" s="7"/>
      <c r="R586" s="7"/>
      <c r="S586" s="7"/>
      <c r="T586" s="7"/>
      <c r="U586" s="7"/>
      <c r="V586" s="7"/>
      <c r="W586" s="7"/>
      <c r="X586" s="103"/>
      <c r="Y586" s="103"/>
      <c r="Z586" s="103"/>
      <c r="AA586" s="103"/>
      <c r="AB586" s="103"/>
      <c r="AC586" s="103"/>
      <c r="AD586" s="103"/>
      <c r="AE586" s="103"/>
      <c r="AF586" s="73"/>
      <c r="AG586" s="74"/>
      <c r="AH586" s="74"/>
      <c r="AI586" s="74"/>
      <c r="AJ586" s="74"/>
      <c r="AK586" s="74"/>
      <c r="AL586" s="74"/>
      <c r="AM586" s="74"/>
      <c r="AN586" s="74"/>
      <c r="AO586" s="74"/>
      <c r="AP586" s="74"/>
      <c r="AQ586" s="74"/>
      <c r="AR586" s="74"/>
      <c r="AS586" s="74"/>
      <c r="AT586" s="74"/>
      <c r="AU586" s="74"/>
      <c r="AV586" s="74"/>
      <c r="AW586" s="74"/>
      <c r="AX586" s="74"/>
      <c r="AY586" s="74"/>
      <c r="AZ586" s="74"/>
      <c r="BA586" s="74"/>
    </row>
    <row r="587" spans="1:53" ht="26.25" customHeight="1" x14ac:dyDescent="0.2">
      <c r="A587" s="77"/>
      <c r="B587" s="78"/>
      <c r="C587" s="77">
        <v>584</v>
      </c>
      <c r="D587" s="85" t="s">
        <v>634</v>
      </c>
      <c r="E587" s="86" t="str">
        <f t="array" aca="1" ref="E587" ca="1">IFERROR(IMAGE(INDEX(Poke_Ref!$C$2:$C$745, MATCH(D587, Poke_Ref!$B$2:$B$745,0)), 3), "")</f>
        <v/>
      </c>
      <c r="F587" s="95"/>
      <c r="G587" s="95"/>
      <c r="H587" s="95"/>
      <c r="I587" s="95"/>
      <c r="J587" s="95"/>
      <c r="K587" s="95"/>
      <c r="L587" s="95"/>
      <c r="M587" s="95"/>
      <c r="N587" s="95"/>
      <c r="O587" s="95"/>
      <c r="P587" s="95"/>
      <c r="Q587" s="95"/>
      <c r="R587" s="95"/>
      <c r="S587" s="95"/>
      <c r="T587" s="95"/>
      <c r="U587" s="95"/>
      <c r="V587" s="95"/>
      <c r="W587" s="95"/>
      <c r="X587" s="102"/>
      <c r="Y587" s="102"/>
      <c r="Z587" s="102"/>
      <c r="AA587" s="102"/>
      <c r="AB587" s="102"/>
      <c r="AC587" s="102"/>
      <c r="AD587" s="102"/>
      <c r="AE587" s="102"/>
      <c r="AF587" s="73"/>
      <c r="AG587" s="74"/>
      <c r="AH587" s="74"/>
      <c r="AI587" s="74"/>
      <c r="AJ587" s="74"/>
      <c r="AK587" s="74"/>
      <c r="AL587" s="74"/>
      <c r="AM587" s="74"/>
      <c r="AN587" s="74"/>
      <c r="AO587" s="74"/>
      <c r="AP587" s="74"/>
      <c r="AQ587" s="74"/>
      <c r="AR587" s="74"/>
      <c r="AS587" s="74"/>
      <c r="AT587" s="74"/>
      <c r="AU587" s="74"/>
      <c r="AV587" s="74"/>
      <c r="AW587" s="74"/>
      <c r="AX587" s="74"/>
      <c r="AY587" s="74"/>
      <c r="AZ587" s="74"/>
      <c r="BA587" s="74"/>
    </row>
    <row r="588" spans="1:53" ht="26.25" customHeight="1" x14ac:dyDescent="0.2">
      <c r="A588" s="77"/>
      <c r="B588" s="78"/>
      <c r="C588" s="77">
        <v>585</v>
      </c>
      <c r="D588" s="85" t="s">
        <v>635</v>
      </c>
      <c r="E588" s="86" t="str">
        <f t="array" aca="1" ref="E588" ca="1">IFERROR(IMAGE(INDEX(Poke_Ref!$C$2:$C$745, MATCH(D588, Poke_Ref!$B$2:$B$745,0)), 3), "")</f>
        <v/>
      </c>
      <c r="F588" s="7"/>
      <c r="G588" s="7"/>
      <c r="H588" s="7" t="s">
        <v>8</v>
      </c>
      <c r="I588" s="7"/>
      <c r="J588" s="7"/>
      <c r="K588" s="7"/>
      <c r="L588" s="7"/>
      <c r="M588" s="7"/>
      <c r="N588" s="7"/>
      <c r="O588" s="7"/>
      <c r="P588" s="7"/>
      <c r="Q588" s="7"/>
      <c r="R588" s="7"/>
      <c r="S588" s="7"/>
      <c r="T588" s="7"/>
      <c r="U588" s="7"/>
      <c r="V588" s="7"/>
      <c r="W588" s="7"/>
      <c r="X588" s="103"/>
      <c r="Y588" s="103"/>
      <c r="Z588" s="103"/>
      <c r="AA588" s="103"/>
      <c r="AB588" s="103"/>
      <c r="AC588" s="103"/>
      <c r="AD588" s="103"/>
      <c r="AE588" s="103"/>
      <c r="AF588" s="73"/>
      <c r="AG588" s="74"/>
      <c r="AH588" s="74"/>
      <c r="AI588" s="74"/>
      <c r="AJ588" s="74"/>
      <c r="AK588" s="74"/>
      <c r="AL588" s="74"/>
      <c r="AM588" s="74"/>
      <c r="AN588" s="74"/>
      <c r="AO588" s="74"/>
      <c r="AP588" s="74"/>
      <c r="AQ588" s="74"/>
      <c r="AR588" s="74"/>
      <c r="AS588" s="74"/>
      <c r="AT588" s="74"/>
      <c r="AU588" s="74"/>
      <c r="AV588" s="74"/>
      <c r="AW588" s="74"/>
      <c r="AX588" s="74"/>
      <c r="AY588" s="74"/>
      <c r="AZ588" s="74"/>
      <c r="BA588" s="74"/>
    </row>
    <row r="589" spans="1:53" ht="26.25" customHeight="1" x14ac:dyDescent="0.2">
      <c r="A589" s="77"/>
      <c r="B589" s="78"/>
      <c r="C589" s="77">
        <v>586</v>
      </c>
      <c r="D589" s="85" t="s">
        <v>636</v>
      </c>
      <c r="E589" s="86" t="str">
        <f t="array" aca="1" ref="E589" ca="1">IFERROR(IMAGE(INDEX(Poke_Ref!$C$2:$C$745, MATCH(D589, Poke_Ref!$B$2:$B$745,0)), 3), "")</f>
        <v/>
      </c>
      <c r="F589" s="7"/>
      <c r="G589" s="7"/>
      <c r="H589" s="7" t="s">
        <v>8</v>
      </c>
      <c r="I589" s="7"/>
      <c r="J589" s="7"/>
      <c r="K589" s="7"/>
      <c r="L589" s="7"/>
      <c r="M589" s="7"/>
      <c r="N589" s="7"/>
      <c r="O589" s="7"/>
      <c r="P589" s="7"/>
      <c r="Q589" s="7"/>
      <c r="R589" s="7"/>
      <c r="S589" s="7"/>
      <c r="T589" s="7"/>
      <c r="U589" s="7"/>
      <c r="V589" s="7"/>
      <c r="W589" s="7"/>
      <c r="X589" s="103"/>
      <c r="Y589" s="103"/>
      <c r="Z589" s="103"/>
      <c r="AA589" s="103"/>
      <c r="AB589" s="103"/>
      <c r="AC589" s="103"/>
      <c r="AD589" s="103"/>
      <c r="AE589" s="103"/>
      <c r="AF589" s="73"/>
      <c r="AG589" s="74"/>
      <c r="AH589" s="74"/>
      <c r="AI589" s="74"/>
      <c r="AJ589" s="74"/>
      <c r="AK589" s="74"/>
      <c r="AL589" s="74"/>
      <c r="AM589" s="74"/>
      <c r="AN589" s="74"/>
      <c r="AO589" s="74"/>
      <c r="AP589" s="74"/>
      <c r="AQ589" s="74"/>
      <c r="AR589" s="74"/>
      <c r="AS589" s="74"/>
      <c r="AT589" s="74"/>
      <c r="AU589" s="74"/>
      <c r="AV589" s="74"/>
      <c r="AW589" s="74"/>
      <c r="AX589" s="74"/>
      <c r="AY589" s="74"/>
      <c r="AZ589" s="74"/>
      <c r="BA589" s="74"/>
    </row>
    <row r="590" spans="1:53" ht="26.25" customHeight="1" x14ac:dyDescent="0.2">
      <c r="A590" s="77"/>
      <c r="B590" s="78"/>
      <c r="C590" s="77">
        <v>587</v>
      </c>
      <c r="D590" s="85" t="s">
        <v>637</v>
      </c>
      <c r="E590" s="86" t="str">
        <f t="array" aca="1" ref="E590" ca="1">IFERROR(IMAGE(INDEX(Poke_Ref!$C$2:$C$745, MATCH(D590, Poke_Ref!$B$2:$B$745,0)), 3), "")</f>
        <v/>
      </c>
      <c r="F590" s="7"/>
      <c r="G590" s="7"/>
      <c r="H590" s="7"/>
      <c r="I590" s="7"/>
      <c r="J590" s="7"/>
      <c r="K590" s="7"/>
      <c r="L590" s="7"/>
      <c r="M590" s="7"/>
      <c r="N590" s="7"/>
      <c r="O590" s="7"/>
      <c r="P590" s="7"/>
      <c r="Q590" s="7"/>
      <c r="R590" s="7"/>
      <c r="S590" s="7"/>
      <c r="T590" s="7"/>
      <c r="U590" s="7"/>
      <c r="V590" s="7"/>
      <c r="W590" s="7"/>
      <c r="X590" s="103"/>
      <c r="Y590" s="103"/>
      <c r="Z590" s="103"/>
      <c r="AA590" s="103"/>
      <c r="AB590" s="103"/>
      <c r="AC590" s="103"/>
      <c r="AD590" s="103"/>
      <c r="AE590" s="103"/>
      <c r="AF590" s="73"/>
      <c r="AG590" s="74"/>
      <c r="AH590" s="74"/>
      <c r="AI590" s="74"/>
      <c r="AJ590" s="74"/>
      <c r="AK590" s="74"/>
      <c r="AL590" s="74"/>
      <c r="AM590" s="74"/>
      <c r="AN590" s="74"/>
      <c r="AO590" s="74"/>
      <c r="AP590" s="74"/>
      <c r="AQ590" s="74"/>
      <c r="AR590" s="74"/>
      <c r="AS590" s="74"/>
      <c r="AT590" s="74"/>
      <c r="AU590" s="74"/>
      <c r="AV590" s="74"/>
      <c r="AW590" s="74"/>
      <c r="AX590" s="74"/>
      <c r="AY590" s="74"/>
      <c r="AZ590" s="74"/>
      <c r="BA590" s="74"/>
    </row>
    <row r="591" spans="1:53" ht="26.25" customHeight="1" x14ac:dyDescent="0.2">
      <c r="A591" s="77"/>
      <c r="B591" s="78"/>
      <c r="C591" s="77">
        <v>588</v>
      </c>
      <c r="D591" s="85" t="s">
        <v>638</v>
      </c>
      <c r="E591" s="86" t="str">
        <f t="array" aca="1" ref="E591" ca="1">IFERROR(IMAGE(INDEX(Poke_Ref!$C$2:$C$745, MATCH(D591, Poke_Ref!$B$2:$B$745,0)), 3), "")</f>
        <v/>
      </c>
      <c r="F591" s="7"/>
      <c r="G591" s="7"/>
      <c r="H591" s="7"/>
      <c r="I591" s="7"/>
      <c r="J591" s="7"/>
      <c r="K591" s="7"/>
      <c r="L591" s="7"/>
      <c r="M591" s="7"/>
      <c r="N591" s="7"/>
      <c r="O591" s="7"/>
      <c r="P591" s="7"/>
      <c r="Q591" s="7"/>
      <c r="R591" s="7"/>
      <c r="S591" s="7"/>
      <c r="T591" s="7"/>
      <c r="U591" s="7"/>
      <c r="V591" s="7"/>
      <c r="W591" s="7"/>
      <c r="X591" s="103"/>
      <c r="Y591" s="103"/>
      <c r="Z591" s="103"/>
      <c r="AA591" s="103"/>
      <c r="AB591" s="103"/>
      <c r="AC591" s="103"/>
      <c r="AD591" s="103"/>
      <c r="AE591" s="103"/>
      <c r="AF591" s="73"/>
      <c r="AG591" s="74"/>
      <c r="AH591" s="74"/>
      <c r="AI591" s="74"/>
      <c r="AJ591" s="74"/>
      <c r="AK591" s="74"/>
      <c r="AL591" s="74"/>
      <c r="AM591" s="74"/>
      <c r="AN591" s="74"/>
      <c r="AO591" s="74"/>
      <c r="AP591" s="74"/>
      <c r="AQ591" s="74"/>
      <c r="AR591" s="74"/>
      <c r="AS591" s="74"/>
      <c r="AT591" s="74"/>
      <c r="AU591" s="74"/>
      <c r="AV591" s="74"/>
      <c r="AW591" s="74"/>
      <c r="AX591" s="74"/>
      <c r="AY591" s="74"/>
      <c r="AZ591" s="74"/>
      <c r="BA591" s="74"/>
    </row>
    <row r="592" spans="1:53" ht="26.25" customHeight="1" x14ac:dyDescent="0.2">
      <c r="A592" s="77"/>
      <c r="B592" s="78"/>
      <c r="C592" s="77">
        <v>589</v>
      </c>
      <c r="D592" s="85" t="s">
        <v>639</v>
      </c>
      <c r="E592" s="86" t="str">
        <f t="array" aca="1" ref="E592" ca="1">IFERROR(IMAGE(INDEX(Poke_Ref!$C$2:$C$745, MATCH(D592, Poke_Ref!$B$2:$B$745,0)), 3), "")</f>
        <v/>
      </c>
      <c r="F592" s="95"/>
      <c r="G592" s="95"/>
      <c r="H592" s="95"/>
      <c r="I592" s="95"/>
      <c r="J592" s="95"/>
      <c r="K592" s="95"/>
      <c r="L592" s="95"/>
      <c r="M592" s="95"/>
      <c r="N592" s="95"/>
      <c r="O592" s="95"/>
      <c r="P592" s="95"/>
      <c r="Q592" s="95"/>
      <c r="R592" s="95"/>
      <c r="S592" s="95"/>
      <c r="T592" s="95"/>
      <c r="U592" s="95"/>
      <c r="V592" s="95"/>
      <c r="W592" s="95"/>
      <c r="X592" s="102"/>
      <c r="Y592" s="102"/>
      <c r="Z592" s="102"/>
      <c r="AA592" s="102"/>
      <c r="AB592" s="102"/>
      <c r="AC592" s="102"/>
      <c r="AD592" s="102"/>
      <c r="AE592" s="102"/>
      <c r="AF592" s="73"/>
      <c r="AG592" s="74"/>
      <c r="AH592" s="74"/>
      <c r="AI592" s="74"/>
      <c r="AJ592" s="74"/>
      <c r="AK592" s="74"/>
      <c r="AL592" s="74"/>
      <c r="AM592" s="74"/>
      <c r="AN592" s="74"/>
      <c r="AO592" s="74"/>
      <c r="AP592" s="74"/>
      <c r="AQ592" s="74"/>
      <c r="AR592" s="74"/>
      <c r="AS592" s="74"/>
      <c r="AT592" s="74"/>
      <c r="AU592" s="74"/>
      <c r="AV592" s="74"/>
      <c r="AW592" s="74"/>
      <c r="AX592" s="74"/>
      <c r="AY592" s="74"/>
      <c r="AZ592" s="74"/>
      <c r="BA592" s="74"/>
    </row>
    <row r="593" spans="1:53" ht="26.25" customHeight="1" x14ac:dyDescent="0.2">
      <c r="A593" s="77"/>
      <c r="B593" s="78"/>
      <c r="C593" s="77">
        <v>590</v>
      </c>
      <c r="D593" s="85" t="s">
        <v>640</v>
      </c>
      <c r="E593" s="86" t="str">
        <f t="array" aca="1" ref="E593" ca="1">IFERROR(IMAGE(INDEX(Poke_Ref!$C$2:$C$745, MATCH(D593, Poke_Ref!$B$2:$B$745,0)), 3), "")</f>
        <v/>
      </c>
      <c r="F593" s="7"/>
      <c r="G593" s="7"/>
      <c r="H593" s="7"/>
      <c r="I593" s="7"/>
      <c r="J593" s="7"/>
      <c r="K593" s="7"/>
      <c r="L593" s="7"/>
      <c r="M593" s="7"/>
      <c r="N593" s="7"/>
      <c r="O593" s="7"/>
      <c r="P593" s="7"/>
      <c r="Q593" s="7"/>
      <c r="R593" s="7"/>
      <c r="S593" s="7"/>
      <c r="T593" s="7"/>
      <c r="U593" s="7"/>
      <c r="V593" s="7"/>
      <c r="W593" s="7"/>
      <c r="X593" s="103"/>
      <c r="Y593" s="103"/>
      <c r="Z593" s="103"/>
      <c r="AA593" s="103"/>
      <c r="AB593" s="103"/>
      <c r="AC593" s="103"/>
      <c r="AD593" s="103"/>
      <c r="AE593" s="103"/>
      <c r="AF593" s="73"/>
      <c r="AG593" s="74"/>
      <c r="AH593" s="74"/>
      <c r="AI593" s="74"/>
      <c r="AJ593" s="74"/>
      <c r="AK593" s="74"/>
      <c r="AL593" s="74"/>
      <c r="AM593" s="74"/>
      <c r="AN593" s="74"/>
      <c r="AO593" s="74"/>
      <c r="AP593" s="74"/>
      <c r="AQ593" s="74"/>
      <c r="AR593" s="74"/>
      <c r="AS593" s="74"/>
      <c r="AT593" s="74"/>
      <c r="AU593" s="74"/>
      <c r="AV593" s="74"/>
      <c r="AW593" s="74"/>
      <c r="AX593" s="74"/>
      <c r="AY593" s="74"/>
      <c r="AZ593" s="74"/>
      <c r="BA593" s="74"/>
    </row>
    <row r="594" spans="1:53" ht="26.25" customHeight="1" x14ac:dyDescent="0.2">
      <c r="A594" s="77"/>
      <c r="B594" s="78"/>
      <c r="C594" s="77">
        <v>591</v>
      </c>
      <c r="D594" s="85" t="s">
        <v>641</v>
      </c>
      <c r="E594" s="86" t="str">
        <f t="array" aca="1" ref="E594" ca="1">IFERROR(IMAGE(INDEX(Poke_Ref!$C$2:$C$745, MATCH(D594, Poke_Ref!$B$2:$B$745,0)), 3), "")</f>
        <v/>
      </c>
      <c r="F594" s="7"/>
      <c r="G594" s="7"/>
      <c r="H594" s="7" t="s">
        <v>8</v>
      </c>
      <c r="I594" s="7"/>
      <c r="J594" s="7"/>
      <c r="K594" s="7"/>
      <c r="L594" s="7"/>
      <c r="M594" s="7"/>
      <c r="N594" s="7"/>
      <c r="O594" s="7"/>
      <c r="P594" s="7"/>
      <c r="Q594" s="7"/>
      <c r="R594" s="7"/>
      <c r="S594" s="7"/>
      <c r="T594" s="7"/>
      <c r="U594" s="7"/>
      <c r="V594" s="7"/>
      <c r="W594" s="7"/>
      <c r="X594" s="103"/>
      <c r="Y594" s="103"/>
      <c r="Z594" s="103"/>
      <c r="AA594" s="103"/>
      <c r="AB594" s="103"/>
      <c r="AC594" s="103"/>
      <c r="AD594" s="103"/>
      <c r="AE594" s="103"/>
      <c r="AF594" s="73"/>
      <c r="AG594" s="74"/>
      <c r="AH594" s="74"/>
      <c r="AI594" s="74"/>
      <c r="AJ594" s="74"/>
      <c r="AK594" s="74"/>
      <c r="AL594" s="74"/>
      <c r="AM594" s="74"/>
      <c r="AN594" s="74"/>
      <c r="AO594" s="74"/>
      <c r="AP594" s="74"/>
      <c r="AQ594" s="74"/>
      <c r="AR594" s="74"/>
      <c r="AS594" s="74"/>
      <c r="AT594" s="74"/>
      <c r="AU594" s="74"/>
      <c r="AV594" s="74"/>
      <c r="AW594" s="74"/>
      <c r="AX594" s="74"/>
      <c r="AY594" s="74"/>
      <c r="AZ594" s="74"/>
      <c r="BA594" s="74"/>
    </row>
    <row r="595" spans="1:53" ht="26.25" customHeight="1" x14ac:dyDescent="0.2">
      <c r="A595" s="77"/>
      <c r="B595" s="78"/>
      <c r="C595" s="77">
        <v>592</v>
      </c>
      <c r="D595" s="85" t="s">
        <v>642</v>
      </c>
      <c r="E595" s="86" t="str">
        <f t="array" aca="1" ref="E595" ca="1">IFERROR(IMAGE(INDEX(Poke_Ref!$C$2:$C$745, MATCH(D595, Poke_Ref!$B$2:$B$745,0)), 3), "")</f>
        <v/>
      </c>
      <c r="F595" s="7"/>
      <c r="G595" s="7"/>
      <c r="H595" s="7" t="s">
        <v>8</v>
      </c>
      <c r="I595" s="7"/>
      <c r="J595" s="7"/>
      <c r="K595" s="7"/>
      <c r="L595" s="7"/>
      <c r="M595" s="7"/>
      <c r="N595" s="7"/>
      <c r="O595" s="7"/>
      <c r="P595" s="7"/>
      <c r="Q595" s="7"/>
      <c r="R595" s="7"/>
      <c r="S595" s="7"/>
      <c r="T595" s="7"/>
      <c r="U595" s="7"/>
      <c r="V595" s="7"/>
      <c r="W595" s="7"/>
      <c r="X595" s="103"/>
      <c r="Y595" s="103"/>
      <c r="Z595" s="103"/>
      <c r="AA595" s="103"/>
      <c r="AB595" s="103"/>
      <c r="AC595" s="103"/>
      <c r="AD595" s="103"/>
      <c r="AE595" s="103"/>
      <c r="AF595" s="73"/>
      <c r="AG595" s="74"/>
      <c r="AH595" s="74"/>
      <c r="AI595" s="74"/>
      <c r="AJ595" s="74"/>
      <c r="AK595" s="74"/>
      <c r="AL595" s="74"/>
      <c r="AM595" s="74"/>
      <c r="AN595" s="74"/>
      <c r="AO595" s="74"/>
      <c r="AP595" s="74"/>
      <c r="AQ595" s="74"/>
      <c r="AR595" s="74"/>
      <c r="AS595" s="74"/>
      <c r="AT595" s="74"/>
      <c r="AU595" s="74"/>
      <c r="AV595" s="74"/>
      <c r="AW595" s="74"/>
      <c r="AX595" s="74"/>
      <c r="AY595" s="74"/>
      <c r="AZ595" s="74"/>
      <c r="BA595" s="74"/>
    </row>
    <row r="596" spans="1:53" ht="26.25" customHeight="1" x14ac:dyDescent="0.2">
      <c r="A596" s="77"/>
      <c r="B596" s="78"/>
      <c r="C596" s="77">
        <v>593</v>
      </c>
      <c r="D596" s="85" t="s">
        <v>643</v>
      </c>
      <c r="E596" s="86" t="str">
        <f t="array" aca="1" ref="E596" ca="1">IFERROR(IMAGE(INDEX(Poke_Ref!$C$2:$C$745, MATCH(D596, Poke_Ref!$B$2:$B$745,0)), 3), "")</f>
        <v/>
      </c>
      <c r="F596" s="7"/>
      <c r="G596" s="7"/>
      <c r="H596" s="7"/>
      <c r="I596" s="7"/>
      <c r="J596" s="7"/>
      <c r="K596" s="7"/>
      <c r="L596" s="7"/>
      <c r="M596" s="7"/>
      <c r="N596" s="7"/>
      <c r="O596" s="7"/>
      <c r="P596" s="7"/>
      <c r="Q596" s="7"/>
      <c r="R596" s="7"/>
      <c r="S596" s="7"/>
      <c r="T596" s="7"/>
      <c r="U596" s="7"/>
      <c r="V596" s="7"/>
      <c r="W596" s="7"/>
      <c r="X596" s="103"/>
      <c r="Y596" s="103"/>
      <c r="Z596" s="103"/>
      <c r="AA596" s="103"/>
      <c r="AB596" s="103"/>
      <c r="AC596" s="103"/>
      <c r="AD596" s="103"/>
      <c r="AE596" s="103"/>
      <c r="AF596" s="73"/>
      <c r="AG596" s="74"/>
      <c r="AH596" s="74"/>
      <c r="AI596" s="74"/>
      <c r="AJ596" s="74"/>
      <c r="AK596" s="74"/>
      <c r="AL596" s="74"/>
      <c r="AM596" s="74"/>
      <c r="AN596" s="74"/>
      <c r="AO596" s="74"/>
      <c r="AP596" s="74"/>
      <c r="AQ596" s="74"/>
      <c r="AR596" s="74"/>
      <c r="AS596" s="74"/>
      <c r="AT596" s="74"/>
      <c r="AU596" s="74"/>
      <c r="AV596" s="74"/>
      <c r="AW596" s="74"/>
      <c r="AX596" s="74"/>
      <c r="AY596" s="74"/>
      <c r="AZ596" s="74"/>
      <c r="BA596" s="74"/>
    </row>
    <row r="597" spans="1:53" ht="26.25" customHeight="1" x14ac:dyDescent="0.2">
      <c r="A597" s="77"/>
      <c r="B597" s="78"/>
      <c r="C597" s="77">
        <v>594</v>
      </c>
      <c r="D597" s="85" t="s">
        <v>644</v>
      </c>
      <c r="E597" s="86" t="str">
        <f t="array" aca="1" ref="E597" ca="1">IFERROR(IMAGE(INDEX(Poke_Ref!$C$2:$C$745, MATCH(D597, Poke_Ref!$B$2:$B$745,0)), 3), "")</f>
        <v/>
      </c>
      <c r="F597" s="7"/>
      <c r="G597" s="7"/>
      <c r="H597" s="7" t="s">
        <v>8</v>
      </c>
      <c r="I597" s="7"/>
      <c r="J597" s="7"/>
      <c r="K597" s="7"/>
      <c r="L597" s="7"/>
      <c r="M597" s="7"/>
      <c r="N597" s="7"/>
      <c r="O597" s="7"/>
      <c r="P597" s="7"/>
      <c r="Q597" s="7"/>
      <c r="R597" s="7"/>
      <c r="S597" s="7"/>
      <c r="T597" s="7"/>
      <c r="U597" s="7"/>
      <c r="V597" s="7"/>
      <c r="W597" s="7"/>
      <c r="X597" s="103"/>
      <c r="Y597" s="103"/>
      <c r="Z597" s="103"/>
      <c r="AA597" s="103"/>
      <c r="AB597" s="103"/>
      <c r="AC597" s="103"/>
      <c r="AD597" s="103"/>
      <c r="AE597" s="103"/>
      <c r="AF597" s="73"/>
      <c r="AG597" s="74"/>
      <c r="AH597" s="74"/>
      <c r="AI597" s="74"/>
      <c r="AJ597" s="74"/>
      <c r="AK597" s="74"/>
      <c r="AL597" s="74"/>
      <c r="AM597" s="74"/>
      <c r="AN597" s="74"/>
      <c r="AO597" s="74"/>
      <c r="AP597" s="74"/>
      <c r="AQ597" s="74"/>
      <c r="AR597" s="74"/>
      <c r="AS597" s="74"/>
      <c r="AT597" s="74"/>
      <c r="AU597" s="74"/>
      <c r="AV597" s="74"/>
      <c r="AW597" s="74"/>
      <c r="AX597" s="74"/>
      <c r="AY597" s="74"/>
      <c r="AZ597" s="74"/>
      <c r="BA597" s="74"/>
    </row>
    <row r="598" spans="1:53" ht="26.25" customHeight="1" x14ac:dyDescent="0.2">
      <c r="A598" s="77"/>
      <c r="B598" s="78"/>
      <c r="C598" s="77">
        <v>595</v>
      </c>
      <c r="D598" s="85" t="s">
        <v>645</v>
      </c>
      <c r="E598" s="86" t="str">
        <f t="array" aca="1" ref="E598" ca="1">IFERROR(IMAGE(INDEX(Poke_Ref!$C$2:$C$745, MATCH(D598, Poke_Ref!$B$2:$B$745,0)), 3), "")</f>
        <v/>
      </c>
      <c r="F598" s="7"/>
      <c r="G598" s="7"/>
      <c r="H598" s="7"/>
      <c r="I598" s="7"/>
      <c r="J598" s="7"/>
      <c r="K598" s="7"/>
      <c r="L598" s="7"/>
      <c r="M598" s="7"/>
      <c r="N598" s="7"/>
      <c r="O598" s="7"/>
      <c r="P598" s="7"/>
      <c r="Q598" s="7"/>
      <c r="R598" s="7"/>
      <c r="S598" s="7"/>
      <c r="T598" s="7"/>
      <c r="U598" s="7"/>
      <c r="V598" s="7"/>
      <c r="W598" s="7"/>
      <c r="X598" s="103"/>
      <c r="Y598" s="103"/>
      <c r="Z598" s="103"/>
      <c r="AA598" s="103"/>
      <c r="AB598" s="103"/>
      <c r="AC598" s="103"/>
      <c r="AD598" s="103"/>
      <c r="AE598" s="103"/>
      <c r="AF598" s="73"/>
      <c r="AG598" s="74"/>
      <c r="AH598" s="74"/>
      <c r="AI598" s="74"/>
      <c r="AJ598" s="74"/>
      <c r="AK598" s="74"/>
      <c r="AL598" s="74"/>
      <c r="AM598" s="74"/>
      <c r="AN598" s="74"/>
      <c r="AO598" s="74"/>
      <c r="AP598" s="74"/>
      <c r="AQ598" s="74"/>
      <c r="AR598" s="74"/>
      <c r="AS598" s="74"/>
      <c r="AT598" s="74"/>
      <c r="AU598" s="74"/>
      <c r="AV598" s="74"/>
      <c r="AW598" s="74"/>
      <c r="AX598" s="74"/>
      <c r="AY598" s="74"/>
      <c r="AZ598" s="74"/>
      <c r="BA598" s="74"/>
    </row>
    <row r="599" spans="1:53" ht="26.25" customHeight="1" x14ac:dyDescent="0.2">
      <c r="A599" s="77"/>
      <c r="B599" s="78"/>
      <c r="C599" s="77">
        <v>596</v>
      </c>
      <c r="D599" s="85" t="s">
        <v>646</v>
      </c>
      <c r="E599" s="86" t="str">
        <f t="array" aca="1" ref="E599" ca="1">IFERROR(IMAGE(INDEX(Poke_Ref!$C$2:$C$745, MATCH(D599, Poke_Ref!$B$2:$B$745,0)), 3), "")</f>
        <v/>
      </c>
      <c r="F599" s="7"/>
      <c r="G599" s="7"/>
      <c r="H599" s="7"/>
      <c r="I599" s="7"/>
      <c r="J599" s="7"/>
      <c r="K599" s="7"/>
      <c r="L599" s="7"/>
      <c r="M599" s="7"/>
      <c r="N599" s="7"/>
      <c r="O599" s="7"/>
      <c r="P599" s="7"/>
      <c r="Q599" s="7"/>
      <c r="R599" s="7"/>
      <c r="S599" s="7"/>
      <c r="T599" s="7"/>
      <c r="U599" s="7"/>
      <c r="V599" s="7"/>
      <c r="W599" s="7"/>
      <c r="X599" s="103"/>
      <c r="Y599" s="103"/>
      <c r="Z599" s="103"/>
      <c r="AA599" s="103"/>
      <c r="AB599" s="103"/>
      <c r="AC599" s="103"/>
      <c r="AD599" s="103"/>
      <c r="AE599" s="103"/>
      <c r="AF599" s="73"/>
      <c r="AG599" s="74"/>
      <c r="AH599" s="74"/>
      <c r="AI599" s="74"/>
      <c r="AJ599" s="74"/>
      <c r="AK599" s="74"/>
      <c r="AL599" s="74"/>
      <c r="AM599" s="74"/>
      <c r="AN599" s="74"/>
      <c r="AO599" s="74"/>
      <c r="AP599" s="74"/>
      <c r="AQ599" s="74"/>
      <c r="AR599" s="74"/>
      <c r="AS599" s="74"/>
      <c r="AT599" s="74"/>
      <c r="AU599" s="74"/>
      <c r="AV599" s="74"/>
      <c r="AW599" s="74"/>
      <c r="AX599" s="74"/>
      <c r="AY599" s="74"/>
      <c r="AZ599" s="74"/>
      <c r="BA599" s="74"/>
    </row>
    <row r="600" spans="1:53" ht="26.25" customHeight="1" x14ac:dyDescent="0.2">
      <c r="A600" s="77"/>
      <c r="B600" s="78"/>
      <c r="C600" s="77">
        <v>597</v>
      </c>
      <c r="D600" s="85" t="s">
        <v>647</v>
      </c>
      <c r="E600" s="86" t="str">
        <f t="array" aca="1" ref="E600" ca="1">IFERROR(IMAGE(INDEX(Poke_Ref!$C$2:$C$745, MATCH(D600, Poke_Ref!$B$2:$B$745,0)), 3), "")</f>
        <v/>
      </c>
      <c r="F600" s="7"/>
      <c r="G600" s="7"/>
      <c r="H600" s="7" t="s">
        <v>8</v>
      </c>
      <c r="I600" s="7"/>
      <c r="J600" s="7"/>
      <c r="K600" s="7"/>
      <c r="L600" s="7"/>
      <c r="M600" s="7"/>
      <c r="N600" s="7"/>
      <c r="O600" s="7"/>
      <c r="P600" s="7"/>
      <c r="Q600" s="7"/>
      <c r="R600" s="7"/>
      <c r="S600" s="7"/>
      <c r="T600" s="7"/>
      <c r="U600" s="7"/>
      <c r="V600" s="7"/>
      <c r="W600" s="7"/>
      <c r="X600" s="103"/>
      <c r="Y600" s="103"/>
      <c r="Z600" s="103"/>
      <c r="AA600" s="103"/>
      <c r="AB600" s="103"/>
      <c r="AC600" s="103"/>
      <c r="AD600" s="103"/>
      <c r="AE600" s="103"/>
      <c r="AF600" s="73"/>
      <c r="AG600" s="74"/>
      <c r="AH600" s="74"/>
      <c r="AI600" s="74"/>
      <c r="AJ600" s="74"/>
      <c r="AK600" s="74"/>
      <c r="AL600" s="74"/>
      <c r="AM600" s="74"/>
      <c r="AN600" s="74"/>
      <c r="AO600" s="74"/>
      <c r="AP600" s="74"/>
      <c r="AQ600" s="74"/>
      <c r="AR600" s="74"/>
      <c r="AS600" s="74"/>
      <c r="AT600" s="74"/>
      <c r="AU600" s="74"/>
      <c r="AV600" s="74"/>
      <c r="AW600" s="74"/>
      <c r="AX600" s="74"/>
      <c r="AY600" s="74"/>
      <c r="AZ600" s="74"/>
      <c r="BA600" s="74"/>
    </row>
    <row r="601" spans="1:53" ht="26.25" customHeight="1" x14ac:dyDescent="0.2">
      <c r="A601" s="77"/>
      <c r="B601" s="78"/>
      <c r="C601" s="77">
        <v>598</v>
      </c>
      <c r="D601" s="85" t="s">
        <v>648</v>
      </c>
      <c r="E601" s="86" t="str">
        <f t="array" aca="1" ref="E601" ca="1">IFERROR(IMAGE(INDEX(Poke_Ref!$C$2:$C$745, MATCH(D601, Poke_Ref!$B$2:$B$745,0)), 3), "")</f>
        <v/>
      </c>
      <c r="F601" s="87"/>
      <c r="G601" s="87"/>
      <c r="H601" s="87"/>
      <c r="I601" s="87"/>
      <c r="J601" s="87"/>
      <c r="K601" s="87"/>
      <c r="L601" s="87"/>
      <c r="M601" s="87"/>
      <c r="N601" s="87"/>
      <c r="O601" s="87"/>
      <c r="P601" s="87"/>
      <c r="Q601" s="87"/>
      <c r="R601" s="87"/>
      <c r="S601" s="87"/>
      <c r="T601" s="87"/>
      <c r="U601" s="87"/>
      <c r="V601" s="87"/>
      <c r="W601" s="87"/>
      <c r="X601" s="101"/>
      <c r="Y601" s="101"/>
      <c r="Z601" s="101"/>
      <c r="AA601" s="101"/>
      <c r="AB601" s="101"/>
      <c r="AC601" s="101"/>
      <c r="AD601" s="101"/>
      <c r="AE601" s="101"/>
      <c r="AF601" s="73"/>
      <c r="AG601" s="74"/>
      <c r="AH601" s="74"/>
      <c r="AI601" s="74"/>
      <c r="AJ601" s="74"/>
      <c r="AK601" s="74"/>
      <c r="AL601" s="74"/>
      <c r="AM601" s="74"/>
      <c r="AN601" s="74"/>
      <c r="AO601" s="74"/>
      <c r="AP601" s="74"/>
      <c r="AQ601" s="74"/>
      <c r="AR601" s="74"/>
      <c r="AS601" s="74"/>
      <c r="AT601" s="74"/>
      <c r="AU601" s="74"/>
      <c r="AV601" s="74"/>
      <c r="AW601" s="74"/>
      <c r="AX601" s="74"/>
      <c r="AY601" s="74"/>
      <c r="AZ601" s="74"/>
      <c r="BA601" s="74"/>
    </row>
    <row r="602" spans="1:53" ht="26.25" customHeight="1" x14ac:dyDescent="0.2">
      <c r="A602" s="77"/>
      <c r="B602" s="78"/>
      <c r="C602" s="77">
        <v>599</v>
      </c>
      <c r="D602" s="85" t="s">
        <v>649</v>
      </c>
      <c r="E602" s="86" t="str">
        <f t="array" aca="1" ref="E602" ca="1">IFERROR(IMAGE(INDEX(Poke_Ref!$C$2:$C$745, MATCH(D602, Poke_Ref!$B$2:$B$745,0)), 3), "")</f>
        <v/>
      </c>
      <c r="F602" s="7"/>
      <c r="G602" s="7"/>
      <c r="H602" s="7" t="s">
        <v>8</v>
      </c>
      <c r="I602" s="7"/>
      <c r="J602" s="7"/>
      <c r="K602" s="7"/>
      <c r="L602" s="7"/>
      <c r="M602" s="7"/>
      <c r="N602" s="7"/>
      <c r="O602" s="7"/>
      <c r="P602" s="7"/>
      <c r="Q602" s="7"/>
      <c r="R602" s="7"/>
      <c r="S602" s="7"/>
      <c r="T602" s="7"/>
      <c r="U602" s="7"/>
      <c r="V602" s="7"/>
      <c r="W602" s="7"/>
      <c r="X602" s="103"/>
      <c r="Y602" s="103"/>
      <c r="Z602" s="103"/>
      <c r="AA602" s="103"/>
      <c r="AB602" s="103"/>
      <c r="AC602" s="103"/>
      <c r="AD602" s="103"/>
      <c r="AE602" s="103"/>
      <c r="AF602" s="73"/>
      <c r="AG602" s="74"/>
      <c r="AH602" s="74"/>
      <c r="AI602" s="74"/>
      <c r="AJ602" s="74"/>
      <c r="AK602" s="74"/>
      <c r="AL602" s="74"/>
      <c r="AM602" s="74"/>
      <c r="AN602" s="74"/>
      <c r="AO602" s="74"/>
      <c r="AP602" s="74"/>
      <c r="AQ602" s="74"/>
      <c r="AR602" s="74"/>
      <c r="AS602" s="74"/>
      <c r="AT602" s="74"/>
      <c r="AU602" s="74"/>
      <c r="AV602" s="74"/>
      <c r="AW602" s="74"/>
      <c r="AX602" s="74"/>
      <c r="AY602" s="74"/>
      <c r="AZ602" s="74"/>
      <c r="BA602" s="74"/>
    </row>
    <row r="603" spans="1:53" ht="26.25" customHeight="1" x14ac:dyDescent="0.2">
      <c r="A603" s="77"/>
      <c r="B603" s="78"/>
      <c r="C603" s="77">
        <v>600</v>
      </c>
      <c r="D603" s="85" t="s">
        <v>650</v>
      </c>
      <c r="E603" s="86" t="str">
        <f t="array" aca="1" ref="E603" ca="1">IFERROR(IMAGE(INDEX(Poke_Ref!$C$2:$C$745, MATCH(D603, Poke_Ref!$B$2:$B$745,0)), 3), "")</f>
        <v/>
      </c>
      <c r="F603" s="95"/>
      <c r="G603" s="95"/>
      <c r="H603" s="95"/>
      <c r="I603" s="95"/>
      <c r="J603" s="95"/>
      <c r="K603" s="95"/>
      <c r="L603" s="95"/>
      <c r="M603" s="95"/>
      <c r="N603" s="95"/>
      <c r="O603" s="95"/>
      <c r="P603" s="95"/>
      <c r="Q603" s="95"/>
      <c r="R603" s="95"/>
      <c r="S603" s="95"/>
      <c r="T603" s="95"/>
      <c r="U603" s="95"/>
      <c r="V603" s="95"/>
      <c r="W603" s="95"/>
      <c r="X603" s="102"/>
      <c r="Y603" s="102"/>
      <c r="Z603" s="102"/>
      <c r="AA603" s="102"/>
      <c r="AB603" s="102"/>
      <c r="AC603" s="102"/>
      <c r="AD603" s="102"/>
      <c r="AE603" s="102"/>
      <c r="AF603" s="73"/>
      <c r="AG603" s="74"/>
      <c r="AH603" s="74"/>
      <c r="AI603" s="74"/>
      <c r="AJ603" s="74"/>
      <c r="AK603" s="74"/>
      <c r="AL603" s="74"/>
      <c r="AM603" s="74"/>
      <c r="AN603" s="74"/>
      <c r="AO603" s="74"/>
      <c r="AP603" s="74"/>
      <c r="AQ603" s="74"/>
      <c r="AR603" s="74"/>
      <c r="AS603" s="74"/>
      <c r="AT603" s="74"/>
      <c r="AU603" s="74"/>
      <c r="AV603" s="74"/>
      <c r="AW603" s="74"/>
      <c r="AX603" s="74"/>
      <c r="AY603" s="74"/>
      <c r="AZ603" s="74"/>
      <c r="BA603" s="74"/>
    </row>
    <row r="604" spans="1:53" ht="26.25" customHeight="1" x14ac:dyDescent="0.2">
      <c r="A604" s="77"/>
      <c r="B604" s="78"/>
      <c r="C604" s="77">
        <v>601</v>
      </c>
      <c r="D604" s="85" t="s">
        <v>651</v>
      </c>
      <c r="E604" s="86" t="str">
        <f t="array" aca="1" ref="E604" ca="1">IFERROR(IMAGE(INDEX(Poke_Ref!$C$2:$C$745, MATCH(D604, Poke_Ref!$B$2:$B$745,0)), 3), "")</f>
        <v/>
      </c>
      <c r="F604" s="95"/>
      <c r="G604" s="95"/>
      <c r="H604" s="95"/>
      <c r="I604" s="95"/>
      <c r="J604" s="95"/>
      <c r="K604" s="95"/>
      <c r="L604" s="95"/>
      <c r="M604" s="95"/>
      <c r="N604" s="95"/>
      <c r="O604" s="95"/>
      <c r="P604" s="95"/>
      <c r="Q604" s="95"/>
      <c r="R604" s="95"/>
      <c r="S604" s="95"/>
      <c r="T604" s="95"/>
      <c r="U604" s="95"/>
      <c r="V604" s="95"/>
      <c r="W604" s="95"/>
      <c r="X604" s="102"/>
      <c r="Y604" s="102"/>
      <c r="Z604" s="102"/>
      <c r="AA604" s="102"/>
      <c r="AB604" s="102"/>
      <c r="AC604" s="102"/>
      <c r="AD604" s="102"/>
      <c r="AE604" s="102"/>
      <c r="AF604" s="73"/>
      <c r="AG604" s="74"/>
      <c r="AH604" s="74"/>
      <c r="AI604" s="74"/>
      <c r="AJ604" s="74"/>
      <c r="AK604" s="74"/>
      <c r="AL604" s="74"/>
      <c r="AM604" s="74"/>
      <c r="AN604" s="74"/>
      <c r="AO604" s="74"/>
      <c r="AP604" s="74"/>
      <c r="AQ604" s="74"/>
      <c r="AR604" s="74"/>
      <c r="AS604" s="74"/>
      <c r="AT604" s="74"/>
      <c r="AU604" s="74"/>
      <c r="AV604" s="74"/>
      <c r="AW604" s="74"/>
      <c r="AX604" s="74"/>
      <c r="AY604" s="74"/>
      <c r="AZ604" s="74"/>
      <c r="BA604" s="74"/>
    </row>
    <row r="605" spans="1:53" ht="26.25" customHeight="1" x14ac:dyDescent="0.2">
      <c r="A605" s="77"/>
      <c r="B605" s="78"/>
      <c r="C605" s="77">
        <v>602</v>
      </c>
      <c r="D605" s="85" t="s">
        <v>652</v>
      </c>
      <c r="E605" s="86" t="str">
        <f t="array" aca="1" ref="E605" ca="1">IFERROR(IMAGE(INDEX(Poke_Ref!$C$2:$C$745, MATCH(D605, Poke_Ref!$B$2:$B$745,0)), 3), "")</f>
        <v/>
      </c>
      <c r="F605" s="7"/>
      <c r="G605" s="7"/>
      <c r="H605" s="7" t="s">
        <v>8</v>
      </c>
      <c r="I605" s="7"/>
      <c r="J605" s="7"/>
      <c r="K605" s="7"/>
      <c r="L605" s="7"/>
      <c r="M605" s="7"/>
      <c r="N605" s="7"/>
      <c r="O605" s="7"/>
      <c r="P605" s="7"/>
      <c r="Q605" s="7"/>
      <c r="R605" s="7"/>
      <c r="S605" s="7"/>
      <c r="T605" s="7"/>
      <c r="U605" s="7"/>
      <c r="V605" s="7"/>
      <c r="W605" s="7"/>
      <c r="X605" s="103"/>
      <c r="Y605" s="103"/>
      <c r="Z605" s="103"/>
      <c r="AA605" s="103"/>
      <c r="AB605" s="103"/>
      <c r="AC605" s="103"/>
      <c r="AD605" s="103"/>
      <c r="AE605" s="103"/>
      <c r="AF605" s="73"/>
      <c r="AG605" s="74"/>
      <c r="AH605" s="74"/>
      <c r="AI605" s="74"/>
      <c r="AJ605" s="74"/>
      <c r="AK605" s="74"/>
      <c r="AL605" s="74"/>
      <c r="AM605" s="74"/>
      <c r="AN605" s="74"/>
      <c r="AO605" s="74"/>
      <c r="AP605" s="74"/>
      <c r="AQ605" s="74"/>
      <c r="AR605" s="74"/>
      <c r="AS605" s="74"/>
      <c r="AT605" s="74"/>
      <c r="AU605" s="74"/>
      <c r="AV605" s="74"/>
      <c r="AW605" s="74"/>
      <c r="AX605" s="74"/>
      <c r="AY605" s="74"/>
      <c r="AZ605" s="74"/>
      <c r="BA605" s="74"/>
    </row>
    <row r="606" spans="1:53" ht="26.25" customHeight="1" x14ac:dyDescent="0.2">
      <c r="A606" s="77"/>
      <c r="B606" s="78"/>
      <c r="C606" s="77">
        <v>603</v>
      </c>
      <c r="D606" s="85" t="s">
        <v>653</v>
      </c>
      <c r="E606" s="86" t="str">
        <f t="array" aca="1" ref="E606" ca="1">IFERROR(IMAGE(INDEX(Poke_Ref!$C$2:$C$745, MATCH(D606, Poke_Ref!$B$2:$B$745,0)), 3), "")</f>
        <v/>
      </c>
      <c r="F606" s="95"/>
      <c r="G606" s="95"/>
      <c r="H606" s="95"/>
      <c r="I606" s="95"/>
      <c r="J606" s="95"/>
      <c r="K606" s="95"/>
      <c r="L606" s="95"/>
      <c r="M606" s="95"/>
      <c r="N606" s="95"/>
      <c r="O606" s="95"/>
      <c r="P606" s="95"/>
      <c r="Q606" s="95"/>
      <c r="R606" s="95"/>
      <c r="S606" s="95"/>
      <c r="T606" s="95"/>
      <c r="U606" s="95"/>
      <c r="V606" s="95"/>
      <c r="W606" s="95"/>
      <c r="X606" s="102"/>
      <c r="Y606" s="102"/>
      <c r="Z606" s="102"/>
      <c r="AA606" s="102"/>
      <c r="AB606" s="102"/>
      <c r="AC606" s="102"/>
      <c r="AD606" s="102"/>
      <c r="AE606" s="102"/>
      <c r="AF606" s="73"/>
      <c r="AG606" s="74"/>
      <c r="AH606" s="74"/>
      <c r="AI606" s="74"/>
      <c r="AJ606" s="74"/>
      <c r="AK606" s="74"/>
      <c r="AL606" s="74"/>
      <c r="AM606" s="74"/>
      <c r="AN606" s="74"/>
      <c r="AO606" s="74"/>
      <c r="AP606" s="74"/>
      <c r="AQ606" s="74"/>
      <c r="AR606" s="74"/>
      <c r="AS606" s="74"/>
      <c r="AT606" s="74"/>
      <c r="AU606" s="74"/>
      <c r="AV606" s="74"/>
      <c r="AW606" s="74"/>
      <c r="AX606" s="74"/>
      <c r="AY606" s="74"/>
      <c r="AZ606" s="74"/>
      <c r="BA606" s="74"/>
    </row>
    <row r="607" spans="1:53" ht="26.25" customHeight="1" x14ac:dyDescent="0.2">
      <c r="A607" s="77"/>
      <c r="B607" s="78"/>
      <c r="C607" s="77">
        <v>604</v>
      </c>
      <c r="D607" s="85" t="s">
        <v>654</v>
      </c>
      <c r="E607" s="86" t="str">
        <f t="array" aca="1" ref="E607" ca="1">IFERROR(IMAGE(INDEX(Poke_Ref!$C$2:$C$745, MATCH(D607, Poke_Ref!$B$2:$B$745,0)), 3), "")</f>
        <v/>
      </c>
      <c r="F607" s="95"/>
      <c r="G607" s="95"/>
      <c r="H607" s="95"/>
      <c r="I607" s="95"/>
      <c r="J607" s="95"/>
      <c r="K607" s="95"/>
      <c r="L607" s="95"/>
      <c r="M607" s="95"/>
      <c r="N607" s="95"/>
      <c r="O607" s="95"/>
      <c r="P607" s="95"/>
      <c r="Q607" s="95"/>
      <c r="R607" s="95"/>
      <c r="S607" s="95"/>
      <c r="T607" s="95"/>
      <c r="U607" s="95"/>
      <c r="V607" s="95"/>
      <c r="W607" s="95"/>
      <c r="X607" s="102"/>
      <c r="Y607" s="102"/>
      <c r="Z607" s="102"/>
      <c r="AA607" s="102"/>
      <c r="AB607" s="102"/>
      <c r="AC607" s="102"/>
      <c r="AD607" s="102"/>
      <c r="AE607" s="102"/>
      <c r="AF607" s="73"/>
      <c r="AG607" s="74"/>
      <c r="AH607" s="74"/>
      <c r="AI607" s="74"/>
      <c r="AJ607" s="74"/>
      <c r="AK607" s="74"/>
      <c r="AL607" s="74"/>
      <c r="AM607" s="74"/>
      <c r="AN607" s="74"/>
      <c r="AO607" s="74"/>
      <c r="AP607" s="74"/>
      <c r="AQ607" s="74"/>
      <c r="AR607" s="74"/>
      <c r="AS607" s="74"/>
      <c r="AT607" s="74"/>
      <c r="AU607" s="74"/>
      <c r="AV607" s="74"/>
      <c r="AW607" s="74"/>
      <c r="AX607" s="74"/>
      <c r="AY607" s="74"/>
      <c r="AZ607" s="74"/>
      <c r="BA607" s="74"/>
    </row>
    <row r="608" spans="1:53" ht="26.25" customHeight="1" x14ac:dyDescent="0.2">
      <c r="A608" s="77"/>
      <c r="B608" s="78"/>
      <c r="C608" s="77">
        <v>605</v>
      </c>
      <c r="D608" s="85" t="s">
        <v>655</v>
      </c>
      <c r="E608" s="86" t="str">
        <f t="array" aca="1" ref="E608" ca="1">IFERROR(IMAGE(INDEX(Poke_Ref!$C$2:$C$745, MATCH(D608, Poke_Ref!$B$2:$B$745,0)), 3), "")</f>
        <v/>
      </c>
      <c r="F608" s="95"/>
      <c r="G608" s="95"/>
      <c r="H608" s="95"/>
      <c r="I608" s="95"/>
      <c r="J608" s="95"/>
      <c r="K608" s="95"/>
      <c r="L608" s="95"/>
      <c r="M608" s="95"/>
      <c r="N608" s="95"/>
      <c r="O608" s="95"/>
      <c r="P608" s="95"/>
      <c r="Q608" s="95"/>
      <c r="R608" s="95"/>
      <c r="S608" s="95"/>
      <c r="T608" s="95"/>
      <c r="U608" s="95"/>
      <c r="V608" s="95"/>
      <c r="W608" s="95"/>
      <c r="X608" s="102"/>
      <c r="Y608" s="102"/>
      <c r="Z608" s="102"/>
      <c r="AA608" s="102"/>
      <c r="AB608" s="102"/>
      <c r="AC608" s="102"/>
      <c r="AD608" s="102"/>
      <c r="AE608" s="102"/>
      <c r="AF608" s="73"/>
      <c r="AG608" s="74"/>
      <c r="AH608" s="74"/>
      <c r="AI608" s="74"/>
      <c r="AJ608" s="74"/>
      <c r="AK608" s="74"/>
      <c r="AL608" s="74"/>
      <c r="AM608" s="74"/>
      <c r="AN608" s="74"/>
      <c r="AO608" s="74"/>
      <c r="AP608" s="74"/>
      <c r="AQ608" s="74"/>
      <c r="AR608" s="74"/>
      <c r="AS608" s="74"/>
      <c r="AT608" s="74"/>
      <c r="AU608" s="74"/>
      <c r="AV608" s="74"/>
      <c r="AW608" s="74"/>
      <c r="AX608" s="74"/>
      <c r="AY608" s="74"/>
      <c r="AZ608" s="74"/>
      <c r="BA608" s="74"/>
    </row>
    <row r="609" spans="1:53" ht="26.25" customHeight="1" x14ac:dyDescent="0.2">
      <c r="A609" s="77"/>
      <c r="B609" s="78"/>
      <c r="C609" s="77">
        <v>606</v>
      </c>
      <c r="D609" s="85" t="s">
        <v>656</v>
      </c>
      <c r="E609" s="86" t="str">
        <f t="array" aca="1" ref="E609" ca="1">IFERROR(IMAGE(INDEX(Poke_Ref!$C$2:$C$745, MATCH(D609, Poke_Ref!$B$2:$B$745,0)), 3), "")</f>
        <v/>
      </c>
      <c r="F609" s="95"/>
      <c r="G609" s="95"/>
      <c r="H609" s="95"/>
      <c r="I609" s="95"/>
      <c r="J609" s="95"/>
      <c r="K609" s="95"/>
      <c r="L609" s="95"/>
      <c r="M609" s="95"/>
      <c r="N609" s="95"/>
      <c r="O609" s="95"/>
      <c r="P609" s="95"/>
      <c r="Q609" s="95"/>
      <c r="R609" s="95"/>
      <c r="S609" s="95"/>
      <c r="T609" s="95"/>
      <c r="U609" s="95"/>
      <c r="V609" s="95"/>
      <c r="W609" s="95"/>
      <c r="X609" s="102"/>
      <c r="Y609" s="102"/>
      <c r="Z609" s="102"/>
      <c r="AA609" s="102"/>
      <c r="AB609" s="102"/>
      <c r="AC609" s="102"/>
      <c r="AD609" s="102"/>
      <c r="AE609" s="102"/>
      <c r="AF609" s="73"/>
      <c r="AG609" s="74"/>
      <c r="AH609" s="74"/>
      <c r="AI609" s="74"/>
      <c r="AJ609" s="74"/>
      <c r="AK609" s="74"/>
      <c r="AL609" s="74"/>
      <c r="AM609" s="74"/>
      <c r="AN609" s="74"/>
      <c r="AO609" s="74"/>
      <c r="AP609" s="74"/>
      <c r="AQ609" s="74"/>
      <c r="AR609" s="74"/>
      <c r="AS609" s="74"/>
      <c r="AT609" s="74"/>
      <c r="AU609" s="74"/>
      <c r="AV609" s="74"/>
      <c r="AW609" s="74"/>
      <c r="AX609" s="74"/>
      <c r="AY609" s="74"/>
      <c r="AZ609" s="74"/>
      <c r="BA609" s="74"/>
    </row>
    <row r="610" spans="1:53" ht="26.25" customHeight="1" x14ac:dyDescent="0.2">
      <c r="A610" s="77"/>
      <c r="B610" s="78"/>
      <c r="C610" s="77">
        <v>607</v>
      </c>
      <c r="D610" s="85" t="s">
        <v>657</v>
      </c>
      <c r="E610" s="86" t="str">
        <f t="array" aca="1" ref="E610" ca="1">IFERROR(IMAGE(INDEX(Poke_Ref!$C$2:$C$745, MATCH(D610, Poke_Ref!$B$2:$B$745,0)), 3), "")</f>
        <v/>
      </c>
      <c r="F610" s="7"/>
      <c r="G610" s="7"/>
      <c r="H610" s="7" t="s">
        <v>8</v>
      </c>
      <c r="I610" s="7"/>
      <c r="J610" s="7"/>
      <c r="K610" s="7"/>
      <c r="L610" s="7"/>
      <c r="M610" s="7"/>
      <c r="N610" s="7"/>
      <c r="O610" s="7"/>
      <c r="P610" s="7"/>
      <c r="Q610" s="7"/>
      <c r="R610" s="7"/>
      <c r="S610" s="7"/>
      <c r="T610" s="7"/>
      <c r="U610" s="7"/>
      <c r="V610" s="7"/>
      <c r="W610" s="7"/>
      <c r="X610" s="103"/>
      <c r="Y610" s="103"/>
      <c r="Z610" s="103"/>
      <c r="AA610" s="103"/>
      <c r="AB610" s="103"/>
      <c r="AC610" s="103"/>
      <c r="AD610" s="103"/>
      <c r="AE610" s="103"/>
      <c r="AF610" s="73"/>
      <c r="AG610" s="74"/>
      <c r="AH610" s="74"/>
      <c r="AI610" s="74"/>
      <c r="AJ610" s="74"/>
      <c r="AK610" s="74"/>
      <c r="AL610" s="74"/>
      <c r="AM610" s="74"/>
      <c r="AN610" s="74"/>
      <c r="AO610" s="74"/>
      <c r="AP610" s="74"/>
      <c r="AQ610" s="74"/>
      <c r="AR610" s="74"/>
      <c r="AS610" s="74"/>
      <c r="AT610" s="74"/>
      <c r="AU610" s="74"/>
      <c r="AV610" s="74"/>
      <c r="AW610" s="74"/>
      <c r="AX610" s="74"/>
      <c r="AY610" s="74"/>
      <c r="AZ610" s="74"/>
      <c r="BA610" s="74"/>
    </row>
    <row r="611" spans="1:53" ht="26.25" customHeight="1" x14ac:dyDescent="0.2">
      <c r="A611" s="77"/>
      <c r="B611" s="78"/>
      <c r="C611" s="77">
        <v>608</v>
      </c>
      <c r="D611" s="85" t="s">
        <v>658</v>
      </c>
      <c r="E611" s="86" t="str">
        <f t="array" aca="1" ref="E611" ca="1">IFERROR(IMAGE(INDEX(Poke_Ref!$C$2:$C$745, MATCH(D611, Poke_Ref!$B$2:$B$745,0)), 3), "")</f>
        <v/>
      </c>
      <c r="F611" s="95"/>
      <c r="G611" s="95"/>
      <c r="H611" s="95"/>
      <c r="I611" s="95"/>
      <c r="J611" s="95"/>
      <c r="K611" s="95"/>
      <c r="L611" s="95"/>
      <c r="M611" s="95"/>
      <c r="N611" s="95"/>
      <c r="O611" s="95"/>
      <c r="P611" s="95"/>
      <c r="Q611" s="95"/>
      <c r="R611" s="95"/>
      <c r="S611" s="95"/>
      <c r="T611" s="95"/>
      <c r="U611" s="95"/>
      <c r="V611" s="95"/>
      <c r="W611" s="95"/>
      <c r="X611" s="102"/>
      <c r="Y611" s="102"/>
      <c r="Z611" s="102"/>
      <c r="AA611" s="102"/>
      <c r="AB611" s="102"/>
      <c r="AC611" s="102"/>
      <c r="AD611" s="102"/>
      <c r="AE611" s="102"/>
      <c r="AF611" s="73"/>
      <c r="AG611" s="74"/>
      <c r="AH611" s="74"/>
      <c r="AI611" s="74"/>
      <c r="AJ611" s="74"/>
      <c r="AK611" s="74"/>
      <c r="AL611" s="74"/>
      <c r="AM611" s="74"/>
      <c r="AN611" s="74"/>
      <c r="AO611" s="74"/>
      <c r="AP611" s="74"/>
      <c r="AQ611" s="74"/>
      <c r="AR611" s="74"/>
      <c r="AS611" s="74"/>
      <c r="AT611" s="74"/>
      <c r="AU611" s="74"/>
      <c r="AV611" s="74"/>
      <c r="AW611" s="74"/>
      <c r="AX611" s="74"/>
      <c r="AY611" s="74"/>
      <c r="AZ611" s="74"/>
      <c r="BA611" s="74"/>
    </row>
    <row r="612" spans="1:53" ht="26.25" customHeight="1" x14ac:dyDescent="0.2">
      <c r="A612" s="77"/>
      <c r="B612" s="78"/>
      <c r="C612" s="77">
        <v>609</v>
      </c>
      <c r="D612" s="85" t="s">
        <v>659</v>
      </c>
      <c r="E612" s="86" t="str">
        <f t="array" aca="1" ref="E612" ca="1">IFERROR(IMAGE(INDEX(Poke_Ref!$C$2:$C$745, MATCH(D612, Poke_Ref!$B$2:$B$745,0)), 3), "")</f>
        <v/>
      </c>
      <c r="F612" s="95"/>
      <c r="G612" s="95"/>
      <c r="H612" s="95"/>
      <c r="I612" s="95"/>
      <c r="J612" s="95"/>
      <c r="K612" s="95"/>
      <c r="L612" s="95"/>
      <c r="M612" s="95"/>
      <c r="N612" s="95"/>
      <c r="O612" s="95"/>
      <c r="P612" s="95"/>
      <c r="Q612" s="95"/>
      <c r="R612" s="95"/>
      <c r="S612" s="95"/>
      <c r="T612" s="95"/>
      <c r="U612" s="95"/>
      <c r="V612" s="95"/>
      <c r="W612" s="95"/>
      <c r="X612" s="102"/>
      <c r="Y612" s="102"/>
      <c r="Z612" s="102"/>
      <c r="AA612" s="102"/>
      <c r="AB612" s="102"/>
      <c r="AC612" s="102"/>
      <c r="AD612" s="102"/>
      <c r="AE612" s="102"/>
      <c r="AF612" s="73"/>
      <c r="AG612" s="74"/>
      <c r="AH612" s="74"/>
      <c r="AI612" s="74"/>
      <c r="AJ612" s="74"/>
      <c r="AK612" s="74"/>
      <c r="AL612" s="74"/>
      <c r="AM612" s="74"/>
      <c r="AN612" s="74"/>
      <c r="AO612" s="74"/>
      <c r="AP612" s="74"/>
      <c r="AQ612" s="74"/>
      <c r="AR612" s="74"/>
      <c r="AS612" s="74"/>
      <c r="AT612" s="74"/>
      <c r="AU612" s="74"/>
      <c r="AV612" s="74"/>
      <c r="AW612" s="74"/>
      <c r="AX612" s="74"/>
      <c r="AY612" s="74"/>
      <c r="AZ612" s="74"/>
      <c r="BA612" s="74"/>
    </row>
    <row r="613" spans="1:53" ht="26.25" customHeight="1" x14ac:dyDescent="0.2">
      <c r="A613" s="77"/>
      <c r="B613" s="78"/>
      <c r="C613" s="77">
        <v>610</v>
      </c>
      <c r="D613" s="85" t="s">
        <v>660</v>
      </c>
      <c r="E613" s="86" t="str">
        <f t="array" aca="1" ref="E613" ca="1">IFERROR(IMAGE(INDEX(Poke_Ref!$C$2:$C$745, MATCH(D613, Poke_Ref!$B$2:$B$745,0)), 3), "")</f>
        <v/>
      </c>
      <c r="F613" s="7"/>
      <c r="G613" s="7"/>
      <c r="H613" s="7" t="s">
        <v>8</v>
      </c>
      <c r="I613" s="7"/>
      <c r="J613" s="7"/>
      <c r="K613" s="7"/>
      <c r="L613" s="7"/>
      <c r="M613" s="7"/>
      <c r="N613" s="7"/>
      <c r="O613" s="7"/>
      <c r="P613" s="7"/>
      <c r="Q613" s="7"/>
      <c r="R613" s="7"/>
      <c r="S613" s="7"/>
      <c r="T613" s="7"/>
      <c r="U613" s="7"/>
      <c r="V613" s="7"/>
      <c r="W613" s="7"/>
      <c r="X613" s="103"/>
      <c r="Y613" s="103"/>
      <c r="Z613" s="103"/>
      <c r="AA613" s="103"/>
      <c r="AB613" s="103"/>
      <c r="AC613" s="103"/>
      <c r="AD613" s="103"/>
      <c r="AE613" s="103"/>
      <c r="AF613" s="73"/>
      <c r="AG613" s="74"/>
      <c r="AH613" s="74"/>
      <c r="AI613" s="74"/>
      <c r="AJ613" s="74"/>
      <c r="AK613" s="74"/>
      <c r="AL613" s="74"/>
      <c r="AM613" s="74"/>
      <c r="AN613" s="74"/>
      <c r="AO613" s="74"/>
      <c r="AP613" s="74"/>
      <c r="AQ613" s="74"/>
      <c r="AR613" s="74"/>
      <c r="AS613" s="74"/>
      <c r="AT613" s="74"/>
      <c r="AU613" s="74"/>
      <c r="AV613" s="74"/>
      <c r="AW613" s="74"/>
      <c r="AX613" s="74"/>
      <c r="AY613" s="74"/>
      <c r="AZ613" s="74"/>
      <c r="BA613" s="74"/>
    </row>
    <row r="614" spans="1:53" ht="26.25" customHeight="1" x14ac:dyDescent="0.2">
      <c r="A614" s="77"/>
      <c r="B614" s="78"/>
      <c r="C614" s="77">
        <v>611</v>
      </c>
      <c r="D614" s="85" t="s">
        <v>661</v>
      </c>
      <c r="E614" s="86" t="str">
        <f t="array" aca="1" ref="E614" ca="1">IFERROR(IMAGE(INDEX(Poke_Ref!$C$2:$C$745, MATCH(D614, Poke_Ref!$B$2:$B$745,0)), 3), "")</f>
        <v/>
      </c>
      <c r="F614" s="87"/>
      <c r="G614" s="87"/>
      <c r="H614" s="87"/>
      <c r="I614" s="87"/>
      <c r="J614" s="87"/>
      <c r="K614" s="87"/>
      <c r="L614" s="87"/>
      <c r="M614" s="87"/>
      <c r="N614" s="87"/>
      <c r="O614" s="87"/>
      <c r="P614" s="87"/>
      <c r="Q614" s="87"/>
      <c r="R614" s="87"/>
      <c r="S614" s="87"/>
      <c r="T614" s="87"/>
      <c r="U614" s="87"/>
      <c r="V614" s="87"/>
      <c r="W614" s="87"/>
      <c r="X614" s="101"/>
      <c r="Y614" s="101"/>
      <c r="Z614" s="101"/>
      <c r="AA614" s="101"/>
      <c r="AB614" s="101"/>
      <c r="AC614" s="101"/>
      <c r="AD614" s="101"/>
      <c r="AE614" s="101"/>
      <c r="AF614" s="73"/>
      <c r="AG614" s="74"/>
      <c r="AH614" s="74"/>
      <c r="AI614" s="74"/>
      <c r="AJ614" s="74"/>
      <c r="AK614" s="74"/>
      <c r="AL614" s="74"/>
      <c r="AM614" s="74"/>
      <c r="AN614" s="74"/>
      <c r="AO614" s="74"/>
      <c r="AP614" s="74"/>
      <c r="AQ614" s="74"/>
      <c r="AR614" s="74"/>
      <c r="AS614" s="74"/>
      <c r="AT614" s="74"/>
      <c r="AU614" s="74"/>
      <c r="AV614" s="74"/>
      <c r="AW614" s="74"/>
      <c r="AX614" s="74"/>
      <c r="AY614" s="74"/>
      <c r="AZ614" s="74"/>
      <c r="BA614" s="74"/>
    </row>
    <row r="615" spans="1:53" ht="26.25" customHeight="1" x14ac:dyDescent="0.2">
      <c r="A615" s="77"/>
      <c r="B615" s="78"/>
      <c r="C615" s="77">
        <v>612</v>
      </c>
      <c r="D615" s="85" t="s">
        <v>662</v>
      </c>
      <c r="E615" s="86" t="str">
        <f t="array" aca="1" ref="E615" ca="1">IFERROR(IMAGE(INDEX(Poke_Ref!$C$2:$C$745, MATCH(D615, Poke_Ref!$B$2:$B$745,0)), 3), "")</f>
        <v/>
      </c>
      <c r="F615" s="87"/>
      <c r="G615" s="87"/>
      <c r="H615" s="87" t="s">
        <v>8</v>
      </c>
      <c r="I615" s="87"/>
      <c r="J615" s="87"/>
      <c r="K615" s="87"/>
      <c r="L615" s="87"/>
      <c r="M615" s="87"/>
      <c r="N615" s="87"/>
      <c r="O615" s="87"/>
      <c r="P615" s="87"/>
      <c r="Q615" s="87"/>
      <c r="R615" s="87"/>
      <c r="S615" s="87"/>
      <c r="T615" s="87"/>
      <c r="U615" s="87"/>
      <c r="V615" s="87"/>
      <c r="W615" s="87"/>
      <c r="X615" s="101"/>
      <c r="Y615" s="101"/>
      <c r="Z615" s="101"/>
      <c r="AA615" s="101"/>
      <c r="AB615" s="101"/>
      <c r="AC615" s="101"/>
      <c r="AD615" s="101"/>
      <c r="AE615" s="101"/>
      <c r="AF615" s="73"/>
      <c r="AG615" s="74"/>
      <c r="AH615" s="74"/>
      <c r="AI615" s="74"/>
      <c r="AJ615" s="74"/>
      <c r="AK615" s="74"/>
      <c r="AL615" s="74"/>
      <c r="AM615" s="74"/>
      <c r="AN615" s="74"/>
      <c r="AO615" s="74"/>
      <c r="AP615" s="74"/>
      <c r="AQ615" s="74"/>
      <c r="AR615" s="74"/>
      <c r="AS615" s="74"/>
      <c r="AT615" s="74"/>
      <c r="AU615" s="74"/>
      <c r="AV615" s="74"/>
      <c r="AW615" s="74"/>
      <c r="AX615" s="74"/>
      <c r="AY615" s="74"/>
      <c r="AZ615" s="74"/>
      <c r="BA615" s="74"/>
    </row>
    <row r="616" spans="1:53" ht="26.25" customHeight="1" x14ac:dyDescent="0.2">
      <c r="A616" s="77"/>
      <c r="B616" s="78"/>
      <c r="C616" s="77">
        <v>613</v>
      </c>
      <c r="D616" s="85" t="s">
        <v>663</v>
      </c>
      <c r="E616" s="86" t="str">
        <f t="array" aca="1" ref="E616" ca="1">IFERROR(IMAGE(INDEX(Poke_Ref!$C$2:$C$745, MATCH(D616, Poke_Ref!$B$2:$B$745,0)), 3), "")</f>
        <v/>
      </c>
      <c r="F616" s="7"/>
      <c r="G616" s="7"/>
      <c r="H616" s="7" t="s">
        <v>8</v>
      </c>
      <c r="I616" s="7"/>
      <c r="J616" s="7"/>
      <c r="K616" s="7"/>
      <c r="L616" s="7"/>
      <c r="M616" s="7"/>
      <c r="N616" s="7"/>
      <c r="O616" s="7"/>
      <c r="P616" s="7"/>
      <c r="Q616" s="7"/>
      <c r="R616" s="7"/>
      <c r="S616" s="7"/>
      <c r="T616" s="7"/>
      <c r="U616" s="7"/>
      <c r="V616" s="7"/>
      <c r="W616" s="7"/>
      <c r="X616" s="103"/>
      <c r="Y616" s="103"/>
      <c r="Z616" s="103"/>
      <c r="AA616" s="103"/>
      <c r="AB616" s="103"/>
      <c r="AC616" s="103"/>
      <c r="AD616" s="103"/>
      <c r="AE616" s="103"/>
      <c r="AF616" s="73"/>
      <c r="AG616" s="74"/>
      <c r="AH616" s="74"/>
      <c r="AI616" s="74"/>
      <c r="AJ616" s="74"/>
      <c r="AK616" s="74"/>
      <c r="AL616" s="74"/>
      <c r="AM616" s="74"/>
      <c r="AN616" s="74"/>
      <c r="AO616" s="74"/>
      <c r="AP616" s="74"/>
      <c r="AQ616" s="74"/>
      <c r="AR616" s="74"/>
      <c r="AS616" s="74"/>
      <c r="AT616" s="74"/>
      <c r="AU616" s="74"/>
      <c r="AV616" s="74"/>
      <c r="AW616" s="74"/>
      <c r="AX616" s="74"/>
      <c r="AY616" s="74"/>
      <c r="AZ616" s="74"/>
      <c r="BA616" s="74"/>
    </row>
    <row r="617" spans="1:53" ht="26.25" customHeight="1" x14ac:dyDescent="0.2">
      <c r="A617" s="77"/>
      <c r="B617" s="78"/>
      <c r="C617" s="77">
        <v>614</v>
      </c>
      <c r="D617" s="85" t="s">
        <v>664</v>
      </c>
      <c r="E617" s="86" t="str">
        <f t="array" aca="1" ref="E617" ca="1">IFERROR(IMAGE(INDEX(Poke_Ref!$C$2:$C$745, MATCH(D617, Poke_Ref!$B$2:$B$745,0)), 3), "")</f>
        <v/>
      </c>
      <c r="F617" s="7"/>
      <c r="G617" s="7"/>
      <c r="H617" s="7"/>
      <c r="I617" s="7"/>
      <c r="J617" s="7"/>
      <c r="K617" s="7"/>
      <c r="L617" s="7"/>
      <c r="M617" s="7"/>
      <c r="N617" s="7"/>
      <c r="O617" s="7"/>
      <c r="P617" s="7"/>
      <c r="Q617" s="7"/>
      <c r="R617" s="7"/>
      <c r="S617" s="7"/>
      <c r="T617" s="7"/>
      <c r="U617" s="7"/>
      <c r="V617" s="7"/>
      <c r="W617" s="7"/>
      <c r="X617" s="103"/>
      <c r="Y617" s="103"/>
      <c r="Z617" s="103"/>
      <c r="AA617" s="103"/>
      <c r="AB617" s="103"/>
      <c r="AC617" s="103"/>
      <c r="AD617" s="103"/>
      <c r="AE617" s="103"/>
      <c r="AF617" s="73"/>
      <c r="AG617" s="74"/>
      <c r="AH617" s="74"/>
      <c r="AI617" s="74"/>
      <c r="AJ617" s="74"/>
      <c r="AK617" s="74"/>
      <c r="AL617" s="74"/>
      <c r="AM617" s="74"/>
      <c r="AN617" s="74"/>
      <c r="AO617" s="74"/>
      <c r="AP617" s="74"/>
      <c r="AQ617" s="74"/>
      <c r="AR617" s="74"/>
      <c r="AS617" s="74"/>
      <c r="AT617" s="74"/>
      <c r="AU617" s="74"/>
      <c r="AV617" s="74"/>
      <c r="AW617" s="74"/>
      <c r="AX617" s="74"/>
      <c r="AY617" s="74"/>
      <c r="AZ617" s="74"/>
      <c r="BA617" s="74"/>
    </row>
    <row r="618" spans="1:53" ht="26.25" customHeight="1" x14ac:dyDescent="0.2">
      <c r="A618" s="77"/>
      <c r="B618" s="78"/>
      <c r="C618" s="77">
        <v>615</v>
      </c>
      <c r="D618" s="85" t="s">
        <v>665</v>
      </c>
      <c r="E618" s="86" t="str">
        <f t="array" aca="1" ref="E618" ca="1">IFERROR(IMAGE(INDEX(Poke_Ref!$C$2:$C$745, MATCH(D618, Poke_Ref!$B$2:$B$745,0)), 3), "")</f>
        <v/>
      </c>
      <c r="F618" s="7"/>
      <c r="G618" s="7"/>
      <c r="H618" s="7"/>
      <c r="I618" s="7"/>
      <c r="J618" s="7"/>
      <c r="K618" s="7"/>
      <c r="L618" s="7"/>
      <c r="M618" s="7"/>
      <c r="N618" s="7"/>
      <c r="O618" s="7"/>
      <c r="P618" s="7"/>
      <c r="Q618" s="7"/>
      <c r="R618" s="7"/>
      <c r="S618" s="7"/>
      <c r="T618" s="7"/>
      <c r="U618" s="7"/>
      <c r="V618" s="7"/>
      <c r="W618" s="7"/>
      <c r="X618" s="103"/>
      <c r="Y618" s="103"/>
      <c r="Z618" s="103"/>
      <c r="AA618" s="103"/>
      <c r="AB618" s="103"/>
      <c r="AC618" s="103"/>
      <c r="AD618" s="103"/>
      <c r="AE618" s="103"/>
      <c r="AF618" s="73"/>
      <c r="AG618" s="74"/>
      <c r="AH618" s="74"/>
      <c r="AI618" s="74"/>
      <c r="AJ618" s="74"/>
      <c r="AK618" s="74"/>
      <c r="AL618" s="74"/>
      <c r="AM618" s="74"/>
      <c r="AN618" s="74"/>
      <c r="AO618" s="74"/>
      <c r="AP618" s="74"/>
      <c r="AQ618" s="74"/>
      <c r="AR618" s="74"/>
      <c r="AS618" s="74"/>
      <c r="AT618" s="74"/>
      <c r="AU618" s="74"/>
      <c r="AV618" s="74"/>
      <c r="AW618" s="74"/>
      <c r="AX618" s="74"/>
      <c r="AY618" s="74"/>
      <c r="AZ618" s="74"/>
      <c r="BA618" s="74"/>
    </row>
    <row r="619" spans="1:53" ht="26.25" customHeight="1" x14ac:dyDescent="0.2">
      <c r="A619" s="77"/>
      <c r="B619" s="78"/>
      <c r="C619" s="77">
        <v>616</v>
      </c>
      <c r="D619" s="85" t="s">
        <v>666</v>
      </c>
      <c r="E619" s="86" t="str">
        <f t="array" aca="1" ref="E619" ca="1">IFERROR(IMAGE(INDEX(Poke_Ref!$C$2:$C$745, MATCH(D619, Poke_Ref!$B$2:$B$745,0)), 3), "")</f>
        <v/>
      </c>
      <c r="F619" s="7"/>
      <c r="G619" s="7"/>
      <c r="H619" s="7"/>
      <c r="I619" s="7"/>
      <c r="J619" s="7"/>
      <c r="K619" s="7"/>
      <c r="L619" s="7"/>
      <c r="M619" s="7"/>
      <c r="N619" s="7"/>
      <c r="O619" s="7"/>
      <c r="P619" s="7"/>
      <c r="Q619" s="7"/>
      <c r="R619" s="7"/>
      <c r="S619" s="7"/>
      <c r="T619" s="7"/>
      <c r="U619" s="7"/>
      <c r="V619" s="7"/>
      <c r="W619" s="7"/>
      <c r="X619" s="103"/>
      <c r="Y619" s="103"/>
      <c r="Z619" s="103"/>
      <c r="AA619" s="103"/>
      <c r="AB619" s="103"/>
      <c r="AC619" s="103"/>
      <c r="AD619" s="103"/>
      <c r="AE619" s="103"/>
      <c r="AF619" s="73"/>
      <c r="AG619" s="74"/>
      <c r="AH619" s="74"/>
      <c r="AI619" s="74"/>
      <c r="AJ619" s="74"/>
      <c r="AK619" s="74"/>
      <c r="AL619" s="74"/>
      <c r="AM619" s="74"/>
      <c r="AN619" s="74"/>
      <c r="AO619" s="74"/>
      <c r="AP619" s="74"/>
      <c r="AQ619" s="74"/>
      <c r="AR619" s="74"/>
      <c r="AS619" s="74"/>
      <c r="AT619" s="74"/>
      <c r="AU619" s="74"/>
      <c r="AV619" s="74"/>
      <c r="AW619" s="74"/>
      <c r="AX619" s="74"/>
      <c r="AY619" s="74"/>
      <c r="AZ619" s="74"/>
      <c r="BA619" s="74"/>
    </row>
    <row r="620" spans="1:53" ht="26.25" customHeight="1" x14ac:dyDescent="0.2">
      <c r="A620" s="77"/>
      <c r="B620" s="78"/>
      <c r="C620" s="77">
        <v>617</v>
      </c>
      <c r="D620" s="85" t="s">
        <v>667</v>
      </c>
      <c r="E620" s="86" t="str">
        <f t="array" aca="1" ref="E620" ca="1">IFERROR(IMAGE(INDEX(Poke_Ref!$C$2:$C$745, MATCH(D620, Poke_Ref!$B$2:$B$745,0)), 3), "")</f>
        <v/>
      </c>
      <c r="F620" s="7"/>
      <c r="G620" s="7"/>
      <c r="H620" s="7"/>
      <c r="I620" s="7"/>
      <c r="J620" s="7"/>
      <c r="K620" s="7"/>
      <c r="L620" s="7"/>
      <c r="M620" s="7"/>
      <c r="N620" s="7"/>
      <c r="O620" s="7"/>
      <c r="P620" s="7"/>
      <c r="Q620" s="7"/>
      <c r="R620" s="7"/>
      <c r="S620" s="7"/>
      <c r="T620" s="7"/>
      <c r="U620" s="7"/>
      <c r="V620" s="7"/>
      <c r="W620" s="7"/>
      <c r="X620" s="103"/>
      <c r="Y620" s="103"/>
      <c r="Z620" s="103"/>
      <c r="AA620" s="103"/>
      <c r="AB620" s="103"/>
      <c r="AC620" s="103"/>
      <c r="AD620" s="103"/>
      <c r="AE620" s="103"/>
      <c r="AF620" s="73"/>
      <c r="AG620" s="74"/>
      <c r="AH620" s="74"/>
      <c r="AI620" s="74"/>
      <c r="AJ620" s="74"/>
      <c r="AK620" s="74"/>
      <c r="AL620" s="74"/>
      <c r="AM620" s="74"/>
      <c r="AN620" s="74"/>
      <c r="AO620" s="74"/>
      <c r="AP620" s="74"/>
      <c r="AQ620" s="74"/>
      <c r="AR620" s="74"/>
      <c r="AS620" s="74"/>
      <c r="AT620" s="74"/>
      <c r="AU620" s="74"/>
      <c r="AV620" s="74"/>
      <c r="AW620" s="74"/>
      <c r="AX620" s="74"/>
      <c r="AY620" s="74"/>
      <c r="AZ620" s="74"/>
      <c r="BA620" s="74"/>
    </row>
    <row r="621" spans="1:53" ht="26.25" customHeight="1" x14ac:dyDescent="0.2">
      <c r="A621" s="77"/>
      <c r="B621" s="78"/>
      <c r="C621" s="77">
        <v>618</v>
      </c>
      <c r="D621" s="85" t="s">
        <v>668</v>
      </c>
      <c r="E621" s="86" t="str">
        <f t="array" aca="1" ref="E621" ca="1">IFERROR(IMAGE(INDEX(Poke_Ref!$C$2:$C$745, MATCH(D621, Poke_Ref!$B$2:$B$745,0)), 3), "")</f>
        <v/>
      </c>
      <c r="F621" s="7"/>
      <c r="G621" s="7"/>
      <c r="H621" s="7" t="s">
        <v>8</v>
      </c>
      <c r="I621" s="7"/>
      <c r="J621" s="7"/>
      <c r="K621" s="7"/>
      <c r="L621" s="7"/>
      <c r="M621" s="7"/>
      <c r="N621" s="7"/>
      <c r="O621" s="7"/>
      <c r="P621" s="7"/>
      <c r="Q621" s="7"/>
      <c r="R621" s="7"/>
      <c r="S621" s="7"/>
      <c r="T621" s="7"/>
      <c r="U621" s="7"/>
      <c r="V621" s="7"/>
      <c r="W621" s="7"/>
      <c r="X621" s="103"/>
      <c r="Y621" s="103"/>
      <c r="Z621" s="103"/>
      <c r="AA621" s="103"/>
      <c r="AB621" s="103"/>
      <c r="AC621" s="103"/>
      <c r="AD621" s="103"/>
      <c r="AE621" s="103"/>
      <c r="AF621" s="73"/>
      <c r="AG621" s="74"/>
      <c r="AH621" s="74"/>
      <c r="AI621" s="74"/>
      <c r="AJ621" s="74"/>
      <c r="AK621" s="74"/>
      <c r="AL621" s="74"/>
      <c r="AM621" s="74"/>
      <c r="AN621" s="74"/>
      <c r="AO621" s="74"/>
      <c r="AP621" s="74"/>
      <c r="AQ621" s="74"/>
      <c r="AR621" s="74"/>
      <c r="AS621" s="74"/>
      <c r="AT621" s="74"/>
      <c r="AU621" s="74"/>
      <c r="AV621" s="74"/>
      <c r="AW621" s="74"/>
      <c r="AX621" s="74"/>
      <c r="AY621" s="74"/>
      <c r="AZ621" s="74"/>
      <c r="BA621" s="74"/>
    </row>
    <row r="622" spans="1:53" ht="26.25" customHeight="1" x14ac:dyDescent="0.2">
      <c r="A622" s="77"/>
      <c r="B622" s="78"/>
      <c r="C622" s="77">
        <v>619</v>
      </c>
      <c r="D622" s="85" t="s">
        <v>669</v>
      </c>
      <c r="E622" s="86" t="str">
        <f t="array" aca="1" ref="E622" ca="1">IFERROR(IMAGE(INDEX(Poke_Ref!$C$2:$C$745, MATCH(D622, Poke_Ref!$B$2:$B$745,0)), 3), "")</f>
        <v/>
      </c>
      <c r="F622" s="7"/>
      <c r="G622" s="7"/>
      <c r="H622" s="7"/>
      <c r="I622" s="7"/>
      <c r="J622" s="7"/>
      <c r="K622" s="7"/>
      <c r="L622" s="7"/>
      <c r="M622" s="7"/>
      <c r="N622" s="7"/>
      <c r="O622" s="7"/>
      <c r="P622" s="7"/>
      <c r="Q622" s="7"/>
      <c r="R622" s="7"/>
      <c r="S622" s="7"/>
      <c r="T622" s="7"/>
      <c r="U622" s="7"/>
      <c r="V622" s="7"/>
      <c r="W622" s="7"/>
      <c r="X622" s="103"/>
      <c r="Y622" s="103"/>
      <c r="Z622" s="103"/>
      <c r="AA622" s="103"/>
      <c r="AB622" s="103"/>
      <c r="AC622" s="103"/>
      <c r="AD622" s="103"/>
      <c r="AE622" s="103"/>
      <c r="AF622" s="73"/>
      <c r="AG622" s="74"/>
      <c r="AH622" s="74"/>
      <c r="AI622" s="74"/>
      <c r="AJ622" s="74"/>
      <c r="AK622" s="74"/>
      <c r="AL622" s="74"/>
      <c r="AM622" s="74"/>
      <c r="AN622" s="74"/>
      <c r="AO622" s="74"/>
      <c r="AP622" s="74"/>
      <c r="AQ622" s="74"/>
      <c r="AR622" s="74"/>
      <c r="AS622" s="74"/>
      <c r="AT622" s="74"/>
      <c r="AU622" s="74"/>
      <c r="AV622" s="74"/>
      <c r="AW622" s="74"/>
      <c r="AX622" s="74"/>
      <c r="AY622" s="74"/>
      <c r="AZ622" s="74"/>
      <c r="BA622" s="74"/>
    </row>
    <row r="623" spans="1:53" ht="26.25" customHeight="1" x14ac:dyDescent="0.2">
      <c r="A623" s="77"/>
      <c r="B623" s="78"/>
      <c r="C623" s="77">
        <v>620</v>
      </c>
      <c r="D623" s="85" t="s">
        <v>670</v>
      </c>
      <c r="E623" s="86" t="str">
        <f t="array" aca="1" ref="E623" ca="1">IFERROR(IMAGE(INDEX(Poke_Ref!$C$2:$C$745, MATCH(D623, Poke_Ref!$B$2:$B$745,0)), 3), "")</f>
        <v/>
      </c>
      <c r="F623" s="95"/>
      <c r="G623" s="95"/>
      <c r="H623" s="95"/>
      <c r="I623" s="95"/>
      <c r="J623" s="95"/>
      <c r="K623" s="95"/>
      <c r="L623" s="95"/>
      <c r="M623" s="95"/>
      <c r="N623" s="95"/>
      <c r="O623" s="95"/>
      <c r="P623" s="95"/>
      <c r="Q623" s="95"/>
      <c r="R623" s="95"/>
      <c r="S623" s="95"/>
      <c r="T623" s="95"/>
      <c r="U623" s="95"/>
      <c r="V623" s="95"/>
      <c r="W623" s="95"/>
      <c r="X623" s="102"/>
      <c r="Y623" s="102"/>
      <c r="Z623" s="102"/>
      <c r="AA623" s="102"/>
      <c r="AB623" s="102"/>
      <c r="AC623" s="102"/>
      <c r="AD623" s="102"/>
      <c r="AE623" s="102"/>
      <c r="AF623" s="73"/>
      <c r="AG623" s="74"/>
      <c r="AH623" s="74"/>
      <c r="AI623" s="74"/>
      <c r="AJ623" s="74"/>
      <c r="AK623" s="74"/>
      <c r="AL623" s="74"/>
      <c r="AM623" s="74"/>
      <c r="AN623" s="74"/>
      <c r="AO623" s="74"/>
      <c r="AP623" s="74"/>
      <c r="AQ623" s="74"/>
      <c r="AR623" s="74"/>
      <c r="AS623" s="74"/>
      <c r="AT623" s="74"/>
      <c r="AU623" s="74"/>
      <c r="AV623" s="74"/>
      <c r="AW623" s="74"/>
      <c r="AX623" s="74"/>
      <c r="AY623" s="74"/>
      <c r="AZ623" s="74"/>
      <c r="BA623" s="74"/>
    </row>
    <row r="624" spans="1:53" ht="26.25" customHeight="1" x14ac:dyDescent="0.2">
      <c r="A624" s="77"/>
      <c r="B624" s="78"/>
      <c r="C624" s="77">
        <v>621</v>
      </c>
      <c r="D624" s="85" t="s">
        <v>671</v>
      </c>
      <c r="E624" s="86" t="str">
        <f t="array" aca="1" ref="E624" ca="1">IFERROR(IMAGE(INDEX(Poke_Ref!$C$2:$C$745, MATCH(D624, Poke_Ref!$B$2:$B$745,0)), 3), "")</f>
        <v/>
      </c>
      <c r="F624" s="7"/>
      <c r="G624" s="7"/>
      <c r="H624" s="7" t="s">
        <v>8</v>
      </c>
      <c r="I624" s="7"/>
      <c r="J624" s="7"/>
      <c r="K624" s="7"/>
      <c r="L624" s="7"/>
      <c r="M624" s="7"/>
      <c r="N624" s="7"/>
      <c r="O624" s="7"/>
      <c r="P624" s="7"/>
      <c r="Q624" s="7"/>
      <c r="R624" s="7"/>
      <c r="S624" s="7"/>
      <c r="T624" s="7"/>
      <c r="U624" s="7"/>
      <c r="V624" s="7"/>
      <c r="W624" s="7"/>
      <c r="X624" s="103"/>
      <c r="Y624" s="103"/>
      <c r="Z624" s="103"/>
      <c r="AA624" s="103"/>
      <c r="AB624" s="103"/>
      <c r="AC624" s="103"/>
      <c r="AD624" s="103"/>
      <c r="AE624" s="103"/>
      <c r="AF624" s="73"/>
      <c r="AG624" s="74"/>
      <c r="AH624" s="74"/>
      <c r="AI624" s="74"/>
      <c r="AJ624" s="74"/>
      <c r="AK624" s="74"/>
      <c r="AL624" s="74"/>
      <c r="AM624" s="74"/>
      <c r="AN624" s="74"/>
      <c r="AO624" s="74"/>
      <c r="AP624" s="74"/>
      <c r="AQ624" s="74"/>
      <c r="AR624" s="74"/>
      <c r="AS624" s="74"/>
      <c r="AT624" s="74"/>
      <c r="AU624" s="74"/>
      <c r="AV624" s="74"/>
      <c r="AW624" s="74"/>
      <c r="AX624" s="74"/>
      <c r="AY624" s="74"/>
      <c r="AZ624" s="74"/>
      <c r="BA624" s="74"/>
    </row>
    <row r="625" spans="1:53" ht="26.25" customHeight="1" x14ac:dyDescent="0.2">
      <c r="A625" s="77"/>
      <c r="B625" s="78"/>
      <c r="C625" s="77">
        <v>622</v>
      </c>
      <c r="D625" s="85" t="s">
        <v>672</v>
      </c>
      <c r="E625" s="86" t="str">
        <f t="array" aca="1" ref="E625" ca="1">IFERROR(IMAGE(INDEX(Poke_Ref!$C$2:$C$745, MATCH(D625, Poke_Ref!$B$2:$B$745,0)), 3), "")</f>
        <v/>
      </c>
      <c r="F625" s="7"/>
      <c r="G625" s="7"/>
      <c r="H625" s="7"/>
      <c r="I625" s="7"/>
      <c r="J625" s="7"/>
      <c r="K625" s="7"/>
      <c r="L625" s="7"/>
      <c r="M625" s="7"/>
      <c r="N625" s="7"/>
      <c r="O625" s="7"/>
      <c r="P625" s="7"/>
      <c r="Q625" s="7"/>
      <c r="R625" s="7"/>
      <c r="S625" s="7"/>
      <c r="T625" s="7"/>
      <c r="U625" s="7"/>
      <c r="V625" s="7"/>
      <c r="W625" s="7"/>
      <c r="X625" s="103"/>
      <c r="Y625" s="103"/>
      <c r="Z625" s="103"/>
      <c r="AA625" s="103"/>
      <c r="AB625" s="103"/>
      <c r="AC625" s="103"/>
      <c r="AD625" s="103"/>
      <c r="AE625" s="103"/>
      <c r="AF625" s="73"/>
      <c r="AG625" s="74"/>
      <c r="AH625" s="74"/>
      <c r="AI625" s="74"/>
      <c r="AJ625" s="74"/>
      <c r="AK625" s="74"/>
      <c r="AL625" s="74"/>
      <c r="AM625" s="74"/>
      <c r="AN625" s="74"/>
      <c r="AO625" s="74"/>
      <c r="AP625" s="74"/>
      <c r="AQ625" s="74"/>
      <c r="AR625" s="74"/>
      <c r="AS625" s="74"/>
      <c r="AT625" s="74"/>
      <c r="AU625" s="74"/>
      <c r="AV625" s="74"/>
      <c r="AW625" s="74"/>
      <c r="AX625" s="74"/>
      <c r="AY625" s="74"/>
      <c r="AZ625" s="74"/>
      <c r="BA625" s="74"/>
    </row>
    <row r="626" spans="1:53" ht="26.25" customHeight="1" x14ac:dyDescent="0.2">
      <c r="A626" s="77"/>
      <c r="B626" s="78"/>
      <c r="C626" s="77">
        <v>623</v>
      </c>
      <c r="D626" s="85" t="s">
        <v>673</v>
      </c>
      <c r="E626" s="86" t="str">
        <f t="array" aca="1" ref="E626" ca="1">IFERROR(IMAGE(INDEX(Poke_Ref!$C$2:$C$745, MATCH(D626, Poke_Ref!$B$2:$B$745,0)), 3), "")</f>
        <v/>
      </c>
      <c r="F626" s="7"/>
      <c r="G626" s="7"/>
      <c r="H626" s="7"/>
      <c r="I626" s="7"/>
      <c r="J626" s="7"/>
      <c r="K626" s="7"/>
      <c r="L626" s="7"/>
      <c r="M626" s="7"/>
      <c r="N626" s="7"/>
      <c r="O626" s="7"/>
      <c r="P626" s="7"/>
      <c r="Q626" s="7"/>
      <c r="R626" s="7"/>
      <c r="S626" s="7"/>
      <c r="T626" s="7"/>
      <c r="U626" s="7"/>
      <c r="V626" s="7"/>
      <c r="W626" s="7"/>
      <c r="X626" s="103"/>
      <c r="Y626" s="103"/>
      <c r="Z626" s="103"/>
      <c r="AA626" s="103"/>
      <c r="AB626" s="103"/>
      <c r="AC626" s="103"/>
      <c r="AD626" s="103"/>
      <c r="AE626" s="103"/>
      <c r="AF626" s="73"/>
      <c r="AG626" s="74"/>
      <c r="AH626" s="74"/>
      <c r="AI626" s="74"/>
      <c r="AJ626" s="74"/>
      <c r="AK626" s="74"/>
      <c r="AL626" s="74"/>
      <c r="AM626" s="74"/>
      <c r="AN626" s="74"/>
      <c r="AO626" s="74"/>
      <c r="AP626" s="74"/>
      <c r="AQ626" s="74"/>
      <c r="AR626" s="74"/>
      <c r="AS626" s="74"/>
      <c r="AT626" s="74"/>
      <c r="AU626" s="74"/>
      <c r="AV626" s="74"/>
      <c r="AW626" s="74"/>
      <c r="AX626" s="74"/>
      <c r="AY626" s="74"/>
      <c r="AZ626" s="74"/>
      <c r="BA626" s="74"/>
    </row>
    <row r="627" spans="1:53" ht="26.25" customHeight="1" x14ac:dyDescent="0.2">
      <c r="A627" s="77"/>
      <c r="B627" s="78"/>
      <c r="C627" s="77">
        <v>624</v>
      </c>
      <c r="D627" s="85" t="s">
        <v>674</v>
      </c>
      <c r="E627" s="86" t="str">
        <f t="array" aca="1" ref="E627" ca="1">IFERROR(IMAGE(INDEX(Poke_Ref!$C$2:$C$745, MATCH(D627, Poke_Ref!$B$2:$B$745,0)), 3), "")</f>
        <v/>
      </c>
      <c r="F627" s="7"/>
      <c r="G627" s="7"/>
      <c r="H627" s="7" t="s">
        <v>8</v>
      </c>
      <c r="I627" s="7"/>
      <c r="J627" s="7"/>
      <c r="K627" s="7"/>
      <c r="L627" s="7"/>
      <c r="M627" s="7"/>
      <c r="N627" s="7"/>
      <c r="O627" s="7"/>
      <c r="P627" s="7"/>
      <c r="Q627" s="7"/>
      <c r="R627" s="7"/>
      <c r="S627" s="7"/>
      <c r="T627" s="7"/>
      <c r="U627" s="7"/>
      <c r="V627" s="7"/>
      <c r="W627" s="7"/>
      <c r="X627" s="103"/>
      <c r="Y627" s="103"/>
      <c r="Z627" s="103"/>
      <c r="AA627" s="103"/>
      <c r="AB627" s="103"/>
      <c r="AC627" s="103"/>
      <c r="AD627" s="103"/>
      <c r="AE627" s="103"/>
      <c r="AF627" s="73"/>
      <c r="AG627" s="74"/>
      <c r="AH627" s="74"/>
      <c r="AI627" s="74"/>
      <c r="AJ627" s="74"/>
      <c r="AK627" s="74"/>
      <c r="AL627" s="74"/>
      <c r="AM627" s="74"/>
      <c r="AN627" s="74"/>
      <c r="AO627" s="74"/>
      <c r="AP627" s="74"/>
      <c r="AQ627" s="74"/>
      <c r="AR627" s="74"/>
      <c r="AS627" s="74"/>
      <c r="AT627" s="74"/>
      <c r="AU627" s="74"/>
      <c r="AV627" s="74"/>
      <c r="AW627" s="74"/>
      <c r="AX627" s="74"/>
      <c r="AY627" s="74"/>
      <c r="AZ627" s="74"/>
      <c r="BA627" s="74"/>
    </row>
    <row r="628" spans="1:53" ht="26.25" customHeight="1" x14ac:dyDescent="0.2">
      <c r="A628" s="77"/>
      <c r="B628" s="78"/>
      <c r="C628" s="77">
        <v>625</v>
      </c>
      <c r="D628" s="85" t="s">
        <v>675</v>
      </c>
      <c r="E628" s="86" t="str">
        <f t="array" aca="1" ref="E628" ca="1">IFERROR(IMAGE(INDEX(Poke_Ref!$C$2:$C$745, MATCH(D628, Poke_Ref!$B$2:$B$745,0)), 3), "")</f>
        <v/>
      </c>
      <c r="F628" s="95"/>
      <c r="G628" s="95"/>
      <c r="H628" s="95"/>
      <c r="I628" s="95"/>
      <c r="J628" s="95"/>
      <c r="K628" s="95"/>
      <c r="L628" s="95"/>
      <c r="M628" s="95"/>
      <c r="N628" s="95"/>
      <c r="O628" s="95"/>
      <c r="P628" s="95"/>
      <c r="Q628" s="95"/>
      <c r="R628" s="95"/>
      <c r="S628" s="95"/>
      <c r="T628" s="95"/>
      <c r="U628" s="95"/>
      <c r="V628" s="95"/>
      <c r="W628" s="95"/>
      <c r="X628" s="102"/>
      <c r="Y628" s="102"/>
      <c r="Z628" s="102"/>
      <c r="AA628" s="102"/>
      <c r="AB628" s="102"/>
      <c r="AC628" s="102"/>
      <c r="AD628" s="102"/>
      <c r="AE628" s="102"/>
      <c r="AF628" s="73"/>
      <c r="AG628" s="74"/>
      <c r="AH628" s="74"/>
      <c r="AI628" s="74"/>
      <c r="AJ628" s="74"/>
      <c r="AK628" s="74"/>
      <c r="AL628" s="74"/>
      <c r="AM628" s="74"/>
      <c r="AN628" s="74"/>
      <c r="AO628" s="74"/>
      <c r="AP628" s="74"/>
      <c r="AQ628" s="74"/>
      <c r="AR628" s="74"/>
      <c r="AS628" s="74"/>
      <c r="AT628" s="74"/>
      <c r="AU628" s="74"/>
      <c r="AV628" s="74"/>
      <c r="AW628" s="74"/>
      <c r="AX628" s="74"/>
      <c r="AY628" s="74"/>
      <c r="AZ628" s="74"/>
      <c r="BA628" s="74"/>
    </row>
    <row r="629" spans="1:53" ht="26.25" customHeight="1" x14ac:dyDescent="0.2">
      <c r="A629" s="77"/>
      <c r="B629" s="78"/>
      <c r="C629" s="77">
        <v>626</v>
      </c>
      <c r="D629" s="85" t="s">
        <v>676</v>
      </c>
      <c r="E629" s="86" t="str">
        <f t="array" aca="1" ref="E629" ca="1">IFERROR(IMAGE(INDEX(Poke_Ref!$C$2:$C$745, MATCH(D629, Poke_Ref!$B$2:$B$745,0)), 3), "")</f>
        <v/>
      </c>
      <c r="F629" s="7"/>
      <c r="G629" s="7"/>
      <c r="H629" s="7"/>
      <c r="I629" s="7"/>
      <c r="J629" s="7"/>
      <c r="K629" s="7"/>
      <c r="L629" s="7"/>
      <c r="M629" s="7"/>
      <c r="N629" s="7"/>
      <c r="O629" s="7"/>
      <c r="P629" s="7"/>
      <c r="Q629" s="7"/>
      <c r="R629" s="7"/>
      <c r="S629" s="7"/>
      <c r="T629" s="7"/>
      <c r="U629" s="7"/>
      <c r="V629" s="7"/>
      <c r="W629" s="7"/>
      <c r="X629" s="103"/>
      <c r="Y629" s="103"/>
      <c r="Z629" s="103"/>
      <c r="AA629" s="103"/>
      <c r="AB629" s="103"/>
      <c r="AC629" s="103"/>
      <c r="AD629" s="103"/>
      <c r="AE629" s="103"/>
      <c r="AF629" s="73"/>
      <c r="AG629" s="74"/>
      <c r="AH629" s="74"/>
      <c r="AI629" s="74"/>
      <c r="AJ629" s="74"/>
      <c r="AK629" s="74"/>
      <c r="AL629" s="74"/>
      <c r="AM629" s="74"/>
      <c r="AN629" s="74"/>
      <c r="AO629" s="74"/>
      <c r="AP629" s="74"/>
      <c r="AQ629" s="74"/>
      <c r="AR629" s="74"/>
      <c r="AS629" s="74"/>
      <c r="AT629" s="74"/>
      <c r="AU629" s="74"/>
      <c r="AV629" s="74"/>
      <c r="AW629" s="74"/>
      <c r="AX629" s="74"/>
      <c r="AY629" s="74"/>
      <c r="AZ629" s="74"/>
      <c r="BA629" s="74"/>
    </row>
    <row r="630" spans="1:53" ht="26.25" customHeight="1" x14ac:dyDescent="0.2">
      <c r="A630" s="77"/>
      <c r="B630" s="78"/>
      <c r="C630" s="77">
        <v>627</v>
      </c>
      <c r="D630" s="85" t="s">
        <v>677</v>
      </c>
      <c r="E630" s="86" t="str">
        <f t="array" aca="1" ref="E630" ca="1">IFERROR(IMAGE(INDEX(Poke_Ref!$C$2:$C$745, MATCH(D630, Poke_Ref!$B$2:$B$745,0)), 3), "")</f>
        <v/>
      </c>
      <c r="F630" s="7"/>
      <c r="G630" s="7"/>
      <c r="H630" s="7" t="s">
        <v>8</v>
      </c>
      <c r="I630" s="7"/>
      <c r="J630" s="7"/>
      <c r="K630" s="7"/>
      <c r="L630" s="7"/>
      <c r="M630" s="7"/>
      <c r="N630" s="7"/>
      <c r="O630" s="7"/>
      <c r="P630" s="7"/>
      <c r="Q630" s="7"/>
      <c r="R630" s="7"/>
      <c r="S630" s="7"/>
      <c r="T630" s="7"/>
      <c r="U630" s="7"/>
      <c r="V630" s="7"/>
      <c r="W630" s="7"/>
      <c r="X630" s="103"/>
      <c r="Y630" s="103"/>
      <c r="Z630" s="103"/>
      <c r="AA630" s="103"/>
      <c r="AB630" s="103"/>
      <c r="AC630" s="103"/>
      <c r="AD630" s="103"/>
      <c r="AE630" s="103"/>
      <c r="AF630" s="73"/>
      <c r="AG630" s="74"/>
      <c r="AH630" s="74"/>
      <c r="AI630" s="74"/>
      <c r="AJ630" s="74"/>
      <c r="AK630" s="74"/>
      <c r="AL630" s="74"/>
      <c r="AM630" s="74"/>
      <c r="AN630" s="74"/>
      <c r="AO630" s="74"/>
      <c r="AP630" s="74"/>
      <c r="AQ630" s="74"/>
      <c r="AR630" s="74"/>
      <c r="AS630" s="74"/>
      <c r="AT630" s="74"/>
      <c r="AU630" s="74"/>
      <c r="AV630" s="74"/>
      <c r="AW630" s="74"/>
      <c r="AX630" s="74"/>
      <c r="AY630" s="74"/>
      <c r="AZ630" s="74"/>
      <c r="BA630" s="74"/>
    </row>
    <row r="631" spans="1:53" ht="26.25" customHeight="1" x14ac:dyDescent="0.2">
      <c r="A631" s="77"/>
      <c r="B631" s="78"/>
      <c r="C631" s="77">
        <v>628</v>
      </c>
      <c r="D631" s="85" t="s">
        <v>678</v>
      </c>
      <c r="E631" s="86" t="str">
        <f t="array" aca="1" ref="E631" ca="1">IFERROR(IMAGE(INDEX(Poke_Ref!$C$2:$C$745, MATCH(D631, Poke_Ref!$B$2:$B$745,0)), 3), "")</f>
        <v/>
      </c>
      <c r="F631" s="95"/>
      <c r="G631" s="95"/>
      <c r="H631" s="95"/>
      <c r="I631" s="95"/>
      <c r="J631" s="95"/>
      <c r="K631" s="95"/>
      <c r="L631" s="95"/>
      <c r="M631" s="95"/>
      <c r="N631" s="95"/>
      <c r="O631" s="95"/>
      <c r="P631" s="95"/>
      <c r="Q631" s="95"/>
      <c r="R631" s="95"/>
      <c r="S631" s="95"/>
      <c r="T631" s="95"/>
      <c r="U631" s="95"/>
      <c r="V631" s="95"/>
      <c r="W631" s="95"/>
      <c r="X631" s="102"/>
      <c r="Y631" s="102"/>
      <c r="Z631" s="102"/>
      <c r="AA631" s="102"/>
      <c r="AB631" s="102"/>
      <c r="AC631" s="102"/>
      <c r="AD631" s="102"/>
      <c r="AE631" s="102"/>
      <c r="AF631" s="73"/>
      <c r="AG631" s="74"/>
      <c r="AH631" s="74"/>
      <c r="AI631" s="74"/>
      <c r="AJ631" s="74"/>
      <c r="AK631" s="74"/>
      <c r="AL631" s="74"/>
      <c r="AM631" s="74"/>
      <c r="AN631" s="74"/>
      <c r="AO631" s="74"/>
      <c r="AP631" s="74"/>
      <c r="AQ631" s="74"/>
      <c r="AR631" s="74"/>
      <c r="AS631" s="74"/>
      <c r="AT631" s="74"/>
      <c r="AU631" s="74"/>
      <c r="AV631" s="74"/>
      <c r="AW631" s="74"/>
      <c r="AX631" s="74"/>
      <c r="AY631" s="74"/>
      <c r="AZ631" s="74"/>
      <c r="BA631" s="74"/>
    </row>
    <row r="632" spans="1:53" ht="26.25" customHeight="1" x14ac:dyDescent="0.2">
      <c r="A632" s="77"/>
      <c r="B632" s="78"/>
      <c r="C632" s="77">
        <v>629</v>
      </c>
      <c r="D632" s="85" t="s">
        <v>679</v>
      </c>
      <c r="E632" s="86" t="str">
        <f t="array" aca="1" ref="E632" ca="1">IFERROR(IMAGE(INDEX(Poke_Ref!$C$2:$C$745, MATCH(D632, Poke_Ref!$B$2:$B$745,0)), 3), "")</f>
        <v/>
      </c>
      <c r="F632" s="7"/>
      <c r="G632" s="7"/>
      <c r="H632" s="7" t="s">
        <v>8</v>
      </c>
      <c r="I632" s="7"/>
      <c r="J632" s="7"/>
      <c r="K632" s="7"/>
      <c r="L632" s="7"/>
      <c r="M632" s="7"/>
      <c r="N632" s="7"/>
      <c r="O632" s="7"/>
      <c r="P632" s="7"/>
      <c r="Q632" s="7"/>
      <c r="R632" s="7"/>
      <c r="S632" s="7"/>
      <c r="T632" s="7"/>
      <c r="U632" s="7"/>
      <c r="V632" s="7"/>
      <c r="W632" s="7"/>
      <c r="X632" s="103"/>
      <c r="Y632" s="103"/>
      <c r="Z632" s="103"/>
      <c r="AA632" s="103"/>
      <c r="AB632" s="103"/>
      <c r="AC632" s="103"/>
      <c r="AD632" s="103"/>
      <c r="AE632" s="103"/>
      <c r="AF632" s="73"/>
      <c r="AG632" s="74"/>
      <c r="AH632" s="74"/>
      <c r="AI632" s="74"/>
      <c r="AJ632" s="74"/>
      <c r="AK632" s="74"/>
      <c r="AL632" s="74"/>
      <c r="AM632" s="74"/>
      <c r="AN632" s="74"/>
      <c r="AO632" s="74"/>
      <c r="AP632" s="74"/>
      <c r="AQ632" s="74"/>
      <c r="AR632" s="74"/>
      <c r="AS632" s="74"/>
      <c r="AT632" s="74"/>
      <c r="AU632" s="74"/>
      <c r="AV632" s="74"/>
      <c r="AW632" s="74"/>
      <c r="AX632" s="74"/>
      <c r="AY632" s="74"/>
      <c r="AZ632" s="74"/>
      <c r="BA632" s="74"/>
    </row>
    <row r="633" spans="1:53" ht="26.25" customHeight="1" x14ac:dyDescent="0.2">
      <c r="A633" s="77"/>
      <c r="B633" s="78"/>
      <c r="C633" s="77">
        <v>630</v>
      </c>
      <c r="D633" s="85" t="s">
        <v>680</v>
      </c>
      <c r="E633" s="86" t="str">
        <f t="array" aca="1" ref="E633" ca="1">IFERROR(IMAGE(INDEX(Poke_Ref!$C$2:$C$745, MATCH(D633, Poke_Ref!$B$2:$B$745,0)), 3), "")</f>
        <v/>
      </c>
      <c r="F633" s="95"/>
      <c r="G633" s="95"/>
      <c r="H633" s="95"/>
      <c r="I633" s="95"/>
      <c r="J633" s="95"/>
      <c r="K633" s="95"/>
      <c r="L633" s="95"/>
      <c r="M633" s="95"/>
      <c r="N633" s="95"/>
      <c r="O633" s="95"/>
      <c r="P633" s="95"/>
      <c r="Q633" s="95"/>
      <c r="R633" s="95"/>
      <c r="S633" s="95"/>
      <c r="T633" s="95"/>
      <c r="U633" s="95"/>
      <c r="V633" s="95"/>
      <c r="W633" s="95"/>
      <c r="X633" s="102"/>
      <c r="Y633" s="102"/>
      <c r="Z633" s="102"/>
      <c r="AA633" s="102"/>
      <c r="AB633" s="102"/>
      <c r="AC633" s="102"/>
      <c r="AD633" s="102"/>
      <c r="AE633" s="102"/>
      <c r="AF633" s="73"/>
      <c r="AG633" s="74"/>
      <c r="AH633" s="74"/>
      <c r="AI633" s="74"/>
      <c r="AJ633" s="74"/>
      <c r="AK633" s="74"/>
      <c r="AL633" s="74"/>
      <c r="AM633" s="74"/>
      <c r="AN633" s="74"/>
      <c r="AO633" s="74"/>
      <c r="AP633" s="74"/>
      <c r="AQ633" s="74"/>
      <c r="AR633" s="74"/>
      <c r="AS633" s="74"/>
      <c r="AT633" s="74"/>
      <c r="AU633" s="74"/>
      <c r="AV633" s="74"/>
      <c r="AW633" s="74"/>
      <c r="AX633" s="74"/>
      <c r="AY633" s="74"/>
      <c r="AZ633" s="74"/>
      <c r="BA633" s="74"/>
    </row>
    <row r="634" spans="1:53" ht="26.25" customHeight="1" x14ac:dyDescent="0.2">
      <c r="A634" s="77"/>
      <c r="B634" s="78"/>
      <c r="C634" s="77">
        <v>631</v>
      </c>
      <c r="D634" s="85" t="s">
        <v>681</v>
      </c>
      <c r="E634" s="86" t="str">
        <f t="array" aca="1" ref="E634" ca="1">IFERROR(IMAGE(INDEX(Poke_Ref!$C$2:$C$745, MATCH(D634, Poke_Ref!$B$2:$B$745,0)), 3), "")</f>
        <v/>
      </c>
      <c r="F634" s="87"/>
      <c r="G634" s="87"/>
      <c r="H634" s="87"/>
      <c r="I634" s="87"/>
      <c r="J634" s="87"/>
      <c r="K634" s="87"/>
      <c r="L634" s="87"/>
      <c r="M634" s="87"/>
      <c r="N634" s="87"/>
      <c r="O634" s="87"/>
      <c r="P634" s="87"/>
      <c r="Q634" s="87"/>
      <c r="R634" s="87"/>
      <c r="S634" s="87"/>
      <c r="T634" s="87"/>
      <c r="U634" s="87"/>
      <c r="V634" s="87"/>
      <c r="W634" s="87"/>
      <c r="X634" s="101"/>
      <c r="Y634" s="101"/>
      <c r="Z634" s="101"/>
      <c r="AA634" s="101"/>
      <c r="AB634" s="101"/>
      <c r="AC634" s="101"/>
      <c r="AD634" s="101"/>
      <c r="AE634" s="101"/>
      <c r="AF634" s="73"/>
      <c r="AG634" s="74"/>
      <c r="AH634" s="74"/>
      <c r="AI634" s="74"/>
      <c r="AJ634" s="74"/>
      <c r="AK634" s="74"/>
      <c r="AL634" s="74"/>
      <c r="AM634" s="74"/>
      <c r="AN634" s="74"/>
      <c r="AO634" s="74"/>
      <c r="AP634" s="74"/>
      <c r="AQ634" s="74"/>
      <c r="AR634" s="74"/>
      <c r="AS634" s="74"/>
      <c r="AT634" s="74"/>
      <c r="AU634" s="74"/>
      <c r="AV634" s="74"/>
      <c r="AW634" s="74"/>
      <c r="AX634" s="74"/>
      <c r="AY634" s="74"/>
      <c r="AZ634" s="74"/>
      <c r="BA634" s="74"/>
    </row>
    <row r="635" spans="1:53" ht="26.25" customHeight="1" x14ac:dyDescent="0.2">
      <c r="A635" s="77"/>
      <c r="B635" s="78"/>
      <c r="C635" s="77">
        <v>632</v>
      </c>
      <c r="D635" s="85" t="s">
        <v>682</v>
      </c>
      <c r="E635" s="86" t="str">
        <f t="array" aca="1" ref="E635" ca="1">IFERROR(IMAGE(INDEX(Poke_Ref!$C$2:$C$745, MATCH(D635, Poke_Ref!$B$2:$B$745,0)), 3), "")</f>
        <v/>
      </c>
      <c r="F635" s="7"/>
      <c r="G635" s="7"/>
      <c r="H635" s="7"/>
      <c r="I635" s="7"/>
      <c r="J635" s="7"/>
      <c r="K635" s="7"/>
      <c r="L635" s="7"/>
      <c r="M635" s="7"/>
      <c r="N635" s="7"/>
      <c r="O635" s="7"/>
      <c r="P635" s="7"/>
      <c r="Q635" s="7"/>
      <c r="R635" s="7"/>
      <c r="S635" s="7"/>
      <c r="T635" s="7"/>
      <c r="U635" s="7"/>
      <c r="V635" s="7"/>
      <c r="W635" s="7"/>
      <c r="X635" s="103"/>
      <c r="Y635" s="103"/>
      <c r="Z635" s="103"/>
      <c r="AA635" s="103"/>
      <c r="AB635" s="103"/>
      <c r="AC635" s="103"/>
      <c r="AD635" s="103"/>
      <c r="AE635" s="103"/>
      <c r="AF635" s="73"/>
      <c r="AG635" s="74"/>
      <c r="AH635" s="74"/>
      <c r="AI635" s="74"/>
      <c r="AJ635" s="74"/>
      <c r="AK635" s="74"/>
      <c r="AL635" s="74"/>
      <c r="AM635" s="74"/>
      <c r="AN635" s="74"/>
      <c r="AO635" s="74"/>
      <c r="AP635" s="74"/>
      <c r="AQ635" s="74"/>
      <c r="AR635" s="74"/>
      <c r="AS635" s="74"/>
      <c r="AT635" s="74"/>
      <c r="AU635" s="74"/>
      <c r="AV635" s="74"/>
      <c r="AW635" s="74"/>
      <c r="AX635" s="74"/>
      <c r="AY635" s="74"/>
      <c r="AZ635" s="74"/>
      <c r="BA635" s="74"/>
    </row>
    <row r="636" spans="1:53" ht="26.25" customHeight="1" x14ac:dyDescent="0.2">
      <c r="A636" s="77"/>
      <c r="B636" s="78"/>
      <c r="C636" s="77">
        <v>633</v>
      </c>
      <c r="D636" s="85" t="s">
        <v>683</v>
      </c>
      <c r="E636" s="86" t="str">
        <f t="array" aca="1" ref="E636" ca="1">IFERROR(IMAGE(INDEX(Poke_Ref!$C$2:$C$745, MATCH(D636, Poke_Ref!$B$2:$B$745,0)), 3), "")</f>
        <v/>
      </c>
      <c r="F636" s="7"/>
      <c r="G636" s="7"/>
      <c r="H636" s="7"/>
      <c r="I636" s="7"/>
      <c r="J636" s="7"/>
      <c r="K636" s="7"/>
      <c r="L636" s="7"/>
      <c r="M636" s="7"/>
      <c r="N636" s="7"/>
      <c r="O636" s="7"/>
      <c r="P636" s="7"/>
      <c r="Q636" s="7"/>
      <c r="R636" s="7"/>
      <c r="S636" s="7"/>
      <c r="T636" s="7"/>
      <c r="U636" s="7"/>
      <c r="V636" s="7"/>
      <c r="W636" s="7"/>
      <c r="X636" s="103"/>
      <c r="Y636" s="103"/>
      <c r="Z636" s="103"/>
      <c r="AA636" s="103"/>
      <c r="AB636" s="103"/>
      <c r="AC636" s="103"/>
      <c r="AD636" s="103"/>
      <c r="AE636" s="103"/>
      <c r="AF636" s="73"/>
      <c r="AG636" s="74"/>
      <c r="AH636" s="74"/>
      <c r="AI636" s="74"/>
      <c r="AJ636" s="74"/>
      <c r="AK636" s="74"/>
      <c r="AL636" s="74"/>
      <c r="AM636" s="74"/>
      <c r="AN636" s="74"/>
      <c r="AO636" s="74"/>
      <c r="AP636" s="74"/>
      <c r="AQ636" s="74"/>
      <c r="AR636" s="74"/>
      <c r="AS636" s="74"/>
      <c r="AT636" s="74"/>
      <c r="AU636" s="74"/>
      <c r="AV636" s="74"/>
      <c r="AW636" s="74"/>
      <c r="AX636" s="74"/>
      <c r="AY636" s="74"/>
      <c r="AZ636" s="74"/>
      <c r="BA636" s="74"/>
    </row>
    <row r="637" spans="1:53" ht="26.25" customHeight="1" x14ac:dyDescent="0.2">
      <c r="A637" s="77"/>
      <c r="B637" s="78"/>
      <c r="C637" s="77">
        <v>634</v>
      </c>
      <c r="D637" s="85" t="s">
        <v>684</v>
      </c>
      <c r="E637" s="86" t="str">
        <f t="array" aca="1" ref="E637" ca="1">IFERROR(IMAGE(INDEX(Poke_Ref!$C$2:$C$745, MATCH(D637, Poke_Ref!$B$2:$B$745,0)), 3), "")</f>
        <v/>
      </c>
      <c r="F637" s="7"/>
      <c r="G637" s="7"/>
      <c r="H637" s="7" t="s">
        <v>8</v>
      </c>
      <c r="I637" s="7"/>
      <c r="J637" s="7"/>
      <c r="K637" s="7"/>
      <c r="L637" s="7"/>
      <c r="M637" s="7"/>
      <c r="N637" s="7"/>
      <c r="O637" s="7"/>
      <c r="P637" s="7"/>
      <c r="Q637" s="7"/>
      <c r="R637" s="7"/>
      <c r="S637" s="7"/>
      <c r="T637" s="7"/>
      <c r="U637" s="7"/>
      <c r="V637" s="7"/>
      <c r="W637" s="7"/>
      <c r="X637" s="103"/>
      <c r="Y637" s="103"/>
      <c r="Z637" s="103"/>
      <c r="AA637" s="103"/>
      <c r="AB637" s="103"/>
      <c r="AC637" s="103"/>
      <c r="AD637" s="103"/>
      <c r="AE637" s="103"/>
      <c r="AF637" s="73"/>
      <c r="AG637" s="74"/>
      <c r="AH637" s="74"/>
      <c r="AI637" s="74"/>
      <c r="AJ637" s="74"/>
      <c r="AK637" s="74"/>
      <c r="AL637" s="74"/>
      <c r="AM637" s="74"/>
      <c r="AN637" s="74"/>
      <c r="AO637" s="74"/>
      <c r="AP637" s="74"/>
      <c r="AQ637" s="74"/>
      <c r="AR637" s="74"/>
      <c r="AS637" s="74"/>
      <c r="AT637" s="74"/>
      <c r="AU637" s="74"/>
      <c r="AV637" s="74"/>
      <c r="AW637" s="74"/>
      <c r="AX637" s="74"/>
      <c r="AY637" s="74"/>
      <c r="AZ637" s="74"/>
      <c r="BA637" s="74"/>
    </row>
    <row r="638" spans="1:53" ht="26.25" customHeight="1" x14ac:dyDescent="0.2">
      <c r="A638" s="77"/>
      <c r="B638" s="78"/>
      <c r="C638" s="77">
        <v>635</v>
      </c>
      <c r="D638" s="85" t="s">
        <v>685</v>
      </c>
      <c r="E638" s="86" t="str">
        <f t="array" aca="1" ref="E638" ca="1">IFERROR(IMAGE(INDEX(Poke_Ref!$C$2:$C$745, MATCH(D638, Poke_Ref!$B$2:$B$745,0)), 3), "")</f>
        <v/>
      </c>
      <c r="F638" s="95"/>
      <c r="G638" s="95"/>
      <c r="H638" s="95"/>
      <c r="I638" s="95"/>
      <c r="J638" s="95"/>
      <c r="K638" s="95"/>
      <c r="L638" s="95"/>
      <c r="M638" s="95"/>
      <c r="N638" s="95"/>
      <c r="O638" s="95"/>
      <c r="P638" s="95"/>
      <c r="Q638" s="95"/>
      <c r="R638" s="95"/>
      <c r="S638" s="95"/>
      <c r="T638" s="95"/>
      <c r="U638" s="95"/>
      <c r="V638" s="95"/>
      <c r="W638" s="95"/>
      <c r="X638" s="102"/>
      <c r="Y638" s="102"/>
      <c r="Z638" s="102"/>
      <c r="AA638" s="102"/>
      <c r="AB638" s="102"/>
      <c r="AC638" s="102"/>
      <c r="AD638" s="102"/>
      <c r="AE638" s="102"/>
      <c r="AF638" s="73"/>
      <c r="AG638" s="74"/>
      <c r="AH638" s="74"/>
      <c r="AI638" s="74"/>
      <c r="AJ638" s="74"/>
      <c r="AK638" s="74"/>
      <c r="AL638" s="74"/>
      <c r="AM638" s="74"/>
      <c r="AN638" s="74"/>
      <c r="AO638" s="74"/>
      <c r="AP638" s="74"/>
      <c r="AQ638" s="74"/>
      <c r="AR638" s="74"/>
      <c r="AS638" s="74"/>
      <c r="AT638" s="74"/>
      <c r="AU638" s="74"/>
      <c r="AV638" s="74"/>
      <c r="AW638" s="74"/>
      <c r="AX638" s="74"/>
      <c r="AY638" s="74"/>
      <c r="AZ638" s="74"/>
      <c r="BA638" s="74"/>
    </row>
    <row r="639" spans="1:53" ht="26.25" customHeight="1" x14ac:dyDescent="0.2">
      <c r="A639" s="77"/>
      <c r="B639" s="78"/>
      <c r="C639" s="77">
        <v>636</v>
      </c>
      <c r="D639" s="85" t="s">
        <v>686</v>
      </c>
      <c r="E639" s="86" t="str">
        <f t="array" aca="1" ref="E639" ca="1">IFERROR(IMAGE(INDEX(Poke_Ref!$C$2:$C$745, MATCH(D639, Poke_Ref!$B$2:$B$745,0)), 3), "")</f>
        <v/>
      </c>
      <c r="F639" s="7"/>
      <c r="G639" s="7"/>
      <c r="H639" s="7" t="s">
        <v>8</v>
      </c>
      <c r="I639" s="7"/>
      <c r="J639" s="7"/>
      <c r="K639" s="7"/>
      <c r="L639" s="7"/>
      <c r="M639" s="7"/>
      <c r="N639" s="7"/>
      <c r="O639" s="7"/>
      <c r="P639" s="7"/>
      <c r="Q639" s="7"/>
      <c r="R639" s="7"/>
      <c r="S639" s="7"/>
      <c r="T639" s="7"/>
      <c r="U639" s="7"/>
      <c r="V639" s="7"/>
      <c r="W639" s="7"/>
      <c r="X639" s="103"/>
      <c r="Y639" s="103"/>
      <c r="Z639" s="103"/>
      <c r="AA639" s="103"/>
      <c r="AB639" s="103"/>
      <c r="AC639" s="103"/>
      <c r="AD639" s="103"/>
      <c r="AE639" s="103"/>
      <c r="AF639" s="73"/>
      <c r="AG639" s="74"/>
      <c r="AH639" s="74"/>
      <c r="AI639" s="74"/>
      <c r="AJ639" s="74"/>
      <c r="AK639" s="74"/>
      <c r="AL639" s="74"/>
      <c r="AM639" s="74"/>
      <c r="AN639" s="74"/>
      <c r="AO639" s="74"/>
      <c r="AP639" s="74"/>
      <c r="AQ639" s="74"/>
      <c r="AR639" s="74"/>
      <c r="AS639" s="74"/>
      <c r="AT639" s="74"/>
      <c r="AU639" s="74"/>
      <c r="AV639" s="74"/>
      <c r="AW639" s="74"/>
      <c r="AX639" s="74"/>
      <c r="AY639" s="74"/>
      <c r="AZ639" s="74"/>
      <c r="BA639" s="74"/>
    </row>
    <row r="640" spans="1:53" ht="26.25" customHeight="1" x14ac:dyDescent="0.2">
      <c r="A640" s="77"/>
      <c r="B640" s="78"/>
      <c r="C640" s="77">
        <v>637</v>
      </c>
      <c r="D640" s="85" t="s">
        <v>687</v>
      </c>
      <c r="E640" s="86" t="str">
        <f t="array" aca="1" ref="E640" ca="1">IFERROR(IMAGE(INDEX(Poke_Ref!$C$2:$C$745, MATCH(D640, Poke_Ref!$B$2:$B$745,0)), 3), "")</f>
        <v/>
      </c>
      <c r="F640" s="7"/>
      <c r="G640" s="7"/>
      <c r="H640" s="7"/>
      <c r="I640" s="7"/>
      <c r="J640" s="7"/>
      <c r="K640" s="7"/>
      <c r="L640" s="7"/>
      <c r="M640" s="7"/>
      <c r="N640" s="7"/>
      <c r="O640" s="7"/>
      <c r="P640" s="7"/>
      <c r="Q640" s="7"/>
      <c r="R640" s="7"/>
      <c r="S640" s="7"/>
      <c r="T640" s="7"/>
      <c r="U640" s="7"/>
      <c r="V640" s="7"/>
      <c r="W640" s="7"/>
      <c r="X640" s="103"/>
      <c r="Y640" s="103"/>
      <c r="Z640" s="103"/>
      <c r="AA640" s="103"/>
      <c r="AB640" s="103"/>
      <c r="AC640" s="103"/>
      <c r="AD640" s="103"/>
      <c r="AE640" s="103"/>
      <c r="AF640" s="73"/>
      <c r="AG640" s="74"/>
      <c r="AH640" s="74"/>
      <c r="AI640" s="74"/>
      <c r="AJ640" s="74"/>
      <c r="AK640" s="74"/>
      <c r="AL640" s="74"/>
      <c r="AM640" s="74"/>
      <c r="AN640" s="74"/>
      <c r="AO640" s="74"/>
      <c r="AP640" s="74"/>
      <c r="AQ640" s="74"/>
      <c r="AR640" s="74"/>
      <c r="AS640" s="74"/>
      <c r="AT640" s="74"/>
      <c r="AU640" s="74"/>
      <c r="AV640" s="74"/>
      <c r="AW640" s="74"/>
      <c r="AX640" s="74"/>
      <c r="AY640" s="74"/>
      <c r="AZ640" s="74"/>
      <c r="BA640" s="74"/>
    </row>
    <row r="641" spans="1:53" ht="26.25" customHeight="1" x14ac:dyDescent="0.2">
      <c r="A641" s="77"/>
      <c r="B641" s="78"/>
      <c r="C641" s="77">
        <v>638</v>
      </c>
      <c r="D641" s="85" t="s">
        <v>688</v>
      </c>
      <c r="E641" s="86" t="str">
        <f t="array" aca="1" ref="E641" ca="1">IFERROR(IMAGE(INDEX(Poke_Ref!$C$2:$C$745, MATCH(D641, Poke_Ref!$B$2:$B$745,0)), 3), "")</f>
        <v/>
      </c>
      <c r="F641" s="87"/>
      <c r="G641" s="87"/>
      <c r="H641" s="87" t="s">
        <v>8</v>
      </c>
      <c r="I641" s="87"/>
      <c r="J641" s="87"/>
      <c r="K641" s="87"/>
      <c r="L641" s="87"/>
      <c r="M641" s="87"/>
      <c r="N641" s="87"/>
      <c r="O641" s="87"/>
      <c r="P641" s="87"/>
      <c r="Q641" s="87"/>
      <c r="R641" s="87"/>
      <c r="S641" s="87"/>
      <c r="T641" s="87"/>
      <c r="U641" s="87"/>
      <c r="V641" s="87"/>
      <c r="W641" s="87"/>
      <c r="X641" s="101"/>
      <c r="Y641" s="101"/>
      <c r="Z641" s="101"/>
      <c r="AA641" s="101"/>
      <c r="AB641" s="101"/>
      <c r="AC641" s="101"/>
      <c r="AD641" s="101"/>
      <c r="AE641" s="101"/>
      <c r="AF641" s="73"/>
      <c r="AG641" s="74"/>
      <c r="AH641" s="74"/>
      <c r="AI641" s="74"/>
      <c r="AJ641" s="74"/>
      <c r="AK641" s="74"/>
      <c r="AL641" s="74"/>
      <c r="AM641" s="74"/>
      <c r="AN641" s="74"/>
      <c r="AO641" s="74"/>
      <c r="AP641" s="74"/>
      <c r="AQ641" s="74"/>
      <c r="AR641" s="74"/>
      <c r="AS641" s="74"/>
      <c r="AT641" s="74"/>
      <c r="AU641" s="74"/>
      <c r="AV641" s="74"/>
      <c r="AW641" s="74"/>
      <c r="AX641" s="74"/>
      <c r="AY641" s="74"/>
      <c r="AZ641" s="74"/>
      <c r="BA641" s="74"/>
    </row>
    <row r="642" spans="1:53" ht="26.25" customHeight="1" x14ac:dyDescent="0.2">
      <c r="A642" s="77"/>
      <c r="B642" s="78"/>
      <c r="C642" s="77">
        <v>639</v>
      </c>
      <c r="D642" s="85" t="s">
        <v>689</v>
      </c>
      <c r="E642" s="86" t="str">
        <f t="array" aca="1" ref="E642" ca="1">IFERROR(IMAGE(INDEX(Poke_Ref!$C$2:$C$745, MATCH(D642, Poke_Ref!$B$2:$B$745,0)), 3), "")</f>
        <v/>
      </c>
      <c r="F642" s="87"/>
      <c r="G642" s="87"/>
      <c r="H642" s="87" t="s">
        <v>8</v>
      </c>
      <c r="I642" s="87"/>
      <c r="J642" s="87"/>
      <c r="K642" s="87"/>
      <c r="L642" s="87"/>
      <c r="M642" s="87"/>
      <c r="N642" s="87"/>
      <c r="O642" s="87"/>
      <c r="P642" s="87"/>
      <c r="Q642" s="87"/>
      <c r="R642" s="87"/>
      <c r="S642" s="87"/>
      <c r="T642" s="87"/>
      <c r="U642" s="87"/>
      <c r="V642" s="87"/>
      <c r="W642" s="87"/>
      <c r="X642" s="101"/>
      <c r="Y642" s="101"/>
      <c r="Z642" s="101"/>
      <c r="AA642" s="101"/>
      <c r="AB642" s="101"/>
      <c r="AC642" s="101"/>
      <c r="AD642" s="101"/>
      <c r="AE642" s="101"/>
      <c r="AF642" s="73"/>
      <c r="AG642" s="74"/>
      <c r="AH642" s="74"/>
      <c r="AI642" s="74"/>
      <c r="AJ642" s="74"/>
      <c r="AK642" s="74"/>
      <c r="AL642" s="74"/>
      <c r="AM642" s="74"/>
      <c r="AN642" s="74"/>
      <c r="AO642" s="74"/>
      <c r="AP642" s="74"/>
      <c r="AQ642" s="74"/>
      <c r="AR642" s="74"/>
      <c r="AS642" s="74"/>
      <c r="AT642" s="74"/>
      <c r="AU642" s="74"/>
      <c r="AV642" s="74"/>
      <c r="AW642" s="74"/>
      <c r="AX642" s="74"/>
      <c r="AY642" s="74"/>
      <c r="AZ642" s="74"/>
      <c r="BA642" s="74"/>
    </row>
    <row r="643" spans="1:53" ht="26.25" customHeight="1" x14ac:dyDescent="0.2">
      <c r="A643" s="77"/>
      <c r="B643" s="78"/>
      <c r="C643" s="77">
        <v>640</v>
      </c>
      <c r="D643" s="85" t="s">
        <v>690</v>
      </c>
      <c r="E643" s="86" t="str">
        <f t="array" aca="1" ref="E643" ca="1">IFERROR(IMAGE(INDEX(Poke_Ref!$C$2:$C$745, MATCH(D643, Poke_Ref!$B$2:$B$745,0)), 3), "")</f>
        <v/>
      </c>
      <c r="F643" s="87"/>
      <c r="G643" s="87"/>
      <c r="H643" s="87" t="s">
        <v>8</v>
      </c>
      <c r="I643" s="87"/>
      <c r="J643" s="87"/>
      <c r="K643" s="87"/>
      <c r="L643" s="87"/>
      <c r="M643" s="87"/>
      <c r="N643" s="87"/>
      <c r="O643" s="87"/>
      <c r="P643" s="87"/>
      <c r="Q643" s="87"/>
      <c r="R643" s="87"/>
      <c r="S643" s="87"/>
      <c r="T643" s="87"/>
      <c r="U643" s="87"/>
      <c r="V643" s="87"/>
      <c r="W643" s="87"/>
      <c r="X643" s="101"/>
      <c r="Y643" s="101"/>
      <c r="Z643" s="101"/>
      <c r="AA643" s="101"/>
      <c r="AB643" s="101"/>
      <c r="AC643" s="101"/>
      <c r="AD643" s="101"/>
      <c r="AE643" s="101"/>
      <c r="AF643" s="73"/>
      <c r="AG643" s="74"/>
      <c r="AH643" s="74"/>
      <c r="AI643" s="74"/>
      <c r="AJ643" s="74"/>
      <c r="AK643" s="74"/>
      <c r="AL643" s="74"/>
      <c r="AM643" s="74"/>
      <c r="AN643" s="74"/>
      <c r="AO643" s="74"/>
      <c r="AP643" s="74"/>
      <c r="AQ643" s="74"/>
      <c r="AR643" s="74"/>
      <c r="AS643" s="74"/>
      <c r="AT643" s="74"/>
      <c r="AU643" s="74"/>
      <c r="AV643" s="74"/>
      <c r="AW643" s="74"/>
      <c r="AX643" s="74"/>
      <c r="AY643" s="74"/>
      <c r="AZ643" s="74"/>
      <c r="BA643" s="74"/>
    </row>
    <row r="644" spans="1:53" ht="26.25" customHeight="1" x14ac:dyDescent="0.2">
      <c r="A644" s="77"/>
      <c r="B644" s="78"/>
      <c r="C644" s="77">
        <v>641</v>
      </c>
      <c r="D644" s="85" t="s">
        <v>691</v>
      </c>
      <c r="E644" s="86" t="str">
        <f t="array" aca="1" ref="E644" ca="1">IFERROR(IMAGE(INDEX(Poke_Ref!$C$2:$C$745, MATCH(D644, Poke_Ref!$B$2:$B$745,0)), 3), "")</f>
        <v/>
      </c>
      <c r="F644" s="87"/>
      <c r="G644" s="87"/>
      <c r="H644" s="87" t="s">
        <v>8</v>
      </c>
      <c r="I644" s="87"/>
      <c r="J644" s="87"/>
      <c r="K644" s="87"/>
      <c r="L644" s="87"/>
      <c r="M644" s="87"/>
      <c r="N644" s="87"/>
      <c r="O644" s="87"/>
      <c r="P644" s="87"/>
      <c r="Q644" s="87"/>
      <c r="R644" s="87"/>
      <c r="S644" s="87"/>
      <c r="T644" s="87"/>
      <c r="U644" s="87"/>
      <c r="V644" s="87"/>
      <c r="W644" s="87"/>
      <c r="X644" s="101"/>
      <c r="Y644" s="101"/>
      <c r="Z644" s="101"/>
      <c r="AA644" s="101"/>
      <c r="AB644" s="101"/>
      <c r="AC644" s="101"/>
      <c r="AD644" s="101"/>
      <c r="AE644" s="101"/>
      <c r="AF644" s="73"/>
      <c r="AG644" s="74"/>
      <c r="AH644" s="74"/>
      <c r="AI644" s="74"/>
      <c r="AJ644" s="74"/>
      <c r="AK644" s="74"/>
      <c r="AL644" s="74"/>
      <c r="AM644" s="74"/>
      <c r="AN644" s="74"/>
      <c r="AO644" s="74"/>
      <c r="AP644" s="74"/>
      <c r="AQ644" s="74"/>
      <c r="AR644" s="74"/>
      <c r="AS644" s="74"/>
      <c r="AT644" s="74"/>
      <c r="AU644" s="74"/>
      <c r="AV644" s="74"/>
      <c r="AW644" s="74"/>
      <c r="AX644" s="74"/>
      <c r="AY644" s="74"/>
      <c r="AZ644" s="74"/>
      <c r="BA644" s="74"/>
    </row>
    <row r="645" spans="1:53" ht="26.25" customHeight="1" x14ac:dyDescent="0.2">
      <c r="A645" s="77"/>
      <c r="B645" s="78"/>
      <c r="C645" s="77">
        <v>642</v>
      </c>
      <c r="D645" s="85" t="s">
        <v>692</v>
      </c>
      <c r="E645" s="86" t="str">
        <f t="array" aca="1" ref="E645" ca="1">IFERROR(IMAGE(INDEX(Poke_Ref!$C$2:$C$745, MATCH(D645, Poke_Ref!$B$2:$B$745,0)), 3), "")</f>
        <v/>
      </c>
      <c r="F645" s="7"/>
      <c r="G645" s="7"/>
      <c r="H645" s="7" t="s">
        <v>8</v>
      </c>
      <c r="I645" s="7"/>
      <c r="J645" s="7"/>
      <c r="K645" s="7"/>
      <c r="L645" s="7"/>
      <c r="M645" s="7"/>
      <c r="N645" s="7"/>
      <c r="O645" s="7"/>
      <c r="P645" s="7"/>
      <c r="Q645" s="7"/>
      <c r="R645" s="7"/>
      <c r="S645" s="7"/>
      <c r="T645" s="7"/>
      <c r="U645" s="7"/>
      <c r="V645" s="7"/>
      <c r="W645" s="7"/>
      <c r="X645" s="103"/>
      <c r="Y645" s="103"/>
      <c r="Z645" s="103"/>
      <c r="AA645" s="103"/>
      <c r="AB645" s="103"/>
      <c r="AC645" s="103"/>
      <c r="AD645" s="103"/>
      <c r="AE645" s="103"/>
      <c r="AF645" s="73"/>
      <c r="AG645" s="74"/>
      <c r="AH645" s="74"/>
      <c r="AI645" s="74"/>
      <c r="AJ645" s="74"/>
      <c r="AK645" s="74"/>
      <c r="AL645" s="74"/>
      <c r="AM645" s="74"/>
      <c r="AN645" s="74"/>
      <c r="AO645" s="74"/>
      <c r="AP645" s="74"/>
      <c r="AQ645" s="74"/>
      <c r="AR645" s="74"/>
      <c r="AS645" s="74"/>
      <c r="AT645" s="74"/>
      <c r="AU645" s="74"/>
      <c r="AV645" s="74"/>
      <c r="AW645" s="74"/>
      <c r="AX645" s="74"/>
      <c r="AY645" s="74"/>
      <c r="AZ645" s="74"/>
      <c r="BA645" s="74"/>
    </row>
    <row r="646" spans="1:53" ht="26.25" customHeight="1" x14ac:dyDescent="0.2">
      <c r="A646" s="77"/>
      <c r="B646" s="78"/>
      <c r="C646" s="77">
        <v>643</v>
      </c>
      <c r="D646" s="85" t="s">
        <v>693</v>
      </c>
      <c r="E646" s="86" t="str">
        <f t="array" aca="1" ref="E646" ca="1">IFERROR(IMAGE(INDEX(Poke_Ref!$C$2:$C$745, MATCH(D646, Poke_Ref!$B$2:$B$745,0)), 3), "")</f>
        <v/>
      </c>
      <c r="F646" s="87"/>
      <c r="G646" s="87"/>
      <c r="H646" s="87" t="s">
        <v>8</v>
      </c>
      <c r="I646" s="87"/>
      <c r="J646" s="87"/>
      <c r="K646" s="87"/>
      <c r="L646" s="87"/>
      <c r="M646" s="87"/>
      <c r="N646" s="87"/>
      <c r="O646" s="87"/>
      <c r="P646" s="87"/>
      <c r="Q646" s="87"/>
      <c r="R646" s="87"/>
      <c r="S646" s="87"/>
      <c r="T646" s="87"/>
      <c r="U646" s="87"/>
      <c r="V646" s="87"/>
      <c r="W646" s="87"/>
      <c r="X646" s="101"/>
      <c r="Y646" s="101"/>
      <c r="Z646" s="101"/>
      <c r="AA646" s="101"/>
      <c r="AB646" s="101"/>
      <c r="AC646" s="101"/>
      <c r="AD646" s="101"/>
      <c r="AE646" s="101"/>
      <c r="AF646" s="73"/>
      <c r="AG646" s="74"/>
      <c r="AH646" s="74"/>
      <c r="AI646" s="74"/>
      <c r="AJ646" s="74"/>
      <c r="AK646" s="74"/>
      <c r="AL646" s="74"/>
      <c r="AM646" s="74"/>
      <c r="AN646" s="74"/>
      <c r="AO646" s="74"/>
      <c r="AP646" s="74"/>
      <c r="AQ646" s="74"/>
      <c r="AR646" s="74"/>
      <c r="AS646" s="74"/>
      <c r="AT646" s="74"/>
      <c r="AU646" s="74"/>
      <c r="AV646" s="74"/>
      <c r="AW646" s="74"/>
      <c r="AX646" s="74"/>
      <c r="AY646" s="74"/>
      <c r="AZ646" s="74"/>
      <c r="BA646" s="74"/>
    </row>
    <row r="647" spans="1:53" ht="26.25" customHeight="1" x14ac:dyDescent="0.2">
      <c r="A647" s="77"/>
      <c r="B647" s="78"/>
      <c r="C647" s="77">
        <v>644</v>
      </c>
      <c r="D647" s="85" t="s">
        <v>694</v>
      </c>
      <c r="E647" s="86" t="str">
        <f t="array" aca="1" ref="E647" ca="1">IFERROR(IMAGE(INDEX(Poke_Ref!$C$2:$C$745, MATCH(D647, Poke_Ref!$B$2:$B$745,0)), 3), "")</f>
        <v/>
      </c>
      <c r="F647" s="87"/>
      <c r="G647" s="87"/>
      <c r="H647" s="87" t="s">
        <v>8</v>
      </c>
      <c r="I647" s="87"/>
      <c r="J647" s="87"/>
      <c r="K647" s="87"/>
      <c r="L647" s="87"/>
      <c r="M647" s="87"/>
      <c r="N647" s="87"/>
      <c r="O647" s="87"/>
      <c r="P647" s="87"/>
      <c r="Q647" s="87"/>
      <c r="R647" s="87"/>
      <c r="S647" s="87"/>
      <c r="T647" s="87"/>
      <c r="U647" s="87"/>
      <c r="V647" s="87"/>
      <c r="W647" s="87"/>
      <c r="X647" s="101"/>
      <c r="Y647" s="101"/>
      <c r="Z647" s="101"/>
      <c r="AA647" s="101"/>
      <c r="AB647" s="101"/>
      <c r="AC647" s="101"/>
      <c r="AD647" s="101"/>
      <c r="AE647" s="101"/>
      <c r="AF647" s="73"/>
      <c r="AG647" s="74"/>
      <c r="AH647" s="74"/>
      <c r="AI647" s="74"/>
      <c r="AJ647" s="74"/>
      <c r="AK647" s="74"/>
      <c r="AL647" s="74"/>
      <c r="AM647" s="74"/>
      <c r="AN647" s="74"/>
      <c r="AO647" s="74"/>
      <c r="AP647" s="74"/>
      <c r="AQ647" s="74"/>
      <c r="AR647" s="74"/>
      <c r="AS647" s="74"/>
      <c r="AT647" s="74"/>
      <c r="AU647" s="74"/>
      <c r="AV647" s="74"/>
      <c r="AW647" s="74"/>
      <c r="AX647" s="74"/>
      <c r="AY647" s="74"/>
      <c r="AZ647" s="74"/>
      <c r="BA647" s="74"/>
    </row>
    <row r="648" spans="1:53" ht="26.25" customHeight="1" x14ac:dyDescent="0.2">
      <c r="A648" s="77"/>
      <c r="B648" s="78"/>
      <c r="C648" s="77">
        <v>645</v>
      </c>
      <c r="D648" s="85" t="s">
        <v>695</v>
      </c>
      <c r="E648" s="86" t="str">
        <f t="array" aca="1" ref="E648" ca="1">IFERROR(IMAGE(INDEX(Poke_Ref!$C$2:$C$745, MATCH(D648, Poke_Ref!$B$2:$B$745,0)), 3), "")</f>
        <v/>
      </c>
      <c r="F648" s="87"/>
      <c r="G648" s="87"/>
      <c r="H648" s="87" t="s">
        <v>8</v>
      </c>
      <c r="I648" s="87"/>
      <c r="J648" s="87"/>
      <c r="K648" s="87"/>
      <c r="L648" s="87"/>
      <c r="M648" s="87"/>
      <c r="N648" s="87"/>
      <c r="O648" s="87"/>
      <c r="P648" s="87"/>
      <c r="Q648" s="87"/>
      <c r="R648" s="87"/>
      <c r="S648" s="87"/>
      <c r="T648" s="87"/>
      <c r="U648" s="87"/>
      <c r="V648" s="87"/>
      <c r="W648" s="87"/>
      <c r="X648" s="101"/>
      <c r="Y648" s="101"/>
      <c r="Z648" s="101"/>
      <c r="AA648" s="101"/>
      <c r="AB648" s="101"/>
      <c r="AC648" s="101"/>
      <c r="AD648" s="101"/>
      <c r="AE648" s="101"/>
      <c r="AF648" s="73"/>
      <c r="AG648" s="74"/>
      <c r="AH648" s="74"/>
      <c r="AI648" s="74"/>
      <c r="AJ648" s="74"/>
      <c r="AK648" s="74"/>
      <c r="AL648" s="74"/>
      <c r="AM648" s="74"/>
      <c r="AN648" s="74"/>
      <c r="AO648" s="74"/>
      <c r="AP648" s="74"/>
      <c r="AQ648" s="74"/>
      <c r="AR648" s="74"/>
      <c r="AS648" s="74"/>
      <c r="AT648" s="74"/>
      <c r="AU648" s="74"/>
      <c r="AV648" s="74"/>
      <c r="AW648" s="74"/>
      <c r="AX648" s="74"/>
      <c r="AY648" s="74"/>
      <c r="AZ648" s="74"/>
      <c r="BA648" s="74"/>
    </row>
    <row r="649" spans="1:53" ht="26.25" customHeight="1" x14ac:dyDescent="0.2">
      <c r="A649" s="77"/>
      <c r="B649" s="78"/>
      <c r="C649" s="77">
        <v>646</v>
      </c>
      <c r="D649" s="85" t="s">
        <v>696</v>
      </c>
      <c r="E649" s="86" t="str">
        <f t="array" aca="1" ref="E649" ca="1">IFERROR(IMAGE(INDEX(Poke_Ref!$C$2:$C$745, MATCH(D649, Poke_Ref!$B$2:$B$745,0)), 3), "")</f>
        <v/>
      </c>
      <c r="F649" s="87"/>
      <c r="G649" s="87"/>
      <c r="H649" s="87" t="s">
        <v>8</v>
      </c>
      <c r="I649" s="87"/>
      <c r="J649" s="87"/>
      <c r="K649" s="87"/>
      <c r="L649" s="87"/>
      <c r="M649" s="87"/>
      <c r="N649" s="87"/>
      <c r="O649" s="87"/>
      <c r="P649" s="87"/>
      <c r="Q649" s="87"/>
      <c r="R649" s="87"/>
      <c r="S649" s="87"/>
      <c r="T649" s="87"/>
      <c r="U649" s="87"/>
      <c r="V649" s="87"/>
      <c r="W649" s="87"/>
      <c r="X649" s="101"/>
      <c r="Y649" s="101"/>
      <c r="Z649" s="101"/>
      <c r="AA649" s="101"/>
      <c r="AB649" s="101"/>
      <c r="AC649" s="101"/>
      <c r="AD649" s="101"/>
      <c r="AE649" s="101"/>
      <c r="AF649" s="73"/>
      <c r="AG649" s="74"/>
      <c r="AH649" s="74"/>
      <c r="AI649" s="74"/>
      <c r="AJ649" s="74"/>
      <c r="AK649" s="74"/>
      <c r="AL649" s="74"/>
      <c r="AM649" s="74"/>
      <c r="AN649" s="74"/>
      <c r="AO649" s="74"/>
      <c r="AP649" s="74"/>
      <c r="AQ649" s="74"/>
      <c r="AR649" s="74"/>
      <c r="AS649" s="74"/>
      <c r="AT649" s="74"/>
      <c r="AU649" s="74"/>
      <c r="AV649" s="74"/>
      <c r="AW649" s="74"/>
      <c r="AX649" s="74"/>
      <c r="AY649" s="74"/>
      <c r="AZ649" s="74"/>
      <c r="BA649" s="74"/>
    </row>
    <row r="650" spans="1:53" ht="26.25" customHeight="1" x14ac:dyDescent="0.2">
      <c r="A650" s="77"/>
      <c r="B650" s="78"/>
      <c r="C650" s="77">
        <v>647</v>
      </c>
      <c r="D650" s="85" t="s">
        <v>697</v>
      </c>
      <c r="E650" s="86" t="str">
        <f t="array" aca="1" ref="E650" ca="1">IFERROR(IMAGE(INDEX(Poke_Ref!$C$2:$C$745, MATCH(D650, Poke_Ref!$B$2:$B$745,0)), 3), "")</f>
        <v/>
      </c>
      <c r="F650" s="7"/>
      <c r="G650" s="7"/>
      <c r="H650" s="7" t="s">
        <v>8</v>
      </c>
      <c r="I650" s="7"/>
      <c r="J650" s="7"/>
      <c r="K650" s="7"/>
      <c r="L650" s="7"/>
      <c r="M650" s="7"/>
      <c r="N650" s="7"/>
      <c r="O650" s="7"/>
      <c r="P650" s="7"/>
      <c r="Q650" s="7"/>
      <c r="R650" s="7"/>
      <c r="S650" s="7"/>
      <c r="T650" s="7"/>
      <c r="U650" s="7"/>
      <c r="V650" s="7"/>
      <c r="W650" s="7"/>
      <c r="X650" s="103"/>
      <c r="Y650" s="103"/>
      <c r="Z650" s="103"/>
      <c r="AA650" s="103"/>
      <c r="AB650" s="103"/>
      <c r="AC650" s="103"/>
      <c r="AD650" s="103"/>
      <c r="AE650" s="103"/>
      <c r="AF650" s="73"/>
      <c r="AG650" s="74"/>
      <c r="AH650" s="74"/>
      <c r="AI650" s="74"/>
      <c r="AJ650" s="74"/>
      <c r="AK650" s="74"/>
      <c r="AL650" s="74"/>
      <c r="AM650" s="74"/>
      <c r="AN650" s="74"/>
      <c r="AO650" s="74"/>
      <c r="AP650" s="74"/>
      <c r="AQ650" s="74"/>
      <c r="AR650" s="74"/>
      <c r="AS650" s="74"/>
      <c r="AT650" s="74"/>
      <c r="AU650" s="74"/>
      <c r="AV650" s="74"/>
      <c r="AW650" s="74"/>
      <c r="AX650" s="74"/>
      <c r="AY650" s="74"/>
      <c r="AZ650" s="74"/>
      <c r="BA650" s="74"/>
    </row>
    <row r="651" spans="1:53" ht="26.25" customHeight="1" x14ac:dyDescent="0.2">
      <c r="A651" s="77"/>
      <c r="B651" s="78"/>
      <c r="C651" s="77">
        <v>648</v>
      </c>
      <c r="D651" s="85" t="s">
        <v>698</v>
      </c>
      <c r="E651" s="86" t="str">
        <f t="array" aca="1" ref="E651" ca="1">IFERROR(IMAGE(INDEX(Poke_Ref!$C$2:$C$745, MATCH(D651, Poke_Ref!$B$2:$B$745,0)), 3), "")</f>
        <v/>
      </c>
      <c r="F651" s="87"/>
      <c r="G651" s="87"/>
      <c r="H651" s="87" t="s">
        <v>8</v>
      </c>
      <c r="I651" s="95"/>
      <c r="J651" s="95"/>
      <c r="K651" s="95"/>
      <c r="L651" s="95"/>
      <c r="M651" s="95"/>
      <c r="N651" s="95"/>
      <c r="O651" s="95"/>
      <c r="P651" s="95"/>
      <c r="Q651" s="95"/>
      <c r="R651" s="95"/>
      <c r="S651" s="95"/>
      <c r="T651" s="95"/>
      <c r="U651" s="95"/>
      <c r="V651" s="95"/>
      <c r="W651" s="95"/>
      <c r="X651" s="102"/>
      <c r="Y651" s="102"/>
      <c r="Z651" s="102"/>
      <c r="AA651" s="102"/>
      <c r="AB651" s="102"/>
      <c r="AC651" s="102"/>
      <c r="AD651" s="102"/>
      <c r="AE651" s="102"/>
      <c r="AF651" s="73"/>
      <c r="AG651" s="74"/>
      <c r="AH651" s="74"/>
      <c r="AI651" s="74"/>
      <c r="AJ651" s="74"/>
      <c r="AK651" s="74"/>
      <c r="AL651" s="74"/>
      <c r="AM651" s="74"/>
      <c r="AN651" s="74"/>
      <c r="AO651" s="74"/>
      <c r="AP651" s="74"/>
      <c r="AQ651" s="74"/>
      <c r="AR651" s="74"/>
      <c r="AS651" s="74"/>
      <c r="AT651" s="74"/>
      <c r="AU651" s="74"/>
      <c r="AV651" s="74"/>
      <c r="AW651" s="74"/>
      <c r="AX651" s="74"/>
      <c r="AY651" s="74"/>
      <c r="AZ651" s="74"/>
      <c r="BA651" s="74"/>
    </row>
    <row r="652" spans="1:53" ht="26.25" customHeight="1" x14ac:dyDescent="0.2">
      <c r="A652" s="77"/>
      <c r="B652" s="78"/>
      <c r="C652" s="77">
        <v>649</v>
      </c>
      <c r="D652" s="85" t="s">
        <v>699</v>
      </c>
      <c r="E652" s="86" t="str">
        <f t="array" aca="1" ref="E652" ca="1">IFERROR(IMAGE(INDEX(Poke_Ref!$C$2:$C$745, MATCH(D652, Poke_Ref!$B$2:$B$745,0)), 3), "")</f>
        <v/>
      </c>
      <c r="F652" s="87"/>
      <c r="G652" s="87"/>
      <c r="H652" s="87" t="s">
        <v>8</v>
      </c>
      <c r="I652" s="87"/>
      <c r="J652" s="87"/>
      <c r="K652" s="87"/>
      <c r="L652" s="87"/>
      <c r="M652" s="87"/>
      <c r="N652" s="87"/>
      <c r="O652" s="87"/>
      <c r="P652" s="87"/>
      <c r="Q652" s="87"/>
      <c r="R652" s="87"/>
      <c r="S652" s="87"/>
      <c r="T652" s="87"/>
      <c r="U652" s="87"/>
      <c r="V652" s="87"/>
      <c r="W652" s="87"/>
      <c r="X652" s="101"/>
      <c r="Y652" s="101"/>
      <c r="Z652" s="101"/>
      <c r="AA652" s="101"/>
      <c r="AB652" s="101"/>
      <c r="AC652" s="101"/>
      <c r="AD652" s="101"/>
      <c r="AE652" s="101"/>
      <c r="AF652" s="73"/>
      <c r="AG652" s="74"/>
      <c r="AH652" s="74"/>
      <c r="AI652" s="74"/>
      <c r="AJ652" s="74"/>
      <c r="AK652" s="74"/>
      <c r="AL652" s="74"/>
      <c r="AM652" s="74"/>
      <c r="AN652" s="74"/>
      <c r="AO652" s="74"/>
      <c r="AP652" s="74"/>
      <c r="AQ652" s="74"/>
      <c r="AR652" s="74"/>
      <c r="AS652" s="74"/>
      <c r="AT652" s="74"/>
      <c r="AU652" s="74"/>
      <c r="AV652" s="74"/>
      <c r="AW652" s="74"/>
      <c r="AX652" s="74"/>
      <c r="AY652" s="74"/>
      <c r="AZ652" s="74"/>
      <c r="BA652" s="74"/>
    </row>
    <row r="653" spans="1:53" ht="26.25" customHeight="1" x14ac:dyDescent="0.2">
      <c r="A653" s="77"/>
      <c r="B653" s="78"/>
      <c r="C653" s="77">
        <v>650</v>
      </c>
      <c r="D653" s="85" t="s">
        <v>700</v>
      </c>
      <c r="E653" s="86" t="str">
        <f t="array" aca="1" ref="E653" ca="1">IFERROR(IMAGE(INDEX(Poke_Ref!$C$2:$C$745, MATCH(D653, Poke_Ref!$B$2:$B$745,0)), 3), "")</f>
        <v/>
      </c>
      <c r="F653" s="7"/>
      <c r="G653" s="7"/>
      <c r="H653" s="7" t="s">
        <v>8</v>
      </c>
      <c r="I653" s="7"/>
      <c r="J653" s="7"/>
      <c r="K653" s="7"/>
      <c r="L653" s="7"/>
      <c r="M653" s="7"/>
      <c r="N653" s="7"/>
      <c r="O653" s="7"/>
      <c r="P653" s="7"/>
      <c r="Q653" s="7"/>
      <c r="R653" s="7"/>
      <c r="S653" s="7"/>
      <c r="T653" s="7"/>
      <c r="U653" s="7"/>
      <c r="V653" s="7"/>
      <c r="W653" s="7"/>
      <c r="X653" s="103"/>
      <c r="Y653" s="103"/>
      <c r="Z653" s="103"/>
      <c r="AA653" s="103"/>
      <c r="AB653" s="103"/>
      <c r="AC653" s="103"/>
      <c r="AD653" s="103"/>
      <c r="AE653" s="103"/>
      <c r="AF653" s="73"/>
      <c r="AG653" s="74"/>
      <c r="AH653" s="74"/>
      <c r="AI653" s="74"/>
      <c r="AJ653" s="74"/>
      <c r="AK653" s="74"/>
      <c r="AL653" s="74"/>
      <c r="AM653" s="74"/>
      <c r="AN653" s="74"/>
      <c r="AO653" s="74"/>
      <c r="AP653" s="74"/>
      <c r="AQ653" s="74"/>
      <c r="AR653" s="74"/>
      <c r="AS653" s="74"/>
      <c r="AT653" s="74"/>
      <c r="AU653" s="74"/>
      <c r="AV653" s="74"/>
      <c r="AW653" s="74"/>
      <c r="AX653" s="74"/>
      <c r="AY653" s="74"/>
      <c r="AZ653" s="74"/>
      <c r="BA653" s="74"/>
    </row>
    <row r="654" spans="1:53" ht="26.25" customHeight="1" x14ac:dyDescent="0.2">
      <c r="A654" s="77"/>
      <c r="B654" s="78"/>
      <c r="C654" s="77">
        <v>651</v>
      </c>
      <c r="D654" s="85" t="s">
        <v>701</v>
      </c>
      <c r="E654" s="86" t="str">
        <f t="array" aca="1" ref="E654" ca="1">IFERROR(IMAGE(INDEX(Poke_Ref!$C$2:$C$745, MATCH(D654, Poke_Ref!$B$2:$B$745,0)), 3), "")</f>
        <v/>
      </c>
      <c r="F654" s="87"/>
      <c r="G654" s="87"/>
      <c r="H654" s="87"/>
      <c r="I654" s="87"/>
      <c r="J654" s="87"/>
      <c r="K654" s="87"/>
      <c r="L654" s="87"/>
      <c r="M654" s="87"/>
      <c r="N654" s="87"/>
      <c r="O654" s="87"/>
      <c r="P654" s="87"/>
      <c r="Q654" s="87"/>
      <c r="R654" s="87"/>
      <c r="S654" s="87"/>
      <c r="T654" s="87"/>
      <c r="U654" s="87"/>
      <c r="V654" s="87"/>
      <c r="W654" s="87"/>
      <c r="X654" s="101"/>
      <c r="Y654" s="101"/>
      <c r="Z654" s="101"/>
      <c r="AA654" s="101"/>
      <c r="AB654" s="101"/>
      <c r="AC654" s="101"/>
      <c r="AD654" s="101"/>
      <c r="AE654" s="101"/>
      <c r="AF654" s="73"/>
      <c r="AG654" s="74"/>
      <c r="AH654" s="74"/>
      <c r="AI654" s="74"/>
      <c r="AJ654" s="74"/>
      <c r="AK654" s="74"/>
      <c r="AL654" s="74"/>
      <c r="AM654" s="74"/>
      <c r="AN654" s="74"/>
      <c r="AO654" s="74"/>
      <c r="AP654" s="74"/>
      <c r="AQ654" s="74"/>
      <c r="AR654" s="74"/>
      <c r="AS654" s="74"/>
      <c r="AT654" s="74"/>
      <c r="AU654" s="74"/>
      <c r="AV654" s="74"/>
      <c r="AW654" s="74"/>
      <c r="AX654" s="74"/>
      <c r="AY654" s="74"/>
      <c r="AZ654" s="74"/>
      <c r="BA654" s="74"/>
    </row>
    <row r="655" spans="1:53" ht="26.25" customHeight="1" x14ac:dyDescent="0.2">
      <c r="A655" s="77"/>
      <c r="B655" s="78"/>
      <c r="C655" s="77">
        <v>652</v>
      </c>
      <c r="D655" s="85" t="s">
        <v>702</v>
      </c>
      <c r="E655" s="86" t="str">
        <f t="array" aca="1" ref="E655" ca="1">IFERROR(IMAGE(INDEX(Poke_Ref!$C$2:$C$745, MATCH(D655, Poke_Ref!$B$2:$B$745,0)), 3), "")</f>
        <v/>
      </c>
      <c r="F655" s="87"/>
      <c r="G655" s="87"/>
      <c r="H655" s="87" t="s">
        <v>8</v>
      </c>
      <c r="I655" s="87"/>
      <c r="J655" s="87"/>
      <c r="K655" s="87"/>
      <c r="L655" s="87"/>
      <c r="M655" s="87"/>
      <c r="N655" s="87"/>
      <c r="O655" s="87"/>
      <c r="P655" s="87"/>
      <c r="Q655" s="87"/>
      <c r="R655" s="87"/>
      <c r="S655" s="87"/>
      <c r="T655" s="87"/>
      <c r="U655" s="87"/>
      <c r="V655" s="87"/>
      <c r="W655" s="87"/>
      <c r="X655" s="101"/>
      <c r="Y655" s="101"/>
      <c r="Z655" s="101"/>
      <c r="AA655" s="101"/>
      <c r="AB655" s="101"/>
      <c r="AC655" s="101"/>
      <c r="AD655" s="101"/>
      <c r="AE655" s="101"/>
      <c r="AF655" s="73"/>
      <c r="AG655" s="74"/>
      <c r="AH655" s="74"/>
      <c r="AI655" s="74"/>
      <c r="AJ655" s="74"/>
      <c r="AK655" s="74"/>
      <c r="AL655" s="74"/>
      <c r="AM655" s="74"/>
      <c r="AN655" s="74"/>
      <c r="AO655" s="74"/>
      <c r="AP655" s="74"/>
      <c r="AQ655" s="74"/>
      <c r="AR655" s="74"/>
      <c r="AS655" s="74"/>
      <c r="AT655" s="74"/>
      <c r="AU655" s="74"/>
      <c r="AV655" s="74"/>
      <c r="AW655" s="74"/>
      <c r="AX655" s="74"/>
      <c r="AY655" s="74"/>
      <c r="AZ655" s="74"/>
      <c r="BA655" s="74"/>
    </row>
    <row r="656" spans="1:53" ht="26.25" customHeight="1" x14ac:dyDescent="0.2">
      <c r="A656" s="77"/>
      <c r="B656" s="78"/>
      <c r="C656" s="77">
        <v>653</v>
      </c>
      <c r="D656" s="85" t="s">
        <v>703</v>
      </c>
      <c r="E656" s="86" t="str">
        <f t="array" aca="1" ref="E656" ca="1">IFERROR(IMAGE(INDEX(Poke_Ref!$C$2:$C$745, MATCH(D656, Poke_Ref!$B$2:$B$745,0)), 3), "")</f>
        <v/>
      </c>
      <c r="F656" s="87"/>
      <c r="G656" s="87"/>
      <c r="H656" s="87" t="s">
        <v>8</v>
      </c>
      <c r="I656" s="87"/>
      <c r="J656" s="87"/>
      <c r="K656" s="87"/>
      <c r="L656" s="87"/>
      <c r="M656" s="87"/>
      <c r="N656" s="87"/>
      <c r="O656" s="87"/>
      <c r="P656" s="87"/>
      <c r="Q656" s="87"/>
      <c r="R656" s="87"/>
      <c r="S656" s="87"/>
      <c r="T656" s="87"/>
      <c r="U656" s="87"/>
      <c r="V656" s="87"/>
      <c r="W656" s="87"/>
      <c r="X656" s="101"/>
      <c r="Y656" s="101"/>
      <c r="Z656" s="101"/>
      <c r="AA656" s="101"/>
      <c r="AB656" s="101"/>
      <c r="AC656" s="101"/>
      <c r="AD656" s="101"/>
      <c r="AE656" s="101"/>
      <c r="AF656" s="73"/>
      <c r="AG656" s="74"/>
      <c r="AH656" s="74"/>
      <c r="AI656" s="74"/>
      <c r="AJ656" s="74"/>
      <c r="AK656" s="74"/>
      <c r="AL656" s="74"/>
      <c r="AM656" s="74"/>
      <c r="AN656" s="74"/>
      <c r="AO656" s="74"/>
      <c r="AP656" s="74"/>
      <c r="AQ656" s="74"/>
      <c r="AR656" s="74"/>
      <c r="AS656" s="74"/>
      <c r="AT656" s="74"/>
      <c r="AU656" s="74"/>
      <c r="AV656" s="74"/>
      <c r="AW656" s="74"/>
      <c r="AX656" s="74"/>
      <c r="AY656" s="74"/>
      <c r="AZ656" s="74"/>
      <c r="BA656" s="74"/>
    </row>
    <row r="657" spans="1:53" ht="26.25" customHeight="1" x14ac:dyDescent="0.2">
      <c r="A657" s="77"/>
      <c r="B657" s="78"/>
      <c r="C657" s="77">
        <v>654</v>
      </c>
      <c r="D657" s="85" t="s">
        <v>704</v>
      </c>
      <c r="E657" s="86" t="str">
        <f t="array" aca="1" ref="E657" ca="1">IFERROR(IMAGE(INDEX(Poke_Ref!$C$2:$C$745, MATCH(D657, Poke_Ref!$B$2:$B$745,0)), 3), "")</f>
        <v/>
      </c>
      <c r="F657" s="87"/>
      <c r="G657" s="87"/>
      <c r="H657" s="87"/>
      <c r="I657" s="87"/>
      <c r="J657" s="87"/>
      <c r="K657" s="87"/>
      <c r="L657" s="87"/>
      <c r="M657" s="87"/>
      <c r="N657" s="87"/>
      <c r="O657" s="87"/>
      <c r="P657" s="87"/>
      <c r="Q657" s="87"/>
      <c r="R657" s="87"/>
      <c r="S657" s="87"/>
      <c r="T657" s="87"/>
      <c r="U657" s="87"/>
      <c r="V657" s="87"/>
      <c r="W657" s="87"/>
      <c r="X657" s="101"/>
      <c r="Y657" s="101"/>
      <c r="Z657" s="101"/>
      <c r="AA657" s="101"/>
      <c r="AB657" s="101"/>
      <c r="AC657" s="101"/>
      <c r="AD657" s="101"/>
      <c r="AE657" s="101"/>
      <c r="AF657" s="73"/>
      <c r="AG657" s="74"/>
      <c r="AH657" s="74"/>
      <c r="AI657" s="74"/>
      <c r="AJ657" s="74"/>
      <c r="AK657" s="74"/>
      <c r="AL657" s="74"/>
      <c r="AM657" s="74"/>
      <c r="AN657" s="74"/>
      <c r="AO657" s="74"/>
      <c r="AP657" s="74"/>
      <c r="AQ657" s="74"/>
      <c r="AR657" s="74"/>
      <c r="AS657" s="74"/>
      <c r="AT657" s="74"/>
      <c r="AU657" s="74"/>
      <c r="AV657" s="74"/>
      <c r="AW657" s="74"/>
      <c r="AX657" s="74"/>
      <c r="AY657" s="74"/>
      <c r="AZ657" s="74"/>
      <c r="BA657" s="74"/>
    </row>
    <row r="658" spans="1:53" ht="26.25" customHeight="1" x14ac:dyDescent="0.2">
      <c r="A658" s="77"/>
      <c r="B658" s="78"/>
      <c r="C658" s="77">
        <v>655</v>
      </c>
      <c r="D658" s="85" t="s">
        <v>705</v>
      </c>
      <c r="E658" s="86" t="str">
        <f t="array" aca="1" ref="E658" ca="1">IFERROR(IMAGE(INDEX(Poke_Ref!$C$2:$C$745, MATCH(D658, Poke_Ref!$B$2:$B$745,0)), 3), "")</f>
        <v/>
      </c>
      <c r="F658" s="87"/>
      <c r="G658" s="87"/>
      <c r="H658" s="87" t="s">
        <v>8</v>
      </c>
      <c r="I658" s="87"/>
      <c r="J658" s="87"/>
      <c r="K658" s="87"/>
      <c r="L658" s="87"/>
      <c r="M658" s="87"/>
      <c r="N658" s="87"/>
      <c r="O658" s="87"/>
      <c r="P658" s="87"/>
      <c r="Q658" s="87"/>
      <c r="R658" s="87"/>
      <c r="S658" s="87"/>
      <c r="T658" s="87"/>
      <c r="U658" s="87"/>
      <c r="V658" s="87"/>
      <c r="W658" s="87"/>
      <c r="X658" s="101"/>
      <c r="Y658" s="101"/>
      <c r="Z658" s="101"/>
      <c r="AA658" s="101"/>
      <c r="AB658" s="101"/>
      <c r="AC658" s="101"/>
      <c r="AD658" s="101"/>
      <c r="AE658" s="101"/>
      <c r="AF658" s="73"/>
      <c r="AG658" s="74"/>
      <c r="AH658" s="74"/>
      <c r="AI658" s="74"/>
      <c r="AJ658" s="74"/>
      <c r="AK658" s="74"/>
      <c r="AL658" s="74"/>
      <c r="AM658" s="74"/>
      <c r="AN658" s="74"/>
      <c r="AO658" s="74"/>
      <c r="AP658" s="74"/>
      <c r="AQ658" s="74"/>
      <c r="AR658" s="74"/>
      <c r="AS658" s="74"/>
      <c r="AT658" s="74"/>
      <c r="AU658" s="74"/>
      <c r="AV658" s="74"/>
      <c r="AW658" s="74"/>
      <c r="AX658" s="74"/>
      <c r="AY658" s="74"/>
      <c r="AZ658" s="74"/>
      <c r="BA658" s="74"/>
    </row>
    <row r="659" spans="1:53" ht="26.25" customHeight="1" x14ac:dyDescent="0.2">
      <c r="A659" s="77"/>
      <c r="B659" s="78"/>
      <c r="C659" s="77">
        <v>656</v>
      </c>
      <c r="D659" s="85" t="s">
        <v>706</v>
      </c>
      <c r="E659" s="86" t="str">
        <f t="array" aca="1" ref="E659" ca="1">IFERROR(IMAGE(INDEX(Poke_Ref!$C$2:$C$745, MATCH(D659, Poke_Ref!$B$2:$B$745,0)), 3), "")</f>
        <v/>
      </c>
      <c r="F659" s="87"/>
      <c r="G659" s="87"/>
      <c r="H659" s="87" t="s">
        <v>8</v>
      </c>
      <c r="I659" s="87"/>
      <c r="J659" s="87"/>
      <c r="K659" s="87"/>
      <c r="L659" s="87"/>
      <c r="M659" s="87"/>
      <c r="N659" s="87"/>
      <c r="O659" s="87"/>
      <c r="P659" s="87"/>
      <c r="Q659" s="87"/>
      <c r="R659" s="87"/>
      <c r="S659" s="87"/>
      <c r="T659" s="87"/>
      <c r="U659" s="87"/>
      <c r="V659" s="87"/>
      <c r="W659" s="87"/>
      <c r="X659" s="101"/>
      <c r="Y659" s="101"/>
      <c r="Z659" s="101"/>
      <c r="AA659" s="101"/>
      <c r="AB659" s="101"/>
      <c r="AC659" s="101"/>
      <c r="AD659" s="101"/>
      <c r="AE659" s="101"/>
      <c r="AF659" s="73"/>
      <c r="AG659" s="74"/>
      <c r="AH659" s="74"/>
      <c r="AI659" s="74"/>
      <c r="AJ659" s="74"/>
      <c r="AK659" s="74"/>
      <c r="AL659" s="74"/>
      <c r="AM659" s="74"/>
      <c r="AN659" s="74"/>
      <c r="AO659" s="74"/>
      <c r="AP659" s="74"/>
      <c r="AQ659" s="74"/>
      <c r="AR659" s="74"/>
      <c r="AS659" s="74"/>
      <c r="AT659" s="74"/>
      <c r="AU659" s="74"/>
      <c r="AV659" s="74"/>
      <c r="AW659" s="74"/>
      <c r="AX659" s="74"/>
      <c r="AY659" s="74"/>
      <c r="AZ659" s="74"/>
      <c r="BA659" s="74"/>
    </row>
    <row r="660" spans="1:53" ht="26.25" customHeight="1" x14ac:dyDescent="0.2">
      <c r="A660" s="77"/>
      <c r="B660" s="78"/>
      <c r="C660" s="77">
        <v>657</v>
      </c>
      <c r="D660" s="85" t="s">
        <v>707</v>
      </c>
      <c r="E660" s="86" t="str">
        <f t="array" aca="1" ref="E660" ca="1">IFERROR(IMAGE(INDEX(Poke_Ref!$C$2:$C$745, MATCH(D660, Poke_Ref!$B$2:$B$745,0)), 3), "")</f>
        <v/>
      </c>
      <c r="F660" s="87"/>
      <c r="G660" s="87"/>
      <c r="H660" s="87"/>
      <c r="I660" s="87"/>
      <c r="J660" s="87"/>
      <c r="K660" s="87"/>
      <c r="L660" s="87"/>
      <c r="M660" s="87"/>
      <c r="N660" s="87"/>
      <c r="O660" s="87"/>
      <c r="P660" s="87"/>
      <c r="Q660" s="87"/>
      <c r="R660" s="87"/>
      <c r="S660" s="87"/>
      <c r="T660" s="87"/>
      <c r="U660" s="87"/>
      <c r="V660" s="87"/>
      <c r="W660" s="87"/>
      <c r="X660" s="101"/>
      <c r="Y660" s="101"/>
      <c r="Z660" s="101"/>
      <c r="AA660" s="101"/>
      <c r="AB660" s="101"/>
      <c r="AC660" s="101"/>
      <c r="AD660" s="101"/>
      <c r="AE660" s="101"/>
      <c r="AF660" s="73"/>
      <c r="AG660" s="74"/>
      <c r="AH660" s="74"/>
      <c r="AI660" s="74"/>
      <c r="AJ660" s="74"/>
      <c r="AK660" s="74"/>
      <c r="AL660" s="74"/>
      <c r="AM660" s="74"/>
      <c r="AN660" s="74"/>
      <c r="AO660" s="74"/>
      <c r="AP660" s="74"/>
      <c r="AQ660" s="74"/>
      <c r="AR660" s="74"/>
      <c r="AS660" s="74"/>
      <c r="AT660" s="74"/>
      <c r="AU660" s="74"/>
      <c r="AV660" s="74"/>
      <c r="AW660" s="74"/>
      <c r="AX660" s="74"/>
      <c r="AY660" s="74"/>
      <c r="AZ660" s="74"/>
      <c r="BA660" s="74"/>
    </row>
    <row r="661" spans="1:53" ht="26.25" customHeight="1" x14ac:dyDescent="0.2">
      <c r="A661" s="77"/>
      <c r="B661" s="78"/>
      <c r="C661" s="77">
        <v>658</v>
      </c>
      <c r="D661" s="85" t="s">
        <v>708</v>
      </c>
      <c r="E661" s="86" t="str">
        <f t="array" aca="1" ref="E661" ca="1">IFERROR(IMAGE(INDEX(Poke_Ref!$C$2:$C$745, MATCH(D661, Poke_Ref!$B$2:$B$745,0)), 3), "")</f>
        <v/>
      </c>
      <c r="F661" s="87"/>
      <c r="G661" s="87"/>
      <c r="H661" s="87" t="s">
        <v>8</v>
      </c>
      <c r="I661" s="87"/>
      <c r="J661" s="87"/>
      <c r="K661" s="87"/>
      <c r="L661" s="87"/>
      <c r="M661" s="87"/>
      <c r="N661" s="87"/>
      <c r="O661" s="87"/>
      <c r="P661" s="87"/>
      <c r="Q661" s="87"/>
      <c r="R661" s="87"/>
      <c r="S661" s="87"/>
      <c r="T661" s="87"/>
      <c r="U661" s="87"/>
      <c r="V661" s="87"/>
      <c r="W661" s="87"/>
      <c r="X661" s="101"/>
      <c r="Y661" s="101"/>
      <c r="Z661" s="101"/>
      <c r="AA661" s="101"/>
      <c r="AB661" s="101"/>
      <c r="AC661" s="101"/>
      <c r="AD661" s="101"/>
      <c r="AE661" s="101"/>
      <c r="AF661" s="73"/>
      <c r="AG661" s="74"/>
      <c r="AH661" s="74"/>
      <c r="AI661" s="74"/>
      <c r="AJ661" s="74"/>
      <c r="AK661" s="74"/>
      <c r="AL661" s="74"/>
      <c r="AM661" s="74"/>
      <c r="AN661" s="74"/>
      <c r="AO661" s="74"/>
      <c r="AP661" s="74"/>
      <c r="AQ661" s="74"/>
      <c r="AR661" s="74"/>
      <c r="AS661" s="74"/>
      <c r="AT661" s="74"/>
      <c r="AU661" s="74"/>
      <c r="AV661" s="74"/>
      <c r="AW661" s="74"/>
      <c r="AX661" s="74"/>
      <c r="AY661" s="74"/>
      <c r="AZ661" s="74"/>
      <c r="BA661" s="74"/>
    </row>
    <row r="662" spans="1:53" ht="26.25" customHeight="1" x14ac:dyDescent="0.2">
      <c r="A662" s="77"/>
      <c r="B662" s="78"/>
      <c r="C662" s="77">
        <v>659</v>
      </c>
      <c r="D662" s="85" t="s">
        <v>709</v>
      </c>
      <c r="E662" s="86" t="str">
        <f t="array" aca="1" ref="E662" ca="1">IFERROR(IMAGE(INDEX(Poke_Ref!$C$2:$C$745, MATCH(D662, Poke_Ref!$B$2:$B$745,0)), 3), "")</f>
        <v/>
      </c>
      <c r="F662" s="7"/>
      <c r="G662" s="7"/>
      <c r="H662" s="7" t="s">
        <v>8</v>
      </c>
      <c r="I662" s="7"/>
      <c r="J662" s="7"/>
      <c r="K662" s="7"/>
      <c r="L662" s="7"/>
      <c r="M662" s="7"/>
      <c r="N662" s="7"/>
      <c r="O662" s="7"/>
      <c r="P662" s="7"/>
      <c r="Q662" s="7"/>
      <c r="R662" s="7"/>
      <c r="S662" s="7"/>
      <c r="T662" s="7"/>
      <c r="U662" s="7"/>
      <c r="V662" s="7"/>
      <c r="W662" s="7"/>
      <c r="X662" s="103"/>
      <c r="Y662" s="103"/>
      <c r="Z662" s="103"/>
      <c r="AA662" s="103"/>
      <c r="AB662" s="103"/>
      <c r="AC662" s="103"/>
      <c r="AD662" s="103"/>
      <c r="AE662" s="103"/>
      <c r="AF662" s="73"/>
      <c r="AG662" s="74"/>
      <c r="AH662" s="74"/>
      <c r="AI662" s="74"/>
      <c r="AJ662" s="74"/>
      <c r="AK662" s="74"/>
      <c r="AL662" s="74"/>
      <c r="AM662" s="74"/>
      <c r="AN662" s="74"/>
      <c r="AO662" s="74"/>
      <c r="AP662" s="74"/>
      <c r="AQ662" s="74"/>
      <c r="AR662" s="74"/>
      <c r="AS662" s="74"/>
      <c r="AT662" s="74"/>
      <c r="AU662" s="74"/>
      <c r="AV662" s="74"/>
      <c r="AW662" s="74"/>
      <c r="AX662" s="74"/>
      <c r="AY662" s="74"/>
      <c r="AZ662" s="74"/>
      <c r="BA662" s="74"/>
    </row>
    <row r="663" spans="1:53" ht="26.25" customHeight="1" x14ac:dyDescent="0.2">
      <c r="A663" s="77"/>
      <c r="B663" s="78"/>
      <c r="C663" s="77">
        <v>660</v>
      </c>
      <c r="D663" s="85" t="s">
        <v>710</v>
      </c>
      <c r="E663" s="86" t="str">
        <f t="array" aca="1" ref="E663" ca="1">IFERROR(IMAGE(INDEX(Poke_Ref!$C$2:$C$745, MATCH(D663, Poke_Ref!$B$2:$B$745,0)), 3), "")</f>
        <v/>
      </c>
      <c r="F663" s="87"/>
      <c r="G663" s="87"/>
      <c r="H663" s="87"/>
      <c r="I663" s="87"/>
      <c r="J663" s="87"/>
      <c r="K663" s="87"/>
      <c r="L663" s="87"/>
      <c r="M663" s="87"/>
      <c r="N663" s="87"/>
      <c r="O663" s="87"/>
      <c r="P663" s="87"/>
      <c r="Q663" s="87"/>
      <c r="R663" s="87"/>
      <c r="S663" s="87"/>
      <c r="T663" s="87"/>
      <c r="U663" s="87"/>
      <c r="V663" s="87"/>
      <c r="W663" s="87"/>
      <c r="X663" s="101"/>
      <c r="Y663" s="101"/>
      <c r="Z663" s="101"/>
      <c r="AA663" s="101"/>
      <c r="AB663" s="101"/>
      <c r="AC663" s="101"/>
      <c r="AD663" s="101"/>
      <c r="AE663" s="101"/>
      <c r="AF663" s="73"/>
      <c r="AG663" s="74"/>
      <c r="AH663" s="74"/>
      <c r="AI663" s="74"/>
      <c r="AJ663" s="74"/>
      <c r="AK663" s="74"/>
      <c r="AL663" s="74"/>
      <c r="AM663" s="74"/>
      <c r="AN663" s="74"/>
      <c r="AO663" s="74"/>
      <c r="AP663" s="74"/>
      <c r="AQ663" s="74"/>
      <c r="AR663" s="74"/>
      <c r="AS663" s="74"/>
      <c r="AT663" s="74"/>
      <c r="AU663" s="74"/>
      <c r="AV663" s="74"/>
      <c r="AW663" s="74"/>
      <c r="AX663" s="74"/>
      <c r="AY663" s="74"/>
      <c r="AZ663" s="74"/>
      <c r="BA663" s="74"/>
    </row>
    <row r="664" spans="1:53" ht="26.25" customHeight="1" x14ac:dyDescent="0.2">
      <c r="A664" s="77"/>
      <c r="B664" s="78"/>
      <c r="C664" s="77">
        <v>661</v>
      </c>
      <c r="D664" s="85" t="s">
        <v>711</v>
      </c>
      <c r="E664" s="86" t="str">
        <f t="array" aca="1" ref="E664" ca="1">IFERROR(IMAGE(INDEX(Poke_Ref!$C$2:$C$745, MATCH(D664, Poke_Ref!$B$2:$B$745,0)), 3), "")</f>
        <v/>
      </c>
      <c r="F664" s="7"/>
      <c r="G664" s="7"/>
      <c r="H664" s="7" t="s">
        <v>8</v>
      </c>
      <c r="I664" s="7"/>
      <c r="J664" s="7"/>
      <c r="K664" s="7"/>
      <c r="L664" s="7"/>
      <c r="M664" s="7"/>
      <c r="N664" s="7"/>
      <c r="O664" s="7"/>
      <c r="P664" s="7"/>
      <c r="Q664" s="7"/>
      <c r="R664" s="7"/>
      <c r="S664" s="7"/>
      <c r="T664" s="7"/>
      <c r="U664" s="7"/>
      <c r="V664" s="7"/>
      <c r="W664" s="7"/>
      <c r="X664" s="103"/>
      <c r="Y664" s="103"/>
      <c r="Z664" s="103"/>
      <c r="AA664" s="103"/>
      <c r="AB664" s="103"/>
      <c r="AC664" s="103"/>
      <c r="AD664" s="103"/>
      <c r="AE664" s="103"/>
      <c r="AF664" s="73"/>
      <c r="AG664" s="74"/>
      <c r="AH664" s="74"/>
      <c r="AI664" s="74"/>
      <c r="AJ664" s="74"/>
      <c r="AK664" s="74"/>
      <c r="AL664" s="74"/>
      <c r="AM664" s="74"/>
      <c r="AN664" s="74"/>
      <c r="AO664" s="74"/>
      <c r="AP664" s="74"/>
      <c r="AQ664" s="74"/>
      <c r="AR664" s="74"/>
      <c r="AS664" s="74"/>
      <c r="AT664" s="74"/>
      <c r="AU664" s="74"/>
      <c r="AV664" s="74"/>
      <c r="AW664" s="74"/>
      <c r="AX664" s="74"/>
      <c r="AY664" s="74"/>
      <c r="AZ664" s="74"/>
      <c r="BA664" s="74"/>
    </row>
    <row r="665" spans="1:53" ht="26.25" customHeight="1" x14ac:dyDescent="0.2">
      <c r="A665" s="77"/>
      <c r="B665" s="78"/>
      <c r="C665" s="77">
        <v>662</v>
      </c>
      <c r="D665" s="85" t="s">
        <v>712</v>
      </c>
      <c r="E665" s="86" t="str">
        <f t="array" aca="1" ref="E665" ca="1">IFERROR(IMAGE(INDEX(Poke_Ref!$C$2:$C$745, MATCH(D665, Poke_Ref!$B$2:$B$745,0)), 3), "")</f>
        <v/>
      </c>
      <c r="F665" s="87"/>
      <c r="G665" s="87"/>
      <c r="H665" s="87"/>
      <c r="I665" s="87"/>
      <c r="J665" s="87"/>
      <c r="K665" s="87"/>
      <c r="L665" s="87"/>
      <c r="M665" s="87"/>
      <c r="N665" s="87"/>
      <c r="O665" s="87"/>
      <c r="P665" s="87"/>
      <c r="Q665" s="87"/>
      <c r="R665" s="87"/>
      <c r="S665" s="87"/>
      <c r="T665" s="87"/>
      <c r="U665" s="87"/>
      <c r="V665" s="87"/>
      <c r="W665" s="87"/>
      <c r="X665" s="101"/>
      <c r="Y665" s="101"/>
      <c r="Z665" s="101"/>
      <c r="AA665" s="101"/>
      <c r="AB665" s="101"/>
      <c r="AC665" s="101"/>
      <c r="AD665" s="101"/>
      <c r="AE665" s="101"/>
      <c r="AF665" s="73"/>
      <c r="AG665" s="74"/>
      <c r="AH665" s="74"/>
      <c r="AI665" s="74"/>
      <c r="AJ665" s="74"/>
      <c r="AK665" s="74"/>
      <c r="AL665" s="74"/>
      <c r="AM665" s="74"/>
      <c r="AN665" s="74"/>
      <c r="AO665" s="74"/>
      <c r="AP665" s="74"/>
      <c r="AQ665" s="74"/>
      <c r="AR665" s="74"/>
      <c r="AS665" s="74"/>
      <c r="AT665" s="74"/>
      <c r="AU665" s="74"/>
      <c r="AV665" s="74"/>
      <c r="AW665" s="74"/>
      <c r="AX665" s="74"/>
      <c r="AY665" s="74"/>
      <c r="AZ665" s="74"/>
      <c r="BA665" s="74"/>
    </row>
    <row r="666" spans="1:53" ht="26.25" customHeight="1" x14ac:dyDescent="0.2">
      <c r="A666" s="77"/>
      <c r="B666" s="78"/>
      <c r="C666" s="77">
        <v>663</v>
      </c>
      <c r="D666" s="85" t="s">
        <v>713</v>
      </c>
      <c r="E666" s="86" t="str">
        <f t="array" aca="1" ref="E666" ca="1">IFERROR(IMAGE(INDEX(Poke_Ref!$C$2:$C$745, MATCH(D666, Poke_Ref!$B$2:$B$745,0)), 3), "")</f>
        <v/>
      </c>
      <c r="F666" s="87"/>
      <c r="G666" s="87"/>
      <c r="H666" s="87"/>
      <c r="I666" s="87"/>
      <c r="J666" s="87"/>
      <c r="K666" s="87"/>
      <c r="L666" s="87"/>
      <c r="M666" s="87"/>
      <c r="N666" s="87"/>
      <c r="O666" s="87"/>
      <c r="P666" s="87"/>
      <c r="Q666" s="87"/>
      <c r="R666" s="87"/>
      <c r="S666" s="87"/>
      <c r="T666" s="87"/>
      <c r="U666" s="87"/>
      <c r="V666" s="87"/>
      <c r="W666" s="87"/>
      <c r="X666" s="101"/>
      <c r="Y666" s="101"/>
      <c r="Z666" s="101"/>
      <c r="AA666" s="101"/>
      <c r="AB666" s="101"/>
      <c r="AC666" s="101"/>
      <c r="AD666" s="101"/>
      <c r="AE666" s="101"/>
      <c r="AF666" s="73"/>
      <c r="AG666" s="74"/>
      <c r="AH666" s="74"/>
      <c r="AI666" s="74"/>
      <c r="AJ666" s="74"/>
      <c r="AK666" s="74"/>
      <c r="AL666" s="74"/>
      <c r="AM666" s="74"/>
      <c r="AN666" s="74"/>
      <c r="AO666" s="74"/>
      <c r="AP666" s="74"/>
      <c r="AQ666" s="74"/>
      <c r="AR666" s="74"/>
      <c r="AS666" s="74"/>
      <c r="AT666" s="74"/>
      <c r="AU666" s="74"/>
      <c r="AV666" s="74"/>
      <c r="AW666" s="74"/>
      <c r="AX666" s="74"/>
      <c r="AY666" s="74"/>
      <c r="AZ666" s="74"/>
      <c r="BA666" s="74"/>
    </row>
    <row r="667" spans="1:53" ht="26.25" customHeight="1" x14ac:dyDescent="0.2">
      <c r="A667" s="77"/>
      <c r="B667" s="78"/>
      <c r="C667" s="77">
        <v>664</v>
      </c>
      <c r="D667" s="85" t="s">
        <v>714</v>
      </c>
      <c r="E667" s="86" t="str">
        <f t="array" aca="1" ref="E667" ca="1">IFERROR(IMAGE(INDEX(Poke_Ref!$C$2:$C$745, MATCH(D667, Poke_Ref!$B$2:$B$745,0)), 3), "")</f>
        <v/>
      </c>
      <c r="F667" s="7"/>
      <c r="G667" s="7"/>
      <c r="H667" s="7" t="s">
        <v>8</v>
      </c>
      <c r="I667" s="7"/>
      <c r="J667" s="7"/>
      <c r="K667" s="7"/>
      <c r="L667" s="7"/>
      <c r="M667" s="7"/>
      <c r="N667" s="7"/>
      <c r="O667" s="7"/>
      <c r="P667" s="7"/>
      <c r="Q667" s="7"/>
      <c r="R667" s="7"/>
      <c r="S667" s="7"/>
      <c r="T667" s="7"/>
      <c r="U667" s="7"/>
      <c r="V667" s="7"/>
      <c r="W667" s="7"/>
      <c r="X667" s="103"/>
      <c r="Y667" s="103"/>
      <c r="Z667" s="103"/>
      <c r="AA667" s="103"/>
      <c r="AB667" s="103"/>
      <c r="AC667" s="103"/>
      <c r="AD667" s="103"/>
      <c r="AE667" s="103"/>
      <c r="AF667" s="73"/>
      <c r="AG667" s="74"/>
      <c r="AH667" s="74"/>
      <c r="AI667" s="74"/>
      <c r="AJ667" s="74"/>
      <c r="AK667" s="74"/>
      <c r="AL667" s="74"/>
      <c r="AM667" s="74"/>
      <c r="AN667" s="74"/>
      <c r="AO667" s="74"/>
      <c r="AP667" s="74"/>
      <c r="AQ667" s="74"/>
      <c r="AR667" s="74"/>
      <c r="AS667" s="74"/>
      <c r="AT667" s="74"/>
      <c r="AU667" s="74"/>
      <c r="AV667" s="74"/>
      <c r="AW667" s="74"/>
      <c r="AX667" s="74"/>
      <c r="AY667" s="74"/>
      <c r="AZ667" s="74"/>
      <c r="BA667" s="74"/>
    </row>
    <row r="668" spans="1:53" ht="26.25" customHeight="1" x14ac:dyDescent="0.2">
      <c r="A668" s="77"/>
      <c r="B668" s="78"/>
      <c r="C668" s="77">
        <v>665</v>
      </c>
      <c r="D668" s="85" t="s">
        <v>715</v>
      </c>
      <c r="E668" s="86" t="str">
        <f t="array" aca="1" ref="E668" ca="1">IFERROR(IMAGE(INDEX(Poke_Ref!$C$2:$C$745, MATCH(D668, Poke_Ref!$B$2:$B$745,0)), 3), "")</f>
        <v/>
      </c>
      <c r="F668" s="95"/>
      <c r="G668" s="95"/>
      <c r="H668" s="95"/>
      <c r="I668" s="95"/>
      <c r="J668" s="95"/>
      <c r="K668" s="95"/>
      <c r="L668" s="95"/>
      <c r="M668" s="95"/>
      <c r="N668" s="95"/>
      <c r="O668" s="95"/>
      <c r="P668" s="95"/>
      <c r="Q668" s="95"/>
      <c r="R668" s="95"/>
      <c r="S668" s="95"/>
      <c r="T668" s="95"/>
      <c r="U668" s="95"/>
      <c r="V668" s="95"/>
      <c r="W668" s="95"/>
      <c r="X668" s="102"/>
      <c r="Y668" s="102"/>
      <c r="Z668" s="102"/>
      <c r="AA668" s="102"/>
      <c r="AB668" s="102"/>
      <c r="AC668" s="102"/>
      <c r="AD668" s="102"/>
      <c r="AE668" s="102"/>
      <c r="AF668" s="73"/>
      <c r="AG668" s="74"/>
      <c r="AH668" s="74"/>
      <c r="AI668" s="74"/>
      <c r="AJ668" s="74"/>
      <c r="AK668" s="74"/>
      <c r="AL668" s="74"/>
      <c r="AM668" s="74"/>
      <c r="AN668" s="74"/>
      <c r="AO668" s="74"/>
      <c r="AP668" s="74"/>
      <c r="AQ668" s="74"/>
      <c r="AR668" s="74"/>
      <c r="AS668" s="74"/>
      <c r="AT668" s="74"/>
      <c r="AU668" s="74"/>
      <c r="AV668" s="74"/>
      <c r="AW668" s="74"/>
      <c r="AX668" s="74"/>
      <c r="AY668" s="74"/>
      <c r="AZ668" s="74"/>
      <c r="BA668" s="74"/>
    </row>
    <row r="669" spans="1:53" ht="26.25" customHeight="1" x14ac:dyDescent="0.2">
      <c r="A669" s="77"/>
      <c r="B669" s="78"/>
      <c r="C669" s="77">
        <v>666</v>
      </c>
      <c r="D669" s="85" t="s">
        <v>716</v>
      </c>
      <c r="E669" s="86" t="str">
        <f t="array" aca="1" ref="E669" ca="1">IFERROR(IMAGE(INDEX(Poke_Ref!$C$2:$C$745, MATCH(D669, Poke_Ref!$B$2:$B$745,0)), 3), "")</f>
        <v/>
      </c>
      <c r="F669" s="7"/>
      <c r="G669" s="7"/>
      <c r="H669" s="7"/>
      <c r="I669" s="7"/>
      <c r="J669" s="7"/>
      <c r="K669" s="7"/>
      <c r="L669" s="7"/>
      <c r="M669" s="7"/>
      <c r="N669" s="7"/>
      <c r="O669" s="7"/>
      <c r="P669" s="7"/>
      <c r="Q669" s="7"/>
      <c r="R669" s="7"/>
      <c r="S669" s="7"/>
      <c r="T669" s="7"/>
      <c r="U669" s="7"/>
      <c r="V669" s="7"/>
      <c r="W669" s="7"/>
      <c r="X669" s="103"/>
      <c r="Y669" s="103"/>
      <c r="Z669" s="103"/>
      <c r="AA669" s="103"/>
      <c r="AB669" s="103"/>
      <c r="AC669" s="103"/>
      <c r="AD669" s="103"/>
      <c r="AE669" s="103"/>
      <c r="AF669" s="73"/>
      <c r="AG669" s="74"/>
      <c r="AH669" s="74"/>
      <c r="AI669" s="74"/>
      <c r="AJ669" s="74"/>
      <c r="AK669" s="74"/>
      <c r="AL669" s="74"/>
      <c r="AM669" s="74"/>
      <c r="AN669" s="74"/>
      <c r="AO669" s="74"/>
      <c r="AP669" s="74"/>
      <c r="AQ669" s="74"/>
      <c r="AR669" s="74"/>
      <c r="AS669" s="74"/>
      <c r="AT669" s="74"/>
      <c r="AU669" s="74"/>
      <c r="AV669" s="74"/>
      <c r="AW669" s="74"/>
      <c r="AX669" s="74"/>
      <c r="AY669" s="74"/>
      <c r="AZ669" s="74"/>
      <c r="BA669" s="74"/>
    </row>
    <row r="670" spans="1:53" ht="26.25" customHeight="1" x14ac:dyDescent="0.2">
      <c r="A670" s="77"/>
      <c r="B670" s="78"/>
      <c r="C670" s="77">
        <v>667</v>
      </c>
      <c r="D670" s="85" t="s">
        <v>717</v>
      </c>
      <c r="E670" s="86" t="str">
        <f t="array" aca="1" ref="E670" ca="1">IFERROR(IMAGE(INDEX(Poke_Ref!$C$2:$C$745, MATCH(D670, Poke_Ref!$B$2:$B$745,0)), 3), "")</f>
        <v/>
      </c>
      <c r="F670" s="7"/>
      <c r="G670" s="7"/>
      <c r="H670" s="7" t="s">
        <v>8</v>
      </c>
      <c r="I670" s="7"/>
      <c r="J670" s="7"/>
      <c r="K670" s="7"/>
      <c r="L670" s="7"/>
      <c r="M670" s="7"/>
      <c r="N670" s="7"/>
      <c r="O670" s="7"/>
      <c r="P670" s="7"/>
      <c r="Q670" s="7"/>
      <c r="R670" s="7"/>
      <c r="S670" s="7"/>
      <c r="T670" s="7"/>
      <c r="U670" s="7"/>
      <c r="V670" s="7"/>
      <c r="W670" s="7"/>
      <c r="X670" s="103"/>
      <c r="Y670" s="103"/>
      <c r="Z670" s="103"/>
      <c r="AA670" s="103"/>
      <c r="AB670" s="103"/>
      <c r="AC670" s="103"/>
      <c r="AD670" s="103"/>
      <c r="AE670" s="103"/>
      <c r="AF670" s="73"/>
      <c r="AG670" s="74"/>
      <c r="AH670" s="74"/>
      <c r="AI670" s="74"/>
      <c r="AJ670" s="74"/>
      <c r="AK670" s="74"/>
      <c r="AL670" s="74"/>
      <c r="AM670" s="74"/>
      <c r="AN670" s="74"/>
      <c r="AO670" s="74"/>
      <c r="AP670" s="74"/>
      <c r="AQ670" s="74"/>
      <c r="AR670" s="74"/>
      <c r="AS670" s="74"/>
      <c r="AT670" s="74"/>
      <c r="AU670" s="74"/>
      <c r="AV670" s="74"/>
      <c r="AW670" s="74"/>
      <c r="AX670" s="74"/>
      <c r="AY670" s="74"/>
      <c r="AZ670" s="74"/>
      <c r="BA670" s="74"/>
    </row>
    <row r="671" spans="1:53" ht="26.25" customHeight="1" x14ac:dyDescent="0.2">
      <c r="A671" s="77"/>
      <c r="B671" s="78"/>
      <c r="C671" s="77">
        <v>668</v>
      </c>
      <c r="D671" s="85" t="s">
        <v>718</v>
      </c>
      <c r="E671" s="86" t="str">
        <f t="array" aca="1" ref="E671" ca="1">IFERROR(IMAGE(INDEX(Poke_Ref!$C$2:$C$745, MATCH(D671, Poke_Ref!$B$2:$B$745,0)), 3), "")</f>
        <v/>
      </c>
      <c r="F671" s="7"/>
      <c r="G671" s="7"/>
      <c r="H671" s="7"/>
      <c r="I671" s="7"/>
      <c r="J671" s="7"/>
      <c r="K671" s="7"/>
      <c r="L671" s="7"/>
      <c r="M671" s="7"/>
      <c r="N671" s="7"/>
      <c r="O671" s="7"/>
      <c r="P671" s="7"/>
      <c r="Q671" s="7"/>
      <c r="R671" s="7"/>
      <c r="S671" s="7"/>
      <c r="T671" s="7"/>
      <c r="U671" s="7"/>
      <c r="V671" s="7"/>
      <c r="W671" s="7"/>
      <c r="X671" s="103"/>
      <c r="Y671" s="103"/>
      <c r="Z671" s="103"/>
      <c r="AA671" s="103"/>
      <c r="AB671" s="103"/>
      <c r="AC671" s="103"/>
      <c r="AD671" s="103"/>
      <c r="AE671" s="103"/>
      <c r="AF671" s="73"/>
      <c r="AG671" s="74"/>
      <c r="AH671" s="74"/>
      <c r="AI671" s="74"/>
      <c r="AJ671" s="74"/>
      <c r="AK671" s="74"/>
      <c r="AL671" s="74"/>
      <c r="AM671" s="74"/>
      <c r="AN671" s="74"/>
      <c r="AO671" s="74"/>
      <c r="AP671" s="74"/>
      <c r="AQ671" s="74"/>
      <c r="AR671" s="74"/>
      <c r="AS671" s="74"/>
      <c r="AT671" s="74"/>
      <c r="AU671" s="74"/>
      <c r="AV671" s="74"/>
      <c r="AW671" s="74"/>
      <c r="AX671" s="74"/>
      <c r="AY671" s="74"/>
      <c r="AZ671" s="74"/>
      <c r="BA671" s="74"/>
    </row>
    <row r="672" spans="1:53" ht="26.25" customHeight="1" x14ac:dyDescent="0.2">
      <c r="A672" s="77"/>
      <c r="B672" s="78"/>
      <c r="C672" s="77">
        <v>669</v>
      </c>
      <c r="D672" s="85" t="s">
        <v>719</v>
      </c>
      <c r="E672" s="86" t="str">
        <f t="array" aca="1" ref="E672" ca="1">IFERROR(IMAGE(INDEX(Poke_Ref!$C$2:$C$745, MATCH(D672, Poke_Ref!$B$2:$B$745,0)), 3), "")</f>
        <v/>
      </c>
      <c r="F672" s="7"/>
      <c r="G672" s="7"/>
      <c r="H672" s="7"/>
      <c r="I672" s="7"/>
      <c r="J672" s="7"/>
      <c r="K672" s="7"/>
      <c r="L672" s="7"/>
      <c r="M672" s="7"/>
      <c r="N672" s="7"/>
      <c r="O672" s="7"/>
      <c r="P672" s="7"/>
      <c r="Q672" s="7"/>
      <c r="R672" s="7"/>
      <c r="S672" s="7"/>
      <c r="T672" s="7"/>
      <c r="U672" s="7"/>
      <c r="V672" s="7"/>
      <c r="W672" s="7"/>
      <c r="X672" s="103"/>
      <c r="Y672" s="103"/>
      <c r="Z672" s="103"/>
      <c r="AA672" s="103"/>
      <c r="AB672" s="103"/>
      <c r="AC672" s="103"/>
      <c r="AD672" s="103"/>
      <c r="AE672" s="103"/>
      <c r="AF672" s="73"/>
      <c r="AG672" s="74"/>
      <c r="AH672" s="74"/>
      <c r="AI672" s="74"/>
      <c r="AJ672" s="74"/>
      <c r="AK672" s="74"/>
      <c r="AL672" s="74"/>
      <c r="AM672" s="74"/>
      <c r="AN672" s="74"/>
      <c r="AO672" s="74"/>
      <c r="AP672" s="74"/>
      <c r="AQ672" s="74"/>
      <c r="AR672" s="74"/>
      <c r="AS672" s="74"/>
      <c r="AT672" s="74"/>
      <c r="AU672" s="74"/>
      <c r="AV672" s="74"/>
      <c r="AW672" s="74"/>
      <c r="AX672" s="74"/>
      <c r="AY672" s="74"/>
      <c r="AZ672" s="74"/>
      <c r="BA672" s="74"/>
    </row>
    <row r="673" spans="1:53" ht="26.25" customHeight="1" x14ac:dyDescent="0.2">
      <c r="A673" s="77"/>
      <c r="B673" s="78"/>
      <c r="C673" s="77">
        <v>670</v>
      </c>
      <c r="D673" s="85" t="s">
        <v>720</v>
      </c>
      <c r="E673" s="86" t="str">
        <f t="array" aca="1" ref="E673" ca="1">IFERROR(IMAGE(INDEX(Poke_Ref!$C$2:$C$745, MATCH(D673, Poke_Ref!$B$2:$B$745,0)), 3), "")</f>
        <v/>
      </c>
      <c r="F673" s="87"/>
      <c r="G673" s="87"/>
      <c r="H673" s="87"/>
      <c r="I673" s="87"/>
      <c r="J673" s="87"/>
      <c r="K673" s="87"/>
      <c r="L673" s="87"/>
      <c r="M673" s="87"/>
      <c r="N673" s="87"/>
      <c r="O673" s="87"/>
      <c r="P673" s="87"/>
      <c r="Q673" s="87"/>
      <c r="R673" s="87"/>
      <c r="S673" s="87"/>
      <c r="T673" s="87"/>
      <c r="U673" s="87"/>
      <c r="V673" s="87"/>
      <c r="W673" s="87"/>
      <c r="X673" s="101"/>
      <c r="Y673" s="101"/>
      <c r="Z673" s="101"/>
      <c r="AA673" s="101"/>
      <c r="AB673" s="101"/>
      <c r="AC673" s="101"/>
      <c r="AD673" s="101"/>
      <c r="AE673" s="101"/>
      <c r="AF673" s="73"/>
      <c r="AG673" s="74"/>
      <c r="AH673" s="74"/>
      <c r="AI673" s="74"/>
      <c r="AJ673" s="74"/>
      <c r="AK673" s="74"/>
      <c r="AL673" s="74"/>
      <c r="AM673" s="74"/>
      <c r="AN673" s="74"/>
      <c r="AO673" s="74"/>
      <c r="AP673" s="74"/>
      <c r="AQ673" s="74"/>
      <c r="AR673" s="74"/>
      <c r="AS673" s="74"/>
      <c r="AT673" s="74"/>
      <c r="AU673" s="74"/>
      <c r="AV673" s="74"/>
      <c r="AW673" s="74"/>
      <c r="AX673" s="74"/>
      <c r="AY673" s="74"/>
      <c r="AZ673" s="74"/>
      <c r="BA673" s="74"/>
    </row>
    <row r="674" spans="1:53" ht="26.25" customHeight="1" x14ac:dyDescent="0.2">
      <c r="A674" s="77"/>
      <c r="B674" s="78"/>
      <c r="C674" s="77">
        <v>671</v>
      </c>
      <c r="D674" s="85" t="s">
        <v>721</v>
      </c>
      <c r="E674" s="86" t="str">
        <f t="array" aca="1" ref="E674" ca="1">IFERROR(IMAGE(INDEX(Poke_Ref!$C$2:$C$745, MATCH(D674, Poke_Ref!$B$2:$B$745,0)), 3), "")</f>
        <v/>
      </c>
      <c r="F674" s="87"/>
      <c r="G674" s="87"/>
      <c r="H674" s="87"/>
      <c r="I674" s="87"/>
      <c r="J674" s="87"/>
      <c r="K674" s="87"/>
      <c r="L674" s="87"/>
      <c r="M674" s="87"/>
      <c r="N674" s="87"/>
      <c r="O674" s="87"/>
      <c r="P674" s="87"/>
      <c r="Q674" s="87"/>
      <c r="R674" s="87"/>
      <c r="S674" s="87"/>
      <c r="T674" s="87"/>
      <c r="U674" s="87"/>
      <c r="V674" s="87"/>
      <c r="W674" s="87"/>
      <c r="X674" s="101"/>
      <c r="Y674" s="101"/>
      <c r="Z674" s="101"/>
      <c r="AA674" s="101"/>
      <c r="AB674" s="101"/>
      <c r="AC674" s="101"/>
      <c r="AD674" s="101"/>
      <c r="AE674" s="101"/>
      <c r="AF674" s="73"/>
      <c r="AG674" s="74"/>
      <c r="AH674" s="74"/>
      <c r="AI674" s="74"/>
      <c r="AJ674" s="74"/>
      <c r="AK674" s="74"/>
      <c r="AL674" s="74"/>
      <c r="AM674" s="74"/>
      <c r="AN674" s="74"/>
      <c r="AO674" s="74"/>
      <c r="AP674" s="74"/>
      <c r="AQ674" s="74"/>
      <c r="AR674" s="74"/>
      <c r="AS674" s="74"/>
      <c r="AT674" s="74"/>
      <c r="AU674" s="74"/>
      <c r="AV674" s="74"/>
      <c r="AW674" s="74"/>
      <c r="AX674" s="74"/>
      <c r="AY674" s="74"/>
      <c r="AZ674" s="74"/>
      <c r="BA674" s="74"/>
    </row>
    <row r="675" spans="1:53" ht="26.25" customHeight="1" x14ac:dyDescent="0.2">
      <c r="A675" s="77"/>
      <c r="B675" s="78"/>
      <c r="C675" s="77">
        <v>672</v>
      </c>
      <c r="D675" s="85" t="s">
        <v>722</v>
      </c>
      <c r="E675" s="86" t="str">
        <f t="array" aca="1" ref="E675" ca="1">IFERROR(IMAGE(INDEX(Poke_Ref!$C$2:$C$745, MATCH(D675, Poke_Ref!$B$2:$B$745,0)), 3), "")</f>
        <v/>
      </c>
      <c r="F675" s="7"/>
      <c r="G675" s="7"/>
      <c r="H675" s="7"/>
      <c r="I675" s="7"/>
      <c r="J675" s="7"/>
      <c r="K675" s="7"/>
      <c r="L675" s="7"/>
      <c r="M675" s="7"/>
      <c r="N675" s="7"/>
      <c r="O675" s="7"/>
      <c r="P675" s="7"/>
      <c r="Q675" s="7"/>
      <c r="R675" s="7"/>
      <c r="S675" s="7"/>
      <c r="T675" s="7"/>
      <c r="U675" s="7"/>
      <c r="V675" s="7"/>
      <c r="W675" s="7"/>
      <c r="X675" s="103"/>
      <c r="Y675" s="103"/>
      <c r="Z675" s="103"/>
      <c r="AA675" s="103"/>
      <c r="AB675" s="103"/>
      <c r="AC675" s="103"/>
      <c r="AD675" s="103"/>
      <c r="AE675" s="103"/>
      <c r="AF675" s="73"/>
      <c r="AG675" s="74"/>
      <c r="AH675" s="74"/>
      <c r="AI675" s="74"/>
      <c r="AJ675" s="74"/>
      <c r="AK675" s="74"/>
      <c r="AL675" s="74"/>
      <c r="AM675" s="74"/>
      <c r="AN675" s="74"/>
      <c r="AO675" s="74"/>
      <c r="AP675" s="74"/>
      <c r="AQ675" s="74"/>
      <c r="AR675" s="74"/>
      <c r="AS675" s="74"/>
      <c r="AT675" s="74"/>
      <c r="AU675" s="74"/>
      <c r="AV675" s="74"/>
      <c r="AW675" s="74"/>
      <c r="AX675" s="74"/>
      <c r="AY675" s="74"/>
      <c r="AZ675" s="74"/>
      <c r="BA675" s="74"/>
    </row>
    <row r="676" spans="1:53" ht="26.25" customHeight="1" x14ac:dyDescent="0.2">
      <c r="A676" s="77"/>
      <c r="B676" s="78"/>
      <c r="C676" s="77">
        <v>673</v>
      </c>
      <c r="D676" s="85" t="s">
        <v>723</v>
      </c>
      <c r="E676" s="86" t="str">
        <f t="array" aca="1" ref="E676" ca="1">IFERROR(IMAGE(INDEX(Poke_Ref!$C$2:$C$745, MATCH(D676, Poke_Ref!$B$2:$B$745,0)), 3), "")</f>
        <v/>
      </c>
      <c r="F676" s="95"/>
      <c r="G676" s="95"/>
      <c r="H676" s="95"/>
      <c r="I676" s="95"/>
      <c r="J676" s="95"/>
      <c r="K676" s="95"/>
      <c r="L676" s="95"/>
      <c r="M676" s="95"/>
      <c r="N676" s="95"/>
      <c r="O676" s="95"/>
      <c r="P676" s="95"/>
      <c r="Q676" s="95"/>
      <c r="R676" s="95"/>
      <c r="S676" s="95"/>
      <c r="T676" s="95"/>
      <c r="U676" s="95"/>
      <c r="V676" s="95"/>
      <c r="W676" s="95"/>
      <c r="X676" s="102"/>
      <c r="Y676" s="102"/>
      <c r="Z676" s="102"/>
      <c r="AA676" s="102"/>
      <c r="AB676" s="102"/>
      <c r="AC676" s="102"/>
      <c r="AD676" s="102"/>
      <c r="AE676" s="102"/>
      <c r="AF676" s="73"/>
      <c r="AG676" s="74"/>
      <c r="AH676" s="74"/>
      <c r="AI676" s="74"/>
      <c r="AJ676" s="74"/>
      <c r="AK676" s="74"/>
      <c r="AL676" s="74"/>
      <c r="AM676" s="74"/>
      <c r="AN676" s="74"/>
      <c r="AO676" s="74"/>
      <c r="AP676" s="74"/>
      <c r="AQ676" s="74"/>
      <c r="AR676" s="74"/>
      <c r="AS676" s="74"/>
      <c r="AT676" s="74"/>
      <c r="AU676" s="74"/>
      <c r="AV676" s="74"/>
      <c r="AW676" s="74"/>
      <c r="AX676" s="74"/>
      <c r="AY676" s="74"/>
      <c r="AZ676" s="74"/>
      <c r="BA676" s="74"/>
    </row>
    <row r="677" spans="1:53" ht="26.25" customHeight="1" x14ac:dyDescent="0.2">
      <c r="A677" s="77"/>
      <c r="B677" s="78"/>
      <c r="C677" s="77">
        <v>674</v>
      </c>
      <c r="D677" s="85" t="s">
        <v>724</v>
      </c>
      <c r="E677" s="86" t="str">
        <f t="array" aca="1" ref="E677" ca="1">IFERROR(IMAGE(INDEX(Poke_Ref!$C$2:$C$745, MATCH(D677, Poke_Ref!$B$2:$B$745,0)), 3), "")</f>
        <v/>
      </c>
      <c r="F677" s="7"/>
      <c r="G677" s="7"/>
      <c r="H677" s="7" t="s">
        <v>8</v>
      </c>
      <c r="I677" s="7"/>
      <c r="J677" s="7"/>
      <c r="K677" s="7"/>
      <c r="L677" s="7"/>
      <c r="M677" s="7"/>
      <c r="N677" s="7"/>
      <c r="O677" s="7"/>
      <c r="P677" s="7"/>
      <c r="Q677" s="7"/>
      <c r="R677" s="7"/>
      <c r="S677" s="7"/>
      <c r="T677" s="7"/>
      <c r="U677" s="7"/>
      <c r="V677" s="7"/>
      <c r="W677" s="7"/>
      <c r="X677" s="103"/>
      <c r="Y677" s="103"/>
      <c r="Z677" s="103"/>
      <c r="AA677" s="103"/>
      <c r="AB677" s="103"/>
      <c r="AC677" s="103"/>
      <c r="AD677" s="103"/>
      <c r="AE677" s="103"/>
      <c r="AF677" s="73"/>
      <c r="AG677" s="74"/>
      <c r="AH677" s="74"/>
      <c r="AI677" s="74"/>
      <c r="AJ677" s="74"/>
      <c r="AK677" s="74"/>
      <c r="AL677" s="74"/>
      <c r="AM677" s="74"/>
      <c r="AN677" s="74"/>
      <c r="AO677" s="74"/>
      <c r="AP677" s="74"/>
      <c r="AQ677" s="74"/>
      <c r="AR677" s="74"/>
      <c r="AS677" s="74"/>
      <c r="AT677" s="74"/>
      <c r="AU677" s="74"/>
      <c r="AV677" s="74"/>
      <c r="AW677" s="74"/>
      <c r="AX677" s="74"/>
      <c r="AY677" s="74"/>
      <c r="AZ677" s="74"/>
      <c r="BA677" s="74"/>
    </row>
    <row r="678" spans="1:53" ht="26.25" customHeight="1" x14ac:dyDescent="0.2">
      <c r="A678" s="77"/>
      <c r="B678" s="78"/>
      <c r="C678" s="77">
        <v>675</v>
      </c>
      <c r="D678" s="85" t="s">
        <v>725</v>
      </c>
      <c r="E678" s="86" t="str">
        <f t="array" aca="1" ref="E678" ca="1">IFERROR(IMAGE(INDEX(Poke_Ref!$C$2:$C$745, MATCH(D678, Poke_Ref!$B$2:$B$745,0)), 3), "")</f>
        <v/>
      </c>
      <c r="F678" s="7"/>
      <c r="G678" s="7"/>
      <c r="H678" s="7"/>
      <c r="I678" s="7"/>
      <c r="J678" s="7"/>
      <c r="K678" s="7"/>
      <c r="L678" s="7"/>
      <c r="M678" s="7"/>
      <c r="N678" s="7"/>
      <c r="O678" s="7"/>
      <c r="P678" s="7"/>
      <c r="Q678" s="7"/>
      <c r="R678" s="7"/>
      <c r="S678" s="7"/>
      <c r="T678" s="7"/>
      <c r="U678" s="7"/>
      <c r="V678" s="7"/>
      <c r="W678" s="7"/>
      <c r="X678" s="103"/>
      <c r="Y678" s="103"/>
      <c r="Z678" s="103"/>
      <c r="AA678" s="103"/>
      <c r="AB678" s="103"/>
      <c r="AC678" s="103"/>
      <c r="AD678" s="103"/>
      <c r="AE678" s="103"/>
      <c r="AF678" s="73"/>
      <c r="AG678" s="74"/>
      <c r="AH678" s="74"/>
      <c r="AI678" s="74"/>
      <c r="AJ678" s="74"/>
      <c r="AK678" s="74"/>
      <c r="AL678" s="74"/>
      <c r="AM678" s="74"/>
      <c r="AN678" s="74"/>
      <c r="AO678" s="74"/>
      <c r="AP678" s="74"/>
      <c r="AQ678" s="74"/>
      <c r="AR678" s="74"/>
      <c r="AS678" s="74"/>
      <c r="AT678" s="74"/>
      <c r="AU678" s="74"/>
      <c r="AV678" s="74"/>
      <c r="AW678" s="74"/>
      <c r="AX678" s="74"/>
      <c r="AY678" s="74"/>
      <c r="AZ678" s="74"/>
      <c r="BA678" s="74"/>
    </row>
    <row r="679" spans="1:53" ht="26.25" customHeight="1" x14ac:dyDescent="0.2">
      <c r="A679" s="77"/>
      <c r="B679" s="78"/>
      <c r="C679" s="77">
        <v>676</v>
      </c>
      <c r="D679" s="85" t="s">
        <v>726</v>
      </c>
      <c r="E679" s="86" t="str">
        <f t="array" aca="1" ref="E679" ca="1">IFERROR(IMAGE(INDEX(Poke_Ref!$C$2:$C$745, MATCH(D679, Poke_Ref!$B$2:$B$745,0)), 3), "")</f>
        <v/>
      </c>
      <c r="F679" s="7"/>
      <c r="G679" s="7"/>
      <c r="H679" s="7" t="s">
        <v>8</v>
      </c>
      <c r="I679" s="7"/>
      <c r="J679" s="7"/>
      <c r="K679" s="7"/>
      <c r="L679" s="7"/>
      <c r="M679" s="7"/>
      <c r="N679" s="7"/>
      <c r="O679" s="7"/>
      <c r="P679" s="7"/>
      <c r="Q679" s="7"/>
      <c r="R679" s="7"/>
      <c r="S679" s="7"/>
      <c r="T679" s="7"/>
      <c r="U679" s="7"/>
      <c r="V679" s="7"/>
      <c r="W679" s="7"/>
      <c r="X679" s="103"/>
      <c r="Y679" s="103"/>
      <c r="Z679" s="103"/>
      <c r="AA679" s="103"/>
      <c r="AB679" s="103"/>
      <c r="AC679" s="103"/>
      <c r="AD679" s="103"/>
      <c r="AE679" s="103"/>
      <c r="AF679" s="73"/>
      <c r="AG679" s="74"/>
      <c r="AH679" s="74"/>
      <c r="AI679" s="74"/>
      <c r="AJ679" s="74"/>
      <c r="AK679" s="74"/>
      <c r="AL679" s="74"/>
      <c r="AM679" s="74"/>
      <c r="AN679" s="74"/>
      <c r="AO679" s="74"/>
      <c r="AP679" s="74"/>
      <c r="AQ679" s="74"/>
      <c r="AR679" s="74"/>
      <c r="AS679" s="74"/>
      <c r="AT679" s="74"/>
      <c r="AU679" s="74"/>
      <c r="AV679" s="74"/>
      <c r="AW679" s="74"/>
      <c r="AX679" s="74"/>
      <c r="AY679" s="74"/>
      <c r="AZ679" s="74"/>
      <c r="BA679" s="74"/>
    </row>
    <row r="680" spans="1:53" ht="26.25" customHeight="1" x14ac:dyDescent="0.2">
      <c r="A680" s="77"/>
      <c r="B680" s="78"/>
      <c r="C680" s="77">
        <v>677</v>
      </c>
      <c r="D680" s="85" t="s">
        <v>727</v>
      </c>
      <c r="E680" s="86" t="str">
        <f t="array" aca="1" ref="E680" ca="1">IFERROR(IMAGE(INDEX(Poke_Ref!$C$2:$C$745, MATCH(D680, Poke_Ref!$B$2:$B$745,0)), 3), "")</f>
        <v/>
      </c>
      <c r="F680" s="7"/>
      <c r="G680" s="7"/>
      <c r="H680" s="7" t="s">
        <v>8</v>
      </c>
      <c r="I680" s="7"/>
      <c r="J680" s="7"/>
      <c r="K680" s="7"/>
      <c r="L680" s="7"/>
      <c r="M680" s="7"/>
      <c r="N680" s="7"/>
      <c r="O680" s="7"/>
      <c r="P680" s="7"/>
      <c r="Q680" s="7"/>
      <c r="R680" s="7"/>
      <c r="S680" s="7"/>
      <c r="T680" s="7"/>
      <c r="U680" s="7"/>
      <c r="V680" s="7"/>
      <c r="W680" s="7"/>
      <c r="X680" s="103"/>
      <c r="Y680" s="103"/>
      <c r="Z680" s="103"/>
      <c r="AA680" s="103"/>
      <c r="AB680" s="103"/>
      <c r="AC680" s="103"/>
      <c r="AD680" s="103"/>
      <c r="AE680" s="103"/>
      <c r="AF680" s="73"/>
      <c r="AG680" s="74"/>
      <c r="AH680" s="74"/>
      <c r="AI680" s="74"/>
      <c r="AJ680" s="74"/>
      <c r="AK680" s="74"/>
      <c r="AL680" s="74"/>
      <c r="AM680" s="74"/>
      <c r="AN680" s="74"/>
      <c r="AO680" s="74"/>
      <c r="AP680" s="74"/>
      <c r="AQ680" s="74"/>
      <c r="AR680" s="74"/>
      <c r="AS680" s="74"/>
      <c r="AT680" s="74"/>
      <c r="AU680" s="74"/>
      <c r="AV680" s="74"/>
      <c r="AW680" s="74"/>
      <c r="AX680" s="74"/>
      <c r="AY680" s="74"/>
      <c r="AZ680" s="74"/>
      <c r="BA680" s="74"/>
    </row>
    <row r="681" spans="1:53" ht="26.25" customHeight="1" x14ac:dyDescent="0.2">
      <c r="A681" s="77"/>
      <c r="B681" s="78"/>
      <c r="C681" s="77">
        <v>678</v>
      </c>
      <c r="D681" s="85" t="s">
        <v>728</v>
      </c>
      <c r="E681" s="86" t="str">
        <f t="array" aca="1" ref="E681" ca="1">IFERROR(IMAGE(INDEX(Poke_Ref!$C$2:$C$745, MATCH(D681, Poke_Ref!$B$2:$B$745,0)), 3), "")</f>
        <v/>
      </c>
      <c r="F681" s="95"/>
      <c r="G681" s="95"/>
      <c r="H681" s="95"/>
      <c r="I681" s="95"/>
      <c r="J681" s="95"/>
      <c r="K681" s="95"/>
      <c r="L681" s="95"/>
      <c r="M681" s="95"/>
      <c r="N681" s="95"/>
      <c r="O681" s="95"/>
      <c r="P681" s="95"/>
      <c r="Q681" s="95"/>
      <c r="R681" s="95"/>
      <c r="S681" s="95"/>
      <c r="T681" s="95"/>
      <c r="U681" s="95"/>
      <c r="V681" s="95"/>
      <c r="W681" s="95"/>
      <c r="X681" s="102"/>
      <c r="Y681" s="102"/>
      <c r="Z681" s="102"/>
      <c r="AA681" s="102"/>
      <c r="AB681" s="102"/>
      <c r="AC681" s="102"/>
      <c r="AD681" s="102"/>
      <c r="AE681" s="102"/>
      <c r="AF681" s="73"/>
      <c r="AG681" s="74"/>
      <c r="AH681" s="74"/>
      <c r="AI681" s="74"/>
      <c r="AJ681" s="74"/>
      <c r="AK681" s="74"/>
      <c r="AL681" s="74"/>
      <c r="AM681" s="74"/>
      <c r="AN681" s="74"/>
      <c r="AO681" s="74"/>
      <c r="AP681" s="74"/>
      <c r="AQ681" s="74"/>
      <c r="AR681" s="74"/>
      <c r="AS681" s="74"/>
      <c r="AT681" s="74"/>
      <c r="AU681" s="74"/>
      <c r="AV681" s="74"/>
      <c r="AW681" s="74"/>
      <c r="AX681" s="74"/>
      <c r="AY681" s="74"/>
      <c r="AZ681" s="74"/>
      <c r="BA681" s="74"/>
    </row>
    <row r="682" spans="1:53" ht="26.25" customHeight="1" x14ac:dyDescent="0.2">
      <c r="A682" s="77"/>
      <c r="B682" s="78"/>
      <c r="C682" s="77">
        <v>679</v>
      </c>
      <c r="D682" s="85" t="s">
        <v>729</v>
      </c>
      <c r="E682" s="86" t="str">
        <f t="array" aca="1" ref="E682" ca="1">IFERROR(IMAGE(INDEX(Poke_Ref!$C$2:$C$745, MATCH(D682, Poke_Ref!$B$2:$B$745,0)), 3), "")</f>
        <v/>
      </c>
      <c r="F682" s="7"/>
      <c r="G682" s="7"/>
      <c r="H682" s="7" t="s">
        <v>8</v>
      </c>
      <c r="I682" s="7"/>
      <c r="J682" s="7"/>
      <c r="K682" s="7"/>
      <c r="L682" s="7"/>
      <c r="M682" s="7"/>
      <c r="N682" s="7"/>
      <c r="O682" s="7"/>
      <c r="P682" s="7"/>
      <c r="Q682" s="7"/>
      <c r="R682" s="7"/>
      <c r="S682" s="7"/>
      <c r="T682" s="7"/>
      <c r="U682" s="7"/>
      <c r="V682" s="7"/>
      <c r="W682" s="7"/>
      <c r="X682" s="103"/>
      <c r="Y682" s="103"/>
      <c r="Z682" s="103"/>
      <c r="AA682" s="103"/>
      <c r="AB682" s="103"/>
      <c r="AC682" s="103"/>
      <c r="AD682" s="103"/>
      <c r="AE682" s="103"/>
      <c r="AF682" s="73"/>
      <c r="AG682" s="74"/>
      <c r="AH682" s="74"/>
      <c r="AI682" s="74"/>
      <c r="AJ682" s="74"/>
      <c r="AK682" s="74"/>
      <c r="AL682" s="74"/>
      <c r="AM682" s="74"/>
      <c r="AN682" s="74"/>
      <c r="AO682" s="74"/>
      <c r="AP682" s="74"/>
      <c r="AQ682" s="74"/>
      <c r="AR682" s="74"/>
      <c r="AS682" s="74"/>
      <c r="AT682" s="74"/>
      <c r="AU682" s="74"/>
      <c r="AV682" s="74"/>
      <c r="AW682" s="74"/>
      <c r="AX682" s="74"/>
      <c r="AY682" s="74"/>
      <c r="AZ682" s="74"/>
      <c r="BA682" s="74"/>
    </row>
    <row r="683" spans="1:53" ht="26.25" customHeight="1" x14ac:dyDescent="0.2">
      <c r="A683" s="92"/>
      <c r="B683" s="93"/>
      <c r="C683" s="77">
        <v>680</v>
      </c>
      <c r="D683" s="85" t="s">
        <v>730</v>
      </c>
      <c r="E683" s="86" t="str">
        <f t="array" aca="1" ref="E683" ca="1">IFERROR(IMAGE(INDEX(Poke_Ref!$C$2:$C$745, MATCH(D683, Poke_Ref!$B$2:$B$745,0)), 3), "")</f>
        <v/>
      </c>
      <c r="F683" s="95"/>
      <c r="G683" s="95"/>
      <c r="H683" s="95"/>
      <c r="I683" s="95"/>
      <c r="J683" s="95"/>
      <c r="K683" s="95"/>
      <c r="L683" s="95"/>
      <c r="M683" s="95"/>
      <c r="N683" s="95"/>
      <c r="O683" s="95"/>
      <c r="P683" s="95"/>
      <c r="Q683" s="95"/>
      <c r="R683" s="95"/>
      <c r="S683" s="95"/>
      <c r="T683" s="95"/>
      <c r="U683" s="95"/>
      <c r="V683" s="95"/>
      <c r="W683" s="95"/>
      <c r="X683" s="102"/>
      <c r="Y683" s="102"/>
      <c r="Z683" s="102"/>
      <c r="AA683" s="102"/>
      <c r="AB683" s="102"/>
      <c r="AC683" s="102"/>
      <c r="AD683" s="102"/>
      <c r="AE683" s="102"/>
      <c r="AF683" s="73"/>
      <c r="AG683" s="74"/>
      <c r="AH683" s="74"/>
      <c r="AI683" s="74"/>
      <c r="AJ683" s="74"/>
      <c r="AK683" s="74"/>
      <c r="AL683" s="74"/>
      <c r="AM683" s="74"/>
      <c r="AN683" s="74"/>
      <c r="AO683" s="74"/>
      <c r="AP683" s="74"/>
      <c r="AQ683" s="74"/>
      <c r="AR683" s="74"/>
      <c r="AS683" s="74"/>
      <c r="AT683" s="74"/>
      <c r="AU683" s="74"/>
      <c r="AV683" s="74"/>
      <c r="AW683" s="74"/>
      <c r="AX683" s="74"/>
      <c r="AY683" s="74"/>
      <c r="AZ683" s="74"/>
      <c r="BA683" s="74"/>
    </row>
    <row r="684" spans="1:53" ht="26.25" customHeight="1" x14ac:dyDescent="0.2">
      <c r="A684" s="77"/>
      <c r="B684" s="78"/>
      <c r="C684" s="77">
        <v>681</v>
      </c>
      <c r="D684" s="85" t="s">
        <v>731</v>
      </c>
      <c r="E684" s="86" t="str">
        <f t="array" aca="1" ref="E684" ca="1">IFERROR(IMAGE(INDEX(Poke_Ref!$C$2:$C$745, MATCH(D684, Poke_Ref!$B$2:$B$745,0)), 3), "")</f>
        <v/>
      </c>
      <c r="F684" s="87"/>
      <c r="G684" s="87"/>
      <c r="H684" s="87"/>
      <c r="I684" s="87"/>
      <c r="J684" s="87"/>
      <c r="K684" s="87"/>
      <c r="L684" s="87"/>
      <c r="M684" s="87"/>
      <c r="N684" s="87"/>
      <c r="O684" s="87"/>
      <c r="P684" s="87"/>
      <c r="Q684" s="87"/>
      <c r="R684" s="87"/>
      <c r="S684" s="87"/>
      <c r="T684" s="87"/>
      <c r="U684" s="87"/>
      <c r="V684" s="87"/>
      <c r="W684" s="87"/>
      <c r="X684" s="101"/>
      <c r="Y684" s="101"/>
      <c r="Z684" s="101"/>
      <c r="AA684" s="101"/>
      <c r="AB684" s="101"/>
      <c r="AC684" s="101"/>
      <c r="AD684" s="101"/>
      <c r="AE684" s="101"/>
      <c r="AF684" s="73"/>
      <c r="AG684" s="74"/>
      <c r="AH684" s="74"/>
      <c r="AI684" s="74"/>
      <c r="AJ684" s="74"/>
      <c r="AK684" s="74"/>
      <c r="AL684" s="74"/>
      <c r="AM684" s="74"/>
      <c r="AN684" s="74"/>
      <c r="AO684" s="74"/>
      <c r="AP684" s="74"/>
      <c r="AQ684" s="74"/>
      <c r="AR684" s="74"/>
      <c r="AS684" s="74"/>
      <c r="AT684" s="74"/>
      <c r="AU684" s="74"/>
      <c r="AV684" s="74"/>
      <c r="AW684" s="74"/>
      <c r="AX684" s="74"/>
      <c r="AY684" s="74"/>
      <c r="AZ684" s="74"/>
      <c r="BA684" s="74"/>
    </row>
    <row r="685" spans="1:53" ht="26.25" customHeight="1" x14ac:dyDescent="0.2">
      <c r="A685" s="77"/>
      <c r="B685" s="78"/>
      <c r="C685" s="77">
        <v>682</v>
      </c>
      <c r="D685" s="85" t="s">
        <v>732</v>
      </c>
      <c r="E685" s="86" t="str">
        <f t="array" aca="1" ref="E685" ca="1">IFERROR(IMAGE(INDEX(Poke_Ref!$C$2:$C$745, MATCH(D685, Poke_Ref!$B$2:$B$745,0)), 3), "")</f>
        <v/>
      </c>
      <c r="F685" s="7"/>
      <c r="G685" s="7"/>
      <c r="H685" s="7" t="s">
        <v>8</v>
      </c>
      <c r="I685" s="7"/>
      <c r="J685" s="7"/>
      <c r="K685" s="7"/>
      <c r="L685" s="7"/>
      <c r="M685" s="7"/>
      <c r="N685" s="7"/>
      <c r="O685" s="7"/>
      <c r="P685" s="7"/>
      <c r="Q685" s="7"/>
      <c r="R685" s="7"/>
      <c r="S685" s="7"/>
      <c r="T685" s="7"/>
      <c r="U685" s="7"/>
      <c r="V685" s="7"/>
      <c r="W685" s="7"/>
      <c r="X685" s="103"/>
      <c r="Y685" s="103"/>
      <c r="Z685" s="103"/>
      <c r="AA685" s="103"/>
      <c r="AB685" s="103"/>
      <c r="AC685" s="103"/>
      <c r="AD685" s="103"/>
      <c r="AE685" s="103"/>
      <c r="AF685" s="73"/>
      <c r="AG685" s="74"/>
      <c r="AH685" s="74"/>
      <c r="AI685" s="74"/>
      <c r="AJ685" s="74"/>
      <c r="AK685" s="74"/>
      <c r="AL685" s="74"/>
      <c r="AM685" s="74"/>
      <c r="AN685" s="74"/>
      <c r="AO685" s="74"/>
      <c r="AP685" s="74"/>
      <c r="AQ685" s="74"/>
      <c r="AR685" s="74"/>
      <c r="AS685" s="74"/>
      <c r="AT685" s="74"/>
      <c r="AU685" s="74"/>
      <c r="AV685" s="74"/>
      <c r="AW685" s="74"/>
      <c r="AX685" s="74"/>
      <c r="AY685" s="74"/>
      <c r="AZ685" s="74"/>
      <c r="BA685" s="74"/>
    </row>
    <row r="686" spans="1:53" ht="26.25" customHeight="1" x14ac:dyDescent="0.2">
      <c r="A686" s="77"/>
      <c r="B686" s="78"/>
      <c r="C686" s="77">
        <v>683</v>
      </c>
      <c r="D686" s="85" t="s">
        <v>733</v>
      </c>
      <c r="E686" s="86" t="str">
        <f t="array" aca="1" ref="E686" ca="1">IFERROR(IMAGE(INDEX(Poke_Ref!$C$2:$C$745, MATCH(D686, Poke_Ref!$B$2:$B$745,0)), 3), "")</f>
        <v/>
      </c>
      <c r="F686" s="95"/>
      <c r="G686" s="95"/>
      <c r="H686" s="95"/>
      <c r="I686" s="95"/>
      <c r="J686" s="95"/>
      <c r="K686" s="95"/>
      <c r="L686" s="95"/>
      <c r="M686" s="95"/>
      <c r="N686" s="95"/>
      <c r="O686" s="95"/>
      <c r="P686" s="95"/>
      <c r="Q686" s="95"/>
      <c r="R686" s="95"/>
      <c r="S686" s="95"/>
      <c r="T686" s="95"/>
      <c r="U686" s="95"/>
      <c r="V686" s="95"/>
      <c r="W686" s="95"/>
      <c r="X686" s="102"/>
      <c r="Y686" s="102"/>
      <c r="Z686" s="102"/>
      <c r="AA686" s="102"/>
      <c r="AB686" s="102"/>
      <c r="AC686" s="102"/>
      <c r="AD686" s="102"/>
      <c r="AE686" s="102"/>
      <c r="AF686" s="73"/>
      <c r="AG686" s="74"/>
      <c r="AH686" s="74"/>
      <c r="AI686" s="74"/>
      <c r="AJ686" s="74"/>
      <c r="AK686" s="74"/>
      <c r="AL686" s="74"/>
      <c r="AM686" s="74"/>
      <c r="AN686" s="74"/>
      <c r="AO686" s="74"/>
      <c r="AP686" s="74"/>
      <c r="AQ686" s="74"/>
      <c r="AR686" s="74"/>
      <c r="AS686" s="74"/>
      <c r="AT686" s="74"/>
      <c r="AU686" s="74"/>
      <c r="AV686" s="74"/>
      <c r="AW686" s="74"/>
      <c r="AX686" s="74"/>
      <c r="AY686" s="74"/>
      <c r="AZ686" s="74"/>
      <c r="BA686" s="74"/>
    </row>
    <row r="687" spans="1:53" ht="26.25" customHeight="1" x14ac:dyDescent="0.2">
      <c r="A687" s="77"/>
      <c r="B687" s="78"/>
      <c r="C687" s="77">
        <v>684</v>
      </c>
      <c r="D687" s="85" t="s">
        <v>734</v>
      </c>
      <c r="E687" s="86" t="str">
        <f t="array" aca="1" ref="E687" ca="1">IFERROR(IMAGE(INDEX(Poke_Ref!$C$2:$C$745, MATCH(D687, Poke_Ref!$B$2:$B$745,0)), 3), "")</f>
        <v/>
      </c>
      <c r="F687" s="7"/>
      <c r="G687" s="7"/>
      <c r="H687" s="7" t="s">
        <v>8</v>
      </c>
      <c r="I687" s="7"/>
      <c r="J687" s="7"/>
      <c r="K687" s="7"/>
      <c r="L687" s="7"/>
      <c r="M687" s="7"/>
      <c r="N687" s="7"/>
      <c r="O687" s="7"/>
      <c r="P687" s="7"/>
      <c r="Q687" s="7"/>
      <c r="R687" s="7"/>
      <c r="S687" s="7"/>
      <c r="T687" s="7"/>
      <c r="U687" s="7"/>
      <c r="V687" s="7"/>
      <c r="W687" s="7"/>
      <c r="X687" s="103"/>
      <c r="Y687" s="103"/>
      <c r="Z687" s="103"/>
      <c r="AA687" s="103"/>
      <c r="AB687" s="103"/>
      <c r="AC687" s="103"/>
      <c r="AD687" s="103"/>
      <c r="AE687" s="103"/>
      <c r="AF687" s="73"/>
      <c r="AG687" s="74"/>
      <c r="AH687" s="74"/>
      <c r="AI687" s="74"/>
      <c r="AJ687" s="74"/>
      <c r="AK687" s="74"/>
      <c r="AL687" s="74"/>
      <c r="AM687" s="74"/>
      <c r="AN687" s="74"/>
      <c r="AO687" s="74"/>
      <c r="AP687" s="74"/>
      <c r="AQ687" s="74"/>
      <c r="AR687" s="74"/>
      <c r="AS687" s="74"/>
      <c r="AT687" s="74"/>
      <c r="AU687" s="74"/>
      <c r="AV687" s="74"/>
      <c r="AW687" s="74"/>
      <c r="AX687" s="74"/>
      <c r="AY687" s="74"/>
      <c r="AZ687" s="74"/>
      <c r="BA687" s="74"/>
    </row>
    <row r="688" spans="1:53" ht="26.25" customHeight="1" x14ac:dyDescent="0.2">
      <c r="A688" s="77"/>
      <c r="B688" s="78"/>
      <c r="C688" s="77">
        <v>685</v>
      </c>
      <c r="D688" s="85" t="s">
        <v>735</v>
      </c>
      <c r="E688" s="86" t="str">
        <f t="array" aca="1" ref="E688" ca="1">IFERROR(IMAGE(INDEX(Poke_Ref!$C$2:$C$745, MATCH(D688, Poke_Ref!$B$2:$B$745,0)), 3), "")</f>
        <v/>
      </c>
      <c r="F688" s="95"/>
      <c r="G688" s="95"/>
      <c r="H688" s="95"/>
      <c r="I688" s="95"/>
      <c r="J688" s="95"/>
      <c r="K688" s="95"/>
      <c r="L688" s="95"/>
      <c r="M688" s="95"/>
      <c r="N688" s="95"/>
      <c r="O688" s="95"/>
      <c r="P688" s="95"/>
      <c r="Q688" s="95"/>
      <c r="R688" s="95"/>
      <c r="S688" s="95"/>
      <c r="T688" s="95"/>
      <c r="U688" s="95"/>
      <c r="V688" s="95"/>
      <c r="W688" s="95"/>
      <c r="X688" s="102"/>
      <c r="Y688" s="102"/>
      <c r="Z688" s="102"/>
      <c r="AA688" s="102"/>
      <c r="AB688" s="102"/>
      <c r="AC688" s="102"/>
      <c r="AD688" s="102"/>
      <c r="AE688" s="102"/>
      <c r="AF688" s="73"/>
      <c r="AG688" s="74"/>
      <c r="AH688" s="74"/>
      <c r="AI688" s="74"/>
      <c r="AJ688" s="74"/>
      <c r="AK688" s="74"/>
      <c r="AL688" s="74"/>
      <c r="AM688" s="74"/>
      <c r="AN688" s="74"/>
      <c r="AO688" s="74"/>
      <c r="AP688" s="74"/>
      <c r="AQ688" s="74"/>
      <c r="AR688" s="74"/>
      <c r="AS688" s="74"/>
      <c r="AT688" s="74"/>
      <c r="AU688" s="74"/>
      <c r="AV688" s="74"/>
      <c r="AW688" s="74"/>
      <c r="AX688" s="74"/>
      <c r="AY688" s="74"/>
      <c r="AZ688" s="74"/>
      <c r="BA688" s="74"/>
    </row>
    <row r="689" spans="1:53" ht="26.25" customHeight="1" x14ac:dyDescent="0.2">
      <c r="A689" s="77"/>
      <c r="B689" s="78"/>
      <c r="C689" s="77">
        <v>686</v>
      </c>
      <c r="D689" s="85" t="s">
        <v>736</v>
      </c>
      <c r="E689" s="86" t="str">
        <f t="array" aca="1" ref="E689" ca="1">IFERROR(IMAGE(INDEX(Poke_Ref!$C$2:$C$745, MATCH(D689, Poke_Ref!$B$2:$B$745,0)), 3), "")</f>
        <v/>
      </c>
      <c r="F689" s="7"/>
      <c r="G689" s="7"/>
      <c r="H689" s="7"/>
      <c r="I689" s="7"/>
      <c r="J689" s="7"/>
      <c r="K689" s="7"/>
      <c r="L689" s="7"/>
      <c r="M689" s="7"/>
      <c r="N689" s="7"/>
      <c r="O689" s="7"/>
      <c r="P689" s="7"/>
      <c r="Q689" s="7"/>
      <c r="R689" s="7"/>
      <c r="S689" s="7"/>
      <c r="T689" s="7"/>
      <c r="U689" s="7"/>
      <c r="V689" s="7"/>
      <c r="W689" s="7"/>
      <c r="X689" s="103"/>
      <c r="Y689" s="103"/>
      <c r="Z689" s="103"/>
      <c r="AA689" s="103"/>
      <c r="AB689" s="103"/>
      <c r="AC689" s="103"/>
      <c r="AD689" s="103"/>
      <c r="AE689" s="103"/>
      <c r="AF689" s="73"/>
      <c r="AG689" s="74"/>
      <c r="AH689" s="74"/>
      <c r="AI689" s="74"/>
      <c r="AJ689" s="74"/>
      <c r="AK689" s="74"/>
      <c r="AL689" s="74"/>
      <c r="AM689" s="74"/>
      <c r="AN689" s="74"/>
      <c r="AO689" s="74"/>
      <c r="AP689" s="74"/>
      <c r="AQ689" s="74"/>
      <c r="AR689" s="74"/>
      <c r="AS689" s="74"/>
      <c r="AT689" s="74"/>
      <c r="AU689" s="74"/>
      <c r="AV689" s="74"/>
      <c r="AW689" s="74"/>
      <c r="AX689" s="74"/>
      <c r="AY689" s="74"/>
      <c r="AZ689" s="74"/>
      <c r="BA689" s="74"/>
    </row>
    <row r="690" spans="1:53" ht="26.25" customHeight="1" x14ac:dyDescent="0.2">
      <c r="A690" s="77"/>
      <c r="B690" s="78"/>
      <c r="C690" s="77">
        <v>687</v>
      </c>
      <c r="D690" s="85" t="s">
        <v>737</v>
      </c>
      <c r="E690" s="86" t="str">
        <f t="array" aca="1" ref="E690" ca="1">IFERROR(IMAGE(INDEX(Poke_Ref!$C$2:$C$745, MATCH(D690, Poke_Ref!$B$2:$B$745,0)), 3), "")</f>
        <v/>
      </c>
      <c r="F690" s="95"/>
      <c r="G690" s="95"/>
      <c r="H690" s="95"/>
      <c r="I690" s="95"/>
      <c r="J690" s="95"/>
      <c r="K690" s="95"/>
      <c r="L690" s="95"/>
      <c r="M690" s="95"/>
      <c r="N690" s="95"/>
      <c r="O690" s="95"/>
      <c r="P690" s="95"/>
      <c r="Q690" s="95"/>
      <c r="R690" s="95"/>
      <c r="S690" s="95"/>
      <c r="T690" s="95"/>
      <c r="U690" s="95"/>
      <c r="V690" s="95"/>
      <c r="W690" s="95"/>
      <c r="X690" s="102"/>
      <c r="Y690" s="102"/>
      <c r="Z690" s="102"/>
      <c r="AA690" s="102"/>
      <c r="AB690" s="102"/>
      <c r="AC690" s="102"/>
      <c r="AD690" s="102"/>
      <c r="AE690" s="102"/>
      <c r="AF690" s="73"/>
      <c r="AG690" s="74"/>
      <c r="AH690" s="74"/>
      <c r="AI690" s="74"/>
      <c r="AJ690" s="74"/>
      <c r="AK690" s="74"/>
      <c r="AL690" s="74"/>
      <c r="AM690" s="74"/>
      <c r="AN690" s="74"/>
      <c r="AO690" s="74"/>
      <c r="AP690" s="74"/>
      <c r="AQ690" s="74"/>
      <c r="AR690" s="74"/>
      <c r="AS690" s="74"/>
      <c r="AT690" s="74"/>
      <c r="AU690" s="74"/>
      <c r="AV690" s="74"/>
      <c r="AW690" s="74"/>
      <c r="AX690" s="74"/>
      <c r="AY690" s="74"/>
      <c r="AZ690" s="74"/>
      <c r="BA690" s="74"/>
    </row>
    <row r="691" spans="1:53" ht="26.25" customHeight="1" x14ac:dyDescent="0.2">
      <c r="A691" s="77"/>
      <c r="B691" s="78"/>
      <c r="C691" s="77">
        <v>688</v>
      </c>
      <c r="D691" s="85" t="s">
        <v>738</v>
      </c>
      <c r="E691" s="86" t="str">
        <f t="array" aca="1" ref="E691" ca="1">IFERROR(IMAGE(INDEX(Poke_Ref!$C$2:$C$745, MATCH(D691, Poke_Ref!$B$2:$B$745,0)), 3), "")</f>
        <v/>
      </c>
      <c r="F691" s="7"/>
      <c r="G691" s="7"/>
      <c r="H691" s="7" t="s">
        <v>8</v>
      </c>
      <c r="I691" s="7"/>
      <c r="J691" s="7"/>
      <c r="K691" s="7"/>
      <c r="L691" s="7"/>
      <c r="M691" s="7"/>
      <c r="N691" s="7"/>
      <c r="O691" s="7"/>
      <c r="P691" s="7"/>
      <c r="Q691" s="7"/>
      <c r="R691" s="7"/>
      <c r="S691" s="7"/>
      <c r="T691" s="7"/>
      <c r="U691" s="7"/>
      <c r="V691" s="7"/>
      <c r="W691" s="7"/>
      <c r="X691" s="103"/>
      <c r="Y691" s="103"/>
      <c r="Z691" s="103"/>
      <c r="AA691" s="103"/>
      <c r="AB691" s="103"/>
      <c r="AC691" s="103"/>
      <c r="AD691" s="103"/>
      <c r="AE691" s="103"/>
      <c r="AF691" s="73"/>
      <c r="AG691" s="74"/>
      <c r="AH691" s="74"/>
      <c r="AI691" s="74"/>
      <c r="AJ691" s="74"/>
      <c r="AK691" s="74"/>
      <c r="AL691" s="74"/>
      <c r="AM691" s="74"/>
      <c r="AN691" s="74"/>
      <c r="AO691" s="74"/>
      <c r="AP691" s="74"/>
      <c r="AQ691" s="74"/>
      <c r="AR691" s="74"/>
      <c r="AS691" s="74"/>
      <c r="AT691" s="74"/>
      <c r="AU691" s="74"/>
      <c r="AV691" s="74"/>
      <c r="AW691" s="74"/>
      <c r="AX691" s="74"/>
      <c r="AY691" s="74"/>
      <c r="AZ691" s="74"/>
      <c r="BA691" s="74"/>
    </row>
    <row r="692" spans="1:53" ht="26.25" customHeight="1" x14ac:dyDescent="0.2">
      <c r="A692" s="77"/>
      <c r="B692" s="78"/>
      <c r="C692" s="77">
        <v>689</v>
      </c>
      <c r="D692" s="85" t="s">
        <v>739</v>
      </c>
      <c r="E692" s="86" t="str">
        <f t="array" aca="1" ref="E692" ca="1">IFERROR(IMAGE(INDEX(Poke_Ref!$C$2:$C$745, MATCH(D692, Poke_Ref!$B$2:$B$745,0)), 3), "")</f>
        <v/>
      </c>
      <c r="F692" s="87"/>
      <c r="G692" s="87"/>
      <c r="H692" s="87"/>
      <c r="I692" s="87"/>
      <c r="J692" s="87"/>
      <c r="K692" s="87"/>
      <c r="L692" s="87"/>
      <c r="M692" s="87"/>
      <c r="N692" s="87"/>
      <c r="O692" s="87"/>
      <c r="P692" s="87"/>
      <c r="Q692" s="87"/>
      <c r="R692" s="87"/>
      <c r="S692" s="87"/>
      <c r="T692" s="87"/>
      <c r="U692" s="87"/>
      <c r="V692" s="87"/>
      <c r="W692" s="87"/>
      <c r="X692" s="101"/>
      <c r="Y692" s="101"/>
      <c r="Z692" s="101"/>
      <c r="AA692" s="101"/>
      <c r="AB692" s="101"/>
      <c r="AC692" s="101"/>
      <c r="AD692" s="101"/>
      <c r="AE692" s="101"/>
      <c r="AF692" s="73"/>
      <c r="AG692" s="74"/>
      <c r="AH692" s="74"/>
      <c r="AI692" s="74"/>
      <c r="AJ692" s="74"/>
      <c r="AK692" s="74"/>
      <c r="AL692" s="74"/>
      <c r="AM692" s="74"/>
      <c r="AN692" s="74"/>
      <c r="AO692" s="74"/>
      <c r="AP692" s="74"/>
      <c r="AQ692" s="74"/>
      <c r="AR692" s="74"/>
      <c r="AS692" s="74"/>
      <c r="AT692" s="74"/>
      <c r="AU692" s="74"/>
      <c r="AV692" s="74"/>
      <c r="AW692" s="74"/>
      <c r="AX692" s="74"/>
      <c r="AY692" s="74"/>
      <c r="AZ692" s="74"/>
      <c r="BA692" s="74"/>
    </row>
    <row r="693" spans="1:53" ht="26.25" customHeight="1" x14ac:dyDescent="0.2">
      <c r="A693" s="77"/>
      <c r="B693" s="78"/>
      <c r="C693" s="77">
        <v>690</v>
      </c>
      <c r="D693" s="85" t="s">
        <v>740</v>
      </c>
      <c r="E693" s="86" t="str">
        <f t="array" aca="1" ref="E693" ca="1">IFERROR(IMAGE(INDEX(Poke_Ref!$C$2:$C$745, MATCH(D693, Poke_Ref!$B$2:$B$745,0)), 3), "")</f>
        <v/>
      </c>
      <c r="F693" s="87"/>
      <c r="G693" s="87"/>
      <c r="H693" s="87" t="s">
        <v>8</v>
      </c>
      <c r="I693" s="95"/>
      <c r="J693" s="95"/>
      <c r="K693" s="95"/>
      <c r="L693" s="95"/>
      <c r="M693" s="95"/>
      <c r="N693" s="95"/>
      <c r="O693" s="95"/>
      <c r="P693" s="95"/>
      <c r="Q693" s="95"/>
      <c r="R693" s="95"/>
      <c r="S693" s="95"/>
      <c r="T693" s="95"/>
      <c r="U693" s="95"/>
      <c r="V693" s="95"/>
      <c r="W693" s="95"/>
      <c r="X693" s="102"/>
      <c r="Y693" s="102"/>
      <c r="Z693" s="102"/>
      <c r="AA693" s="102"/>
      <c r="AB693" s="102"/>
      <c r="AC693" s="102"/>
      <c r="AD693" s="102"/>
      <c r="AE693" s="102"/>
      <c r="AF693" s="73"/>
      <c r="AG693" s="74"/>
      <c r="AH693" s="74"/>
      <c r="AI693" s="74"/>
      <c r="AJ693" s="74"/>
      <c r="AK693" s="74"/>
      <c r="AL693" s="74"/>
      <c r="AM693" s="74"/>
      <c r="AN693" s="74"/>
      <c r="AO693" s="74"/>
      <c r="AP693" s="74"/>
      <c r="AQ693" s="74"/>
      <c r="AR693" s="74"/>
      <c r="AS693" s="74"/>
      <c r="AT693" s="74"/>
      <c r="AU693" s="74"/>
      <c r="AV693" s="74"/>
      <c r="AW693" s="74"/>
      <c r="AX693" s="74"/>
      <c r="AY693" s="74"/>
      <c r="AZ693" s="74"/>
      <c r="BA693" s="74"/>
    </row>
    <row r="694" spans="1:53" ht="26.25" customHeight="1" x14ac:dyDescent="0.2">
      <c r="A694" s="77"/>
      <c r="B694" s="78"/>
      <c r="C694" s="77">
        <v>691</v>
      </c>
      <c r="D694" s="85" t="s">
        <v>741</v>
      </c>
      <c r="E694" s="86" t="str">
        <f t="array" aca="1" ref="E694" ca="1">IFERROR(IMAGE(INDEX(Poke_Ref!$C$2:$C$745, MATCH(D694, Poke_Ref!$B$2:$B$745,0)), 3), "")</f>
        <v/>
      </c>
      <c r="F694" s="87"/>
      <c r="G694" s="87"/>
      <c r="H694" s="87"/>
      <c r="I694" s="87"/>
      <c r="J694" s="87"/>
      <c r="K694" s="87"/>
      <c r="L694" s="87"/>
      <c r="M694" s="87"/>
      <c r="N694" s="87"/>
      <c r="O694" s="87"/>
      <c r="P694" s="87"/>
      <c r="Q694" s="87"/>
      <c r="R694" s="87"/>
      <c r="S694" s="87"/>
      <c r="T694" s="87"/>
      <c r="U694" s="87"/>
      <c r="V694" s="87"/>
      <c r="W694" s="87"/>
      <c r="X694" s="101"/>
      <c r="Y694" s="101"/>
      <c r="Z694" s="101"/>
      <c r="AA694" s="101"/>
      <c r="AB694" s="101"/>
      <c r="AC694" s="101"/>
      <c r="AD694" s="101"/>
      <c r="AE694" s="101"/>
      <c r="AF694" s="73"/>
      <c r="AG694" s="74"/>
      <c r="AH694" s="74"/>
      <c r="AI694" s="74"/>
      <c r="AJ694" s="74"/>
      <c r="AK694" s="74"/>
      <c r="AL694" s="74"/>
      <c r="AM694" s="74"/>
      <c r="AN694" s="74"/>
      <c r="AO694" s="74"/>
      <c r="AP694" s="74"/>
      <c r="AQ694" s="74"/>
      <c r="AR694" s="74"/>
      <c r="AS694" s="74"/>
      <c r="AT694" s="74"/>
      <c r="AU694" s="74"/>
      <c r="AV694" s="74"/>
      <c r="AW694" s="74"/>
      <c r="AX694" s="74"/>
      <c r="AY694" s="74"/>
      <c r="AZ694" s="74"/>
      <c r="BA694" s="74"/>
    </row>
    <row r="695" spans="1:53" ht="26.25" customHeight="1" x14ac:dyDescent="0.2">
      <c r="A695" s="77"/>
      <c r="B695" s="78"/>
      <c r="C695" s="77">
        <v>692</v>
      </c>
      <c r="D695" s="85" t="s">
        <v>742</v>
      </c>
      <c r="E695" s="86" t="str">
        <f t="array" aca="1" ref="E695" ca="1">IFERROR(IMAGE(INDEX(Poke_Ref!$C$2:$C$745, MATCH(D695, Poke_Ref!$B$2:$B$745,0)), 3), "")</f>
        <v/>
      </c>
      <c r="F695" s="95"/>
      <c r="G695" s="95"/>
      <c r="H695" s="95"/>
      <c r="I695" s="95"/>
      <c r="J695" s="95"/>
      <c r="K695" s="95"/>
      <c r="L695" s="95"/>
      <c r="M695" s="95"/>
      <c r="N695" s="95"/>
      <c r="O695" s="95"/>
      <c r="P695" s="95"/>
      <c r="Q695" s="95"/>
      <c r="R695" s="95"/>
      <c r="S695" s="95"/>
      <c r="T695" s="95"/>
      <c r="U695" s="95"/>
      <c r="V695" s="95"/>
      <c r="W695" s="95"/>
      <c r="X695" s="102"/>
      <c r="Y695" s="102"/>
      <c r="Z695" s="102"/>
      <c r="AA695" s="102"/>
      <c r="AB695" s="102"/>
      <c r="AC695" s="102"/>
      <c r="AD695" s="102"/>
      <c r="AE695" s="102"/>
      <c r="AF695" s="73"/>
      <c r="AG695" s="74"/>
      <c r="AH695" s="74"/>
      <c r="AI695" s="74"/>
      <c r="AJ695" s="74"/>
      <c r="AK695" s="74"/>
      <c r="AL695" s="74"/>
      <c r="AM695" s="74"/>
      <c r="AN695" s="74"/>
      <c r="AO695" s="74"/>
      <c r="AP695" s="74"/>
      <c r="AQ695" s="74"/>
      <c r="AR695" s="74"/>
      <c r="AS695" s="74"/>
      <c r="AT695" s="74"/>
      <c r="AU695" s="74"/>
      <c r="AV695" s="74"/>
      <c r="AW695" s="74"/>
      <c r="AX695" s="74"/>
      <c r="AY695" s="74"/>
      <c r="AZ695" s="74"/>
      <c r="BA695" s="74"/>
    </row>
    <row r="696" spans="1:53" ht="26.25" customHeight="1" x14ac:dyDescent="0.2">
      <c r="A696" s="77"/>
      <c r="B696" s="78"/>
      <c r="C696" s="77">
        <v>693</v>
      </c>
      <c r="D696" s="85" t="s">
        <v>743</v>
      </c>
      <c r="E696" s="86" t="str">
        <f t="array" aca="1" ref="E696" ca="1">IFERROR(IMAGE(INDEX(Poke_Ref!$C$2:$C$745, MATCH(D696, Poke_Ref!$B$2:$B$745,0)), 3), "")</f>
        <v/>
      </c>
      <c r="F696" s="95"/>
      <c r="G696" s="95"/>
      <c r="H696" s="95"/>
      <c r="I696" s="95"/>
      <c r="J696" s="95"/>
      <c r="K696" s="95"/>
      <c r="L696" s="95"/>
      <c r="M696" s="95"/>
      <c r="N696" s="95"/>
      <c r="O696" s="95"/>
      <c r="P696" s="95"/>
      <c r="Q696" s="95"/>
      <c r="R696" s="95"/>
      <c r="S696" s="95"/>
      <c r="T696" s="95"/>
      <c r="U696" s="95"/>
      <c r="V696" s="95"/>
      <c r="W696" s="95"/>
      <c r="X696" s="102"/>
      <c r="Y696" s="102"/>
      <c r="Z696" s="102"/>
      <c r="AA696" s="102"/>
      <c r="AB696" s="102"/>
      <c r="AC696" s="102"/>
      <c r="AD696" s="102"/>
      <c r="AE696" s="102"/>
      <c r="AF696" s="73"/>
      <c r="AG696" s="74"/>
      <c r="AH696" s="74"/>
      <c r="AI696" s="74"/>
      <c r="AJ696" s="74"/>
      <c r="AK696" s="74"/>
      <c r="AL696" s="74"/>
      <c r="AM696" s="74"/>
      <c r="AN696" s="74"/>
      <c r="AO696" s="74"/>
      <c r="AP696" s="74"/>
      <c r="AQ696" s="74"/>
      <c r="AR696" s="74"/>
      <c r="AS696" s="74"/>
      <c r="AT696" s="74"/>
      <c r="AU696" s="74"/>
      <c r="AV696" s="74"/>
      <c r="AW696" s="74"/>
      <c r="AX696" s="74"/>
      <c r="AY696" s="74"/>
      <c r="AZ696" s="74"/>
      <c r="BA696" s="74"/>
    </row>
    <row r="697" spans="1:53" ht="26.25" customHeight="1" x14ac:dyDescent="0.2">
      <c r="A697" s="77"/>
      <c r="B697" s="78"/>
      <c r="C697" s="77">
        <v>694</v>
      </c>
      <c r="D697" s="85" t="s">
        <v>744</v>
      </c>
      <c r="E697" s="86" t="str">
        <f t="array" aca="1" ref="E697" ca="1">IFERROR(IMAGE(INDEX(Poke_Ref!$C$2:$C$745, MATCH(D697, Poke_Ref!$B$2:$B$745,0)), 3), "")</f>
        <v/>
      </c>
      <c r="F697" s="87"/>
      <c r="G697" s="87"/>
      <c r="H697" s="87"/>
      <c r="I697" s="87"/>
      <c r="J697" s="87"/>
      <c r="K697" s="87"/>
      <c r="L697" s="87"/>
      <c r="M697" s="87"/>
      <c r="N697" s="87"/>
      <c r="O697" s="87"/>
      <c r="P697" s="87"/>
      <c r="Q697" s="87"/>
      <c r="R697" s="87"/>
      <c r="S697" s="87"/>
      <c r="T697" s="87"/>
      <c r="U697" s="87"/>
      <c r="V697" s="87"/>
      <c r="W697" s="87"/>
      <c r="X697" s="101"/>
      <c r="Y697" s="101"/>
      <c r="Z697" s="101"/>
      <c r="AA697" s="101"/>
      <c r="AB697" s="101"/>
      <c r="AC697" s="101"/>
      <c r="AD697" s="101"/>
      <c r="AE697" s="101"/>
      <c r="AF697" s="73"/>
      <c r="AG697" s="74"/>
      <c r="AH697" s="74"/>
      <c r="AI697" s="74"/>
      <c r="AJ697" s="74"/>
      <c r="AK697" s="74"/>
      <c r="AL697" s="74"/>
      <c r="AM697" s="74"/>
      <c r="AN697" s="74"/>
      <c r="AO697" s="74"/>
      <c r="AP697" s="74"/>
      <c r="AQ697" s="74"/>
      <c r="AR697" s="74"/>
      <c r="AS697" s="74"/>
      <c r="AT697" s="74"/>
      <c r="AU697" s="74"/>
      <c r="AV697" s="74"/>
      <c r="AW697" s="74"/>
      <c r="AX697" s="74"/>
      <c r="AY697" s="74"/>
      <c r="AZ697" s="74"/>
      <c r="BA697" s="74"/>
    </row>
    <row r="698" spans="1:53" ht="26.25" customHeight="1" x14ac:dyDescent="0.2">
      <c r="A698" s="77"/>
      <c r="B698" s="78"/>
      <c r="C698" s="77">
        <v>695</v>
      </c>
      <c r="D698" s="85" t="s">
        <v>745</v>
      </c>
      <c r="E698" s="86" t="str">
        <f t="array" aca="1" ref="E698" ca="1">IFERROR(IMAGE(INDEX(Poke_Ref!$C$2:$C$745, MATCH(D698, Poke_Ref!$B$2:$B$745,0)), 3), "")</f>
        <v/>
      </c>
      <c r="F698" s="87"/>
      <c r="G698" s="87"/>
      <c r="H698" s="87"/>
      <c r="I698" s="87"/>
      <c r="J698" s="87"/>
      <c r="K698" s="87"/>
      <c r="L698" s="87"/>
      <c r="M698" s="87"/>
      <c r="N698" s="87"/>
      <c r="O698" s="87"/>
      <c r="P698" s="87"/>
      <c r="Q698" s="87"/>
      <c r="R698" s="87"/>
      <c r="S698" s="87"/>
      <c r="T698" s="87"/>
      <c r="U698" s="87"/>
      <c r="V698" s="87"/>
      <c r="W698" s="87"/>
      <c r="X698" s="101"/>
      <c r="Y698" s="101"/>
      <c r="Z698" s="101"/>
      <c r="AA698" s="101"/>
      <c r="AB698" s="101"/>
      <c r="AC698" s="101"/>
      <c r="AD698" s="101"/>
      <c r="AE698" s="101"/>
      <c r="AF698" s="73"/>
      <c r="AG698" s="74"/>
      <c r="AH698" s="74"/>
      <c r="AI698" s="74"/>
      <c r="AJ698" s="74"/>
      <c r="AK698" s="74"/>
      <c r="AL698" s="74"/>
      <c r="AM698" s="74"/>
      <c r="AN698" s="74"/>
      <c r="AO698" s="74"/>
      <c r="AP698" s="74"/>
      <c r="AQ698" s="74"/>
      <c r="AR698" s="74"/>
      <c r="AS698" s="74"/>
      <c r="AT698" s="74"/>
      <c r="AU698" s="74"/>
      <c r="AV698" s="74"/>
      <c r="AW698" s="74"/>
      <c r="AX698" s="74"/>
      <c r="AY698" s="74"/>
      <c r="AZ698" s="74"/>
      <c r="BA698" s="74"/>
    </row>
    <row r="699" spans="1:53" ht="26.25" customHeight="1" x14ac:dyDescent="0.2">
      <c r="A699" s="77"/>
      <c r="B699" s="78"/>
      <c r="C699" s="77">
        <v>696</v>
      </c>
      <c r="D699" s="85" t="s">
        <v>746</v>
      </c>
      <c r="E699" s="86" t="str">
        <f t="array" aca="1" ref="E699" ca="1">IFERROR(IMAGE(INDEX(Poke_Ref!$C$2:$C$745, MATCH(D699, Poke_Ref!$B$2:$B$745,0)), 3), "")</f>
        <v/>
      </c>
      <c r="F699" s="7"/>
      <c r="G699" s="7"/>
      <c r="H699" s="7" t="s">
        <v>8</v>
      </c>
      <c r="I699" s="7"/>
      <c r="J699" s="7"/>
      <c r="K699" s="7"/>
      <c r="L699" s="7"/>
      <c r="M699" s="7"/>
      <c r="N699" s="7"/>
      <c r="O699" s="7"/>
      <c r="P699" s="7"/>
      <c r="Q699" s="7"/>
      <c r="R699" s="7"/>
      <c r="S699" s="7"/>
      <c r="T699" s="7"/>
      <c r="U699" s="7"/>
      <c r="V699" s="7"/>
      <c r="W699" s="7"/>
      <c r="X699" s="103"/>
      <c r="Y699" s="103"/>
      <c r="Z699" s="103"/>
      <c r="AA699" s="103"/>
      <c r="AB699" s="103"/>
      <c r="AC699" s="103"/>
      <c r="AD699" s="103"/>
      <c r="AE699" s="103"/>
      <c r="AF699" s="73"/>
      <c r="AG699" s="74"/>
      <c r="AH699" s="74"/>
      <c r="AI699" s="74"/>
      <c r="AJ699" s="74"/>
      <c r="AK699" s="74"/>
      <c r="AL699" s="74"/>
      <c r="AM699" s="74"/>
      <c r="AN699" s="74"/>
      <c r="AO699" s="74"/>
      <c r="AP699" s="74"/>
      <c r="AQ699" s="74"/>
      <c r="AR699" s="74"/>
      <c r="AS699" s="74"/>
      <c r="AT699" s="74"/>
      <c r="AU699" s="74"/>
      <c r="AV699" s="74"/>
      <c r="AW699" s="74"/>
      <c r="AX699" s="74"/>
      <c r="AY699" s="74"/>
      <c r="AZ699" s="74"/>
      <c r="BA699" s="74"/>
    </row>
    <row r="700" spans="1:53" ht="26.25" customHeight="1" x14ac:dyDescent="0.2">
      <c r="A700" s="77"/>
      <c r="B700" s="78"/>
      <c r="C700" s="77">
        <v>697</v>
      </c>
      <c r="D700" s="85" t="s">
        <v>747</v>
      </c>
      <c r="E700" s="86" t="str">
        <f t="array" aca="1" ref="E700" ca="1">IFERROR(IMAGE(INDEX(Poke_Ref!$C$2:$C$745, MATCH(D700, Poke_Ref!$B$2:$B$745,0)), 3), "")</f>
        <v/>
      </c>
      <c r="F700" s="95"/>
      <c r="G700" s="95"/>
      <c r="H700" s="95"/>
      <c r="I700" s="95"/>
      <c r="J700" s="95"/>
      <c r="K700" s="95"/>
      <c r="L700" s="95"/>
      <c r="M700" s="95"/>
      <c r="N700" s="95"/>
      <c r="O700" s="95"/>
      <c r="P700" s="95"/>
      <c r="Q700" s="95"/>
      <c r="R700" s="95"/>
      <c r="S700" s="95"/>
      <c r="T700" s="95"/>
      <c r="U700" s="95"/>
      <c r="V700" s="95"/>
      <c r="W700" s="95"/>
      <c r="X700" s="102"/>
      <c r="Y700" s="102"/>
      <c r="Z700" s="102"/>
      <c r="AA700" s="102"/>
      <c r="AB700" s="102"/>
      <c r="AC700" s="102"/>
      <c r="AD700" s="102"/>
      <c r="AE700" s="102"/>
      <c r="AF700" s="73"/>
      <c r="AG700" s="74"/>
      <c r="AH700" s="74"/>
      <c r="AI700" s="74"/>
      <c r="AJ700" s="74"/>
      <c r="AK700" s="74"/>
      <c r="AL700" s="74"/>
      <c r="AM700" s="74"/>
      <c r="AN700" s="74"/>
      <c r="AO700" s="74"/>
      <c r="AP700" s="74"/>
      <c r="AQ700" s="74"/>
      <c r="AR700" s="74"/>
      <c r="AS700" s="74"/>
      <c r="AT700" s="74"/>
      <c r="AU700" s="74"/>
      <c r="AV700" s="74"/>
      <c r="AW700" s="74"/>
      <c r="AX700" s="74"/>
      <c r="AY700" s="74"/>
      <c r="AZ700" s="74"/>
      <c r="BA700" s="74"/>
    </row>
    <row r="701" spans="1:53" ht="26.25" customHeight="1" x14ac:dyDescent="0.2">
      <c r="A701" s="77"/>
      <c r="B701" s="78"/>
      <c r="C701" s="77">
        <v>698</v>
      </c>
      <c r="D701" s="85" t="s">
        <v>748</v>
      </c>
      <c r="E701" s="86" t="str">
        <f t="array" aca="1" ref="E701" ca="1">IFERROR(IMAGE(INDEX(Poke_Ref!$C$2:$C$745, MATCH(D701, Poke_Ref!$B$2:$B$745,0)), 3), "")</f>
        <v/>
      </c>
      <c r="F701" s="7"/>
      <c r="G701" s="7"/>
      <c r="H701" s="7"/>
      <c r="I701" s="7"/>
      <c r="J701" s="7"/>
      <c r="K701" s="7"/>
      <c r="L701" s="7"/>
      <c r="M701" s="7"/>
      <c r="N701" s="7"/>
      <c r="O701" s="7"/>
      <c r="P701" s="7"/>
      <c r="Q701" s="7"/>
      <c r="R701" s="7"/>
      <c r="S701" s="7"/>
      <c r="T701" s="7"/>
      <c r="U701" s="7"/>
      <c r="V701" s="7"/>
      <c r="W701" s="7"/>
      <c r="X701" s="103"/>
      <c r="Y701" s="103"/>
      <c r="Z701" s="103"/>
      <c r="AA701" s="103"/>
      <c r="AB701" s="103"/>
      <c r="AC701" s="103"/>
      <c r="AD701" s="103"/>
      <c r="AE701" s="103"/>
      <c r="AF701" s="73"/>
      <c r="AG701" s="74"/>
      <c r="AH701" s="74"/>
      <c r="AI701" s="74"/>
      <c r="AJ701" s="74"/>
      <c r="AK701" s="74"/>
      <c r="AL701" s="74"/>
      <c r="AM701" s="74"/>
      <c r="AN701" s="74"/>
      <c r="AO701" s="74"/>
      <c r="AP701" s="74"/>
      <c r="AQ701" s="74"/>
      <c r="AR701" s="74"/>
      <c r="AS701" s="74"/>
      <c r="AT701" s="74"/>
      <c r="AU701" s="74"/>
      <c r="AV701" s="74"/>
      <c r="AW701" s="74"/>
      <c r="AX701" s="74"/>
      <c r="AY701" s="74"/>
      <c r="AZ701" s="74"/>
      <c r="BA701" s="74"/>
    </row>
    <row r="702" spans="1:53" ht="26.25" customHeight="1" x14ac:dyDescent="0.2">
      <c r="A702" s="77"/>
      <c r="B702" s="78"/>
      <c r="C702" s="77">
        <v>699</v>
      </c>
      <c r="D702" s="85" t="s">
        <v>749</v>
      </c>
      <c r="E702" s="86" t="str">
        <f t="array" aca="1" ref="E702" ca="1">IFERROR(IMAGE(INDEX(Poke_Ref!$C$2:$C$745, MATCH(D702, Poke_Ref!$B$2:$B$745,0)), 3), "")</f>
        <v/>
      </c>
      <c r="F702" s="95"/>
      <c r="G702" s="95"/>
      <c r="H702" s="95"/>
      <c r="I702" s="95"/>
      <c r="J702" s="95"/>
      <c r="K702" s="95"/>
      <c r="L702" s="95"/>
      <c r="M702" s="95"/>
      <c r="N702" s="95"/>
      <c r="O702" s="95"/>
      <c r="P702" s="95"/>
      <c r="Q702" s="95"/>
      <c r="R702" s="95"/>
      <c r="S702" s="95"/>
      <c r="T702" s="95"/>
      <c r="U702" s="95"/>
      <c r="V702" s="95"/>
      <c r="W702" s="95"/>
      <c r="X702" s="102"/>
      <c r="Y702" s="102"/>
      <c r="Z702" s="102"/>
      <c r="AA702" s="102"/>
      <c r="AB702" s="102"/>
      <c r="AC702" s="102"/>
      <c r="AD702" s="102"/>
      <c r="AE702" s="102"/>
      <c r="AF702" s="73"/>
      <c r="AG702" s="74"/>
      <c r="AH702" s="74"/>
      <c r="AI702" s="74"/>
      <c r="AJ702" s="74"/>
      <c r="AK702" s="74"/>
      <c r="AL702" s="74"/>
      <c r="AM702" s="74"/>
      <c r="AN702" s="74"/>
      <c r="AO702" s="74"/>
      <c r="AP702" s="74"/>
      <c r="AQ702" s="74"/>
      <c r="AR702" s="74"/>
      <c r="AS702" s="74"/>
      <c r="AT702" s="74"/>
      <c r="AU702" s="74"/>
      <c r="AV702" s="74"/>
      <c r="AW702" s="74"/>
      <c r="AX702" s="74"/>
      <c r="AY702" s="74"/>
      <c r="AZ702" s="74"/>
      <c r="BA702" s="74"/>
    </row>
    <row r="703" spans="1:53" ht="26.25" customHeight="1" x14ac:dyDescent="0.2">
      <c r="A703" s="77"/>
      <c r="B703" s="78"/>
      <c r="C703" s="77">
        <v>700</v>
      </c>
      <c r="D703" s="85" t="s">
        <v>750</v>
      </c>
      <c r="E703" s="86" t="str">
        <f t="array" aca="1" ref="E703" ca="1">IFERROR(IMAGE(INDEX(Poke_Ref!$C$2:$C$745, MATCH(D703, Poke_Ref!$B$2:$B$745,0)), 3), "")</f>
        <v/>
      </c>
      <c r="F703" s="7"/>
      <c r="G703" s="7"/>
      <c r="H703" s="7" t="s">
        <v>8</v>
      </c>
      <c r="I703" s="7"/>
      <c r="J703" s="7"/>
      <c r="K703" s="7"/>
      <c r="L703" s="7"/>
      <c r="M703" s="7"/>
      <c r="N703" s="7"/>
      <c r="O703" s="7"/>
      <c r="P703" s="7"/>
      <c r="Q703" s="7"/>
      <c r="R703" s="7"/>
      <c r="S703" s="7"/>
      <c r="T703" s="7"/>
      <c r="U703" s="7"/>
      <c r="V703" s="7"/>
      <c r="W703" s="7"/>
      <c r="X703" s="103"/>
      <c r="Y703" s="103"/>
      <c r="Z703" s="103"/>
      <c r="AA703" s="103"/>
      <c r="AB703" s="103"/>
      <c r="AC703" s="103"/>
      <c r="AD703" s="103"/>
      <c r="AE703" s="103"/>
      <c r="AF703" s="73"/>
      <c r="AG703" s="74"/>
      <c r="AH703" s="74"/>
      <c r="AI703" s="74"/>
      <c r="AJ703" s="74"/>
      <c r="AK703" s="74"/>
      <c r="AL703" s="74"/>
      <c r="AM703" s="74"/>
      <c r="AN703" s="74"/>
      <c r="AO703" s="74"/>
      <c r="AP703" s="74"/>
      <c r="AQ703" s="74"/>
      <c r="AR703" s="74"/>
      <c r="AS703" s="74"/>
      <c r="AT703" s="74"/>
      <c r="AU703" s="74"/>
      <c r="AV703" s="74"/>
      <c r="AW703" s="74"/>
      <c r="AX703" s="74"/>
      <c r="AY703" s="74"/>
      <c r="AZ703" s="74"/>
      <c r="BA703" s="74"/>
    </row>
    <row r="704" spans="1:53" ht="26.25" customHeight="1" x14ac:dyDescent="0.2">
      <c r="A704" s="77"/>
      <c r="B704" s="78"/>
      <c r="C704" s="77">
        <v>701</v>
      </c>
      <c r="D704" s="85" t="s">
        <v>751</v>
      </c>
      <c r="E704" s="86" t="str">
        <f t="array" aca="1" ref="E704" ca="1">IFERROR(IMAGE(INDEX(Poke_Ref!$C$2:$C$745, MATCH(D704, Poke_Ref!$B$2:$B$745,0)), 3), "")</f>
        <v/>
      </c>
      <c r="F704" s="7"/>
      <c r="G704" s="7"/>
      <c r="H704" s="7"/>
      <c r="I704" s="7"/>
      <c r="J704" s="7"/>
      <c r="K704" s="7"/>
      <c r="L704" s="7"/>
      <c r="M704" s="7"/>
      <c r="N704" s="7"/>
      <c r="O704" s="7"/>
      <c r="P704" s="7"/>
      <c r="Q704" s="7"/>
      <c r="R704" s="7"/>
      <c r="S704" s="7"/>
      <c r="T704" s="7"/>
      <c r="U704" s="7"/>
      <c r="V704" s="7"/>
      <c r="W704" s="7"/>
      <c r="X704" s="103"/>
      <c r="Y704" s="103"/>
      <c r="Z704" s="103"/>
      <c r="AA704" s="103"/>
      <c r="AB704" s="103"/>
      <c r="AC704" s="103"/>
      <c r="AD704" s="103"/>
      <c r="AE704" s="103"/>
      <c r="AF704" s="73"/>
      <c r="AG704" s="74"/>
      <c r="AH704" s="74"/>
      <c r="AI704" s="74"/>
      <c r="AJ704" s="74"/>
      <c r="AK704" s="74"/>
      <c r="AL704" s="74"/>
      <c r="AM704" s="74"/>
      <c r="AN704" s="74"/>
      <c r="AO704" s="74"/>
      <c r="AP704" s="74"/>
      <c r="AQ704" s="74"/>
      <c r="AR704" s="74"/>
      <c r="AS704" s="74"/>
      <c r="AT704" s="74"/>
      <c r="AU704" s="74"/>
      <c r="AV704" s="74"/>
      <c r="AW704" s="74"/>
      <c r="AX704" s="74"/>
      <c r="AY704" s="74"/>
      <c r="AZ704" s="74"/>
      <c r="BA704" s="74"/>
    </row>
    <row r="705" spans="1:53" ht="26.25" customHeight="1" x14ac:dyDescent="0.2">
      <c r="A705" s="77"/>
      <c r="B705" s="78"/>
      <c r="C705" s="77">
        <v>702</v>
      </c>
      <c r="D705" s="85" t="s">
        <v>752</v>
      </c>
      <c r="E705" s="86" t="str">
        <f t="array" aca="1" ref="E705" ca="1">IFERROR(IMAGE(INDEX(Poke_Ref!$C$2:$C$745, MATCH(D705, Poke_Ref!$B$2:$B$745,0)), 3), "")</f>
        <v/>
      </c>
      <c r="F705" s="87"/>
      <c r="G705" s="87"/>
      <c r="H705" s="87" t="s">
        <v>8</v>
      </c>
      <c r="I705" s="87"/>
      <c r="J705" s="87"/>
      <c r="K705" s="87"/>
      <c r="L705" s="87"/>
      <c r="M705" s="87"/>
      <c r="N705" s="87"/>
      <c r="O705" s="87"/>
      <c r="P705" s="87"/>
      <c r="Q705" s="87"/>
      <c r="R705" s="87"/>
      <c r="S705" s="87"/>
      <c r="T705" s="87"/>
      <c r="U705" s="87"/>
      <c r="V705" s="87"/>
      <c r="W705" s="87"/>
      <c r="X705" s="101"/>
      <c r="Y705" s="101"/>
      <c r="Z705" s="101"/>
      <c r="AA705" s="101"/>
      <c r="AB705" s="101"/>
      <c r="AC705" s="101"/>
      <c r="AD705" s="101"/>
      <c r="AE705" s="101"/>
      <c r="AF705" s="73"/>
      <c r="AG705" s="74"/>
      <c r="AH705" s="74"/>
      <c r="AI705" s="74"/>
      <c r="AJ705" s="74"/>
      <c r="AK705" s="74"/>
      <c r="AL705" s="74"/>
      <c r="AM705" s="74"/>
      <c r="AN705" s="74"/>
      <c r="AO705" s="74"/>
      <c r="AP705" s="74"/>
      <c r="AQ705" s="74"/>
      <c r="AR705" s="74"/>
      <c r="AS705" s="74"/>
      <c r="AT705" s="74"/>
      <c r="AU705" s="74"/>
      <c r="AV705" s="74"/>
      <c r="AW705" s="74"/>
      <c r="AX705" s="74"/>
      <c r="AY705" s="74"/>
      <c r="AZ705" s="74"/>
      <c r="BA705" s="74"/>
    </row>
    <row r="706" spans="1:53" ht="26.25" customHeight="1" x14ac:dyDescent="0.2">
      <c r="A706" s="77"/>
      <c r="B706" s="78"/>
      <c r="C706" s="77">
        <v>703</v>
      </c>
      <c r="D706" s="85" t="s">
        <v>753</v>
      </c>
      <c r="E706" s="86" t="str">
        <f t="array" aca="1" ref="E706" ca="1">IFERROR(IMAGE(INDEX(Poke_Ref!$C$2:$C$745, MATCH(D706, Poke_Ref!$B$2:$B$745,0)), 3), "")</f>
        <v/>
      </c>
      <c r="F706" s="87"/>
      <c r="G706" s="87"/>
      <c r="H706" s="87"/>
      <c r="I706" s="87"/>
      <c r="J706" s="87"/>
      <c r="K706" s="87"/>
      <c r="L706" s="87"/>
      <c r="M706" s="87"/>
      <c r="N706" s="87"/>
      <c r="O706" s="87"/>
      <c r="P706" s="87"/>
      <c r="Q706" s="87"/>
      <c r="R706" s="87"/>
      <c r="S706" s="87"/>
      <c r="T706" s="87"/>
      <c r="U706" s="87"/>
      <c r="V706" s="87"/>
      <c r="W706" s="87"/>
      <c r="X706" s="101"/>
      <c r="Y706" s="101"/>
      <c r="Z706" s="101"/>
      <c r="AA706" s="101"/>
      <c r="AB706" s="101"/>
      <c r="AC706" s="101"/>
      <c r="AD706" s="101"/>
      <c r="AE706" s="101"/>
      <c r="AF706" s="73"/>
      <c r="AG706" s="74"/>
      <c r="AH706" s="74"/>
      <c r="AI706" s="74"/>
      <c r="AJ706" s="74"/>
      <c r="AK706" s="74"/>
      <c r="AL706" s="74"/>
      <c r="AM706" s="74"/>
      <c r="AN706" s="74"/>
      <c r="AO706" s="74"/>
      <c r="AP706" s="74"/>
      <c r="AQ706" s="74"/>
      <c r="AR706" s="74"/>
      <c r="AS706" s="74"/>
      <c r="AT706" s="74"/>
      <c r="AU706" s="74"/>
      <c r="AV706" s="74"/>
      <c r="AW706" s="74"/>
      <c r="AX706" s="74"/>
      <c r="AY706" s="74"/>
      <c r="AZ706" s="74"/>
      <c r="BA706" s="74"/>
    </row>
    <row r="707" spans="1:53" ht="26.25" customHeight="1" x14ac:dyDescent="0.2">
      <c r="A707" s="77"/>
      <c r="B707" s="78"/>
      <c r="C707" s="77">
        <v>704</v>
      </c>
      <c r="D707" s="85" t="s">
        <v>754</v>
      </c>
      <c r="E707" s="86" t="str">
        <f t="array" aca="1" ref="E707" ca="1">IFERROR(IMAGE(INDEX(Poke_Ref!$C$2:$C$745, MATCH(D707, Poke_Ref!$B$2:$B$745,0)), 3), "")</f>
        <v/>
      </c>
      <c r="F707" s="7"/>
      <c r="G707" s="7"/>
      <c r="H707" s="7" t="s">
        <v>8</v>
      </c>
      <c r="I707" s="7"/>
      <c r="J707" s="7"/>
      <c r="K707" s="7"/>
      <c r="L707" s="7"/>
      <c r="M707" s="7"/>
      <c r="N707" s="7"/>
      <c r="O707" s="7"/>
      <c r="P707" s="7"/>
      <c r="Q707" s="7"/>
      <c r="R707" s="7"/>
      <c r="S707" s="7"/>
      <c r="T707" s="7"/>
      <c r="U707" s="7"/>
      <c r="V707" s="7"/>
      <c r="W707" s="7"/>
      <c r="X707" s="103"/>
      <c r="Y707" s="103"/>
      <c r="Z707" s="103"/>
      <c r="AA707" s="103"/>
      <c r="AB707" s="103"/>
      <c r="AC707" s="103"/>
      <c r="AD707" s="103"/>
      <c r="AE707" s="103"/>
      <c r="AF707" s="73"/>
      <c r="AG707" s="74"/>
      <c r="AH707" s="74"/>
      <c r="AI707" s="74"/>
      <c r="AJ707" s="74"/>
      <c r="AK707" s="74"/>
      <c r="AL707" s="74"/>
      <c r="AM707" s="74"/>
      <c r="AN707" s="74"/>
      <c r="AO707" s="74"/>
      <c r="AP707" s="74"/>
      <c r="AQ707" s="74"/>
      <c r="AR707" s="74"/>
      <c r="AS707" s="74"/>
      <c r="AT707" s="74"/>
      <c r="AU707" s="74"/>
      <c r="AV707" s="74"/>
      <c r="AW707" s="74"/>
      <c r="AX707" s="74"/>
      <c r="AY707" s="74"/>
      <c r="AZ707" s="74"/>
      <c r="BA707" s="74"/>
    </row>
    <row r="708" spans="1:53" ht="26.25" customHeight="1" x14ac:dyDescent="0.2">
      <c r="A708" s="77"/>
      <c r="B708" s="78"/>
      <c r="C708" s="77">
        <v>705</v>
      </c>
      <c r="D708" s="85" t="s">
        <v>755</v>
      </c>
      <c r="E708" s="86" t="str">
        <f t="array" aca="1" ref="E708" ca="1">IFERROR(IMAGE(INDEX(Poke_Ref!$C$2:$C$745, MATCH(D708, Poke_Ref!$B$2:$B$745,0)), 3), "")</f>
        <v/>
      </c>
      <c r="F708" s="87"/>
      <c r="G708" s="87"/>
      <c r="H708" s="87"/>
      <c r="I708" s="87"/>
      <c r="J708" s="87"/>
      <c r="K708" s="87"/>
      <c r="L708" s="87"/>
      <c r="M708" s="87"/>
      <c r="N708" s="87"/>
      <c r="O708" s="87"/>
      <c r="P708" s="87"/>
      <c r="Q708" s="87"/>
      <c r="R708" s="87"/>
      <c r="S708" s="87"/>
      <c r="T708" s="87"/>
      <c r="U708" s="87"/>
      <c r="V708" s="87"/>
      <c r="W708" s="87"/>
      <c r="X708" s="101"/>
      <c r="Y708" s="101"/>
      <c r="Z708" s="101"/>
      <c r="AA708" s="101"/>
      <c r="AB708" s="101"/>
      <c r="AC708" s="101"/>
      <c r="AD708" s="101"/>
      <c r="AE708" s="101"/>
      <c r="AF708" s="73"/>
      <c r="AG708" s="74"/>
      <c r="AH708" s="74"/>
      <c r="AI708" s="74"/>
      <c r="AJ708" s="74"/>
      <c r="AK708" s="74"/>
      <c r="AL708" s="74"/>
      <c r="AM708" s="74"/>
      <c r="AN708" s="74"/>
      <c r="AO708" s="74"/>
      <c r="AP708" s="74"/>
      <c r="AQ708" s="74"/>
      <c r="AR708" s="74"/>
      <c r="AS708" s="74"/>
      <c r="AT708" s="74"/>
      <c r="AU708" s="74"/>
      <c r="AV708" s="74"/>
      <c r="AW708" s="74"/>
      <c r="AX708" s="74"/>
      <c r="AY708" s="74"/>
      <c r="AZ708" s="74"/>
      <c r="BA708" s="74"/>
    </row>
    <row r="709" spans="1:53" ht="26.25" customHeight="1" x14ac:dyDescent="0.2">
      <c r="A709" s="77"/>
      <c r="B709" s="78"/>
      <c r="C709" s="77">
        <v>706</v>
      </c>
      <c r="D709" s="85" t="s">
        <v>756</v>
      </c>
      <c r="E709" s="86" t="str">
        <f t="array" aca="1" ref="E709" ca="1">IFERROR(IMAGE(INDEX(Poke_Ref!$C$2:$C$745, MATCH(D709, Poke_Ref!$B$2:$B$745,0)), 3), "")</f>
        <v/>
      </c>
      <c r="F709" s="95"/>
      <c r="G709" s="95"/>
      <c r="H709" s="95"/>
      <c r="I709" s="95"/>
      <c r="J709" s="95"/>
      <c r="K709" s="95"/>
      <c r="L709" s="95"/>
      <c r="M709" s="95"/>
      <c r="N709" s="95"/>
      <c r="O709" s="95"/>
      <c r="P709" s="95"/>
      <c r="Q709" s="95"/>
      <c r="R709" s="95"/>
      <c r="S709" s="95"/>
      <c r="T709" s="95"/>
      <c r="U709" s="95"/>
      <c r="V709" s="95"/>
      <c r="W709" s="95"/>
      <c r="X709" s="102"/>
      <c r="Y709" s="102"/>
      <c r="Z709" s="102"/>
      <c r="AA709" s="102"/>
      <c r="AB709" s="102"/>
      <c r="AC709" s="102"/>
      <c r="AD709" s="102"/>
      <c r="AE709" s="102"/>
      <c r="AF709" s="73"/>
      <c r="AG709" s="74"/>
      <c r="AH709" s="74"/>
      <c r="AI709" s="74"/>
      <c r="AJ709" s="74"/>
      <c r="AK709" s="74"/>
      <c r="AL709" s="74"/>
      <c r="AM709" s="74"/>
      <c r="AN709" s="74"/>
      <c r="AO709" s="74"/>
      <c r="AP709" s="74"/>
      <c r="AQ709" s="74"/>
      <c r="AR709" s="74"/>
      <c r="AS709" s="74"/>
      <c r="AT709" s="74"/>
      <c r="AU709" s="74"/>
      <c r="AV709" s="74"/>
      <c r="AW709" s="74"/>
      <c r="AX709" s="74"/>
      <c r="AY709" s="74"/>
      <c r="AZ709" s="74"/>
      <c r="BA709" s="74"/>
    </row>
    <row r="710" spans="1:53" ht="26.25" customHeight="1" x14ac:dyDescent="0.2">
      <c r="A710" s="77"/>
      <c r="B710" s="78"/>
      <c r="C710" s="77">
        <v>707</v>
      </c>
      <c r="D710" s="85" t="s">
        <v>757</v>
      </c>
      <c r="E710" s="86" t="str">
        <f t="array" aca="1" ref="E710" ca="1">IFERROR(IMAGE(INDEX(Poke_Ref!$C$2:$C$745, MATCH(D710, Poke_Ref!$B$2:$B$745,0)), 3), "")</f>
        <v/>
      </c>
      <c r="F710" s="7"/>
      <c r="G710" s="7"/>
      <c r="H710" s="7"/>
      <c r="I710" s="7"/>
      <c r="J710" s="7"/>
      <c r="K710" s="7"/>
      <c r="L710" s="7"/>
      <c r="M710" s="7"/>
      <c r="N710" s="7"/>
      <c r="O710" s="7"/>
      <c r="P710" s="7"/>
      <c r="Q710" s="7"/>
      <c r="R710" s="7"/>
      <c r="S710" s="7"/>
      <c r="T710" s="7"/>
      <c r="U710" s="7"/>
      <c r="V710" s="7"/>
      <c r="W710" s="7"/>
      <c r="X710" s="103"/>
      <c r="Y710" s="103"/>
      <c r="Z710" s="103"/>
      <c r="AA710" s="103"/>
      <c r="AB710" s="103"/>
      <c r="AC710" s="103"/>
      <c r="AD710" s="103"/>
      <c r="AE710" s="103"/>
      <c r="AF710" s="73"/>
      <c r="AG710" s="74"/>
      <c r="AH710" s="74"/>
      <c r="AI710" s="74"/>
      <c r="AJ710" s="74"/>
      <c r="AK710" s="74"/>
      <c r="AL710" s="74"/>
      <c r="AM710" s="74"/>
      <c r="AN710" s="74"/>
      <c r="AO710" s="74"/>
      <c r="AP710" s="74"/>
      <c r="AQ710" s="74"/>
      <c r="AR710" s="74"/>
      <c r="AS710" s="74"/>
      <c r="AT710" s="74"/>
      <c r="AU710" s="74"/>
      <c r="AV710" s="74"/>
      <c r="AW710" s="74"/>
      <c r="AX710" s="74"/>
      <c r="AY710" s="74"/>
      <c r="AZ710" s="74"/>
      <c r="BA710" s="74"/>
    </row>
    <row r="711" spans="1:53" ht="26.25" customHeight="1" x14ac:dyDescent="0.2">
      <c r="A711" s="77"/>
      <c r="B711" s="78"/>
      <c r="C711" s="77">
        <v>708</v>
      </c>
      <c r="D711" s="85" t="s">
        <v>758</v>
      </c>
      <c r="E711" s="86" t="str">
        <f t="array" aca="1" ref="E711" ca="1">IFERROR(IMAGE(INDEX(Poke_Ref!$C$2:$C$745, MATCH(D711, Poke_Ref!$B$2:$B$745,0)), 3), "")</f>
        <v/>
      </c>
      <c r="F711" s="95"/>
      <c r="G711" s="95"/>
      <c r="H711" s="95"/>
      <c r="I711" s="95"/>
      <c r="J711" s="95"/>
      <c r="K711" s="95"/>
      <c r="L711" s="95"/>
      <c r="M711" s="95"/>
      <c r="N711" s="95"/>
      <c r="O711" s="95"/>
      <c r="P711" s="95"/>
      <c r="Q711" s="95"/>
      <c r="R711" s="95"/>
      <c r="S711" s="95"/>
      <c r="T711" s="95"/>
      <c r="U711" s="95"/>
      <c r="V711" s="95"/>
      <c r="W711" s="95"/>
      <c r="X711" s="102"/>
      <c r="Y711" s="102"/>
      <c r="Z711" s="102"/>
      <c r="AA711" s="102"/>
      <c r="AB711" s="102"/>
      <c r="AC711" s="102"/>
      <c r="AD711" s="102"/>
      <c r="AE711" s="102"/>
      <c r="AF711" s="73"/>
      <c r="AG711" s="74"/>
      <c r="AH711" s="74"/>
      <c r="AI711" s="74"/>
      <c r="AJ711" s="74"/>
      <c r="AK711" s="74"/>
      <c r="AL711" s="74"/>
      <c r="AM711" s="74"/>
      <c r="AN711" s="74"/>
      <c r="AO711" s="74"/>
      <c r="AP711" s="74"/>
      <c r="AQ711" s="74"/>
      <c r="AR711" s="74"/>
      <c r="AS711" s="74"/>
      <c r="AT711" s="74"/>
      <c r="AU711" s="74"/>
      <c r="AV711" s="74"/>
      <c r="AW711" s="74"/>
      <c r="AX711" s="74"/>
      <c r="AY711" s="74"/>
      <c r="AZ711" s="74"/>
      <c r="BA711" s="74"/>
    </row>
    <row r="712" spans="1:53" ht="26.25" customHeight="1" x14ac:dyDescent="0.2">
      <c r="A712" s="77"/>
      <c r="B712" s="78"/>
      <c r="C712" s="77">
        <v>709</v>
      </c>
      <c r="D712" s="85" t="s">
        <v>759</v>
      </c>
      <c r="E712" s="86" t="str">
        <f t="array" aca="1" ref="E712" ca="1">IFERROR(IMAGE(INDEX(Poke_Ref!$C$2:$C$745, MATCH(D712, Poke_Ref!$B$2:$B$745,0)), 3), "")</f>
        <v/>
      </c>
      <c r="F712" s="87"/>
      <c r="G712" s="87"/>
      <c r="H712" s="87" t="s">
        <v>8</v>
      </c>
      <c r="I712" s="87"/>
      <c r="J712" s="87"/>
      <c r="K712" s="87"/>
      <c r="L712" s="87"/>
      <c r="M712" s="87"/>
      <c r="N712" s="87"/>
      <c r="O712" s="87"/>
      <c r="P712" s="87"/>
      <c r="Q712" s="87"/>
      <c r="R712" s="87"/>
      <c r="S712" s="87"/>
      <c r="T712" s="87"/>
      <c r="U712" s="87"/>
      <c r="V712" s="87"/>
      <c r="W712" s="87"/>
      <c r="X712" s="101"/>
      <c r="Y712" s="101"/>
      <c r="Z712" s="101"/>
      <c r="AA712" s="101"/>
      <c r="AB712" s="101"/>
      <c r="AC712" s="101"/>
      <c r="AD712" s="101"/>
      <c r="AE712" s="101"/>
      <c r="AF712" s="73"/>
      <c r="AG712" s="74"/>
      <c r="AH712" s="74"/>
      <c r="AI712" s="74"/>
      <c r="AJ712" s="74"/>
      <c r="AK712" s="74"/>
      <c r="AL712" s="74"/>
      <c r="AM712" s="74"/>
      <c r="AN712" s="74"/>
      <c r="AO712" s="74"/>
      <c r="AP712" s="74"/>
      <c r="AQ712" s="74"/>
      <c r="AR712" s="74"/>
      <c r="AS712" s="74"/>
      <c r="AT712" s="74"/>
      <c r="AU712" s="74"/>
      <c r="AV712" s="74"/>
      <c r="AW712" s="74"/>
      <c r="AX712" s="74"/>
      <c r="AY712" s="74"/>
      <c r="AZ712" s="74"/>
      <c r="BA712" s="74"/>
    </row>
    <row r="713" spans="1:53" ht="26.25" customHeight="1" x14ac:dyDescent="0.2">
      <c r="A713" s="77"/>
      <c r="B713" s="78"/>
      <c r="C713" s="77">
        <v>710</v>
      </c>
      <c r="D713" s="85" t="s">
        <v>760</v>
      </c>
      <c r="E713" s="86" t="str">
        <f t="array" aca="1" ref="E713" ca="1">IFERROR(IMAGE(INDEX(Poke_Ref!$C$2:$C$745, MATCH(D713, Poke_Ref!$B$2:$B$745,0)), 3), "")</f>
        <v/>
      </c>
      <c r="F713" s="87"/>
      <c r="G713" s="87"/>
      <c r="H713" s="87" t="s">
        <v>8</v>
      </c>
      <c r="I713" s="87"/>
      <c r="J713" s="87"/>
      <c r="K713" s="87"/>
      <c r="L713" s="87"/>
      <c r="M713" s="87"/>
      <c r="N713" s="87"/>
      <c r="O713" s="87"/>
      <c r="P713" s="87"/>
      <c r="Q713" s="87"/>
      <c r="R713" s="87"/>
      <c r="S713" s="87"/>
      <c r="T713" s="87"/>
      <c r="U713" s="87"/>
      <c r="V713" s="87"/>
      <c r="W713" s="87"/>
      <c r="X713" s="101"/>
      <c r="Y713" s="101"/>
      <c r="Z713" s="101"/>
      <c r="AA713" s="101"/>
      <c r="AB713" s="101"/>
      <c r="AC713" s="101"/>
      <c r="AD713" s="101"/>
      <c r="AE713" s="101"/>
      <c r="AF713" s="73"/>
      <c r="AG713" s="74"/>
      <c r="AH713" s="74"/>
      <c r="AI713" s="74"/>
      <c r="AJ713" s="74"/>
      <c r="AK713" s="74"/>
      <c r="AL713" s="74"/>
      <c r="AM713" s="74"/>
      <c r="AN713" s="74"/>
      <c r="AO713" s="74"/>
      <c r="AP713" s="74"/>
      <c r="AQ713" s="74"/>
      <c r="AR713" s="74"/>
      <c r="AS713" s="74"/>
      <c r="AT713" s="74"/>
      <c r="AU713" s="74"/>
      <c r="AV713" s="74"/>
      <c r="AW713" s="74"/>
      <c r="AX713" s="74"/>
      <c r="AY713" s="74"/>
      <c r="AZ713" s="74"/>
      <c r="BA713" s="74"/>
    </row>
    <row r="714" spans="1:53" ht="26.25" customHeight="1" x14ac:dyDescent="0.2">
      <c r="A714" s="77"/>
      <c r="B714" s="78"/>
      <c r="C714" s="77">
        <v>711</v>
      </c>
      <c r="D714" s="85" t="s">
        <v>761</v>
      </c>
      <c r="E714" s="86" t="str">
        <f t="array" aca="1" ref="E714" ca="1">IFERROR(IMAGE(INDEX(Poke_Ref!$C$2:$C$745, MATCH(D714, Poke_Ref!$B$2:$B$745,0)), 3), "")</f>
        <v/>
      </c>
      <c r="F714" s="7"/>
      <c r="G714" s="7"/>
      <c r="H714" s="7" t="s">
        <v>8</v>
      </c>
      <c r="I714" s="7"/>
      <c r="J714" s="7"/>
      <c r="K714" s="7"/>
      <c r="L714" s="7"/>
      <c r="M714" s="7"/>
      <c r="N714" s="7"/>
      <c r="O714" s="7"/>
      <c r="P714" s="7"/>
      <c r="Q714" s="7"/>
      <c r="R714" s="7"/>
      <c r="S714" s="7"/>
      <c r="T714" s="7"/>
      <c r="U714" s="7"/>
      <c r="V714" s="7"/>
      <c r="W714" s="7"/>
      <c r="X714" s="103"/>
      <c r="Y714" s="103"/>
      <c r="Z714" s="103"/>
      <c r="AA714" s="103"/>
      <c r="AB714" s="103"/>
      <c r="AC714" s="103"/>
      <c r="AD714" s="103"/>
      <c r="AE714" s="103"/>
      <c r="AF714" s="73"/>
      <c r="AG714" s="74"/>
      <c r="AH714" s="74"/>
      <c r="AI714" s="74"/>
      <c r="AJ714" s="74"/>
      <c r="AK714" s="74"/>
      <c r="AL714" s="74"/>
      <c r="AM714" s="74"/>
      <c r="AN714" s="74"/>
      <c r="AO714" s="74"/>
      <c r="AP714" s="74"/>
      <c r="AQ714" s="74"/>
      <c r="AR714" s="74"/>
      <c r="AS714" s="74"/>
      <c r="AT714" s="74"/>
      <c r="AU714" s="74"/>
      <c r="AV714" s="74"/>
      <c r="AW714" s="74"/>
      <c r="AX714" s="74"/>
      <c r="AY714" s="74"/>
      <c r="AZ714" s="74"/>
      <c r="BA714" s="74"/>
    </row>
    <row r="715" spans="1:53" ht="26.25" customHeight="1" x14ac:dyDescent="0.2">
      <c r="A715" s="77"/>
      <c r="B715" s="78"/>
      <c r="C715" s="77">
        <v>712</v>
      </c>
      <c r="D715" s="85" t="s">
        <v>762</v>
      </c>
      <c r="E715" s="86" t="str">
        <f t="array" aca="1" ref="E715" ca="1">IFERROR(IMAGE(INDEX(Poke_Ref!$C$2:$C$745, MATCH(D715, Poke_Ref!$B$2:$B$745,0)), 3), "")</f>
        <v/>
      </c>
      <c r="F715" s="7"/>
      <c r="G715" s="7"/>
      <c r="H715" s="7"/>
      <c r="I715" s="7"/>
      <c r="J715" s="7"/>
      <c r="K715" s="7"/>
      <c r="L715" s="7"/>
      <c r="M715" s="7"/>
      <c r="N715" s="7"/>
      <c r="O715" s="7"/>
      <c r="P715" s="7"/>
      <c r="Q715" s="7"/>
      <c r="R715" s="7"/>
      <c r="S715" s="7"/>
      <c r="T715" s="7"/>
      <c r="U715" s="7"/>
      <c r="V715" s="7"/>
      <c r="W715" s="7"/>
      <c r="X715" s="103"/>
      <c r="Y715" s="103"/>
      <c r="Z715" s="103"/>
      <c r="AA715" s="103"/>
      <c r="AB715" s="103"/>
      <c r="AC715" s="103"/>
      <c r="AD715" s="103"/>
      <c r="AE715" s="103"/>
      <c r="AF715" s="73"/>
      <c r="AG715" s="74"/>
      <c r="AH715" s="74"/>
      <c r="AI715" s="74"/>
      <c r="AJ715" s="74"/>
      <c r="AK715" s="74"/>
      <c r="AL715" s="74"/>
      <c r="AM715" s="74"/>
      <c r="AN715" s="74"/>
      <c r="AO715" s="74"/>
      <c r="AP715" s="74"/>
      <c r="AQ715" s="74"/>
      <c r="AR715" s="74"/>
      <c r="AS715" s="74"/>
      <c r="AT715" s="74"/>
      <c r="AU715" s="74"/>
      <c r="AV715" s="74"/>
      <c r="AW715" s="74"/>
      <c r="AX715" s="74"/>
      <c r="AY715" s="74"/>
      <c r="AZ715" s="74"/>
      <c r="BA715" s="74"/>
    </row>
    <row r="716" spans="1:53" ht="26.25" customHeight="1" x14ac:dyDescent="0.2">
      <c r="A716" s="77"/>
      <c r="B716" s="78"/>
      <c r="C716" s="77">
        <v>713</v>
      </c>
      <c r="D716" s="85" t="s">
        <v>763</v>
      </c>
      <c r="E716" s="86" t="str">
        <f t="array" aca="1" ref="E716" ca="1">IFERROR(IMAGE(INDEX(Poke_Ref!$C$2:$C$745, MATCH(D716, Poke_Ref!$B$2:$B$745,0)), 3), "")</f>
        <v/>
      </c>
      <c r="F716" s="95"/>
      <c r="G716" s="95"/>
      <c r="H716" s="95"/>
      <c r="I716" s="95"/>
      <c r="J716" s="95"/>
      <c r="K716" s="95"/>
      <c r="L716" s="95"/>
      <c r="M716" s="95"/>
      <c r="N716" s="95"/>
      <c r="O716" s="95"/>
      <c r="P716" s="95"/>
      <c r="Q716" s="95"/>
      <c r="R716" s="95"/>
      <c r="S716" s="95"/>
      <c r="T716" s="95"/>
      <c r="U716" s="95"/>
      <c r="V716" s="95"/>
      <c r="W716" s="95"/>
      <c r="X716" s="102"/>
      <c r="Y716" s="102"/>
      <c r="Z716" s="102"/>
      <c r="AA716" s="102"/>
      <c r="AB716" s="102"/>
      <c r="AC716" s="102"/>
      <c r="AD716" s="102"/>
      <c r="AE716" s="102"/>
      <c r="AF716" s="73"/>
      <c r="AG716" s="74"/>
      <c r="AH716" s="74"/>
      <c r="AI716" s="74"/>
      <c r="AJ716" s="74"/>
      <c r="AK716" s="74"/>
      <c r="AL716" s="74"/>
      <c r="AM716" s="74"/>
      <c r="AN716" s="74"/>
      <c r="AO716" s="74"/>
      <c r="AP716" s="74"/>
      <c r="AQ716" s="74"/>
      <c r="AR716" s="74"/>
      <c r="AS716" s="74"/>
      <c r="AT716" s="74"/>
      <c r="AU716" s="74"/>
      <c r="AV716" s="74"/>
      <c r="AW716" s="74"/>
      <c r="AX716" s="74"/>
      <c r="AY716" s="74"/>
      <c r="AZ716" s="74"/>
      <c r="BA716" s="74"/>
    </row>
    <row r="717" spans="1:53" ht="26.25" customHeight="1" x14ac:dyDescent="0.2">
      <c r="A717" s="77"/>
      <c r="B717" s="78"/>
      <c r="C717" s="77">
        <v>714</v>
      </c>
      <c r="D717" s="85" t="s">
        <v>764</v>
      </c>
      <c r="E717" s="86" t="str">
        <f t="array" aca="1" ref="E717" ca="1">IFERROR(IMAGE(INDEX(Poke_Ref!$C$2:$C$745, MATCH(D717, Poke_Ref!$B$2:$B$745,0)), 3), "")</f>
        <v/>
      </c>
      <c r="F717" s="7"/>
      <c r="G717" s="7"/>
      <c r="H717" s="7"/>
      <c r="I717" s="7"/>
      <c r="J717" s="7"/>
      <c r="K717" s="7"/>
      <c r="L717" s="7"/>
      <c r="M717" s="7"/>
      <c r="N717" s="7"/>
      <c r="O717" s="7"/>
      <c r="P717" s="7"/>
      <c r="Q717" s="7"/>
      <c r="R717" s="7"/>
      <c r="S717" s="7"/>
      <c r="T717" s="7"/>
      <c r="U717" s="7"/>
      <c r="V717" s="7"/>
      <c r="W717" s="7"/>
      <c r="X717" s="103"/>
      <c r="Y717" s="103"/>
      <c r="Z717" s="103"/>
      <c r="AA717" s="103"/>
      <c r="AB717" s="103"/>
      <c r="AC717" s="103"/>
      <c r="AD717" s="103"/>
      <c r="AE717" s="103"/>
      <c r="AF717" s="73"/>
      <c r="AG717" s="74"/>
      <c r="AH717" s="74"/>
      <c r="AI717" s="74"/>
      <c r="AJ717" s="74"/>
      <c r="AK717" s="74"/>
      <c r="AL717" s="74"/>
      <c r="AM717" s="74"/>
      <c r="AN717" s="74"/>
      <c r="AO717" s="74"/>
      <c r="AP717" s="74"/>
      <c r="AQ717" s="74"/>
      <c r="AR717" s="74"/>
      <c r="AS717" s="74"/>
      <c r="AT717" s="74"/>
      <c r="AU717" s="74"/>
      <c r="AV717" s="74"/>
      <c r="AW717" s="74"/>
      <c r="AX717" s="74"/>
      <c r="AY717" s="74"/>
      <c r="AZ717" s="74"/>
      <c r="BA717" s="74"/>
    </row>
    <row r="718" spans="1:53" ht="26.25" customHeight="1" x14ac:dyDescent="0.2">
      <c r="A718" s="77"/>
      <c r="B718" s="78"/>
      <c r="C718" s="77">
        <v>715</v>
      </c>
      <c r="D718" s="85" t="s">
        <v>765</v>
      </c>
      <c r="E718" s="86" t="str">
        <f t="array" aca="1" ref="E718" ca="1">IFERROR(IMAGE(INDEX(Poke_Ref!$C$2:$C$745, MATCH(D718, Poke_Ref!$B$2:$B$745,0)), 3), "")</f>
        <v/>
      </c>
      <c r="F718" s="95"/>
      <c r="G718" s="95"/>
      <c r="H718" s="95"/>
      <c r="I718" s="95"/>
      <c r="J718" s="95"/>
      <c r="K718" s="95"/>
      <c r="L718" s="95"/>
      <c r="M718" s="95"/>
      <c r="N718" s="95"/>
      <c r="O718" s="95"/>
      <c r="P718" s="95"/>
      <c r="Q718" s="95"/>
      <c r="R718" s="95"/>
      <c r="S718" s="95"/>
      <c r="T718" s="95"/>
      <c r="U718" s="95"/>
      <c r="V718" s="95"/>
      <c r="W718" s="95"/>
      <c r="X718" s="102"/>
      <c r="Y718" s="102"/>
      <c r="Z718" s="102"/>
      <c r="AA718" s="102"/>
      <c r="AB718" s="102"/>
      <c r="AC718" s="102"/>
      <c r="AD718" s="102"/>
      <c r="AE718" s="102"/>
      <c r="AF718" s="73"/>
      <c r="AG718" s="74"/>
      <c r="AH718" s="74"/>
      <c r="AI718" s="74"/>
      <c r="AJ718" s="74"/>
      <c r="AK718" s="74"/>
      <c r="AL718" s="74"/>
      <c r="AM718" s="74"/>
      <c r="AN718" s="74"/>
      <c r="AO718" s="74"/>
      <c r="AP718" s="74"/>
      <c r="AQ718" s="74"/>
      <c r="AR718" s="74"/>
      <c r="AS718" s="74"/>
      <c r="AT718" s="74"/>
      <c r="AU718" s="74"/>
      <c r="AV718" s="74"/>
      <c r="AW718" s="74"/>
      <c r="AX718" s="74"/>
      <c r="AY718" s="74"/>
      <c r="AZ718" s="74"/>
      <c r="BA718" s="74"/>
    </row>
    <row r="719" spans="1:53" ht="26.25" customHeight="1" x14ac:dyDescent="0.2">
      <c r="A719" s="77"/>
      <c r="B719" s="78"/>
      <c r="C719" s="77">
        <v>716</v>
      </c>
      <c r="D719" s="85" t="s">
        <v>766</v>
      </c>
      <c r="E719" s="86" t="str">
        <f t="array" aca="1" ref="E719" ca="1">IFERROR(IMAGE(INDEX(Poke_Ref!$C$2:$C$745, MATCH(D719, Poke_Ref!$B$2:$B$745,0)), 3), "")</f>
        <v/>
      </c>
      <c r="F719" s="7"/>
      <c r="G719" s="7"/>
      <c r="H719" s="7"/>
      <c r="I719" s="7"/>
      <c r="J719" s="7"/>
      <c r="K719" s="7"/>
      <c r="L719" s="7"/>
      <c r="M719" s="7"/>
      <c r="N719" s="7"/>
      <c r="O719" s="7"/>
      <c r="P719" s="7"/>
      <c r="Q719" s="7"/>
      <c r="R719" s="7"/>
      <c r="S719" s="7"/>
      <c r="T719" s="7"/>
      <c r="U719" s="7"/>
      <c r="V719" s="7"/>
      <c r="W719" s="7"/>
      <c r="X719" s="103"/>
      <c r="Y719" s="103"/>
      <c r="Z719" s="103"/>
      <c r="AA719" s="103"/>
      <c r="AB719" s="103"/>
      <c r="AC719" s="103"/>
      <c r="AD719" s="103"/>
      <c r="AE719" s="103"/>
      <c r="AF719" s="73"/>
      <c r="AG719" s="74"/>
      <c r="AH719" s="74"/>
      <c r="AI719" s="74"/>
      <c r="AJ719" s="74"/>
      <c r="AK719" s="74"/>
      <c r="AL719" s="74"/>
      <c r="AM719" s="74"/>
      <c r="AN719" s="74"/>
      <c r="AO719" s="74"/>
      <c r="AP719" s="74"/>
      <c r="AQ719" s="74"/>
      <c r="AR719" s="74"/>
      <c r="AS719" s="74"/>
      <c r="AT719" s="74"/>
      <c r="AU719" s="74"/>
      <c r="AV719" s="74"/>
      <c r="AW719" s="74"/>
      <c r="AX719" s="74"/>
      <c r="AY719" s="74"/>
      <c r="AZ719" s="74"/>
      <c r="BA719" s="74"/>
    </row>
    <row r="720" spans="1:53" ht="26.25" customHeight="1" x14ac:dyDescent="0.2">
      <c r="A720" s="77"/>
      <c r="B720" s="78"/>
      <c r="C720" s="77">
        <v>717</v>
      </c>
      <c r="D720" s="85" t="s">
        <v>767</v>
      </c>
      <c r="E720" s="86" t="str">
        <f t="array" aca="1" ref="E720" ca="1">IFERROR(IMAGE(INDEX(Poke_Ref!$C$2:$C$745, MATCH(D720, Poke_Ref!$B$2:$B$745,0)), 3), "")</f>
        <v/>
      </c>
      <c r="F720" s="87"/>
      <c r="G720" s="87"/>
      <c r="H720" s="87"/>
      <c r="I720" s="87"/>
      <c r="J720" s="87"/>
      <c r="K720" s="87"/>
      <c r="L720" s="87"/>
      <c r="M720" s="87"/>
      <c r="N720" s="87"/>
      <c r="O720" s="87"/>
      <c r="P720" s="87"/>
      <c r="Q720" s="87"/>
      <c r="R720" s="87"/>
      <c r="S720" s="87"/>
      <c r="T720" s="87"/>
      <c r="U720" s="87"/>
      <c r="V720" s="87"/>
      <c r="W720" s="87"/>
      <c r="X720" s="101"/>
      <c r="Y720" s="101"/>
      <c r="Z720" s="101"/>
      <c r="AA720" s="101"/>
      <c r="AB720" s="101"/>
      <c r="AC720" s="101"/>
      <c r="AD720" s="101"/>
      <c r="AE720" s="101"/>
      <c r="AF720" s="73"/>
      <c r="AG720" s="74"/>
      <c r="AH720" s="74"/>
      <c r="AI720" s="74"/>
      <c r="AJ720" s="74"/>
      <c r="AK720" s="74"/>
      <c r="AL720" s="74"/>
      <c r="AM720" s="74"/>
      <c r="AN720" s="74"/>
      <c r="AO720" s="74"/>
      <c r="AP720" s="74"/>
      <c r="AQ720" s="74"/>
      <c r="AR720" s="74"/>
      <c r="AS720" s="74"/>
      <c r="AT720" s="74"/>
      <c r="AU720" s="74"/>
      <c r="AV720" s="74"/>
      <c r="AW720" s="74"/>
      <c r="AX720" s="74"/>
      <c r="AY720" s="74"/>
      <c r="AZ720" s="74"/>
      <c r="BA720" s="74"/>
    </row>
    <row r="721" spans="1:53" ht="26.25" customHeight="1" x14ac:dyDescent="0.2">
      <c r="A721" s="77"/>
      <c r="B721" s="78"/>
      <c r="C721" s="77">
        <v>718</v>
      </c>
      <c r="D721" s="85" t="s">
        <v>768</v>
      </c>
      <c r="E721" s="86" t="str">
        <f t="array" aca="1" ref="E721" ca="1">IFERROR(IMAGE(INDEX(Poke_Ref!$C$2:$C$745, MATCH(D721, Poke_Ref!$B$2:$B$745,0)), 3), "")</f>
        <v/>
      </c>
      <c r="F721" s="87"/>
      <c r="G721" s="87"/>
      <c r="H721" s="87"/>
      <c r="I721" s="87"/>
      <c r="J721" s="87"/>
      <c r="K721" s="87"/>
      <c r="L721" s="87"/>
      <c r="M721" s="87"/>
      <c r="N721" s="87"/>
      <c r="O721" s="87"/>
      <c r="P721" s="87"/>
      <c r="Q721" s="87"/>
      <c r="R721" s="87"/>
      <c r="S721" s="87"/>
      <c r="T721" s="87"/>
      <c r="U721" s="87"/>
      <c r="V721" s="87"/>
      <c r="W721" s="87"/>
      <c r="X721" s="101"/>
      <c r="Y721" s="101"/>
      <c r="Z721" s="101"/>
      <c r="AA721" s="101"/>
      <c r="AB721" s="101"/>
      <c r="AC721" s="101"/>
      <c r="AD721" s="101"/>
      <c r="AE721" s="101"/>
      <c r="AF721" s="73"/>
      <c r="AG721" s="74"/>
      <c r="AH721" s="74"/>
      <c r="AI721" s="74"/>
      <c r="AJ721" s="74"/>
      <c r="AK721" s="74"/>
      <c r="AL721" s="74"/>
      <c r="AM721" s="74"/>
      <c r="AN721" s="74"/>
      <c r="AO721" s="74"/>
      <c r="AP721" s="74"/>
      <c r="AQ721" s="74"/>
      <c r="AR721" s="74"/>
      <c r="AS721" s="74"/>
      <c r="AT721" s="74"/>
      <c r="AU721" s="74"/>
      <c r="AV721" s="74"/>
      <c r="AW721" s="74"/>
      <c r="AX721" s="74"/>
      <c r="AY721" s="74"/>
      <c r="AZ721" s="74"/>
      <c r="BA721" s="74"/>
    </row>
    <row r="722" spans="1:53" ht="26.25" customHeight="1" x14ac:dyDescent="0.2">
      <c r="A722" s="77"/>
      <c r="B722" s="78"/>
      <c r="C722" s="90">
        <v>719</v>
      </c>
      <c r="D722" s="85" t="s">
        <v>769</v>
      </c>
      <c r="E722" s="86" t="str">
        <f t="array" aca="1" ref="E722" ca="1">IFERROR(IMAGE(INDEX(Poke_Ref!$C$2:$C$745, MATCH(D722, Poke_Ref!$B$2:$B$745,0)), 3), "")</f>
        <v/>
      </c>
      <c r="F722" s="7"/>
      <c r="G722" s="7"/>
      <c r="H722" s="7" t="s">
        <v>8</v>
      </c>
      <c r="I722" s="7"/>
      <c r="J722" s="7"/>
      <c r="K722" s="7"/>
      <c r="L722" s="7"/>
      <c r="M722" s="7"/>
      <c r="N722" s="7"/>
      <c r="O722" s="7"/>
      <c r="P722" s="7"/>
      <c r="Q722" s="7"/>
      <c r="R722" s="7"/>
      <c r="S722" s="7"/>
      <c r="T722" s="7"/>
      <c r="U722" s="7"/>
      <c r="V722" s="7"/>
      <c r="W722" s="7"/>
      <c r="X722" s="103"/>
      <c r="Y722" s="103"/>
      <c r="Z722" s="103"/>
      <c r="AA722" s="103"/>
      <c r="AB722" s="103"/>
      <c r="AC722" s="103"/>
      <c r="AD722" s="103"/>
      <c r="AE722" s="103"/>
      <c r="AF722" s="73"/>
      <c r="AG722" s="74"/>
      <c r="AH722" s="74"/>
      <c r="AI722" s="74"/>
      <c r="AJ722" s="74"/>
      <c r="AK722" s="74"/>
      <c r="AL722" s="74"/>
      <c r="AM722" s="74"/>
      <c r="AN722" s="74"/>
      <c r="AO722" s="74"/>
      <c r="AP722" s="74"/>
      <c r="AQ722" s="74"/>
      <c r="AR722" s="74"/>
      <c r="AS722" s="74"/>
      <c r="AT722" s="74"/>
      <c r="AU722" s="74"/>
      <c r="AV722" s="74"/>
      <c r="AW722" s="74"/>
      <c r="AX722" s="74"/>
      <c r="AY722" s="74"/>
      <c r="AZ722" s="74"/>
      <c r="BA722" s="74"/>
    </row>
    <row r="723" spans="1:53" ht="26.25" customHeight="1" x14ac:dyDescent="0.2">
      <c r="A723" s="77"/>
      <c r="B723" s="78"/>
      <c r="C723" s="92">
        <v>720</v>
      </c>
      <c r="D723" s="89" t="s">
        <v>770</v>
      </c>
      <c r="E723" s="86" t="str">
        <f t="array" aca="1" ref="E723" ca="1">IFERROR(IMAGE(INDEX(Poke_Ref!$C$2:$C$745, MATCH(D723, Poke_Ref!$B$2:$B$745,0)), 3), "")</f>
        <v/>
      </c>
      <c r="F723" s="87"/>
      <c r="G723" s="87"/>
      <c r="H723" s="87" t="s">
        <v>810</v>
      </c>
      <c r="I723" s="87"/>
      <c r="J723" s="87"/>
      <c r="K723" s="87"/>
      <c r="L723" s="87"/>
      <c r="M723" s="87"/>
      <c r="N723" s="87"/>
      <c r="O723" s="87"/>
      <c r="P723" s="87"/>
      <c r="Q723" s="87"/>
      <c r="R723" s="87"/>
      <c r="S723" s="87"/>
      <c r="T723" s="87"/>
      <c r="U723" s="87"/>
      <c r="V723" s="87"/>
      <c r="W723" s="87"/>
      <c r="X723" s="101"/>
      <c r="Y723" s="101"/>
      <c r="Z723" s="101"/>
      <c r="AA723" s="101"/>
      <c r="AB723" s="101"/>
      <c r="AC723" s="101"/>
      <c r="AD723" s="101"/>
      <c r="AE723" s="101"/>
      <c r="AF723" s="73"/>
      <c r="AG723" s="74"/>
      <c r="AH723" s="74"/>
      <c r="AI723" s="74"/>
      <c r="AJ723" s="74"/>
      <c r="AK723" s="74"/>
      <c r="AL723" s="74"/>
      <c r="AM723" s="74"/>
      <c r="AN723" s="74"/>
      <c r="AO723" s="74"/>
      <c r="AP723" s="74"/>
      <c r="AQ723" s="74"/>
      <c r="AR723" s="74"/>
      <c r="AS723" s="74"/>
      <c r="AT723" s="74"/>
      <c r="AU723" s="74"/>
      <c r="AV723" s="74"/>
      <c r="AW723" s="74"/>
      <c r="AX723" s="74"/>
      <c r="AY723" s="74"/>
      <c r="AZ723" s="74"/>
      <c r="BA723" s="74"/>
    </row>
    <row r="724" spans="1:53" ht="26.25" customHeight="1" x14ac:dyDescent="0.2">
      <c r="A724" s="77"/>
      <c r="B724" s="78"/>
      <c r="C724" s="92">
        <v>721</v>
      </c>
      <c r="D724" s="89" t="s">
        <v>771</v>
      </c>
      <c r="E724" s="86" t="str">
        <f t="array" aca="1" ref="E724" ca="1">IFERROR(IMAGE(INDEX(Poke_Ref!$C$2:$C$745, MATCH(D724, Poke_Ref!$B$2:$B$745,0)), 3), "")</f>
        <v/>
      </c>
      <c r="F724" s="87"/>
      <c r="G724" s="87"/>
      <c r="H724" s="87" t="s">
        <v>810</v>
      </c>
      <c r="I724" s="95"/>
      <c r="J724" s="95"/>
      <c r="K724" s="95"/>
      <c r="L724" s="95"/>
      <c r="M724" s="95"/>
      <c r="N724" s="95"/>
      <c r="O724" s="95"/>
      <c r="P724" s="95"/>
      <c r="Q724" s="95"/>
      <c r="R724" s="95"/>
      <c r="S724" s="95"/>
      <c r="T724" s="95"/>
      <c r="U724" s="95"/>
      <c r="V724" s="95"/>
      <c r="W724" s="95"/>
      <c r="X724" s="102"/>
      <c r="Y724" s="102"/>
      <c r="Z724" s="102"/>
      <c r="AA724" s="102"/>
      <c r="AB724" s="102"/>
      <c r="AC724" s="102"/>
      <c r="AD724" s="102"/>
      <c r="AE724" s="102"/>
      <c r="AF724" s="73"/>
      <c r="AG724" s="74"/>
      <c r="AH724" s="74"/>
      <c r="AI724" s="74"/>
      <c r="AJ724" s="74"/>
      <c r="AK724" s="74"/>
      <c r="AL724" s="74"/>
      <c r="AM724" s="74"/>
      <c r="AN724" s="74"/>
      <c r="AO724" s="74"/>
      <c r="AP724" s="74"/>
      <c r="AQ724" s="74"/>
      <c r="AR724" s="74"/>
      <c r="AS724" s="74"/>
      <c r="AT724" s="74"/>
      <c r="AU724" s="74"/>
      <c r="AV724" s="74"/>
      <c r="AW724" s="74"/>
      <c r="AX724" s="74"/>
      <c r="AY724" s="74"/>
      <c r="AZ724" s="74"/>
      <c r="BA724" s="74"/>
    </row>
    <row r="725" spans="1:53" ht="12.75" x14ac:dyDescent="0.2">
      <c r="A725" s="74"/>
      <c r="B725" s="73"/>
      <c r="C725" s="73"/>
      <c r="D725" s="73"/>
      <c r="E725" s="73"/>
      <c r="F725" s="96"/>
      <c r="G725" s="96"/>
      <c r="H725" s="96"/>
      <c r="I725" s="96"/>
      <c r="J725" s="96"/>
      <c r="K725" s="96"/>
      <c r="L725" s="96"/>
      <c r="M725" s="96"/>
      <c r="N725" s="96"/>
      <c r="O725" s="96"/>
      <c r="P725" s="96"/>
      <c r="Q725" s="96"/>
      <c r="R725" s="96"/>
      <c r="S725" s="96"/>
      <c r="T725" s="96"/>
      <c r="U725" s="96"/>
      <c r="V725" s="96"/>
      <c r="W725" s="96"/>
      <c r="X725" s="96"/>
      <c r="Y725" s="96"/>
      <c r="Z725" s="96"/>
      <c r="AA725" s="96"/>
      <c r="AB725" s="96"/>
      <c r="AC725" s="96"/>
      <c r="AD725" s="96"/>
      <c r="AE725" s="96"/>
      <c r="AF725" s="73"/>
      <c r="AG725" s="74"/>
      <c r="AH725" s="74"/>
      <c r="AI725" s="74"/>
      <c r="AJ725" s="74"/>
      <c r="AK725" s="74"/>
      <c r="AL725" s="74"/>
      <c r="AM725" s="74"/>
      <c r="AN725" s="74"/>
      <c r="AO725" s="74"/>
      <c r="AP725" s="74"/>
      <c r="AQ725" s="74"/>
      <c r="AR725" s="74"/>
      <c r="AS725" s="74"/>
      <c r="AT725" s="74"/>
      <c r="AU725" s="74"/>
      <c r="AV725" s="74"/>
      <c r="AW725" s="74"/>
      <c r="AX725" s="74"/>
      <c r="AY725" s="74"/>
      <c r="AZ725" s="74"/>
      <c r="BA725" s="74"/>
    </row>
    <row r="726" spans="1:53" ht="14.25" hidden="1" x14ac:dyDescent="0.2">
      <c r="A726" s="74"/>
      <c r="B726" s="73"/>
      <c r="C726" s="73"/>
      <c r="D726" s="73"/>
      <c r="E726" s="73"/>
      <c r="F726" s="97"/>
      <c r="G726" s="97"/>
      <c r="H726" s="97">
        <f>COUNTIF(H4:H724, "✔")</f>
        <v>355</v>
      </c>
      <c r="I726" s="97"/>
      <c r="J726" s="97"/>
      <c r="K726" s="97"/>
      <c r="L726" s="97"/>
      <c r="M726" s="97"/>
      <c r="N726" s="97"/>
      <c r="O726" s="97"/>
      <c r="P726" s="97"/>
      <c r="Q726" s="97"/>
      <c r="R726" s="97"/>
      <c r="S726" s="97"/>
      <c r="T726" s="97"/>
      <c r="U726" s="97"/>
      <c r="V726" s="97"/>
      <c r="W726" s="97"/>
      <c r="X726" s="97"/>
      <c r="Y726" s="97"/>
      <c r="Z726" s="97"/>
      <c r="AA726" s="97"/>
      <c r="AB726" s="97"/>
      <c r="AC726" s="97"/>
      <c r="AD726" s="97"/>
      <c r="AE726" s="97"/>
      <c r="AF726" s="73"/>
      <c r="AG726" s="74"/>
      <c r="AH726" s="74"/>
      <c r="AI726" s="74"/>
      <c r="AJ726" s="74"/>
      <c r="AK726" s="74"/>
      <c r="AL726" s="74"/>
      <c r="AM726" s="74"/>
      <c r="AN726" s="74"/>
      <c r="AO726" s="74"/>
      <c r="AP726" s="74"/>
      <c r="AQ726" s="74"/>
      <c r="AR726" s="74"/>
      <c r="AS726" s="74"/>
      <c r="AT726" s="74"/>
      <c r="AU726" s="74"/>
      <c r="AV726" s="74"/>
      <c r="AW726" s="74"/>
      <c r="AX726" s="74"/>
      <c r="AY726" s="74"/>
      <c r="AZ726" s="74"/>
      <c r="BA726" s="74"/>
    </row>
    <row r="727" spans="1:53" ht="12.75" x14ac:dyDescent="0.2">
      <c r="A727" s="74"/>
      <c r="B727" s="73"/>
      <c r="C727" s="73"/>
      <c r="D727" s="73"/>
      <c r="E727" s="73"/>
      <c r="F727" s="96"/>
      <c r="G727" s="96"/>
      <c r="H727" s="96"/>
      <c r="I727" s="96"/>
      <c r="J727" s="96"/>
      <c r="K727" s="96"/>
      <c r="L727" s="96"/>
      <c r="M727" s="96"/>
      <c r="N727" s="96"/>
      <c r="O727" s="96"/>
      <c r="P727" s="96"/>
      <c r="Q727" s="96"/>
      <c r="R727" s="96"/>
      <c r="S727" s="96"/>
      <c r="T727" s="96"/>
      <c r="U727" s="96"/>
      <c r="V727" s="96"/>
      <c r="W727" s="96"/>
      <c r="X727" s="96"/>
      <c r="Y727" s="96"/>
      <c r="Z727" s="96"/>
      <c r="AA727" s="96"/>
      <c r="AB727" s="96"/>
      <c r="AC727" s="96"/>
      <c r="AD727" s="96"/>
      <c r="AE727" s="96"/>
      <c r="AF727" s="73"/>
      <c r="AG727" s="74"/>
      <c r="AH727" s="74"/>
      <c r="AI727" s="74"/>
      <c r="AJ727" s="74"/>
      <c r="AK727" s="74"/>
      <c r="AL727" s="74"/>
      <c r="AM727" s="74"/>
      <c r="AN727" s="74"/>
      <c r="AO727" s="74"/>
      <c r="AP727" s="74"/>
      <c r="AQ727" s="74"/>
      <c r="AR727" s="74"/>
      <c r="AS727" s="74"/>
      <c r="AT727" s="74"/>
      <c r="AU727" s="74"/>
      <c r="AV727" s="74"/>
      <c r="AW727" s="74"/>
      <c r="AX727" s="74"/>
      <c r="AY727" s="74"/>
      <c r="AZ727" s="74"/>
      <c r="BA727" s="74"/>
    </row>
    <row r="728" spans="1:53" ht="12.75" x14ac:dyDescent="0.2">
      <c r="A728" s="74"/>
      <c r="B728" s="73"/>
      <c r="C728" s="73"/>
      <c r="D728" s="73"/>
      <c r="E728" s="73"/>
      <c r="F728" s="96"/>
      <c r="G728" s="96"/>
      <c r="H728" s="96"/>
      <c r="I728" s="96"/>
      <c r="J728" s="96"/>
      <c r="K728" s="96"/>
      <c r="L728" s="96"/>
      <c r="M728" s="96"/>
      <c r="N728" s="96"/>
      <c r="O728" s="96"/>
      <c r="P728" s="96"/>
      <c r="Q728" s="96"/>
      <c r="R728" s="96"/>
      <c r="S728" s="96"/>
      <c r="T728" s="96"/>
      <c r="U728" s="96"/>
      <c r="V728" s="96"/>
      <c r="W728" s="96"/>
      <c r="X728" s="96"/>
      <c r="Y728" s="96"/>
      <c r="Z728" s="96"/>
      <c r="AA728" s="96"/>
      <c r="AB728" s="96"/>
      <c r="AC728" s="96"/>
      <c r="AD728" s="96"/>
      <c r="AE728" s="96"/>
      <c r="AF728" s="73"/>
      <c r="AG728" s="74"/>
      <c r="AH728" s="74"/>
      <c r="AI728" s="74"/>
      <c r="AJ728" s="74"/>
      <c r="AK728" s="74"/>
      <c r="AL728" s="74"/>
      <c r="AM728" s="74"/>
      <c r="AN728" s="74"/>
      <c r="AO728" s="74"/>
      <c r="AP728" s="74"/>
      <c r="AQ728" s="74"/>
      <c r="AR728" s="74"/>
      <c r="AS728" s="74"/>
      <c r="AT728" s="74"/>
      <c r="AU728" s="74"/>
      <c r="AV728" s="74"/>
      <c r="AW728" s="74"/>
      <c r="AX728" s="74"/>
      <c r="AY728" s="74"/>
      <c r="AZ728" s="74"/>
      <c r="BA728" s="74"/>
    </row>
  </sheetData>
  <autoFilter ref="C3:O724" xr:uid="{00000000-0009-0000-0000-000004000000}">
    <sortState xmlns:xlrd2="http://schemas.microsoft.com/office/spreadsheetml/2017/richdata2" ref="C3:O724">
      <sortCondition ref="C3:C724"/>
      <sortCondition ref="D3:D724"/>
    </sortState>
  </autoFilter>
  <dataValidations count="1">
    <dataValidation type="list" allowBlank="1" sqref="F4:AE154 F155:AB257 F258:Y389 F390:W722 I723:W724" xr:uid="{00000000-0002-0000-0400-000000000000}">
      <formula1>"✔"</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57A031"/>
    <outlinePr summaryBelow="0" summaryRight="0"/>
  </sheetPr>
  <dimension ref="A1:AC989"/>
  <sheetViews>
    <sheetView showGridLines="0" workbookViewId="0">
      <pane xSplit="6" ySplit="4" topLeftCell="G5" activePane="bottomRight" state="frozen"/>
      <selection pane="topRight" activeCell="G1" sqref="G1"/>
      <selection pane="bottomLeft" activeCell="A5" sqref="A5"/>
      <selection pane="bottomRight" activeCell="G5" sqref="G5"/>
    </sheetView>
  </sheetViews>
  <sheetFormatPr defaultColWidth="14.42578125" defaultRowHeight="15.75" customHeight="1" x14ac:dyDescent="0.2"/>
  <cols>
    <col min="1" max="1" width="1.5703125" customWidth="1"/>
    <col min="2" max="2" width="8" customWidth="1"/>
    <col min="3" max="3" width="12" customWidth="1"/>
    <col min="4" max="4" width="15.42578125" customWidth="1"/>
    <col min="5" max="6" width="7.140625" customWidth="1"/>
    <col min="7" max="7" width="6.140625" customWidth="1"/>
    <col min="8" max="8" width="11.5703125" customWidth="1"/>
    <col min="9" max="9" width="11.85546875" customWidth="1"/>
    <col min="10" max="10" width="13.42578125" customWidth="1"/>
    <col min="11" max="11" width="22" customWidth="1"/>
    <col min="12" max="17" width="5.7109375" customWidth="1"/>
    <col min="18" max="18" width="6" customWidth="1"/>
    <col min="19" max="19" width="6.28515625" customWidth="1"/>
    <col min="20" max="21" width="12.28515625" customWidth="1"/>
    <col min="22" max="22" width="8" customWidth="1"/>
    <col min="23" max="24" width="14.5703125" customWidth="1"/>
    <col min="29" max="29" width="13.42578125" hidden="1" customWidth="1"/>
  </cols>
  <sheetData>
    <row r="1" spans="1:29" ht="7.5" customHeight="1" x14ac:dyDescent="0.2">
      <c r="A1" s="104"/>
      <c r="B1" s="104"/>
      <c r="C1" s="105"/>
      <c r="D1" s="105"/>
      <c r="E1" s="104"/>
      <c r="F1" s="106"/>
      <c r="G1" s="104"/>
      <c r="H1" s="106"/>
      <c r="I1" s="106"/>
      <c r="J1" s="106"/>
      <c r="K1" s="106"/>
      <c r="L1" s="104"/>
      <c r="M1" s="104"/>
      <c r="N1" s="104"/>
      <c r="O1" s="104"/>
      <c r="P1" s="104"/>
      <c r="Q1" s="104"/>
      <c r="R1" s="104"/>
      <c r="S1" s="104"/>
      <c r="T1" s="106"/>
      <c r="U1" s="106"/>
      <c r="V1" s="106"/>
      <c r="W1" s="106"/>
      <c r="X1" s="106"/>
      <c r="Y1" s="106"/>
      <c r="Z1" s="106"/>
      <c r="AA1" s="106"/>
      <c r="AB1" s="106"/>
      <c r="AC1" s="106"/>
    </row>
    <row r="2" spans="1:29" ht="12.75" x14ac:dyDescent="0.2">
      <c r="A2" s="104"/>
      <c r="B2" s="496" t="s">
        <v>811</v>
      </c>
      <c r="C2" s="497"/>
      <c r="D2" s="497"/>
      <c r="E2" s="498"/>
      <c r="F2" s="106"/>
      <c r="G2" s="104"/>
      <c r="H2" s="106"/>
      <c r="I2" s="106"/>
      <c r="J2" s="106"/>
      <c r="K2" s="106"/>
      <c r="L2" s="104"/>
      <c r="M2" s="104"/>
      <c r="N2" s="104"/>
      <c r="O2" s="104"/>
      <c r="P2" s="104"/>
      <c r="Q2" s="104"/>
      <c r="R2" s="104"/>
      <c r="S2" s="104"/>
      <c r="T2" s="106"/>
      <c r="U2" s="106"/>
      <c r="V2" s="106"/>
      <c r="W2" s="106"/>
      <c r="X2" s="106"/>
      <c r="Y2" s="106"/>
      <c r="Z2" s="106"/>
      <c r="AA2" s="106"/>
      <c r="AB2" s="106"/>
      <c r="AC2" s="106"/>
    </row>
    <row r="3" spans="1:29" ht="7.5" customHeight="1" x14ac:dyDescent="0.2">
      <c r="A3" s="104"/>
      <c r="B3" s="104"/>
      <c r="C3" s="105"/>
      <c r="D3" s="105"/>
      <c r="E3" s="104"/>
      <c r="F3" s="106"/>
      <c r="G3" s="104"/>
      <c r="H3" s="106"/>
      <c r="I3" s="106"/>
      <c r="J3" s="106"/>
      <c r="K3" s="106"/>
      <c r="L3" s="104"/>
      <c r="M3" s="104"/>
      <c r="N3" s="104"/>
      <c r="O3" s="104"/>
      <c r="P3" s="104"/>
      <c r="Q3" s="104"/>
      <c r="R3" s="104"/>
      <c r="S3" s="104"/>
      <c r="T3" s="106"/>
      <c r="U3" s="106"/>
      <c r="V3" s="106"/>
      <c r="W3" s="106"/>
      <c r="X3" s="106"/>
      <c r="Y3" s="106"/>
      <c r="Z3" s="106"/>
      <c r="AA3" s="106"/>
      <c r="AB3" s="106"/>
      <c r="AC3" s="106"/>
    </row>
    <row r="4" spans="1:29" ht="12.75" x14ac:dyDescent="0.2">
      <c r="A4" s="104"/>
      <c r="B4" s="107" t="s">
        <v>50</v>
      </c>
      <c r="C4" s="108" t="s">
        <v>25</v>
      </c>
      <c r="D4" s="108" t="s">
        <v>812</v>
      </c>
      <c r="E4" s="107" t="s">
        <v>813</v>
      </c>
      <c r="F4" s="109" t="s">
        <v>814</v>
      </c>
      <c r="G4" s="107" t="s">
        <v>815</v>
      </c>
      <c r="H4" s="109" t="s">
        <v>816</v>
      </c>
      <c r="I4" s="109" t="s">
        <v>817</v>
      </c>
      <c r="J4" s="109" t="s">
        <v>818</v>
      </c>
      <c r="K4" s="109" t="s">
        <v>819</v>
      </c>
      <c r="L4" s="107" t="s">
        <v>820</v>
      </c>
      <c r="M4" s="107" t="s">
        <v>821</v>
      </c>
      <c r="N4" s="107" t="s">
        <v>822</v>
      </c>
      <c r="O4" s="107" t="s">
        <v>823</v>
      </c>
      <c r="P4" s="107" t="s">
        <v>824</v>
      </c>
      <c r="Q4" s="107" t="s">
        <v>825</v>
      </c>
      <c r="R4" s="107" t="s">
        <v>826</v>
      </c>
      <c r="S4" s="107" t="s">
        <v>827</v>
      </c>
      <c r="T4" s="109" t="s">
        <v>828</v>
      </c>
      <c r="U4" s="109" t="s">
        <v>829</v>
      </c>
      <c r="V4" s="109" t="s">
        <v>830</v>
      </c>
      <c r="W4" s="109" t="s">
        <v>831</v>
      </c>
      <c r="X4" s="109" t="s">
        <v>832</v>
      </c>
      <c r="Y4" s="109" t="s">
        <v>833</v>
      </c>
      <c r="Z4" s="109" t="s">
        <v>834</v>
      </c>
      <c r="AA4" s="109" t="s">
        <v>835</v>
      </c>
      <c r="AB4" s="109" t="s">
        <v>836</v>
      </c>
      <c r="AC4" s="110" t="s">
        <v>837</v>
      </c>
    </row>
    <row r="5" spans="1:29" ht="26.25" customHeight="1" x14ac:dyDescent="0.2">
      <c r="A5" s="87"/>
      <c r="B5" s="111" t="str">
        <f t="array" aca="1" ref="B5" ca="1">IFERROR(IMAGE(INDEX(Poke_Ref!$C$2:$C$745, MATCH(C5, Poke_Ref!$B$2:$B$745,0)), 3), "")</f>
        <v/>
      </c>
      <c r="C5" s="112" t="s">
        <v>731</v>
      </c>
      <c r="D5" s="112"/>
      <c r="E5" s="113"/>
      <c r="F5" s="112">
        <v>87</v>
      </c>
      <c r="G5" s="114" t="s">
        <v>838</v>
      </c>
      <c r="H5" s="112" t="s">
        <v>839</v>
      </c>
      <c r="I5" s="112" t="s">
        <v>840</v>
      </c>
      <c r="J5" s="112" t="s">
        <v>841</v>
      </c>
      <c r="K5" s="112" t="s">
        <v>842</v>
      </c>
      <c r="L5" s="115" t="s">
        <v>843</v>
      </c>
      <c r="M5" s="116" t="s">
        <v>843</v>
      </c>
      <c r="N5" s="115" t="s">
        <v>843</v>
      </c>
      <c r="O5" s="115" t="s">
        <v>843</v>
      </c>
      <c r="P5" s="115" t="s">
        <v>843</v>
      </c>
      <c r="Q5" s="115" t="s">
        <v>843</v>
      </c>
      <c r="R5" s="117">
        <f t="shared" ref="R5:R989" si="0">COUNTIF(L5:Q5, 31)</f>
        <v>0</v>
      </c>
      <c r="S5" s="118">
        <f t="shared" ref="S5:S989" si="1">COUNTIF(L5:Q5, 0)</f>
        <v>0</v>
      </c>
      <c r="T5" s="112" t="s">
        <v>788</v>
      </c>
      <c r="U5" s="112" t="s">
        <v>844</v>
      </c>
      <c r="V5" s="119"/>
      <c r="W5" s="119" t="str">
        <f>IF( ISBLANK(C5), "", VLOOKUP(C5, Poke_Ref!B:D, 3, FALSE) )</f>
        <v>Steel</v>
      </c>
      <c r="X5" s="120" t="str">
        <f>IF( ISBLANK(C5), "", VLOOKUP(C5, Poke_Ref!B:E, 4, FALSE) )</f>
        <v>Ghost</v>
      </c>
      <c r="Y5" s="121" t="s">
        <v>845</v>
      </c>
      <c r="Z5" s="121" t="s">
        <v>846</v>
      </c>
      <c r="AA5" s="121" t="s">
        <v>847</v>
      </c>
      <c r="AB5" s="121" t="s">
        <v>848</v>
      </c>
      <c r="AC5" s="122" t="e">
        <f>IF(VLOOKUP(C5,Hidden_Abilities!B$2:C989, 2, FALSE) = J5, "YES", "NO")</f>
        <v>#N/A</v>
      </c>
    </row>
    <row r="6" spans="1:29" ht="26.25" customHeight="1" x14ac:dyDescent="0.2">
      <c r="A6" s="87"/>
      <c r="B6" s="111" t="str">
        <f t="array" aca="1" ref="B6" ca="1">IFERROR(IMAGE(INDEX(Poke_Ref!$C$2:$C$745, MATCH(C6, Poke_Ref!$B$2:$B$745,0)), 3), "")</f>
        <v/>
      </c>
      <c r="C6" s="112" t="s">
        <v>532</v>
      </c>
      <c r="D6" s="112"/>
      <c r="E6" s="113"/>
      <c r="F6" s="112"/>
      <c r="G6" s="114" t="s">
        <v>849</v>
      </c>
      <c r="H6" s="112" t="s">
        <v>850</v>
      </c>
      <c r="I6" s="112"/>
      <c r="J6" s="112" t="s">
        <v>851</v>
      </c>
      <c r="K6" s="112" t="s">
        <v>852</v>
      </c>
      <c r="L6" s="115">
        <v>31</v>
      </c>
      <c r="M6" s="116">
        <v>31</v>
      </c>
      <c r="N6" s="115">
        <v>31</v>
      </c>
      <c r="O6" s="115" t="s">
        <v>843</v>
      </c>
      <c r="P6" s="115">
        <v>31</v>
      </c>
      <c r="Q6" s="115" t="s">
        <v>843</v>
      </c>
      <c r="R6" s="117">
        <f t="shared" si="0"/>
        <v>4</v>
      </c>
      <c r="S6" s="118">
        <f t="shared" si="1"/>
        <v>0</v>
      </c>
      <c r="T6" s="112"/>
      <c r="U6" s="112"/>
      <c r="V6" s="119"/>
      <c r="W6" s="119" t="str">
        <f>IF( ISBLANK(C6), "", VLOOKUP(C6, Poke_Ref!B:D, 3, FALSE) )</f>
        <v>Psychic</v>
      </c>
      <c r="X6" s="120" t="str">
        <f>IF( ISBLANK(C6), "", VLOOKUP(C6, Poke_Ref!B:E, 4, FALSE) )</f>
        <v>—</v>
      </c>
      <c r="Y6" s="112" t="s">
        <v>853</v>
      </c>
      <c r="Z6" s="112" t="s">
        <v>854</v>
      </c>
      <c r="AA6" s="112" t="s">
        <v>855</v>
      </c>
      <c r="AB6" s="112" t="s">
        <v>856</v>
      </c>
      <c r="AC6" s="122" t="e">
        <f>IF(VLOOKUP(C6,Hidden_Abilities!B$2:C989, 2, FALSE) = J6, "YES", "NO")</f>
        <v>#N/A</v>
      </c>
    </row>
    <row r="7" spans="1:29" ht="26.25" customHeight="1" x14ac:dyDescent="0.2">
      <c r="A7" s="87"/>
      <c r="B7" s="111" t="str">
        <f t="array" aca="1" ref="B7" ca="1">IFERROR(IMAGE(INDEX(Poke_Ref!$C$2:$C$745, MATCH(C7, Poke_Ref!$B$2:$B$745,0)), 3), "")</f>
        <v/>
      </c>
      <c r="C7" s="112" t="s">
        <v>301</v>
      </c>
      <c r="D7" s="112"/>
      <c r="E7" s="113"/>
      <c r="F7" s="112">
        <v>50</v>
      </c>
      <c r="G7" s="114" t="s">
        <v>849</v>
      </c>
      <c r="H7" s="112" t="s">
        <v>857</v>
      </c>
      <c r="I7" s="112" t="s">
        <v>858</v>
      </c>
      <c r="J7" s="112" t="s">
        <v>859</v>
      </c>
      <c r="K7" s="112" t="s">
        <v>860</v>
      </c>
      <c r="L7" s="116" t="s">
        <v>843</v>
      </c>
      <c r="M7" s="116" t="s">
        <v>843</v>
      </c>
      <c r="N7" s="115" t="s">
        <v>843</v>
      </c>
      <c r="O7" s="115" t="s">
        <v>843</v>
      </c>
      <c r="P7" s="123" t="s">
        <v>843</v>
      </c>
      <c r="Q7" s="116" t="s">
        <v>843</v>
      </c>
      <c r="R7" s="117">
        <f t="shared" si="0"/>
        <v>0</v>
      </c>
      <c r="S7" s="118">
        <f t="shared" si="1"/>
        <v>0</v>
      </c>
      <c r="T7" s="112" t="s">
        <v>861</v>
      </c>
      <c r="U7" s="112" t="s">
        <v>862</v>
      </c>
      <c r="V7" s="119"/>
      <c r="W7" s="119" t="str">
        <f>IF( ISBLANK(C7), "", VLOOKUP(C7, Poke_Ref!B:D, 3, FALSE) )</f>
        <v>Psychic</v>
      </c>
      <c r="X7" s="120" t="str">
        <f>IF( ISBLANK(C7), "", VLOOKUP(C7, Poke_Ref!B:E, 4, FALSE) )</f>
        <v>Grass</v>
      </c>
      <c r="Y7" s="121" t="s">
        <v>863</v>
      </c>
      <c r="Z7" s="121" t="s">
        <v>864</v>
      </c>
      <c r="AA7" s="121" t="s">
        <v>854</v>
      </c>
      <c r="AB7" s="121" t="s">
        <v>865</v>
      </c>
      <c r="AC7" s="122" t="e">
        <f>IF(VLOOKUP(C7,Hidden_Abilities!B$2:C989, 2, FALSE) = J7, "YES", "NO")</f>
        <v>#N/A</v>
      </c>
    </row>
    <row r="8" spans="1:29" ht="26.25" customHeight="1" x14ac:dyDescent="0.2">
      <c r="A8" s="87"/>
      <c r="B8" s="111" t="str">
        <f t="array" aca="1" ref="B8" ca="1">IFERROR(IMAGE(INDEX(Poke_Ref!$C$2:$C$745, MATCH(C8, Poke_Ref!$B$2:$B$745,0)), 3), "")</f>
        <v/>
      </c>
      <c r="C8" s="112" t="s">
        <v>57</v>
      </c>
      <c r="D8" s="112"/>
      <c r="E8" s="113" t="s">
        <v>8</v>
      </c>
      <c r="F8" s="112">
        <v>100</v>
      </c>
      <c r="G8" s="114" t="s">
        <v>866</v>
      </c>
      <c r="H8" s="112" t="s">
        <v>857</v>
      </c>
      <c r="I8" s="112" t="s">
        <v>840</v>
      </c>
      <c r="J8" s="112" t="s">
        <v>867</v>
      </c>
      <c r="K8" s="112" t="s">
        <v>868</v>
      </c>
      <c r="L8" s="116">
        <v>31</v>
      </c>
      <c r="M8" s="115">
        <v>31</v>
      </c>
      <c r="N8" s="115">
        <v>31</v>
      </c>
      <c r="O8" s="116">
        <v>31</v>
      </c>
      <c r="P8" s="116">
        <v>31</v>
      </c>
      <c r="Q8" s="115">
        <v>31</v>
      </c>
      <c r="R8" s="117">
        <f t="shared" si="0"/>
        <v>6</v>
      </c>
      <c r="S8" s="118">
        <f t="shared" si="1"/>
        <v>0</v>
      </c>
      <c r="T8" s="112" t="s">
        <v>861</v>
      </c>
      <c r="U8" s="112" t="s">
        <v>844</v>
      </c>
      <c r="V8" s="119"/>
      <c r="W8" s="119" t="str">
        <f>IF( ISBLANK(C8), "", VLOOKUP(C8, Poke_Ref!B:D, 3, FALSE) )</f>
        <v>Fire</v>
      </c>
      <c r="X8" s="120" t="str">
        <f>IF( ISBLANK(C8), "", VLOOKUP(C8, Poke_Ref!B:E, 4, FALSE) )</f>
        <v>Flying</v>
      </c>
      <c r="Y8" s="121" t="s">
        <v>869</v>
      </c>
      <c r="Z8" s="121" t="s">
        <v>870</v>
      </c>
      <c r="AA8" s="121" t="s">
        <v>871</v>
      </c>
      <c r="AB8" s="121" t="s">
        <v>872</v>
      </c>
      <c r="AC8" s="122"/>
    </row>
    <row r="9" spans="1:29" ht="26.25" customHeight="1" x14ac:dyDescent="0.2">
      <c r="A9" s="87"/>
      <c r="B9" s="111" t="str">
        <f t="array" aca="1" ref="B9" ca="1">IFERROR(IMAGE(INDEX(Poke_Ref!$C$2:$C$745, MATCH(C9, Poke_Ref!$B$2:$B$745,0)), 3), "")</f>
        <v/>
      </c>
      <c r="C9" s="112" t="s">
        <v>57</v>
      </c>
      <c r="D9" s="112"/>
      <c r="E9" s="113"/>
      <c r="F9" s="112"/>
      <c r="G9" s="114" t="s">
        <v>866</v>
      </c>
      <c r="H9" s="112" t="s">
        <v>857</v>
      </c>
      <c r="I9" s="112"/>
      <c r="J9" s="112" t="s">
        <v>867</v>
      </c>
      <c r="K9" s="112" t="s">
        <v>868</v>
      </c>
      <c r="L9" s="116">
        <v>31</v>
      </c>
      <c r="M9" s="116">
        <v>31</v>
      </c>
      <c r="N9" s="115">
        <v>31</v>
      </c>
      <c r="O9" s="116">
        <v>31</v>
      </c>
      <c r="P9" s="116">
        <v>31</v>
      </c>
      <c r="Q9" s="115">
        <v>31</v>
      </c>
      <c r="R9" s="117">
        <f t="shared" si="0"/>
        <v>6</v>
      </c>
      <c r="S9" s="118">
        <f t="shared" si="1"/>
        <v>0</v>
      </c>
      <c r="T9" s="124"/>
      <c r="U9" s="124"/>
      <c r="V9" s="119"/>
      <c r="W9" s="119" t="str">
        <f>IF( ISBLANK(C9), "", VLOOKUP(C9, Poke_Ref!B:D, 3, FALSE) )</f>
        <v>Fire</v>
      </c>
      <c r="X9" s="120" t="str">
        <f>IF( ISBLANK(C9), "", VLOOKUP(C9, Poke_Ref!B:E, 4, FALSE) )</f>
        <v>Flying</v>
      </c>
      <c r="Y9" s="121" t="s">
        <v>869</v>
      </c>
      <c r="Z9" s="121" t="s">
        <v>870</v>
      </c>
      <c r="AA9" s="121" t="s">
        <v>871</v>
      </c>
      <c r="AB9" s="121" t="s">
        <v>872</v>
      </c>
      <c r="AC9" s="122" t="str">
        <f>IF(VLOOKUP(C9,Hidden_Abilities!B$2:C989, 2, FALSE) = J9, "YES", "NO")</f>
        <v>NO</v>
      </c>
    </row>
    <row r="10" spans="1:29" ht="26.25" customHeight="1" x14ac:dyDescent="0.2">
      <c r="A10" s="87"/>
      <c r="B10" s="111" t="str">
        <f t="array" aca="1" ref="B10" ca="1">IFERROR(IMAGE(INDEX(Poke_Ref!$C$2:$C$745, MATCH(C10, Poke_Ref!$B$2:$B$745,0)), 3), "")</f>
        <v/>
      </c>
      <c r="C10" s="112" t="s">
        <v>541</v>
      </c>
      <c r="D10" s="112"/>
      <c r="E10" s="113"/>
      <c r="F10" s="112">
        <v>83</v>
      </c>
      <c r="G10" s="114" t="s">
        <v>849</v>
      </c>
      <c r="H10" s="112" t="s">
        <v>873</v>
      </c>
      <c r="I10" s="112"/>
      <c r="J10" s="112" t="s">
        <v>874</v>
      </c>
      <c r="K10" s="112" t="s">
        <v>875</v>
      </c>
      <c r="L10" s="116">
        <v>31</v>
      </c>
      <c r="M10" s="115">
        <v>31</v>
      </c>
      <c r="N10" s="115">
        <v>31</v>
      </c>
      <c r="O10" s="116">
        <v>31</v>
      </c>
      <c r="P10" s="116">
        <v>31</v>
      </c>
      <c r="Q10" s="116">
        <v>31</v>
      </c>
      <c r="R10" s="117">
        <f t="shared" si="0"/>
        <v>6</v>
      </c>
      <c r="S10" s="118">
        <f t="shared" si="1"/>
        <v>0</v>
      </c>
      <c r="T10" s="121" t="s">
        <v>861</v>
      </c>
      <c r="U10" s="121" t="s">
        <v>844</v>
      </c>
      <c r="V10" s="119"/>
      <c r="W10" s="119" t="str">
        <f>IF( ISBLANK(C10), "", VLOOKUP(C10, Poke_Ref!B:D, 3, FALSE) )</f>
        <v>Dark</v>
      </c>
      <c r="X10" s="120" t="str">
        <f>IF( ISBLANK(C10), "", VLOOKUP(C10, Poke_Ref!B:E, 4, FALSE) )</f>
        <v>—</v>
      </c>
      <c r="Y10" s="121" t="s">
        <v>876</v>
      </c>
      <c r="Z10" s="121" t="s">
        <v>877</v>
      </c>
      <c r="AA10" s="121" t="s">
        <v>878</v>
      </c>
      <c r="AB10" s="121" t="s">
        <v>879</v>
      </c>
      <c r="AC10" s="122" t="e">
        <f>IF(VLOOKUP(C10,Hidden_Abilities!B$2:C989, 2, FALSE) = J10, "YES", "NO")</f>
        <v>#N/A</v>
      </c>
    </row>
    <row r="11" spans="1:29" ht="26.25" customHeight="1" x14ac:dyDescent="0.2">
      <c r="A11" s="87"/>
      <c r="B11" s="111" t="str">
        <f t="array" aca="1" ref="B11" ca="1">IFERROR(IMAGE(INDEX(Poke_Ref!$C$2:$C$745, MATCH(C11, Poke_Ref!$B$2:$B$745,0)), 3), "")</f>
        <v/>
      </c>
      <c r="C11" s="112" t="s">
        <v>769</v>
      </c>
      <c r="D11" s="112"/>
      <c r="E11" s="113"/>
      <c r="F11" s="112">
        <v>54</v>
      </c>
      <c r="G11" s="114" t="s">
        <v>849</v>
      </c>
      <c r="H11" s="112" t="s">
        <v>873</v>
      </c>
      <c r="I11" s="112" t="s">
        <v>840</v>
      </c>
      <c r="J11" s="112" t="s">
        <v>880</v>
      </c>
      <c r="K11" s="112" t="s">
        <v>875</v>
      </c>
      <c r="L11" s="116">
        <v>31</v>
      </c>
      <c r="M11" s="116" t="s">
        <v>843</v>
      </c>
      <c r="N11" s="116">
        <v>31</v>
      </c>
      <c r="O11" s="116" t="s">
        <v>843</v>
      </c>
      <c r="P11" s="116">
        <v>31</v>
      </c>
      <c r="Q11" s="116">
        <v>0</v>
      </c>
      <c r="R11" s="117">
        <f t="shared" si="0"/>
        <v>3</v>
      </c>
      <c r="S11" s="118">
        <f t="shared" si="1"/>
        <v>1</v>
      </c>
      <c r="T11" s="121" t="s">
        <v>861</v>
      </c>
      <c r="U11" s="121" t="s">
        <v>862</v>
      </c>
      <c r="V11" s="119"/>
      <c r="W11" s="119" t="str">
        <f>IF( ISBLANK(C11), "", VLOOKUP(C11, Poke_Ref!B:D, 3, FALSE) )</f>
        <v>Rock</v>
      </c>
      <c r="X11" s="120" t="str">
        <f>IF( ISBLANK(C11), "", VLOOKUP(C11, Poke_Ref!B:E, 4, FALSE) )</f>
        <v>Fairy</v>
      </c>
      <c r="Y11" s="121" t="s">
        <v>881</v>
      </c>
      <c r="Z11" s="121" t="s">
        <v>882</v>
      </c>
      <c r="AA11" s="121" t="s">
        <v>883</v>
      </c>
      <c r="AB11" s="121" t="s">
        <v>884</v>
      </c>
      <c r="AC11" s="122" t="e">
        <f>IF(VLOOKUP(C11,Hidden_Abilities!B$2:C989, 2, FALSE) = J11, "YES", "NO")</f>
        <v>#N/A</v>
      </c>
    </row>
    <row r="12" spans="1:29" ht="26.25" customHeight="1" x14ac:dyDescent="0.2">
      <c r="A12" s="87"/>
      <c r="B12" s="111" t="str">
        <f t="array" aca="1" ref="B12" ca="1">IFERROR(IMAGE(INDEX(Poke_Ref!$C$2:$C$745, MATCH(C12, Poke_Ref!$B$2:$B$745,0)), 3), "")</f>
        <v/>
      </c>
      <c r="C12" s="112" t="s">
        <v>525</v>
      </c>
      <c r="D12" s="112" t="s">
        <v>885</v>
      </c>
      <c r="E12" s="113"/>
      <c r="F12" s="112">
        <v>100</v>
      </c>
      <c r="G12" s="114" t="s">
        <v>866</v>
      </c>
      <c r="H12" s="112" t="s">
        <v>886</v>
      </c>
      <c r="I12" s="112" t="s">
        <v>840</v>
      </c>
      <c r="J12" s="112" t="s">
        <v>887</v>
      </c>
      <c r="K12" s="112" t="s">
        <v>888</v>
      </c>
      <c r="L12" s="115" t="s">
        <v>843</v>
      </c>
      <c r="M12" s="115" t="s">
        <v>843</v>
      </c>
      <c r="N12" s="116" t="s">
        <v>843</v>
      </c>
      <c r="O12" s="115" t="s">
        <v>843</v>
      </c>
      <c r="P12" s="115" t="s">
        <v>843</v>
      </c>
      <c r="Q12" s="115">
        <v>31</v>
      </c>
      <c r="R12" s="117">
        <f t="shared" si="0"/>
        <v>1</v>
      </c>
      <c r="S12" s="118">
        <f t="shared" si="1"/>
        <v>0</v>
      </c>
      <c r="T12" s="121" t="s">
        <v>788</v>
      </c>
      <c r="U12" s="121" t="s">
        <v>844</v>
      </c>
      <c r="V12" s="119"/>
      <c r="W12" s="119" t="str">
        <f>IF( ISBLANK(C12), "", VLOOKUP(C12, Poke_Ref!B:D, 3, FALSE) )</f>
        <v>Psychic</v>
      </c>
      <c r="X12" s="120" t="str">
        <f>IF( ISBLANK(C12), "", VLOOKUP(C12, Poke_Ref!B:E, 4, FALSE) )</f>
        <v>Fighting</v>
      </c>
      <c r="Y12" s="121" t="s">
        <v>846</v>
      </c>
      <c r="Z12" s="121" t="s">
        <v>889</v>
      </c>
      <c r="AA12" s="121" t="s">
        <v>890</v>
      </c>
      <c r="AB12" s="121" t="s">
        <v>891</v>
      </c>
      <c r="AC12" s="122" t="str">
        <f>IF(VLOOKUP(C12,Hidden_Abilities!B$2:C989, 2, FALSE) = J12, "YES", "NO")</f>
        <v>NO</v>
      </c>
    </row>
    <row r="13" spans="1:29" ht="26.25" customHeight="1" x14ac:dyDescent="0.2">
      <c r="A13" s="87"/>
      <c r="B13" s="111" t="str">
        <f t="array" aca="1" ref="B13" ca="1">IFERROR(IMAGE(INDEX(Poke_Ref!$C$2:$C$745, MATCH(C13, Poke_Ref!$B$2:$B$745,0)), 3), "")</f>
        <v/>
      </c>
      <c r="C13" s="112" t="s">
        <v>708</v>
      </c>
      <c r="D13" s="112"/>
      <c r="E13" s="113"/>
      <c r="F13" s="112">
        <v>89</v>
      </c>
      <c r="G13" s="114" t="s">
        <v>838</v>
      </c>
      <c r="H13" s="112" t="s">
        <v>857</v>
      </c>
      <c r="I13" s="112" t="s">
        <v>892</v>
      </c>
      <c r="J13" s="112" t="s">
        <v>893</v>
      </c>
      <c r="K13" s="112" t="s">
        <v>894</v>
      </c>
      <c r="L13" s="116" t="s">
        <v>843</v>
      </c>
      <c r="M13" s="116" t="s">
        <v>843</v>
      </c>
      <c r="N13" s="116" t="s">
        <v>843</v>
      </c>
      <c r="O13" s="116" t="s">
        <v>843</v>
      </c>
      <c r="P13" s="115" t="s">
        <v>843</v>
      </c>
      <c r="Q13" s="115" t="s">
        <v>843</v>
      </c>
      <c r="R13" s="117">
        <f t="shared" si="0"/>
        <v>0</v>
      </c>
      <c r="S13" s="118">
        <f t="shared" si="1"/>
        <v>0</v>
      </c>
      <c r="T13" s="112" t="s">
        <v>788</v>
      </c>
      <c r="U13" s="112" t="s">
        <v>844</v>
      </c>
      <c r="V13" s="119"/>
      <c r="W13" s="119" t="str">
        <f>IF( ISBLANK(C13), "", VLOOKUP(C13, Poke_Ref!B:D, 3, FALSE) )</f>
        <v>Water</v>
      </c>
      <c r="X13" s="120" t="str">
        <f>IF( ISBLANK(C13), "", VLOOKUP(C13, Poke_Ref!B:E, 4, FALSE) )</f>
        <v>Dark</v>
      </c>
      <c r="Y13" s="121" t="s">
        <v>895</v>
      </c>
      <c r="Z13" s="121" t="s">
        <v>896</v>
      </c>
      <c r="AA13" s="121" t="s">
        <v>897</v>
      </c>
      <c r="AB13" s="121" t="s">
        <v>898</v>
      </c>
      <c r="AC13" s="122" t="str">
        <f>IF(VLOOKUP(C13,Hidden_Abilities!B$2:C989, 2, FALSE) = J13, "YES", "NO")</f>
        <v>NO</v>
      </c>
    </row>
    <row r="14" spans="1:29" ht="26.25" customHeight="1" x14ac:dyDescent="0.2">
      <c r="A14" s="87"/>
      <c r="B14" s="111" t="str">
        <f t="array" aca="1" ref="B14" ca="1">IFERROR(IMAGE(INDEX(Poke_Ref!$C$2:$C$745, MATCH(C14, Poke_Ref!$B$2:$B$745,0)), 3), "")</f>
        <v/>
      </c>
      <c r="C14" s="112" t="s">
        <v>138</v>
      </c>
      <c r="D14" s="112"/>
      <c r="E14" s="113" t="s">
        <v>8</v>
      </c>
      <c r="F14" s="112">
        <v>100</v>
      </c>
      <c r="G14" s="114" t="s">
        <v>866</v>
      </c>
      <c r="H14" s="112" t="s">
        <v>857</v>
      </c>
      <c r="I14" s="112" t="s">
        <v>840</v>
      </c>
      <c r="J14" s="112" t="s">
        <v>899</v>
      </c>
      <c r="K14" s="112" t="s">
        <v>894</v>
      </c>
      <c r="L14" s="116">
        <v>31</v>
      </c>
      <c r="M14" s="116">
        <v>31</v>
      </c>
      <c r="N14" s="116">
        <v>31</v>
      </c>
      <c r="O14" s="115">
        <v>31</v>
      </c>
      <c r="P14" s="115">
        <v>31</v>
      </c>
      <c r="Q14" s="116">
        <v>31</v>
      </c>
      <c r="R14" s="117">
        <f t="shared" si="0"/>
        <v>6</v>
      </c>
      <c r="S14" s="118">
        <f t="shared" si="1"/>
        <v>0</v>
      </c>
      <c r="T14" s="112" t="s">
        <v>861</v>
      </c>
      <c r="U14" s="112" t="s">
        <v>862</v>
      </c>
      <c r="V14" s="119"/>
      <c r="W14" s="119" t="str">
        <f>IF( ISBLANK(C14), "", VLOOKUP(C14, Poke_Ref!B:D, 3, FALSE) )</f>
        <v>Poison</v>
      </c>
      <c r="X14" s="120" t="str">
        <f>IF( ISBLANK(C14), "", VLOOKUP(C14, Poke_Ref!B:E, 4, FALSE) )</f>
        <v>—</v>
      </c>
      <c r="Y14" s="121" t="s">
        <v>900</v>
      </c>
      <c r="Z14" s="121" t="s">
        <v>901</v>
      </c>
      <c r="AA14" s="121" t="s">
        <v>902</v>
      </c>
      <c r="AB14" s="121" t="s">
        <v>903</v>
      </c>
      <c r="AC14" s="122" t="str">
        <f>IF(VLOOKUP(C14,Hidden_Abilities!B$2:C989, 2, FALSE) = J14, "YES", "NO")</f>
        <v>NO</v>
      </c>
    </row>
    <row r="15" spans="1:29" ht="26.25" customHeight="1" x14ac:dyDescent="0.2">
      <c r="A15" s="87"/>
      <c r="B15" s="111" t="str">
        <f t="array" aca="1" ref="B15" ca="1">IFERROR(IMAGE(INDEX(Poke_Ref!$C$2:$C$745, MATCH(C15, Poke_Ref!$B$2:$B$745,0)), 3), "")</f>
        <v/>
      </c>
      <c r="C15" s="112" t="s">
        <v>347</v>
      </c>
      <c r="D15" s="112"/>
      <c r="E15" s="113"/>
      <c r="F15" s="112">
        <v>80</v>
      </c>
      <c r="G15" s="114" t="s">
        <v>866</v>
      </c>
      <c r="H15" s="112" t="s">
        <v>857</v>
      </c>
      <c r="I15" s="112"/>
      <c r="J15" s="112" t="s">
        <v>904</v>
      </c>
      <c r="K15" s="112" t="s">
        <v>842</v>
      </c>
      <c r="L15" s="116" t="s">
        <v>843</v>
      </c>
      <c r="M15" s="116" t="s">
        <v>843</v>
      </c>
      <c r="N15" s="116">
        <v>0</v>
      </c>
      <c r="O15" s="115" t="s">
        <v>843</v>
      </c>
      <c r="P15" s="115" t="s">
        <v>843</v>
      </c>
      <c r="Q15" s="116" t="s">
        <v>843</v>
      </c>
      <c r="R15" s="117">
        <f t="shared" si="0"/>
        <v>0</v>
      </c>
      <c r="S15" s="118">
        <f t="shared" si="1"/>
        <v>1</v>
      </c>
      <c r="T15" s="112" t="s">
        <v>861</v>
      </c>
      <c r="U15" s="112" t="s">
        <v>844</v>
      </c>
      <c r="V15" s="119"/>
      <c r="W15" s="119" t="str">
        <f>IF( ISBLANK(C15), "", VLOOKUP(C15, Poke_Ref!B:D, 3, FALSE) )</f>
        <v>Fighting</v>
      </c>
      <c r="X15" s="120" t="str">
        <f>IF( ISBLANK(C15), "", VLOOKUP(C15, Poke_Ref!B:E, 4, FALSE) )</f>
        <v>—</v>
      </c>
      <c r="Y15" s="121" t="s">
        <v>905</v>
      </c>
      <c r="Z15" s="121" t="s">
        <v>906</v>
      </c>
      <c r="AA15" s="121" t="s">
        <v>907</v>
      </c>
      <c r="AB15" s="121" t="s">
        <v>908</v>
      </c>
      <c r="AC15" s="122" t="str">
        <f>IF(VLOOKUP(C15,Hidden_Abilities!B$2:C989, 2, FALSE) = J15, "YES", "NO")</f>
        <v>NO</v>
      </c>
    </row>
    <row r="16" spans="1:29" ht="26.25" customHeight="1" x14ac:dyDescent="0.2">
      <c r="A16" s="87"/>
      <c r="B16" s="111" t="str">
        <f t="array" aca="1" ref="B16" ca="1">IFERROR(IMAGE(INDEX(Poke_Ref!$C$2:$C$745, MATCH(C16, Poke_Ref!$B$2:$B$745,0)), 3), "")</f>
        <v/>
      </c>
      <c r="C16" s="112" t="s">
        <v>745</v>
      </c>
      <c r="D16" s="112" t="s">
        <v>909</v>
      </c>
      <c r="E16" s="113"/>
      <c r="F16" s="112">
        <v>86</v>
      </c>
      <c r="G16" s="114" t="s">
        <v>838</v>
      </c>
      <c r="H16" s="112" t="s">
        <v>857</v>
      </c>
      <c r="I16" s="112" t="s">
        <v>840</v>
      </c>
      <c r="J16" s="112" t="s">
        <v>910</v>
      </c>
      <c r="K16" s="112" t="s">
        <v>894</v>
      </c>
      <c r="L16" s="115" t="s">
        <v>843</v>
      </c>
      <c r="M16" s="116" t="s">
        <v>843</v>
      </c>
      <c r="N16" s="115" t="s">
        <v>843</v>
      </c>
      <c r="O16" s="115" t="s">
        <v>843</v>
      </c>
      <c r="P16" s="115">
        <v>0</v>
      </c>
      <c r="Q16" s="115" t="s">
        <v>843</v>
      </c>
      <c r="R16" s="117">
        <f t="shared" si="0"/>
        <v>0</v>
      </c>
      <c r="S16" s="118">
        <f t="shared" si="1"/>
        <v>1</v>
      </c>
      <c r="T16" s="112" t="s">
        <v>788</v>
      </c>
      <c r="U16" s="112" t="s">
        <v>844</v>
      </c>
      <c r="V16" s="119"/>
      <c r="W16" s="119" t="str">
        <f>IF( ISBLANK(C16), "", VLOOKUP(C16, Poke_Ref!B:D, 3, FALSE) )</f>
        <v>Electric</v>
      </c>
      <c r="X16" s="120" t="str">
        <f>IF( ISBLANK(C16), "", VLOOKUP(C16, Poke_Ref!B:E, 4, FALSE) )</f>
        <v>Normal</v>
      </c>
      <c r="Y16" s="121" t="s">
        <v>911</v>
      </c>
      <c r="Z16" s="121" t="s">
        <v>912</v>
      </c>
      <c r="AA16" s="121" t="s">
        <v>913</v>
      </c>
      <c r="AB16" s="121" t="s">
        <v>914</v>
      </c>
      <c r="AC16" s="122" t="str">
        <f>IF(VLOOKUP(C16,Hidden_Abilities!B$2:C989, 2, FALSE) = J16, "YES", "NO")</f>
        <v>NO</v>
      </c>
    </row>
    <row r="17" spans="1:29" ht="26.25" customHeight="1" x14ac:dyDescent="0.2">
      <c r="A17" s="87"/>
      <c r="B17" s="111" t="str">
        <f t="array" aca="1" ref="B17" ca="1">IFERROR(IMAGE(INDEX(Poke_Ref!$C$2:$C$745, MATCH(C17, Poke_Ref!$B$2:$B$745,0)), 3), "")</f>
        <v/>
      </c>
      <c r="C17" s="112" t="s">
        <v>435</v>
      </c>
      <c r="D17" s="112"/>
      <c r="E17" s="113" t="s">
        <v>8</v>
      </c>
      <c r="F17" s="112">
        <v>14</v>
      </c>
      <c r="G17" s="114" t="s">
        <v>849</v>
      </c>
      <c r="H17" s="112" t="s">
        <v>873</v>
      </c>
      <c r="I17" s="112" t="s">
        <v>858</v>
      </c>
      <c r="J17" s="112" t="s">
        <v>915</v>
      </c>
      <c r="K17" s="112" t="s">
        <v>916</v>
      </c>
      <c r="L17" s="116">
        <v>31</v>
      </c>
      <c r="M17" s="116">
        <v>31</v>
      </c>
      <c r="N17" s="115" t="s">
        <v>843</v>
      </c>
      <c r="O17" s="115" t="s">
        <v>843</v>
      </c>
      <c r="P17" s="116">
        <v>31</v>
      </c>
      <c r="Q17" s="116" t="s">
        <v>843</v>
      </c>
      <c r="R17" s="117">
        <f t="shared" si="0"/>
        <v>3</v>
      </c>
      <c r="S17" s="118">
        <f t="shared" si="1"/>
        <v>0</v>
      </c>
      <c r="T17" s="112" t="s">
        <v>861</v>
      </c>
      <c r="U17" s="112" t="s">
        <v>862</v>
      </c>
      <c r="V17" s="119"/>
      <c r="W17" s="119" t="str">
        <f>IF( ISBLANK(C17), "", VLOOKUP(C17, Poke_Ref!B:D, 3, FALSE) )</f>
        <v>Steel</v>
      </c>
      <c r="X17" s="120" t="str">
        <f>IF( ISBLANK(C17), "", VLOOKUP(C17, Poke_Ref!B:E, 4, FALSE) )</f>
        <v>Psychic</v>
      </c>
      <c r="Y17" s="121" t="s">
        <v>917</v>
      </c>
      <c r="Z17" s="121" t="s">
        <v>918</v>
      </c>
      <c r="AA17" s="121" t="s">
        <v>919</v>
      </c>
      <c r="AB17" s="121" t="s">
        <v>882</v>
      </c>
      <c r="AC17" s="122" t="e">
        <f>IF(VLOOKUP(C17,Hidden_Abilities!B$2:C989, 2, FALSE) = J17, "YES", "NO")</f>
        <v>#N/A</v>
      </c>
    </row>
    <row r="18" spans="1:29" ht="26.25" customHeight="1" x14ac:dyDescent="0.2">
      <c r="A18" s="87"/>
      <c r="B18" s="111" t="str">
        <f t="array" aca="1" ref="B18" ca="1">IFERROR(IMAGE(INDEX(Poke_Ref!$C$2:$C$745, MATCH(C18, Poke_Ref!$B$2:$B$745,0)), 3), "")</f>
        <v/>
      </c>
      <c r="C18" s="112" t="s">
        <v>603</v>
      </c>
      <c r="D18" s="112" t="s">
        <v>920</v>
      </c>
      <c r="E18" s="113" t="s">
        <v>8</v>
      </c>
      <c r="F18" s="112">
        <v>77</v>
      </c>
      <c r="G18" s="114" t="s">
        <v>838</v>
      </c>
      <c r="H18" s="112" t="s">
        <v>850</v>
      </c>
      <c r="I18" s="112" t="s">
        <v>840</v>
      </c>
      <c r="J18" s="112" t="s">
        <v>921</v>
      </c>
      <c r="K18" s="112" t="s">
        <v>922</v>
      </c>
      <c r="L18" s="115" t="s">
        <v>843</v>
      </c>
      <c r="M18" s="116" t="s">
        <v>843</v>
      </c>
      <c r="N18" s="116" t="s">
        <v>843</v>
      </c>
      <c r="O18" s="116" t="s">
        <v>843</v>
      </c>
      <c r="P18" s="115">
        <v>0</v>
      </c>
      <c r="Q18" s="116" t="s">
        <v>843</v>
      </c>
      <c r="R18" s="117">
        <f t="shared" si="0"/>
        <v>0</v>
      </c>
      <c r="S18" s="118">
        <f t="shared" si="1"/>
        <v>1</v>
      </c>
      <c r="T18" s="112" t="s">
        <v>861</v>
      </c>
      <c r="U18" s="112" t="s">
        <v>862</v>
      </c>
      <c r="V18" s="119"/>
      <c r="W18" s="119" t="str">
        <f>IF( ISBLANK(C18), "", VLOOKUP(C18, Poke_Ref!B:D, 3, FALSE) )</f>
        <v>Ground</v>
      </c>
      <c r="X18" s="120" t="str">
        <f>IF( ISBLANK(C18), "", VLOOKUP(C18, Poke_Ref!B:E, 4, FALSE) )</f>
        <v>Dark</v>
      </c>
      <c r="Y18" s="121" t="s">
        <v>923</v>
      </c>
      <c r="Z18" s="121" t="s">
        <v>924</v>
      </c>
      <c r="AA18" s="121" t="s">
        <v>925</v>
      </c>
      <c r="AB18" s="121" t="s">
        <v>870</v>
      </c>
      <c r="AC18" s="122" t="str">
        <f>IF(VLOOKUP(C18,Hidden_Abilities!B$2:C989, 2, FALSE) = J18, "YES", "NO")</f>
        <v>NO</v>
      </c>
    </row>
    <row r="19" spans="1:29" ht="26.25" customHeight="1" x14ac:dyDescent="0.2">
      <c r="A19" s="87"/>
      <c r="B19" s="111" t="str">
        <f t="array" aca="1" ref="B19" ca="1">IFERROR(IMAGE(INDEX(Poke_Ref!$C$2:$C$745, MATCH(C19, Poke_Ref!$B$2:$B$745,0)), 3), "")</f>
        <v/>
      </c>
      <c r="C19" s="112" t="s">
        <v>696</v>
      </c>
      <c r="D19" s="112"/>
      <c r="E19" s="113"/>
      <c r="F19" s="112"/>
      <c r="G19" s="114" t="s">
        <v>849</v>
      </c>
      <c r="H19" s="112" t="s">
        <v>850</v>
      </c>
      <c r="I19" s="112"/>
      <c r="J19" s="112" t="s">
        <v>926</v>
      </c>
      <c r="K19" s="112" t="s">
        <v>868</v>
      </c>
      <c r="L19" s="116">
        <v>31</v>
      </c>
      <c r="M19" s="116">
        <v>31</v>
      </c>
      <c r="N19" s="115" t="s">
        <v>843</v>
      </c>
      <c r="O19" s="116" t="s">
        <v>843</v>
      </c>
      <c r="P19" s="116">
        <v>31</v>
      </c>
      <c r="Q19" s="115" t="s">
        <v>843</v>
      </c>
      <c r="R19" s="117">
        <f t="shared" si="0"/>
        <v>3</v>
      </c>
      <c r="S19" s="118">
        <f t="shared" si="1"/>
        <v>0</v>
      </c>
      <c r="T19" s="124"/>
      <c r="U19" s="124"/>
      <c r="V19" s="119"/>
      <c r="W19" s="119" t="str">
        <f>IF( ISBLANK(C19), "", VLOOKUP(C19, Poke_Ref!B:D, 3, FALSE) )</f>
        <v>Dragon</v>
      </c>
      <c r="X19" s="120" t="str">
        <f>IF( ISBLANK(C19), "", VLOOKUP(C19, Poke_Ref!B:E, 4, FALSE) )</f>
        <v>Ice</v>
      </c>
      <c r="Y19" s="121" t="s">
        <v>927</v>
      </c>
      <c r="Z19" s="121" t="s">
        <v>928</v>
      </c>
      <c r="AA19" s="121" t="s">
        <v>929</v>
      </c>
      <c r="AB19" s="121" t="s">
        <v>930</v>
      </c>
      <c r="AC19" s="122" t="e">
        <f>IF(VLOOKUP(C19,Hidden_Abilities!B$2:C989, 2, FALSE) = J19, "YES", "NO")</f>
        <v>#N/A</v>
      </c>
    </row>
    <row r="20" spans="1:29" ht="26.25" customHeight="1" x14ac:dyDescent="0.2">
      <c r="A20" s="87"/>
      <c r="B20" s="111" t="str">
        <f t="array" aca="1" ref="B20" ca="1">IFERROR(IMAGE(INDEX(Poke_Ref!$C$2:$C$745, MATCH(C20, Poke_Ref!$B$2:$B$745,0)), 3), "")</f>
        <v/>
      </c>
      <c r="C20" s="112" t="s">
        <v>431</v>
      </c>
      <c r="D20" s="112"/>
      <c r="E20" s="113"/>
      <c r="F20" s="112">
        <v>78</v>
      </c>
      <c r="G20" s="114" t="s">
        <v>866</v>
      </c>
      <c r="H20" s="112" t="s">
        <v>850</v>
      </c>
      <c r="I20" s="112" t="s">
        <v>840</v>
      </c>
      <c r="J20" s="112" t="s">
        <v>851</v>
      </c>
      <c r="K20" s="112" t="s">
        <v>860</v>
      </c>
      <c r="L20" s="116">
        <v>31</v>
      </c>
      <c r="M20" s="116" t="s">
        <v>843</v>
      </c>
      <c r="N20" s="116" t="s">
        <v>843</v>
      </c>
      <c r="O20" s="116" t="s">
        <v>843</v>
      </c>
      <c r="P20" s="115">
        <v>31</v>
      </c>
      <c r="Q20" s="115">
        <v>31</v>
      </c>
      <c r="R20" s="117">
        <f t="shared" si="0"/>
        <v>3</v>
      </c>
      <c r="S20" s="118">
        <f t="shared" si="1"/>
        <v>0</v>
      </c>
      <c r="T20" s="121" t="s">
        <v>861</v>
      </c>
      <c r="U20" s="121" t="s">
        <v>862</v>
      </c>
      <c r="V20" s="119"/>
      <c r="W20" s="119" t="str">
        <f>IF( ISBLANK(C20), "", VLOOKUP(C20, Poke_Ref!B:D, 3, FALSE) )</f>
        <v>Dragon</v>
      </c>
      <c r="X20" s="120" t="str">
        <f>IF( ISBLANK(C20), "", VLOOKUP(C20, Poke_Ref!B:E, 4, FALSE) )</f>
        <v>Psychic</v>
      </c>
      <c r="Y20" s="121" t="s">
        <v>931</v>
      </c>
      <c r="Z20" s="121" t="s">
        <v>932</v>
      </c>
      <c r="AA20" s="121" t="s">
        <v>933</v>
      </c>
      <c r="AB20" s="121" t="s">
        <v>934</v>
      </c>
      <c r="AC20" s="122" t="e">
        <f>IF(VLOOKUP(C20,Hidden_Abilities!B$2:C989, 2, FALSE) = J20, "YES", "NO")</f>
        <v>#N/A</v>
      </c>
    </row>
    <row r="21" spans="1:29" ht="26.25" customHeight="1" x14ac:dyDescent="0.2">
      <c r="A21" s="87"/>
      <c r="B21" s="111" t="str">
        <f t="array" aca="1" ref="B21" ca="1">IFERROR(IMAGE(INDEX(Poke_Ref!$C$2:$C$745, MATCH(C21, Poke_Ref!$B$2:$B$745,0)), 3), "")</f>
        <v/>
      </c>
      <c r="C21" s="112" t="s">
        <v>431</v>
      </c>
      <c r="D21" s="112"/>
      <c r="E21" s="113"/>
      <c r="F21" s="112"/>
      <c r="G21" s="114" t="s">
        <v>866</v>
      </c>
      <c r="H21" s="112" t="s">
        <v>857</v>
      </c>
      <c r="I21" s="112"/>
      <c r="J21" s="112" t="s">
        <v>851</v>
      </c>
      <c r="K21" s="112" t="s">
        <v>916</v>
      </c>
      <c r="L21" s="116" t="s">
        <v>843</v>
      </c>
      <c r="M21" s="115" t="s">
        <v>843</v>
      </c>
      <c r="N21" s="115" t="s">
        <v>843</v>
      </c>
      <c r="O21" s="116">
        <v>31</v>
      </c>
      <c r="P21" s="116">
        <v>31</v>
      </c>
      <c r="Q21" s="116">
        <v>31</v>
      </c>
      <c r="R21" s="117">
        <f t="shared" si="0"/>
        <v>3</v>
      </c>
      <c r="S21" s="118">
        <f t="shared" si="1"/>
        <v>0</v>
      </c>
      <c r="T21" s="112"/>
      <c r="U21" s="112"/>
      <c r="V21" s="119"/>
      <c r="W21" s="119" t="str">
        <f>IF( ISBLANK(C21), "", VLOOKUP(C21, Poke_Ref!B:D, 3, FALSE) )</f>
        <v>Dragon</v>
      </c>
      <c r="X21" s="120" t="str">
        <f>IF( ISBLANK(C21), "", VLOOKUP(C21, Poke_Ref!B:E, 4, FALSE) )</f>
        <v>Psychic</v>
      </c>
      <c r="Y21" s="121" t="s">
        <v>935</v>
      </c>
      <c r="Z21" s="121" t="s">
        <v>927</v>
      </c>
      <c r="AA21" s="121" t="s">
        <v>936</v>
      </c>
      <c r="AB21" s="121" t="s">
        <v>937</v>
      </c>
      <c r="AC21" s="122" t="e">
        <f>IF(VLOOKUP(C21,Hidden_Abilities!B$2:C989, 2, FALSE) = J21, "YES", "NO")</f>
        <v>#N/A</v>
      </c>
    </row>
    <row r="22" spans="1:29" ht="26.25" customHeight="1" x14ac:dyDescent="0.2">
      <c r="A22" s="87"/>
      <c r="B22" s="111" t="str">
        <f t="array" aca="1" ref="B22" ca="1">IFERROR(IMAGE(INDEX(Poke_Ref!$C$2:$C$745, MATCH(C22, Poke_Ref!$B$2:$B$745,0)), 3), "")</f>
        <v/>
      </c>
      <c r="C22" s="112" t="s">
        <v>498</v>
      </c>
      <c r="D22" s="112" t="s">
        <v>938</v>
      </c>
      <c r="E22" s="113"/>
      <c r="F22" s="112">
        <v>81</v>
      </c>
      <c r="G22" s="114" t="s">
        <v>866</v>
      </c>
      <c r="H22" s="112" t="s">
        <v>857</v>
      </c>
      <c r="I22" s="112" t="s">
        <v>840</v>
      </c>
      <c r="J22" s="112" t="s">
        <v>887</v>
      </c>
      <c r="K22" s="112" t="s">
        <v>939</v>
      </c>
      <c r="L22" s="115" t="s">
        <v>843</v>
      </c>
      <c r="M22" s="115" t="s">
        <v>843</v>
      </c>
      <c r="N22" s="116" t="s">
        <v>843</v>
      </c>
      <c r="O22" s="115" t="s">
        <v>843</v>
      </c>
      <c r="P22" s="115" t="s">
        <v>843</v>
      </c>
      <c r="Q22" s="115">
        <v>31</v>
      </c>
      <c r="R22" s="117">
        <f t="shared" si="0"/>
        <v>1</v>
      </c>
      <c r="S22" s="118">
        <f t="shared" si="1"/>
        <v>0</v>
      </c>
      <c r="T22" s="112" t="s">
        <v>788</v>
      </c>
      <c r="U22" s="112" t="s">
        <v>844</v>
      </c>
      <c r="V22" s="119"/>
      <c r="W22" s="119" t="str">
        <f>IF( ISBLANK(C22), "", VLOOKUP(C22, Poke_Ref!B:D, 3, FALSE) )</f>
        <v>Fighting</v>
      </c>
      <c r="X22" s="120" t="str">
        <f>IF( ISBLANK(C22), "", VLOOKUP(C22, Poke_Ref!B:E, 4, FALSE) )</f>
        <v>Steel</v>
      </c>
      <c r="Y22" s="121" t="s">
        <v>940</v>
      </c>
      <c r="Z22" s="121" t="s">
        <v>848</v>
      </c>
      <c r="AA22" s="121" t="s">
        <v>908</v>
      </c>
      <c r="AB22" s="121" t="s">
        <v>905</v>
      </c>
      <c r="AC22" s="122" t="str">
        <f>IF(VLOOKUP(C22,Hidden_Abilities!B$2:C989, 2, FALSE) = J22, "YES", "NO")</f>
        <v>NO</v>
      </c>
    </row>
    <row r="23" spans="1:29" ht="26.25" customHeight="1" x14ac:dyDescent="0.2">
      <c r="A23" s="87"/>
      <c r="B23" s="111" t="str">
        <f t="array" aca="1" ref="B23" ca="1">IFERROR(IMAGE(INDEX(Poke_Ref!$C$2:$C$745, MATCH(C23, Poke_Ref!$B$2:$B$745,0)), 3), "")</f>
        <v/>
      </c>
      <c r="C23" s="112" t="s">
        <v>531</v>
      </c>
      <c r="D23" s="112"/>
      <c r="E23" s="113"/>
      <c r="F23" s="112"/>
      <c r="G23" s="114" t="s">
        <v>849</v>
      </c>
      <c r="H23" s="112" t="s">
        <v>941</v>
      </c>
      <c r="I23" s="112"/>
      <c r="J23" s="112" t="s">
        <v>851</v>
      </c>
      <c r="K23" s="112" t="s">
        <v>942</v>
      </c>
      <c r="L23" s="115">
        <v>31</v>
      </c>
      <c r="M23" s="116" t="s">
        <v>843</v>
      </c>
      <c r="N23" s="115" t="s">
        <v>843</v>
      </c>
      <c r="O23" s="115" t="s">
        <v>843</v>
      </c>
      <c r="P23" s="115">
        <v>31</v>
      </c>
      <c r="Q23" s="115">
        <v>31</v>
      </c>
      <c r="R23" s="117">
        <f t="shared" si="0"/>
        <v>3</v>
      </c>
      <c r="S23" s="118">
        <f t="shared" si="1"/>
        <v>0</v>
      </c>
      <c r="T23" s="112"/>
      <c r="U23" s="112"/>
      <c r="V23" s="119"/>
      <c r="W23" s="119" t="str">
        <f>IF( ISBLANK(C23), "", VLOOKUP(C23, Poke_Ref!B:D, 3, FALSE) )</f>
        <v>Psychic</v>
      </c>
      <c r="X23" s="120" t="str">
        <f>IF( ISBLANK(C23), "", VLOOKUP(C23, Poke_Ref!B:E, 4, FALSE) )</f>
        <v>—</v>
      </c>
      <c r="Y23" s="121" t="s">
        <v>943</v>
      </c>
      <c r="Z23" s="121" t="s">
        <v>854</v>
      </c>
      <c r="AA23" s="121" t="s">
        <v>944</v>
      </c>
      <c r="AB23" s="121" t="s">
        <v>856</v>
      </c>
      <c r="AC23" s="122" t="e">
        <f>IF(VLOOKUP(C23,Hidden_Abilities!B$2:C989, 2, FALSE) = J23, "YES", "NO")</f>
        <v>#N/A</v>
      </c>
    </row>
    <row r="24" spans="1:29" ht="26.25" customHeight="1" x14ac:dyDescent="0.2">
      <c r="A24" s="87"/>
      <c r="B24" s="111" t="str">
        <f t="array" aca="1" ref="B24" ca="1">IFERROR(IMAGE(INDEX(Poke_Ref!$C$2:$C$745, MATCH(C24, Poke_Ref!$B$2:$B$745,0)), 3), "")</f>
        <v/>
      </c>
      <c r="C24" s="112" t="s">
        <v>201</v>
      </c>
      <c r="D24" s="112"/>
      <c r="E24" s="113"/>
      <c r="F24" s="112">
        <v>50</v>
      </c>
      <c r="G24" s="114" t="s">
        <v>849</v>
      </c>
      <c r="H24" s="112" t="s">
        <v>873</v>
      </c>
      <c r="I24" s="112" t="s">
        <v>840</v>
      </c>
      <c r="J24" s="112" t="s">
        <v>945</v>
      </c>
      <c r="K24" s="112" t="s">
        <v>888</v>
      </c>
      <c r="L24" s="116" t="s">
        <v>843</v>
      </c>
      <c r="M24" s="115" t="s">
        <v>843</v>
      </c>
      <c r="N24" s="116" t="s">
        <v>843</v>
      </c>
      <c r="O24" s="115" t="s">
        <v>843</v>
      </c>
      <c r="P24" s="115" t="s">
        <v>843</v>
      </c>
      <c r="Q24" s="115" t="s">
        <v>843</v>
      </c>
      <c r="R24" s="117">
        <f t="shared" si="0"/>
        <v>0</v>
      </c>
      <c r="S24" s="118">
        <f t="shared" si="1"/>
        <v>0</v>
      </c>
      <c r="T24" s="121" t="s">
        <v>861</v>
      </c>
      <c r="U24" s="121" t="s">
        <v>862</v>
      </c>
      <c r="V24" s="119"/>
      <c r="W24" s="119" t="str">
        <f>IF( ISBLANK(C24), "", VLOOKUP(C24, Poke_Ref!B:D, 3, FALSE) )</f>
        <v>Psychic</v>
      </c>
      <c r="X24" s="120" t="str">
        <f>IF( ISBLANK(C24), "", VLOOKUP(C24, Poke_Ref!B:E, 4, FALSE) )</f>
        <v>—</v>
      </c>
      <c r="Y24" s="121" t="s">
        <v>946</v>
      </c>
      <c r="Z24" s="121" t="s">
        <v>947</v>
      </c>
      <c r="AA24" s="121" t="s">
        <v>890</v>
      </c>
      <c r="AB24" s="121" t="s">
        <v>948</v>
      </c>
      <c r="AC24" s="122" t="e">
        <f>IF(VLOOKUP(C24,Hidden_Abilities!B$2:C989, 2, FALSE) = J24, "YES", "NO")</f>
        <v>#N/A</v>
      </c>
    </row>
    <row r="25" spans="1:29" ht="26.25" customHeight="1" x14ac:dyDescent="0.2">
      <c r="A25" s="87"/>
      <c r="B25" s="111" t="str">
        <f t="array" aca="1" ref="B25" ca="1">IFERROR(IMAGE(INDEX(Poke_Ref!$C$2:$C$745, MATCH(C25, Poke_Ref!$B$2:$B$745,0)), 3), "")</f>
        <v/>
      </c>
      <c r="C25" s="112" t="s">
        <v>88</v>
      </c>
      <c r="D25" s="112"/>
      <c r="E25" s="113"/>
      <c r="F25" s="112">
        <v>81</v>
      </c>
      <c r="G25" s="114" t="s">
        <v>838</v>
      </c>
      <c r="H25" s="112" t="s">
        <v>857</v>
      </c>
      <c r="I25" s="112" t="s">
        <v>840</v>
      </c>
      <c r="J25" s="112" t="s">
        <v>949</v>
      </c>
      <c r="K25" s="112" t="s">
        <v>950</v>
      </c>
      <c r="L25" s="115" t="s">
        <v>843</v>
      </c>
      <c r="M25" s="115" t="s">
        <v>843</v>
      </c>
      <c r="N25" s="116" t="s">
        <v>843</v>
      </c>
      <c r="O25" s="115" t="s">
        <v>843</v>
      </c>
      <c r="P25" s="115" t="s">
        <v>843</v>
      </c>
      <c r="Q25" s="115" t="s">
        <v>843</v>
      </c>
      <c r="R25" s="117">
        <f t="shared" si="0"/>
        <v>0</v>
      </c>
      <c r="S25" s="118">
        <f t="shared" si="1"/>
        <v>0</v>
      </c>
      <c r="T25" s="121" t="s">
        <v>861</v>
      </c>
      <c r="U25" s="121" t="s">
        <v>862</v>
      </c>
      <c r="V25" s="119"/>
      <c r="W25" s="119" t="str">
        <f>IF( ISBLANK(C25), "", VLOOKUP(C25, Poke_Ref!B:D, 3, FALSE) )</f>
        <v>Fire</v>
      </c>
      <c r="X25" s="120" t="str">
        <f>IF( ISBLANK(C25), "", VLOOKUP(C25, Poke_Ref!B:E, 4, FALSE) )</f>
        <v>—</v>
      </c>
      <c r="Y25" s="121" t="s">
        <v>951</v>
      </c>
      <c r="Z25" s="121" t="s">
        <v>856</v>
      </c>
      <c r="AA25" s="121" t="s">
        <v>877</v>
      </c>
      <c r="AB25" s="121" t="s">
        <v>952</v>
      </c>
      <c r="AC25" s="122" t="str">
        <f>IF(VLOOKUP(C25,Hidden_Abilities!B$2:C989, 2, FALSE) = J25, "YES", "NO")</f>
        <v>NO</v>
      </c>
    </row>
    <row r="26" spans="1:29" ht="26.25" customHeight="1" x14ac:dyDescent="0.2">
      <c r="A26" s="87"/>
      <c r="B26" s="111" t="str">
        <f t="array" aca="1" ref="B26" ca="1">IFERROR(IMAGE(INDEX(Poke_Ref!$C$2:$C$745, MATCH(C26, Poke_Ref!$B$2:$B$745,0)), 3), "")</f>
        <v/>
      </c>
      <c r="C26" s="112" t="s">
        <v>341</v>
      </c>
      <c r="D26" s="112"/>
      <c r="E26" s="113"/>
      <c r="F26" s="112">
        <v>100</v>
      </c>
      <c r="G26" s="114" t="s">
        <v>838</v>
      </c>
      <c r="H26" s="112" t="s">
        <v>857</v>
      </c>
      <c r="I26" s="112" t="s">
        <v>858</v>
      </c>
      <c r="J26" s="112" t="s">
        <v>953</v>
      </c>
      <c r="K26" s="112" t="s">
        <v>954</v>
      </c>
      <c r="L26" s="115" t="s">
        <v>843</v>
      </c>
      <c r="M26" s="116" t="s">
        <v>843</v>
      </c>
      <c r="N26" s="116" t="s">
        <v>843</v>
      </c>
      <c r="O26" s="116" t="s">
        <v>843</v>
      </c>
      <c r="P26" s="115" t="s">
        <v>843</v>
      </c>
      <c r="Q26" s="116" t="s">
        <v>843</v>
      </c>
      <c r="R26" s="117">
        <f t="shared" si="0"/>
        <v>0</v>
      </c>
      <c r="S26" s="118">
        <f t="shared" si="1"/>
        <v>0</v>
      </c>
      <c r="T26" s="112" t="s">
        <v>861</v>
      </c>
      <c r="U26" s="112" t="s">
        <v>844</v>
      </c>
      <c r="V26" s="119"/>
      <c r="W26" s="119" t="str">
        <f>IF( ISBLANK(C26), "", VLOOKUP(C26, Poke_Ref!B:D, 3, FALSE) )</f>
        <v>Bug</v>
      </c>
      <c r="X26" s="120" t="str">
        <f>IF( ISBLANK(C26), "", VLOOKUP(C26, Poke_Ref!B:E, 4, FALSE) )</f>
        <v>Flying</v>
      </c>
      <c r="Y26" s="121" t="s">
        <v>955</v>
      </c>
      <c r="Z26" s="121" t="s">
        <v>956</v>
      </c>
      <c r="AA26" s="121" t="s">
        <v>846</v>
      </c>
      <c r="AB26" s="121" t="s">
        <v>957</v>
      </c>
      <c r="AC26" s="122" t="str">
        <f>IF(VLOOKUP(C26,Hidden_Abilities!B$2:C989, 2, FALSE) = J26, "YES", "NO")</f>
        <v>NO</v>
      </c>
    </row>
    <row r="27" spans="1:29" ht="26.25" customHeight="1" x14ac:dyDescent="0.2">
      <c r="A27" s="87"/>
      <c r="B27" s="111" t="str">
        <f t="array" aca="1" ref="B27" ca="1">IFERROR(IMAGE(INDEX(Poke_Ref!$C$2:$C$745, MATCH(C27, Poke_Ref!$B$2:$B$745,0)), 3), "")</f>
        <v/>
      </c>
      <c r="C27" s="112" t="s">
        <v>75</v>
      </c>
      <c r="D27" s="112"/>
      <c r="E27" s="113"/>
      <c r="F27" s="112">
        <v>94</v>
      </c>
      <c r="G27" s="114" t="s">
        <v>838</v>
      </c>
      <c r="H27" s="112" t="s">
        <v>857</v>
      </c>
      <c r="I27" s="112"/>
      <c r="J27" s="112" t="s">
        <v>958</v>
      </c>
      <c r="K27" s="112" t="s">
        <v>959</v>
      </c>
      <c r="L27" s="116">
        <v>31</v>
      </c>
      <c r="M27" s="115">
        <v>31</v>
      </c>
      <c r="N27" s="115" t="s">
        <v>843</v>
      </c>
      <c r="O27" s="116">
        <v>31</v>
      </c>
      <c r="P27" s="116" t="s">
        <v>843</v>
      </c>
      <c r="Q27" s="116" t="s">
        <v>843</v>
      </c>
      <c r="R27" s="117">
        <f t="shared" si="0"/>
        <v>3</v>
      </c>
      <c r="S27" s="118">
        <f t="shared" si="1"/>
        <v>0</v>
      </c>
      <c r="T27" s="112" t="s">
        <v>861</v>
      </c>
      <c r="U27" s="112" t="s">
        <v>844</v>
      </c>
      <c r="V27" s="119"/>
      <c r="W27" s="119" t="str">
        <f>IF( ISBLANK(C27), "", VLOOKUP(C27, Poke_Ref!B:D, 3, FALSE) )</f>
        <v>Electric</v>
      </c>
      <c r="X27" s="120" t="str">
        <f>IF( ISBLANK(C27), "", VLOOKUP(C27, Poke_Ref!B:E, 4, FALSE) )</f>
        <v>—</v>
      </c>
      <c r="Y27" s="121" t="s">
        <v>911</v>
      </c>
      <c r="Z27" s="121" t="s">
        <v>960</v>
      </c>
      <c r="AA27" s="121" t="s">
        <v>961</v>
      </c>
      <c r="AB27" s="121" t="s">
        <v>962</v>
      </c>
      <c r="AC27" s="122" t="str">
        <f>IF(VLOOKUP(C27,Hidden_Abilities!B$2:C989, 2, FALSE) = J27, "YES", "NO")</f>
        <v>NO</v>
      </c>
    </row>
    <row r="28" spans="1:29" ht="26.25" customHeight="1" x14ac:dyDescent="0.2">
      <c r="A28" s="87"/>
      <c r="B28" s="111" t="str">
        <f t="array" aca="1" ref="B28" ca="1">IFERROR(IMAGE(INDEX(Poke_Ref!$C$2:$C$745, MATCH(C28, Poke_Ref!$B$2:$B$745,0)), 3), "")</f>
        <v/>
      </c>
      <c r="C28" s="112" t="s">
        <v>434</v>
      </c>
      <c r="D28" s="112"/>
      <c r="E28" s="113" t="s">
        <v>8</v>
      </c>
      <c r="F28" s="112">
        <v>70</v>
      </c>
      <c r="G28" s="114" t="s">
        <v>849</v>
      </c>
      <c r="H28" s="112" t="s">
        <v>873</v>
      </c>
      <c r="I28" s="112" t="s">
        <v>840</v>
      </c>
      <c r="J28" s="112" t="s">
        <v>963</v>
      </c>
      <c r="K28" s="112" t="s">
        <v>942</v>
      </c>
      <c r="L28" s="116">
        <v>31</v>
      </c>
      <c r="M28" s="116">
        <v>31</v>
      </c>
      <c r="N28" s="115">
        <v>31</v>
      </c>
      <c r="O28" s="116" t="s">
        <v>843</v>
      </c>
      <c r="P28" s="115" t="s">
        <v>843</v>
      </c>
      <c r="Q28" s="116" t="s">
        <v>843</v>
      </c>
      <c r="R28" s="117">
        <f t="shared" si="0"/>
        <v>3</v>
      </c>
      <c r="S28" s="118">
        <f t="shared" si="1"/>
        <v>0</v>
      </c>
      <c r="T28" s="112" t="s">
        <v>861</v>
      </c>
      <c r="U28" s="112" t="s">
        <v>862</v>
      </c>
      <c r="V28" s="119"/>
      <c r="W28" s="119" t="str">
        <f>IF( ISBLANK(C28), "", VLOOKUP(C28, Poke_Ref!B:D, 3, FALSE) )</f>
        <v>Dragon</v>
      </c>
      <c r="X28" s="120" t="str">
        <f>IF( ISBLANK(C28), "", VLOOKUP(C28, Poke_Ref!B:E, 4, FALSE) )</f>
        <v>Flying</v>
      </c>
      <c r="Y28" s="121" t="s">
        <v>964</v>
      </c>
      <c r="Z28" s="121" t="s">
        <v>869</v>
      </c>
      <c r="AA28" s="121" t="s">
        <v>965</v>
      </c>
      <c r="AB28" s="121" t="s">
        <v>872</v>
      </c>
      <c r="AC28" s="122" t="e">
        <f>IF(VLOOKUP(C28,Hidden_Abilities!B$2:C989, 2, FALSE) = J28, "YES", "NO")</f>
        <v>#N/A</v>
      </c>
    </row>
    <row r="29" spans="1:29" ht="26.25" customHeight="1" x14ac:dyDescent="0.2">
      <c r="A29" s="87"/>
      <c r="B29" s="111" t="str">
        <f t="array" aca="1" ref="B29" ca="1">IFERROR(IMAGE(INDEX(Poke_Ref!$C$2:$C$745, MATCH(C29, Poke_Ref!$B$2:$B$745,0)), 3), "")</f>
        <v/>
      </c>
      <c r="C29" s="112" t="s">
        <v>427</v>
      </c>
      <c r="D29" s="112"/>
      <c r="E29" s="113"/>
      <c r="F29" s="112"/>
      <c r="G29" s="114" t="s">
        <v>849</v>
      </c>
      <c r="H29" s="112" t="s">
        <v>839</v>
      </c>
      <c r="I29" s="112"/>
      <c r="J29" s="112" t="s">
        <v>880</v>
      </c>
      <c r="K29" s="112" t="s">
        <v>966</v>
      </c>
      <c r="L29" s="115" t="s">
        <v>843</v>
      </c>
      <c r="M29" s="115">
        <v>31</v>
      </c>
      <c r="N29" s="116">
        <v>31</v>
      </c>
      <c r="O29" s="116" t="s">
        <v>843</v>
      </c>
      <c r="P29" s="116" t="s">
        <v>843</v>
      </c>
      <c r="Q29" s="115">
        <v>31</v>
      </c>
      <c r="R29" s="117">
        <f t="shared" si="0"/>
        <v>3</v>
      </c>
      <c r="S29" s="118">
        <f t="shared" si="1"/>
        <v>0</v>
      </c>
      <c r="T29" s="124"/>
      <c r="U29" s="124"/>
      <c r="V29" s="119"/>
      <c r="W29" s="119" t="str">
        <f>IF( ISBLANK(C29), "", VLOOKUP(C29, Poke_Ref!B:D, 3, FALSE) )</f>
        <v>Rock</v>
      </c>
      <c r="X29" s="120" t="str">
        <f>IF( ISBLANK(C29), "", VLOOKUP(C29, Poke_Ref!B:E, 4, FALSE) )</f>
        <v>—</v>
      </c>
      <c r="Y29" s="121" t="s">
        <v>913</v>
      </c>
      <c r="Z29" s="121" t="s">
        <v>967</v>
      </c>
      <c r="AA29" s="121" t="s">
        <v>864</v>
      </c>
      <c r="AB29" s="121" t="s">
        <v>968</v>
      </c>
      <c r="AC29" s="122" t="e">
        <f>IF(VLOOKUP(C29,Hidden_Abilities!B$2:C989, 2, FALSE) = J29, "YES", "NO")</f>
        <v>#N/A</v>
      </c>
    </row>
    <row r="30" spans="1:29" ht="26.25" customHeight="1" x14ac:dyDescent="0.2">
      <c r="A30" s="87"/>
      <c r="B30" s="111" t="str">
        <f t="array" aca="1" ref="B30" ca="1">IFERROR(IMAGE(INDEX(Poke_Ref!$C$2:$C$745, MATCH(C30, Poke_Ref!$B$2:$B$745,0)), 3), "")</f>
        <v/>
      </c>
      <c r="C30" s="112" t="s">
        <v>693</v>
      </c>
      <c r="D30" s="112"/>
      <c r="E30" s="113"/>
      <c r="F30" s="112"/>
      <c r="G30" s="114" t="s">
        <v>849</v>
      </c>
      <c r="H30" s="112" t="s">
        <v>850</v>
      </c>
      <c r="I30" s="112"/>
      <c r="J30" s="112" t="s">
        <v>969</v>
      </c>
      <c r="K30" s="112" t="s">
        <v>852</v>
      </c>
      <c r="L30" s="116">
        <v>31</v>
      </c>
      <c r="M30" s="115" t="s">
        <v>843</v>
      </c>
      <c r="N30" s="115" t="s">
        <v>843</v>
      </c>
      <c r="O30" s="116" t="s">
        <v>843</v>
      </c>
      <c r="P30" s="116">
        <v>31</v>
      </c>
      <c r="Q30" s="115">
        <v>31</v>
      </c>
      <c r="R30" s="117">
        <f t="shared" si="0"/>
        <v>3</v>
      </c>
      <c r="S30" s="118">
        <f t="shared" si="1"/>
        <v>0</v>
      </c>
      <c r="T30" s="112"/>
      <c r="U30" s="112"/>
      <c r="V30" s="119"/>
      <c r="W30" s="119" t="str">
        <f>IF( ISBLANK(C30), "", VLOOKUP(C30, Poke_Ref!B:D, 3, FALSE) )</f>
        <v>Dragon</v>
      </c>
      <c r="X30" s="120" t="str">
        <f>IF( ISBLANK(C30), "", VLOOKUP(C30, Poke_Ref!B:E, 4, FALSE) )</f>
        <v>Fire</v>
      </c>
      <c r="Y30" s="121" t="s">
        <v>927</v>
      </c>
      <c r="Z30" s="121" t="s">
        <v>928</v>
      </c>
      <c r="AA30" s="121" t="s">
        <v>856</v>
      </c>
      <c r="AB30" s="121" t="s">
        <v>970</v>
      </c>
      <c r="AC30" s="122" t="e">
        <f>IF(VLOOKUP(C30,Hidden_Abilities!B$2:C989, 2, FALSE) = J30, "YES", "NO")</f>
        <v>#N/A</v>
      </c>
    </row>
    <row r="31" spans="1:29" ht="26.25" customHeight="1" x14ac:dyDescent="0.2">
      <c r="A31" s="87"/>
      <c r="B31" s="111" t="str">
        <f t="array" aca="1" ref="B31" ca="1">IFERROR(IMAGE(INDEX(Poke_Ref!$C$2:$C$745, MATCH(C31, Poke_Ref!$B$2:$B$745,0)), 3), "")</f>
        <v/>
      </c>
      <c r="C31" s="112" t="s">
        <v>310</v>
      </c>
      <c r="D31" s="112"/>
      <c r="E31" s="113"/>
      <c r="F31" s="112">
        <v>95</v>
      </c>
      <c r="G31" s="114" t="s">
        <v>866</v>
      </c>
      <c r="H31" s="112" t="s">
        <v>857</v>
      </c>
      <c r="I31" s="112"/>
      <c r="J31" s="112" t="s">
        <v>893</v>
      </c>
      <c r="K31" s="112" t="s">
        <v>842</v>
      </c>
      <c r="L31" s="116" t="s">
        <v>843</v>
      </c>
      <c r="M31" s="115">
        <v>31</v>
      </c>
      <c r="N31" s="115" t="s">
        <v>843</v>
      </c>
      <c r="O31" s="123" t="s">
        <v>843</v>
      </c>
      <c r="P31" s="116" t="s">
        <v>843</v>
      </c>
      <c r="Q31" s="115" t="s">
        <v>843</v>
      </c>
      <c r="R31" s="117">
        <f t="shared" si="0"/>
        <v>1</v>
      </c>
      <c r="S31" s="118">
        <f t="shared" si="1"/>
        <v>0</v>
      </c>
      <c r="T31" s="121" t="s">
        <v>861</v>
      </c>
      <c r="U31" s="121" t="s">
        <v>844</v>
      </c>
      <c r="V31" s="119"/>
      <c r="W31" s="119" t="str">
        <f>IF( ISBLANK(C31), "", VLOOKUP(C31, Poke_Ref!B:D, 3, FALSE) )</f>
        <v>Water</v>
      </c>
      <c r="X31" s="120" t="str">
        <f>IF( ISBLANK(C31), "", VLOOKUP(C31, Poke_Ref!B:E, 4, FALSE) )</f>
        <v>Ground</v>
      </c>
      <c r="Y31" s="121" t="s">
        <v>896</v>
      </c>
      <c r="Z31" s="121" t="s">
        <v>895</v>
      </c>
      <c r="AA31" s="121" t="s">
        <v>971</v>
      </c>
      <c r="AB31" s="121" t="s">
        <v>972</v>
      </c>
      <c r="AC31" s="122" t="str">
        <f>IF(VLOOKUP(C31,Hidden_Abilities!B$2:C989, 2, FALSE) = J31, "YES", "NO")</f>
        <v>NO</v>
      </c>
    </row>
    <row r="32" spans="1:29" ht="26.25" customHeight="1" x14ac:dyDescent="0.2">
      <c r="A32" s="87"/>
      <c r="B32" s="111" t="str">
        <f t="array" aca="1" ref="B32" ca="1">IFERROR(IMAGE(INDEX(Poke_Ref!$C$2:$C$745, MATCH(C32, Poke_Ref!$B$2:$B$745,0)), 3), "")</f>
        <v/>
      </c>
      <c r="C32" s="112" t="s">
        <v>750</v>
      </c>
      <c r="D32" s="112" t="s">
        <v>973</v>
      </c>
      <c r="E32" s="113"/>
      <c r="F32" s="112">
        <v>59</v>
      </c>
      <c r="G32" s="114" t="s">
        <v>866</v>
      </c>
      <c r="H32" s="112" t="s">
        <v>974</v>
      </c>
      <c r="I32" s="112" t="s">
        <v>840</v>
      </c>
      <c r="J32" s="112" t="s">
        <v>975</v>
      </c>
      <c r="K32" s="112" t="s">
        <v>860</v>
      </c>
      <c r="L32" s="116" t="s">
        <v>843</v>
      </c>
      <c r="M32" s="116" t="s">
        <v>843</v>
      </c>
      <c r="N32" s="116" t="s">
        <v>843</v>
      </c>
      <c r="O32" s="116" t="s">
        <v>843</v>
      </c>
      <c r="P32" s="116" t="s">
        <v>843</v>
      </c>
      <c r="Q32" s="116" t="s">
        <v>843</v>
      </c>
      <c r="R32" s="117">
        <f t="shared" si="0"/>
        <v>0</v>
      </c>
      <c r="S32" s="118">
        <f t="shared" si="1"/>
        <v>0</v>
      </c>
      <c r="T32" s="121" t="s">
        <v>861</v>
      </c>
      <c r="U32" s="121" t="s">
        <v>862</v>
      </c>
      <c r="V32" s="119"/>
      <c r="W32" s="119" t="str">
        <f>IF( ISBLANK(C32), "", VLOOKUP(C32, Poke_Ref!B:D, 3, FALSE) )</f>
        <v>Fairy</v>
      </c>
      <c r="X32" s="120" t="str">
        <f>IF( ISBLANK(C32), "", VLOOKUP(C32, Poke_Ref!B:E, 4, FALSE) )</f>
        <v>—</v>
      </c>
      <c r="Y32" s="121" t="s">
        <v>882</v>
      </c>
      <c r="Z32" s="121" t="s">
        <v>883</v>
      </c>
      <c r="AA32" s="121" t="s">
        <v>976</v>
      </c>
      <c r="AB32" s="121" t="s">
        <v>977</v>
      </c>
      <c r="AC32" s="122" t="str">
        <f>IF(VLOOKUP(C32,Hidden_Abilities!B$2:C989, 2, FALSE) = J32, "YES", "NO")</f>
        <v>NO</v>
      </c>
    </row>
    <row r="33" spans="1:29" ht="26.25" customHeight="1" x14ac:dyDescent="0.2">
      <c r="A33" s="87"/>
      <c r="B33" s="111" t="str">
        <f t="array" aca="1" ref="B33" ca="1">IFERROR(IMAGE(INDEX(Poke_Ref!$C$2:$C$745, MATCH(C33, Poke_Ref!$B$2:$B$745,0)), 3), "")</f>
        <v/>
      </c>
      <c r="C33" s="112" t="s">
        <v>713</v>
      </c>
      <c r="D33" s="112" t="s">
        <v>978</v>
      </c>
      <c r="E33" s="113"/>
      <c r="F33" s="112">
        <v>85</v>
      </c>
      <c r="G33" s="114" t="s">
        <v>866</v>
      </c>
      <c r="H33" s="112" t="s">
        <v>857</v>
      </c>
      <c r="I33" s="112" t="s">
        <v>892</v>
      </c>
      <c r="J33" s="112" t="s">
        <v>979</v>
      </c>
      <c r="K33" s="112" t="s">
        <v>966</v>
      </c>
      <c r="L33" s="115" t="s">
        <v>843</v>
      </c>
      <c r="M33" s="116" t="s">
        <v>843</v>
      </c>
      <c r="N33" s="116" t="s">
        <v>843</v>
      </c>
      <c r="O33" s="116" t="s">
        <v>843</v>
      </c>
      <c r="P33" s="116" t="s">
        <v>843</v>
      </c>
      <c r="Q33" s="115" t="s">
        <v>843</v>
      </c>
      <c r="R33" s="117">
        <f t="shared" si="0"/>
        <v>0</v>
      </c>
      <c r="S33" s="118">
        <f t="shared" si="1"/>
        <v>0</v>
      </c>
      <c r="T33" s="121" t="s">
        <v>788</v>
      </c>
      <c r="U33" s="121" t="s">
        <v>844</v>
      </c>
      <c r="V33" s="119"/>
      <c r="W33" s="119" t="str">
        <f>IF( ISBLANK(C33), "", VLOOKUP(C33, Poke_Ref!B:D, 3, FALSE) )</f>
        <v>Fire</v>
      </c>
      <c r="X33" s="120" t="str">
        <f>IF( ISBLANK(C33), "", VLOOKUP(C33, Poke_Ref!B:E, 4, FALSE) )</f>
        <v>Flying</v>
      </c>
      <c r="Y33" s="121" t="s">
        <v>980</v>
      </c>
      <c r="Z33" s="121" t="s">
        <v>981</v>
      </c>
      <c r="AA33" s="121" t="s">
        <v>982</v>
      </c>
      <c r="AB33" s="121" t="s">
        <v>934</v>
      </c>
      <c r="AC33" s="122" t="str">
        <f>IF(VLOOKUP(C33,Hidden_Abilities!B$2:C989, 2, FALSE) = J33, "YES", "NO")</f>
        <v>NO</v>
      </c>
    </row>
    <row r="34" spans="1:29" ht="26.25" customHeight="1" x14ac:dyDescent="0.2">
      <c r="A34" s="87"/>
      <c r="B34" s="111" t="str">
        <f t="array" aca="1" ref="B34" ca="1">IFERROR(IMAGE(INDEX(Poke_Ref!$C$2:$C$745, MATCH(C34, Poke_Ref!$B$2:$B$745,0)), 3), "")</f>
        <v/>
      </c>
      <c r="C34" s="112" t="s">
        <v>247</v>
      </c>
      <c r="D34" s="112" t="s">
        <v>983</v>
      </c>
      <c r="E34" s="113" t="s">
        <v>8</v>
      </c>
      <c r="F34" s="112">
        <v>80</v>
      </c>
      <c r="G34" s="114" t="s">
        <v>866</v>
      </c>
      <c r="H34" s="112" t="s">
        <v>850</v>
      </c>
      <c r="I34" s="112" t="s">
        <v>892</v>
      </c>
      <c r="J34" s="112" t="s">
        <v>945</v>
      </c>
      <c r="K34" s="112" t="s">
        <v>984</v>
      </c>
      <c r="L34" s="116" t="s">
        <v>843</v>
      </c>
      <c r="M34" s="116">
        <v>31</v>
      </c>
      <c r="N34" s="116">
        <v>31</v>
      </c>
      <c r="O34" s="115" t="s">
        <v>843</v>
      </c>
      <c r="P34" s="116">
        <v>31</v>
      </c>
      <c r="Q34" s="115" t="s">
        <v>843</v>
      </c>
      <c r="R34" s="117">
        <f t="shared" si="0"/>
        <v>3</v>
      </c>
      <c r="S34" s="118">
        <f t="shared" si="1"/>
        <v>0</v>
      </c>
      <c r="T34" s="112" t="s">
        <v>861</v>
      </c>
      <c r="U34" s="112" t="s">
        <v>862</v>
      </c>
      <c r="V34" s="119"/>
      <c r="W34" s="119" t="str">
        <f>IF( ISBLANK(C34), "", VLOOKUP(C34, Poke_Ref!B:D, 3, FALSE) )</f>
        <v>Dark</v>
      </c>
      <c r="X34" s="120" t="str">
        <f>IF( ISBLANK(C34), "", VLOOKUP(C34, Poke_Ref!B:E, 4, FALSE) )</f>
        <v>—</v>
      </c>
      <c r="Y34" s="121" t="s">
        <v>917</v>
      </c>
      <c r="Z34" s="121" t="s">
        <v>985</v>
      </c>
      <c r="AA34" s="121" t="s">
        <v>884</v>
      </c>
      <c r="AB34" s="121" t="s">
        <v>924</v>
      </c>
      <c r="AC34" s="122" t="str">
        <f>IF(VLOOKUP(C34,Hidden_Abilities!B$2:C989, 2, FALSE) = J34, "YES", "NO")</f>
        <v>NO</v>
      </c>
    </row>
    <row r="35" spans="1:29" ht="26.25" customHeight="1" x14ac:dyDescent="0.2">
      <c r="A35" s="87"/>
      <c r="B35" s="111" t="str">
        <f t="array" aca="1" ref="B35" ca="1">IFERROR(IMAGE(INDEX(Poke_Ref!$C$2:$C$745, MATCH(C35, Poke_Ref!$B$2:$B$745,0)), 3), "")</f>
        <v/>
      </c>
      <c r="C35" s="112" t="s">
        <v>766</v>
      </c>
      <c r="D35" s="112"/>
      <c r="E35" s="113"/>
      <c r="F35" s="112">
        <v>76</v>
      </c>
      <c r="G35" s="114" t="s">
        <v>849</v>
      </c>
      <c r="H35" s="112" t="s">
        <v>850</v>
      </c>
      <c r="I35" s="112" t="s">
        <v>892</v>
      </c>
      <c r="J35" s="112" t="s">
        <v>986</v>
      </c>
      <c r="K35" s="112" t="s">
        <v>888</v>
      </c>
      <c r="L35" s="115" t="s">
        <v>843</v>
      </c>
      <c r="M35" s="116" t="s">
        <v>843</v>
      </c>
      <c r="N35" s="115">
        <v>31</v>
      </c>
      <c r="O35" s="115" t="s">
        <v>843</v>
      </c>
      <c r="P35" s="115">
        <v>31</v>
      </c>
      <c r="Q35" s="115">
        <v>31</v>
      </c>
      <c r="R35" s="117">
        <f t="shared" si="0"/>
        <v>3</v>
      </c>
      <c r="S35" s="118">
        <f t="shared" si="1"/>
        <v>0</v>
      </c>
      <c r="T35" s="112" t="s">
        <v>788</v>
      </c>
      <c r="U35" s="112" t="s">
        <v>862</v>
      </c>
      <c r="V35" s="119"/>
      <c r="W35" s="119" t="str">
        <f>IF( ISBLANK(C35), "", VLOOKUP(C35, Poke_Ref!B:D, 3, FALSE) )</f>
        <v>Fairy</v>
      </c>
      <c r="X35" s="120" t="str">
        <f>IF( ISBLANK(C35), "", VLOOKUP(C35, Poke_Ref!B:E, 4, FALSE) )</f>
        <v>—</v>
      </c>
      <c r="Y35" s="121" t="s">
        <v>882</v>
      </c>
      <c r="Z35" s="121" t="s">
        <v>987</v>
      </c>
      <c r="AA35" s="121" t="s">
        <v>933</v>
      </c>
      <c r="AB35" s="121" t="s">
        <v>957</v>
      </c>
      <c r="AC35" s="122" t="e">
        <f>IF(VLOOKUP(C35,Hidden_Abilities!B$2:C989, 2, FALSE) = J35, "YES", "NO")</f>
        <v>#N/A</v>
      </c>
    </row>
    <row r="36" spans="1:29" ht="26.25" customHeight="1" x14ac:dyDescent="0.2">
      <c r="A36" s="87"/>
      <c r="B36" s="111" t="str">
        <f t="array" aca="1" ref="B36" ca="1">IFERROR(IMAGE(INDEX(Poke_Ref!$C$2:$C$745, MATCH(C36, Poke_Ref!$B$2:$B$745,0)), 3), "")</f>
        <v/>
      </c>
      <c r="C36" s="112" t="s">
        <v>556</v>
      </c>
      <c r="D36" s="112"/>
      <c r="E36" s="113" t="s">
        <v>8</v>
      </c>
      <c r="F36" s="112">
        <v>30</v>
      </c>
      <c r="G36" s="114" t="s">
        <v>866</v>
      </c>
      <c r="H36" s="112" t="s">
        <v>839</v>
      </c>
      <c r="I36" s="112" t="s">
        <v>840</v>
      </c>
      <c r="J36" s="112" t="s">
        <v>988</v>
      </c>
      <c r="K36" s="112" t="s">
        <v>989</v>
      </c>
      <c r="L36" s="116" t="s">
        <v>843</v>
      </c>
      <c r="M36" s="123">
        <v>31</v>
      </c>
      <c r="N36" s="116" t="s">
        <v>843</v>
      </c>
      <c r="O36" s="115">
        <v>31</v>
      </c>
      <c r="P36" s="115" t="s">
        <v>843</v>
      </c>
      <c r="Q36" s="116" t="s">
        <v>843</v>
      </c>
      <c r="R36" s="117">
        <f t="shared" si="0"/>
        <v>2</v>
      </c>
      <c r="S36" s="118">
        <f t="shared" si="1"/>
        <v>0</v>
      </c>
      <c r="T36" s="112" t="s">
        <v>788</v>
      </c>
      <c r="U36" s="112" t="s">
        <v>862</v>
      </c>
      <c r="V36" s="119"/>
      <c r="W36" s="119" t="str">
        <f>IF( ISBLANK(C36), "", VLOOKUP(C36, Poke_Ref!B:D, 3, FALSE) )</f>
        <v>Normal</v>
      </c>
      <c r="X36" s="120" t="str">
        <f>IF( ISBLANK(C36), "", VLOOKUP(C36, Poke_Ref!B:E, 4, FALSE) )</f>
        <v>—</v>
      </c>
      <c r="Y36" s="121" t="s">
        <v>990</v>
      </c>
      <c r="Z36" s="121" t="s">
        <v>991</v>
      </c>
      <c r="AA36" s="121" t="s">
        <v>992</v>
      </c>
      <c r="AB36" s="121" t="s">
        <v>993</v>
      </c>
      <c r="AC36" s="122" t="str">
        <f>IF(VLOOKUP(C36,Hidden_Abilities!B$2:C989, 2, FALSE) = J36, "YES", "NO")</f>
        <v>NO</v>
      </c>
    </row>
    <row r="37" spans="1:29" ht="26.25" customHeight="1" x14ac:dyDescent="0.2">
      <c r="A37" s="87"/>
      <c r="B37" s="111" t="str">
        <f t="array" aca="1" ref="B37" ca="1">IFERROR(IMAGE(INDEX(Poke_Ref!$C$2:$C$745, MATCH(C37, Poke_Ref!$B$2:$B$745,0)), 3), "")</f>
        <v/>
      </c>
      <c r="C37" s="112" t="s">
        <v>182</v>
      </c>
      <c r="D37" s="112" t="s">
        <v>994</v>
      </c>
      <c r="E37" s="113"/>
      <c r="F37" s="112">
        <v>30</v>
      </c>
      <c r="G37" s="114" t="s">
        <v>849</v>
      </c>
      <c r="H37" s="112" t="s">
        <v>857</v>
      </c>
      <c r="I37" s="112" t="s">
        <v>840</v>
      </c>
      <c r="J37" s="112" t="s">
        <v>995</v>
      </c>
      <c r="K37" s="112" t="s">
        <v>916</v>
      </c>
      <c r="L37" s="116">
        <v>31</v>
      </c>
      <c r="M37" s="116">
        <v>0</v>
      </c>
      <c r="N37" s="115" t="s">
        <v>843</v>
      </c>
      <c r="O37" s="123">
        <v>0</v>
      </c>
      <c r="P37" s="115" t="s">
        <v>843</v>
      </c>
      <c r="Q37" s="115">
        <v>31</v>
      </c>
      <c r="R37" s="117">
        <f t="shared" si="0"/>
        <v>2</v>
      </c>
      <c r="S37" s="118">
        <f t="shared" si="1"/>
        <v>2</v>
      </c>
      <c r="T37" s="112" t="s">
        <v>861</v>
      </c>
      <c r="U37" s="112" t="s">
        <v>996</v>
      </c>
      <c r="V37" s="112" t="s">
        <v>997</v>
      </c>
      <c r="W37" s="119" t="str">
        <f>IF( ISBLANK(C37), "", VLOOKUP(C37, Poke_Ref!B:D, 3, FALSE) )</f>
        <v>Normal</v>
      </c>
      <c r="X37" s="120" t="str">
        <f>IF( ISBLANK(C37), "", VLOOKUP(C37, Poke_Ref!B:E, 4, FALSE) )</f>
        <v>—</v>
      </c>
      <c r="Y37" s="125"/>
      <c r="Z37" s="125"/>
      <c r="AA37" s="125"/>
      <c r="AB37" s="125"/>
      <c r="AC37" s="122" t="str">
        <f>IF(VLOOKUP(C37,Hidden_Abilities!B$2:C989, 2, FALSE) = J37, "YES", "NO")</f>
        <v>NO</v>
      </c>
    </row>
    <row r="38" spans="1:29" ht="26.25" customHeight="1" x14ac:dyDescent="0.2">
      <c r="A38" s="87"/>
      <c r="B38" s="111" t="str">
        <f t="array" aca="1" ref="B38" ca="1">IFERROR(IMAGE(INDEX(Poke_Ref!$C$2:$C$745, MATCH(C38, Poke_Ref!$B$2:$B$745,0)), 3), "")</f>
        <v/>
      </c>
      <c r="C38" s="112" t="s">
        <v>182</v>
      </c>
      <c r="D38" s="112"/>
      <c r="E38" s="113"/>
      <c r="F38" s="112">
        <v>30</v>
      </c>
      <c r="G38" s="114" t="s">
        <v>849</v>
      </c>
      <c r="H38" s="112" t="s">
        <v>998</v>
      </c>
      <c r="I38" s="112" t="s">
        <v>840</v>
      </c>
      <c r="J38" s="112" t="s">
        <v>995</v>
      </c>
      <c r="K38" s="112" t="s">
        <v>966</v>
      </c>
      <c r="L38" s="116" t="s">
        <v>843</v>
      </c>
      <c r="M38" s="115" t="s">
        <v>843</v>
      </c>
      <c r="N38" s="116" t="s">
        <v>843</v>
      </c>
      <c r="O38" s="115">
        <v>0</v>
      </c>
      <c r="P38" s="116">
        <v>31</v>
      </c>
      <c r="Q38" s="116">
        <v>31</v>
      </c>
      <c r="R38" s="117">
        <f t="shared" si="0"/>
        <v>2</v>
      </c>
      <c r="S38" s="118">
        <f t="shared" si="1"/>
        <v>1</v>
      </c>
      <c r="T38" s="112" t="s">
        <v>861</v>
      </c>
      <c r="U38" s="112" t="s">
        <v>996</v>
      </c>
      <c r="V38" s="112" t="s">
        <v>999</v>
      </c>
      <c r="W38" s="119" t="str">
        <f>IF( ISBLANK(C38), "", VLOOKUP(C38, Poke_Ref!B:D, 3, FALSE) )</f>
        <v>Normal</v>
      </c>
      <c r="X38" s="120" t="str">
        <f>IF( ISBLANK(C38), "", VLOOKUP(C38, Poke_Ref!B:E, 4, FALSE) )</f>
        <v>—</v>
      </c>
      <c r="Y38" s="125"/>
      <c r="Z38" s="125"/>
      <c r="AA38" s="125"/>
      <c r="AB38" s="125"/>
      <c r="AC38" s="122" t="str">
        <f>IF(VLOOKUP(C38,Hidden_Abilities!B$2:C989, 2, FALSE) = J38, "YES", "NO")</f>
        <v>NO</v>
      </c>
    </row>
    <row r="39" spans="1:29" ht="26.25" customHeight="1" x14ac:dyDescent="0.2">
      <c r="A39" s="87"/>
      <c r="B39" s="111" t="str">
        <f t="array" aca="1" ref="B39" ca="1">IFERROR(IMAGE(INDEX(Poke_Ref!$C$2:$C$745, MATCH(C39, Poke_Ref!$B$2:$B$745,0)), 3), "")</f>
        <v/>
      </c>
      <c r="C39" s="112" t="s">
        <v>182</v>
      </c>
      <c r="D39" s="112"/>
      <c r="E39" s="113"/>
      <c r="F39" s="112">
        <v>30</v>
      </c>
      <c r="G39" s="114" t="s">
        <v>849</v>
      </c>
      <c r="H39" s="112" t="s">
        <v>839</v>
      </c>
      <c r="I39" s="112" t="s">
        <v>840</v>
      </c>
      <c r="J39" s="112" t="s">
        <v>995</v>
      </c>
      <c r="K39" s="112" t="s">
        <v>1000</v>
      </c>
      <c r="L39" s="116">
        <v>0</v>
      </c>
      <c r="M39" s="116" t="s">
        <v>843</v>
      </c>
      <c r="N39" s="116" t="s">
        <v>843</v>
      </c>
      <c r="O39" s="115" t="s">
        <v>843</v>
      </c>
      <c r="P39" s="115">
        <v>31</v>
      </c>
      <c r="Q39" s="116">
        <v>31</v>
      </c>
      <c r="R39" s="117">
        <f t="shared" si="0"/>
        <v>2</v>
      </c>
      <c r="S39" s="118">
        <f t="shared" si="1"/>
        <v>1</v>
      </c>
      <c r="T39" s="112" t="s">
        <v>861</v>
      </c>
      <c r="U39" s="112" t="s">
        <v>996</v>
      </c>
      <c r="V39" s="112" t="s">
        <v>1001</v>
      </c>
      <c r="W39" s="119" t="str">
        <f>IF( ISBLANK(C39), "", VLOOKUP(C39, Poke_Ref!B:D, 3, FALSE) )</f>
        <v>Normal</v>
      </c>
      <c r="X39" s="120" t="str">
        <f>IF( ISBLANK(C39), "", VLOOKUP(C39, Poke_Ref!B:E, 4, FALSE) )</f>
        <v>—</v>
      </c>
      <c r="Y39" s="125"/>
      <c r="Z39" s="125"/>
      <c r="AA39" s="125"/>
      <c r="AB39" s="125"/>
      <c r="AC39" s="122" t="str">
        <f>IF(VLOOKUP(C39,Hidden_Abilities!B$2:C989, 2, FALSE) = J39, "YES", "NO")</f>
        <v>NO</v>
      </c>
    </row>
    <row r="40" spans="1:29" ht="26.25" customHeight="1" x14ac:dyDescent="0.2">
      <c r="A40" s="87"/>
      <c r="B40" s="111" t="str">
        <f t="array" aca="1" ref="B40" ca="1">IFERROR(IMAGE(INDEX(Poke_Ref!$C$2:$C$745, MATCH(C40, Poke_Ref!$B$2:$B$745,0)), 3), "")</f>
        <v/>
      </c>
      <c r="C40" s="112" t="s">
        <v>182</v>
      </c>
      <c r="D40" s="112"/>
      <c r="E40" s="113"/>
      <c r="F40" s="112">
        <v>30</v>
      </c>
      <c r="G40" s="114" t="s">
        <v>849</v>
      </c>
      <c r="H40" s="112" t="s">
        <v>839</v>
      </c>
      <c r="I40" s="112" t="s">
        <v>840</v>
      </c>
      <c r="J40" s="112" t="s">
        <v>995</v>
      </c>
      <c r="K40" s="112" t="s">
        <v>1002</v>
      </c>
      <c r="L40" s="116" t="s">
        <v>843</v>
      </c>
      <c r="M40" s="115" t="s">
        <v>843</v>
      </c>
      <c r="N40" s="116">
        <v>0</v>
      </c>
      <c r="O40" s="115">
        <v>31</v>
      </c>
      <c r="P40" s="116" t="s">
        <v>843</v>
      </c>
      <c r="Q40" s="116">
        <v>31</v>
      </c>
      <c r="R40" s="117">
        <f t="shared" si="0"/>
        <v>2</v>
      </c>
      <c r="S40" s="118">
        <f t="shared" si="1"/>
        <v>1</v>
      </c>
      <c r="T40" s="112" t="s">
        <v>861</v>
      </c>
      <c r="U40" s="112" t="s">
        <v>996</v>
      </c>
      <c r="V40" s="112" t="s">
        <v>1003</v>
      </c>
      <c r="W40" s="119" t="str">
        <f>IF( ISBLANK(C40), "", VLOOKUP(C40, Poke_Ref!B:D, 3, FALSE) )</f>
        <v>Normal</v>
      </c>
      <c r="X40" s="120" t="str">
        <f>IF( ISBLANK(C40), "", VLOOKUP(C40, Poke_Ref!B:E, 4, FALSE) )</f>
        <v>—</v>
      </c>
      <c r="Y40" s="125"/>
      <c r="Z40" s="125"/>
      <c r="AA40" s="125"/>
      <c r="AB40" s="125"/>
      <c r="AC40" s="122" t="str">
        <f>IF(VLOOKUP(C40,Hidden_Abilities!B$2:C989, 2, FALSE) = J40, "YES", "NO")</f>
        <v>NO</v>
      </c>
    </row>
    <row r="41" spans="1:29" ht="26.25" customHeight="1" x14ac:dyDescent="0.2">
      <c r="A41" s="87"/>
      <c r="B41" s="111" t="str">
        <f t="array" aca="1" ref="B41" ca="1">IFERROR(IMAGE(INDEX(Poke_Ref!$C$2:$C$745, MATCH(C41, Poke_Ref!$B$2:$B$745,0)), 3), "")</f>
        <v/>
      </c>
      <c r="C41" s="112" t="s">
        <v>182</v>
      </c>
      <c r="D41" s="112"/>
      <c r="E41" s="113"/>
      <c r="F41" s="112">
        <v>30</v>
      </c>
      <c r="G41" s="114" t="s">
        <v>849</v>
      </c>
      <c r="H41" s="112" t="s">
        <v>839</v>
      </c>
      <c r="I41" s="112" t="s">
        <v>840</v>
      </c>
      <c r="J41" s="112" t="s">
        <v>1004</v>
      </c>
      <c r="K41" s="112" t="s">
        <v>1005</v>
      </c>
      <c r="L41" s="115">
        <v>31</v>
      </c>
      <c r="M41" s="116" t="s">
        <v>843</v>
      </c>
      <c r="N41" s="116">
        <v>31</v>
      </c>
      <c r="O41" s="116" t="s">
        <v>843</v>
      </c>
      <c r="P41" s="116">
        <v>0</v>
      </c>
      <c r="Q41" s="115" t="s">
        <v>843</v>
      </c>
      <c r="R41" s="117">
        <f t="shared" si="0"/>
        <v>2</v>
      </c>
      <c r="S41" s="118">
        <f t="shared" si="1"/>
        <v>1</v>
      </c>
      <c r="T41" s="112" t="s">
        <v>861</v>
      </c>
      <c r="U41" s="112" t="s">
        <v>996</v>
      </c>
      <c r="V41" s="112" t="s">
        <v>1006</v>
      </c>
      <c r="W41" s="119" t="str">
        <f>IF( ISBLANK(C41), "", VLOOKUP(C41, Poke_Ref!B:D, 3, FALSE) )</f>
        <v>Normal</v>
      </c>
      <c r="X41" s="120" t="str">
        <f>IF( ISBLANK(C41), "", VLOOKUP(C41, Poke_Ref!B:E, 4, FALSE) )</f>
        <v>—</v>
      </c>
      <c r="Y41" s="125"/>
      <c r="Z41" s="125"/>
      <c r="AA41" s="125"/>
      <c r="AB41" s="125"/>
      <c r="AC41" s="122" t="str">
        <f>IF(VLOOKUP(C41,Hidden_Abilities!B$2:C989, 2, FALSE) = J41, "YES", "NO")</f>
        <v>YES</v>
      </c>
    </row>
    <row r="42" spans="1:29" ht="26.25" customHeight="1" x14ac:dyDescent="0.2">
      <c r="A42" s="87"/>
      <c r="B42" s="111" t="str">
        <f t="array" aca="1" ref="B42" ca="1">IFERROR(IMAGE(INDEX(Poke_Ref!$C$2:$C$745, MATCH(C42, Poke_Ref!$B$2:$B$745,0)), 3), "")</f>
        <v/>
      </c>
      <c r="C42" s="112" t="s">
        <v>182</v>
      </c>
      <c r="D42" s="112"/>
      <c r="E42" s="113"/>
      <c r="F42" s="112">
        <v>30</v>
      </c>
      <c r="G42" s="114" t="s">
        <v>849</v>
      </c>
      <c r="H42" s="112" t="s">
        <v>998</v>
      </c>
      <c r="I42" s="112" t="s">
        <v>840</v>
      </c>
      <c r="J42" s="112" t="s">
        <v>1004</v>
      </c>
      <c r="K42" s="112" t="s">
        <v>868</v>
      </c>
      <c r="L42" s="115" t="s">
        <v>843</v>
      </c>
      <c r="M42" s="116" t="s">
        <v>843</v>
      </c>
      <c r="N42" s="116">
        <v>0</v>
      </c>
      <c r="O42" s="115">
        <v>31</v>
      </c>
      <c r="P42" s="116" t="s">
        <v>843</v>
      </c>
      <c r="Q42" s="123">
        <v>31</v>
      </c>
      <c r="R42" s="117">
        <f t="shared" si="0"/>
        <v>2</v>
      </c>
      <c r="S42" s="118">
        <f t="shared" si="1"/>
        <v>1</v>
      </c>
      <c r="T42" s="112" t="s">
        <v>861</v>
      </c>
      <c r="U42" s="112" t="s">
        <v>996</v>
      </c>
      <c r="V42" s="112" t="s">
        <v>1007</v>
      </c>
      <c r="W42" s="119" t="str">
        <f>IF( ISBLANK(C42), "", VLOOKUP(C42, Poke_Ref!B:D, 3, FALSE) )</f>
        <v>Normal</v>
      </c>
      <c r="X42" s="120" t="str">
        <f>IF( ISBLANK(C42), "", VLOOKUP(C42, Poke_Ref!B:E, 4, FALSE) )</f>
        <v>—</v>
      </c>
      <c r="Y42" s="125"/>
      <c r="Z42" s="125"/>
      <c r="AA42" s="125"/>
      <c r="AB42" s="125"/>
      <c r="AC42" s="122" t="str">
        <f>IF(VLOOKUP(C42,Hidden_Abilities!B$2:C989, 2, FALSE) = J42, "YES", "NO")</f>
        <v>YES</v>
      </c>
    </row>
    <row r="43" spans="1:29" ht="26.25" customHeight="1" x14ac:dyDescent="0.2">
      <c r="A43" s="87"/>
      <c r="B43" s="111" t="str">
        <f t="array" aca="1" ref="B43" ca="1">IFERROR(IMAGE(INDEX(Poke_Ref!$C$2:$C$745, MATCH(C43, Poke_Ref!$B$2:$B$745,0)), 3), "")</f>
        <v/>
      </c>
      <c r="C43" s="112" t="s">
        <v>182</v>
      </c>
      <c r="D43" s="112"/>
      <c r="E43" s="113"/>
      <c r="F43" s="112"/>
      <c r="G43" s="114" t="s">
        <v>849</v>
      </c>
      <c r="H43" s="112" t="s">
        <v>839</v>
      </c>
      <c r="I43" s="112"/>
      <c r="J43" s="112" t="s">
        <v>995</v>
      </c>
      <c r="K43" s="112" t="s">
        <v>950</v>
      </c>
      <c r="L43" s="116" t="s">
        <v>843</v>
      </c>
      <c r="M43" s="115">
        <v>31</v>
      </c>
      <c r="N43" s="116">
        <v>31</v>
      </c>
      <c r="O43" s="116" t="s">
        <v>843</v>
      </c>
      <c r="P43" s="116">
        <v>0</v>
      </c>
      <c r="Q43" s="115" t="s">
        <v>843</v>
      </c>
      <c r="R43" s="117">
        <f t="shared" si="0"/>
        <v>2</v>
      </c>
      <c r="S43" s="118">
        <f t="shared" si="1"/>
        <v>1</v>
      </c>
      <c r="T43" s="112" t="s">
        <v>861</v>
      </c>
      <c r="U43" s="112" t="s">
        <v>996</v>
      </c>
      <c r="V43" s="112" t="s">
        <v>1008</v>
      </c>
      <c r="W43" s="119" t="str">
        <f>IF( ISBLANK(C43), "", VLOOKUP(C43, Poke_Ref!B:D, 3, FALSE) )</f>
        <v>Normal</v>
      </c>
      <c r="X43" s="120" t="str">
        <f>IF( ISBLANK(C43), "", VLOOKUP(C43, Poke_Ref!B:E, 4, FALSE) )</f>
        <v>—</v>
      </c>
      <c r="Y43" s="125"/>
      <c r="Z43" s="125"/>
      <c r="AA43" s="125"/>
      <c r="AB43" s="125"/>
      <c r="AC43" s="122" t="str">
        <f>IF(VLOOKUP(C43,Hidden_Abilities!B$2:C989, 2, FALSE) = J43, "YES", "NO")</f>
        <v>NO</v>
      </c>
    </row>
    <row r="44" spans="1:29" ht="26.25" customHeight="1" x14ac:dyDescent="0.2">
      <c r="A44" s="87"/>
      <c r="B44" s="111" t="str">
        <f t="array" aca="1" ref="B44" ca="1">IFERROR(IMAGE(INDEX(Poke_Ref!$C$2:$C$745, MATCH(C44, Poke_Ref!$B$2:$B$745,0)), 3), "")</f>
        <v/>
      </c>
      <c r="C44" s="112" t="s">
        <v>182</v>
      </c>
      <c r="D44" s="112"/>
      <c r="E44" s="113"/>
      <c r="F44" s="112"/>
      <c r="G44" s="114" t="s">
        <v>849</v>
      </c>
      <c r="H44" s="112" t="s">
        <v>839</v>
      </c>
      <c r="I44" s="112"/>
      <c r="J44" s="112" t="s">
        <v>1004</v>
      </c>
      <c r="K44" s="112" t="s">
        <v>875</v>
      </c>
      <c r="L44" s="116" t="s">
        <v>843</v>
      </c>
      <c r="M44" s="116">
        <v>31</v>
      </c>
      <c r="N44" s="116" t="s">
        <v>843</v>
      </c>
      <c r="O44" s="116" t="s">
        <v>843</v>
      </c>
      <c r="P44" s="115">
        <v>0</v>
      </c>
      <c r="Q44" s="115">
        <v>31</v>
      </c>
      <c r="R44" s="117">
        <f t="shared" si="0"/>
        <v>2</v>
      </c>
      <c r="S44" s="118">
        <f t="shared" si="1"/>
        <v>1</v>
      </c>
      <c r="T44" s="112" t="s">
        <v>861</v>
      </c>
      <c r="U44" s="112" t="s">
        <v>996</v>
      </c>
      <c r="V44" s="112" t="s">
        <v>790</v>
      </c>
      <c r="W44" s="119" t="str">
        <f>IF( ISBLANK(C44), "", VLOOKUP(C44, Poke_Ref!B:D, 3, FALSE) )</f>
        <v>Normal</v>
      </c>
      <c r="X44" s="120" t="str">
        <f>IF( ISBLANK(C44), "", VLOOKUP(C44, Poke_Ref!B:E, 4, FALSE) )</f>
        <v>—</v>
      </c>
      <c r="Y44" s="125"/>
      <c r="Z44" s="125"/>
      <c r="AA44" s="125"/>
      <c r="AB44" s="125"/>
      <c r="AC44" s="122" t="str">
        <f>IF(VLOOKUP(C44,Hidden_Abilities!B$2:C989, 2, FALSE) = J44, "YES", "NO")</f>
        <v>YES</v>
      </c>
    </row>
    <row r="45" spans="1:29" ht="26.25" customHeight="1" x14ac:dyDescent="0.2">
      <c r="A45" s="87"/>
      <c r="B45" s="111" t="str">
        <f t="array" aca="1" ref="B45" ca="1">IFERROR(IMAGE(INDEX(Poke_Ref!$C$2:$C$745, MATCH(C45, Poke_Ref!$B$2:$B$745,0)), 3), "")</f>
        <v/>
      </c>
      <c r="C45" s="112" t="s">
        <v>182</v>
      </c>
      <c r="D45" s="112"/>
      <c r="E45" s="113"/>
      <c r="F45" s="112"/>
      <c r="G45" s="114" t="s">
        <v>849</v>
      </c>
      <c r="H45" s="112" t="s">
        <v>857</v>
      </c>
      <c r="I45" s="112"/>
      <c r="J45" s="112" t="s">
        <v>995</v>
      </c>
      <c r="K45" s="112" t="s">
        <v>1009</v>
      </c>
      <c r="L45" s="115" t="s">
        <v>843</v>
      </c>
      <c r="M45" s="116">
        <v>31</v>
      </c>
      <c r="N45" s="116">
        <v>31</v>
      </c>
      <c r="O45" s="115" t="s">
        <v>843</v>
      </c>
      <c r="P45" s="116" t="s">
        <v>843</v>
      </c>
      <c r="Q45" s="116">
        <v>0</v>
      </c>
      <c r="R45" s="117">
        <f t="shared" si="0"/>
        <v>2</v>
      </c>
      <c r="S45" s="118">
        <f t="shared" si="1"/>
        <v>1</v>
      </c>
      <c r="T45" s="112" t="s">
        <v>861</v>
      </c>
      <c r="U45" s="112" t="s">
        <v>996</v>
      </c>
      <c r="V45" s="112" t="s">
        <v>1010</v>
      </c>
      <c r="W45" s="119" t="str">
        <f>IF( ISBLANK(C45), "", VLOOKUP(C45, Poke_Ref!B:D, 3, FALSE) )</f>
        <v>Normal</v>
      </c>
      <c r="X45" s="120" t="str">
        <f>IF( ISBLANK(C45), "", VLOOKUP(C45, Poke_Ref!B:E, 4, FALSE) )</f>
        <v>—</v>
      </c>
      <c r="Y45" s="125"/>
      <c r="Z45" s="125"/>
      <c r="AA45" s="125"/>
      <c r="AB45" s="125"/>
      <c r="AC45" s="122" t="str">
        <f>IF(VLOOKUP(C45,Hidden_Abilities!B$2:C989, 2, FALSE) = J45, "YES", "NO")</f>
        <v>NO</v>
      </c>
    </row>
    <row r="46" spans="1:29" ht="26.25" customHeight="1" x14ac:dyDescent="0.2">
      <c r="A46" s="87"/>
      <c r="B46" s="111" t="str">
        <f t="array" aca="1" ref="B46" ca="1">IFERROR(IMAGE(INDEX(Poke_Ref!$C$2:$C$745, MATCH(C46, Poke_Ref!$B$2:$B$745,0)), 3), "")</f>
        <v/>
      </c>
      <c r="C46" s="112" t="s">
        <v>182</v>
      </c>
      <c r="D46" s="112"/>
      <c r="E46" s="113"/>
      <c r="F46" s="112"/>
      <c r="G46" s="114" t="s">
        <v>849</v>
      </c>
      <c r="H46" s="112" t="s">
        <v>998</v>
      </c>
      <c r="I46" s="112"/>
      <c r="J46" s="112" t="s">
        <v>995</v>
      </c>
      <c r="K46" s="112" t="s">
        <v>860</v>
      </c>
      <c r="L46" s="116" t="s">
        <v>843</v>
      </c>
      <c r="M46" s="116">
        <v>31</v>
      </c>
      <c r="N46" s="116" t="s">
        <v>843</v>
      </c>
      <c r="O46" s="115">
        <v>0</v>
      </c>
      <c r="P46" s="123" t="s">
        <v>843</v>
      </c>
      <c r="Q46" s="115">
        <v>31</v>
      </c>
      <c r="R46" s="117">
        <f t="shared" si="0"/>
        <v>2</v>
      </c>
      <c r="S46" s="118">
        <f t="shared" si="1"/>
        <v>1</v>
      </c>
      <c r="T46" s="112" t="s">
        <v>861</v>
      </c>
      <c r="U46" s="112" t="s">
        <v>996</v>
      </c>
      <c r="V46" s="112" t="s">
        <v>1011</v>
      </c>
      <c r="W46" s="119" t="str">
        <f>IF( ISBLANK(C46), "", VLOOKUP(C46, Poke_Ref!B:D, 3, FALSE) )</f>
        <v>Normal</v>
      </c>
      <c r="X46" s="120" t="str">
        <f>IF( ISBLANK(C46), "", VLOOKUP(C46, Poke_Ref!B:E, 4, FALSE) )</f>
        <v>—</v>
      </c>
      <c r="Y46" s="125"/>
      <c r="Z46" s="125"/>
      <c r="AA46" s="125"/>
      <c r="AB46" s="125"/>
      <c r="AC46" s="122" t="str">
        <f>IF(VLOOKUP(C46,Hidden_Abilities!B$2:C989, 2, FALSE) = J46, "YES", "NO")</f>
        <v>NO</v>
      </c>
    </row>
    <row r="47" spans="1:29" ht="26.25" customHeight="1" x14ac:dyDescent="0.2">
      <c r="A47" s="87"/>
      <c r="B47" s="111" t="str">
        <f t="array" aca="1" ref="B47" ca="1">IFERROR(IMAGE(INDEX(Poke_Ref!$C$2:$C$745, MATCH(C47, Poke_Ref!$B$2:$B$745,0)), 3), "")</f>
        <v/>
      </c>
      <c r="C47" s="112" t="s">
        <v>182</v>
      </c>
      <c r="D47" s="112" t="s">
        <v>1012</v>
      </c>
      <c r="E47" s="113"/>
      <c r="F47" s="112"/>
      <c r="G47" s="114" t="s">
        <v>849</v>
      </c>
      <c r="H47" s="112" t="s">
        <v>974</v>
      </c>
      <c r="I47" s="112"/>
      <c r="J47" s="112" t="s">
        <v>995</v>
      </c>
      <c r="K47" s="112" t="s">
        <v>984</v>
      </c>
      <c r="L47" s="116" t="s">
        <v>843</v>
      </c>
      <c r="M47" s="115" t="s">
        <v>843</v>
      </c>
      <c r="N47" s="116">
        <v>31</v>
      </c>
      <c r="O47" s="116" t="s">
        <v>843</v>
      </c>
      <c r="P47" s="123">
        <v>31</v>
      </c>
      <c r="Q47" s="115">
        <v>0</v>
      </c>
      <c r="R47" s="117">
        <f t="shared" si="0"/>
        <v>2</v>
      </c>
      <c r="S47" s="118">
        <f t="shared" si="1"/>
        <v>1</v>
      </c>
      <c r="T47" s="112" t="s">
        <v>861</v>
      </c>
      <c r="U47" s="112" t="s">
        <v>996</v>
      </c>
      <c r="V47" s="112" t="s">
        <v>1013</v>
      </c>
      <c r="W47" s="119" t="str">
        <f>IF( ISBLANK(C47), "", VLOOKUP(C47, Poke_Ref!B:D, 3, FALSE) )</f>
        <v>Normal</v>
      </c>
      <c r="X47" s="120" t="str">
        <f>IF( ISBLANK(C47), "", VLOOKUP(C47, Poke_Ref!B:E, 4, FALSE) )</f>
        <v>—</v>
      </c>
      <c r="Y47" s="125"/>
      <c r="Z47" s="125"/>
      <c r="AA47" s="125"/>
      <c r="AB47" s="125"/>
      <c r="AC47" s="122" t="str">
        <f>IF(VLOOKUP(C47,Hidden_Abilities!B$2:C989, 2, FALSE) = J47, "YES", "NO")</f>
        <v>NO</v>
      </c>
    </row>
    <row r="48" spans="1:29" ht="26.25" customHeight="1" x14ac:dyDescent="0.2">
      <c r="A48" s="87"/>
      <c r="B48" s="111" t="str">
        <f t="array" aca="1" ref="B48" ca="1">IFERROR(IMAGE(INDEX(Poke_Ref!$C$2:$C$745, MATCH(C48, Poke_Ref!$B$2:$B$745,0)), 3), "")</f>
        <v/>
      </c>
      <c r="C48" s="112"/>
      <c r="D48" s="112"/>
      <c r="E48" s="113"/>
      <c r="F48" s="112"/>
      <c r="G48" s="114"/>
      <c r="H48" s="112"/>
      <c r="I48" s="112"/>
      <c r="J48" s="112"/>
      <c r="K48" s="112"/>
      <c r="L48" s="116"/>
      <c r="M48" s="115"/>
      <c r="N48" s="116"/>
      <c r="O48" s="115"/>
      <c r="P48" s="116"/>
      <c r="Q48" s="116"/>
      <c r="R48" s="117">
        <f t="shared" si="0"/>
        <v>0</v>
      </c>
      <c r="S48" s="118">
        <f t="shared" si="1"/>
        <v>0</v>
      </c>
      <c r="T48" s="112"/>
      <c r="U48" s="112"/>
      <c r="V48" s="119"/>
      <c r="W48" s="119" t="str">
        <f>IF( ISBLANK(C48), "", VLOOKUP(C48, Poke_Ref!B:D, 3, FALSE) )</f>
        <v/>
      </c>
      <c r="X48" s="120" t="str">
        <f>IF( ISBLANK(C48), "", VLOOKUP(C48, Poke_Ref!B:E, 4, FALSE) )</f>
        <v/>
      </c>
      <c r="Y48" s="125"/>
      <c r="Z48" s="125"/>
      <c r="AA48" s="125"/>
      <c r="AB48" s="125"/>
      <c r="AC48" s="122" t="e">
        <f>IF(VLOOKUP(C48,Hidden_Abilities!B$2:C989, 2, FALSE) = J48, "YES", "NO")</f>
        <v>#N/A</v>
      </c>
    </row>
    <row r="49" spans="1:29" ht="26.25" customHeight="1" x14ac:dyDescent="0.2">
      <c r="A49" s="87"/>
      <c r="B49" s="111" t="str">
        <f t="array" aca="1" ref="B49" ca="1">IFERROR(IMAGE(INDEX(Poke_Ref!$C$2:$C$745, MATCH(C49, Poke_Ref!$B$2:$B$745,0)), 3), "")</f>
        <v/>
      </c>
      <c r="C49" s="112"/>
      <c r="D49" s="112"/>
      <c r="E49" s="113"/>
      <c r="F49" s="112"/>
      <c r="G49" s="114"/>
      <c r="H49" s="112"/>
      <c r="I49" s="112"/>
      <c r="J49" s="112"/>
      <c r="K49" s="112"/>
      <c r="L49" s="116"/>
      <c r="M49" s="116"/>
      <c r="N49" s="115"/>
      <c r="O49" s="116"/>
      <c r="P49" s="115"/>
      <c r="Q49" s="116"/>
      <c r="R49" s="117">
        <f t="shared" si="0"/>
        <v>0</v>
      </c>
      <c r="S49" s="118">
        <f t="shared" si="1"/>
        <v>0</v>
      </c>
      <c r="T49" s="112"/>
      <c r="U49" s="112"/>
      <c r="V49" s="119"/>
      <c r="W49" s="119" t="str">
        <f>IF( ISBLANK(C49), "", VLOOKUP(C49, Poke_Ref!B:D, 3, FALSE) )</f>
        <v/>
      </c>
      <c r="X49" s="120" t="str">
        <f>IF( ISBLANK(C49), "", VLOOKUP(C49, Poke_Ref!B:E, 4, FALSE) )</f>
        <v/>
      </c>
      <c r="Y49" s="125"/>
      <c r="Z49" s="125"/>
      <c r="AA49" s="125"/>
      <c r="AB49" s="125"/>
      <c r="AC49" s="122" t="e">
        <f>IF(VLOOKUP(C49,Hidden_Abilities!B$2:C989, 2, FALSE) = J49, "YES", "NO")</f>
        <v>#N/A</v>
      </c>
    </row>
    <row r="50" spans="1:29" ht="26.25" customHeight="1" x14ac:dyDescent="0.2">
      <c r="A50" s="87"/>
      <c r="B50" s="111" t="str">
        <f t="array" aca="1" ref="B50" ca="1">IFERROR(IMAGE(INDEX(Poke_Ref!$C$2:$C$745, MATCH(C50, Poke_Ref!$B$2:$B$745,0)), 3), "")</f>
        <v/>
      </c>
      <c r="C50" s="112"/>
      <c r="D50" s="112"/>
      <c r="E50" s="113"/>
      <c r="F50" s="112"/>
      <c r="G50" s="114"/>
      <c r="H50" s="112"/>
      <c r="I50" s="112"/>
      <c r="J50" s="112"/>
      <c r="K50" s="112"/>
      <c r="L50" s="116"/>
      <c r="M50" s="116"/>
      <c r="N50" s="115"/>
      <c r="O50" s="116"/>
      <c r="P50" s="116"/>
      <c r="Q50" s="115"/>
      <c r="R50" s="117">
        <f t="shared" si="0"/>
        <v>0</v>
      </c>
      <c r="S50" s="118">
        <f t="shared" si="1"/>
        <v>0</v>
      </c>
      <c r="T50" s="112"/>
      <c r="U50" s="112"/>
      <c r="V50" s="119"/>
      <c r="W50" s="119" t="str">
        <f>IF( ISBLANK(C50), "", VLOOKUP(C50, Poke_Ref!B:D, 3, FALSE) )</f>
        <v/>
      </c>
      <c r="X50" s="120" t="str">
        <f>IF( ISBLANK(C50), "", VLOOKUP(C50, Poke_Ref!B:E, 4, FALSE) )</f>
        <v/>
      </c>
      <c r="Y50" s="125"/>
      <c r="Z50" s="125"/>
      <c r="AA50" s="125"/>
      <c r="AB50" s="125"/>
      <c r="AC50" s="122" t="e">
        <f>IF(VLOOKUP(C50,Hidden_Abilities!B$2:C989, 2, FALSE) = J50, "YES", "NO")</f>
        <v>#N/A</v>
      </c>
    </row>
    <row r="51" spans="1:29" ht="26.25" customHeight="1" x14ac:dyDescent="0.2">
      <c r="A51" s="87"/>
      <c r="B51" s="111" t="str">
        <f t="array" aca="1" ref="B51" ca="1">IFERROR(IMAGE(INDEX(Poke_Ref!$C$2:$C$745, MATCH(C51, Poke_Ref!$B$2:$B$745,0)), 3), "")</f>
        <v/>
      </c>
      <c r="C51" s="112"/>
      <c r="D51" s="112"/>
      <c r="E51" s="113"/>
      <c r="F51" s="112"/>
      <c r="G51" s="114"/>
      <c r="H51" s="112"/>
      <c r="I51" s="112"/>
      <c r="J51" s="112"/>
      <c r="K51" s="112"/>
      <c r="L51" s="116"/>
      <c r="M51" s="116"/>
      <c r="N51" s="116"/>
      <c r="O51" s="116"/>
      <c r="P51" s="115"/>
      <c r="Q51" s="115"/>
      <c r="R51" s="117">
        <f t="shared" si="0"/>
        <v>0</v>
      </c>
      <c r="S51" s="118">
        <f t="shared" si="1"/>
        <v>0</v>
      </c>
      <c r="T51" s="112"/>
      <c r="U51" s="112"/>
      <c r="V51" s="119"/>
      <c r="W51" s="119" t="str">
        <f>IF( ISBLANK(C51), "", VLOOKUP(C51, Poke_Ref!B:D, 3, FALSE) )</f>
        <v/>
      </c>
      <c r="X51" s="120" t="str">
        <f>IF( ISBLANK(C51), "", VLOOKUP(C51, Poke_Ref!B:E, 4, FALSE) )</f>
        <v/>
      </c>
      <c r="Y51" s="125"/>
      <c r="Z51" s="125"/>
      <c r="AA51" s="125"/>
      <c r="AB51" s="125"/>
      <c r="AC51" s="122" t="e">
        <f>IF(VLOOKUP(C51,Hidden_Abilities!B$2:C989, 2, FALSE) = J51, "YES", "NO")</f>
        <v>#N/A</v>
      </c>
    </row>
    <row r="52" spans="1:29" ht="26.25" customHeight="1" x14ac:dyDescent="0.2">
      <c r="A52" s="87"/>
      <c r="B52" s="111" t="str">
        <f t="array" aca="1" ref="B52" ca="1">IFERROR(IMAGE(INDEX(Poke_Ref!$C$2:$C$745, MATCH(C52, Poke_Ref!$B$2:$B$745,0)), 3), "")</f>
        <v/>
      </c>
      <c r="C52" s="112"/>
      <c r="D52" s="112"/>
      <c r="E52" s="113"/>
      <c r="F52" s="112"/>
      <c r="G52" s="114"/>
      <c r="H52" s="112"/>
      <c r="I52" s="112"/>
      <c r="J52" s="112"/>
      <c r="K52" s="112"/>
      <c r="L52" s="116"/>
      <c r="M52" s="116"/>
      <c r="N52" s="116"/>
      <c r="O52" s="115"/>
      <c r="P52" s="115"/>
      <c r="Q52" s="116"/>
      <c r="R52" s="117">
        <f t="shared" si="0"/>
        <v>0</v>
      </c>
      <c r="S52" s="118">
        <f t="shared" si="1"/>
        <v>0</v>
      </c>
      <c r="T52" s="124"/>
      <c r="U52" s="124"/>
      <c r="V52" s="119"/>
      <c r="W52" s="119" t="str">
        <f>IF( ISBLANK(C52), "", VLOOKUP(C52, Poke_Ref!B:D, 3, FALSE) )</f>
        <v/>
      </c>
      <c r="X52" s="120" t="str">
        <f>IF( ISBLANK(C52), "", VLOOKUP(C52, Poke_Ref!B:E, 4, FALSE) )</f>
        <v/>
      </c>
      <c r="Y52" s="125"/>
      <c r="Z52" s="125"/>
      <c r="AA52" s="125"/>
      <c r="AB52" s="125"/>
      <c r="AC52" s="122" t="e">
        <f>IF(VLOOKUP(C52,Hidden_Abilities!B$2:C989, 2, FALSE) = J52, "YES", "NO")</f>
        <v>#N/A</v>
      </c>
    </row>
    <row r="53" spans="1:29" ht="26.25" customHeight="1" x14ac:dyDescent="0.2">
      <c r="A53" s="87"/>
      <c r="B53" s="111" t="str">
        <f t="array" aca="1" ref="B53" ca="1">IFERROR(IMAGE(INDEX(Poke_Ref!$C$2:$C$745, MATCH(C53, Poke_Ref!$B$2:$B$745,0)), 3), "")</f>
        <v/>
      </c>
      <c r="C53" s="112"/>
      <c r="D53" s="112"/>
      <c r="E53" s="113"/>
      <c r="F53" s="112"/>
      <c r="G53" s="114"/>
      <c r="H53" s="112"/>
      <c r="I53" s="112"/>
      <c r="J53" s="112"/>
      <c r="K53" s="112"/>
      <c r="L53" s="115"/>
      <c r="M53" s="116"/>
      <c r="N53" s="116"/>
      <c r="O53" s="115"/>
      <c r="P53" s="116"/>
      <c r="Q53" s="116"/>
      <c r="R53" s="117">
        <f t="shared" si="0"/>
        <v>0</v>
      </c>
      <c r="S53" s="118">
        <f t="shared" si="1"/>
        <v>0</v>
      </c>
      <c r="T53" s="112"/>
      <c r="U53" s="112"/>
      <c r="V53" s="119"/>
      <c r="W53" s="119" t="str">
        <f>IF( ISBLANK(C53), "", VLOOKUP(C53, Poke_Ref!B:D, 3, FALSE) )</f>
        <v/>
      </c>
      <c r="X53" s="120" t="str">
        <f>IF( ISBLANK(C53), "", VLOOKUP(C53, Poke_Ref!B:E, 4, FALSE) )</f>
        <v/>
      </c>
      <c r="Y53" s="125"/>
      <c r="Z53" s="125"/>
      <c r="AA53" s="125"/>
      <c r="AB53" s="125"/>
      <c r="AC53" s="122" t="e">
        <f>IF(VLOOKUP(C53,Hidden_Abilities!B$2:C989, 2, FALSE) = J53, "YES", "NO")</f>
        <v>#N/A</v>
      </c>
    </row>
    <row r="54" spans="1:29" ht="26.25" customHeight="1" x14ac:dyDescent="0.2">
      <c r="A54" s="87"/>
      <c r="B54" s="111" t="str">
        <f t="array" aca="1" ref="B54" ca="1">IFERROR(IMAGE(INDEX(Poke_Ref!$C$2:$C$745, MATCH(C54, Poke_Ref!$B$2:$B$745,0)), 3), "")</f>
        <v/>
      </c>
      <c r="C54" s="112"/>
      <c r="D54" s="112"/>
      <c r="E54" s="113"/>
      <c r="F54" s="112"/>
      <c r="G54" s="114"/>
      <c r="H54" s="112"/>
      <c r="I54" s="112"/>
      <c r="J54" s="112"/>
      <c r="K54" s="112"/>
      <c r="L54" s="116"/>
      <c r="M54" s="115"/>
      <c r="N54" s="116"/>
      <c r="O54" s="115"/>
      <c r="P54" s="116"/>
      <c r="Q54" s="123"/>
      <c r="R54" s="117">
        <f t="shared" si="0"/>
        <v>0</v>
      </c>
      <c r="S54" s="118">
        <f t="shared" si="1"/>
        <v>0</v>
      </c>
      <c r="T54" s="112"/>
      <c r="U54" s="112"/>
      <c r="V54" s="119"/>
      <c r="W54" s="119" t="str">
        <f>IF( ISBLANK(C54), "", VLOOKUP(C54, Poke_Ref!B:D, 3, FALSE) )</f>
        <v/>
      </c>
      <c r="X54" s="120" t="str">
        <f>IF( ISBLANK(C54), "", VLOOKUP(C54, Poke_Ref!B:E, 4, FALSE) )</f>
        <v/>
      </c>
      <c r="Y54" s="125"/>
      <c r="Z54" s="125"/>
      <c r="AA54" s="125"/>
      <c r="AB54" s="125"/>
      <c r="AC54" s="122" t="e">
        <f>IF(VLOOKUP(C54,Hidden_Abilities!B$2:C989, 2, FALSE) = J54, "YES", "NO")</f>
        <v>#N/A</v>
      </c>
    </row>
    <row r="55" spans="1:29" ht="26.25" customHeight="1" x14ac:dyDescent="0.2">
      <c r="A55" s="87"/>
      <c r="B55" s="111" t="str">
        <f t="array" aca="1" ref="B55" ca="1">IFERROR(IMAGE(INDEX(Poke_Ref!$C$2:$C$745, MATCH(C55, Poke_Ref!$B$2:$B$745,0)), 3), "")</f>
        <v/>
      </c>
      <c r="C55" s="112"/>
      <c r="D55" s="112"/>
      <c r="E55" s="113"/>
      <c r="F55" s="112"/>
      <c r="G55" s="114"/>
      <c r="H55" s="112"/>
      <c r="I55" s="112"/>
      <c r="J55" s="112"/>
      <c r="K55" s="112"/>
      <c r="L55" s="115"/>
      <c r="M55" s="115"/>
      <c r="N55" s="116"/>
      <c r="O55" s="115"/>
      <c r="P55" s="115"/>
      <c r="Q55" s="116"/>
      <c r="R55" s="117">
        <f t="shared" si="0"/>
        <v>0</v>
      </c>
      <c r="S55" s="118">
        <f t="shared" si="1"/>
        <v>0</v>
      </c>
      <c r="T55" s="112"/>
      <c r="U55" s="112"/>
      <c r="V55" s="119"/>
      <c r="W55" s="119" t="str">
        <f>IF( ISBLANK(C55), "", VLOOKUP(C55, Poke_Ref!B:D, 3, FALSE) )</f>
        <v/>
      </c>
      <c r="X55" s="120" t="str">
        <f>IF( ISBLANK(C55), "", VLOOKUP(C55, Poke_Ref!B:E, 4, FALSE) )</f>
        <v/>
      </c>
      <c r="Y55" s="125"/>
      <c r="Z55" s="125"/>
      <c r="AA55" s="125"/>
      <c r="AB55" s="125"/>
      <c r="AC55" s="122" t="e">
        <f>IF(VLOOKUP(C55,Hidden_Abilities!B$2:C989, 2, FALSE) = J55, "YES", "NO")</f>
        <v>#N/A</v>
      </c>
    </row>
    <row r="56" spans="1:29" ht="26.25" customHeight="1" x14ac:dyDescent="0.2">
      <c r="A56" s="87"/>
      <c r="B56" s="111" t="str">
        <f t="array" aca="1" ref="B56" ca="1">IFERROR(IMAGE(INDEX(Poke_Ref!$C$2:$C$745, MATCH(C56, Poke_Ref!$B$2:$B$745,0)), 3), "")</f>
        <v/>
      </c>
      <c r="C56" s="112"/>
      <c r="D56" s="112"/>
      <c r="E56" s="113"/>
      <c r="F56" s="112"/>
      <c r="G56" s="114"/>
      <c r="H56" s="112"/>
      <c r="I56" s="112"/>
      <c r="J56" s="112"/>
      <c r="K56" s="112"/>
      <c r="L56" s="115"/>
      <c r="M56" s="116"/>
      <c r="N56" s="116"/>
      <c r="O56" s="116"/>
      <c r="P56" s="115"/>
      <c r="Q56" s="116"/>
      <c r="R56" s="117">
        <f t="shared" si="0"/>
        <v>0</v>
      </c>
      <c r="S56" s="118">
        <f t="shared" si="1"/>
        <v>0</v>
      </c>
      <c r="T56" s="112"/>
      <c r="U56" s="112"/>
      <c r="V56" s="119"/>
      <c r="W56" s="119" t="str">
        <f>IF( ISBLANK(C56), "", VLOOKUP(C56, Poke_Ref!B:D, 3, FALSE) )</f>
        <v/>
      </c>
      <c r="X56" s="120" t="str">
        <f>IF( ISBLANK(C56), "", VLOOKUP(C56, Poke_Ref!B:E, 4, FALSE) )</f>
        <v/>
      </c>
      <c r="Y56" s="125"/>
      <c r="Z56" s="125"/>
      <c r="AA56" s="125"/>
      <c r="AB56" s="125"/>
      <c r="AC56" s="122" t="e">
        <f>IF(VLOOKUP(C56,Hidden_Abilities!B$2:C989, 2, FALSE) = J56, "YES", "NO")</f>
        <v>#N/A</v>
      </c>
    </row>
    <row r="57" spans="1:29" ht="26.25" customHeight="1" x14ac:dyDescent="0.2">
      <c r="A57" s="87"/>
      <c r="B57" s="111" t="str">
        <f t="array" aca="1" ref="B57" ca="1">IFERROR(IMAGE(INDEX(Poke_Ref!$C$2:$C$745, MATCH(C57, Poke_Ref!$B$2:$B$745,0)), 3), "")</f>
        <v/>
      </c>
      <c r="C57" s="112"/>
      <c r="D57" s="112"/>
      <c r="E57" s="113"/>
      <c r="F57" s="112"/>
      <c r="G57" s="114"/>
      <c r="H57" s="112"/>
      <c r="I57" s="112"/>
      <c r="J57" s="112"/>
      <c r="K57" s="112"/>
      <c r="L57" s="116"/>
      <c r="M57" s="115"/>
      <c r="N57" s="116"/>
      <c r="O57" s="116"/>
      <c r="P57" s="115"/>
      <c r="Q57" s="116"/>
      <c r="R57" s="117">
        <f t="shared" si="0"/>
        <v>0</v>
      </c>
      <c r="S57" s="118">
        <f t="shared" si="1"/>
        <v>0</v>
      </c>
      <c r="T57" s="112"/>
      <c r="U57" s="112"/>
      <c r="V57" s="119"/>
      <c r="W57" s="119" t="str">
        <f>IF( ISBLANK(C57), "", VLOOKUP(C57, Poke_Ref!B:D, 3, FALSE) )</f>
        <v/>
      </c>
      <c r="X57" s="120" t="str">
        <f>IF( ISBLANK(C57), "", VLOOKUP(C57, Poke_Ref!B:E, 4, FALSE) )</f>
        <v/>
      </c>
      <c r="Y57" s="125"/>
      <c r="Z57" s="125"/>
      <c r="AA57" s="125"/>
      <c r="AB57" s="125"/>
      <c r="AC57" s="122" t="e">
        <f>IF(VLOOKUP(C57,Hidden_Abilities!B$2:C989, 2, FALSE) = J57, "YES", "NO")</f>
        <v>#N/A</v>
      </c>
    </row>
    <row r="58" spans="1:29" ht="26.25" customHeight="1" x14ac:dyDescent="0.2">
      <c r="A58" s="87"/>
      <c r="B58" s="111" t="str">
        <f t="array" aca="1" ref="B58" ca="1">IFERROR(IMAGE(INDEX(Poke_Ref!$C$2:$C$745, MATCH(C58, Poke_Ref!$B$2:$B$745,0)), 3), "")</f>
        <v/>
      </c>
      <c r="C58" s="112"/>
      <c r="D58" s="112"/>
      <c r="E58" s="113"/>
      <c r="F58" s="112"/>
      <c r="G58" s="114"/>
      <c r="H58" s="112"/>
      <c r="I58" s="112"/>
      <c r="J58" s="112"/>
      <c r="K58" s="112"/>
      <c r="L58" s="116"/>
      <c r="M58" s="116"/>
      <c r="N58" s="115"/>
      <c r="O58" s="116"/>
      <c r="P58" s="115"/>
      <c r="Q58" s="116"/>
      <c r="R58" s="117">
        <f t="shared" si="0"/>
        <v>0</v>
      </c>
      <c r="S58" s="118">
        <f t="shared" si="1"/>
        <v>0</v>
      </c>
      <c r="T58" s="112"/>
      <c r="U58" s="112"/>
      <c r="V58" s="119"/>
      <c r="W58" s="119" t="str">
        <f>IF( ISBLANK(C58), "", VLOOKUP(C58, Poke_Ref!B:D, 3, FALSE) )</f>
        <v/>
      </c>
      <c r="X58" s="120" t="str">
        <f>IF( ISBLANK(C58), "", VLOOKUP(C58, Poke_Ref!B:E, 4, FALSE) )</f>
        <v/>
      </c>
      <c r="Y58" s="125"/>
      <c r="Z58" s="125"/>
      <c r="AA58" s="125"/>
      <c r="AB58" s="125"/>
      <c r="AC58" s="122" t="e">
        <f>IF(VLOOKUP(C58,Hidden_Abilities!B$2:C989, 2, FALSE) = J58, "YES", "NO")</f>
        <v>#N/A</v>
      </c>
    </row>
    <row r="59" spans="1:29" ht="26.25" customHeight="1" x14ac:dyDescent="0.2">
      <c r="A59" s="87"/>
      <c r="B59" s="111" t="str">
        <f t="array" aca="1" ref="B59" ca="1">IFERROR(IMAGE(INDEX(Poke_Ref!$C$2:$C$745, MATCH(C59, Poke_Ref!$B$2:$B$745,0)), 3), "")</f>
        <v/>
      </c>
      <c r="C59" s="112"/>
      <c r="D59" s="112"/>
      <c r="E59" s="113"/>
      <c r="F59" s="112"/>
      <c r="G59" s="114"/>
      <c r="H59" s="112"/>
      <c r="I59" s="112"/>
      <c r="J59" s="112"/>
      <c r="K59" s="112"/>
      <c r="L59" s="116"/>
      <c r="M59" s="116"/>
      <c r="N59" s="115"/>
      <c r="O59" s="116"/>
      <c r="P59" s="116"/>
      <c r="Q59" s="115"/>
      <c r="R59" s="117">
        <f t="shared" si="0"/>
        <v>0</v>
      </c>
      <c r="S59" s="118">
        <f t="shared" si="1"/>
        <v>0</v>
      </c>
      <c r="T59" s="112"/>
      <c r="U59" s="112"/>
      <c r="V59" s="119"/>
      <c r="W59" s="119" t="str">
        <f>IF( ISBLANK(C59), "", VLOOKUP(C59, Poke_Ref!B:D, 3, FALSE) )</f>
        <v/>
      </c>
      <c r="X59" s="120" t="str">
        <f>IF( ISBLANK(C59), "", VLOOKUP(C59, Poke_Ref!B:E, 4, FALSE) )</f>
        <v/>
      </c>
      <c r="Y59" s="125"/>
      <c r="Z59" s="125"/>
      <c r="AA59" s="125"/>
      <c r="AB59" s="125"/>
      <c r="AC59" s="122" t="e">
        <f>IF(VLOOKUP(C59,Hidden_Abilities!B$2:C989, 2, FALSE) = J59, "YES", "NO")</f>
        <v>#N/A</v>
      </c>
    </row>
    <row r="60" spans="1:29" ht="26.25" customHeight="1" x14ac:dyDescent="0.2">
      <c r="A60" s="87"/>
      <c r="B60" s="111" t="str">
        <f t="array" aca="1" ref="B60" ca="1">IFERROR(IMAGE(INDEX(Poke_Ref!$C$2:$C$745, MATCH(C60, Poke_Ref!$B$2:$B$745,0)), 3), "")</f>
        <v/>
      </c>
      <c r="C60" s="112"/>
      <c r="D60" s="112"/>
      <c r="E60" s="113"/>
      <c r="F60" s="112"/>
      <c r="G60" s="114"/>
      <c r="H60" s="112"/>
      <c r="I60" s="112"/>
      <c r="J60" s="112"/>
      <c r="K60" s="112"/>
      <c r="L60" s="116"/>
      <c r="M60" s="116"/>
      <c r="N60" s="116"/>
      <c r="O60" s="115"/>
      <c r="P60" s="116"/>
      <c r="Q60" s="115"/>
      <c r="R60" s="117">
        <f t="shared" si="0"/>
        <v>0</v>
      </c>
      <c r="S60" s="118">
        <f t="shared" si="1"/>
        <v>0</v>
      </c>
      <c r="T60" s="112"/>
      <c r="U60" s="112"/>
      <c r="V60" s="119"/>
      <c r="W60" s="119" t="str">
        <f>IF( ISBLANK(C60), "", VLOOKUP(C60, Poke_Ref!B:D, 3, FALSE) )</f>
        <v/>
      </c>
      <c r="X60" s="120" t="str">
        <f>IF( ISBLANK(C60), "", VLOOKUP(C60, Poke_Ref!B:E, 4, FALSE) )</f>
        <v/>
      </c>
      <c r="Y60" s="125"/>
      <c r="Z60" s="125"/>
      <c r="AA60" s="125"/>
      <c r="AB60" s="125"/>
      <c r="AC60" s="122" t="e">
        <f>IF(VLOOKUP(C60,Hidden_Abilities!B$2:C989, 2, FALSE) = J60, "YES", "NO")</f>
        <v>#N/A</v>
      </c>
    </row>
    <row r="61" spans="1:29" ht="26.25" customHeight="1" x14ac:dyDescent="0.2">
      <c r="A61" s="87"/>
      <c r="B61" s="111" t="str">
        <f t="array" aca="1" ref="B61" ca="1">IFERROR(IMAGE(INDEX(Poke_Ref!$C$2:$C$745, MATCH(C61, Poke_Ref!$B$2:$B$745,0)), 3), "")</f>
        <v/>
      </c>
      <c r="C61" s="112"/>
      <c r="D61" s="112"/>
      <c r="E61" s="113"/>
      <c r="F61" s="112"/>
      <c r="G61" s="114"/>
      <c r="H61" s="112"/>
      <c r="I61" s="112"/>
      <c r="J61" s="112"/>
      <c r="K61" s="112"/>
      <c r="L61" s="116"/>
      <c r="M61" s="116"/>
      <c r="N61" s="116"/>
      <c r="O61" s="116"/>
      <c r="P61" s="115"/>
      <c r="Q61" s="115"/>
      <c r="R61" s="117">
        <f t="shared" si="0"/>
        <v>0</v>
      </c>
      <c r="S61" s="118">
        <f t="shared" si="1"/>
        <v>0</v>
      </c>
      <c r="T61" s="112"/>
      <c r="U61" s="112"/>
      <c r="V61" s="119"/>
      <c r="W61" s="119" t="str">
        <f>IF( ISBLANK(C61), "", VLOOKUP(C61, Poke_Ref!B:D, 3, FALSE) )</f>
        <v/>
      </c>
      <c r="X61" s="120" t="str">
        <f>IF( ISBLANK(C61), "", VLOOKUP(C61, Poke_Ref!B:E, 4, FALSE) )</f>
        <v/>
      </c>
      <c r="Y61" s="125"/>
      <c r="Z61" s="125"/>
      <c r="AA61" s="125"/>
      <c r="AB61" s="125"/>
      <c r="AC61" s="122" t="e">
        <f>IF(VLOOKUP(C61,Hidden_Abilities!B$2:C989, 2, FALSE) = J61, "YES", "NO")</f>
        <v>#N/A</v>
      </c>
    </row>
    <row r="62" spans="1:29" ht="26.25" customHeight="1" x14ac:dyDescent="0.2">
      <c r="A62" s="87"/>
      <c r="B62" s="111" t="str">
        <f t="array" aca="1" ref="B62" ca="1">IFERROR(IMAGE(INDEX(Poke_Ref!$C$2:$C$745, MATCH(C62, Poke_Ref!$B$2:$B$745,0)), 3), "")</f>
        <v/>
      </c>
      <c r="C62" s="112"/>
      <c r="D62" s="112"/>
      <c r="E62" s="113"/>
      <c r="F62" s="112"/>
      <c r="G62" s="114"/>
      <c r="H62" s="112"/>
      <c r="I62" s="112"/>
      <c r="J62" s="112"/>
      <c r="K62" s="112"/>
      <c r="L62" s="116"/>
      <c r="M62" s="116"/>
      <c r="N62" s="115"/>
      <c r="O62" s="115"/>
      <c r="P62" s="116"/>
      <c r="Q62" s="115"/>
      <c r="R62" s="117">
        <f t="shared" si="0"/>
        <v>0</v>
      </c>
      <c r="S62" s="118">
        <f t="shared" si="1"/>
        <v>0</v>
      </c>
      <c r="T62" s="112"/>
      <c r="U62" s="112"/>
      <c r="V62" s="119"/>
      <c r="W62" s="119" t="str">
        <f>IF( ISBLANK(C62), "", VLOOKUP(C62, Poke_Ref!B:D, 3, FALSE) )</f>
        <v/>
      </c>
      <c r="X62" s="120" t="str">
        <f>IF( ISBLANK(C62), "", VLOOKUP(C62, Poke_Ref!B:E, 4, FALSE) )</f>
        <v/>
      </c>
      <c r="Y62" s="125"/>
      <c r="Z62" s="125"/>
      <c r="AA62" s="125"/>
      <c r="AB62" s="125"/>
      <c r="AC62" s="122" t="e">
        <f>IF(VLOOKUP(C62,Hidden_Abilities!B$2:C989, 2, FALSE) = J62, "YES", "NO")</f>
        <v>#N/A</v>
      </c>
    </row>
    <row r="63" spans="1:29" ht="26.25" customHeight="1" x14ac:dyDescent="0.2">
      <c r="A63" s="87"/>
      <c r="B63" s="111" t="str">
        <f t="array" aca="1" ref="B63" ca="1">IFERROR(IMAGE(INDEX(Poke_Ref!$C$2:$C$745, MATCH(C63, Poke_Ref!$B$2:$B$745,0)), 3), "")</f>
        <v/>
      </c>
      <c r="C63" s="112"/>
      <c r="D63" s="112"/>
      <c r="E63" s="113"/>
      <c r="F63" s="112"/>
      <c r="G63" s="114"/>
      <c r="H63" s="112"/>
      <c r="I63" s="112"/>
      <c r="J63" s="112"/>
      <c r="K63" s="112"/>
      <c r="L63" s="116"/>
      <c r="M63" s="115"/>
      <c r="N63" s="115"/>
      <c r="O63" s="116"/>
      <c r="P63" s="116"/>
      <c r="Q63" s="116"/>
      <c r="R63" s="117">
        <f t="shared" si="0"/>
        <v>0</v>
      </c>
      <c r="S63" s="118">
        <f t="shared" si="1"/>
        <v>0</v>
      </c>
      <c r="T63" s="112"/>
      <c r="U63" s="112"/>
      <c r="V63" s="119"/>
      <c r="W63" s="119" t="str">
        <f>IF( ISBLANK(C63), "", VLOOKUP(C63, Poke_Ref!B:D, 3, FALSE) )</f>
        <v/>
      </c>
      <c r="X63" s="120" t="str">
        <f>IF( ISBLANK(C63), "", VLOOKUP(C63, Poke_Ref!B:E, 4, FALSE) )</f>
        <v/>
      </c>
      <c r="Y63" s="125"/>
      <c r="Z63" s="125"/>
      <c r="AA63" s="125"/>
      <c r="AB63" s="125"/>
      <c r="AC63" s="122" t="e">
        <f>IF(VLOOKUP(C63,Hidden_Abilities!B$2:C989, 2, FALSE) = J63, "YES", "NO")</f>
        <v>#N/A</v>
      </c>
    </row>
    <row r="64" spans="1:29" ht="26.25" customHeight="1" x14ac:dyDescent="0.2">
      <c r="A64" s="87"/>
      <c r="B64" s="111" t="str">
        <f t="array" aca="1" ref="B64" ca="1">IFERROR(IMAGE(INDEX(Poke_Ref!$C$2:$C$745, MATCH(C64, Poke_Ref!$B$2:$B$745,0)), 3), "")</f>
        <v/>
      </c>
      <c r="C64" s="112"/>
      <c r="D64" s="112"/>
      <c r="E64" s="113"/>
      <c r="F64" s="112"/>
      <c r="G64" s="114"/>
      <c r="H64" s="112"/>
      <c r="I64" s="112"/>
      <c r="J64" s="112"/>
      <c r="K64" s="112"/>
      <c r="L64" s="116"/>
      <c r="M64" s="115"/>
      <c r="N64" s="116"/>
      <c r="O64" s="116"/>
      <c r="P64" s="115"/>
      <c r="Q64" s="116"/>
      <c r="R64" s="117">
        <f t="shared" si="0"/>
        <v>0</v>
      </c>
      <c r="S64" s="118">
        <f t="shared" si="1"/>
        <v>0</v>
      </c>
      <c r="T64" s="112"/>
      <c r="U64" s="112"/>
      <c r="V64" s="119"/>
      <c r="W64" s="119" t="str">
        <f>IF( ISBLANK(C64), "", VLOOKUP(C64, Poke_Ref!B:D, 3, FALSE) )</f>
        <v/>
      </c>
      <c r="X64" s="120" t="str">
        <f>IF( ISBLANK(C64), "", VLOOKUP(C64, Poke_Ref!B:E, 4, FALSE) )</f>
        <v/>
      </c>
      <c r="Y64" s="125"/>
      <c r="Z64" s="125"/>
      <c r="AA64" s="125"/>
      <c r="AB64" s="125"/>
      <c r="AC64" s="122" t="e">
        <f>IF(VLOOKUP(C64,Hidden_Abilities!B$2:C989, 2, FALSE) = J64, "YES", "NO")</f>
        <v>#N/A</v>
      </c>
    </row>
    <row r="65" spans="1:29" ht="26.25" customHeight="1" x14ac:dyDescent="0.2">
      <c r="A65" s="87"/>
      <c r="B65" s="111" t="str">
        <f t="array" aca="1" ref="B65" ca="1">IFERROR(IMAGE(INDEX(Poke_Ref!$C$2:$C$745, MATCH(C65, Poke_Ref!$B$2:$B$745,0)), 3), "")</f>
        <v/>
      </c>
      <c r="C65" s="112"/>
      <c r="D65" s="112"/>
      <c r="E65" s="113"/>
      <c r="F65" s="112"/>
      <c r="G65" s="114"/>
      <c r="H65" s="112"/>
      <c r="I65" s="112"/>
      <c r="J65" s="112"/>
      <c r="K65" s="112"/>
      <c r="L65" s="116"/>
      <c r="M65" s="116"/>
      <c r="N65" s="116"/>
      <c r="O65" s="115"/>
      <c r="P65" s="115"/>
      <c r="Q65" s="116"/>
      <c r="R65" s="117">
        <f t="shared" si="0"/>
        <v>0</v>
      </c>
      <c r="S65" s="118">
        <f t="shared" si="1"/>
        <v>0</v>
      </c>
      <c r="T65" s="112"/>
      <c r="U65" s="112"/>
      <c r="V65" s="119"/>
      <c r="W65" s="119" t="str">
        <f>IF( ISBLANK(C65), "", VLOOKUP(C65, Poke_Ref!B:D, 3, FALSE) )</f>
        <v/>
      </c>
      <c r="X65" s="120" t="str">
        <f>IF( ISBLANK(C65), "", VLOOKUP(C65, Poke_Ref!B:E, 4, FALSE) )</f>
        <v/>
      </c>
      <c r="Y65" s="125"/>
      <c r="Z65" s="125"/>
      <c r="AA65" s="125"/>
      <c r="AB65" s="125"/>
      <c r="AC65" s="122" t="e">
        <f>IF(VLOOKUP(C65,Hidden_Abilities!B$2:C989, 2, FALSE) = J65, "YES", "NO")</f>
        <v>#N/A</v>
      </c>
    </row>
    <row r="66" spans="1:29" ht="26.25" customHeight="1" x14ac:dyDescent="0.2">
      <c r="A66" s="87"/>
      <c r="B66" s="111" t="str">
        <f t="array" aca="1" ref="B66" ca="1">IFERROR(IMAGE(INDEX(Poke_Ref!$C$2:$C$745, MATCH(C66, Poke_Ref!$B$2:$B$745,0)), 3), "")</f>
        <v/>
      </c>
      <c r="C66" s="112"/>
      <c r="D66" s="112"/>
      <c r="E66" s="113"/>
      <c r="F66" s="112"/>
      <c r="G66" s="114"/>
      <c r="H66" s="112"/>
      <c r="I66" s="112"/>
      <c r="J66" s="112"/>
      <c r="K66" s="112"/>
      <c r="L66" s="116"/>
      <c r="M66" s="116"/>
      <c r="N66" s="116"/>
      <c r="O66" s="115"/>
      <c r="P66" s="115"/>
      <c r="Q66" s="116"/>
      <c r="R66" s="117">
        <f t="shared" si="0"/>
        <v>0</v>
      </c>
      <c r="S66" s="118">
        <f t="shared" si="1"/>
        <v>0</v>
      </c>
      <c r="T66" s="112"/>
      <c r="U66" s="112"/>
      <c r="V66" s="119"/>
      <c r="W66" s="119" t="str">
        <f>IF( ISBLANK(C66), "", VLOOKUP(C66, Poke_Ref!B:D, 3, FALSE) )</f>
        <v/>
      </c>
      <c r="X66" s="120" t="str">
        <f>IF( ISBLANK(C66), "", VLOOKUP(C66, Poke_Ref!B:E, 4, FALSE) )</f>
        <v/>
      </c>
      <c r="Y66" s="125"/>
      <c r="Z66" s="125"/>
      <c r="AA66" s="125"/>
      <c r="AB66" s="125"/>
      <c r="AC66" s="122" t="e">
        <f>IF(VLOOKUP(C66,Hidden_Abilities!B$2:C989, 2, FALSE) = J66, "YES", "NO")</f>
        <v>#N/A</v>
      </c>
    </row>
    <row r="67" spans="1:29" ht="26.25" customHeight="1" x14ac:dyDescent="0.2">
      <c r="A67" s="87"/>
      <c r="B67" s="111" t="str">
        <f t="array" aca="1" ref="B67" ca="1">IFERROR(IMAGE(INDEX(Poke_Ref!$C$2:$C$745, MATCH(C67, Poke_Ref!$B$2:$B$745,0)), 3), "")</f>
        <v/>
      </c>
      <c r="C67" s="112"/>
      <c r="D67" s="112"/>
      <c r="E67" s="113"/>
      <c r="F67" s="112"/>
      <c r="G67" s="114"/>
      <c r="H67" s="112"/>
      <c r="I67" s="112"/>
      <c r="J67" s="112"/>
      <c r="K67" s="112"/>
      <c r="L67" s="115"/>
      <c r="M67" s="116"/>
      <c r="N67" s="115"/>
      <c r="O67" s="116"/>
      <c r="P67" s="116"/>
      <c r="Q67" s="116"/>
      <c r="R67" s="117">
        <f t="shared" si="0"/>
        <v>0</v>
      </c>
      <c r="S67" s="118">
        <f t="shared" si="1"/>
        <v>0</v>
      </c>
      <c r="T67" s="124"/>
      <c r="U67" s="124"/>
      <c r="V67" s="119"/>
      <c r="W67" s="119" t="str">
        <f>IF( ISBLANK(C67), "", VLOOKUP(C67, Poke_Ref!B:D, 3, FALSE) )</f>
        <v/>
      </c>
      <c r="X67" s="120" t="str">
        <f>IF( ISBLANK(C67), "", VLOOKUP(C67, Poke_Ref!B:E, 4, FALSE) )</f>
        <v/>
      </c>
      <c r="Y67" s="125"/>
      <c r="Z67" s="125"/>
      <c r="AA67" s="125"/>
      <c r="AB67" s="125"/>
      <c r="AC67" s="122" t="e">
        <f>IF(VLOOKUP(C67,Hidden_Abilities!B$2:C989, 2, FALSE) = J67, "YES", "NO")</f>
        <v>#N/A</v>
      </c>
    </row>
    <row r="68" spans="1:29" ht="26.25" customHeight="1" x14ac:dyDescent="0.2">
      <c r="A68" s="87"/>
      <c r="B68" s="111" t="str">
        <f t="array" aca="1" ref="B68" ca="1">IFERROR(IMAGE(INDEX(Poke_Ref!$C$2:$C$745, MATCH(C68, Poke_Ref!$B$2:$B$745,0)), 3), "")</f>
        <v/>
      </c>
      <c r="C68" s="112"/>
      <c r="D68" s="112"/>
      <c r="E68" s="113"/>
      <c r="F68" s="112"/>
      <c r="G68" s="114"/>
      <c r="H68" s="112"/>
      <c r="I68" s="112"/>
      <c r="J68" s="112"/>
      <c r="K68" s="112"/>
      <c r="L68" s="116"/>
      <c r="M68" s="116"/>
      <c r="N68" s="115"/>
      <c r="O68" s="115"/>
      <c r="P68" s="116"/>
      <c r="Q68" s="116"/>
      <c r="R68" s="117">
        <f t="shared" si="0"/>
        <v>0</v>
      </c>
      <c r="S68" s="118">
        <f t="shared" si="1"/>
        <v>0</v>
      </c>
      <c r="T68" s="112"/>
      <c r="U68" s="112"/>
      <c r="V68" s="119"/>
      <c r="W68" s="119" t="str">
        <f>IF( ISBLANK(C68), "", VLOOKUP(C68, Poke_Ref!B:D, 3, FALSE) )</f>
        <v/>
      </c>
      <c r="X68" s="120" t="str">
        <f>IF( ISBLANK(C68), "", VLOOKUP(C68, Poke_Ref!B:E, 4, FALSE) )</f>
        <v/>
      </c>
      <c r="Y68" s="125"/>
      <c r="Z68" s="125"/>
      <c r="AA68" s="125"/>
      <c r="AB68" s="125"/>
      <c r="AC68" s="122" t="e">
        <f>IF(VLOOKUP(C68,Hidden_Abilities!B$2:C989, 2, FALSE) = J68, "YES", "NO")</f>
        <v>#N/A</v>
      </c>
    </row>
    <row r="69" spans="1:29" ht="26.25" customHeight="1" x14ac:dyDescent="0.2">
      <c r="A69" s="87"/>
      <c r="B69" s="111" t="str">
        <f t="array" aca="1" ref="B69" ca="1">IFERROR(IMAGE(INDEX(Poke_Ref!$C$2:$C$745, MATCH(C69, Poke_Ref!$B$2:$B$745,0)), 3), "")</f>
        <v/>
      </c>
      <c r="C69" s="112"/>
      <c r="D69" s="112"/>
      <c r="E69" s="113"/>
      <c r="F69" s="112"/>
      <c r="G69" s="114"/>
      <c r="H69" s="112"/>
      <c r="I69" s="112"/>
      <c r="J69" s="112"/>
      <c r="K69" s="112"/>
      <c r="L69" s="115"/>
      <c r="M69" s="116"/>
      <c r="N69" s="115"/>
      <c r="O69" s="116"/>
      <c r="P69" s="116"/>
      <c r="Q69" s="116"/>
      <c r="R69" s="117">
        <f t="shared" si="0"/>
        <v>0</v>
      </c>
      <c r="S69" s="118">
        <f t="shared" si="1"/>
        <v>0</v>
      </c>
      <c r="T69" s="112"/>
      <c r="U69" s="112"/>
      <c r="V69" s="119"/>
      <c r="W69" s="119" t="str">
        <f>IF( ISBLANK(C69), "", VLOOKUP(C69, Poke_Ref!B:D, 3, FALSE) )</f>
        <v/>
      </c>
      <c r="X69" s="120" t="str">
        <f>IF( ISBLANK(C69), "", VLOOKUP(C69, Poke_Ref!B:E, 4, FALSE) )</f>
        <v/>
      </c>
      <c r="Y69" s="125"/>
      <c r="Z69" s="125"/>
      <c r="AA69" s="125"/>
      <c r="AB69" s="125"/>
      <c r="AC69" s="122" t="e">
        <f>IF(VLOOKUP(C69,Hidden_Abilities!B$2:C989, 2, FALSE) = J69, "YES", "NO")</f>
        <v>#N/A</v>
      </c>
    </row>
    <row r="70" spans="1:29" ht="26.25" customHeight="1" x14ac:dyDescent="0.2">
      <c r="A70" s="87"/>
      <c r="B70" s="111" t="str">
        <f t="array" aca="1" ref="B70" ca="1">IFERROR(IMAGE(INDEX(Poke_Ref!$C$2:$C$745, MATCH(C70, Poke_Ref!$B$2:$B$745,0)), 3), "")</f>
        <v/>
      </c>
      <c r="C70" s="112"/>
      <c r="D70" s="112"/>
      <c r="E70" s="113"/>
      <c r="F70" s="112"/>
      <c r="G70" s="114"/>
      <c r="H70" s="112"/>
      <c r="I70" s="112"/>
      <c r="J70" s="112"/>
      <c r="K70" s="112"/>
      <c r="L70" s="115"/>
      <c r="M70" s="116"/>
      <c r="N70" s="115"/>
      <c r="O70" s="116"/>
      <c r="P70" s="116"/>
      <c r="Q70" s="116"/>
      <c r="R70" s="117">
        <f t="shared" si="0"/>
        <v>0</v>
      </c>
      <c r="S70" s="118">
        <f t="shared" si="1"/>
        <v>0</v>
      </c>
      <c r="T70" s="112"/>
      <c r="U70" s="112"/>
      <c r="V70" s="119"/>
      <c r="W70" s="119" t="str">
        <f>IF( ISBLANK(C70), "", VLOOKUP(C70, Poke_Ref!B:D, 3, FALSE) )</f>
        <v/>
      </c>
      <c r="X70" s="120" t="str">
        <f>IF( ISBLANK(C70), "", VLOOKUP(C70, Poke_Ref!B:E, 4, FALSE) )</f>
        <v/>
      </c>
      <c r="Y70" s="125"/>
      <c r="Z70" s="125"/>
      <c r="AA70" s="125"/>
      <c r="AB70" s="125"/>
      <c r="AC70" s="122" t="e">
        <f>IF(VLOOKUP(C70,Hidden_Abilities!B$2:C989, 2, FALSE) = J70, "YES", "NO")</f>
        <v>#N/A</v>
      </c>
    </row>
    <row r="71" spans="1:29" ht="26.25" customHeight="1" x14ac:dyDescent="0.2">
      <c r="A71" s="87"/>
      <c r="B71" s="111" t="str">
        <f t="array" aca="1" ref="B71" ca="1">IFERROR(IMAGE(INDEX(Poke_Ref!$C$2:$C$745, MATCH(C71, Poke_Ref!$B$2:$B$745,0)), 3), "")</f>
        <v/>
      </c>
      <c r="C71" s="112"/>
      <c r="D71" s="112"/>
      <c r="E71" s="113"/>
      <c r="F71" s="112"/>
      <c r="G71" s="114"/>
      <c r="H71" s="112"/>
      <c r="I71" s="112"/>
      <c r="J71" s="112"/>
      <c r="K71" s="112"/>
      <c r="L71" s="115"/>
      <c r="M71" s="116"/>
      <c r="N71" s="116"/>
      <c r="O71" s="116"/>
      <c r="P71" s="116"/>
      <c r="Q71" s="115"/>
      <c r="R71" s="117">
        <f t="shared" si="0"/>
        <v>0</v>
      </c>
      <c r="S71" s="118">
        <f t="shared" si="1"/>
        <v>0</v>
      </c>
      <c r="T71" s="112"/>
      <c r="U71" s="112"/>
      <c r="V71" s="119"/>
      <c r="W71" s="119" t="str">
        <f>IF( ISBLANK(C71), "", VLOOKUP(C71, Poke_Ref!B:D, 3, FALSE) )</f>
        <v/>
      </c>
      <c r="X71" s="120" t="str">
        <f>IF( ISBLANK(C71), "", VLOOKUP(C71, Poke_Ref!B:E, 4, FALSE) )</f>
        <v/>
      </c>
      <c r="Y71" s="125"/>
      <c r="Z71" s="125"/>
      <c r="AA71" s="125"/>
      <c r="AB71" s="125"/>
      <c r="AC71" s="122" t="e">
        <f>IF(VLOOKUP(C71,Hidden_Abilities!B$2:C989, 2, FALSE) = J71, "YES", "NO")</f>
        <v>#N/A</v>
      </c>
    </row>
    <row r="72" spans="1:29" ht="26.25" customHeight="1" x14ac:dyDescent="0.2">
      <c r="A72" s="87"/>
      <c r="B72" s="111" t="str">
        <f t="array" aca="1" ref="B72" ca="1">IFERROR(IMAGE(INDEX(Poke_Ref!$C$2:$C$745, MATCH(C72, Poke_Ref!$B$2:$B$745,0)), 3), "")</f>
        <v/>
      </c>
      <c r="C72" s="112"/>
      <c r="D72" s="112"/>
      <c r="E72" s="113"/>
      <c r="F72" s="112"/>
      <c r="G72" s="114"/>
      <c r="H72" s="112"/>
      <c r="I72" s="112"/>
      <c r="J72" s="112"/>
      <c r="K72" s="112"/>
      <c r="L72" s="115"/>
      <c r="M72" s="116"/>
      <c r="N72" s="116"/>
      <c r="O72" s="116"/>
      <c r="P72" s="116"/>
      <c r="Q72" s="115"/>
      <c r="R72" s="117">
        <f t="shared" si="0"/>
        <v>0</v>
      </c>
      <c r="S72" s="118">
        <f t="shared" si="1"/>
        <v>0</v>
      </c>
      <c r="T72" s="112"/>
      <c r="U72" s="112"/>
      <c r="V72" s="119"/>
      <c r="W72" s="119" t="str">
        <f>IF( ISBLANK(C72), "", VLOOKUP(C72, Poke_Ref!B:D, 3, FALSE) )</f>
        <v/>
      </c>
      <c r="X72" s="120" t="str">
        <f>IF( ISBLANK(C72), "", VLOOKUP(C72, Poke_Ref!B:E, 4, FALSE) )</f>
        <v/>
      </c>
      <c r="Y72" s="125"/>
      <c r="Z72" s="125"/>
      <c r="AA72" s="125"/>
      <c r="AB72" s="125"/>
      <c r="AC72" s="122" t="e">
        <f>IF(VLOOKUP(C72,Hidden_Abilities!B$2:C989, 2, FALSE) = J72, "YES", "NO")</f>
        <v>#N/A</v>
      </c>
    </row>
    <row r="73" spans="1:29" ht="26.25" customHeight="1" x14ac:dyDescent="0.2">
      <c r="A73" s="87"/>
      <c r="B73" s="111" t="str">
        <f t="array" aca="1" ref="B73" ca="1">IFERROR(IMAGE(INDEX(Poke_Ref!$C$2:$C$745, MATCH(C73, Poke_Ref!$B$2:$B$745,0)), 3), "")</f>
        <v/>
      </c>
      <c r="C73" s="112"/>
      <c r="D73" s="112"/>
      <c r="E73" s="113"/>
      <c r="F73" s="112"/>
      <c r="G73" s="114"/>
      <c r="H73" s="112"/>
      <c r="I73" s="112"/>
      <c r="J73" s="112"/>
      <c r="K73" s="112"/>
      <c r="L73" s="116"/>
      <c r="M73" s="115"/>
      <c r="N73" s="116"/>
      <c r="O73" s="115"/>
      <c r="P73" s="116"/>
      <c r="Q73" s="116"/>
      <c r="R73" s="117">
        <f t="shared" si="0"/>
        <v>0</v>
      </c>
      <c r="S73" s="118">
        <f t="shared" si="1"/>
        <v>0</v>
      </c>
      <c r="T73" s="112"/>
      <c r="U73" s="112"/>
      <c r="V73" s="119"/>
      <c r="W73" s="119" t="str">
        <f>IF( ISBLANK(C73), "", VLOOKUP(C73, Poke_Ref!B:D, 3, FALSE) )</f>
        <v/>
      </c>
      <c r="X73" s="120" t="str">
        <f>IF( ISBLANK(C73), "", VLOOKUP(C73, Poke_Ref!B:E, 4, FALSE) )</f>
        <v/>
      </c>
      <c r="Y73" s="125"/>
      <c r="Z73" s="125"/>
      <c r="AA73" s="125"/>
      <c r="AB73" s="125"/>
      <c r="AC73" s="122" t="e">
        <f>IF(VLOOKUP(C73,Hidden_Abilities!B$2:C989, 2, FALSE) = J73, "YES", "NO")</f>
        <v>#N/A</v>
      </c>
    </row>
    <row r="74" spans="1:29" ht="26.25" customHeight="1" x14ac:dyDescent="0.2">
      <c r="A74" s="87"/>
      <c r="B74" s="111" t="str">
        <f t="array" aca="1" ref="B74" ca="1">IFERROR(IMAGE(INDEX(Poke_Ref!$C$2:$C$745, MATCH(C74, Poke_Ref!$B$2:$B$745,0)), 3), "")</f>
        <v/>
      </c>
      <c r="C74" s="112"/>
      <c r="D74" s="112"/>
      <c r="E74" s="113"/>
      <c r="F74" s="112"/>
      <c r="G74" s="114"/>
      <c r="H74" s="112"/>
      <c r="I74" s="112"/>
      <c r="J74" s="112"/>
      <c r="K74" s="112"/>
      <c r="L74" s="116"/>
      <c r="M74" s="116"/>
      <c r="N74" s="116"/>
      <c r="O74" s="115"/>
      <c r="P74" s="115"/>
      <c r="Q74" s="116"/>
      <c r="R74" s="117">
        <f t="shared" si="0"/>
        <v>0</v>
      </c>
      <c r="S74" s="118">
        <f t="shared" si="1"/>
        <v>0</v>
      </c>
      <c r="T74" s="112"/>
      <c r="U74" s="112"/>
      <c r="V74" s="119"/>
      <c r="W74" s="119" t="str">
        <f>IF( ISBLANK(C74), "", VLOOKUP(C74, Poke_Ref!B:D, 3, FALSE) )</f>
        <v/>
      </c>
      <c r="X74" s="120" t="str">
        <f>IF( ISBLANK(C74), "", VLOOKUP(C74, Poke_Ref!B:E, 4, FALSE) )</f>
        <v/>
      </c>
      <c r="Y74" s="125"/>
      <c r="Z74" s="125"/>
      <c r="AA74" s="125"/>
      <c r="AB74" s="125"/>
      <c r="AC74" s="122" t="e">
        <f>IF(VLOOKUP(C74,Hidden_Abilities!B$2:C989, 2, FALSE) = J74, "YES", "NO")</f>
        <v>#N/A</v>
      </c>
    </row>
    <row r="75" spans="1:29" ht="26.25" customHeight="1" x14ac:dyDescent="0.2">
      <c r="A75" s="87"/>
      <c r="B75" s="111" t="str">
        <f t="array" aca="1" ref="B75" ca="1">IFERROR(IMAGE(INDEX(Poke_Ref!$C$2:$C$745, MATCH(C75, Poke_Ref!$B$2:$B$745,0)), 3), "")</f>
        <v/>
      </c>
      <c r="C75" s="112"/>
      <c r="D75" s="112"/>
      <c r="E75" s="113"/>
      <c r="F75" s="112"/>
      <c r="G75" s="114"/>
      <c r="H75" s="112"/>
      <c r="I75" s="112"/>
      <c r="J75" s="112"/>
      <c r="K75" s="112"/>
      <c r="L75" s="116"/>
      <c r="M75" s="116"/>
      <c r="N75" s="116"/>
      <c r="O75" s="115"/>
      <c r="P75" s="116"/>
      <c r="Q75" s="115"/>
      <c r="R75" s="117">
        <f t="shared" si="0"/>
        <v>0</v>
      </c>
      <c r="S75" s="118">
        <f t="shared" si="1"/>
        <v>0</v>
      </c>
      <c r="T75" s="112"/>
      <c r="U75" s="112"/>
      <c r="V75" s="119"/>
      <c r="W75" s="119" t="str">
        <f>IF( ISBLANK(C75), "", VLOOKUP(C75, Poke_Ref!B:D, 3, FALSE) )</f>
        <v/>
      </c>
      <c r="X75" s="120" t="str">
        <f>IF( ISBLANK(C75), "", VLOOKUP(C75, Poke_Ref!B:E, 4, FALSE) )</f>
        <v/>
      </c>
      <c r="Y75" s="125"/>
      <c r="Z75" s="125"/>
      <c r="AA75" s="125"/>
      <c r="AB75" s="125"/>
      <c r="AC75" s="122" t="e">
        <f>IF(VLOOKUP(C75,Hidden_Abilities!B$2:C989, 2, FALSE) = J75, "YES", "NO")</f>
        <v>#N/A</v>
      </c>
    </row>
    <row r="76" spans="1:29" ht="26.25" customHeight="1" x14ac:dyDescent="0.2">
      <c r="A76" s="87"/>
      <c r="B76" s="111" t="str">
        <f t="array" aca="1" ref="B76" ca="1">IFERROR(IMAGE(INDEX(Poke_Ref!$C$2:$C$745, MATCH(C76, Poke_Ref!$B$2:$B$745,0)), 3), "")</f>
        <v/>
      </c>
      <c r="C76" s="112"/>
      <c r="D76" s="112"/>
      <c r="E76" s="113"/>
      <c r="F76" s="112"/>
      <c r="G76" s="114"/>
      <c r="H76" s="112"/>
      <c r="I76" s="112"/>
      <c r="J76" s="112"/>
      <c r="K76" s="112"/>
      <c r="L76" s="115"/>
      <c r="M76" s="116"/>
      <c r="N76" s="116"/>
      <c r="O76" s="116"/>
      <c r="P76" s="116"/>
      <c r="Q76" s="115"/>
      <c r="R76" s="117">
        <f t="shared" si="0"/>
        <v>0</v>
      </c>
      <c r="S76" s="118">
        <f t="shared" si="1"/>
        <v>0</v>
      </c>
      <c r="T76" s="112"/>
      <c r="U76" s="112"/>
      <c r="V76" s="119"/>
      <c r="W76" s="119" t="str">
        <f>IF( ISBLANK(C76), "", VLOOKUP(C76, Poke_Ref!B:D, 3, FALSE) )</f>
        <v/>
      </c>
      <c r="X76" s="120" t="str">
        <f>IF( ISBLANK(C76), "", VLOOKUP(C76, Poke_Ref!B:E, 4, FALSE) )</f>
        <v/>
      </c>
      <c r="Y76" s="125"/>
      <c r="Z76" s="125"/>
      <c r="AA76" s="125"/>
      <c r="AB76" s="125"/>
      <c r="AC76" s="122" t="e">
        <f>IF(VLOOKUP(C76,Hidden_Abilities!B$2:C989, 2, FALSE) = J76, "YES", "NO")</f>
        <v>#N/A</v>
      </c>
    </row>
    <row r="77" spans="1:29" ht="26.25" customHeight="1" x14ac:dyDescent="0.2">
      <c r="A77" s="87"/>
      <c r="B77" s="111" t="str">
        <f t="array" aca="1" ref="B77" ca="1">IFERROR(IMAGE(INDEX(Poke_Ref!$C$2:$C$745, MATCH(C77, Poke_Ref!$B$2:$B$745,0)), 3), "")</f>
        <v/>
      </c>
      <c r="C77" s="112"/>
      <c r="D77" s="112"/>
      <c r="E77" s="113"/>
      <c r="F77" s="112"/>
      <c r="G77" s="114"/>
      <c r="H77" s="112"/>
      <c r="I77" s="112"/>
      <c r="J77" s="112"/>
      <c r="K77" s="112"/>
      <c r="L77" s="115"/>
      <c r="M77" s="116"/>
      <c r="N77" s="116"/>
      <c r="O77" s="115"/>
      <c r="P77" s="115"/>
      <c r="Q77" s="116"/>
      <c r="R77" s="117">
        <f t="shared" si="0"/>
        <v>0</v>
      </c>
      <c r="S77" s="118">
        <f t="shared" si="1"/>
        <v>0</v>
      </c>
      <c r="T77" s="112"/>
      <c r="U77" s="112"/>
      <c r="V77" s="119"/>
      <c r="W77" s="119" t="str">
        <f>IF( ISBLANK(C77), "", VLOOKUP(C77, Poke_Ref!B:D, 3, FALSE) )</f>
        <v/>
      </c>
      <c r="X77" s="120" t="str">
        <f>IF( ISBLANK(C77), "", VLOOKUP(C77, Poke_Ref!B:E, 4, FALSE) )</f>
        <v/>
      </c>
      <c r="Y77" s="125"/>
      <c r="Z77" s="125"/>
      <c r="AA77" s="125"/>
      <c r="AB77" s="125"/>
      <c r="AC77" s="122" t="e">
        <f>IF(VLOOKUP(C77,Hidden_Abilities!B$2:C989, 2, FALSE) = J77, "YES", "NO")</f>
        <v>#N/A</v>
      </c>
    </row>
    <row r="78" spans="1:29" ht="26.25" customHeight="1" x14ac:dyDescent="0.2">
      <c r="A78" s="87"/>
      <c r="B78" s="111" t="str">
        <f t="array" aca="1" ref="B78" ca="1">IFERROR(IMAGE(INDEX(Poke_Ref!$C$2:$C$745, MATCH(C78, Poke_Ref!$B$2:$B$745,0)), 3), "")</f>
        <v/>
      </c>
      <c r="C78" s="112"/>
      <c r="D78" s="112"/>
      <c r="E78" s="113"/>
      <c r="F78" s="112"/>
      <c r="G78" s="114"/>
      <c r="H78" s="112"/>
      <c r="I78" s="112"/>
      <c r="J78" s="112"/>
      <c r="K78" s="112"/>
      <c r="L78" s="115"/>
      <c r="M78" s="116"/>
      <c r="N78" s="115"/>
      <c r="O78" s="116"/>
      <c r="P78" s="116"/>
      <c r="Q78" s="116"/>
      <c r="R78" s="117">
        <f t="shared" si="0"/>
        <v>0</v>
      </c>
      <c r="S78" s="118">
        <f t="shared" si="1"/>
        <v>0</v>
      </c>
      <c r="T78" s="112"/>
      <c r="U78" s="112"/>
      <c r="V78" s="119"/>
      <c r="W78" s="119" t="str">
        <f>IF( ISBLANK(C78), "", VLOOKUP(C78, Poke_Ref!B:D, 3, FALSE) )</f>
        <v/>
      </c>
      <c r="X78" s="120" t="str">
        <f>IF( ISBLANK(C78), "", VLOOKUP(C78, Poke_Ref!B:E, 4, FALSE) )</f>
        <v/>
      </c>
      <c r="Y78" s="125"/>
      <c r="Z78" s="125"/>
      <c r="AA78" s="125"/>
      <c r="AB78" s="125"/>
      <c r="AC78" s="122" t="e">
        <f>IF(VLOOKUP(C78,Hidden_Abilities!B$2:C989, 2, FALSE) = J78, "YES", "NO")</f>
        <v>#N/A</v>
      </c>
    </row>
    <row r="79" spans="1:29" ht="26.25" customHeight="1" x14ac:dyDescent="0.2">
      <c r="A79" s="87"/>
      <c r="B79" s="111" t="str">
        <f t="array" aca="1" ref="B79" ca="1">IFERROR(IMAGE(INDEX(Poke_Ref!$C$2:$C$745, MATCH(C79, Poke_Ref!$B$2:$B$745,0)), 3), "")</f>
        <v/>
      </c>
      <c r="C79" s="112"/>
      <c r="D79" s="112"/>
      <c r="E79" s="113"/>
      <c r="F79" s="112"/>
      <c r="G79" s="114"/>
      <c r="H79" s="112"/>
      <c r="I79" s="112"/>
      <c r="J79" s="112"/>
      <c r="K79" s="112"/>
      <c r="L79" s="116"/>
      <c r="M79" s="115"/>
      <c r="N79" s="116"/>
      <c r="O79" s="115"/>
      <c r="P79" s="116"/>
      <c r="Q79" s="116"/>
      <c r="R79" s="117">
        <f t="shared" si="0"/>
        <v>0</v>
      </c>
      <c r="S79" s="118">
        <f t="shared" si="1"/>
        <v>0</v>
      </c>
      <c r="T79" s="112"/>
      <c r="U79" s="112"/>
      <c r="V79" s="119"/>
      <c r="W79" s="119" t="str">
        <f>IF( ISBLANK(C79), "", VLOOKUP(C79, Poke_Ref!B:D, 3, FALSE) )</f>
        <v/>
      </c>
      <c r="X79" s="120" t="str">
        <f>IF( ISBLANK(C79), "", VLOOKUP(C79, Poke_Ref!B:E, 4, FALSE) )</f>
        <v/>
      </c>
      <c r="Y79" s="125"/>
      <c r="Z79" s="125"/>
      <c r="AA79" s="125"/>
      <c r="AB79" s="125"/>
      <c r="AC79" s="122" t="e">
        <f>IF(VLOOKUP(C79,Hidden_Abilities!B$2:C989, 2, FALSE) = J79, "YES", "NO")</f>
        <v>#N/A</v>
      </c>
    </row>
    <row r="80" spans="1:29" ht="26.25" customHeight="1" x14ac:dyDescent="0.2">
      <c r="A80" s="87"/>
      <c r="B80" s="111" t="str">
        <f t="array" aca="1" ref="B80" ca="1">IFERROR(IMAGE(INDEX(Poke_Ref!$C$2:$C$745, MATCH(C80, Poke_Ref!$B$2:$B$745,0)), 3), "")</f>
        <v/>
      </c>
      <c r="C80" s="112"/>
      <c r="D80" s="112"/>
      <c r="E80" s="113"/>
      <c r="F80" s="112"/>
      <c r="G80" s="114"/>
      <c r="H80" s="112"/>
      <c r="I80" s="112"/>
      <c r="J80" s="112"/>
      <c r="K80" s="112"/>
      <c r="L80" s="116"/>
      <c r="M80" s="116"/>
      <c r="N80" s="116"/>
      <c r="O80" s="115"/>
      <c r="P80" s="116"/>
      <c r="Q80" s="115"/>
      <c r="R80" s="117">
        <f t="shared" si="0"/>
        <v>0</v>
      </c>
      <c r="S80" s="118">
        <f t="shared" si="1"/>
        <v>0</v>
      </c>
      <c r="T80" s="112"/>
      <c r="U80" s="112"/>
      <c r="V80" s="119"/>
      <c r="W80" s="119" t="str">
        <f>IF( ISBLANK(C80), "", VLOOKUP(C80, Poke_Ref!B:D, 3, FALSE) )</f>
        <v/>
      </c>
      <c r="X80" s="120" t="str">
        <f>IF( ISBLANK(C80), "", VLOOKUP(C80, Poke_Ref!B:E, 4, FALSE) )</f>
        <v/>
      </c>
      <c r="Y80" s="125"/>
      <c r="Z80" s="125"/>
      <c r="AA80" s="125"/>
      <c r="AB80" s="125"/>
      <c r="AC80" s="122" t="e">
        <f>IF(VLOOKUP(C80,Hidden_Abilities!B$2:C989, 2, FALSE) = J80, "YES", "NO")</f>
        <v>#N/A</v>
      </c>
    </row>
    <row r="81" spans="1:29" ht="26.25" customHeight="1" x14ac:dyDescent="0.2">
      <c r="A81" s="87"/>
      <c r="B81" s="111" t="str">
        <f t="array" aca="1" ref="B81" ca="1">IFERROR(IMAGE(INDEX(Poke_Ref!$C$2:$C$745, MATCH(C81, Poke_Ref!$B$2:$B$745,0)), 3), "")</f>
        <v/>
      </c>
      <c r="C81" s="112"/>
      <c r="D81" s="112"/>
      <c r="E81" s="113"/>
      <c r="F81" s="112"/>
      <c r="G81" s="114"/>
      <c r="H81" s="112"/>
      <c r="I81" s="112"/>
      <c r="J81" s="112"/>
      <c r="K81" s="112"/>
      <c r="L81" s="115"/>
      <c r="M81" s="115"/>
      <c r="N81" s="116"/>
      <c r="O81" s="116"/>
      <c r="P81" s="116"/>
      <c r="Q81" s="115"/>
      <c r="R81" s="117">
        <f t="shared" si="0"/>
        <v>0</v>
      </c>
      <c r="S81" s="118">
        <f t="shared" si="1"/>
        <v>0</v>
      </c>
      <c r="T81" s="112"/>
      <c r="U81" s="112"/>
      <c r="V81" s="119"/>
      <c r="W81" s="119" t="str">
        <f>IF( ISBLANK(C81), "", VLOOKUP(C81, Poke_Ref!B:D, 3, FALSE) )</f>
        <v/>
      </c>
      <c r="X81" s="120" t="str">
        <f>IF( ISBLANK(C81), "", VLOOKUP(C81, Poke_Ref!B:E, 4, FALSE) )</f>
        <v/>
      </c>
      <c r="Y81" s="125"/>
      <c r="Z81" s="125"/>
      <c r="AA81" s="125"/>
      <c r="AB81" s="125"/>
      <c r="AC81" s="122" t="e">
        <f>IF(VLOOKUP(C81,Hidden_Abilities!B$2:C989, 2, FALSE) = J81, "YES", "NO")</f>
        <v>#N/A</v>
      </c>
    </row>
    <row r="82" spans="1:29" ht="26.25" customHeight="1" x14ac:dyDescent="0.2">
      <c r="A82" s="87"/>
      <c r="B82" s="111" t="str">
        <f t="array" aca="1" ref="B82" ca="1">IFERROR(IMAGE(INDEX(Poke_Ref!$C$2:$C$745, MATCH(C82, Poke_Ref!$B$2:$B$745,0)), 3), "")</f>
        <v/>
      </c>
      <c r="C82" s="112"/>
      <c r="D82" s="112"/>
      <c r="E82" s="113"/>
      <c r="F82" s="112"/>
      <c r="G82" s="114"/>
      <c r="H82" s="112"/>
      <c r="I82" s="112"/>
      <c r="J82" s="112"/>
      <c r="K82" s="112"/>
      <c r="L82" s="115"/>
      <c r="M82" s="116"/>
      <c r="N82" s="116"/>
      <c r="O82" s="115"/>
      <c r="P82" s="116"/>
      <c r="Q82" s="116"/>
      <c r="R82" s="117">
        <f t="shared" si="0"/>
        <v>0</v>
      </c>
      <c r="S82" s="118">
        <f t="shared" si="1"/>
        <v>0</v>
      </c>
      <c r="T82" s="112"/>
      <c r="U82" s="112"/>
      <c r="V82" s="119"/>
      <c r="W82" s="119" t="str">
        <f>IF( ISBLANK(C82), "", VLOOKUP(C82, Poke_Ref!B:D, 3, FALSE) )</f>
        <v/>
      </c>
      <c r="X82" s="120" t="str">
        <f>IF( ISBLANK(C82), "", VLOOKUP(C82, Poke_Ref!B:E, 4, FALSE) )</f>
        <v/>
      </c>
      <c r="Y82" s="125"/>
      <c r="Z82" s="125"/>
      <c r="AA82" s="125"/>
      <c r="AB82" s="125"/>
      <c r="AC82" s="122" t="e">
        <f>IF(VLOOKUP(C82,Hidden_Abilities!B$2:C989, 2, FALSE) = J82, "YES", "NO")</f>
        <v>#N/A</v>
      </c>
    </row>
    <row r="83" spans="1:29" ht="26.25" customHeight="1" x14ac:dyDescent="0.2">
      <c r="A83" s="87"/>
      <c r="B83" s="111" t="str">
        <f t="array" aca="1" ref="B83" ca="1">IFERROR(IMAGE(INDEX(Poke_Ref!$C$2:$C$745, MATCH(C83, Poke_Ref!$B$2:$B$745,0)), 3), "")</f>
        <v/>
      </c>
      <c r="C83" s="112"/>
      <c r="D83" s="112"/>
      <c r="E83" s="113"/>
      <c r="F83" s="112"/>
      <c r="G83" s="114"/>
      <c r="H83" s="112"/>
      <c r="I83" s="112"/>
      <c r="J83" s="112"/>
      <c r="K83" s="112"/>
      <c r="L83" s="116"/>
      <c r="M83" s="115"/>
      <c r="N83" s="116"/>
      <c r="O83" s="116"/>
      <c r="P83" s="116"/>
      <c r="Q83" s="115"/>
      <c r="R83" s="117">
        <f t="shared" si="0"/>
        <v>0</v>
      </c>
      <c r="S83" s="118">
        <f t="shared" si="1"/>
        <v>0</v>
      </c>
      <c r="T83" s="112"/>
      <c r="U83" s="112"/>
      <c r="V83" s="119"/>
      <c r="W83" s="119" t="str">
        <f>IF( ISBLANK(C83), "", VLOOKUP(C83, Poke_Ref!B:D, 3, FALSE) )</f>
        <v/>
      </c>
      <c r="X83" s="120" t="str">
        <f>IF( ISBLANK(C83), "", VLOOKUP(C83, Poke_Ref!B:E, 4, FALSE) )</f>
        <v/>
      </c>
      <c r="Y83" s="125"/>
      <c r="Z83" s="125"/>
      <c r="AA83" s="125"/>
      <c r="AB83" s="125"/>
      <c r="AC83" s="122" t="e">
        <f>IF(VLOOKUP(C83,Hidden_Abilities!B$2:C989, 2, FALSE) = J83, "YES", "NO")</f>
        <v>#N/A</v>
      </c>
    </row>
    <row r="84" spans="1:29" ht="26.25" customHeight="1" x14ac:dyDescent="0.2">
      <c r="A84" s="87"/>
      <c r="B84" s="111" t="str">
        <f t="array" aca="1" ref="B84" ca="1">IFERROR(IMAGE(INDEX(Poke_Ref!$C$2:$C$745, MATCH(C84, Poke_Ref!$B$2:$B$745,0)), 3), "")</f>
        <v/>
      </c>
      <c r="C84" s="112"/>
      <c r="D84" s="112"/>
      <c r="E84" s="113"/>
      <c r="F84" s="112"/>
      <c r="G84" s="114"/>
      <c r="H84" s="112"/>
      <c r="I84" s="112"/>
      <c r="J84" s="112"/>
      <c r="K84" s="112"/>
      <c r="L84" s="116"/>
      <c r="M84" s="116"/>
      <c r="N84" s="116"/>
      <c r="O84" s="116"/>
      <c r="P84" s="115"/>
      <c r="Q84" s="115"/>
      <c r="R84" s="117">
        <f t="shared" si="0"/>
        <v>0</v>
      </c>
      <c r="S84" s="118">
        <f t="shared" si="1"/>
        <v>0</v>
      </c>
      <c r="T84" s="112"/>
      <c r="U84" s="112"/>
      <c r="V84" s="119"/>
      <c r="W84" s="119" t="str">
        <f>IF( ISBLANK(C84), "", VLOOKUP(C84, Poke_Ref!B:D, 3, FALSE) )</f>
        <v/>
      </c>
      <c r="X84" s="120" t="str">
        <f>IF( ISBLANK(C84), "", VLOOKUP(C84, Poke_Ref!B:E, 4, FALSE) )</f>
        <v/>
      </c>
      <c r="Y84" s="125"/>
      <c r="Z84" s="125"/>
      <c r="AA84" s="125"/>
      <c r="AB84" s="125"/>
      <c r="AC84" s="122" t="e">
        <f>IF(VLOOKUP(C84,Hidden_Abilities!B$2:C989, 2, FALSE) = J84, "YES", "NO")</f>
        <v>#N/A</v>
      </c>
    </row>
    <row r="85" spans="1:29" ht="26.25" customHeight="1" x14ac:dyDescent="0.2">
      <c r="A85" s="87"/>
      <c r="B85" s="111" t="str">
        <f t="array" aca="1" ref="B85" ca="1">IFERROR(IMAGE(INDEX(Poke_Ref!$C$2:$C$745, MATCH(C85, Poke_Ref!$B$2:$B$745,0)), 3), "")</f>
        <v/>
      </c>
      <c r="C85" s="112"/>
      <c r="D85" s="112"/>
      <c r="E85" s="113"/>
      <c r="F85" s="112"/>
      <c r="G85" s="114"/>
      <c r="H85" s="112"/>
      <c r="I85" s="112"/>
      <c r="J85" s="112"/>
      <c r="K85" s="112"/>
      <c r="L85" s="116"/>
      <c r="M85" s="115"/>
      <c r="N85" s="116"/>
      <c r="O85" s="116"/>
      <c r="P85" s="115"/>
      <c r="Q85" s="116"/>
      <c r="R85" s="117">
        <f t="shared" si="0"/>
        <v>0</v>
      </c>
      <c r="S85" s="118">
        <f t="shared" si="1"/>
        <v>0</v>
      </c>
      <c r="T85" s="112"/>
      <c r="U85" s="112"/>
      <c r="V85" s="119"/>
      <c r="W85" s="119" t="str">
        <f>IF( ISBLANK(C85), "", VLOOKUP(C85, Poke_Ref!B:D, 3, FALSE) )</f>
        <v/>
      </c>
      <c r="X85" s="120" t="str">
        <f>IF( ISBLANK(C85), "", VLOOKUP(C85, Poke_Ref!B:E, 4, FALSE) )</f>
        <v/>
      </c>
      <c r="Y85" s="125"/>
      <c r="Z85" s="125"/>
      <c r="AA85" s="125"/>
      <c r="AB85" s="125"/>
      <c r="AC85" s="122" t="e">
        <f>IF(VLOOKUP(C85,Hidden_Abilities!B$2:C989, 2, FALSE) = J85, "YES", "NO")</f>
        <v>#N/A</v>
      </c>
    </row>
    <row r="86" spans="1:29" ht="26.25" customHeight="1" x14ac:dyDescent="0.2">
      <c r="A86" s="87"/>
      <c r="B86" s="111" t="str">
        <f t="array" aca="1" ref="B86" ca="1">IFERROR(IMAGE(INDEX(Poke_Ref!$C$2:$C$745, MATCH(C86, Poke_Ref!$B$2:$B$745,0)), 3), "")</f>
        <v/>
      </c>
      <c r="C86" s="112"/>
      <c r="D86" s="112"/>
      <c r="E86" s="113"/>
      <c r="F86" s="112"/>
      <c r="G86" s="114"/>
      <c r="H86" s="112"/>
      <c r="I86" s="112"/>
      <c r="J86" s="112"/>
      <c r="K86" s="112"/>
      <c r="L86" s="116"/>
      <c r="M86" s="116"/>
      <c r="N86" s="115"/>
      <c r="O86" s="116"/>
      <c r="P86" s="115"/>
      <c r="Q86" s="116"/>
      <c r="R86" s="117">
        <f t="shared" si="0"/>
        <v>0</v>
      </c>
      <c r="S86" s="118">
        <f t="shared" si="1"/>
        <v>0</v>
      </c>
      <c r="T86" s="112"/>
      <c r="U86" s="112"/>
      <c r="V86" s="119"/>
      <c r="W86" s="119" t="str">
        <f>IF( ISBLANK(C86), "", VLOOKUP(C86, Poke_Ref!B:D, 3, FALSE) )</f>
        <v/>
      </c>
      <c r="X86" s="120" t="str">
        <f>IF( ISBLANK(C86), "", VLOOKUP(C86, Poke_Ref!B:E, 4, FALSE) )</f>
        <v/>
      </c>
      <c r="Y86" s="125"/>
      <c r="Z86" s="125"/>
      <c r="AA86" s="125"/>
      <c r="AB86" s="125"/>
      <c r="AC86" s="122" t="e">
        <f>IF(VLOOKUP(C86,Hidden_Abilities!B$2:C989, 2, FALSE) = J86, "YES", "NO")</f>
        <v>#N/A</v>
      </c>
    </row>
    <row r="87" spans="1:29" ht="26.25" customHeight="1" x14ac:dyDescent="0.2">
      <c r="A87" s="87"/>
      <c r="B87" s="111" t="str">
        <f t="array" aca="1" ref="B87" ca="1">IFERROR(IMAGE(INDEX(Poke_Ref!$C$2:$C$745, MATCH(C87, Poke_Ref!$B$2:$B$745,0)), 3), "")</f>
        <v/>
      </c>
      <c r="C87" s="112"/>
      <c r="D87" s="112"/>
      <c r="E87" s="113"/>
      <c r="F87" s="112"/>
      <c r="G87" s="114"/>
      <c r="H87" s="112"/>
      <c r="I87" s="112"/>
      <c r="J87" s="112"/>
      <c r="K87" s="112"/>
      <c r="L87" s="115"/>
      <c r="M87" s="116"/>
      <c r="N87" s="116"/>
      <c r="O87" s="115"/>
      <c r="P87" s="115"/>
      <c r="Q87" s="116"/>
      <c r="R87" s="117">
        <f t="shared" si="0"/>
        <v>0</v>
      </c>
      <c r="S87" s="118">
        <f t="shared" si="1"/>
        <v>0</v>
      </c>
      <c r="T87" s="112"/>
      <c r="U87" s="112"/>
      <c r="V87" s="119"/>
      <c r="W87" s="119" t="str">
        <f>IF( ISBLANK(C87), "", VLOOKUP(C87, Poke_Ref!B:D, 3, FALSE) )</f>
        <v/>
      </c>
      <c r="X87" s="120" t="str">
        <f>IF( ISBLANK(C87), "", VLOOKUP(C87, Poke_Ref!B:E, 4, FALSE) )</f>
        <v/>
      </c>
      <c r="Y87" s="125"/>
      <c r="Z87" s="125"/>
      <c r="AA87" s="125"/>
      <c r="AB87" s="125"/>
      <c r="AC87" s="122" t="e">
        <f>IF(VLOOKUP(C87,Hidden_Abilities!B$2:C989, 2, FALSE) = J87, "YES", "NO")</f>
        <v>#N/A</v>
      </c>
    </row>
    <row r="88" spans="1:29" ht="26.25" customHeight="1" x14ac:dyDescent="0.2">
      <c r="A88" s="87"/>
      <c r="B88" s="111" t="str">
        <f t="array" aca="1" ref="B88" ca="1">IFERROR(IMAGE(INDEX(Poke_Ref!$C$2:$C$745, MATCH(C88, Poke_Ref!$B$2:$B$745,0)), 3), "")</f>
        <v/>
      </c>
      <c r="C88" s="112"/>
      <c r="D88" s="112"/>
      <c r="E88" s="113"/>
      <c r="F88" s="112"/>
      <c r="G88" s="114"/>
      <c r="H88" s="112"/>
      <c r="I88" s="112"/>
      <c r="J88" s="112"/>
      <c r="K88" s="112"/>
      <c r="L88" s="115"/>
      <c r="M88" s="116"/>
      <c r="N88" s="115"/>
      <c r="O88" s="116"/>
      <c r="P88" s="115"/>
      <c r="Q88" s="116"/>
      <c r="R88" s="117">
        <f t="shared" si="0"/>
        <v>0</v>
      </c>
      <c r="S88" s="118">
        <f t="shared" si="1"/>
        <v>0</v>
      </c>
      <c r="T88" s="112"/>
      <c r="U88" s="112"/>
      <c r="V88" s="119"/>
      <c r="W88" s="119" t="str">
        <f>IF( ISBLANK(C88), "", VLOOKUP(C88, Poke_Ref!B:D, 3, FALSE) )</f>
        <v/>
      </c>
      <c r="X88" s="120" t="str">
        <f>IF( ISBLANK(C88), "", VLOOKUP(C88, Poke_Ref!B:E, 4, FALSE) )</f>
        <v/>
      </c>
      <c r="Y88" s="125"/>
      <c r="Z88" s="125"/>
      <c r="AA88" s="125"/>
      <c r="AB88" s="125"/>
      <c r="AC88" s="122" t="e">
        <f>IF(VLOOKUP(C88,Hidden_Abilities!B$2:C989, 2, FALSE) = J88, "YES", "NO")</f>
        <v>#N/A</v>
      </c>
    </row>
    <row r="89" spans="1:29" ht="26.25" customHeight="1" x14ac:dyDescent="0.2">
      <c r="A89" s="87"/>
      <c r="B89" s="111" t="str">
        <f t="array" aca="1" ref="B89" ca="1">IFERROR(IMAGE(INDEX(Poke_Ref!$C$2:$C$745, MATCH(C89, Poke_Ref!$B$2:$B$745,0)), 3), "")</f>
        <v/>
      </c>
      <c r="C89" s="112"/>
      <c r="D89" s="112"/>
      <c r="E89" s="113"/>
      <c r="F89" s="112"/>
      <c r="G89" s="114"/>
      <c r="H89" s="112"/>
      <c r="I89" s="112"/>
      <c r="J89" s="112"/>
      <c r="K89" s="112"/>
      <c r="L89" s="116"/>
      <c r="M89" s="115"/>
      <c r="N89" s="115"/>
      <c r="O89" s="116"/>
      <c r="P89" s="116"/>
      <c r="Q89" s="116"/>
      <c r="R89" s="117">
        <f t="shared" si="0"/>
        <v>0</v>
      </c>
      <c r="S89" s="118">
        <f t="shared" si="1"/>
        <v>0</v>
      </c>
      <c r="T89" s="112"/>
      <c r="U89" s="112"/>
      <c r="V89" s="119"/>
      <c r="W89" s="119" t="str">
        <f>IF( ISBLANK(C89), "", VLOOKUP(C89, Poke_Ref!B:D, 3, FALSE) )</f>
        <v/>
      </c>
      <c r="X89" s="120" t="str">
        <f>IF( ISBLANK(C89), "", VLOOKUP(C89, Poke_Ref!B:E, 4, FALSE) )</f>
        <v/>
      </c>
      <c r="Y89" s="125"/>
      <c r="Z89" s="125"/>
      <c r="AA89" s="125"/>
      <c r="AB89" s="125"/>
      <c r="AC89" s="122" t="e">
        <f>IF(VLOOKUP(C89,Hidden_Abilities!B$2:C989, 2, FALSE) = J89, "YES", "NO")</f>
        <v>#N/A</v>
      </c>
    </row>
    <row r="90" spans="1:29" ht="26.25" customHeight="1" x14ac:dyDescent="0.2">
      <c r="A90" s="87"/>
      <c r="B90" s="111" t="str">
        <f t="array" aca="1" ref="B90" ca="1">IFERROR(IMAGE(INDEX(Poke_Ref!$C$2:$C$745, MATCH(C90, Poke_Ref!$B$2:$B$745,0)), 3), "")</f>
        <v/>
      </c>
      <c r="C90" s="112"/>
      <c r="D90" s="112"/>
      <c r="E90" s="113"/>
      <c r="F90" s="112"/>
      <c r="G90" s="114"/>
      <c r="H90" s="112"/>
      <c r="I90" s="112"/>
      <c r="J90" s="112"/>
      <c r="K90" s="112"/>
      <c r="L90" s="116"/>
      <c r="M90" s="116"/>
      <c r="N90" s="115"/>
      <c r="O90" s="115"/>
      <c r="P90" s="116"/>
      <c r="Q90" s="116"/>
      <c r="R90" s="117">
        <f t="shared" si="0"/>
        <v>0</v>
      </c>
      <c r="S90" s="118">
        <f t="shared" si="1"/>
        <v>0</v>
      </c>
      <c r="T90" s="112"/>
      <c r="U90" s="112"/>
      <c r="V90" s="119"/>
      <c r="W90" s="119" t="str">
        <f>IF( ISBLANK(C90), "", VLOOKUP(C90, Poke_Ref!B:D, 3, FALSE) )</f>
        <v/>
      </c>
      <c r="X90" s="120" t="str">
        <f>IF( ISBLANK(C90), "", VLOOKUP(C90, Poke_Ref!B:E, 4, FALSE) )</f>
        <v/>
      </c>
      <c r="Y90" s="125"/>
      <c r="Z90" s="125"/>
      <c r="AA90" s="125"/>
      <c r="AB90" s="125"/>
      <c r="AC90" s="122" t="e">
        <f>IF(VLOOKUP(C90,Hidden_Abilities!B$2:C989, 2, FALSE) = J90, "YES", "NO")</f>
        <v>#N/A</v>
      </c>
    </row>
    <row r="91" spans="1:29" ht="26.25" customHeight="1" x14ac:dyDescent="0.2">
      <c r="A91" s="87"/>
      <c r="B91" s="111" t="str">
        <f t="array" aca="1" ref="B91" ca="1">IFERROR(IMAGE(INDEX(Poke_Ref!$C$2:$C$745, MATCH(C91, Poke_Ref!$B$2:$B$745,0)), 3), "")</f>
        <v/>
      </c>
      <c r="C91" s="112"/>
      <c r="D91" s="112"/>
      <c r="E91" s="113"/>
      <c r="F91" s="112"/>
      <c r="G91" s="114"/>
      <c r="H91" s="112"/>
      <c r="I91" s="112"/>
      <c r="J91" s="112"/>
      <c r="K91" s="112"/>
      <c r="L91" s="115"/>
      <c r="M91" s="116"/>
      <c r="N91" s="116"/>
      <c r="O91" s="115"/>
      <c r="P91" s="116"/>
      <c r="Q91" s="116"/>
      <c r="R91" s="117">
        <f t="shared" si="0"/>
        <v>0</v>
      </c>
      <c r="S91" s="118">
        <f t="shared" si="1"/>
        <v>0</v>
      </c>
      <c r="T91" s="112"/>
      <c r="U91" s="112"/>
      <c r="V91" s="119"/>
      <c r="W91" s="119" t="str">
        <f>IF( ISBLANK(C91), "", VLOOKUP(C91, Poke_Ref!B:D, 3, FALSE) )</f>
        <v/>
      </c>
      <c r="X91" s="120" t="str">
        <f>IF( ISBLANK(C91), "", VLOOKUP(C91, Poke_Ref!B:E, 4, FALSE) )</f>
        <v/>
      </c>
      <c r="Y91" s="125"/>
      <c r="Z91" s="125"/>
      <c r="AA91" s="125"/>
      <c r="AB91" s="125"/>
      <c r="AC91" s="122" t="e">
        <f>IF(VLOOKUP(C91,Hidden_Abilities!B$2:C989, 2, FALSE) = J91, "YES", "NO")</f>
        <v>#N/A</v>
      </c>
    </row>
    <row r="92" spans="1:29" ht="26.25" customHeight="1" x14ac:dyDescent="0.2">
      <c r="A92" s="87"/>
      <c r="B92" s="111" t="str">
        <f t="array" aca="1" ref="B92" ca="1">IFERROR(IMAGE(INDEX(Poke_Ref!$C$2:$C$745, MATCH(C92, Poke_Ref!$B$2:$B$745,0)), 3), "")</f>
        <v/>
      </c>
      <c r="C92" s="112"/>
      <c r="D92" s="112"/>
      <c r="E92" s="113"/>
      <c r="F92" s="112"/>
      <c r="G92" s="114"/>
      <c r="H92" s="112"/>
      <c r="I92" s="112"/>
      <c r="J92" s="112"/>
      <c r="K92" s="112"/>
      <c r="L92" s="116"/>
      <c r="M92" s="116"/>
      <c r="N92" s="123"/>
      <c r="O92" s="115"/>
      <c r="P92" s="116"/>
      <c r="Q92" s="115"/>
      <c r="R92" s="117">
        <f t="shared" si="0"/>
        <v>0</v>
      </c>
      <c r="S92" s="118">
        <f t="shared" si="1"/>
        <v>0</v>
      </c>
      <c r="T92" s="112"/>
      <c r="U92" s="112"/>
      <c r="V92" s="119"/>
      <c r="W92" s="119" t="str">
        <f>IF( ISBLANK(C92), "", VLOOKUP(C92, Poke_Ref!B:D, 3, FALSE) )</f>
        <v/>
      </c>
      <c r="X92" s="120" t="str">
        <f>IF( ISBLANK(C92), "", VLOOKUP(C92, Poke_Ref!B:E, 4, FALSE) )</f>
        <v/>
      </c>
      <c r="Y92" s="125"/>
      <c r="Z92" s="125"/>
      <c r="AA92" s="125"/>
      <c r="AB92" s="125"/>
      <c r="AC92" s="122" t="e">
        <f>IF(VLOOKUP(C92,Hidden_Abilities!B$2:C989, 2, FALSE) = J92, "YES", "NO")</f>
        <v>#N/A</v>
      </c>
    </row>
    <row r="93" spans="1:29" ht="26.25" customHeight="1" x14ac:dyDescent="0.2">
      <c r="A93" s="87"/>
      <c r="B93" s="111" t="str">
        <f t="array" aca="1" ref="B93" ca="1">IFERROR(IMAGE(INDEX(Poke_Ref!$C$2:$C$745, MATCH(C93, Poke_Ref!$B$2:$B$745,0)), 3), "")</f>
        <v/>
      </c>
      <c r="C93" s="112"/>
      <c r="D93" s="112"/>
      <c r="E93" s="113"/>
      <c r="F93" s="112"/>
      <c r="G93" s="114"/>
      <c r="H93" s="112"/>
      <c r="I93" s="112"/>
      <c r="J93" s="112"/>
      <c r="K93" s="112"/>
      <c r="L93" s="115"/>
      <c r="M93" s="116"/>
      <c r="N93" s="116"/>
      <c r="O93" s="115"/>
      <c r="P93" s="116"/>
      <c r="Q93" s="116"/>
      <c r="R93" s="117">
        <f t="shared" si="0"/>
        <v>0</v>
      </c>
      <c r="S93" s="118">
        <f t="shared" si="1"/>
        <v>0</v>
      </c>
      <c r="T93" s="112"/>
      <c r="U93" s="112"/>
      <c r="V93" s="119"/>
      <c r="W93" s="119" t="str">
        <f>IF( ISBLANK(C93), "", VLOOKUP(C93, Poke_Ref!B:D, 3, FALSE) )</f>
        <v/>
      </c>
      <c r="X93" s="120" t="str">
        <f>IF( ISBLANK(C93), "", VLOOKUP(C93, Poke_Ref!B:E, 4, FALSE) )</f>
        <v/>
      </c>
      <c r="Y93" s="125"/>
      <c r="Z93" s="125"/>
      <c r="AA93" s="125"/>
      <c r="AB93" s="125"/>
      <c r="AC93" s="122" t="e">
        <f>IF(VLOOKUP(C93,Hidden_Abilities!B$2:C989, 2, FALSE) = J93, "YES", "NO")</f>
        <v>#N/A</v>
      </c>
    </row>
    <row r="94" spans="1:29" ht="26.25" customHeight="1" x14ac:dyDescent="0.2">
      <c r="A94" s="87"/>
      <c r="B94" s="111" t="str">
        <f t="array" aca="1" ref="B94" ca="1">IFERROR(IMAGE(INDEX(Poke_Ref!$C$2:$C$745, MATCH(C94, Poke_Ref!$B$2:$B$745,0)), 3), "")</f>
        <v/>
      </c>
      <c r="C94" s="112"/>
      <c r="D94" s="112"/>
      <c r="E94" s="113"/>
      <c r="F94" s="112"/>
      <c r="G94" s="114"/>
      <c r="H94" s="112"/>
      <c r="I94" s="112"/>
      <c r="J94" s="112"/>
      <c r="K94" s="112"/>
      <c r="L94" s="116"/>
      <c r="M94" s="115"/>
      <c r="N94" s="116"/>
      <c r="O94" s="116"/>
      <c r="P94" s="116"/>
      <c r="Q94" s="115"/>
      <c r="R94" s="117">
        <f t="shared" si="0"/>
        <v>0</v>
      </c>
      <c r="S94" s="118">
        <f t="shared" si="1"/>
        <v>0</v>
      </c>
      <c r="T94" s="112"/>
      <c r="U94" s="112"/>
      <c r="V94" s="119"/>
      <c r="W94" s="119" t="str">
        <f>IF( ISBLANK(C94), "", VLOOKUP(C94, Poke_Ref!B:D, 3, FALSE) )</f>
        <v/>
      </c>
      <c r="X94" s="120" t="str">
        <f>IF( ISBLANK(C94), "", VLOOKUP(C94, Poke_Ref!B:E, 4, FALSE) )</f>
        <v/>
      </c>
      <c r="Y94" s="125"/>
      <c r="Z94" s="125"/>
      <c r="AA94" s="125"/>
      <c r="AB94" s="125"/>
      <c r="AC94" s="122" t="e">
        <f>IF(VLOOKUP(C94,Hidden_Abilities!B$2:C989, 2, FALSE) = J94, "YES", "NO")</f>
        <v>#N/A</v>
      </c>
    </row>
    <row r="95" spans="1:29" ht="26.25" customHeight="1" x14ac:dyDescent="0.2">
      <c r="A95" s="87"/>
      <c r="B95" s="111" t="str">
        <f t="array" aca="1" ref="B95" ca="1">IFERROR(IMAGE(INDEX(Poke_Ref!$C$2:$C$745, MATCH(C95, Poke_Ref!$B$2:$B$745,0)), 3), "")</f>
        <v/>
      </c>
      <c r="C95" s="112"/>
      <c r="D95" s="112"/>
      <c r="E95" s="113"/>
      <c r="F95" s="112"/>
      <c r="G95" s="114"/>
      <c r="H95" s="112"/>
      <c r="I95" s="112"/>
      <c r="J95" s="112"/>
      <c r="K95" s="112"/>
      <c r="L95" s="115"/>
      <c r="M95" s="115"/>
      <c r="N95" s="116"/>
      <c r="O95" s="116"/>
      <c r="P95" s="116"/>
      <c r="Q95" s="116"/>
      <c r="R95" s="117">
        <f t="shared" si="0"/>
        <v>0</v>
      </c>
      <c r="S95" s="118">
        <f t="shared" si="1"/>
        <v>0</v>
      </c>
      <c r="T95" s="112"/>
      <c r="U95" s="112"/>
      <c r="V95" s="119"/>
      <c r="W95" s="119" t="str">
        <f>IF( ISBLANK(C95), "", VLOOKUP(C95, Poke_Ref!B:D, 3, FALSE) )</f>
        <v/>
      </c>
      <c r="X95" s="120" t="str">
        <f>IF( ISBLANK(C95), "", VLOOKUP(C95, Poke_Ref!B:E, 4, FALSE) )</f>
        <v/>
      </c>
      <c r="Y95" s="125"/>
      <c r="Z95" s="125"/>
      <c r="AA95" s="125"/>
      <c r="AB95" s="125"/>
      <c r="AC95" s="122" t="e">
        <f>IF(VLOOKUP(C95,Hidden_Abilities!B$2:C989, 2, FALSE) = J95, "YES", "NO")</f>
        <v>#N/A</v>
      </c>
    </row>
    <row r="96" spans="1:29" ht="26.25" customHeight="1" x14ac:dyDescent="0.2">
      <c r="A96" s="87"/>
      <c r="B96" s="111" t="str">
        <f t="array" aca="1" ref="B96" ca="1">IFERROR(IMAGE(INDEX(Poke_Ref!$C$2:$C$745, MATCH(C96, Poke_Ref!$B$2:$B$745,0)), 3), "")</f>
        <v/>
      </c>
      <c r="C96" s="112"/>
      <c r="D96" s="112"/>
      <c r="E96" s="113"/>
      <c r="F96" s="112"/>
      <c r="G96" s="114"/>
      <c r="H96" s="112"/>
      <c r="I96" s="112"/>
      <c r="J96" s="112"/>
      <c r="K96" s="112"/>
      <c r="L96" s="115"/>
      <c r="M96" s="116"/>
      <c r="N96" s="116"/>
      <c r="O96" s="115"/>
      <c r="P96" s="116"/>
      <c r="Q96" s="116"/>
      <c r="R96" s="117">
        <f t="shared" si="0"/>
        <v>0</v>
      </c>
      <c r="S96" s="118">
        <f t="shared" si="1"/>
        <v>0</v>
      </c>
      <c r="T96" s="112"/>
      <c r="U96" s="112"/>
      <c r="V96" s="119"/>
      <c r="W96" s="119" t="str">
        <f>IF( ISBLANK(C96), "", VLOOKUP(C96, Poke_Ref!B:D, 3, FALSE) )</f>
        <v/>
      </c>
      <c r="X96" s="120" t="str">
        <f>IF( ISBLANK(C96), "", VLOOKUP(C96, Poke_Ref!B:E, 4, FALSE) )</f>
        <v/>
      </c>
      <c r="Y96" s="125"/>
      <c r="Z96" s="125"/>
      <c r="AA96" s="125"/>
      <c r="AB96" s="125"/>
      <c r="AC96" s="122" t="e">
        <f>IF(VLOOKUP(C96,Hidden_Abilities!B$2:C989, 2, FALSE) = J96, "YES", "NO")</f>
        <v>#N/A</v>
      </c>
    </row>
    <row r="97" spans="1:29" ht="26.25" customHeight="1" x14ac:dyDescent="0.2">
      <c r="A97" s="87"/>
      <c r="B97" s="111" t="str">
        <f t="array" aca="1" ref="B97" ca="1">IFERROR(IMAGE(INDEX(Poke_Ref!$C$2:$C$745, MATCH(C97, Poke_Ref!$B$2:$B$745,0)), 3), "")</f>
        <v/>
      </c>
      <c r="C97" s="112"/>
      <c r="D97" s="112"/>
      <c r="E97" s="113"/>
      <c r="F97" s="112"/>
      <c r="G97" s="114"/>
      <c r="H97" s="112"/>
      <c r="I97" s="112"/>
      <c r="J97" s="112"/>
      <c r="K97" s="112"/>
      <c r="L97" s="123"/>
      <c r="M97" s="115"/>
      <c r="N97" s="116"/>
      <c r="O97" s="116"/>
      <c r="P97" s="116"/>
      <c r="Q97" s="115"/>
      <c r="R97" s="117">
        <f t="shared" si="0"/>
        <v>0</v>
      </c>
      <c r="S97" s="118">
        <f t="shared" si="1"/>
        <v>0</v>
      </c>
      <c r="T97" s="112"/>
      <c r="U97" s="112"/>
      <c r="V97" s="119"/>
      <c r="W97" s="119" t="str">
        <f>IF( ISBLANK(C97), "", VLOOKUP(C97, Poke_Ref!B:D, 3, FALSE) )</f>
        <v/>
      </c>
      <c r="X97" s="120" t="str">
        <f>IF( ISBLANK(C97), "", VLOOKUP(C97, Poke_Ref!B:E, 4, FALSE) )</f>
        <v/>
      </c>
      <c r="Y97" s="125"/>
      <c r="Z97" s="125"/>
      <c r="AA97" s="125"/>
      <c r="AB97" s="125"/>
      <c r="AC97" s="122" t="e">
        <f>IF(VLOOKUP(C97,Hidden_Abilities!B$2:C989, 2, FALSE) = J97, "YES", "NO")</f>
        <v>#N/A</v>
      </c>
    </row>
    <row r="98" spans="1:29" ht="26.25" customHeight="1" x14ac:dyDescent="0.2">
      <c r="A98" s="87"/>
      <c r="B98" s="111" t="str">
        <f t="array" aca="1" ref="B98" ca="1">IFERROR(IMAGE(INDEX(Poke_Ref!$C$2:$C$745, MATCH(C98, Poke_Ref!$B$2:$B$745,0)), 3), "")</f>
        <v/>
      </c>
      <c r="C98" s="112"/>
      <c r="D98" s="112"/>
      <c r="E98" s="113"/>
      <c r="F98" s="112"/>
      <c r="G98" s="114"/>
      <c r="H98" s="112"/>
      <c r="I98" s="112"/>
      <c r="J98" s="112"/>
      <c r="K98" s="112"/>
      <c r="L98" s="115"/>
      <c r="M98" s="115"/>
      <c r="N98" s="116"/>
      <c r="O98" s="116"/>
      <c r="P98" s="116"/>
      <c r="Q98" s="116"/>
      <c r="R98" s="117">
        <f t="shared" si="0"/>
        <v>0</v>
      </c>
      <c r="S98" s="118">
        <f t="shared" si="1"/>
        <v>0</v>
      </c>
      <c r="T98" s="112"/>
      <c r="U98" s="112"/>
      <c r="V98" s="119"/>
      <c r="W98" s="119" t="str">
        <f>IF( ISBLANK(C98), "", VLOOKUP(C98, Poke_Ref!B:D, 3, FALSE) )</f>
        <v/>
      </c>
      <c r="X98" s="120" t="str">
        <f>IF( ISBLANK(C98), "", VLOOKUP(C98, Poke_Ref!B:E, 4, FALSE) )</f>
        <v/>
      </c>
      <c r="Y98" s="125"/>
      <c r="Z98" s="125"/>
      <c r="AA98" s="125"/>
      <c r="AB98" s="125"/>
      <c r="AC98" s="122" t="e">
        <f>IF(VLOOKUP(C98,Hidden_Abilities!B$2:C989, 2, FALSE) = J98, "YES", "NO")</f>
        <v>#N/A</v>
      </c>
    </row>
    <row r="99" spans="1:29" ht="26.25" customHeight="1" x14ac:dyDescent="0.2">
      <c r="A99" s="87"/>
      <c r="B99" s="111" t="str">
        <f t="array" aca="1" ref="B99" ca="1">IFERROR(IMAGE(INDEX(Poke_Ref!$C$2:$C$745, MATCH(C99, Poke_Ref!$B$2:$B$745,0)), 3), "")</f>
        <v/>
      </c>
      <c r="C99" s="112"/>
      <c r="D99" s="112"/>
      <c r="E99" s="113"/>
      <c r="F99" s="112"/>
      <c r="G99" s="114"/>
      <c r="H99" s="112"/>
      <c r="I99" s="112"/>
      <c r="J99" s="112"/>
      <c r="K99" s="112"/>
      <c r="L99" s="115"/>
      <c r="M99" s="115"/>
      <c r="N99" s="116"/>
      <c r="O99" s="116"/>
      <c r="P99" s="116"/>
      <c r="Q99" s="116"/>
      <c r="R99" s="117">
        <f t="shared" si="0"/>
        <v>0</v>
      </c>
      <c r="S99" s="118">
        <f t="shared" si="1"/>
        <v>0</v>
      </c>
      <c r="T99" s="112"/>
      <c r="U99" s="112"/>
      <c r="V99" s="119"/>
      <c r="W99" s="119" t="str">
        <f>IF( ISBLANK(C99), "", VLOOKUP(C99, Poke_Ref!B:D, 3, FALSE) )</f>
        <v/>
      </c>
      <c r="X99" s="120" t="str">
        <f>IF( ISBLANK(C99), "", VLOOKUP(C99, Poke_Ref!B:E, 4, FALSE) )</f>
        <v/>
      </c>
      <c r="Y99" s="125"/>
      <c r="Z99" s="125"/>
      <c r="AA99" s="125"/>
      <c r="AB99" s="125"/>
      <c r="AC99" s="122" t="e">
        <f>IF(VLOOKUP(C99,Hidden_Abilities!B$2:C989, 2, FALSE) = J99, "YES", "NO")</f>
        <v>#N/A</v>
      </c>
    </row>
    <row r="100" spans="1:29" ht="26.25" customHeight="1" x14ac:dyDescent="0.2">
      <c r="A100" s="87"/>
      <c r="B100" s="111" t="str">
        <f t="array" aca="1" ref="B100" ca="1">IFERROR(IMAGE(INDEX(Poke_Ref!$C$2:$C$745, MATCH(C100, Poke_Ref!$B$2:$B$745,0)), 3), "")</f>
        <v/>
      </c>
      <c r="C100" s="112"/>
      <c r="D100" s="112"/>
      <c r="E100" s="113"/>
      <c r="F100" s="112"/>
      <c r="G100" s="114"/>
      <c r="H100" s="112"/>
      <c r="I100" s="112"/>
      <c r="J100" s="112"/>
      <c r="K100" s="112"/>
      <c r="L100" s="115"/>
      <c r="M100" s="116"/>
      <c r="N100" s="116"/>
      <c r="O100" s="116"/>
      <c r="P100" s="116"/>
      <c r="Q100" s="115"/>
      <c r="R100" s="117">
        <f t="shared" si="0"/>
        <v>0</v>
      </c>
      <c r="S100" s="118">
        <f t="shared" si="1"/>
        <v>0</v>
      </c>
      <c r="T100" s="112"/>
      <c r="U100" s="112"/>
      <c r="V100" s="119"/>
      <c r="W100" s="119" t="str">
        <f>IF( ISBLANK(C100), "", VLOOKUP(C100, Poke_Ref!B:D, 3, FALSE) )</f>
        <v/>
      </c>
      <c r="X100" s="120" t="str">
        <f>IF( ISBLANK(C100), "", VLOOKUP(C100, Poke_Ref!B:E, 4, FALSE) )</f>
        <v/>
      </c>
      <c r="Y100" s="125"/>
      <c r="Z100" s="125"/>
      <c r="AA100" s="125"/>
      <c r="AB100" s="125"/>
      <c r="AC100" s="122" t="e">
        <f>IF(VLOOKUP(C100,Hidden_Abilities!B$2:C989, 2, FALSE) = J100, "YES", "NO")</f>
        <v>#N/A</v>
      </c>
    </row>
    <row r="101" spans="1:29" ht="26.25" customHeight="1" x14ac:dyDescent="0.2">
      <c r="A101" s="87"/>
      <c r="B101" s="111" t="str">
        <f t="array" aca="1" ref="B101" ca="1">IFERROR(IMAGE(INDEX(Poke_Ref!$C$2:$C$745, MATCH(C101, Poke_Ref!$B$2:$B$745,0)), 3), "")</f>
        <v/>
      </c>
      <c r="C101" s="112"/>
      <c r="D101" s="112"/>
      <c r="E101" s="113"/>
      <c r="F101" s="112"/>
      <c r="G101" s="114"/>
      <c r="H101" s="112"/>
      <c r="I101" s="112"/>
      <c r="J101" s="112"/>
      <c r="K101" s="112"/>
      <c r="L101" s="116"/>
      <c r="M101" s="115"/>
      <c r="N101" s="116"/>
      <c r="O101" s="116"/>
      <c r="P101" s="115"/>
      <c r="Q101" s="116"/>
      <c r="R101" s="117">
        <f t="shared" si="0"/>
        <v>0</v>
      </c>
      <c r="S101" s="118">
        <f t="shared" si="1"/>
        <v>0</v>
      </c>
      <c r="T101" s="112"/>
      <c r="U101" s="112"/>
      <c r="V101" s="119"/>
      <c r="W101" s="119" t="str">
        <f>IF( ISBLANK(C101), "", VLOOKUP(C101, Poke_Ref!B:D, 3, FALSE) )</f>
        <v/>
      </c>
      <c r="X101" s="120" t="str">
        <f>IF( ISBLANK(C101), "", VLOOKUP(C101, Poke_Ref!B:E, 4, FALSE) )</f>
        <v/>
      </c>
      <c r="Y101" s="125"/>
      <c r="Z101" s="125"/>
      <c r="AA101" s="125"/>
      <c r="AB101" s="125"/>
      <c r="AC101" s="122" t="e">
        <f>IF(VLOOKUP(C101,Hidden_Abilities!B$2:C989, 2, FALSE) = J101, "YES", "NO")</f>
        <v>#N/A</v>
      </c>
    </row>
    <row r="102" spans="1:29" ht="26.25" customHeight="1" x14ac:dyDescent="0.2">
      <c r="A102" s="87"/>
      <c r="B102" s="111" t="str">
        <f t="array" aca="1" ref="B102" ca="1">IFERROR(IMAGE(INDEX(Poke_Ref!$C$2:$C$745, MATCH(C102, Poke_Ref!$B$2:$B$745,0)), 3), "")</f>
        <v/>
      </c>
      <c r="C102" s="112"/>
      <c r="D102" s="112"/>
      <c r="E102" s="113"/>
      <c r="F102" s="112"/>
      <c r="G102" s="114"/>
      <c r="H102" s="112"/>
      <c r="I102" s="112"/>
      <c r="J102" s="112"/>
      <c r="K102" s="112"/>
      <c r="L102" s="115"/>
      <c r="M102" s="116"/>
      <c r="N102" s="116"/>
      <c r="O102" s="115"/>
      <c r="P102" s="116"/>
      <c r="Q102" s="116"/>
      <c r="R102" s="117">
        <f t="shared" si="0"/>
        <v>0</v>
      </c>
      <c r="S102" s="118">
        <f t="shared" si="1"/>
        <v>0</v>
      </c>
      <c r="T102" s="112"/>
      <c r="U102" s="112"/>
      <c r="V102" s="119"/>
      <c r="W102" s="119" t="str">
        <f>IF( ISBLANK(C102), "", VLOOKUP(C102, Poke_Ref!B:D, 3, FALSE) )</f>
        <v/>
      </c>
      <c r="X102" s="120" t="str">
        <f>IF( ISBLANK(C102), "", VLOOKUP(C102, Poke_Ref!B:E, 4, FALSE) )</f>
        <v/>
      </c>
      <c r="Y102" s="125"/>
      <c r="Z102" s="125"/>
      <c r="AA102" s="125"/>
      <c r="AB102" s="125"/>
      <c r="AC102" s="122" t="e">
        <f>IF(VLOOKUP(C102,Hidden_Abilities!B$2:C989, 2, FALSE) = J102, "YES", "NO")</f>
        <v>#N/A</v>
      </c>
    </row>
    <row r="103" spans="1:29" ht="26.25" customHeight="1" x14ac:dyDescent="0.2">
      <c r="A103" s="87"/>
      <c r="B103" s="111" t="str">
        <f t="array" aca="1" ref="B103" ca="1">IFERROR(IMAGE(INDEX(Poke_Ref!$C$2:$C$745, MATCH(C103, Poke_Ref!$B$2:$B$745,0)), 3), "")</f>
        <v/>
      </c>
      <c r="C103" s="112"/>
      <c r="D103" s="112"/>
      <c r="E103" s="113"/>
      <c r="F103" s="112"/>
      <c r="G103" s="114"/>
      <c r="H103" s="112"/>
      <c r="I103" s="112"/>
      <c r="J103" s="112"/>
      <c r="K103" s="112"/>
      <c r="L103" s="116"/>
      <c r="M103" s="115"/>
      <c r="N103" s="116"/>
      <c r="O103" s="115"/>
      <c r="P103" s="116"/>
      <c r="Q103" s="116"/>
      <c r="R103" s="117">
        <f t="shared" si="0"/>
        <v>0</v>
      </c>
      <c r="S103" s="118">
        <f t="shared" si="1"/>
        <v>0</v>
      </c>
      <c r="T103" s="112"/>
      <c r="U103" s="112"/>
      <c r="V103" s="119"/>
      <c r="W103" s="119" t="str">
        <f>IF( ISBLANK(C103), "", VLOOKUP(C103, Poke_Ref!B:D, 3, FALSE) )</f>
        <v/>
      </c>
      <c r="X103" s="120" t="str">
        <f>IF( ISBLANK(C103), "", VLOOKUP(C103, Poke_Ref!B:E, 4, FALSE) )</f>
        <v/>
      </c>
      <c r="Y103" s="125"/>
      <c r="Z103" s="125"/>
      <c r="AA103" s="125"/>
      <c r="AB103" s="125"/>
      <c r="AC103" s="122" t="e">
        <f>IF(VLOOKUP(C103,Hidden_Abilities!B$2:C989, 2, FALSE) = J103, "YES", "NO")</f>
        <v>#N/A</v>
      </c>
    </row>
    <row r="104" spans="1:29" ht="26.25" customHeight="1" x14ac:dyDescent="0.2">
      <c r="A104" s="87"/>
      <c r="B104" s="111" t="str">
        <f t="array" aca="1" ref="B104" ca="1">IFERROR(IMAGE(INDEX(Poke_Ref!$C$2:$C$745, MATCH(C104, Poke_Ref!$B$2:$B$745,0)), 3), "")</f>
        <v/>
      </c>
      <c r="C104" s="112"/>
      <c r="D104" s="112"/>
      <c r="E104" s="113"/>
      <c r="F104" s="112"/>
      <c r="G104" s="114"/>
      <c r="H104" s="112"/>
      <c r="I104" s="112"/>
      <c r="J104" s="112"/>
      <c r="K104" s="112"/>
      <c r="L104" s="115"/>
      <c r="M104" s="116"/>
      <c r="N104" s="116"/>
      <c r="O104" s="115"/>
      <c r="P104" s="115"/>
      <c r="Q104" s="116"/>
      <c r="R104" s="117">
        <f t="shared" si="0"/>
        <v>0</v>
      </c>
      <c r="S104" s="118">
        <f t="shared" si="1"/>
        <v>0</v>
      </c>
      <c r="T104" s="112"/>
      <c r="U104" s="112"/>
      <c r="V104" s="119"/>
      <c r="W104" s="119" t="str">
        <f>IF( ISBLANK(C104), "", VLOOKUP(C104, Poke_Ref!B:D, 3, FALSE) )</f>
        <v/>
      </c>
      <c r="X104" s="120" t="str">
        <f>IF( ISBLANK(C104), "", VLOOKUP(C104, Poke_Ref!B:E, 4, FALSE) )</f>
        <v/>
      </c>
      <c r="Y104" s="125"/>
      <c r="Z104" s="125"/>
      <c r="AA104" s="125"/>
      <c r="AB104" s="125"/>
      <c r="AC104" s="122" t="e">
        <f>IF(VLOOKUP(C104,Hidden_Abilities!B$2:C989, 2, FALSE) = J104, "YES", "NO")</f>
        <v>#N/A</v>
      </c>
    </row>
    <row r="105" spans="1:29" ht="26.25" customHeight="1" x14ac:dyDescent="0.2">
      <c r="A105" s="87"/>
      <c r="B105" s="111" t="str">
        <f t="array" aca="1" ref="B105" ca="1">IFERROR(IMAGE(INDEX(Poke_Ref!$C$2:$C$745, MATCH(C105, Poke_Ref!$B$2:$B$745,0)), 3), "")</f>
        <v/>
      </c>
      <c r="C105" s="112"/>
      <c r="D105" s="112"/>
      <c r="E105" s="113"/>
      <c r="F105" s="112"/>
      <c r="G105" s="114"/>
      <c r="H105" s="112"/>
      <c r="I105" s="112"/>
      <c r="J105" s="112"/>
      <c r="K105" s="112"/>
      <c r="L105" s="116"/>
      <c r="M105" s="115"/>
      <c r="N105" s="116"/>
      <c r="O105" s="116"/>
      <c r="P105" s="116"/>
      <c r="Q105" s="115"/>
      <c r="R105" s="117">
        <f t="shared" si="0"/>
        <v>0</v>
      </c>
      <c r="S105" s="118">
        <f t="shared" si="1"/>
        <v>0</v>
      </c>
      <c r="T105" s="112"/>
      <c r="U105" s="112"/>
      <c r="V105" s="119"/>
      <c r="W105" s="119" t="str">
        <f>IF( ISBLANK(C105), "", VLOOKUP(C105, Poke_Ref!B:D, 3, FALSE) )</f>
        <v/>
      </c>
      <c r="X105" s="120" t="str">
        <f>IF( ISBLANK(C105), "", VLOOKUP(C105, Poke_Ref!B:E, 4, FALSE) )</f>
        <v/>
      </c>
      <c r="Y105" s="125"/>
      <c r="Z105" s="125"/>
      <c r="AA105" s="125"/>
      <c r="AB105" s="125"/>
      <c r="AC105" s="122" t="e">
        <f>IF(VLOOKUP(C105,Hidden_Abilities!B$2:C989, 2, FALSE) = J105, "YES", "NO")</f>
        <v>#N/A</v>
      </c>
    </row>
    <row r="106" spans="1:29" ht="26.25" customHeight="1" x14ac:dyDescent="0.2">
      <c r="A106" s="87"/>
      <c r="B106" s="111" t="str">
        <f t="array" aca="1" ref="B106" ca="1">IFERROR(IMAGE(INDEX(Poke_Ref!$C$2:$C$745, MATCH(C106, Poke_Ref!$B$2:$B$745,0)), 3), "")</f>
        <v/>
      </c>
      <c r="C106" s="112"/>
      <c r="D106" s="112"/>
      <c r="E106" s="113"/>
      <c r="F106" s="112"/>
      <c r="G106" s="114"/>
      <c r="H106" s="112"/>
      <c r="I106" s="112"/>
      <c r="J106" s="112"/>
      <c r="K106" s="112"/>
      <c r="L106" s="116"/>
      <c r="M106" s="115"/>
      <c r="N106" s="116"/>
      <c r="O106" s="116"/>
      <c r="P106" s="116"/>
      <c r="Q106" s="115"/>
      <c r="R106" s="117">
        <f t="shared" si="0"/>
        <v>0</v>
      </c>
      <c r="S106" s="118">
        <f t="shared" si="1"/>
        <v>0</v>
      </c>
      <c r="T106" s="112"/>
      <c r="U106" s="112"/>
      <c r="V106" s="119"/>
      <c r="W106" s="119" t="str">
        <f>IF( ISBLANK(C106), "", VLOOKUP(C106, Poke_Ref!B:D, 3, FALSE) )</f>
        <v/>
      </c>
      <c r="X106" s="120" t="str">
        <f>IF( ISBLANK(C106), "", VLOOKUP(C106, Poke_Ref!B:E, 4, FALSE) )</f>
        <v/>
      </c>
      <c r="Y106" s="125"/>
      <c r="Z106" s="125"/>
      <c r="AA106" s="125"/>
      <c r="AB106" s="125"/>
      <c r="AC106" s="122" t="e">
        <f>IF(VLOOKUP(C106,Hidden_Abilities!B$2:C989, 2, FALSE) = J106, "YES", "NO")</f>
        <v>#N/A</v>
      </c>
    </row>
    <row r="107" spans="1:29" ht="26.25" customHeight="1" x14ac:dyDescent="0.2">
      <c r="A107" s="87"/>
      <c r="B107" s="111" t="str">
        <f t="array" aca="1" ref="B107" ca="1">IFERROR(IMAGE(INDEX(Poke_Ref!$C$2:$C$745, MATCH(C107, Poke_Ref!$B$2:$B$745,0)), 3), "")</f>
        <v/>
      </c>
      <c r="C107" s="112"/>
      <c r="D107" s="112"/>
      <c r="E107" s="113"/>
      <c r="F107" s="112"/>
      <c r="G107" s="114"/>
      <c r="H107" s="112"/>
      <c r="I107" s="112"/>
      <c r="J107" s="112"/>
      <c r="K107" s="112"/>
      <c r="L107" s="115"/>
      <c r="M107" s="116"/>
      <c r="N107" s="116"/>
      <c r="O107" s="116"/>
      <c r="P107" s="115"/>
      <c r="Q107" s="116"/>
      <c r="R107" s="117">
        <f t="shared" si="0"/>
        <v>0</v>
      </c>
      <c r="S107" s="118">
        <f t="shared" si="1"/>
        <v>0</v>
      </c>
      <c r="T107" s="124"/>
      <c r="U107" s="124"/>
      <c r="V107" s="119"/>
      <c r="W107" s="119" t="str">
        <f>IF( ISBLANK(C107), "", VLOOKUP(C107, Poke_Ref!B:D, 3, FALSE) )</f>
        <v/>
      </c>
      <c r="X107" s="120" t="str">
        <f>IF( ISBLANK(C107), "", VLOOKUP(C107, Poke_Ref!B:E, 4, FALSE) )</f>
        <v/>
      </c>
      <c r="Y107" s="125"/>
      <c r="Z107" s="125"/>
      <c r="AA107" s="125"/>
      <c r="AB107" s="125"/>
      <c r="AC107" s="122" t="e">
        <f>IF(VLOOKUP(C107,Hidden_Abilities!B$2:C989, 2, FALSE) = J107, "YES", "NO")</f>
        <v>#N/A</v>
      </c>
    </row>
    <row r="108" spans="1:29" ht="26.25" customHeight="1" x14ac:dyDescent="0.2">
      <c r="A108" s="87"/>
      <c r="B108" s="111" t="str">
        <f t="array" aca="1" ref="B108" ca="1">IFERROR(IMAGE(INDEX(Poke_Ref!$C$2:$C$745, MATCH(C108, Poke_Ref!$B$2:$B$745,0)), 3), "")</f>
        <v/>
      </c>
      <c r="C108" s="112"/>
      <c r="D108" s="112"/>
      <c r="E108" s="113"/>
      <c r="F108" s="112"/>
      <c r="G108" s="114"/>
      <c r="H108" s="112"/>
      <c r="I108" s="112"/>
      <c r="J108" s="112"/>
      <c r="K108" s="112"/>
      <c r="L108" s="116"/>
      <c r="M108" s="115"/>
      <c r="N108" s="116"/>
      <c r="O108" s="116"/>
      <c r="P108" s="115"/>
      <c r="Q108" s="116"/>
      <c r="R108" s="117">
        <f t="shared" si="0"/>
        <v>0</v>
      </c>
      <c r="S108" s="118">
        <f t="shared" si="1"/>
        <v>0</v>
      </c>
      <c r="T108" s="112"/>
      <c r="U108" s="112"/>
      <c r="V108" s="119"/>
      <c r="W108" s="119" t="str">
        <f>IF( ISBLANK(C108), "", VLOOKUP(C108, Poke_Ref!B:D, 3, FALSE) )</f>
        <v/>
      </c>
      <c r="X108" s="120" t="str">
        <f>IF( ISBLANK(C108), "", VLOOKUP(C108, Poke_Ref!B:E, 4, FALSE) )</f>
        <v/>
      </c>
      <c r="Y108" s="125"/>
      <c r="Z108" s="125"/>
      <c r="AA108" s="125"/>
      <c r="AB108" s="125"/>
      <c r="AC108" s="122" t="e">
        <f>IF(VLOOKUP(C108,Hidden_Abilities!B$2:C989, 2, FALSE) = J108, "YES", "NO")</f>
        <v>#N/A</v>
      </c>
    </row>
    <row r="109" spans="1:29" ht="26.25" customHeight="1" x14ac:dyDescent="0.2">
      <c r="A109" s="87"/>
      <c r="B109" s="111" t="str">
        <f t="array" aca="1" ref="B109" ca="1">IFERROR(IMAGE(INDEX(Poke_Ref!$C$2:$C$745, MATCH(C109, Poke_Ref!$B$2:$B$745,0)), 3), "")</f>
        <v/>
      </c>
      <c r="C109" s="112"/>
      <c r="D109" s="112"/>
      <c r="E109" s="113"/>
      <c r="F109" s="112"/>
      <c r="G109" s="114"/>
      <c r="H109" s="112"/>
      <c r="I109" s="112"/>
      <c r="J109" s="112"/>
      <c r="K109" s="112"/>
      <c r="L109" s="116"/>
      <c r="M109" s="116"/>
      <c r="N109" s="115"/>
      <c r="O109" s="115"/>
      <c r="P109" s="116"/>
      <c r="Q109" s="116"/>
      <c r="R109" s="117">
        <f t="shared" si="0"/>
        <v>0</v>
      </c>
      <c r="S109" s="118">
        <f t="shared" si="1"/>
        <v>0</v>
      </c>
      <c r="T109" s="125"/>
      <c r="U109" s="125"/>
      <c r="V109" s="119"/>
      <c r="W109" s="119" t="str">
        <f>IF( ISBLANK(C109), "", VLOOKUP(C109, Poke_Ref!B:D, 3, FALSE) )</f>
        <v/>
      </c>
      <c r="X109" s="120" t="str">
        <f>IF( ISBLANK(C109), "", VLOOKUP(C109, Poke_Ref!B:E, 4, FALSE) )</f>
        <v/>
      </c>
      <c r="Y109" s="125"/>
      <c r="Z109" s="125"/>
      <c r="AA109" s="125"/>
      <c r="AB109" s="125"/>
      <c r="AC109" s="122" t="e">
        <f>IF(VLOOKUP(C109,Hidden_Abilities!B$2:C989, 2, FALSE) = J109, "YES", "NO")</f>
        <v>#N/A</v>
      </c>
    </row>
    <row r="110" spans="1:29" ht="26.25" customHeight="1" x14ac:dyDescent="0.2">
      <c r="A110" s="87"/>
      <c r="B110" s="111" t="str">
        <f t="array" aca="1" ref="B110" ca="1">IFERROR(IMAGE(INDEX(Poke_Ref!$C$2:$C$745, MATCH(C110, Poke_Ref!$B$2:$B$745,0)), 3), "")</f>
        <v/>
      </c>
      <c r="C110" s="112"/>
      <c r="D110" s="112"/>
      <c r="E110" s="113"/>
      <c r="F110" s="112"/>
      <c r="G110" s="114"/>
      <c r="H110" s="112"/>
      <c r="I110" s="112"/>
      <c r="J110" s="112"/>
      <c r="K110" s="112"/>
      <c r="L110" s="116"/>
      <c r="M110" s="115"/>
      <c r="N110" s="116"/>
      <c r="O110" s="116"/>
      <c r="P110" s="115"/>
      <c r="Q110" s="116"/>
      <c r="R110" s="117">
        <f t="shared" si="0"/>
        <v>0</v>
      </c>
      <c r="S110" s="118">
        <f t="shared" si="1"/>
        <v>0</v>
      </c>
      <c r="T110" s="112"/>
      <c r="U110" s="112"/>
      <c r="V110" s="119"/>
      <c r="W110" s="119" t="str">
        <f>IF( ISBLANK(C110), "", VLOOKUP(C110, Poke_Ref!B:D, 3, FALSE) )</f>
        <v/>
      </c>
      <c r="X110" s="120" t="str">
        <f>IF( ISBLANK(C110), "", VLOOKUP(C110, Poke_Ref!B:E, 4, FALSE) )</f>
        <v/>
      </c>
      <c r="Y110" s="125"/>
      <c r="Z110" s="125"/>
      <c r="AA110" s="125"/>
      <c r="AB110" s="125"/>
      <c r="AC110" s="122" t="e">
        <f>IF(VLOOKUP(C110,Hidden_Abilities!B$2:C989, 2, FALSE) = J110, "YES", "NO")</f>
        <v>#N/A</v>
      </c>
    </row>
    <row r="111" spans="1:29" ht="26.25" customHeight="1" x14ac:dyDescent="0.2">
      <c r="A111" s="87"/>
      <c r="B111" s="111" t="str">
        <f t="array" aca="1" ref="B111" ca="1">IFERROR(IMAGE(INDEX(Poke_Ref!$C$2:$C$745, MATCH(C111, Poke_Ref!$B$2:$B$745,0)), 3), "")</f>
        <v/>
      </c>
      <c r="C111" s="112"/>
      <c r="D111" s="112"/>
      <c r="E111" s="113"/>
      <c r="F111" s="112"/>
      <c r="G111" s="114"/>
      <c r="H111" s="112"/>
      <c r="I111" s="112"/>
      <c r="J111" s="112"/>
      <c r="K111" s="112"/>
      <c r="L111" s="116"/>
      <c r="M111" s="115"/>
      <c r="N111" s="116"/>
      <c r="O111" s="116"/>
      <c r="P111" s="115"/>
      <c r="Q111" s="116"/>
      <c r="R111" s="117">
        <f t="shared" si="0"/>
        <v>0</v>
      </c>
      <c r="S111" s="118">
        <f t="shared" si="1"/>
        <v>0</v>
      </c>
      <c r="T111" s="112"/>
      <c r="U111" s="112"/>
      <c r="V111" s="119"/>
      <c r="W111" s="119" t="str">
        <f>IF( ISBLANK(C111), "", VLOOKUP(C111, Poke_Ref!B:D, 3, FALSE) )</f>
        <v/>
      </c>
      <c r="X111" s="120" t="str">
        <f>IF( ISBLANK(C111), "", VLOOKUP(C111, Poke_Ref!B:E, 4, FALSE) )</f>
        <v/>
      </c>
      <c r="Y111" s="125"/>
      <c r="Z111" s="125"/>
      <c r="AA111" s="125"/>
      <c r="AB111" s="125"/>
      <c r="AC111" s="122" t="e">
        <f>IF(VLOOKUP(C111,Hidden_Abilities!B$2:C989, 2, FALSE) = J111, "YES", "NO")</f>
        <v>#N/A</v>
      </c>
    </row>
    <row r="112" spans="1:29" ht="26.25" customHeight="1" x14ac:dyDescent="0.2">
      <c r="A112" s="87"/>
      <c r="B112" s="111" t="str">
        <f t="array" aca="1" ref="B112" ca="1">IFERROR(IMAGE(INDEX(Poke_Ref!$C$2:$C$745, MATCH(C112, Poke_Ref!$B$2:$B$745,0)), 3), "")</f>
        <v/>
      </c>
      <c r="C112" s="112"/>
      <c r="D112" s="112"/>
      <c r="E112" s="113"/>
      <c r="F112" s="112"/>
      <c r="G112" s="114"/>
      <c r="H112" s="112"/>
      <c r="I112" s="112"/>
      <c r="J112" s="112"/>
      <c r="K112" s="112"/>
      <c r="L112" s="116"/>
      <c r="M112" s="116"/>
      <c r="N112" s="116"/>
      <c r="O112" s="115"/>
      <c r="P112" s="115"/>
      <c r="Q112" s="116"/>
      <c r="R112" s="117">
        <f t="shared" si="0"/>
        <v>0</v>
      </c>
      <c r="S112" s="118">
        <f t="shared" si="1"/>
        <v>0</v>
      </c>
      <c r="T112" s="112"/>
      <c r="U112" s="112"/>
      <c r="V112" s="119"/>
      <c r="W112" s="119" t="str">
        <f>IF( ISBLANK(C112), "", VLOOKUP(C112, Poke_Ref!B:D, 3, FALSE) )</f>
        <v/>
      </c>
      <c r="X112" s="120" t="str">
        <f>IF( ISBLANK(C112), "", VLOOKUP(C112, Poke_Ref!B:E, 4, FALSE) )</f>
        <v/>
      </c>
      <c r="Y112" s="125"/>
      <c r="Z112" s="125"/>
      <c r="AA112" s="125"/>
      <c r="AB112" s="125"/>
      <c r="AC112" s="122" t="e">
        <f>IF(VLOOKUP(C112,Hidden_Abilities!B$2:C989, 2, FALSE) = J112, "YES", "NO")</f>
        <v>#N/A</v>
      </c>
    </row>
    <row r="113" spans="1:29" ht="26.25" customHeight="1" x14ac:dyDescent="0.2">
      <c r="A113" s="87"/>
      <c r="B113" s="111" t="str">
        <f t="array" aca="1" ref="B113" ca="1">IFERROR(IMAGE(INDEX(Poke_Ref!$C$2:$C$745, MATCH(C113, Poke_Ref!$B$2:$B$745,0)), 3), "")</f>
        <v/>
      </c>
      <c r="C113" s="112"/>
      <c r="D113" s="112"/>
      <c r="E113" s="113"/>
      <c r="F113" s="112"/>
      <c r="G113" s="114"/>
      <c r="H113" s="112"/>
      <c r="I113" s="112"/>
      <c r="J113" s="112"/>
      <c r="K113" s="112"/>
      <c r="L113" s="116"/>
      <c r="M113" s="116"/>
      <c r="N113" s="116"/>
      <c r="O113" s="115"/>
      <c r="P113" s="116"/>
      <c r="Q113" s="115"/>
      <c r="R113" s="117">
        <f t="shared" si="0"/>
        <v>0</v>
      </c>
      <c r="S113" s="118">
        <f t="shared" si="1"/>
        <v>0</v>
      </c>
      <c r="T113" s="124"/>
      <c r="U113" s="124"/>
      <c r="V113" s="119"/>
      <c r="W113" s="119" t="str">
        <f>IF( ISBLANK(C113), "", VLOOKUP(C113, Poke_Ref!B:D, 3, FALSE) )</f>
        <v/>
      </c>
      <c r="X113" s="120" t="str">
        <f>IF( ISBLANK(C113), "", VLOOKUP(C113, Poke_Ref!B:E, 4, FALSE) )</f>
        <v/>
      </c>
      <c r="Y113" s="125"/>
      <c r="Z113" s="125"/>
      <c r="AA113" s="125"/>
      <c r="AB113" s="125"/>
      <c r="AC113" s="122" t="e">
        <f>IF(VLOOKUP(C113,Hidden_Abilities!B$2:C989, 2, FALSE) = J113, "YES", "NO")</f>
        <v>#N/A</v>
      </c>
    </row>
    <row r="114" spans="1:29" ht="26.25" customHeight="1" x14ac:dyDescent="0.2">
      <c r="A114" s="87"/>
      <c r="B114" s="111" t="str">
        <f t="array" aca="1" ref="B114" ca="1">IFERROR(IMAGE(INDEX(Poke_Ref!$C$2:$C$745, MATCH(C114, Poke_Ref!$B$2:$B$745,0)), 3), "")</f>
        <v/>
      </c>
      <c r="C114" s="112"/>
      <c r="D114" s="112"/>
      <c r="E114" s="113"/>
      <c r="F114" s="112"/>
      <c r="G114" s="114"/>
      <c r="H114" s="112"/>
      <c r="I114" s="112"/>
      <c r="J114" s="112"/>
      <c r="K114" s="112"/>
      <c r="L114" s="115"/>
      <c r="M114" s="115"/>
      <c r="N114" s="116"/>
      <c r="O114" s="116"/>
      <c r="P114" s="116"/>
      <c r="Q114" s="116"/>
      <c r="R114" s="117">
        <f t="shared" si="0"/>
        <v>0</v>
      </c>
      <c r="S114" s="118">
        <f t="shared" si="1"/>
        <v>0</v>
      </c>
      <c r="T114" s="112"/>
      <c r="U114" s="112"/>
      <c r="V114" s="119"/>
      <c r="W114" s="119" t="str">
        <f>IF( ISBLANK(C114), "", VLOOKUP(C114, Poke_Ref!B:D, 3, FALSE) )</f>
        <v/>
      </c>
      <c r="X114" s="120" t="str">
        <f>IF( ISBLANK(C114), "", VLOOKUP(C114, Poke_Ref!B:E, 4, FALSE) )</f>
        <v/>
      </c>
      <c r="Y114" s="125"/>
      <c r="Z114" s="125"/>
      <c r="AA114" s="125"/>
      <c r="AB114" s="125"/>
      <c r="AC114" s="122" t="e">
        <f>IF(VLOOKUP(C114,Hidden_Abilities!B$2:C989, 2, FALSE) = J114, "YES", "NO")</f>
        <v>#N/A</v>
      </c>
    </row>
    <row r="115" spans="1:29" ht="26.25" customHeight="1" x14ac:dyDescent="0.2">
      <c r="A115" s="87"/>
      <c r="B115" s="111" t="str">
        <f t="array" aca="1" ref="B115" ca="1">IFERROR(IMAGE(INDEX(Poke_Ref!$C$2:$C$745, MATCH(C115, Poke_Ref!$B$2:$B$745,0)), 3), "")</f>
        <v/>
      </c>
      <c r="C115" s="112"/>
      <c r="D115" s="112"/>
      <c r="E115" s="113"/>
      <c r="F115" s="112"/>
      <c r="G115" s="114"/>
      <c r="H115" s="112"/>
      <c r="I115" s="112"/>
      <c r="J115" s="112"/>
      <c r="K115" s="112"/>
      <c r="L115" s="115"/>
      <c r="M115" s="116"/>
      <c r="N115" s="116"/>
      <c r="O115" s="116"/>
      <c r="P115" s="115"/>
      <c r="Q115" s="116"/>
      <c r="R115" s="117">
        <f t="shared" si="0"/>
        <v>0</v>
      </c>
      <c r="S115" s="118">
        <f t="shared" si="1"/>
        <v>0</v>
      </c>
      <c r="T115" s="112"/>
      <c r="U115" s="112"/>
      <c r="V115" s="119"/>
      <c r="W115" s="119" t="str">
        <f>IF( ISBLANK(C115), "", VLOOKUP(C115, Poke_Ref!B:D, 3, FALSE) )</f>
        <v/>
      </c>
      <c r="X115" s="120" t="str">
        <f>IF( ISBLANK(C115), "", VLOOKUP(C115, Poke_Ref!B:E, 4, FALSE) )</f>
        <v/>
      </c>
      <c r="Y115" s="125"/>
      <c r="Z115" s="125"/>
      <c r="AA115" s="125"/>
      <c r="AB115" s="125"/>
      <c r="AC115" s="122" t="e">
        <f>IF(VLOOKUP(C115,Hidden_Abilities!B$2:C989, 2, FALSE) = J115, "YES", "NO")</f>
        <v>#N/A</v>
      </c>
    </row>
    <row r="116" spans="1:29" ht="26.25" customHeight="1" x14ac:dyDescent="0.2">
      <c r="A116" s="87"/>
      <c r="B116" s="111" t="str">
        <f t="array" aca="1" ref="B116" ca="1">IFERROR(IMAGE(INDEX(Poke_Ref!$C$2:$C$745, MATCH(C116, Poke_Ref!$B$2:$B$745,0)), 3), "")</f>
        <v/>
      </c>
      <c r="C116" s="112"/>
      <c r="D116" s="112"/>
      <c r="E116" s="113"/>
      <c r="F116" s="112"/>
      <c r="G116" s="114"/>
      <c r="H116" s="112"/>
      <c r="I116" s="112"/>
      <c r="J116" s="112"/>
      <c r="K116" s="112"/>
      <c r="L116" s="116"/>
      <c r="M116" s="116"/>
      <c r="N116" s="116"/>
      <c r="O116" s="116"/>
      <c r="P116" s="115"/>
      <c r="Q116" s="115"/>
      <c r="R116" s="117">
        <f t="shared" si="0"/>
        <v>0</v>
      </c>
      <c r="S116" s="118">
        <f t="shared" si="1"/>
        <v>0</v>
      </c>
      <c r="T116" s="112"/>
      <c r="U116" s="112"/>
      <c r="V116" s="119"/>
      <c r="W116" s="119" t="str">
        <f>IF( ISBLANK(C116), "", VLOOKUP(C116, Poke_Ref!B:D, 3, FALSE) )</f>
        <v/>
      </c>
      <c r="X116" s="120" t="str">
        <f>IF( ISBLANK(C116), "", VLOOKUP(C116, Poke_Ref!B:E, 4, FALSE) )</f>
        <v/>
      </c>
      <c r="Y116" s="125"/>
      <c r="Z116" s="125"/>
      <c r="AA116" s="125"/>
      <c r="AB116" s="125"/>
      <c r="AC116" s="122" t="e">
        <f>IF(VLOOKUP(C116,Hidden_Abilities!B$2:C989, 2, FALSE) = J116, "YES", "NO")</f>
        <v>#N/A</v>
      </c>
    </row>
    <row r="117" spans="1:29" ht="26.25" customHeight="1" x14ac:dyDescent="0.2">
      <c r="A117" s="87"/>
      <c r="B117" s="111" t="str">
        <f t="array" aca="1" ref="B117" ca="1">IFERROR(IMAGE(INDEX(Poke_Ref!$C$2:$C$745, MATCH(C117, Poke_Ref!$B$2:$B$745,0)), 3), "")</f>
        <v/>
      </c>
      <c r="C117" s="112"/>
      <c r="D117" s="112"/>
      <c r="E117" s="113"/>
      <c r="F117" s="112"/>
      <c r="G117" s="114"/>
      <c r="H117" s="112"/>
      <c r="I117" s="112"/>
      <c r="J117" s="112"/>
      <c r="K117" s="112"/>
      <c r="L117" s="116"/>
      <c r="M117" s="116"/>
      <c r="N117" s="116"/>
      <c r="O117" s="116"/>
      <c r="P117" s="115"/>
      <c r="Q117" s="115"/>
      <c r="R117" s="117">
        <f t="shared" si="0"/>
        <v>0</v>
      </c>
      <c r="S117" s="118">
        <f t="shared" si="1"/>
        <v>0</v>
      </c>
      <c r="T117" s="112"/>
      <c r="U117" s="112"/>
      <c r="V117" s="119"/>
      <c r="W117" s="119" t="str">
        <f>IF( ISBLANK(C117), "", VLOOKUP(C117, Poke_Ref!B:D, 3, FALSE) )</f>
        <v/>
      </c>
      <c r="X117" s="120" t="str">
        <f>IF( ISBLANK(C117), "", VLOOKUP(C117, Poke_Ref!B:E, 4, FALSE) )</f>
        <v/>
      </c>
      <c r="Y117" s="125"/>
      <c r="Z117" s="125"/>
      <c r="AA117" s="125"/>
      <c r="AB117" s="125"/>
      <c r="AC117" s="122" t="e">
        <f>IF(VLOOKUP(C117,Hidden_Abilities!B$2:C989, 2, FALSE) = J117, "YES", "NO")</f>
        <v>#N/A</v>
      </c>
    </row>
    <row r="118" spans="1:29" ht="26.25" customHeight="1" x14ac:dyDescent="0.2">
      <c r="A118" s="87"/>
      <c r="B118" s="111" t="str">
        <f t="array" aca="1" ref="B118" ca="1">IFERROR(IMAGE(INDEX(Poke_Ref!$C$2:$C$745, MATCH(C118, Poke_Ref!$B$2:$B$745,0)), 3), "")</f>
        <v/>
      </c>
      <c r="C118" s="112"/>
      <c r="D118" s="112"/>
      <c r="E118" s="113"/>
      <c r="F118" s="112"/>
      <c r="G118" s="114"/>
      <c r="H118" s="112"/>
      <c r="I118" s="112"/>
      <c r="J118" s="112"/>
      <c r="K118" s="112"/>
      <c r="L118" s="115"/>
      <c r="M118" s="116"/>
      <c r="N118" s="116"/>
      <c r="O118" s="116"/>
      <c r="P118" s="116"/>
      <c r="Q118" s="115"/>
      <c r="R118" s="117">
        <f t="shared" si="0"/>
        <v>0</v>
      </c>
      <c r="S118" s="118">
        <f t="shared" si="1"/>
        <v>0</v>
      </c>
      <c r="T118" s="112"/>
      <c r="U118" s="112"/>
      <c r="V118" s="119"/>
      <c r="W118" s="119" t="str">
        <f>IF( ISBLANK(C118), "", VLOOKUP(C118, Poke_Ref!B:D, 3, FALSE) )</f>
        <v/>
      </c>
      <c r="X118" s="120" t="str">
        <f>IF( ISBLANK(C118), "", VLOOKUP(C118, Poke_Ref!B:E, 4, FALSE) )</f>
        <v/>
      </c>
      <c r="Y118" s="125"/>
      <c r="Z118" s="125"/>
      <c r="AA118" s="125"/>
      <c r="AB118" s="125"/>
      <c r="AC118" s="122" t="e">
        <f>IF(VLOOKUP(C118,Hidden_Abilities!B$2:C989, 2, FALSE) = J118, "YES", "NO")</f>
        <v>#N/A</v>
      </c>
    </row>
    <row r="119" spans="1:29" ht="26.25" customHeight="1" x14ac:dyDescent="0.2">
      <c r="A119" s="87"/>
      <c r="B119" s="111" t="str">
        <f t="array" aca="1" ref="B119" ca="1">IFERROR(IMAGE(INDEX(Poke_Ref!$C$2:$C$745, MATCH(C119, Poke_Ref!$B$2:$B$745,0)), 3), "")</f>
        <v/>
      </c>
      <c r="C119" s="112"/>
      <c r="D119" s="112"/>
      <c r="E119" s="113"/>
      <c r="F119" s="112"/>
      <c r="G119" s="114"/>
      <c r="H119" s="112"/>
      <c r="I119" s="112"/>
      <c r="J119" s="112"/>
      <c r="K119" s="112"/>
      <c r="L119" s="115"/>
      <c r="M119" s="116"/>
      <c r="N119" s="115"/>
      <c r="O119" s="115"/>
      <c r="P119" s="116"/>
      <c r="Q119" s="116"/>
      <c r="R119" s="117">
        <f t="shared" si="0"/>
        <v>0</v>
      </c>
      <c r="S119" s="118">
        <f t="shared" si="1"/>
        <v>0</v>
      </c>
      <c r="T119" s="112"/>
      <c r="U119" s="112"/>
      <c r="V119" s="119"/>
      <c r="W119" s="119" t="str">
        <f>IF( ISBLANK(C119), "", VLOOKUP(C119, Poke_Ref!B:D, 3, FALSE) )</f>
        <v/>
      </c>
      <c r="X119" s="120" t="str">
        <f>IF( ISBLANK(C119), "", VLOOKUP(C119, Poke_Ref!B:E, 4, FALSE) )</f>
        <v/>
      </c>
      <c r="Y119" s="125"/>
      <c r="Z119" s="125"/>
      <c r="AA119" s="125"/>
      <c r="AB119" s="125"/>
      <c r="AC119" s="122" t="e">
        <f>IF(VLOOKUP(C119,Hidden_Abilities!B$2:C989, 2, FALSE) = J119, "YES", "NO")</f>
        <v>#N/A</v>
      </c>
    </row>
    <row r="120" spans="1:29" ht="26.25" customHeight="1" x14ac:dyDescent="0.2">
      <c r="A120" s="87"/>
      <c r="B120" s="111" t="str">
        <f t="array" aca="1" ref="B120" ca="1">IFERROR(IMAGE(INDEX(Poke_Ref!$C$2:$C$745, MATCH(C120, Poke_Ref!$B$2:$B$745,0)), 3), "")</f>
        <v/>
      </c>
      <c r="C120" s="112"/>
      <c r="D120" s="112"/>
      <c r="E120" s="113"/>
      <c r="F120" s="112"/>
      <c r="G120" s="114"/>
      <c r="H120" s="112"/>
      <c r="I120" s="112"/>
      <c r="J120" s="112"/>
      <c r="K120" s="112"/>
      <c r="L120" s="115"/>
      <c r="M120" s="116"/>
      <c r="N120" s="116"/>
      <c r="O120" s="116"/>
      <c r="P120" s="115"/>
      <c r="Q120" s="116"/>
      <c r="R120" s="117">
        <f t="shared" si="0"/>
        <v>0</v>
      </c>
      <c r="S120" s="118">
        <f t="shared" si="1"/>
        <v>0</v>
      </c>
      <c r="T120" s="112"/>
      <c r="U120" s="112"/>
      <c r="V120" s="119"/>
      <c r="W120" s="119" t="str">
        <f>IF( ISBLANK(C120), "", VLOOKUP(C120, Poke_Ref!B:D, 3, FALSE) )</f>
        <v/>
      </c>
      <c r="X120" s="120" t="str">
        <f>IF( ISBLANK(C120), "", VLOOKUP(C120, Poke_Ref!B:E, 4, FALSE) )</f>
        <v/>
      </c>
      <c r="Y120" s="125"/>
      <c r="Z120" s="125"/>
      <c r="AA120" s="125"/>
      <c r="AB120" s="125"/>
      <c r="AC120" s="122" t="e">
        <f>IF(VLOOKUP(C120,Hidden_Abilities!B$2:C989, 2, FALSE) = J120, "YES", "NO")</f>
        <v>#N/A</v>
      </c>
    </row>
    <row r="121" spans="1:29" ht="26.25" customHeight="1" x14ac:dyDescent="0.2">
      <c r="A121" s="87"/>
      <c r="B121" s="111" t="str">
        <f t="array" aca="1" ref="B121" ca="1">IFERROR(IMAGE(INDEX(Poke_Ref!$C$2:$C$745, MATCH(C121, Poke_Ref!$B$2:$B$745,0)), 3), "")</f>
        <v/>
      </c>
      <c r="C121" s="112"/>
      <c r="D121" s="112"/>
      <c r="E121" s="113"/>
      <c r="F121" s="112"/>
      <c r="G121" s="114"/>
      <c r="H121" s="112"/>
      <c r="I121" s="112"/>
      <c r="J121" s="112"/>
      <c r="K121" s="112"/>
      <c r="L121" s="115"/>
      <c r="M121" s="116"/>
      <c r="N121" s="116"/>
      <c r="O121" s="116"/>
      <c r="P121" s="116"/>
      <c r="Q121" s="115"/>
      <c r="R121" s="117">
        <f t="shared" si="0"/>
        <v>0</v>
      </c>
      <c r="S121" s="118">
        <f t="shared" si="1"/>
        <v>0</v>
      </c>
      <c r="T121" s="112"/>
      <c r="U121" s="112"/>
      <c r="V121" s="119"/>
      <c r="W121" s="119" t="str">
        <f>IF( ISBLANK(C121), "", VLOOKUP(C121, Poke_Ref!B:D, 3, FALSE) )</f>
        <v/>
      </c>
      <c r="X121" s="120" t="str">
        <f>IF( ISBLANK(C121), "", VLOOKUP(C121, Poke_Ref!B:E, 4, FALSE) )</f>
        <v/>
      </c>
      <c r="Y121" s="125"/>
      <c r="Z121" s="125"/>
      <c r="AA121" s="125"/>
      <c r="AB121" s="125"/>
      <c r="AC121" s="122" t="e">
        <f>IF(VLOOKUP(C121,Hidden_Abilities!B$2:C989, 2, FALSE) = J121, "YES", "NO")</f>
        <v>#N/A</v>
      </c>
    </row>
    <row r="122" spans="1:29" ht="26.25" customHeight="1" x14ac:dyDescent="0.2">
      <c r="A122" s="87"/>
      <c r="B122" s="111" t="str">
        <f t="array" aca="1" ref="B122" ca="1">IFERROR(IMAGE(INDEX(Poke_Ref!$C$2:$C$745, MATCH(C122, Poke_Ref!$B$2:$B$745,0)), 3), "")</f>
        <v/>
      </c>
      <c r="C122" s="112"/>
      <c r="D122" s="112"/>
      <c r="E122" s="113"/>
      <c r="F122" s="112"/>
      <c r="G122" s="114"/>
      <c r="H122" s="112"/>
      <c r="I122" s="112"/>
      <c r="J122" s="112"/>
      <c r="K122" s="112"/>
      <c r="L122" s="115"/>
      <c r="M122" s="116"/>
      <c r="N122" s="116"/>
      <c r="O122" s="116"/>
      <c r="P122" s="116"/>
      <c r="Q122" s="115"/>
      <c r="R122" s="117">
        <f t="shared" si="0"/>
        <v>0</v>
      </c>
      <c r="S122" s="118">
        <f t="shared" si="1"/>
        <v>0</v>
      </c>
      <c r="T122" s="112"/>
      <c r="U122" s="112"/>
      <c r="V122" s="119"/>
      <c r="W122" s="119" t="str">
        <f>IF( ISBLANK(C122), "", VLOOKUP(C122, Poke_Ref!B:D, 3, FALSE) )</f>
        <v/>
      </c>
      <c r="X122" s="120" t="str">
        <f>IF( ISBLANK(C122), "", VLOOKUP(C122, Poke_Ref!B:E, 4, FALSE) )</f>
        <v/>
      </c>
      <c r="Y122" s="125"/>
      <c r="Z122" s="125"/>
      <c r="AA122" s="125"/>
      <c r="AB122" s="125"/>
      <c r="AC122" s="122" t="e">
        <f>IF(VLOOKUP(C122,Hidden_Abilities!B$2:C989, 2, FALSE) = J122, "YES", "NO")</f>
        <v>#N/A</v>
      </c>
    </row>
    <row r="123" spans="1:29" ht="26.25" customHeight="1" x14ac:dyDescent="0.2">
      <c r="A123" s="87"/>
      <c r="B123" s="111" t="str">
        <f t="array" aca="1" ref="B123" ca="1">IFERROR(IMAGE(INDEX(Poke_Ref!$C$2:$C$745, MATCH(C123, Poke_Ref!$B$2:$B$745,0)), 3), "")</f>
        <v/>
      </c>
      <c r="C123" s="112"/>
      <c r="D123" s="112"/>
      <c r="E123" s="113"/>
      <c r="F123" s="112"/>
      <c r="G123" s="114"/>
      <c r="H123" s="112"/>
      <c r="I123" s="112"/>
      <c r="J123" s="112"/>
      <c r="K123" s="112"/>
      <c r="L123" s="116"/>
      <c r="M123" s="115"/>
      <c r="N123" s="115"/>
      <c r="O123" s="116"/>
      <c r="P123" s="116"/>
      <c r="Q123" s="116"/>
      <c r="R123" s="117">
        <f t="shared" si="0"/>
        <v>0</v>
      </c>
      <c r="S123" s="118">
        <f t="shared" si="1"/>
        <v>0</v>
      </c>
      <c r="T123" s="112"/>
      <c r="U123" s="112"/>
      <c r="V123" s="119"/>
      <c r="W123" s="119" t="str">
        <f>IF( ISBLANK(C123), "", VLOOKUP(C123, Poke_Ref!B:D, 3, FALSE) )</f>
        <v/>
      </c>
      <c r="X123" s="120" t="str">
        <f>IF( ISBLANK(C123), "", VLOOKUP(C123, Poke_Ref!B:E, 4, FALSE) )</f>
        <v/>
      </c>
      <c r="Y123" s="125"/>
      <c r="Z123" s="125"/>
      <c r="AA123" s="125"/>
      <c r="AB123" s="125"/>
      <c r="AC123" s="122" t="e">
        <f>IF(VLOOKUP(C123,Hidden_Abilities!B$2:C989, 2, FALSE) = J123, "YES", "NO")</f>
        <v>#N/A</v>
      </c>
    </row>
    <row r="124" spans="1:29" ht="26.25" customHeight="1" x14ac:dyDescent="0.2">
      <c r="A124" s="87"/>
      <c r="B124" s="111" t="str">
        <f t="array" aca="1" ref="B124" ca="1">IFERROR(IMAGE(INDEX(Poke_Ref!$C$2:$C$745, MATCH(C124, Poke_Ref!$B$2:$B$745,0)), 3), "")</f>
        <v/>
      </c>
      <c r="C124" s="112"/>
      <c r="D124" s="112"/>
      <c r="E124" s="113"/>
      <c r="F124" s="112"/>
      <c r="G124" s="114"/>
      <c r="H124" s="112"/>
      <c r="I124" s="112"/>
      <c r="J124" s="112"/>
      <c r="K124" s="112"/>
      <c r="L124" s="116"/>
      <c r="M124" s="116"/>
      <c r="N124" s="115"/>
      <c r="O124" s="116"/>
      <c r="P124" s="115"/>
      <c r="Q124" s="116"/>
      <c r="R124" s="117">
        <f t="shared" si="0"/>
        <v>0</v>
      </c>
      <c r="S124" s="118">
        <f t="shared" si="1"/>
        <v>0</v>
      </c>
      <c r="T124" s="112"/>
      <c r="U124" s="112"/>
      <c r="V124" s="119"/>
      <c r="W124" s="119" t="str">
        <f>IF( ISBLANK(C124), "", VLOOKUP(C124, Poke_Ref!B:D, 3, FALSE) )</f>
        <v/>
      </c>
      <c r="X124" s="120" t="str">
        <f>IF( ISBLANK(C124), "", VLOOKUP(C124, Poke_Ref!B:E, 4, FALSE) )</f>
        <v/>
      </c>
      <c r="Y124" s="125"/>
      <c r="Z124" s="125"/>
      <c r="AA124" s="125"/>
      <c r="AB124" s="125"/>
      <c r="AC124" s="122" t="e">
        <f>IF(VLOOKUP(C124,Hidden_Abilities!B$2:C989, 2, FALSE) = J124, "YES", "NO")</f>
        <v>#N/A</v>
      </c>
    </row>
    <row r="125" spans="1:29" ht="26.25" customHeight="1" x14ac:dyDescent="0.2">
      <c r="A125" s="87"/>
      <c r="B125" s="111" t="str">
        <f t="array" aca="1" ref="B125" ca="1">IFERROR(IMAGE(INDEX(Poke_Ref!$C$2:$C$745, MATCH(C125, Poke_Ref!$B$2:$B$745,0)), 3), "")</f>
        <v/>
      </c>
      <c r="C125" s="112"/>
      <c r="D125" s="112"/>
      <c r="E125" s="113"/>
      <c r="F125" s="112"/>
      <c r="G125" s="114"/>
      <c r="H125" s="112"/>
      <c r="I125" s="112"/>
      <c r="J125" s="112"/>
      <c r="K125" s="112"/>
      <c r="L125" s="116"/>
      <c r="M125" s="116"/>
      <c r="N125" s="115"/>
      <c r="O125" s="116"/>
      <c r="P125" s="115"/>
      <c r="Q125" s="116"/>
      <c r="R125" s="117">
        <f t="shared" si="0"/>
        <v>0</v>
      </c>
      <c r="S125" s="118">
        <f t="shared" si="1"/>
        <v>0</v>
      </c>
      <c r="T125" s="112"/>
      <c r="U125" s="112"/>
      <c r="V125" s="119"/>
      <c r="W125" s="119" t="str">
        <f>IF( ISBLANK(C125), "", VLOOKUP(C125, Poke_Ref!B:D, 3, FALSE) )</f>
        <v/>
      </c>
      <c r="X125" s="120" t="str">
        <f>IF( ISBLANK(C125), "", VLOOKUP(C125, Poke_Ref!B:E, 4, FALSE) )</f>
        <v/>
      </c>
      <c r="Y125" s="125"/>
      <c r="Z125" s="125"/>
      <c r="AA125" s="125"/>
      <c r="AB125" s="125"/>
      <c r="AC125" s="122" t="e">
        <f>IF(VLOOKUP(C125,Hidden_Abilities!B$2:C989, 2, FALSE) = J125, "YES", "NO")</f>
        <v>#N/A</v>
      </c>
    </row>
    <row r="126" spans="1:29" ht="26.25" customHeight="1" x14ac:dyDescent="0.2">
      <c r="A126" s="87"/>
      <c r="B126" s="111" t="str">
        <f t="array" aca="1" ref="B126" ca="1">IFERROR(IMAGE(INDEX(Poke_Ref!$C$2:$C$745, MATCH(C126, Poke_Ref!$B$2:$B$745,0)), 3), "")</f>
        <v/>
      </c>
      <c r="C126" s="112"/>
      <c r="D126" s="112"/>
      <c r="E126" s="113"/>
      <c r="F126" s="112"/>
      <c r="G126" s="114"/>
      <c r="H126" s="112"/>
      <c r="I126" s="112"/>
      <c r="J126" s="112"/>
      <c r="K126" s="112"/>
      <c r="L126" s="116"/>
      <c r="M126" s="116"/>
      <c r="N126" s="115"/>
      <c r="O126" s="116"/>
      <c r="P126" s="116"/>
      <c r="Q126" s="115"/>
      <c r="R126" s="117">
        <f t="shared" si="0"/>
        <v>0</v>
      </c>
      <c r="S126" s="118">
        <f t="shared" si="1"/>
        <v>0</v>
      </c>
      <c r="T126" s="112"/>
      <c r="U126" s="112"/>
      <c r="V126" s="119"/>
      <c r="W126" s="119" t="str">
        <f>IF( ISBLANK(C126), "", VLOOKUP(C126, Poke_Ref!B:D, 3, FALSE) )</f>
        <v/>
      </c>
      <c r="X126" s="120" t="str">
        <f>IF( ISBLANK(C126), "", VLOOKUP(C126, Poke_Ref!B:E, 4, FALSE) )</f>
        <v/>
      </c>
      <c r="Y126" s="125"/>
      <c r="Z126" s="125"/>
      <c r="AA126" s="125"/>
      <c r="AB126" s="125"/>
      <c r="AC126" s="122" t="e">
        <f>IF(VLOOKUP(C126,Hidden_Abilities!B$2:C989, 2, FALSE) = J126, "YES", "NO")</f>
        <v>#N/A</v>
      </c>
    </row>
    <row r="127" spans="1:29" ht="26.25" customHeight="1" x14ac:dyDescent="0.2">
      <c r="A127" s="87"/>
      <c r="B127" s="111" t="str">
        <f t="array" aca="1" ref="B127" ca="1">IFERROR(IMAGE(INDEX(Poke_Ref!$C$2:$C$745, MATCH(C127, Poke_Ref!$B$2:$B$745,0)), 3), "")</f>
        <v/>
      </c>
      <c r="C127" s="112"/>
      <c r="D127" s="112"/>
      <c r="E127" s="113"/>
      <c r="F127" s="112"/>
      <c r="G127" s="114"/>
      <c r="H127" s="112"/>
      <c r="I127" s="112"/>
      <c r="J127" s="112"/>
      <c r="K127" s="112"/>
      <c r="L127" s="116"/>
      <c r="M127" s="116"/>
      <c r="N127" s="116"/>
      <c r="O127" s="115"/>
      <c r="P127" s="116"/>
      <c r="Q127" s="115"/>
      <c r="R127" s="117">
        <f t="shared" si="0"/>
        <v>0</v>
      </c>
      <c r="S127" s="118">
        <f t="shared" si="1"/>
        <v>0</v>
      </c>
      <c r="T127" s="112"/>
      <c r="U127" s="112"/>
      <c r="V127" s="119"/>
      <c r="W127" s="119" t="str">
        <f>IF( ISBLANK(C127), "", VLOOKUP(C127, Poke_Ref!B:D, 3, FALSE) )</f>
        <v/>
      </c>
      <c r="X127" s="120" t="str">
        <f>IF( ISBLANK(C127), "", VLOOKUP(C127, Poke_Ref!B:E, 4, FALSE) )</f>
        <v/>
      </c>
      <c r="Y127" s="125"/>
      <c r="Z127" s="125"/>
      <c r="AA127" s="125"/>
      <c r="AB127" s="125"/>
      <c r="AC127" s="122" t="e">
        <f>IF(VLOOKUP(C127,Hidden_Abilities!B$2:C989, 2, FALSE) = J127, "YES", "NO")</f>
        <v>#N/A</v>
      </c>
    </row>
    <row r="128" spans="1:29" ht="26.25" customHeight="1" x14ac:dyDescent="0.2">
      <c r="A128" s="87"/>
      <c r="B128" s="111" t="str">
        <f t="array" aca="1" ref="B128" ca="1">IFERROR(IMAGE(INDEX(Poke_Ref!$C$2:$C$745, MATCH(C128, Poke_Ref!$B$2:$B$745,0)), 3), "")</f>
        <v/>
      </c>
      <c r="C128" s="112"/>
      <c r="D128" s="112"/>
      <c r="E128" s="113"/>
      <c r="F128" s="112"/>
      <c r="G128" s="114"/>
      <c r="H128" s="112"/>
      <c r="I128" s="112"/>
      <c r="J128" s="112"/>
      <c r="K128" s="112"/>
      <c r="L128" s="116"/>
      <c r="M128" s="115"/>
      <c r="N128" s="116"/>
      <c r="O128" s="116"/>
      <c r="P128" s="116"/>
      <c r="Q128" s="115"/>
      <c r="R128" s="117">
        <f t="shared" si="0"/>
        <v>0</v>
      </c>
      <c r="S128" s="118">
        <f t="shared" si="1"/>
        <v>0</v>
      </c>
      <c r="T128" s="112"/>
      <c r="U128" s="112"/>
      <c r="V128" s="119"/>
      <c r="W128" s="119" t="str">
        <f>IF( ISBLANK(C128), "", VLOOKUP(C128, Poke_Ref!B:D, 3, FALSE) )</f>
        <v/>
      </c>
      <c r="X128" s="120" t="str">
        <f>IF( ISBLANK(C128), "", VLOOKUP(C128, Poke_Ref!B:E, 4, FALSE) )</f>
        <v/>
      </c>
      <c r="Y128" s="125"/>
      <c r="Z128" s="125"/>
      <c r="AA128" s="125"/>
      <c r="AB128" s="125"/>
      <c r="AC128" s="122" t="e">
        <f>IF(VLOOKUP(C128,Hidden_Abilities!B$2:C989, 2, FALSE) = J128, "YES", "NO")</f>
        <v>#N/A</v>
      </c>
    </row>
    <row r="129" spans="1:29" ht="26.25" customHeight="1" x14ac:dyDescent="0.2">
      <c r="A129" s="87"/>
      <c r="B129" s="111" t="str">
        <f t="array" aca="1" ref="B129" ca="1">IFERROR(IMAGE(INDEX(Poke_Ref!$C$2:$C$745, MATCH(C129, Poke_Ref!$B$2:$B$745,0)), 3), "")</f>
        <v/>
      </c>
      <c r="C129" s="112"/>
      <c r="D129" s="112"/>
      <c r="E129" s="113"/>
      <c r="F129" s="112"/>
      <c r="G129" s="114"/>
      <c r="H129" s="112"/>
      <c r="I129" s="112"/>
      <c r="J129" s="112"/>
      <c r="K129" s="112"/>
      <c r="L129" s="115"/>
      <c r="M129" s="116"/>
      <c r="N129" s="116"/>
      <c r="O129" s="116"/>
      <c r="P129" s="115"/>
      <c r="Q129" s="116"/>
      <c r="R129" s="117">
        <f t="shared" si="0"/>
        <v>0</v>
      </c>
      <c r="S129" s="118">
        <f t="shared" si="1"/>
        <v>0</v>
      </c>
      <c r="T129" s="112"/>
      <c r="U129" s="112"/>
      <c r="V129" s="119"/>
      <c r="W129" s="119" t="str">
        <f>IF( ISBLANK(C129), "", VLOOKUP(C129, Poke_Ref!B:D, 3, FALSE) )</f>
        <v/>
      </c>
      <c r="X129" s="120" t="str">
        <f>IF( ISBLANK(C129), "", VLOOKUP(C129, Poke_Ref!B:E, 4, FALSE) )</f>
        <v/>
      </c>
      <c r="Y129" s="125"/>
      <c r="Z129" s="125"/>
      <c r="AA129" s="125"/>
      <c r="AB129" s="125"/>
      <c r="AC129" s="122" t="e">
        <f>IF(VLOOKUP(C129,Hidden_Abilities!B$2:C989, 2, FALSE) = J129, "YES", "NO")</f>
        <v>#N/A</v>
      </c>
    </row>
    <row r="130" spans="1:29" ht="26.25" customHeight="1" x14ac:dyDescent="0.2">
      <c r="A130" s="87"/>
      <c r="B130" s="111" t="str">
        <f t="array" aca="1" ref="B130" ca="1">IFERROR(IMAGE(INDEX(Poke_Ref!$C$2:$C$745, MATCH(C130, Poke_Ref!$B$2:$B$745,0)), 3), "")</f>
        <v/>
      </c>
      <c r="C130" s="112"/>
      <c r="D130" s="112"/>
      <c r="E130" s="113"/>
      <c r="F130" s="112"/>
      <c r="G130" s="114"/>
      <c r="H130" s="112"/>
      <c r="I130" s="112"/>
      <c r="J130" s="112"/>
      <c r="K130" s="112"/>
      <c r="L130" s="115"/>
      <c r="M130" s="116"/>
      <c r="N130" s="115"/>
      <c r="O130" s="116"/>
      <c r="P130" s="116"/>
      <c r="Q130" s="123"/>
      <c r="R130" s="117">
        <f t="shared" si="0"/>
        <v>0</v>
      </c>
      <c r="S130" s="118">
        <f t="shared" si="1"/>
        <v>0</v>
      </c>
      <c r="T130" s="112"/>
      <c r="U130" s="112"/>
      <c r="V130" s="119"/>
      <c r="W130" s="119" t="str">
        <f>IF( ISBLANK(C130), "", VLOOKUP(C130, Poke_Ref!B:D, 3, FALSE) )</f>
        <v/>
      </c>
      <c r="X130" s="120" t="str">
        <f>IF( ISBLANK(C130), "", VLOOKUP(C130, Poke_Ref!B:E, 4, FALSE) )</f>
        <v/>
      </c>
      <c r="Y130" s="125"/>
      <c r="Z130" s="125"/>
      <c r="AA130" s="125"/>
      <c r="AB130" s="125"/>
      <c r="AC130" s="122" t="e">
        <f>IF(VLOOKUP(C130,Hidden_Abilities!B$2:C989, 2, FALSE) = J130, "YES", "NO")</f>
        <v>#N/A</v>
      </c>
    </row>
    <row r="131" spans="1:29" ht="26.25" customHeight="1" x14ac:dyDescent="0.2">
      <c r="A131" s="87"/>
      <c r="B131" s="111" t="str">
        <f t="array" aca="1" ref="B131" ca="1">IFERROR(IMAGE(INDEX(Poke_Ref!$C$2:$C$745, MATCH(C131, Poke_Ref!$B$2:$B$745,0)), 3), "")</f>
        <v/>
      </c>
      <c r="C131" s="112"/>
      <c r="D131" s="112"/>
      <c r="E131" s="113"/>
      <c r="F131" s="112"/>
      <c r="G131" s="114"/>
      <c r="H131" s="112"/>
      <c r="I131" s="112"/>
      <c r="J131" s="112"/>
      <c r="K131" s="112"/>
      <c r="L131" s="115"/>
      <c r="M131" s="123"/>
      <c r="N131" s="115"/>
      <c r="O131" s="116"/>
      <c r="P131" s="116"/>
      <c r="Q131" s="115"/>
      <c r="R131" s="117">
        <f t="shared" si="0"/>
        <v>0</v>
      </c>
      <c r="S131" s="118">
        <f t="shared" si="1"/>
        <v>0</v>
      </c>
      <c r="T131" s="112"/>
      <c r="U131" s="112"/>
      <c r="V131" s="119"/>
      <c r="W131" s="119" t="str">
        <f>IF( ISBLANK(C131), "", VLOOKUP(C131, Poke_Ref!B:D, 3, FALSE) )</f>
        <v/>
      </c>
      <c r="X131" s="120" t="str">
        <f>IF( ISBLANK(C131), "", VLOOKUP(C131, Poke_Ref!B:E, 4, FALSE) )</f>
        <v/>
      </c>
      <c r="Y131" s="125"/>
      <c r="Z131" s="125"/>
      <c r="AA131" s="125"/>
      <c r="AB131" s="125"/>
      <c r="AC131" s="122" t="e">
        <f>IF(VLOOKUP(C131,Hidden_Abilities!B$2:C989, 2, FALSE) = J131, "YES", "NO")</f>
        <v>#N/A</v>
      </c>
    </row>
    <row r="132" spans="1:29" ht="26.25" customHeight="1" x14ac:dyDescent="0.2">
      <c r="A132" s="87"/>
      <c r="B132" s="111" t="str">
        <f t="array" aca="1" ref="B132" ca="1">IFERROR(IMAGE(INDEX(Poke_Ref!$C$2:$C$745, MATCH(C132, Poke_Ref!$B$2:$B$745,0)), 3), "")</f>
        <v/>
      </c>
      <c r="C132" s="112"/>
      <c r="D132" s="112"/>
      <c r="E132" s="113"/>
      <c r="F132" s="112"/>
      <c r="G132" s="114"/>
      <c r="H132" s="112"/>
      <c r="I132" s="112"/>
      <c r="J132" s="112"/>
      <c r="K132" s="112"/>
      <c r="L132" s="115"/>
      <c r="M132" s="115"/>
      <c r="N132" s="116"/>
      <c r="O132" s="116"/>
      <c r="P132" s="116"/>
      <c r="Q132" s="116"/>
      <c r="R132" s="117">
        <f t="shared" si="0"/>
        <v>0</v>
      </c>
      <c r="S132" s="118">
        <f t="shared" si="1"/>
        <v>0</v>
      </c>
      <c r="T132" s="112"/>
      <c r="U132" s="112"/>
      <c r="V132" s="119"/>
      <c r="W132" s="119" t="str">
        <f>IF( ISBLANK(C132), "", VLOOKUP(C132, Poke_Ref!B:D, 3, FALSE) )</f>
        <v/>
      </c>
      <c r="X132" s="120" t="str">
        <f>IF( ISBLANK(C132), "", VLOOKUP(C132, Poke_Ref!B:E, 4, FALSE) )</f>
        <v/>
      </c>
      <c r="Y132" s="125"/>
      <c r="Z132" s="125"/>
      <c r="AA132" s="125"/>
      <c r="AB132" s="125"/>
      <c r="AC132" s="122" t="e">
        <f>IF(VLOOKUP(C132,Hidden_Abilities!B$2:C989, 2, FALSE) = J132, "YES", "NO")</f>
        <v>#N/A</v>
      </c>
    </row>
    <row r="133" spans="1:29" ht="26.25" customHeight="1" x14ac:dyDescent="0.2">
      <c r="A133" s="87"/>
      <c r="B133" s="111" t="str">
        <f t="array" aca="1" ref="B133" ca="1">IFERROR(IMAGE(INDEX(Poke_Ref!$C$2:$C$745, MATCH(C133, Poke_Ref!$B$2:$B$745,0)), 3), "")</f>
        <v/>
      </c>
      <c r="C133" s="112"/>
      <c r="D133" s="112"/>
      <c r="E133" s="113"/>
      <c r="F133" s="112"/>
      <c r="G133" s="114"/>
      <c r="H133" s="112"/>
      <c r="I133" s="112"/>
      <c r="J133" s="112"/>
      <c r="K133" s="112"/>
      <c r="L133" s="116"/>
      <c r="M133" s="116"/>
      <c r="N133" s="115"/>
      <c r="O133" s="116"/>
      <c r="P133" s="116"/>
      <c r="Q133" s="115"/>
      <c r="R133" s="117">
        <f t="shared" si="0"/>
        <v>0</v>
      </c>
      <c r="S133" s="118">
        <f t="shared" si="1"/>
        <v>0</v>
      </c>
      <c r="T133" s="112"/>
      <c r="U133" s="112"/>
      <c r="V133" s="119"/>
      <c r="W133" s="119" t="str">
        <f>IF( ISBLANK(C133), "", VLOOKUP(C133, Poke_Ref!B:D, 3, FALSE) )</f>
        <v/>
      </c>
      <c r="X133" s="120" t="str">
        <f>IF( ISBLANK(C133), "", VLOOKUP(C133, Poke_Ref!B:E, 4, FALSE) )</f>
        <v/>
      </c>
      <c r="Y133" s="125"/>
      <c r="Z133" s="125"/>
      <c r="AA133" s="125"/>
      <c r="AB133" s="125"/>
      <c r="AC133" s="122" t="e">
        <f>IF(VLOOKUP(C133,Hidden_Abilities!B$2:C989, 2, FALSE) = J133, "YES", "NO")</f>
        <v>#N/A</v>
      </c>
    </row>
    <row r="134" spans="1:29" ht="26.25" customHeight="1" x14ac:dyDescent="0.2">
      <c r="A134" s="87"/>
      <c r="B134" s="111" t="str">
        <f t="array" aca="1" ref="B134" ca="1">IFERROR(IMAGE(INDEX(Poke_Ref!$C$2:$C$745, MATCH(C134, Poke_Ref!$B$2:$B$745,0)), 3), "")</f>
        <v/>
      </c>
      <c r="C134" s="112"/>
      <c r="D134" s="112"/>
      <c r="E134" s="113"/>
      <c r="F134" s="112"/>
      <c r="G134" s="114"/>
      <c r="H134" s="112"/>
      <c r="I134" s="112"/>
      <c r="J134" s="112"/>
      <c r="K134" s="112"/>
      <c r="L134" s="115"/>
      <c r="M134" s="116"/>
      <c r="N134" s="116"/>
      <c r="O134" s="116"/>
      <c r="P134" s="115"/>
      <c r="Q134" s="116"/>
      <c r="R134" s="117">
        <f t="shared" si="0"/>
        <v>0</v>
      </c>
      <c r="S134" s="118">
        <f t="shared" si="1"/>
        <v>0</v>
      </c>
      <c r="T134" s="112"/>
      <c r="U134" s="112"/>
      <c r="V134" s="119"/>
      <c r="W134" s="119" t="str">
        <f>IF( ISBLANK(C134), "", VLOOKUP(C134, Poke_Ref!B:D, 3, FALSE) )</f>
        <v/>
      </c>
      <c r="X134" s="120" t="str">
        <f>IF( ISBLANK(C134), "", VLOOKUP(C134, Poke_Ref!B:E, 4, FALSE) )</f>
        <v/>
      </c>
      <c r="Y134" s="125"/>
      <c r="Z134" s="125"/>
      <c r="AA134" s="125"/>
      <c r="AB134" s="125"/>
      <c r="AC134" s="122" t="e">
        <f>IF(VLOOKUP(C134,Hidden_Abilities!B$2:C989, 2, FALSE) = J134, "YES", "NO")</f>
        <v>#N/A</v>
      </c>
    </row>
    <row r="135" spans="1:29" ht="26.25" customHeight="1" x14ac:dyDescent="0.2">
      <c r="A135" s="87"/>
      <c r="B135" s="111" t="str">
        <f t="array" aca="1" ref="B135" ca="1">IFERROR(IMAGE(INDEX(Poke_Ref!$C$2:$C$745, MATCH(C135, Poke_Ref!$B$2:$B$745,0)), 3), "")</f>
        <v/>
      </c>
      <c r="C135" s="112"/>
      <c r="D135" s="112"/>
      <c r="E135" s="113"/>
      <c r="F135" s="112"/>
      <c r="G135" s="114"/>
      <c r="H135" s="112"/>
      <c r="I135" s="112"/>
      <c r="J135" s="112"/>
      <c r="K135" s="112"/>
      <c r="L135" s="116"/>
      <c r="M135" s="116"/>
      <c r="N135" s="115"/>
      <c r="O135" s="116"/>
      <c r="P135" s="116"/>
      <c r="Q135" s="115"/>
      <c r="R135" s="117">
        <f t="shared" si="0"/>
        <v>0</v>
      </c>
      <c r="S135" s="118">
        <f t="shared" si="1"/>
        <v>0</v>
      </c>
      <c r="T135" s="112"/>
      <c r="U135" s="112"/>
      <c r="V135" s="119"/>
      <c r="W135" s="119" t="str">
        <f>IF( ISBLANK(C135), "", VLOOKUP(C135, Poke_Ref!B:D, 3, FALSE) )</f>
        <v/>
      </c>
      <c r="X135" s="120" t="str">
        <f>IF( ISBLANK(C135), "", VLOOKUP(C135, Poke_Ref!B:E, 4, FALSE) )</f>
        <v/>
      </c>
      <c r="Y135" s="125"/>
      <c r="Z135" s="125"/>
      <c r="AA135" s="125"/>
      <c r="AB135" s="125"/>
      <c r="AC135" s="122" t="e">
        <f>IF(VLOOKUP(C135,Hidden_Abilities!B$2:C989, 2, FALSE) = J135, "YES", "NO")</f>
        <v>#N/A</v>
      </c>
    </row>
    <row r="136" spans="1:29" ht="26.25" customHeight="1" x14ac:dyDescent="0.2">
      <c r="A136" s="87"/>
      <c r="B136" s="111" t="str">
        <f t="array" aca="1" ref="B136" ca="1">IFERROR(IMAGE(INDEX(Poke_Ref!$C$2:$C$745, MATCH(C136, Poke_Ref!$B$2:$B$745,0)), 3), "")</f>
        <v/>
      </c>
      <c r="C136" s="112"/>
      <c r="D136" s="112"/>
      <c r="E136" s="113"/>
      <c r="F136" s="112"/>
      <c r="G136" s="114"/>
      <c r="H136" s="112"/>
      <c r="I136" s="112"/>
      <c r="J136" s="112"/>
      <c r="K136" s="112"/>
      <c r="L136" s="116"/>
      <c r="M136" s="116"/>
      <c r="N136" s="116"/>
      <c r="O136" s="115"/>
      <c r="P136" s="116"/>
      <c r="Q136" s="115"/>
      <c r="R136" s="117">
        <f t="shared" si="0"/>
        <v>0</v>
      </c>
      <c r="S136" s="118">
        <f t="shared" si="1"/>
        <v>0</v>
      </c>
      <c r="T136" s="112"/>
      <c r="U136" s="112"/>
      <c r="V136" s="119"/>
      <c r="W136" s="119" t="str">
        <f>IF( ISBLANK(C136), "", VLOOKUP(C136, Poke_Ref!B:D, 3, FALSE) )</f>
        <v/>
      </c>
      <c r="X136" s="120" t="str">
        <f>IF( ISBLANK(C136), "", VLOOKUP(C136, Poke_Ref!B:E, 4, FALSE) )</f>
        <v/>
      </c>
      <c r="Y136" s="125"/>
      <c r="Z136" s="125"/>
      <c r="AA136" s="125"/>
      <c r="AB136" s="125"/>
      <c r="AC136" s="122" t="e">
        <f>IF(VLOOKUP(C136,Hidden_Abilities!B$2:C989, 2, FALSE) = J136, "YES", "NO")</f>
        <v>#N/A</v>
      </c>
    </row>
    <row r="137" spans="1:29" ht="26.25" customHeight="1" x14ac:dyDescent="0.2">
      <c r="A137" s="87"/>
      <c r="B137" s="111" t="str">
        <f t="array" aca="1" ref="B137" ca="1">IFERROR(IMAGE(INDEX(Poke_Ref!$C$2:$C$745, MATCH(C137, Poke_Ref!$B$2:$B$745,0)), 3), "")</f>
        <v/>
      </c>
      <c r="C137" s="112"/>
      <c r="D137" s="112"/>
      <c r="E137" s="113"/>
      <c r="F137" s="112"/>
      <c r="G137" s="114"/>
      <c r="H137" s="112"/>
      <c r="I137" s="112"/>
      <c r="J137" s="112"/>
      <c r="K137" s="112"/>
      <c r="L137" s="116"/>
      <c r="M137" s="115"/>
      <c r="N137" s="116"/>
      <c r="O137" s="115"/>
      <c r="P137" s="116"/>
      <c r="Q137" s="116"/>
      <c r="R137" s="117">
        <f t="shared" si="0"/>
        <v>0</v>
      </c>
      <c r="S137" s="118">
        <f t="shared" si="1"/>
        <v>0</v>
      </c>
      <c r="T137" s="112"/>
      <c r="U137" s="112"/>
      <c r="V137" s="119"/>
      <c r="W137" s="119" t="str">
        <f>IF( ISBLANK(C137), "", VLOOKUP(C137, Poke_Ref!B:D, 3, FALSE) )</f>
        <v/>
      </c>
      <c r="X137" s="120" t="str">
        <f>IF( ISBLANK(C137), "", VLOOKUP(C137, Poke_Ref!B:E, 4, FALSE) )</f>
        <v/>
      </c>
      <c r="Y137" s="125"/>
      <c r="Z137" s="125"/>
      <c r="AA137" s="125"/>
      <c r="AB137" s="125"/>
      <c r="AC137" s="122" t="e">
        <f>IF(VLOOKUP(C137,Hidden_Abilities!B$2:C989, 2, FALSE) = J137, "YES", "NO")</f>
        <v>#N/A</v>
      </c>
    </row>
    <row r="138" spans="1:29" ht="26.25" customHeight="1" x14ac:dyDescent="0.2">
      <c r="A138" s="87"/>
      <c r="B138" s="111" t="str">
        <f t="array" aca="1" ref="B138" ca="1">IFERROR(IMAGE(INDEX(Poke_Ref!$C$2:$C$745, MATCH(C138, Poke_Ref!$B$2:$B$745,0)), 3), "")</f>
        <v/>
      </c>
      <c r="C138" s="112"/>
      <c r="D138" s="112"/>
      <c r="E138" s="113"/>
      <c r="F138" s="112"/>
      <c r="G138" s="114"/>
      <c r="H138" s="112"/>
      <c r="I138" s="112"/>
      <c r="J138" s="112"/>
      <c r="K138" s="112"/>
      <c r="L138" s="115"/>
      <c r="M138" s="116"/>
      <c r="N138" s="116"/>
      <c r="O138" s="116"/>
      <c r="P138" s="116"/>
      <c r="Q138" s="115"/>
      <c r="R138" s="117">
        <f t="shared" si="0"/>
        <v>0</v>
      </c>
      <c r="S138" s="118">
        <f t="shared" si="1"/>
        <v>0</v>
      </c>
      <c r="T138" s="112"/>
      <c r="U138" s="112"/>
      <c r="V138" s="119"/>
      <c r="W138" s="119" t="str">
        <f>IF( ISBLANK(C138), "", VLOOKUP(C138, Poke_Ref!B:D, 3, FALSE) )</f>
        <v/>
      </c>
      <c r="X138" s="120" t="str">
        <f>IF( ISBLANK(C138), "", VLOOKUP(C138, Poke_Ref!B:E, 4, FALSE) )</f>
        <v/>
      </c>
      <c r="Y138" s="125"/>
      <c r="Z138" s="125"/>
      <c r="AA138" s="125"/>
      <c r="AB138" s="125"/>
      <c r="AC138" s="122" t="e">
        <f>IF(VLOOKUP(C138,Hidden_Abilities!B$2:C989, 2, FALSE) = J138, "YES", "NO")</f>
        <v>#N/A</v>
      </c>
    </row>
    <row r="139" spans="1:29" ht="26.25" customHeight="1" x14ac:dyDescent="0.2">
      <c r="A139" s="87"/>
      <c r="B139" s="111" t="str">
        <f t="array" aca="1" ref="B139" ca="1">IFERROR(IMAGE(INDEX(Poke_Ref!$C$2:$C$745, MATCH(C139, Poke_Ref!$B$2:$B$745,0)), 3), "")</f>
        <v/>
      </c>
      <c r="C139" s="112"/>
      <c r="D139" s="112"/>
      <c r="E139" s="113"/>
      <c r="F139" s="112"/>
      <c r="G139" s="114"/>
      <c r="H139" s="112"/>
      <c r="I139" s="112"/>
      <c r="J139" s="112"/>
      <c r="K139" s="112"/>
      <c r="L139" s="115"/>
      <c r="M139" s="116"/>
      <c r="N139" s="115"/>
      <c r="O139" s="116"/>
      <c r="P139" s="116"/>
      <c r="Q139" s="116"/>
      <c r="R139" s="117">
        <f t="shared" si="0"/>
        <v>0</v>
      </c>
      <c r="S139" s="118">
        <f t="shared" si="1"/>
        <v>0</v>
      </c>
      <c r="T139" s="112"/>
      <c r="U139" s="112"/>
      <c r="V139" s="119"/>
      <c r="W139" s="119" t="str">
        <f>IF( ISBLANK(C139), "", VLOOKUP(C139, Poke_Ref!B:D, 3, FALSE) )</f>
        <v/>
      </c>
      <c r="X139" s="120" t="str">
        <f>IF( ISBLANK(C139), "", VLOOKUP(C139, Poke_Ref!B:E, 4, FALSE) )</f>
        <v/>
      </c>
      <c r="Y139" s="125"/>
      <c r="Z139" s="125"/>
      <c r="AA139" s="125"/>
      <c r="AB139" s="125"/>
      <c r="AC139" s="122" t="e">
        <f>IF(VLOOKUP(C139,Hidden_Abilities!B$2:C989, 2, FALSE) = J139, "YES", "NO")</f>
        <v>#N/A</v>
      </c>
    </row>
    <row r="140" spans="1:29" ht="26.25" customHeight="1" x14ac:dyDescent="0.2">
      <c r="A140" s="87"/>
      <c r="B140" s="111" t="str">
        <f t="array" aca="1" ref="B140" ca="1">IFERROR(IMAGE(INDEX(Poke_Ref!$C$2:$C$745, MATCH(C140, Poke_Ref!$B$2:$B$745,0)), 3), "")</f>
        <v/>
      </c>
      <c r="C140" s="112"/>
      <c r="D140" s="112"/>
      <c r="E140" s="113"/>
      <c r="F140" s="112"/>
      <c r="G140" s="114"/>
      <c r="H140" s="112"/>
      <c r="I140" s="112"/>
      <c r="J140" s="112"/>
      <c r="K140" s="112"/>
      <c r="L140" s="115"/>
      <c r="M140" s="115"/>
      <c r="N140" s="116"/>
      <c r="O140" s="116"/>
      <c r="P140" s="116"/>
      <c r="Q140" s="116"/>
      <c r="R140" s="117">
        <f t="shared" si="0"/>
        <v>0</v>
      </c>
      <c r="S140" s="118">
        <f t="shared" si="1"/>
        <v>0</v>
      </c>
      <c r="T140" s="112"/>
      <c r="U140" s="112"/>
      <c r="V140" s="119"/>
      <c r="W140" s="119" t="str">
        <f>IF( ISBLANK(C140), "", VLOOKUP(C140, Poke_Ref!B:D, 3, FALSE) )</f>
        <v/>
      </c>
      <c r="X140" s="120" t="str">
        <f>IF( ISBLANK(C140), "", VLOOKUP(C140, Poke_Ref!B:E, 4, FALSE) )</f>
        <v/>
      </c>
      <c r="Y140" s="125"/>
      <c r="Z140" s="125"/>
      <c r="AA140" s="125"/>
      <c r="AB140" s="125"/>
      <c r="AC140" s="122" t="e">
        <f>IF(VLOOKUP(C140,Hidden_Abilities!B$2:C989, 2, FALSE) = J140, "YES", "NO")</f>
        <v>#N/A</v>
      </c>
    </row>
    <row r="141" spans="1:29" ht="26.25" customHeight="1" x14ac:dyDescent="0.2">
      <c r="A141" s="87"/>
      <c r="B141" s="111" t="str">
        <f t="array" aca="1" ref="B141" ca="1">IFERROR(IMAGE(INDEX(Poke_Ref!$C$2:$C$745, MATCH(C141, Poke_Ref!$B$2:$B$745,0)), 3), "")</f>
        <v/>
      </c>
      <c r="C141" s="112"/>
      <c r="D141" s="112"/>
      <c r="E141" s="113"/>
      <c r="F141" s="112"/>
      <c r="G141" s="114"/>
      <c r="H141" s="112"/>
      <c r="I141" s="112"/>
      <c r="J141" s="112"/>
      <c r="K141" s="112"/>
      <c r="L141" s="115"/>
      <c r="M141" s="115"/>
      <c r="N141" s="116"/>
      <c r="O141" s="116"/>
      <c r="P141" s="116"/>
      <c r="Q141" s="116"/>
      <c r="R141" s="117">
        <f t="shared" si="0"/>
        <v>0</v>
      </c>
      <c r="S141" s="118">
        <f t="shared" si="1"/>
        <v>0</v>
      </c>
      <c r="T141" s="112"/>
      <c r="U141" s="112"/>
      <c r="V141" s="119"/>
      <c r="W141" s="119" t="str">
        <f>IF( ISBLANK(C141), "", VLOOKUP(C141, Poke_Ref!B:D, 3, FALSE) )</f>
        <v/>
      </c>
      <c r="X141" s="120" t="str">
        <f>IF( ISBLANK(C141), "", VLOOKUP(C141, Poke_Ref!B:E, 4, FALSE) )</f>
        <v/>
      </c>
      <c r="Y141" s="125"/>
      <c r="Z141" s="125"/>
      <c r="AA141" s="125"/>
      <c r="AB141" s="125"/>
      <c r="AC141" s="122" t="e">
        <f>IF(VLOOKUP(C141,Hidden_Abilities!B$2:C989, 2, FALSE) = J141, "YES", "NO")</f>
        <v>#N/A</v>
      </c>
    </row>
    <row r="142" spans="1:29" ht="26.25" customHeight="1" x14ac:dyDescent="0.2">
      <c r="A142" s="87"/>
      <c r="B142" s="111" t="str">
        <f t="array" aca="1" ref="B142" ca="1">IFERROR(IMAGE(INDEX(Poke_Ref!$C$2:$C$745, MATCH(C142, Poke_Ref!$B$2:$B$745,0)), 3), "")</f>
        <v/>
      </c>
      <c r="C142" s="112"/>
      <c r="D142" s="112"/>
      <c r="E142" s="113"/>
      <c r="F142" s="112"/>
      <c r="G142" s="114"/>
      <c r="H142" s="112"/>
      <c r="I142" s="112"/>
      <c r="J142" s="112"/>
      <c r="K142" s="112"/>
      <c r="L142" s="116"/>
      <c r="M142" s="116"/>
      <c r="N142" s="116"/>
      <c r="O142" s="115"/>
      <c r="P142" s="123"/>
      <c r="Q142" s="115"/>
      <c r="R142" s="117">
        <f t="shared" si="0"/>
        <v>0</v>
      </c>
      <c r="S142" s="118">
        <f t="shared" si="1"/>
        <v>0</v>
      </c>
      <c r="T142" s="112"/>
      <c r="U142" s="112"/>
      <c r="V142" s="119"/>
      <c r="W142" s="119" t="str">
        <f>IF( ISBLANK(C142), "", VLOOKUP(C142, Poke_Ref!B:D, 3, FALSE) )</f>
        <v/>
      </c>
      <c r="X142" s="120" t="str">
        <f>IF( ISBLANK(C142), "", VLOOKUP(C142, Poke_Ref!B:E, 4, FALSE) )</f>
        <v/>
      </c>
      <c r="Y142" s="125"/>
      <c r="Z142" s="125"/>
      <c r="AA142" s="125"/>
      <c r="AB142" s="125"/>
      <c r="AC142" s="122" t="e">
        <f>IF(VLOOKUP(C142,Hidden_Abilities!B$2:C989, 2, FALSE) = J142, "YES", "NO")</f>
        <v>#N/A</v>
      </c>
    </row>
    <row r="143" spans="1:29" ht="26.25" customHeight="1" x14ac:dyDescent="0.2">
      <c r="A143" s="87"/>
      <c r="B143" s="111" t="str">
        <f t="array" aca="1" ref="B143" ca="1">IFERROR(IMAGE(INDEX(Poke_Ref!$C$2:$C$745, MATCH(C143, Poke_Ref!$B$2:$B$745,0)), 3), "")</f>
        <v/>
      </c>
      <c r="C143" s="112"/>
      <c r="D143" s="112"/>
      <c r="E143" s="113"/>
      <c r="F143" s="112"/>
      <c r="G143" s="114"/>
      <c r="H143" s="112"/>
      <c r="I143" s="112"/>
      <c r="J143" s="112"/>
      <c r="K143" s="112"/>
      <c r="L143" s="116"/>
      <c r="M143" s="116"/>
      <c r="N143" s="115"/>
      <c r="O143" s="123"/>
      <c r="P143" s="123"/>
      <c r="Q143" s="115"/>
      <c r="R143" s="117">
        <f t="shared" si="0"/>
        <v>0</v>
      </c>
      <c r="S143" s="118">
        <f t="shared" si="1"/>
        <v>0</v>
      </c>
      <c r="T143" s="112"/>
      <c r="U143" s="112"/>
      <c r="V143" s="119"/>
      <c r="W143" s="119" t="str">
        <f>IF( ISBLANK(C143), "", VLOOKUP(C143, Poke_Ref!B:D, 3, FALSE) )</f>
        <v/>
      </c>
      <c r="X143" s="120" t="str">
        <f>IF( ISBLANK(C143), "", VLOOKUP(C143, Poke_Ref!B:E, 4, FALSE) )</f>
        <v/>
      </c>
      <c r="Y143" s="125"/>
      <c r="Z143" s="125"/>
      <c r="AA143" s="125"/>
      <c r="AB143" s="125"/>
      <c r="AC143" s="122" t="e">
        <f>IF(VLOOKUP(C143,Hidden_Abilities!B$2:C989, 2, FALSE) = J143, "YES", "NO")</f>
        <v>#N/A</v>
      </c>
    </row>
    <row r="144" spans="1:29" ht="26.25" customHeight="1" x14ac:dyDescent="0.2">
      <c r="A144" s="87"/>
      <c r="B144" s="111" t="str">
        <f t="array" aca="1" ref="B144" ca="1">IFERROR(IMAGE(INDEX(Poke_Ref!$C$2:$C$745, MATCH(C144, Poke_Ref!$B$2:$B$745,0)), 3), "")</f>
        <v/>
      </c>
      <c r="C144" s="112"/>
      <c r="D144" s="112"/>
      <c r="E144" s="113"/>
      <c r="F144" s="112"/>
      <c r="G144" s="114"/>
      <c r="H144" s="112"/>
      <c r="I144" s="112"/>
      <c r="J144" s="112"/>
      <c r="K144" s="112"/>
      <c r="L144" s="116"/>
      <c r="M144" s="115"/>
      <c r="N144" s="115"/>
      <c r="O144" s="116"/>
      <c r="P144" s="116"/>
      <c r="Q144" s="116"/>
      <c r="R144" s="117">
        <f t="shared" si="0"/>
        <v>0</v>
      </c>
      <c r="S144" s="118">
        <f t="shared" si="1"/>
        <v>0</v>
      </c>
      <c r="T144" s="112"/>
      <c r="U144" s="112"/>
      <c r="V144" s="119"/>
      <c r="W144" s="119" t="str">
        <f>IF( ISBLANK(C144), "", VLOOKUP(C144, Poke_Ref!B:D, 3, FALSE) )</f>
        <v/>
      </c>
      <c r="X144" s="120" t="str">
        <f>IF( ISBLANK(C144), "", VLOOKUP(C144, Poke_Ref!B:E, 4, FALSE) )</f>
        <v/>
      </c>
      <c r="Y144" s="125"/>
      <c r="Z144" s="125"/>
      <c r="AA144" s="125"/>
      <c r="AB144" s="125"/>
      <c r="AC144" s="122" t="e">
        <f>IF(VLOOKUP(C144,Hidden_Abilities!B$2:C989, 2, FALSE) = J144, "YES", "NO")</f>
        <v>#N/A</v>
      </c>
    </row>
    <row r="145" spans="1:29" ht="26.25" customHeight="1" x14ac:dyDescent="0.2">
      <c r="A145" s="87"/>
      <c r="B145" s="111" t="str">
        <f t="array" aca="1" ref="B145" ca="1">IFERROR(IMAGE(INDEX(Poke_Ref!$C$2:$C$745, MATCH(C145, Poke_Ref!$B$2:$B$745,0)), 3), "")</f>
        <v/>
      </c>
      <c r="C145" s="112"/>
      <c r="D145" s="112"/>
      <c r="E145" s="113"/>
      <c r="F145" s="112"/>
      <c r="G145" s="114"/>
      <c r="H145" s="112"/>
      <c r="I145" s="112"/>
      <c r="J145" s="112"/>
      <c r="K145" s="112"/>
      <c r="L145" s="116"/>
      <c r="M145" s="116"/>
      <c r="N145" s="115"/>
      <c r="O145" s="116"/>
      <c r="P145" s="116"/>
      <c r="Q145" s="115"/>
      <c r="R145" s="117">
        <f t="shared" si="0"/>
        <v>0</v>
      </c>
      <c r="S145" s="118">
        <f t="shared" si="1"/>
        <v>0</v>
      </c>
      <c r="T145" s="112"/>
      <c r="U145" s="112"/>
      <c r="V145" s="119"/>
      <c r="W145" s="119" t="str">
        <f>IF( ISBLANK(C145), "", VLOOKUP(C145, Poke_Ref!B:D, 3, FALSE) )</f>
        <v/>
      </c>
      <c r="X145" s="120" t="str">
        <f>IF( ISBLANK(C145), "", VLOOKUP(C145, Poke_Ref!B:E, 4, FALSE) )</f>
        <v/>
      </c>
      <c r="Y145" s="125"/>
      <c r="Z145" s="125"/>
      <c r="AA145" s="125"/>
      <c r="AB145" s="125"/>
      <c r="AC145" s="122" t="e">
        <f>IF(VLOOKUP(C145,Hidden_Abilities!B$2:C989, 2, FALSE) = J145, "YES", "NO")</f>
        <v>#N/A</v>
      </c>
    </row>
    <row r="146" spans="1:29" ht="26.25" customHeight="1" x14ac:dyDescent="0.2">
      <c r="A146" s="87"/>
      <c r="B146" s="111" t="str">
        <f t="array" aca="1" ref="B146" ca="1">IFERROR(IMAGE(INDEX(Poke_Ref!$C$2:$C$745, MATCH(C146, Poke_Ref!$B$2:$B$745,0)), 3), "")</f>
        <v/>
      </c>
      <c r="C146" s="112"/>
      <c r="D146" s="112"/>
      <c r="E146" s="113"/>
      <c r="F146" s="112"/>
      <c r="G146" s="114"/>
      <c r="H146" s="112"/>
      <c r="I146" s="112"/>
      <c r="J146" s="112"/>
      <c r="K146" s="112"/>
      <c r="L146" s="115"/>
      <c r="M146" s="116"/>
      <c r="N146" s="116"/>
      <c r="O146" s="116"/>
      <c r="P146" s="115"/>
      <c r="Q146" s="116"/>
      <c r="R146" s="117">
        <f t="shared" si="0"/>
        <v>0</v>
      </c>
      <c r="S146" s="118">
        <f t="shared" si="1"/>
        <v>0</v>
      </c>
      <c r="T146" s="112"/>
      <c r="U146" s="112"/>
      <c r="V146" s="119"/>
      <c r="W146" s="119" t="str">
        <f>IF( ISBLANK(C146), "", VLOOKUP(C146, Poke_Ref!B:D, 3, FALSE) )</f>
        <v/>
      </c>
      <c r="X146" s="120" t="str">
        <f>IF( ISBLANK(C146), "", VLOOKUP(C146, Poke_Ref!B:E, 4, FALSE) )</f>
        <v/>
      </c>
      <c r="Y146" s="125"/>
      <c r="Z146" s="125"/>
      <c r="AA146" s="125"/>
      <c r="AB146" s="125"/>
      <c r="AC146" s="122" t="e">
        <f>IF(VLOOKUP(C146,Hidden_Abilities!B$2:C989, 2, FALSE) = J146, "YES", "NO")</f>
        <v>#N/A</v>
      </c>
    </row>
    <row r="147" spans="1:29" ht="26.25" customHeight="1" x14ac:dyDescent="0.2">
      <c r="A147" s="87"/>
      <c r="B147" s="111" t="str">
        <f t="array" aca="1" ref="B147" ca="1">IFERROR(IMAGE(INDEX(Poke_Ref!$C$2:$C$745, MATCH(C147, Poke_Ref!$B$2:$B$745,0)), 3), "")</f>
        <v/>
      </c>
      <c r="C147" s="112"/>
      <c r="D147" s="112"/>
      <c r="E147" s="113"/>
      <c r="F147" s="112"/>
      <c r="G147" s="114"/>
      <c r="H147" s="112"/>
      <c r="I147" s="112"/>
      <c r="J147" s="112"/>
      <c r="K147" s="112"/>
      <c r="L147" s="116"/>
      <c r="M147" s="116"/>
      <c r="N147" s="115"/>
      <c r="O147" s="116"/>
      <c r="P147" s="116"/>
      <c r="Q147" s="115"/>
      <c r="R147" s="117">
        <f t="shared" si="0"/>
        <v>0</v>
      </c>
      <c r="S147" s="118">
        <f t="shared" si="1"/>
        <v>0</v>
      </c>
      <c r="T147" s="112"/>
      <c r="U147" s="112"/>
      <c r="V147" s="119"/>
      <c r="W147" s="119" t="str">
        <f>IF( ISBLANK(C147), "", VLOOKUP(C147, Poke_Ref!B:D, 3, FALSE) )</f>
        <v/>
      </c>
      <c r="X147" s="120" t="str">
        <f>IF( ISBLANK(C147), "", VLOOKUP(C147, Poke_Ref!B:E, 4, FALSE) )</f>
        <v/>
      </c>
      <c r="Y147" s="125"/>
      <c r="Z147" s="125"/>
      <c r="AA147" s="125"/>
      <c r="AB147" s="125"/>
      <c r="AC147" s="122" t="e">
        <f>IF(VLOOKUP(C147,Hidden_Abilities!B$2:C989, 2, FALSE) = J147, "YES", "NO")</f>
        <v>#N/A</v>
      </c>
    </row>
    <row r="148" spans="1:29" ht="26.25" customHeight="1" x14ac:dyDescent="0.2">
      <c r="A148" s="87"/>
      <c r="B148" s="111" t="str">
        <f t="array" aca="1" ref="B148" ca="1">IFERROR(IMAGE(INDEX(Poke_Ref!$C$2:$C$745, MATCH(C148, Poke_Ref!$B$2:$B$745,0)), 3), "")</f>
        <v/>
      </c>
      <c r="C148" s="112"/>
      <c r="D148" s="112"/>
      <c r="E148" s="113"/>
      <c r="F148" s="112"/>
      <c r="G148" s="114"/>
      <c r="H148" s="112"/>
      <c r="I148" s="112"/>
      <c r="J148" s="112"/>
      <c r="K148" s="112"/>
      <c r="L148" s="115"/>
      <c r="M148" s="116"/>
      <c r="N148" s="115"/>
      <c r="O148" s="116"/>
      <c r="P148" s="116"/>
      <c r="Q148" s="116"/>
      <c r="R148" s="117">
        <f t="shared" si="0"/>
        <v>0</v>
      </c>
      <c r="S148" s="118">
        <f t="shared" si="1"/>
        <v>0</v>
      </c>
      <c r="T148" s="112"/>
      <c r="U148" s="112"/>
      <c r="V148" s="119"/>
      <c r="W148" s="119" t="str">
        <f>IF( ISBLANK(C148), "", VLOOKUP(C148, Poke_Ref!B:D, 3, FALSE) )</f>
        <v/>
      </c>
      <c r="X148" s="120" t="str">
        <f>IF( ISBLANK(C148), "", VLOOKUP(C148, Poke_Ref!B:E, 4, FALSE) )</f>
        <v/>
      </c>
      <c r="Y148" s="125"/>
      <c r="Z148" s="125"/>
      <c r="AA148" s="125"/>
      <c r="AB148" s="125"/>
      <c r="AC148" s="122" t="e">
        <f>IF(VLOOKUP(C148,Hidden_Abilities!B$2:C989, 2, FALSE) = J148, "YES", "NO")</f>
        <v>#N/A</v>
      </c>
    </row>
    <row r="149" spans="1:29" ht="26.25" customHeight="1" x14ac:dyDescent="0.2">
      <c r="A149" s="87"/>
      <c r="B149" s="111" t="str">
        <f t="array" aca="1" ref="B149" ca="1">IFERROR(IMAGE(INDEX(Poke_Ref!$C$2:$C$745, MATCH(C149, Poke_Ref!$B$2:$B$745,0)), 3), "")</f>
        <v/>
      </c>
      <c r="C149" s="112"/>
      <c r="D149" s="112"/>
      <c r="E149" s="113"/>
      <c r="F149" s="112"/>
      <c r="G149" s="114"/>
      <c r="H149" s="112"/>
      <c r="I149" s="112"/>
      <c r="J149" s="112"/>
      <c r="K149" s="112"/>
      <c r="L149" s="115"/>
      <c r="M149" s="115"/>
      <c r="N149" s="116"/>
      <c r="O149" s="116"/>
      <c r="P149" s="116"/>
      <c r="Q149" s="116"/>
      <c r="R149" s="117">
        <f t="shared" si="0"/>
        <v>0</v>
      </c>
      <c r="S149" s="118">
        <f t="shared" si="1"/>
        <v>0</v>
      </c>
      <c r="T149" s="112"/>
      <c r="U149" s="112"/>
      <c r="V149" s="119"/>
      <c r="W149" s="119" t="str">
        <f>IF( ISBLANK(C149), "", VLOOKUP(C149, Poke_Ref!B:D, 3, FALSE) )</f>
        <v/>
      </c>
      <c r="X149" s="120" t="str">
        <f>IF( ISBLANK(C149), "", VLOOKUP(C149, Poke_Ref!B:E, 4, FALSE) )</f>
        <v/>
      </c>
      <c r="Y149" s="125"/>
      <c r="Z149" s="125"/>
      <c r="AA149" s="125"/>
      <c r="AB149" s="125"/>
      <c r="AC149" s="122" t="e">
        <f>IF(VLOOKUP(C149,Hidden_Abilities!B$2:C989, 2, FALSE) = J149, "YES", "NO")</f>
        <v>#N/A</v>
      </c>
    </row>
    <row r="150" spans="1:29" ht="26.25" customHeight="1" x14ac:dyDescent="0.2">
      <c r="A150" s="87"/>
      <c r="B150" s="111" t="str">
        <f t="array" aca="1" ref="B150" ca="1">IFERROR(IMAGE(INDEX(Poke_Ref!$C$2:$C$745, MATCH(C150, Poke_Ref!$B$2:$B$745,0)), 3), "")</f>
        <v/>
      </c>
      <c r="C150" s="112"/>
      <c r="D150" s="112"/>
      <c r="E150" s="113"/>
      <c r="F150" s="112"/>
      <c r="G150" s="114"/>
      <c r="H150" s="112"/>
      <c r="I150" s="112"/>
      <c r="J150" s="112"/>
      <c r="K150" s="112"/>
      <c r="L150" s="115"/>
      <c r="M150" s="115"/>
      <c r="N150" s="116"/>
      <c r="O150" s="116"/>
      <c r="P150" s="116"/>
      <c r="Q150" s="116"/>
      <c r="R150" s="117">
        <f t="shared" si="0"/>
        <v>0</v>
      </c>
      <c r="S150" s="118">
        <f t="shared" si="1"/>
        <v>0</v>
      </c>
      <c r="T150" s="112"/>
      <c r="U150" s="112"/>
      <c r="V150" s="119"/>
      <c r="W150" s="119" t="str">
        <f>IF( ISBLANK(C150), "", VLOOKUP(C150, Poke_Ref!B:D, 3, FALSE) )</f>
        <v/>
      </c>
      <c r="X150" s="120" t="str">
        <f>IF( ISBLANK(C150), "", VLOOKUP(C150, Poke_Ref!B:E, 4, FALSE) )</f>
        <v/>
      </c>
      <c r="Y150" s="125"/>
      <c r="Z150" s="125"/>
      <c r="AA150" s="125"/>
      <c r="AB150" s="125"/>
      <c r="AC150" s="122" t="e">
        <f>IF(VLOOKUP(C150,Hidden_Abilities!B$2:C989, 2, FALSE) = J150, "YES", "NO")</f>
        <v>#N/A</v>
      </c>
    </row>
    <row r="151" spans="1:29" ht="26.25" customHeight="1" x14ac:dyDescent="0.2">
      <c r="A151" s="87"/>
      <c r="B151" s="111" t="str">
        <f t="array" aca="1" ref="B151" ca="1">IFERROR(IMAGE(INDEX(Poke_Ref!$C$2:$C$745, MATCH(C151, Poke_Ref!$B$2:$B$745,0)), 3), "")</f>
        <v/>
      </c>
      <c r="C151" s="112"/>
      <c r="D151" s="112"/>
      <c r="E151" s="113"/>
      <c r="F151" s="112"/>
      <c r="G151" s="114"/>
      <c r="H151" s="112"/>
      <c r="I151" s="112"/>
      <c r="J151" s="112"/>
      <c r="K151" s="112"/>
      <c r="L151" s="115"/>
      <c r="M151" s="116"/>
      <c r="N151" s="116"/>
      <c r="O151" s="116"/>
      <c r="P151" s="115"/>
      <c r="Q151" s="116"/>
      <c r="R151" s="117">
        <f t="shared" si="0"/>
        <v>0</v>
      </c>
      <c r="S151" s="118">
        <f t="shared" si="1"/>
        <v>0</v>
      </c>
      <c r="T151" s="112"/>
      <c r="U151" s="112"/>
      <c r="V151" s="119"/>
      <c r="W151" s="119" t="str">
        <f>IF( ISBLANK(C151), "", VLOOKUP(C151, Poke_Ref!B:D, 3, FALSE) )</f>
        <v/>
      </c>
      <c r="X151" s="120" t="str">
        <f>IF( ISBLANK(C151), "", VLOOKUP(C151, Poke_Ref!B:E, 4, FALSE) )</f>
        <v/>
      </c>
      <c r="Y151" s="125"/>
      <c r="Z151" s="125"/>
      <c r="AA151" s="125"/>
      <c r="AB151" s="125"/>
      <c r="AC151" s="122" t="e">
        <f>IF(VLOOKUP(C151,Hidden_Abilities!B$2:C989, 2, FALSE) = J151, "YES", "NO")</f>
        <v>#N/A</v>
      </c>
    </row>
    <row r="152" spans="1:29" ht="26.25" customHeight="1" x14ac:dyDescent="0.2">
      <c r="A152" s="87"/>
      <c r="B152" s="111" t="str">
        <f t="array" aca="1" ref="B152" ca="1">IFERROR(IMAGE(INDEX(Poke_Ref!$C$2:$C$745, MATCH(C152, Poke_Ref!$B$2:$B$745,0)), 3), "")</f>
        <v/>
      </c>
      <c r="C152" s="112"/>
      <c r="D152" s="112"/>
      <c r="E152" s="113"/>
      <c r="F152" s="112"/>
      <c r="G152" s="114"/>
      <c r="H152" s="112"/>
      <c r="I152" s="112"/>
      <c r="J152" s="112"/>
      <c r="K152" s="112"/>
      <c r="L152" s="116"/>
      <c r="M152" s="115"/>
      <c r="N152" s="115"/>
      <c r="O152" s="116"/>
      <c r="P152" s="116"/>
      <c r="Q152" s="116"/>
      <c r="R152" s="117">
        <f t="shared" si="0"/>
        <v>0</v>
      </c>
      <c r="S152" s="118">
        <f t="shared" si="1"/>
        <v>0</v>
      </c>
      <c r="T152" s="112"/>
      <c r="U152" s="112"/>
      <c r="V152" s="119"/>
      <c r="W152" s="119" t="str">
        <f>IF( ISBLANK(C152), "", VLOOKUP(C152, Poke_Ref!B:D, 3, FALSE) )</f>
        <v/>
      </c>
      <c r="X152" s="120" t="str">
        <f>IF( ISBLANK(C152), "", VLOOKUP(C152, Poke_Ref!B:E, 4, FALSE) )</f>
        <v/>
      </c>
      <c r="Y152" s="125"/>
      <c r="Z152" s="125"/>
      <c r="AA152" s="125"/>
      <c r="AB152" s="125"/>
      <c r="AC152" s="122" t="e">
        <f>IF(VLOOKUP(C152,Hidden_Abilities!B$2:C989, 2, FALSE) = J152, "YES", "NO")</f>
        <v>#N/A</v>
      </c>
    </row>
    <row r="153" spans="1:29" ht="26.25" customHeight="1" x14ac:dyDescent="0.2">
      <c r="A153" s="87"/>
      <c r="B153" s="111" t="str">
        <f t="array" aca="1" ref="B153" ca="1">IFERROR(IMAGE(INDEX(Poke_Ref!$C$2:$C$745, MATCH(C153, Poke_Ref!$B$2:$B$745,0)), 3), "")</f>
        <v/>
      </c>
      <c r="C153" s="112"/>
      <c r="D153" s="112"/>
      <c r="E153" s="113"/>
      <c r="F153" s="112"/>
      <c r="G153" s="114"/>
      <c r="H153" s="112"/>
      <c r="I153" s="112"/>
      <c r="J153" s="112"/>
      <c r="K153" s="112"/>
      <c r="L153" s="116"/>
      <c r="M153" s="115"/>
      <c r="N153" s="116"/>
      <c r="O153" s="116"/>
      <c r="P153" s="115"/>
      <c r="Q153" s="116"/>
      <c r="R153" s="117">
        <f t="shared" si="0"/>
        <v>0</v>
      </c>
      <c r="S153" s="118">
        <f t="shared" si="1"/>
        <v>0</v>
      </c>
      <c r="T153" s="112"/>
      <c r="U153" s="112"/>
      <c r="V153" s="119"/>
      <c r="W153" s="119" t="str">
        <f>IF( ISBLANK(C153), "", VLOOKUP(C153, Poke_Ref!B:D, 3, FALSE) )</f>
        <v/>
      </c>
      <c r="X153" s="120" t="str">
        <f>IF( ISBLANK(C153), "", VLOOKUP(C153, Poke_Ref!B:E, 4, FALSE) )</f>
        <v/>
      </c>
      <c r="Y153" s="125"/>
      <c r="Z153" s="125"/>
      <c r="AA153" s="125"/>
      <c r="AB153" s="125"/>
      <c r="AC153" s="122" t="e">
        <f>IF(VLOOKUP(C153,Hidden_Abilities!B$2:C989, 2, FALSE) = J153, "YES", "NO")</f>
        <v>#N/A</v>
      </c>
    </row>
    <row r="154" spans="1:29" ht="26.25" customHeight="1" x14ac:dyDescent="0.2">
      <c r="A154" s="87"/>
      <c r="B154" s="111" t="str">
        <f t="array" aca="1" ref="B154" ca="1">IFERROR(IMAGE(INDEX(Poke_Ref!$C$2:$C$745, MATCH(C154, Poke_Ref!$B$2:$B$745,0)), 3), "")</f>
        <v/>
      </c>
      <c r="C154" s="112"/>
      <c r="D154" s="112"/>
      <c r="E154" s="113"/>
      <c r="F154" s="112"/>
      <c r="G154" s="114"/>
      <c r="H154" s="112"/>
      <c r="I154" s="112"/>
      <c r="J154" s="112"/>
      <c r="K154" s="112"/>
      <c r="L154" s="116"/>
      <c r="M154" s="116"/>
      <c r="N154" s="115"/>
      <c r="O154" s="116"/>
      <c r="P154" s="116"/>
      <c r="Q154" s="115"/>
      <c r="R154" s="117">
        <f t="shared" si="0"/>
        <v>0</v>
      </c>
      <c r="S154" s="118">
        <f t="shared" si="1"/>
        <v>0</v>
      </c>
      <c r="T154" s="112"/>
      <c r="U154" s="112"/>
      <c r="V154" s="119"/>
      <c r="W154" s="119" t="str">
        <f>IF( ISBLANK(C154), "", VLOOKUP(C154, Poke_Ref!B:D, 3, FALSE) )</f>
        <v/>
      </c>
      <c r="X154" s="120" t="str">
        <f>IF( ISBLANK(C154), "", VLOOKUP(C154, Poke_Ref!B:E, 4, FALSE) )</f>
        <v/>
      </c>
      <c r="Y154" s="125"/>
      <c r="Z154" s="125"/>
      <c r="AA154" s="125"/>
      <c r="AB154" s="125"/>
      <c r="AC154" s="122" t="e">
        <f>IF(VLOOKUP(C154,Hidden_Abilities!B$2:C989, 2, FALSE) = J154, "YES", "NO")</f>
        <v>#N/A</v>
      </c>
    </row>
    <row r="155" spans="1:29" ht="26.25" customHeight="1" x14ac:dyDescent="0.2">
      <c r="A155" s="87"/>
      <c r="B155" s="111" t="str">
        <f t="array" aca="1" ref="B155" ca="1">IFERROR(IMAGE(INDEX(Poke_Ref!$C$2:$C$745, MATCH(C155, Poke_Ref!$B$2:$B$745,0)), 3), "")</f>
        <v/>
      </c>
      <c r="C155" s="112"/>
      <c r="D155" s="112"/>
      <c r="E155" s="113"/>
      <c r="F155" s="112"/>
      <c r="G155" s="114"/>
      <c r="H155" s="112"/>
      <c r="I155" s="112"/>
      <c r="J155" s="112"/>
      <c r="K155" s="112"/>
      <c r="L155" s="115"/>
      <c r="M155" s="116"/>
      <c r="N155" s="115"/>
      <c r="O155" s="116"/>
      <c r="P155" s="116"/>
      <c r="Q155" s="116"/>
      <c r="R155" s="117">
        <f t="shared" si="0"/>
        <v>0</v>
      </c>
      <c r="S155" s="118">
        <f t="shared" si="1"/>
        <v>0</v>
      </c>
      <c r="T155" s="112"/>
      <c r="U155" s="112"/>
      <c r="V155" s="119"/>
      <c r="W155" s="119" t="str">
        <f>IF( ISBLANK(C155), "", VLOOKUP(C155, Poke_Ref!B:D, 3, FALSE) )</f>
        <v/>
      </c>
      <c r="X155" s="120" t="str">
        <f>IF( ISBLANK(C155), "", VLOOKUP(C155, Poke_Ref!B:E, 4, FALSE) )</f>
        <v/>
      </c>
      <c r="Y155" s="125"/>
      <c r="Z155" s="125"/>
      <c r="AA155" s="125"/>
      <c r="AB155" s="125"/>
      <c r="AC155" s="122" t="e">
        <f>IF(VLOOKUP(C155,Hidden_Abilities!B$2:C989, 2, FALSE) = J155, "YES", "NO")</f>
        <v>#N/A</v>
      </c>
    </row>
    <row r="156" spans="1:29" ht="26.25" customHeight="1" x14ac:dyDescent="0.2">
      <c r="A156" s="87"/>
      <c r="B156" s="111" t="str">
        <f t="array" aca="1" ref="B156" ca="1">IFERROR(IMAGE(INDEX(Poke_Ref!$C$2:$C$745, MATCH(C156, Poke_Ref!$B$2:$B$745,0)), 3), "")</f>
        <v/>
      </c>
      <c r="C156" s="112"/>
      <c r="D156" s="112"/>
      <c r="E156" s="113"/>
      <c r="F156" s="112"/>
      <c r="G156" s="114"/>
      <c r="H156" s="112"/>
      <c r="I156" s="112"/>
      <c r="J156" s="112"/>
      <c r="K156" s="112"/>
      <c r="L156" s="115"/>
      <c r="M156" s="116"/>
      <c r="N156" s="115"/>
      <c r="O156" s="116"/>
      <c r="P156" s="116"/>
      <c r="Q156" s="115"/>
      <c r="R156" s="117">
        <f t="shared" si="0"/>
        <v>0</v>
      </c>
      <c r="S156" s="118">
        <f t="shared" si="1"/>
        <v>0</v>
      </c>
      <c r="T156" s="112"/>
      <c r="U156" s="112"/>
      <c r="V156" s="119"/>
      <c r="W156" s="119" t="str">
        <f>IF( ISBLANK(C156), "", VLOOKUP(C156, Poke_Ref!B:D, 3, FALSE) )</f>
        <v/>
      </c>
      <c r="X156" s="120" t="str">
        <f>IF( ISBLANK(C156), "", VLOOKUP(C156, Poke_Ref!B:E, 4, FALSE) )</f>
        <v/>
      </c>
      <c r="Y156" s="125"/>
      <c r="Z156" s="125"/>
      <c r="AA156" s="125"/>
      <c r="AB156" s="125"/>
      <c r="AC156" s="122" t="e">
        <f>IF(VLOOKUP(C156,Hidden_Abilities!B$2:C989, 2, FALSE) = J156, "YES", "NO")</f>
        <v>#N/A</v>
      </c>
    </row>
    <row r="157" spans="1:29" ht="26.25" customHeight="1" x14ac:dyDescent="0.2">
      <c r="A157" s="87"/>
      <c r="B157" s="111" t="str">
        <f t="array" aca="1" ref="B157" ca="1">IFERROR(IMAGE(INDEX(Poke_Ref!$C$2:$C$745, MATCH(C157, Poke_Ref!$B$2:$B$745,0)), 3), "")</f>
        <v/>
      </c>
      <c r="C157" s="121"/>
      <c r="D157" s="121"/>
      <c r="E157" s="113"/>
      <c r="F157" s="121"/>
      <c r="G157" s="114"/>
      <c r="H157" s="125"/>
      <c r="I157" s="125"/>
      <c r="J157" s="125"/>
      <c r="K157" s="125"/>
      <c r="L157" s="115"/>
      <c r="M157" s="115"/>
      <c r="N157" s="115"/>
      <c r="O157" s="115"/>
      <c r="P157" s="115"/>
      <c r="Q157" s="115"/>
      <c r="R157" s="117">
        <f t="shared" si="0"/>
        <v>0</v>
      </c>
      <c r="S157" s="118">
        <f t="shared" si="1"/>
        <v>0</v>
      </c>
      <c r="T157" s="125"/>
      <c r="U157" s="125"/>
      <c r="V157" s="119"/>
      <c r="W157" s="119" t="str">
        <f>IF( ISBLANK(C157), "", VLOOKUP(C157, Poke_Ref!B:D, 3, FALSE) )</f>
        <v/>
      </c>
      <c r="X157" s="120" t="str">
        <f>IF( ISBLANK(C157), "", VLOOKUP(C157, Poke_Ref!B:E, 4, FALSE) )</f>
        <v/>
      </c>
      <c r="Y157" s="125"/>
      <c r="Z157" s="125"/>
      <c r="AA157" s="125"/>
      <c r="AB157" s="125"/>
      <c r="AC157" s="122" t="e">
        <f>IF(VLOOKUP(C157,Hidden_Abilities!B$2:C989, 2, FALSE) = J157, "YES", "NO")</f>
        <v>#N/A</v>
      </c>
    </row>
    <row r="158" spans="1:29" ht="26.25" customHeight="1" x14ac:dyDescent="0.2">
      <c r="A158" s="87"/>
      <c r="B158" s="111" t="str">
        <f t="array" aca="1" ref="B158" ca="1">IFERROR(IMAGE(INDEX(Poke_Ref!$C$2:$C$745, MATCH(C158, Poke_Ref!$B$2:$B$745,0)), 3), "")</f>
        <v/>
      </c>
      <c r="C158" s="121"/>
      <c r="D158" s="121"/>
      <c r="E158" s="113"/>
      <c r="F158" s="121"/>
      <c r="G158" s="114"/>
      <c r="H158" s="121"/>
      <c r="I158" s="121"/>
      <c r="J158" s="121"/>
      <c r="K158" s="125"/>
      <c r="L158" s="115"/>
      <c r="M158" s="115"/>
      <c r="N158" s="115"/>
      <c r="O158" s="115"/>
      <c r="P158" s="115"/>
      <c r="Q158" s="115"/>
      <c r="R158" s="117">
        <f t="shared" si="0"/>
        <v>0</v>
      </c>
      <c r="S158" s="118">
        <f t="shared" si="1"/>
        <v>0</v>
      </c>
      <c r="T158" s="125"/>
      <c r="U158" s="125"/>
      <c r="V158" s="119"/>
      <c r="W158" s="119" t="str">
        <f>IF( ISBLANK(C158), "", VLOOKUP(C158, Poke_Ref!B:D, 3, FALSE) )</f>
        <v/>
      </c>
      <c r="X158" s="120" t="str">
        <f>IF( ISBLANK(C158), "", VLOOKUP(C158, Poke_Ref!B:E, 4, FALSE) )</f>
        <v/>
      </c>
      <c r="Y158" s="125"/>
      <c r="Z158" s="125"/>
      <c r="AA158" s="125"/>
      <c r="AB158" s="125"/>
      <c r="AC158" s="122" t="e">
        <f>IF(VLOOKUP(C158,Hidden_Abilities!B$2:C989, 2, FALSE) = J158, "YES", "NO")</f>
        <v>#N/A</v>
      </c>
    </row>
    <row r="159" spans="1:29" ht="26.25" customHeight="1" x14ac:dyDescent="0.2">
      <c r="A159" s="87"/>
      <c r="B159" s="111" t="str">
        <f t="array" aca="1" ref="B159" ca="1">IFERROR(IMAGE(INDEX(Poke_Ref!$C$2:$C$745, MATCH(C159, Poke_Ref!$B$2:$B$745,0)), 3), "")</f>
        <v/>
      </c>
      <c r="C159" s="125"/>
      <c r="D159" s="125"/>
      <c r="E159" s="126"/>
      <c r="F159" s="125"/>
      <c r="G159" s="127"/>
      <c r="H159" s="121"/>
      <c r="I159" s="125"/>
      <c r="J159" s="125"/>
      <c r="K159" s="125"/>
      <c r="L159" s="115"/>
      <c r="M159" s="115"/>
      <c r="N159" s="115"/>
      <c r="O159" s="115"/>
      <c r="P159" s="115"/>
      <c r="Q159" s="115"/>
      <c r="R159" s="117">
        <f t="shared" si="0"/>
        <v>0</v>
      </c>
      <c r="S159" s="118">
        <f t="shared" si="1"/>
        <v>0</v>
      </c>
      <c r="T159" s="125"/>
      <c r="U159" s="125"/>
      <c r="V159" s="119"/>
      <c r="W159" s="119" t="str">
        <f>IF( ISBLANK(C159), "", VLOOKUP(C159, Poke_Ref!B:D, 3, FALSE) )</f>
        <v/>
      </c>
      <c r="X159" s="120" t="str">
        <f>IF( ISBLANK(C159), "", VLOOKUP(C159, Poke_Ref!B:E, 4, FALSE) )</f>
        <v/>
      </c>
      <c r="Y159" s="125"/>
      <c r="Z159" s="125"/>
      <c r="AA159" s="125"/>
      <c r="AB159" s="125"/>
      <c r="AC159" s="122" t="e">
        <f>IF(VLOOKUP(C159,Hidden_Abilities!B$2:C989, 2, FALSE) = J159, "YES", "NO")</f>
        <v>#N/A</v>
      </c>
    </row>
    <row r="160" spans="1:29" ht="26.25" customHeight="1" x14ac:dyDescent="0.2">
      <c r="A160" s="87"/>
      <c r="B160" s="111" t="str">
        <f t="array" aca="1" ref="B160" ca="1">IFERROR(IMAGE(INDEX(Poke_Ref!$C$2:$C$745, MATCH(C160, Poke_Ref!$B$2:$B$745,0)), 3), "")</f>
        <v/>
      </c>
      <c r="C160" s="125"/>
      <c r="D160" s="125"/>
      <c r="E160" s="126"/>
      <c r="F160" s="125"/>
      <c r="G160" s="127"/>
      <c r="H160" s="121"/>
      <c r="I160" s="125"/>
      <c r="J160" s="125"/>
      <c r="K160" s="125"/>
      <c r="L160" s="115"/>
      <c r="M160" s="115"/>
      <c r="N160" s="115"/>
      <c r="O160" s="115"/>
      <c r="P160" s="115"/>
      <c r="Q160" s="115"/>
      <c r="R160" s="117">
        <f t="shared" si="0"/>
        <v>0</v>
      </c>
      <c r="S160" s="118">
        <f t="shared" si="1"/>
        <v>0</v>
      </c>
      <c r="T160" s="125"/>
      <c r="U160" s="125"/>
      <c r="V160" s="119"/>
      <c r="W160" s="119" t="str">
        <f>IF( ISBLANK(C160), "", VLOOKUP(C160, Poke_Ref!B:D, 3, FALSE) )</f>
        <v/>
      </c>
      <c r="X160" s="120" t="str">
        <f>IF( ISBLANK(C160), "", VLOOKUP(C160, Poke_Ref!B:E, 4, FALSE) )</f>
        <v/>
      </c>
      <c r="Y160" s="125"/>
      <c r="Z160" s="125"/>
      <c r="AA160" s="125"/>
      <c r="AB160" s="125"/>
      <c r="AC160" s="122" t="e">
        <f>IF(VLOOKUP(C160,Hidden_Abilities!B$2:C989, 2, FALSE) = J160, "YES", "NO")</f>
        <v>#N/A</v>
      </c>
    </row>
    <row r="161" spans="1:29" ht="26.25" customHeight="1" x14ac:dyDescent="0.2">
      <c r="A161" s="87"/>
      <c r="B161" s="111" t="str">
        <f t="array" aca="1" ref="B161" ca="1">IFERROR(IMAGE(INDEX(Poke_Ref!$C$2:$C$745, MATCH(C161, Poke_Ref!$B$2:$B$745,0)), 3), "")</f>
        <v/>
      </c>
      <c r="C161" s="125"/>
      <c r="D161" s="125"/>
      <c r="E161" s="126"/>
      <c r="F161" s="125"/>
      <c r="G161" s="127"/>
      <c r="H161" s="121"/>
      <c r="I161" s="125"/>
      <c r="J161" s="125"/>
      <c r="K161" s="125"/>
      <c r="L161" s="115"/>
      <c r="M161" s="115"/>
      <c r="N161" s="115"/>
      <c r="O161" s="115"/>
      <c r="P161" s="115"/>
      <c r="Q161" s="115"/>
      <c r="R161" s="117">
        <f t="shared" si="0"/>
        <v>0</v>
      </c>
      <c r="S161" s="118">
        <f t="shared" si="1"/>
        <v>0</v>
      </c>
      <c r="T161" s="125"/>
      <c r="U161" s="125"/>
      <c r="V161" s="119"/>
      <c r="W161" s="119" t="str">
        <f>IF( ISBLANK(C161), "", VLOOKUP(C161, Poke_Ref!B:D, 3, FALSE) )</f>
        <v/>
      </c>
      <c r="X161" s="120" t="str">
        <f>IF( ISBLANK(C161), "", VLOOKUP(C161, Poke_Ref!B:E, 4, FALSE) )</f>
        <v/>
      </c>
      <c r="Y161" s="125"/>
      <c r="Z161" s="125"/>
      <c r="AA161" s="125"/>
      <c r="AB161" s="125"/>
      <c r="AC161" s="122" t="e">
        <f>IF(VLOOKUP(C161,Hidden_Abilities!B$2:C989, 2, FALSE) = J161, "YES", "NO")</f>
        <v>#N/A</v>
      </c>
    </row>
    <row r="162" spans="1:29" ht="26.25" customHeight="1" x14ac:dyDescent="0.2">
      <c r="A162" s="87"/>
      <c r="B162" s="111" t="str">
        <f t="array" aca="1" ref="B162" ca="1">IFERROR(IMAGE(INDEX(Poke_Ref!$C$2:$C$745, MATCH(C162, Poke_Ref!$B$2:$B$745,0)), 3), "")</f>
        <v/>
      </c>
      <c r="C162" s="125"/>
      <c r="D162" s="125"/>
      <c r="E162" s="126"/>
      <c r="F162" s="125"/>
      <c r="G162" s="127"/>
      <c r="H162" s="121"/>
      <c r="I162" s="125"/>
      <c r="J162" s="125"/>
      <c r="K162" s="125"/>
      <c r="L162" s="115"/>
      <c r="M162" s="115"/>
      <c r="N162" s="115"/>
      <c r="O162" s="115"/>
      <c r="P162" s="115"/>
      <c r="Q162" s="115"/>
      <c r="R162" s="117">
        <f t="shared" si="0"/>
        <v>0</v>
      </c>
      <c r="S162" s="118">
        <f t="shared" si="1"/>
        <v>0</v>
      </c>
      <c r="T162" s="125"/>
      <c r="U162" s="125"/>
      <c r="V162" s="119"/>
      <c r="W162" s="119" t="str">
        <f>IF( ISBLANK(C162), "", VLOOKUP(C162, Poke_Ref!B:D, 3, FALSE) )</f>
        <v/>
      </c>
      <c r="X162" s="120" t="str">
        <f>IF( ISBLANK(C162), "", VLOOKUP(C162, Poke_Ref!B:E, 4, FALSE) )</f>
        <v/>
      </c>
      <c r="Y162" s="125"/>
      <c r="Z162" s="125"/>
      <c r="AA162" s="125"/>
      <c r="AB162" s="125"/>
      <c r="AC162" s="122" t="e">
        <f>IF(VLOOKUP(C162,Hidden_Abilities!B$2:C989, 2, FALSE) = J162, "YES", "NO")</f>
        <v>#N/A</v>
      </c>
    </row>
    <row r="163" spans="1:29" ht="26.25" customHeight="1" x14ac:dyDescent="0.2">
      <c r="A163" s="87"/>
      <c r="B163" s="111" t="str">
        <f t="array" aca="1" ref="B163" ca="1">IFERROR(IMAGE(INDEX(Poke_Ref!$C$2:$C$745, MATCH(C163, Poke_Ref!$B$2:$B$745,0)), 3), "")</f>
        <v/>
      </c>
      <c r="C163" s="125"/>
      <c r="D163" s="125"/>
      <c r="E163" s="126"/>
      <c r="F163" s="125"/>
      <c r="G163" s="127"/>
      <c r="H163" s="121"/>
      <c r="I163" s="125"/>
      <c r="J163" s="125"/>
      <c r="K163" s="125"/>
      <c r="L163" s="115"/>
      <c r="M163" s="115"/>
      <c r="N163" s="115"/>
      <c r="O163" s="115"/>
      <c r="P163" s="115"/>
      <c r="Q163" s="115"/>
      <c r="R163" s="117">
        <f t="shared" si="0"/>
        <v>0</v>
      </c>
      <c r="S163" s="118">
        <f t="shared" si="1"/>
        <v>0</v>
      </c>
      <c r="T163" s="125"/>
      <c r="U163" s="125"/>
      <c r="V163" s="119"/>
      <c r="W163" s="119" t="str">
        <f>IF( ISBLANK(C163), "", VLOOKUP(C163, Poke_Ref!B:D, 3, FALSE) )</f>
        <v/>
      </c>
      <c r="X163" s="120" t="str">
        <f>IF( ISBLANK(C163), "", VLOOKUP(C163, Poke_Ref!B:E, 4, FALSE) )</f>
        <v/>
      </c>
      <c r="Y163" s="125"/>
      <c r="Z163" s="125"/>
      <c r="AA163" s="125"/>
      <c r="AB163" s="125"/>
      <c r="AC163" s="122" t="e">
        <f>IF(VLOOKUP(C163,Hidden_Abilities!B$2:C989, 2, FALSE) = J163, "YES", "NO")</f>
        <v>#N/A</v>
      </c>
    </row>
    <row r="164" spans="1:29" ht="26.25" customHeight="1" x14ac:dyDescent="0.2">
      <c r="A164" s="87"/>
      <c r="B164" s="111" t="str">
        <f t="array" aca="1" ref="B164" ca="1">IFERROR(IMAGE(INDEX(Poke_Ref!$C$2:$C$745, MATCH(C164, Poke_Ref!$B$2:$B$745,0)), 3), "")</f>
        <v/>
      </c>
      <c r="C164" s="125"/>
      <c r="D164" s="125"/>
      <c r="E164" s="126"/>
      <c r="F164" s="125"/>
      <c r="G164" s="127"/>
      <c r="H164" s="125"/>
      <c r="I164" s="125"/>
      <c r="J164" s="125"/>
      <c r="K164" s="125"/>
      <c r="L164" s="115"/>
      <c r="M164" s="115"/>
      <c r="N164" s="115"/>
      <c r="O164" s="115"/>
      <c r="P164" s="115"/>
      <c r="Q164" s="115"/>
      <c r="R164" s="117">
        <f t="shared" si="0"/>
        <v>0</v>
      </c>
      <c r="S164" s="118">
        <f t="shared" si="1"/>
        <v>0</v>
      </c>
      <c r="T164" s="125"/>
      <c r="U164" s="125"/>
      <c r="V164" s="119"/>
      <c r="W164" s="119" t="str">
        <f>IF( ISBLANK(C164), "", VLOOKUP(C164, Poke_Ref!B:D, 3, FALSE) )</f>
        <v/>
      </c>
      <c r="X164" s="120" t="str">
        <f>IF( ISBLANK(C164), "", VLOOKUP(C164, Poke_Ref!B:E, 4, FALSE) )</f>
        <v/>
      </c>
      <c r="Y164" s="125"/>
      <c r="Z164" s="125"/>
      <c r="AA164" s="125"/>
      <c r="AB164" s="125"/>
      <c r="AC164" s="122" t="e">
        <f>IF(VLOOKUP(C164,Hidden_Abilities!B$2:C989, 2, FALSE) = J164, "YES", "NO")</f>
        <v>#N/A</v>
      </c>
    </row>
    <row r="165" spans="1:29" ht="26.25" customHeight="1" x14ac:dyDescent="0.2">
      <c r="A165" s="87"/>
      <c r="B165" s="111" t="str">
        <f t="array" aca="1" ref="B165" ca="1">IFERROR(IMAGE(INDEX(Poke_Ref!$C$2:$C$745, MATCH(C165, Poke_Ref!$B$2:$B$745,0)), 3), "")</f>
        <v/>
      </c>
      <c r="C165" s="125"/>
      <c r="D165" s="125"/>
      <c r="E165" s="126"/>
      <c r="F165" s="125"/>
      <c r="G165" s="127"/>
      <c r="H165" s="125"/>
      <c r="I165" s="125"/>
      <c r="J165" s="125"/>
      <c r="K165" s="125"/>
      <c r="L165" s="115"/>
      <c r="M165" s="115"/>
      <c r="N165" s="115"/>
      <c r="O165" s="115"/>
      <c r="P165" s="115"/>
      <c r="Q165" s="115"/>
      <c r="R165" s="117">
        <f t="shared" si="0"/>
        <v>0</v>
      </c>
      <c r="S165" s="118">
        <f t="shared" si="1"/>
        <v>0</v>
      </c>
      <c r="T165" s="125"/>
      <c r="U165" s="125"/>
      <c r="V165" s="119"/>
      <c r="W165" s="119" t="str">
        <f>IF( ISBLANK(C165), "", VLOOKUP(C165, Poke_Ref!B:D, 3, FALSE) )</f>
        <v/>
      </c>
      <c r="X165" s="120" t="str">
        <f>IF( ISBLANK(C165), "", VLOOKUP(C165, Poke_Ref!B:E, 4, FALSE) )</f>
        <v/>
      </c>
      <c r="Y165" s="125"/>
      <c r="Z165" s="125"/>
      <c r="AA165" s="125"/>
      <c r="AB165" s="125"/>
      <c r="AC165" s="122" t="e">
        <f>IF(VLOOKUP(C165,Hidden_Abilities!B$2:C989, 2, FALSE) = J165, "YES", "NO")</f>
        <v>#N/A</v>
      </c>
    </row>
    <row r="166" spans="1:29" ht="26.25" customHeight="1" x14ac:dyDescent="0.2">
      <c r="A166" s="87"/>
      <c r="B166" s="111" t="str">
        <f t="array" aca="1" ref="B166" ca="1">IFERROR(IMAGE(INDEX(Poke_Ref!$C$2:$C$745, MATCH(C166, Poke_Ref!$B$2:$B$745,0)), 3), "")</f>
        <v/>
      </c>
      <c r="C166" s="125"/>
      <c r="D166" s="125"/>
      <c r="E166" s="126"/>
      <c r="F166" s="125"/>
      <c r="G166" s="127"/>
      <c r="H166" s="125"/>
      <c r="I166" s="125"/>
      <c r="J166" s="125"/>
      <c r="K166" s="125"/>
      <c r="L166" s="115"/>
      <c r="M166" s="115"/>
      <c r="N166" s="115"/>
      <c r="O166" s="115"/>
      <c r="P166" s="115"/>
      <c r="Q166" s="115"/>
      <c r="R166" s="117">
        <f t="shared" si="0"/>
        <v>0</v>
      </c>
      <c r="S166" s="118">
        <f t="shared" si="1"/>
        <v>0</v>
      </c>
      <c r="T166" s="125"/>
      <c r="U166" s="125"/>
      <c r="V166" s="119"/>
      <c r="W166" s="119" t="str">
        <f>IF( ISBLANK(C166), "", VLOOKUP(C166, Poke_Ref!B:D, 3, FALSE) )</f>
        <v/>
      </c>
      <c r="X166" s="120" t="str">
        <f>IF( ISBLANK(C166), "", VLOOKUP(C166, Poke_Ref!B:E, 4, FALSE) )</f>
        <v/>
      </c>
      <c r="Y166" s="125"/>
      <c r="Z166" s="125"/>
      <c r="AA166" s="125"/>
      <c r="AB166" s="125"/>
      <c r="AC166" s="122" t="e">
        <f>IF(VLOOKUP(C166,Hidden_Abilities!B$2:C989, 2, FALSE) = J166, "YES", "NO")</f>
        <v>#N/A</v>
      </c>
    </row>
    <row r="167" spans="1:29" ht="26.25" customHeight="1" x14ac:dyDescent="0.2">
      <c r="A167" s="87"/>
      <c r="B167" s="111" t="str">
        <f t="array" aca="1" ref="B167" ca="1">IFERROR(IMAGE(INDEX(Poke_Ref!$C$2:$C$745, MATCH(C167, Poke_Ref!$B$2:$B$745,0)), 3), "")</f>
        <v/>
      </c>
      <c r="C167" s="125"/>
      <c r="D167" s="125"/>
      <c r="E167" s="126"/>
      <c r="F167" s="125"/>
      <c r="G167" s="127"/>
      <c r="H167" s="125"/>
      <c r="I167" s="125"/>
      <c r="J167" s="125"/>
      <c r="K167" s="125"/>
      <c r="L167" s="115"/>
      <c r="M167" s="115"/>
      <c r="N167" s="115"/>
      <c r="O167" s="115"/>
      <c r="P167" s="115"/>
      <c r="Q167" s="115"/>
      <c r="R167" s="117">
        <f t="shared" si="0"/>
        <v>0</v>
      </c>
      <c r="S167" s="118">
        <f t="shared" si="1"/>
        <v>0</v>
      </c>
      <c r="T167" s="125"/>
      <c r="U167" s="125"/>
      <c r="V167" s="119"/>
      <c r="W167" s="119" t="str">
        <f>IF( ISBLANK(C167), "", VLOOKUP(C167, Poke_Ref!B:D, 3, FALSE) )</f>
        <v/>
      </c>
      <c r="X167" s="120" t="str">
        <f>IF( ISBLANK(C167), "", VLOOKUP(C167, Poke_Ref!B:E, 4, FALSE) )</f>
        <v/>
      </c>
      <c r="Y167" s="125"/>
      <c r="Z167" s="125"/>
      <c r="AA167" s="125"/>
      <c r="AB167" s="125"/>
      <c r="AC167" s="122" t="e">
        <f>IF(VLOOKUP(C167,Hidden_Abilities!B$2:C989, 2, FALSE) = J167, "YES", "NO")</f>
        <v>#N/A</v>
      </c>
    </row>
    <row r="168" spans="1:29" ht="26.25" customHeight="1" x14ac:dyDescent="0.2">
      <c r="A168" s="87"/>
      <c r="B168" s="111" t="str">
        <f t="array" aca="1" ref="B168" ca="1">IFERROR(IMAGE(INDEX(Poke_Ref!$C$2:$C$745, MATCH(C168, Poke_Ref!$B$2:$B$745,0)), 3), "")</f>
        <v/>
      </c>
      <c r="C168" s="125"/>
      <c r="D168" s="125"/>
      <c r="E168" s="126"/>
      <c r="F168" s="125"/>
      <c r="G168" s="127"/>
      <c r="H168" s="125"/>
      <c r="I168" s="125"/>
      <c r="J168" s="125"/>
      <c r="K168" s="125"/>
      <c r="L168" s="115"/>
      <c r="M168" s="115"/>
      <c r="N168" s="115"/>
      <c r="O168" s="115"/>
      <c r="P168" s="115"/>
      <c r="Q168" s="115"/>
      <c r="R168" s="117">
        <f t="shared" si="0"/>
        <v>0</v>
      </c>
      <c r="S168" s="118">
        <f t="shared" si="1"/>
        <v>0</v>
      </c>
      <c r="T168" s="125"/>
      <c r="U168" s="125"/>
      <c r="V168" s="119"/>
      <c r="W168" s="119" t="str">
        <f>IF( ISBLANK(C168), "", VLOOKUP(C168, Poke_Ref!B:D, 3, FALSE) )</f>
        <v/>
      </c>
      <c r="X168" s="120" t="str">
        <f>IF( ISBLANK(C168), "", VLOOKUP(C168, Poke_Ref!B:E, 4, FALSE) )</f>
        <v/>
      </c>
      <c r="Y168" s="125"/>
      <c r="Z168" s="125"/>
      <c r="AA168" s="125"/>
      <c r="AB168" s="125"/>
      <c r="AC168" s="122" t="e">
        <f>IF(VLOOKUP(C168,Hidden_Abilities!B$2:C989, 2, FALSE) = J168, "YES", "NO")</f>
        <v>#N/A</v>
      </c>
    </row>
    <row r="169" spans="1:29" ht="26.25" customHeight="1" x14ac:dyDescent="0.2">
      <c r="A169" s="87"/>
      <c r="B169" s="111" t="str">
        <f t="array" aca="1" ref="B169" ca="1">IFERROR(IMAGE(INDEX(Poke_Ref!$C$2:$C$745, MATCH(C169, Poke_Ref!$B$2:$B$745,0)), 3), "")</f>
        <v/>
      </c>
      <c r="C169" s="125"/>
      <c r="D169" s="125"/>
      <c r="E169" s="126"/>
      <c r="F169" s="125"/>
      <c r="G169" s="127"/>
      <c r="H169" s="125"/>
      <c r="I169" s="125"/>
      <c r="J169" s="125"/>
      <c r="K169" s="125"/>
      <c r="L169" s="115"/>
      <c r="M169" s="115"/>
      <c r="N169" s="115"/>
      <c r="O169" s="115"/>
      <c r="P169" s="115"/>
      <c r="Q169" s="115"/>
      <c r="R169" s="117">
        <f t="shared" si="0"/>
        <v>0</v>
      </c>
      <c r="S169" s="118">
        <f t="shared" si="1"/>
        <v>0</v>
      </c>
      <c r="T169" s="125"/>
      <c r="U169" s="125"/>
      <c r="V169" s="119"/>
      <c r="W169" s="119" t="str">
        <f>IF( ISBLANK(C169), "", VLOOKUP(C169, Poke_Ref!B:D, 3, FALSE) )</f>
        <v/>
      </c>
      <c r="X169" s="120" t="str">
        <f>IF( ISBLANK(C169), "", VLOOKUP(C169, Poke_Ref!B:E, 4, FALSE) )</f>
        <v/>
      </c>
      <c r="Y169" s="125"/>
      <c r="Z169" s="125"/>
      <c r="AA169" s="125"/>
      <c r="AB169" s="125"/>
      <c r="AC169" s="122" t="e">
        <f>IF(VLOOKUP(C169,Hidden_Abilities!B$2:C989, 2, FALSE) = J169, "YES", "NO")</f>
        <v>#N/A</v>
      </c>
    </row>
    <row r="170" spans="1:29" ht="26.25" customHeight="1" x14ac:dyDescent="0.2">
      <c r="A170" s="87"/>
      <c r="B170" s="111" t="str">
        <f t="array" aca="1" ref="B170" ca="1">IFERROR(IMAGE(INDEX(Poke_Ref!$C$2:$C$745, MATCH(C170, Poke_Ref!$B$2:$B$745,0)), 3), "")</f>
        <v/>
      </c>
      <c r="C170" s="125"/>
      <c r="D170" s="125"/>
      <c r="E170" s="126"/>
      <c r="F170" s="125"/>
      <c r="G170" s="127"/>
      <c r="H170" s="125"/>
      <c r="I170" s="125"/>
      <c r="J170" s="125"/>
      <c r="K170" s="125"/>
      <c r="L170" s="115"/>
      <c r="M170" s="115"/>
      <c r="N170" s="115"/>
      <c r="O170" s="115"/>
      <c r="P170" s="115"/>
      <c r="Q170" s="115"/>
      <c r="R170" s="117">
        <f t="shared" si="0"/>
        <v>0</v>
      </c>
      <c r="S170" s="118">
        <f t="shared" si="1"/>
        <v>0</v>
      </c>
      <c r="T170" s="125"/>
      <c r="U170" s="125"/>
      <c r="V170" s="119"/>
      <c r="W170" s="119" t="str">
        <f>IF( ISBLANK(C170), "", VLOOKUP(C170, Poke_Ref!B:D, 3, FALSE) )</f>
        <v/>
      </c>
      <c r="X170" s="120" t="str">
        <f>IF( ISBLANK(C170), "", VLOOKUP(C170, Poke_Ref!B:E, 4, FALSE) )</f>
        <v/>
      </c>
      <c r="Y170" s="125"/>
      <c r="Z170" s="125"/>
      <c r="AA170" s="125"/>
      <c r="AB170" s="125"/>
      <c r="AC170" s="122" t="e">
        <f>IF(VLOOKUP(C170,Hidden_Abilities!B$2:C989, 2, FALSE) = J170, "YES", "NO")</f>
        <v>#N/A</v>
      </c>
    </row>
    <row r="171" spans="1:29" ht="26.25" customHeight="1" x14ac:dyDescent="0.2">
      <c r="A171" s="87"/>
      <c r="B171" s="111" t="str">
        <f t="array" aca="1" ref="B171" ca="1">IFERROR(IMAGE(INDEX(Poke_Ref!$C$2:$C$745, MATCH(C171, Poke_Ref!$B$2:$B$745,0)), 3), "")</f>
        <v/>
      </c>
      <c r="C171" s="125"/>
      <c r="D171" s="125"/>
      <c r="E171" s="126"/>
      <c r="F171" s="125"/>
      <c r="G171" s="127"/>
      <c r="H171" s="125"/>
      <c r="I171" s="125"/>
      <c r="J171" s="125"/>
      <c r="K171" s="125"/>
      <c r="L171" s="115"/>
      <c r="M171" s="115"/>
      <c r="N171" s="115"/>
      <c r="O171" s="115"/>
      <c r="P171" s="115"/>
      <c r="Q171" s="115"/>
      <c r="R171" s="117">
        <f t="shared" si="0"/>
        <v>0</v>
      </c>
      <c r="S171" s="118">
        <f t="shared" si="1"/>
        <v>0</v>
      </c>
      <c r="T171" s="125"/>
      <c r="U171" s="125"/>
      <c r="V171" s="119"/>
      <c r="W171" s="119" t="str">
        <f>IF( ISBLANK(C171), "", VLOOKUP(C171, Poke_Ref!B:D, 3, FALSE) )</f>
        <v/>
      </c>
      <c r="X171" s="120" t="str">
        <f>IF( ISBLANK(C171), "", VLOOKUP(C171, Poke_Ref!B:E, 4, FALSE) )</f>
        <v/>
      </c>
      <c r="Y171" s="125"/>
      <c r="Z171" s="125"/>
      <c r="AA171" s="125"/>
      <c r="AB171" s="125"/>
      <c r="AC171" s="122" t="e">
        <f>IF(VLOOKUP(C171,Hidden_Abilities!B$2:C989, 2, FALSE) = J171, "YES", "NO")</f>
        <v>#N/A</v>
      </c>
    </row>
    <row r="172" spans="1:29" ht="26.25" customHeight="1" x14ac:dyDescent="0.2">
      <c r="A172" s="87"/>
      <c r="B172" s="111" t="str">
        <f t="array" aca="1" ref="B172" ca="1">IFERROR(IMAGE(INDEX(Poke_Ref!$C$2:$C$745, MATCH(C172, Poke_Ref!$B$2:$B$745,0)), 3), "")</f>
        <v/>
      </c>
      <c r="C172" s="125"/>
      <c r="D172" s="125"/>
      <c r="E172" s="126"/>
      <c r="F172" s="125"/>
      <c r="G172" s="127"/>
      <c r="H172" s="125"/>
      <c r="I172" s="125"/>
      <c r="J172" s="125"/>
      <c r="K172" s="125"/>
      <c r="L172" s="115"/>
      <c r="M172" s="115"/>
      <c r="N172" s="115"/>
      <c r="O172" s="115"/>
      <c r="P172" s="115"/>
      <c r="Q172" s="115"/>
      <c r="R172" s="117">
        <f t="shared" si="0"/>
        <v>0</v>
      </c>
      <c r="S172" s="118">
        <f t="shared" si="1"/>
        <v>0</v>
      </c>
      <c r="T172" s="125"/>
      <c r="U172" s="125"/>
      <c r="V172" s="119"/>
      <c r="W172" s="119" t="str">
        <f>IF( ISBLANK(C172), "", VLOOKUP(C172, Poke_Ref!B:D, 3, FALSE) )</f>
        <v/>
      </c>
      <c r="X172" s="120" t="str">
        <f>IF( ISBLANK(C172), "", VLOOKUP(C172, Poke_Ref!B:E, 4, FALSE) )</f>
        <v/>
      </c>
      <c r="Y172" s="125"/>
      <c r="Z172" s="125"/>
      <c r="AA172" s="125"/>
      <c r="AB172" s="125"/>
      <c r="AC172" s="122" t="e">
        <f>IF(VLOOKUP(C172,Hidden_Abilities!B$2:C989, 2, FALSE) = J172, "YES", "NO")</f>
        <v>#N/A</v>
      </c>
    </row>
    <row r="173" spans="1:29" ht="26.25" customHeight="1" x14ac:dyDescent="0.2">
      <c r="A173" s="87"/>
      <c r="B173" s="111" t="str">
        <f t="array" aca="1" ref="B173" ca="1">IFERROR(IMAGE(INDEX(Poke_Ref!$C$2:$C$745, MATCH(C173, Poke_Ref!$B$2:$B$745,0)), 3), "")</f>
        <v/>
      </c>
      <c r="C173" s="125"/>
      <c r="D173" s="125"/>
      <c r="E173" s="126"/>
      <c r="F173" s="125"/>
      <c r="G173" s="127"/>
      <c r="H173" s="125"/>
      <c r="I173" s="125"/>
      <c r="J173" s="125"/>
      <c r="K173" s="125"/>
      <c r="L173" s="115"/>
      <c r="M173" s="115"/>
      <c r="N173" s="115"/>
      <c r="O173" s="115"/>
      <c r="P173" s="115"/>
      <c r="Q173" s="115"/>
      <c r="R173" s="117">
        <f t="shared" si="0"/>
        <v>0</v>
      </c>
      <c r="S173" s="118">
        <f t="shared" si="1"/>
        <v>0</v>
      </c>
      <c r="T173" s="125"/>
      <c r="U173" s="125"/>
      <c r="V173" s="119"/>
      <c r="W173" s="119" t="str">
        <f>IF( ISBLANK(C173), "", VLOOKUP(C173, Poke_Ref!B:D, 3, FALSE) )</f>
        <v/>
      </c>
      <c r="X173" s="120" t="str">
        <f>IF( ISBLANK(C173), "", VLOOKUP(C173, Poke_Ref!B:E, 4, FALSE) )</f>
        <v/>
      </c>
      <c r="Y173" s="125"/>
      <c r="Z173" s="125"/>
      <c r="AA173" s="125"/>
      <c r="AB173" s="125"/>
      <c r="AC173" s="122" t="e">
        <f>IF(VLOOKUP(C173,Hidden_Abilities!B$2:C989, 2, FALSE) = J173, "YES", "NO")</f>
        <v>#N/A</v>
      </c>
    </row>
    <row r="174" spans="1:29" ht="26.25" customHeight="1" x14ac:dyDescent="0.2">
      <c r="A174" s="87"/>
      <c r="B174" s="111" t="str">
        <f t="array" aca="1" ref="B174" ca="1">IFERROR(IMAGE(INDEX(Poke_Ref!$C$2:$C$745, MATCH(C174, Poke_Ref!$B$2:$B$745,0)), 3), "")</f>
        <v/>
      </c>
      <c r="C174" s="125"/>
      <c r="D174" s="125"/>
      <c r="E174" s="126"/>
      <c r="F174" s="125"/>
      <c r="G174" s="127"/>
      <c r="H174" s="125"/>
      <c r="I174" s="125"/>
      <c r="J174" s="125"/>
      <c r="K174" s="125"/>
      <c r="L174" s="115"/>
      <c r="M174" s="115"/>
      <c r="N174" s="115"/>
      <c r="O174" s="115"/>
      <c r="P174" s="115"/>
      <c r="Q174" s="115"/>
      <c r="R174" s="117">
        <f t="shared" si="0"/>
        <v>0</v>
      </c>
      <c r="S174" s="118">
        <f t="shared" si="1"/>
        <v>0</v>
      </c>
      <c r="T174" s="125"/>
      <c r="U174" s="125"/>
      <c r="V174" s="119"/>
      <c r="W174" s="119" t="str">
        <f>IF( ISBLANK(C174), "", VLOOKUP(C174, Poke_Ref!B:D, 3, FALSE) )</f>
        <v/>
      </c>
      <c r="X174" s="120" t="str">
        <f>IF( ISBLANK(C174), "", VLOOKUP(C174, Poke_Ref!B:E, 4, FALSE) )</f>
        <v/>
      </c>
      <c r="Y174" s="125"/>
      <c r="Z174" s="125"/>
      <c r="AA174" s="125"/>
      <c r="AB174" s="125"/>
      <c r="AC174" s="122" t="e">
        <f>IF(VLOOKUP(C174,Hidden_Abilities!B$2:C989, 2, FALSE) = J174, "YES", "NO")</f>
        <v>#N/A</v>
      </c>
    </row>
    <row r="175" spans="1:29" ht="26.25" customHeight="1" x14ac:dyDescent="0.2">
      <c r="A175" s="87"/>
      <c r="B175" s="111" t="str">
        <f t="array" aca="1" ref="B175" ca="1">IFERROR(IMAGE(INDEX(Poke_Ref!$C$2:$C$745, MATCH(C175, Poke_Ref!$B$2:$B$745,0)), 3), "")</f>
        <v/>
      </c>
      <c r="C175" s="125"/>
      <c r="D175" s="125"/>
      <c r="E175" s="126"/>
      <c r="F175" s="125"/>
      <c r="G175" s="127"/>
      <c r="H175" s="125"/>
      <c r="I175" s="125"/>
      <c r="J175" s="125"/>
      <c r="K175" s="125"/>
      <c r="L175" s="115"/>
      <c r="M175" s="115"/>
      <c r="N175" s="115"/>
      <c r="O175" s="115"/>
      <c r="P175" s="115"/>
      <c r="Q175" s="115"/>
      <c r="R175" s="117">
        <f t="shared" si="0"/>
        <v>0</v>
      </c>
      <c r="S175" s="118">
        <f t="shared" si="1"/>
        <v>0</v>
      </c>
      <c r="T175" s="125"/>
      <c r="U175" s="125"/>
      <c r="V175" s="119"/>
      <c r="W175" s="119" t="str">
        <f>IF( ISBLANK(C175), "", VLOOKUP(C175, Poke_Ref!B:D, 3, FALSE) )</f>
        <v/>
      </c>
      <c r="X175" s="120" t="str">
        <f>IF( ISBLANK(C175), "", VLOOKUP(C175, Poke_Ref!B:E, 4, FALSE) )</f>
        <v/>
      </c>
      <c r="Y175" s="125"/>
      <c r="Z175" s="125"/>
      <c r="AA175" s="125"/>
      <c r="AB175" s="125"/>
      <c r="AC175" s="122" t="e">
        <f>IF(VLOOKUP(C175,Hidden_Abilities!B$2:C989, 2, FALSE) = J175, "YES", "NO")</f>
        <v>#N/A</v>
      </c>
    </row>
    <row r="176" spans="1:29" ht="26.25" customHeight="1" x14ac:dyDescent="0.2">
      <c r="A176" s="87"/>
      <c r="B176" s="111" t="str">
        <f t="array" aca="1" ref="B176" ca="1">IFERROR(IMAGE(INDEX(Poke_Ref!$C$2:$C$745, MATCH(C176, Poke_Ref!$B$2:$B$745,0)), 3), "")</f>
        <v/>
      </c>
      <c r="C176" s="125"/>
      <c r="D176" s="125"/>
      <c r="E176" s="126"/>
      <c r="F176" s="125"/>
      <c r="G176" s="127"/>
      <c r="H176" s="125"/>
      <c r="I176" s="125"/>
      <c r="J176" s="125"/>
      <c r="K176" s="125"/>
      <c r="L176" s="115"/>
      <c r="M176" s="115"/>
      <c r="N176" s="115"/>
      <c r="O176" s="115"/>
      <c r="P176" s="115"/>
      <c r="Q176" s="115"/>
      <c r="R176" s="117">
        <f t="shared" si="0"/>
        <v>0</v>
      </c>
      <c r="S176" s="118">
        <f t="shared" si="1"/>
        <v>0</v>
      </c>
      <c r="T176" s="125"/>
      <c r="U176" s="125"/>
      <c r="V176" s="119"/>
      <c r="W176" s="119" t="str">
        <f>IF( ISBLANK(C176), "", VLOOKUP(C176, Poke_Ref!B:D, 3, FALSE) )</f>
        <v/>
      </c>
      <c r="X176" s="120" t="str">
        <f>IF( ISBLANK(C176), "", VLOOKUP(C176, Poke_Ref!B:E, 4, FALSE) )</f>
        <v/>
      </c>
      <c r="Y176" s="125"/>
      <c r="Z176" s="125"/>
      <c r="AA176" s="125"/>
      <c r="AB176" s="125"/>
      <c r="AC176" s="122" t="e">
        <f>IF(VLOOKUP(C176,Hidden_Abilities!B$2:C989, 2, FALSE) = J176, "YES", "NO")</f>
        <v>#N/A</v>
      </c>
    </row>
    <row r="177" spans="1:29" ht="26.25" customHeight="1" x14ac:dyDescent="0.2">
      <c r="A177" s="87"/>
      <c r="B177" s="111" t="str">
        <f t="array" aca="1" ref="B177" ca="1">IFERROR(IMAGE(INDEX(Poke_Ref!$C$2:$C$745, MATCH(C177, Poke_Ref!$B$2:$B$745,0)), 3), "")</f>
        <v/>
      </c>
      <c r="C177" s="125"/>
      <c r="D177" s="125"/>
      <c r="E177" s="126"/>
      <c r="F177" s="125"/>
      <c r="G177" s="127"/>
      <c r="H177" s="125"/>
      <c r="I177" s="125"/>
      <c r="J177" s="125"/>
      <c r="K177" s="125"/>
      <c r="L177" s="115"/>
      <c r="M177" s="115"/>
      <c r="N177" s="115"/>
      <c r="O177" s="115"/>
      <c r="P177" s="115"/>
      <c r="Q177" s="115"/>
      <c r="R177" s="117">
        <f t="shared" si="0"/>
        <v>0</v>
      </c>
      <c r="S177" s="118">
        <f t="shared" si="1"/>
        <v>0</v>
      </c>
      <c r="T177" s="125"/>
      <c r="U177" s="125"/>
      <c r="V177" s="119"/>
      <c r="W177" s="119" t="str">
        <f>IF( ISBLANK(C177), "", VLOOKUP(C177, Poke_Ref!B:D, 3, FALSE) )</f>
        <v/>
      </c>
      <c r="X177" s="120" t="str">
        <f>IF( ISBLANK(C177), "", VLOOKUP(C177, Poke_Ref!B:E, 4, FALSE) )</f>
        <v/>
      </c>
      <c r="Y177" s="125"/>
      <c r="Z177" s="125"/>
      <c r="AA177" s="125"/>
      <c r="AB177" s="125"/>
      <c r="AC177" s="122" t="e">
        <f>IF(VLOOKUP(C177,Hidden_Abilities!B$2:C989, 2, FALSE) = J177, "YES", "NO")</f>
        <v>#N/A</v>
      </c>
    </row>
    <row r="178" spans="1:29" ht="26.25" customHeight="1" x14ac:dyDescent="0.2">
      <c r="A178" s="87"/>
      <c r="B178" s="111" t="str">
        <f t="array" aca="1" ref="B178" ca="1">IFERROR(IMAGE(INDEX(Poke_Ref!$C$2:$C$745, MATCH(C178, Poke_Ref!$B$2:$B$745,0)), 3), "")</f>
        <v/>
      </c>
      <c r="C178" s="125"/>
      <c r="D178" s="125"/>
      <c r="E178" s="126"/>
      <c r="F178" s="125"/>
      <c r="G178" s="127"/>
      <c r="H178" s="125"/>
      <c r="I178" s="125"/>
      <c r="J178" s="125"/>
      <c r="K178" s="125"/>
      <c r="L178" s="115"/>
      <c r="M178" s="115"/>
      <c r="N178" s="115"/>
      <c r="O178" s="115"/>
      <c r="P178" s="115"/>
      <c r="Q178" s="115"/>
      <c r="R178" s="117">
        <f t="shared" si="0"/>
        <v>0</v>
      </c>
      <c r="S178" s="118">
        <f t="shared" si="1"/>
        <v>0</v>
      </c>
      <c r="T178" s="125"/>
      <c r="U178" s="125"/>
      <c r="V178" s="119"/>
      <c r="W178" s="119" t="str">
        <f>IF( ISBLANK(C178), "", VLOOKUP(C178, Poke_Ref!B:D, 3, FALSE) )</f>
        <v/>
      </c>
      <c r="X178" s="120" t="str">
        <f>IF( ISBLANK(C178), "", VLOOKUP(C178, Poke_Ref!B:E, 4, FALSE) )</f>
        <v/>
      </c>
      <c r="Y178" s="125"/>
      <c r="Z178" s="125"/>
      <c r="AA178" s="125"/>
      <c r="AB178" s="125"/>
      <c r="AC178" s="122" t="e">
        <f>IF(VLOOKUP(C178,Hidden_Abilities!B$2:C989, 2, FALSE) = J178, "YES", "NO")</f>
        <v>#N/A</v>
      </c>
    </row>
    <row r="179" spans="1:29" ht="26.25" customHeight="1" x14ac:dyDescent="0.2">
      <c r="A179" s="87"/>
      <c r="B179" s="111" t="str">
        <f t="array" aca="1" ref="B179" ca="1">IFERROR(IMAGE(INDEX(Poke_Ref!$C$2:$C$745, MATCH(C179, Poke_Ref!$B$2:$B$745,0)), 3), "")</f>
        <v/>
      </c>
      <c r="C179" s="125"/>
      <c r="D179" s="125"/>
      <c r="E179" s="126"/>
      <c r="F179" s="125"/>
      <c r="G179" s="127"/>
      <c r="H179" s="125"/>
      <c r="I179" s="125"/>
      <c r="J179" s="125"/>
      <c r="K179" s="125"/>
      <c r="L179" s="115"/>
      <c r="M179" s="115"/>
      <c r="N179" s="115"/>
      <c r="O179" s="115"/>
      <c r="P179" s="115"/>
      <c r="Q179" s="115"/>
      <c r="R179" s="117">
        <f t="shared" si="0"/>
        <v>0</v>
      </c>
      <c r="S179" s="118">
        <f t="shared" si="1"/>
        <v>0</v>
      </c>
      <c r="T179" s="125"/>
      <c r="U179" s="125"/>
      <c r="V179" s="119"/>
      <c r="W179" s="119" t="str">
        <f>IF( ISBLANK(C179), "", VLOOKUP(C179, Poke_Ref!B:D, 3, FALSE) )</f>
        <v/>
      </c>
      <c r="X179" s="120" t="str">
        <f>IF( ISBLANK(C179), "", VLOOKUP(C179, Poke_Ref!B:E, 4, FALSE) )</f>
        <v/>
      </c>
      <c r="Y179" s="125"/>
      <c r="Z179" s="125"/>
      <c r="AA179" s="125"/>
      <c r="AB179" s="125"/>
      <c r="AC179" s="122" t="e">
        <f>IF(VLOOKUP(C179,Hidden_Abilities!B$2:C989, 2, FALSE) = J179, "YES", "NO")</f>
        <v>#N/A</v>
      </c>
    </row>
    <row r="180" spans="1:29" ht="26.25" customHeight="1" x14ac:dyDescent="0.2">
      <c r="A180" s="87"/>
      <c r="B180" s="111" t="str">
        <f t="array" aca="1" ref="B180" ca="1">IFERROR(IMAGE(INDEX(Poke_Ref!$C$2:$C$745, MATCH(C180, Poke_Ref!$B$2:$B$745,0)), 3), "")</f>
        <v/>
      </c>
      <c r="C180" s="125"/>
      <c r="D180" s="125"/>
      <c r="E180" s="126"/>
      <c r="F180" s="125"/>
      <c r="G180" s="127"/>
      <c r="H180" s="125"/>
      <c r="I180" s="125"/>
      <c r="J180" s="125"/>
      <c r="K180" s="125"/>
      <c r="L180" s="115"/>
      <c r="M180" s="115"/>
      <c r="N180" s="115"/>
      <c r="O180" s="115"/>
      <c r="P180" s="115"/>
      <c r="Q180" s="115"/>
      <c r="R180" s="117">
        <f t="shared" si="0"/>
        <v>0</v>
      </c>
      <c r="S180" s="118">
        <f t="shared" si="1"/>
        <v>0</v>
      </c>
      <c r="T180" s="125"/>
      <c r="U180" s="125"/>
      <c r="V180" s="119"/>
      <c r="W180" s="119" t="str">
        <f>IF( ISBLANK(C180), "", VLOOKUP(C180, Poke_Ref!B:D, 3, FALSE) )</f>
        <v/>
      </c>
      <c r="X180" s="120" t="str">
        <f>IF( ISBLANK(C180), "", VLOOKUP(C180, Poke_Ref!B:E, 4, FALSE) )</f>
        <v/>
      </c>
      <c r="Y180" s="125"/>
      <c r="Z180" s="125"/>
      <c r="AA180" s="125"/>
      <c r="AB180" s="125"/>
      <c r="AC180" s="122" t="e">
        <f>IF(VLOOKUP(C180,Hidden_Abilities!B$2:C989, 2, FALSE) = J180, "YES", "NO")</f>
        <v>#N/A</v>
      </c>
    </row>
    <row r="181" spans="1:29" ht="26.25" customHeight="1" x14ac:dyDescent="0.2">
      <c r="A181" s="87"/>
      <c r="B181" s="111" t="str">
        <f t="array" aca="1" ref="B181" ca="1">IFERROR(IMAGE(INDEX(Poke_Ref!$C$2:$C$745, MATCH(C181, Poke_Ref!$B$2:$B$745,0)), 3), "")</f>
        <v/>
      </c>
      <c r="C181" s="125"/>
      <c r="D181" s="125"/>
      <c r="E181" s="126"/>
      <c r="F181" s="125"/>
      <c r="G181" s="127"/>
      <c r="H181" s="125"/>
      <c r="I181" s="125"/>
      <c r="J181" s="125"/>
      <c r="K181" s="125"/>
      <c r="L181" s="115"/>
      <c r="M181" s="115"/>
      <c r="N181" s="115"/>
      <c r="O181" s="115"/>
      <c r="P181" s="115"/>
      <c r="Q181" s="115"/>
      <c r="R181" s="117">
        <f t="shared" si="0"/>
        <v>0</v>
      </c>
      <c r="S181" s="118">
        <f t="shared" si="1"/>
        <v>0</v>
      </c>
      <c r="T181" s="125"/>
      <c r="U181" s="125"/>
      <c r="V181" s="119"/>
      <c r="W181" s="119" t="str">
        <f>IF( ISBLANK(C181), "", VLOOKUP(C181, Poke_Ref!B:D, 3, FALSE) )</f>
        <v/>
      </c>
      <c r="X181" s="120" t="str">
        <f>IF( ISBLANK(C181), "", VLOOKUP(C181, Poke_Ref!B:E, 4, FALSE) )</f>
        <v/>
      </c>
      <c r="Y181" s="125"/>
      <c r="Z181" s="125"/>
      <c r="AA181" s="125"/>
      <c r="AB181" s="125"/>
      <c r="AC181" s="122" t="e">
        <f>IF(VLOOKUP(C181,Hidden_Abilities!B$2:C989, 2, FALSE) = J181, "YES", "NO")</f>
        <v>#N/A</v>
      </c>
    </row>
    <row r="182" spans="1:29" ht="26.25" customHeight="1" x14ac:dyDescent="0.2">
      <c r="A182" s="87"/>
      <c r="B182" s="111" t="str">
        <f t="array" aca="1" ref="B182" ca="1">IFERROR(IMAGE(INDEX(Poke_Ref!$C$2:$C$745, MATCH(C182, Poke_Ref!$B$2:$B$745,0)), 3), "")</f>
        <v/>
      </c>
      <c r="C182" s="125"/>
      <c r="D182" s="125"/>
      <c r="E182" s="126"/>
      <c r="F182" s="125"/>
      <c r="G182" s="127"/>
      <c r="H182" s="125"/>
      <c r="I182" s="125"/>
      <c r="J182" s="125"/>
      <c r="K182" s="125"/>
      <c r="L182" s="115"/>
      <c r="M182" s="115"/>
      <c r="N182" s="115"/>
      <c r="O182" s="115"/>
      <c r="P182" s="115"/>
      <c r="Q182" s="115"/>
      <c r="R182" s="117">
        <f t="shared" si="0"/>
        <v>0</v>
      </c>
      <c r="S182" s="118">
        <f t="shared" si="1"/>
        <v>0</v>
      </c>
      <c r="T182" s="125"/>
      <c r="U182" s="125"/>
      <c r="V182" s="119"/>
      <c r="W182" s="119" t="str">
        <f>IF( ISBLANK(C182), "", VLOOKUP(C182, Poke_Ref!B:D, 3, FALSE) )</f>
        <v/>
      </c>
      <c r="X182" s="120" t="str">
        <f>IF( ISBLANK(C182), "", VLOOKUP(C182, Poke_Ref!B:E, 4, FALSE) )</f>
        <v/>
      </c>
      <c r="Y182" s="125"/>
      <c r="Z182" s="125"/>
      <c r="AA182" s="125"/>
      <c r="AB182" s="125"/>
      <c r="AC182" s="122" t="e">
        <f>IF(VLOOKUP(C182,Hidden_Abilities!B$2:C989, 2, FALSE) = J182, "YES", "NO")</f>
        <v>#N/A</v>
      </c>
    </row>
    <row r="183" spans="1:29" ht="26.25" customHeight="1" x14ac:dyDescent="0.2">
      <c r="A183" s="87"/>
      <c r="B183" s="111" t="str">
        <f t="array" aca="1" ref="B183" ca="1">IFERROR(IMAGE(INDEX(Poke_Ref!$C$2:$C$745, MATCH(C183, Poke_Ref!$B$2:$B$745,0)), 3), "")</f>
        <v/>
      </c>
      <c r="C183" s="125"/>
      <c r="D183" s="125"/>
      <c r="E183" s="126"/>
      <c r="F183" s="125"/>
      <c r="G183" s="127"/>
      <c r="H183" s="125"/>
      <c r="I183" s="125"/>
      <c r="J183" s="125"/>
      <c r="K183" s="125"/>
      <c r="L183" s="115"/>
      <c r="M183" s="115"/>
      <c r="N183" s="115"/>
      <c r="O183" s="115"/>
      <c r="P183" s="115"/>
      <c r="Q183" s="115"/>
      <c r="R183" s="117">
        <f t="shared" si="0"/>
        <v>0</v>
      </c>
      <c r="S183" s="118">
        <f t="shared" si="1"/>
        <v>0</v>
      </c>
      <c r="T183" s="125"/>
      <c r="U183" s="125"/>
      <c r="V183" s="119"/>
      <c r="W183" s="119" t="str">
        <f>IF( ISBLANK(C183), "", VLOOKUP(C183, Poke_Ref!B:D, 3, FALSE) )</f>
        <v/>
      </c>
      <c r="X183" s="120" t="str">
        <f>IF( ISBLANK(C183), "", VLOOKUP(C183, Poke_Ref!B:E, 4, FALSE) )</f>
        <v/>
      </c>
      <c r="Y183" s="125"/>
      <c r="Z183" s="125"/>
      <c r="AA183" s="125"/>
      <c r="AB183" s="125"/>
      <c r="AC183" s="122" t="e">
        <f>IF(VLOOKUP(C183,Hidden_Abilities!B$2:C989, 2, FALSE) = J183, "YES", "NO")</f>
        <v>#N/A</v>
      </c>
    </row>
    <row r="184" spans="1:29" ht="26.25" customHeight="1" x14ac:dyDescent="0.2">
      <c r="A184" s="87"/>
      <c r="B184" s="111" t="str">
        <f t="array" aca="1" ref="B184" ca="1">IFERROR(IMAGE(INDEX(Poke_Ref!$C$2:$C$745, MATCH(C184, Poke_Ref!$B$2:$B$745,0)), 3), "")</f>
        <v/>
      </c>
      <c r="C184" s="125"/>
      <c r="D184" s="125"/>
      <c r="E184" s="126"/>
      <c r="F184" s="125"/>
      <c r="G184" s="127"/>
      <c r="H184" s="125"/>
      <c r="I184" s="125"/>
      <c r="J184" s="125"/>
      <c r="K184" s="125"/>
      <c r="L184" s="115"/>
      <c r="M184" s="115"/>
      <c r="N184" s="115"/>
      <c r="O184" s="115"/>
      <c r="P184" s="115"/>
      <c r="Q184" s="115"/>
      <c r="R184" s="117">
        <f t="shared" si="0"/>
        <v>0</v>
      </c>
      <c r="S184" s="118">
        <f t="shared" si="1"/>
        <v>0</v>
      </c>
      <c r="T184" s="125"/>
      <c r="U184" s="125"/>
      <c r="V184" s="119"/>
      <c r="W184" s="119" t="str">
        <f>IF( ISBLANK(C184), "", VLOOKUP(C184, Poke_Ref!B:D, 3, FALSE) )</f>
        <v/>
      </c>
      <c r="X184" s="120" t="str">
        <f>IF( ISBLANK(C184), "", VLOOKUP(C184, Poke_Ref!B:E, 4, FALSE) )</f>
        <v/>
      </c>
      <c r="Y184" s="125"/>
      <c r="Z184" s="125"/>
      <c r="AA184" s="125"/>
      <c r="AB184" s="125"/>
      <c r="AC184" s="122" t="e">
        <f>IF(VLOOKUP(C184,Hidden_Abilities!B$2:C989, 2, FALSE) = J184, "YES", "NO")</f>
        <v>#N/A</v>
      </c>
    </row>
    <row r="185" spans="1:29" ht="26.25" customHeight="1" x14ac:dyDescent="0.2">
      <c r="A185" s="87"/>
      <c r="B185" s="111" t="str">
        <f t="array" aca="1" ref="B185" ca="1">IFERROR(IMAGE(INDEX(Poke_Ref!$C$2:$C$745, MATCH(C185, Poke_Ref!$B$2:$B$745,0)), 3), "")</f>
        <v/>
      </c>
      <c r="C185" s="125"/>
      <c r="D185" s="125"/>
      <c r="E185" s="126"/>
      <c r="F185" s="125"/>
      <c r="G185" s="127"/>
      <c r="H185" s="125"/>
      <c r="I185" s="125"/>
      <c r="J185" s="125"/>
      <c r="K185" s="125"/>
      <c r="L185" s="115"/>
      <c r="M185" s="115"/>
      <c r="N185" s="115"/>
      <c r="O185" s="115"/>
      <c r="P185" s="115"/>
      <c r="Q185" s="115"/>
      <c r="R185" s="117">
        <f t="shared" si="0"/>
        <v>0</v>
      </c>
      <c r="S185" s="118">
        <f t="shared" si="1"/>
        <v>0</v>
      </c>
      <c r="T185" s="125"/>
      <c r="U185" s="125"/>
      <c r="V185" s="119"/>
      <c r="W185" s="119" t="str">
        <f>IF( ISBLANK(C185), "", VLOOKUP(C185, Poke_Ref!B:D, 3, FALSE) )</f>
        <v/>
      </c>
      <c r="X185" s="120" t="str">
        <f>IF( ISBLANK(C185), "", VLOOKUP(C185, Poke_Ref!B:E, 4, FALSE) )</f>
        <v/>
      </c>
      <c r="Y185" s="125"/>
      <c r="Z185" s="125"/>
      <c r="AA185" s="125"/>
      <c r="AB185" s="125"/>
      <c r="AC185" s="122" t="e">
        <f>IF(VLOOKUP(C185,Hidden_Abilities!B$2:C989, 2, FALSE) = J185, "YES", "NO")</f>
        <v>#N/A</v>
      </c>
    </row>
    <row r="186" spans="1:29" ht="26.25" customHeight="1" x14ac:dyDescent="0.2">
      <c r="A186" s="87"/>
      <c r="B186" s="111" t="str">
        <f t="array" aca="1" ref="B186" ca="1">IFERROR(IMAGE(INDEX(Poke_Ref!$C$2:$C$745, MATCH(C186, Poke_Ref!$B$2:$B$745,0)), 3), "")</f>
        <v/>
      </c>
      <c r="C186" s="125"/>
      <c r="D186" s="125"/>
      <c r="E186" s="126"/>
      <c r="F186" s="125"/>
      <c r="G186" s="127"/>
      <c r="H186" s="125"/>
      <c r="I186" s="125"/>
      <c r="J186" s="125"/>
      <c r="K186" s="125"/>
      <c r="L186" s="115"/>
      <c r="M186" s="115"/>
      <c r="N186" s="115"/>
      <c r="O186" s="115"/>
      <c r="P186" s="115"/>
      <c r="Q186" s="115"/>
      <c r="R186" s="117">
        <f t="shared" si="0"/>
        <v>0</v>
      </c>
      <c r="S186" s="118">
        <f t="shared" si="1"/>
        <v>0</v>
      </c>
      <c r="T186" s="125"/>
      <c r="U186" s="125"/>
      <c r="V186" s="119"/>
      <c r="W186" s="119" t="str">
        <f>IF( ISBLANK(C186), "", VLOOKUP(C186, Poke_Ref!B:D, 3, FALSE) )</f>
        <v/>
      </c>
      <c r="X186" s="120" t="str">
        <f>IF( ISBLANK(C186), "", VLOOKUP(C186, Poke_Ref!B:E, 4, FALSE) )</f>
        <v/>
      </c>
      <c r="Y186" s="125"/>
      <c r="Z186" s="125"/>
      <c r="AA186" s="125"/>
      <c r="AB186" s="125"/>
      <c r="AC186" s="122" t="e">
        <f>IF(VLOOKUP(C186,Hidden_Abilities!B$2:C989, 2, FALSE) = J186, "YES", "NO")</f>
        <v>#N/A</v>
      </c>
    </row>
    <row r="187" spans="1:29" ht="26.25" customHeight="1" x14ac:dyDescent="0.2">
      <c r="A187" s="87"/>
      <c r="B187" s="111" t="str">
        <f t="array" aca="1" ref="B187" ca="1">IFERROR(IMAGE(INDEX(Poke_Ref!$C$2:$C$745, MATCH(C187, Poke_Ref!$B$2:$B$745,0)), 3), "")</f>
        <v/>
      </c>
      <c r="C187" s="125"/>
      <c r="D187" s="125"/>
      <c r="E187" s="126"/>
      <c r="F187" s="125"/>
      <c r="G187" s="127"/>
      <c r="H187" s="125"/>
      <c r="I187" s="125"/>
      <c r="J187" s="125"/>
      <c r="K187" s="125"/>
      <c r="L187" s="115"/>
      <c r="M187" s="115"/>
      <c r="N187" s="115"/>
      <c r="O187" s="115"/>
      <c r="P187" s="115"/>
      <c r="Q187" s="115"/>
      <c r="R187" s="117">
        <f t="shared" si="0"/>
        <v>0</v>
      </c>
      <c r="S187" s="118">
        <f t="shared" si="1"/>
        <v>0</v>
      </c>
      <c r="T187" s="125"/>
      <c r="U187" s="125"/>
      <c r="V187" s="119"/>
      <c r="W187" s="119" t="str">
        <f>IF( ISBLANK(C187), "", VLOOKUP(C187, Poke_Ref!B:D, 3, FALSE) )</f>
        <v/>
      </c>
      <c r="X187" s="120" t="str">
        <f>IF( ISBLANK(C187), "", VLOOKUP(C187, Poke_Ref!B:E, 4, FALSE) )</f>
        <v/>
      </c>
      <c r="Y187" s="125"/>
      <c r="Z187" s="125"/>
      <c r="AA187" s="125"/>
      <c r="AB187" s="125"/>
      <c r="AC187" s="122" t="e">
        <f>IF(VLOOKUP(C187,Hidden_Abilities!B$2:C989, 2, FALSE) = J187, "YES", "NO")</f>
        <v>#N/A</v>
      </c>
    </row>
    <row r="188" spans="1:29" ht="26.25" customHeight="1" x14ac:dyDescent="0.2">
      <c r="A188" s="87"/>
      <c r="B188" s="111" t="str">
        <f t="array" aca="1" ref="B188" ca="1">IFERROR(IMAGE(INDEX(Poke_Ref!$C$2:$C$745, MATCH(C188, Poke_Ref!$B$2:$B$745,0)), 3), "")</f>
        <v/>
      </c>
      <c r="C188" s="125"/>
      <c r="D188" s="125"/>
      <c r="E188" s="126"/>
      <c r="F188" s="125"/>
      <c r="G188" s="127"/>
      <c r="H188" s="125"/>
      <c r="I188" s="125"/>
      <c r="J188" s="125"/>
      <c r="K188" s="125"/>
      <c r="L188" s="115"/>
      <c r="M188" s="115"/>
      <c r="N188" s="115"/>
      <c r="O188" s="115"/>
      <c r="P188" s="115"/>
      <c r="Q188" s="115"/>
      <c r="R188" s="117">
        <f t="shared" si="0"/>
        <v>0</v>
      </c>
      <c r="S188" s="118">
        <f t="shared" si="1"/>
        <v>0</v>
      </c>
      <c r="T188" s="125"/>
      <c r="U188" s="125"/>
      <c r="V188" s="119"/>
      <c r="W188" s="119" t="str">
        <f>IF( ISBLANK(C188), "", VLOOKUP(C188, Poke_Ref!B:D, 3, FALSE) )</f>
        <v/>
      </c>
      <c r="X188" s="120" t="str">
        <f>IF( ISBLANK(C188), "", VLOOKUP(C188, Poke_Ref!B:E, 4, FALSE) )</f>
        <v/>
      </c>
      <c r="Y188" s="125"/>
      <c r="Z188" s="125"/>
      <c r="AA188" s="125"/>
      <c r="AB188" s="125"/>
      <c r="AC188" s="122" t="e">
        <f>IF(VLOOKUP(C188,Hidden_Abilities!B$2:C989, 2, FALSE) = J188, "YES", "NO")</f>
        <v>#N/A</v>
      </c>
    </row>
    <row r="189" spans="1:29" ht="26.25" customHeight="1" x14ac:dyDescent="0.2">
      <c r="A189" s="87"/>
      <c r="B189" s="111" t="str">
        <f t="array" aca="1" ref="B189" ca="1">IFERROR(IMAGE(INDEX(Poke_Ref!$C$2:$C$745, MATCH(C189, Poke_Ref!$B$2:$B$745,0)), 3), "")</f>
        <v/>
      </c>
      <c r="C189" s="125"/>
      <c r="D189" s="125"/>
      <c r="E189" s="126"/>
      <c r="F189" s="125"/>
      <c r="G189" s="127"/>
      <c r="H189" s="125"/>
      <c r="I189" s="125"/>
      <c r="J189" s="125"/>
      <c r="K189" s="125"/>
      <c r="L189" s="115"/>
      <c r="M189" s="115"/>
      <c r="N189" s="115"/>
      <c r="O189" s="115"/>
      <c r="P189" s="115"/>
      <c r="Q189" s="115"/>
      <c r="R189" s="117">
        <f t="shared" si="0"/>
        <v>0</v>
      </c>
      <c r="S189" s="118">
        <f t="shared" si="1"/>
        <v>0</v>
      </c>
      <c r="T189" s="125"/>
      <c r="U189" s="125"/>
      <c r="V189" s="119"/>
      <c r="W189" s="119" t="str">
        <f>IF( ISBLANK(C189), "", VLOOKUP(C189, Poke_Ref!B:D, 3, FALSE) )</f>
        <v/>
      </c>
      <c r="X189" s="120" t="str">
        <f>IF( ISBLANK(C189), "", VLOOKUP(C189, Poke_Ref!B:E, 4, FALSE) )</f>
        <v/>
      </c>
      <c r="Y189" s="125"/>
      <c r="Z189" s="125"/>
      <c r="AA189" s="125"/>
      <c r="AB189" s="125"/>
      <c r="AC189" s="122" t="e">
        <f>IF(VLOOKUP(C189,Hidden_Abilities!B$2:C989, 2, FALSE) = J189, "YES", "NO")</f>
        <v>#N/A</v>
      </c>
    </row>
    <row r="190" spans="1:29" ht="26.25" customHeight="1" x14ac:dyDescent="0.2">
      <c r="A190" s="87"/>
      <c r="B190" s="111" t="str">
        <f t="array" aca="1" ref="B190" ca="1">IFERROR(IMAGE(INDEX(Poke_Ref!$C$2:$C$745, MATCH(C190, Poke_Ref!$B$2:$B$745,0)), 3), "")</f>
        <v/>
      </c>
      <c r="C190" s="125"/>
      <c r="D190" s="125"/>
      <c r="E190" s="126"/>
      <c r="F190" s="125"/>
      <c r="G190" s="127"/>
      <c r="H190" s="125"/>
      <c r="I190" s="125"/>
      <c r="J190" s="125"/>
      <c r="K190" s="125"/>
      <c r="L190" s="115"/>
      <c r="M190" s="115"/>
      <c r="N190" s="115"/>
      <c r="O190" s="115"/>
      <c r="P190" s="115"/>
      <c r="Q190" s="115"/>
      <c r="R190" s="117">
        <f t="shared" si="0"/>
        <v>0</v>
      </c>
      <c r="S190" s="118">
        <f t="shared" si="1"/>
        <v>0</v>
      </c>
      <c r="T190" s="125"/>
      <c r="U190" s="125"/>
      <c r="V190" s="119"/>
      <c r="W190" s="119" t="str">
        <f>IF( ISBLANK(C190), "", VLOOKUP(C190, Poke_Ref!B:D, 3, FALSE) )</f>
        <v/>
      </c>
      <c r="X190" s="120" t="str">
        <f>IF( ISBLANK(C190), "", VLOOKUP(C190, Poke_Ref!B:E, 4, FALSE) )</f>
        <v/>
      </c>
      <c r="Y190" s="125"/>
      <c r="Z190" s="125"/>
      <c r="AA190" s="125"/>
      <c r="AB190" s="125"/>
      <c r="AC190" s="122" t="e">
        <f>IF(VLOOKUP(C190,Hidden_Abilities!B$2:C989, 2, FALSE) = J190, "YES", "NO")</f>
        <v>#N/A</v>
      </c>
    </row>
    <row r="191" spans="1:29" ht="26.25" customHeight="1" x14ac:dyDescent="0.2">
      <c r="A191" s="87"/>
      <c r="B191" s="111" t="str">
        <f t="array" aca="1" ref="B191" ca="1">IFERROR(IMAGE(INDEX(Poke_Ref!$C$2:$C$745, MATCH(C191, Poke_Ref!$B$2:$B$745,0)), 3), "")</f>
        <v/>
      </c>
      <c r="C191" s="125"/>
      <c r="D191" s="125"/>
      <c r="E191" s="126"/>
      <c r="F191" s="125"/>
      <c r="G191" s="127"/>
      <c r="H191" s="125"/>
      <c r="I191" s="125"/>
      <c r="J191" s="125"/>
      <c r="K191" s="125"/>
      <c r="L191" s="115"/>
      <c r="M191" s="115"/>
      <c r="N191" s="115"/>
      <c r="O191" s="115"/>
      <c r="P191" s="115"/>
      <c r="Q191" s="115"/>
      <c r="R191" s="117">
        <f t="shared" si="0"/>
        <v>0</v>
      </c>
      <c r="S191" s="118">
        <f t="shared" si="1"/>
        <v>0</v>
      </c>
      <c r="T191" s="125"/>
      <c r="U191" s="125"/>
      <c r="V191" s="119"/>
      <c r="W191" s="119" t="str">
        <f>IF( ISBLANK(C191), "", VLOOKUP(C191, Poke_Ref!B:D, 3, FALSE) )</f>
        <v/>
      </c>
      <c r="X191" s="120" t="str">
        <f>IF( ISBLANK(C191), "", VLOOKUP(C191, Poke_Ref!B:E, 4, FALSE) )</f>
        <v/>
      </c>
      <c r="Y191" s="125"/>
      <c r="Z191" s="125"/>
      <c r="AA191" s="125"/>
      <c r="AB191" s="125"/>
      <c r="AC191" s="122" t="e">
        <f>IF(VLOOKUP(C191,Hidden_Abilities!B$2:C989, 2, FALSE) = J191, "YES", "NO")</f>
        <v>#N/A</v>
      </c>
    </row>
    <row r="192" spans="1:29" ht="26.25" customHeight="1" x14ac:dyDescent="0.2">
      <c r="A192" s="87"/>
      <c r="B192" s="111" t="str">
        <f t="array" aca="1" ref="B192" ca="1">IFERROR(IMAGE(INDEX(Poke_Ref!$C$2:$C$745, MATCH(C192, Poke_Ref!$B$2:$B$745,0)), 3), "")</f>
        <v/>
      </c>
      <c r="C192" s="125"/>
      <c r="D192" s="125"/>
      <c r="E192" s="126"/>
      <c r="F192" s="125"/>
      <c r="G192" s="127"/>
      <c r="H192" s="125"/>
      <c r="I192" s="125"/>
      <c r="J192" s="125"/>
      <c r="K192" s="125"/>
      <c r="L192" s="115"/>
      <c r="M192" s="115"/>
      <c r="N192" s="115"/>
      <c r="O192" s="115"/>
      <c r="P192" s="115"/>
      <c r="Q192" s="115"/>
      <c r="R192" s="117">
        <f t="shared" si="0"/>
        <v>0</v>
      </c>
      <c r="S192" s="118">
        <f t="shared" si="1"/>
        <v>0</v>
      </c>
      <c r="T192" s="125"/>
      <c r="U192" s="125"/>
      <c r="V192" s="119"/>
      <c r="W192" s="119" t="str">
        <f>IF( ISBLANK(C192), "", VLOOKUP(C192, Poke_Ref!B:D, 3, FALSE) )</f>
        <v/>
      </c>
      <c r="X192" s="120" t="str">
        <f>IF( ISBLANK(C192), "", VLOOKUP(C192, Poke_Ref!B:E, 4, FALSE) )</f>
        <v/>
      </c>
      <c r="Y192" s="125"/>
      <c r="Z192" s="125"/>
      <c r="AA192" s="125"/>
      <c r="AB192" s="125"/>
      <c r="AC192" s="122" t="e">
        <f>IF(VLOOKUP(C192,Hidden_Abilities!B$2:C989, 2, FALSE) = J192, "YES", "NO")</f>
        <v>#N/A</v>
      </c>
    </row>
    <row r="193" spans="1:29" ht="26.25" customHeight="1" x14ac:dyDescent="0.2">
      <c r="A193" s="87"/>
      <c r="B193" s="111" t="str">
        <f t="array" aca="1" ref="B193" ca="1">IFERROR(IMAGE(INDEX(Poke_Ref!$C$2:$C$745, MATCH(C193, Poke_Ref!$B$2:$B$745,0)), 3), "")</f>
        <v/>
      </c>
      <c r="C193" s="125"/>
      <c r="D193" s="125"/>
      <c r="E193" s="126"/>
      <c r="F193" s="125"/>
      <c r="G193" s="127"/>
      <c r="H193" s="125"/>
      <c r="I193" s="125"/>
      <c r="J193" s="125"/>
      <c r="K193" s="125"/>
      <c r="L193" s="115"/>
      <c r="M193" s="115"/>
      <c r="N193" s="115"/>
      <c r="O193" s="115"/>
      <c r="P193" s="115"/>
      <c r="Q193" s="115"/>
      <c r="R193" s="117">
        <f t="shared" si="0"/>
        <v>0</v>
      </c>
      <c r="S193" s="118">
        <f t="shared" si="1"/>
        <v>0</v>
      </c>
      <c r="T193" s="125"/>
      <c r="U193" s="125"/>
      <c r="V193" s="119"/>
      <c r="W193" s="119" t="str">
        <f>IF( ISBLANK(C193), "", VLOOKUP(C193, Poke_Ref!B:D, 3, FALSE) )</f>
        <v/>
      </c>
      <c r="X193" s="120" t="str">
        <f>IF( ISBLANK(C193), "", VLOOKUP(C193, Poke_Ref!B:E, 4, FALSE) )</f>
        <v/>
      </c>
      <c r="Y193" s="125"/>
      <c r="Z193" s="125"/>
      <c r="AA193" s="125"/>
      <c r="AB193" s="125"/>
      <c r="AC193" s="122" t="e">
        <f>IF(VLOOKUP(C193,Hidden_Abilities!B$2:C989, 2, FALSE) = J193, "YES", "NO")</f>
        <v>#N/A</v>
      </c>
    </row>
    <row r="194" spans="1:29" ht="26.25" customHeight="1" x14ac:dyDescent="0.2">
      <c r="A194" s="87"/>
      <c r="B194" s="111" t="str">
        <f t="array" aca="1" ref="B194" ca="1">IFERROR(IMAGE(INDEX(Poke_Ref!$C$2:$C$745, MATCH(C194, Poke_Ref!$B$2:$B$745,0)), 3), "")</f>
        <v/>
      </c>
      <c r="C194" s="125"/>
      <c r="D194" s="125"/>
      <c r="E194" s="126"/>
      <c r="F194" s="125"/>
      <c r="G194" s="127"/>
      <c r="H194" s="125"/>
      <c r="I194" s="125"/>
      <c r="J194" s="125"/>
      <c r="K194" s="125"/>
      <c r="L194" s="115"/>
      <c r="M194" s="115"/>
      <c r="N194" s="115"/>
      <c r="O194" s="115"/>
      <c r="P194" s="115"/>
      <c r="Q194" s="115"/>
      <c r="R194" s="117">
        <f t="shared" si="0"/>
        <v>0</v>
      </c>
      <c r="S194" s="118">
        <f t="shared" si="1"/>
        <v>0</v>
      </c>
      <c r="T194" s="125"/>
      <c r="U194" s="125"/>
      <c r="V194" s="119"/>
      <c r="W194" s="119" t="str">
        <f>IF( ISBLANK(C194), "", VLOOKUP(C194, Poke_Ref!B:D, 3, FALSE) )</f>
        <v/>
      </c>
      <c r="X194" s="120" t="str">
        <f>IF( ISBLANK(C194), "", VLOOKUP(C194, Poke_Ref!B:E, 4, FALSE) )</f>
        <v/>
      </c>
      <c r="Y194" s="125"/>
      <c r="Z194" s="125"/>
      <c r="AA194" s="125"/>
      <c r="AB194" s="125"/>
      <c r="AC194" s="122" t="e">
        <f>IF(VLOOKUP(C194,Hidden_Abilities!B$2:C989, 2, FALSE) = J194, "YES", "NO")</f>
        <v>#N/A</v>
      </c>
    </row>
    <row r="195" spans="1:29" ht="26.25" customHeight="1" x14ac:dyDescent="0.2">
      <c r="A195" s="87"/>
      <c r="B195" s="111" t="str">
        <f t="array" aca="1" ref="B195" ca="1">IFERROR(IMAGE(INDEX(Poke_Ref!$C$2:$C$745, MATCH(C195, Poke_Ref!$B$2:$B$745,0)), 3), "")</f>
        <v/>
      </c>
      <c r="C195" s="125"/>
      <c r="D195" s="125"/>
      <c r="E195" s="126"/>
      <c r="F195" s="125"/>
      <c r="G195" s="127"/>
      <c r="H195" s="125"/>
      <c r="I195" s="125"/>
      <c r="J195" s="125"/>
      <c r="K195" s="125"/>
      <c r="L195" s="115"/>
      <c r="M195" s="115"/>
      <c r="N195" s="115"/>
      <c r="O195" s="115"/>
      <c r="P195" s="115"/>
      <c r="Q195" s="115"/>
      <c r="R195" s="117">
        <f t="shared" si="0"/>
        <v>0</v>
      </c>
      <c r="S195" s="118">
        <f t="shared" si="1"/>
        <v>0</v>
      </c>
      <c r="T195" s="125"/>
      <c r="U195" s="125"/>
      <c r="V195" s="119"/>
      <c r="W195" s="119" t="str">
        <f>IF( ISBLANK(C195), "", VLOOKUP(C195, Poke_Ref!B:D, 3, FALSE) )</f>
        <v/>
      </c>
      <c r="X195" s="120" t="str">
        <f>IF( ISBLANK(C195), "", VLOOKUP(C195, Poke_Ref!B:E, 4, FALSE) )</f>
        <v/>
      </c>
      <c r="Y195" s="125"/>
      <c r="Z195" s="125"/>
      <c r="AA195" s="125"/>
      <c r="AB195" s="125"/>
      <c r="AC195" s="122" t="e">
        <f>IF(VLOOKUP(C195,Hidden_Abilities!B$2:C989, 2, FALSE) = J195, "YES", "NO")</f>
        <v>#N/A</v>
      </c>
    </row>
    <row r="196" spans="1:29" ht="26.25" customHeight="1" x14ac:dyDescent="0.2">
      <c r="A196" s="87"/>
      <c r="B196" s="111" t="str">
        <f t="array" aca="1" ref="B196" ca="1">IFERROR(IMAGE(INDEX(Poke_Ref!$C$2:$C$745, MATCH(C196, Poke_Ref!$B$2:$B$745,0)), 3), "")</f>
        <v/>
      </c>
      <c r="C196" s="125"/>
      <c r="D196" s="125"/>
      <c r="E196" s="126"/>
      <c r="F196" s="125"/>
      <c r="G196" s="127"/>
      <c r="H196" s="125"/>
      <c r="I196" s="125"/>
      <c r="J196" s="125"/>
      <c r="K196" s="125"/>
      <c r="L196" s="115"/>
      <c r="M196" s="115"/>
      <c r="N196" s="115"/>
      <c r="O196" s="115"/>
      <c r="P196" s="115"/>
      <c r="Q196" s="115"/>
      <c r="R196" s="117">
        <f t="shared" si="0"/>
        <v>0</v>
      </c>
      <c r="S196" s="118">
        <f t="shared" si="1"/>
        <v>0</v>
      </c>
      <c r="T196" s="125"/>
      <c r="U196" s="125"/>
      <c r="V196" s="119"/>
      <c r="W196" s="119" t="str">
        <f>IF( ISBLANK(C196), "", VLOOKUP(C196, Poke_Ref!B:D, 3, FALSE) )</f>
        <v/>
      </c>
      <c r="X196" s="120" t="str">
        <f>IF( ISBLANK(C196), "", VLOOKUP(C196, Poke_Ref!B:E, 4, FALSE) )</f>
        <v/>
      </c>
      <c r="Y196" s="125"/>
      <c r="Z196" s="125"/>
      <c r="AA196" s="125"/>
      <c r="AB196" s="125"/>
      <c r="AC196" s="122" t="e">
        <f>IF(VLOOKUP(C196,Hidden_Abilities!B$2:C989, 2, FALSE) = J196, "YES", "NO")</f>
        <v>#N/A</v>
      </c>
    </row>
    <row r="197" spans="1:29" ht="26.25" customHeight="1" x14ac:dyDescent="0.2">
      <c r="A197" s="87"/>
      <c r="B197" s="111" t="str">
        <f t="array" aca="1" ref="B197" ca="1">IFERROR(IMAGE(INDEX(Poke_Ref!$C$2:$C$745, MATCH(C197, Poke_Ref!$B$2:$B$745,0)), 3), "")</f>
        <v/>
      </c>
      <c r="C197" s="125"/>
      <c r="D197" s="125"/>
      <c r="E197" s="126"/>
      <c r="F197" s="125"/>
      <c r="G197" s="127"/>
      <c r="H197" s="125"/>
      <c r="I197" s="125"/>
      <c r="J197" s="125"/>
      <c r="K197" s="125"/>
      <c r="L197" s="115"/>
      <c r="M197" s="115"/>
      <c r="N197" s="115"/>
      <c r="O197" s="115"/>
      <c r="P197" s="115"/>
      <c r="Q197" s="115"/>
      <c r="R197" s="117">
        <f t="shared" si="0"/>
        <v>0</v>
      </c>
      <c r="S197" s="118">
        <f t="shared" si="1"/>
        <v>0</v>
      </c>
      <c r="T197" s="125"/>
      <c r="U197" s="125"/>
      <c r="V197" s="119"/>
      <c r="W197" s="119" t="str">
        <f>IF( ISBLANK(C197), "", VLOOKUP(C197, Poke_Ref!B:D, 3, FALSE) )</f>
        <v/>
      </c>
      <c r="X197" s="120" t="str">
        <f>IF( ISBLANK(C197), "", VLOOKUP(C197, Poke_Ref!B:E, 4, FALSE) )</f>
        <v/>
      </c>
      <c r="Y197" s="125"/>
      <c r="Z197" s="125"/>
      <c r="AA197" s="125"/>
      <c r="AB197" s="125"/>
      <c r="AC197" s="122" t="e">
        <f>IF(VLOOKUP(C197,Hidden_Abilities!B$2:C989, 2, FALSE) = J197, "YES", "NO")</f>
        <v>#N/A</v>
      </c>
    </row>
    <row r="198" spans="1:29" ht="26.25" customHeight="1" x14ac:dyDescent="0.2">
      <c r="A198" s="87"/>
      <c r="B198" s="111" t="str">
        <f t="array" aca="1" ref="B198" ca="1">IFERROR(IMAGE(INDEX(Poke_Ref!$C$2:$C$745, MATCH(C198, Poke_Ref!$B$2:$B$745,0)), 3), "")</f>
        <v/>
      </c>
      <c r="C198" s="125"/>
      <c r="D198" s="125"/>
      <c r="E198" s="126"/>
      <c r="F198" s="125"/>
      <c r="G198" s="127"/>
      <c r="H198" s="125"/>
      <c r="I198" s="125"/>
      <c r="J198" s="125"/>
      <c r="K198" s="125"/>
      <c r="L198" s="115"/>
      <c r="M198" s="115"/>
      <c r="N198" s="115"/>
      <c r="O198" s="115"/>
      <c r="P198" s="115"/>
      <c r="Q198" s="115"/>
      <c r="R198" s="117">
        <f t="shared" si="0"/>
        <v>0</v>
      </c>
      <c r="S198" s="118">
        <f t="shared" si="1"/>
        <v>0</v>
      </c>
      <c r="T198" s="125"/>
      <c r="U198" s="125"/>
      <c r="V198" s="119"/>
      <c r="W198" s="119" t="str">
        <f>IF( ISBLANK(C198), "", VLOOKUP(C198, Poke_Ref!B:D, 3, FALSE) )</f>
        <v/>
      </c>
      <c r="X198" s="120" t="str">
        <f>IF( ISBLANK(C198), "", VLOOKUP(C198, Poke_Ref!B:E, 4, FALSE) )</f>
        <v/>
      </c>
      <c r="Y198" s="125"/>
      <c r="Z198" s="125"/>
      <c r="AA198" s="125"/>
      <c r="AB198" s="125"/>
      <c r="AC198" s="122" t="e">
        <f>IF(VLOOKUP(C198,Hidden_Abilities!B$2:C989, 2, FALSE) = J198, "YES", "NO")</f>
        <v>#N/A</v>
      </c>
    </row>
    <row r="199" spans="1:29" ht="26.25" customHeight="1" x14ac:dyDescent="0.2">
      <c r="A199" s="87"/>
      <c r="B199" s="111" t="str">
        <f t="array" aca="1" ref="B199" ca="1">IFERROR(IMAGE(INDEX(Poke_Ref!$C$2:$C$745, MATCH(C199, Poke_Ref!$B$2:$B$745,0)), 3), "")</f>
        <v/>
      </c>
      <c r="C199" s="125"/>
      <c r="D199" s="125"/>
      <c r="E199" s="126"/>
      <c r="F199" s="125"/>
      <c r="G199" s="127"/>
      <c r="H199" s="125"/>
      <c r="I199" s="125"/>
      <c r="J199" s="125"/>
      <c r="K199" s="125"/>
      <c r="L199" s="115"/>
      <c r="M199" s="115"/>
      <c r="N199" s="115"/>
      <c r="O199" s="115"/>
      <c r="P199" s="115"/>
      <c r="Q199" s="115"/>
      <c r="R199" s="117">
        <f t="shared" si="0"/>
        <v>0</v>
      </c>
      <c r="S199" s="118">
        <f t="shared" si="1"/>
        <v>0</v>
      </c>
      <c r="T199" s="125"/>
      <c r="U199" s="125"/>
      <c r="V199" s="119"/>
      <c r="W199" s="119" t="str">
        <f>IF( ISBLANK(C199), "", VLOOKUP(C199, Poke_Ref!B:D, 3, FALSE) )</f>
        <v/>
      </c>
      <c r="X199" s="120" t="str">
        <f>IF( ISBLANK(C199), "", VLOOKUP(C199, Poke_Ref!B:E, 4, FALSE) )</f>
        <v/>
      </c>
      <c r="Y199" s="125"/>
      <c r="Z199" s="125"/>
      <c r="AA199" s="125"/>
      <c r="AB199" s="125"/>
      <c r="AC199" s="122" t="e">
        <f>IF(VLOOKUP(C199,Hidden_Abilities!B$2:C989, 2, FALSE) = J199, "YES", "NO")</f>
        <v>#N/A</v>
      </c>
    </row>
    <row r="200" spans="1:29" ht="26.25" customHeight="1" x14ac:dyDescent="0.2">
      <c r="A200" s="87"/>
      <c r="B200" s="111" t="str">
        <f t="array" aca="1" ref="B200" ca="1">IFERROR(IMAGE(INDEX(Poke_Ref!$C$2:$C$745, MATCH(C200, Poke_Ref!$B$2:$B$745,0)), 3), "")</f>
        <v/>
      </c>
      <c r="C200" s="125"/>
      <c r="D200" s="125"/>
      <c r="E200" s="126"/>
      <c r="F200" s="125"/>
      <c r="G200" s="127"/>
      <c r="H200" s="125"/>
      <c r="I200" s="125"/>
      <c r="J200" s="125"/>
      <c r="K200" s="125"/>
      <c r="L200" s="115"/>
      <c r="M200" s="115"/>
      <c r="N200" s="115"/>
      <c r="O200" s="115"/>
      <c r="P200" s="115"/>
      <c r="Q200" s="115"/>
      <c r="R200" s="117">
        <f t="shared" si="0"/>
        <v>0</v>
      </c>
      <c r="S200" s="118">
        <f t="shared" si="1"/>
        <v>0</v>
      </c>
      <c r="T200" s="125"/>
      <c r="U200" s="125"/>
      <c r="V200" s="119"/>
      <c r="W200" s="119" t="str">
        <f>IF( ISBLANK(C200), "", VLOOKUP(C200, Poke_Ref!B:D, 3, FALSE) )</f>
        <v/>
      </c>
      <c r="X200" s="120" t="str">
        <f>IF( ISBLANK(C200), "", VLOOKUP(C200, Poke_Ref!B:E, 4, FALSE) )</f>
        <v/>
      </c>
      <c r="Y200" s="125"/>
      <c r="Z200" s="125"/>
      <c r="AA200" s="125"/>
      <c r="AB200" s="125"/>
      <c r="AC200" s="122" t="e">
        <f>IF(VLOOKUP(C200,Hidden_Abilities!B$2:C989, 2, FALSE) = J200, "YES", "NO")</f>
        <v>#N/A</v>
      </c>
    </row>
    <row r="201" spans="1:29" ht="26.25" customHeight="1" x14ac:dyDescent="0.2">
      <c r="A201" s="87"/>
      <c r="B201" s="111" t="str">
        <f t="array" aca="1" ref="B201" ca="1">IFERROR(IMAGE(INDEX(Poke_Ref!$C$2:$C$745, MATCH(C201, Poke_Ref!$B$2:$B$745,0)), 3), "")</f>
        <v/>
      </c>
      <c r="C201" s="125"/>
      <c r="D201" s="125"/>
      <c r="E201" s="126"/>
      <c r="F201" s="125"/>
      <c r="G201" s="127"/>
      <c r="H201" s="125"/>
      <c r="I201" s="125"/>
      <c r="J201" s="125"/>
      <c r="K201" s="125"/>
      <c r="L201" s="115"/>
      <c r="M201" s="115"/>
      <c r="N201" s="115"/>
      <c r="O201" s="115"/>
      <c r="P201" s="115"/>
      <c r="Q201" s="115"/>
      <c r="R201" s="117">
        <f t="shared" si="0"/>
        <v>0</v>
      </c>
      <c r="S201" s="118">
        <f t="shared" si="1"/>
        <v>0</v>
      </c>
      <c r="T201" s="125"/>
      <c r="U201" s="125"/>
      <c r="V201" s="119"/>
      <c r="W201" s="119" t="str">
        <f>IF( ISBLANK(C201), "", VLOOKUP(C201, Poke_Ref!B:D, 3, FALSE) )</f>
        <v/>
      </c>
      <c r="X201" s="120" t="str">
        <f>IF( ISBLANK(C201), "", VLOOKUP(C201, Poke_Ref!B:E, 4, FALSE) )</f>
        <v/>
      </c>
      <c r="Y201" s="125"/>
      <c r="Z201" s="125"/>
      <c r="AA201" s="125"/>
      <c r="AB201" s="125"/>
      <c r="AC201" s="122" t="e">
        <f>IF(VLOOKUP(C201,Hidden_Abilities!B$2:C989, 2, FALSE) = J201, "YES", "NO")</f>
        <v>#N/A</v>
      </c>
    </row>
    <row r="202" spans="1:29" ht="26.25" customHeight="1" x14ac:dyDescent="0.2">
      <c r="A202" s="87"/>
      <c r="B202" s="111" t="str">
        <f t="array" aca="1" ref="B202" ca="1">IFERROR(IMAGE(INDEX(Poke_Ref!$C$2:$C$745, MATCH(C202, Poke_Ref!$B$2:$B$745,0)), 3), "")</f>
        <v/>
      </c>
      <c r="C202" s="125"/>
      <c r="D202" s="125"/>
      <c r="E202" s="126"/>
      <c r="F202" s="125"/>
      <c r="G202" s="127"/>
      <c r="H202" s="125"/>
      <c r="I202" s="125"/>
      <c r="J202" s="125"/>
      <c r="K202" s="125"/>
      <c r="L202" s="115"/>
      <c r="M202" s="115"/>
      <c r="N202" s="115"/>
      <c r="O202" s="115"/>
      <c r="P202" s="115"/>
      <c r="Q202" s="115"/>
      <c r="R202" s="117">
        <f t="shared" si="0"/>
        <v>0</v>
      </c>
      <c r="S202" s="118">
        <f t="shared" si="1"/>
        <v>0</v>
      </c>
      <c r="T202" s="125"/>
      <c r="U202" s="125"/>
      <c r="V202" s="119"/>
      <c r="W202" s="119" t="str">
        <f>IF( ISBLANK(C202), "", VLOOKUP(C202, Poke_Ref!B:D, 3, FALSE) )</f>
        <v/>
      </c>
      <c r="X202" s="120" t="str">
        <f>IF( ISBLANK(C202), "", VLOOKUP(C202, Poke_Ref!B:E, 4, FALSE) )</f>
        <v/>
      </c>
      <c r="Y202" s="125"/>
      <c r="Z202" s="125"/>
      <c r="AA202" s="125"/>
      <c r="AB202" s="125"/>
      <c r="AC202" s="122" t="e">
        <f>IF(VLOOKUP(C202,Hidden_Abilities!B$2:C989, 2, FALSE) = J202, "YES", "NO")</f>
        <v>#N/A</v>
      </c>
    </row>
    <row r="203" spans="1:29" ht="26.25" customHeight="1" x14ac:dyDescent="0.2">
      <c r="A203" s="87"/>
      <c r="B203" s="111" t="str">
        <f t="array" aca="1" ref="B203" ca="1">IFERROR(IMAGE(INDEX(Poke_Ref!$C$2:$C$745, MATCH(C203, Poke_Ref!$B$2:$B$745,0)), 3), "")</f>
        <v/>
      </c>
      <c r="C203" s="125"/>
      <c r="D203" s="125"/>
      <c r="E203" s="126"/>
      <c r="F203" s="125"/>
      <c r="G203" s="127"/>
      <c r="H203" s="125"/>
      <c r="I203" s="125"/>
      <c r="J203" s="125"/>
      <c r="K203" s="125"/>
      <c r="L203" s="115"/>
      <c r="M203" s="115"/>
      <c r="N203" s="115"/>
      <c r="O203" s="115"/>
      <c r="P203" s="115"/>
      <c r="Q203" s="115"/>
      <c r="R203" s="117">
        <f t="shared" si="0"/>
        <v>0</v>
      </c>
      <c r="S203" s="118">
        <f t="shared" si="1"/>
        <v>0</v>
      </c>
      <c r="T203" s="125"/>
      <c r="U203" s="125"/>
      <c r="V203" s="119"/>
      <c r="W203" s="119" t="str">
        <f>IF( ISBLANK(C203), "", VLOOKUP(C203, Poke_Ref!B:D, 3, FALSE) )</f>
        <v/>
      </c>
      <c r="X203" s="120" t="str">
        <f>IF( ISBLANK(C203), "", VLOOKUP(C203, Poke_Ref!B:E, 4, FALSE) )</f>
        <v/>
      </c>
      <c r="Y203" s="125"/>
      <c r="Z203" s="125"/>
      <c r="AA203" s="125"/>
      <c r="AB203" s="125"/>
      <c r="AC203" s="122" t="e">
        <f>IF(VLOOKUP(C203,Hidden_Abilities!B$2:C989, 2, FALSE) = J203, "YES", "NO")</f>
        <v>#N/A</v>
      </c>
    </row>
    <row r="204" spans="1:29" ht="26.25" customHeight="1" x14ac:dyDescent="0.2">
      <c r="A204" s="87"/>
      <c r="B204" s="111" t="str">
        <f t="array" aca="1" ref="B204" ca="1">IFERROR(IMAGE(INDEX(Poke_Ref!$C$2:$C$745, MATCH(C204, Poke_Ref!$B$2:$B$745,0)), 3), "")</f>
        <v/>
      </c>
      <c r="C204" s="125"/>
      <c r="D204" s="125"/>
      <c r="E204" s="126"/>
      <c r="F204" s="125"/>
      <c r="G204" s="127"/>
      <c r="H204" s="125"/>
      <c r="I204" s="125"/>
      <c r="J204" s="125"/>
      <c r="K204" s="125"/>
      <c r="L204" s="115"/>
      <c r="M204" s="115"/>
      <c r="N204" s="115"/>
      <c r="O204" s="115"/>
      <c r="P204" s="115"/>
      <c r="Q204" s="115"/>
      <c r="R204" s="117">
        <f t="shared" si="0"/>
        <v>0</v>
      </c>
      <c r="S204" s="118">
        <f t="shared" si="1"/>
        <v>0</v>
      </c>
      <c r="T204" s="125"/>
      <c r="U204" s="125"/>
      <c r="V204" s="119"/>
      <c r="W204" s="119" t="str">
        <f>IF( ISBLANK(C204), "", VLOOKUP(C204, Poke_Ref!B:D, 3, FALSE) )</f>
        <v/>
      </c>
      <c r="X204" s="120" t="str">
        <f>IF( ISBLANK(C204), "", VLOOKUP(C204, Poke_Ref!B:E, 4, FALSE) )</f>
        <v/>
      </c>
      <c r="Y204" s="125"/>
      <c r="Z204" s="125"/>
      <c r="AA204" s="125"/>
      <c r="AB204" s="125"/>
      <c r="AC204" s="122" t="e">
        <f>IF(VLOOKUP(C204,Hidden_Abilities!B$2:C989, 2, FALSE) = J204, "YES", "NO")</f>
        <v>#N/A</v>
      </c>
    </row>
    <row r="205" spans="1:29" ht="26.25" customHeight="1" x14ac:dyDescent="0.2">
      <c r="A205" s="87"/>
      <c r="B205" s="111" t="str">
        <f t="array" aca="1" ref="B205" ca="1">IFERROR(IMAGE(INDEX(Poke_Ref!$C$2:$C$745, MATCH(C205, Poke_Ref!$B$2:$B$745,0)), 3), "")</f>
        <v/>
      </c>
      <c r="C205" s="125"/>
      <c r="D205" s="125"/>
      <c r="E205" s="126"/>
      <c r="F205" s="125"/>
      <c r="G205" s="127"/>
      <c r="H205" s="125"/>
      <c r="I205" s="125"/>
      <c r="J205" s="125"/>
      <c r="K205" s="125"/>
      <c r="L205" s="115"/>
      <c r="M205" s="115"/>
      <c r="N205" s="115"/>
      <c r="O205" s="115"/>
      <c r="P205" s="115"/>
      <c r="Q205" s="115"/>
      <c r="R205" s="117">
        <f t="shared" si="0"/>
        <v>0</v>
      </c>
      <c r="S205" s="118">
        <f t="shared" si="1"/>
        <v>0</v>
      </c>
      <c r="T205" s="125"/>
      <c r="U205" s="125"/>
      <c r="V205" s="119"/>
      <c r="W205" s="119" t="str">
        <f>IF( ISBLANK(C205), "", VLOOKUP(C205, Poke_Ref!B:D, 3, FALSE) )</f>
        <v/>
      </c>
      <c r="X205" s="120" t="str">
        <f>IF( ISBLANK(C205), "", VLOOKUP(C205, Poke_Ref!B:E, 4, FALSE) )</f>
        <v/>
      </c>
      <c r="Y205" s="125"/>
      <c r="Z205" s="125"/>
      <c r="AA205" s="125"/>
      <c r="AB205" s="125"/>
      <c r="AC205" s="122" t="e">
        <f>IF(VLOOKUP(C205,Hidden_Abilities!B$2:C989, 2, FALSE) = J205, "YES", "NO")</f>
        <v>#N/A</v>
      </c>
    </row>
    <row r="206" spans="1:29" ht="26.25" customHeight="1" x14ac:dyDescent="0.2">
      <c r="A206" s="87"/>
      <c r="B206" s="111" t="str">
        <f t="array" aca="1" ref="B206" ca="1">IFERROR(IMAGE(INDEX(Poke_Ref!$C$2:$C$745, MATCH(C206, Poke_Ref!$B$2:$B$745,0)), 3), "")</f>
        <v/>
      </c>
      <c r="C206" s="125"/>
      <c r="D206" s="125"/>
      <c r="E206" s="126"/>
      <c r="F206" s="125"/>
      <c r="G206" s="127"/>
      <c r="H206" s="125"/>
      <c r="I206" s="125"/>
      <c r="J206" s="125"/>
      <c r="K206" s="125"/>
      <c r="L206" s="115"/>
      <c r="M206" s="115"/>
      <c r="N206" s="115"/>
      <c r="O206" s="115"/>
      <c r="P206" s="115"/>
      <c r="Q206" s="115"/>
      <c r="R206" s="117">
        <f t="shared" si="0"/>
        <v>0</v>
      </c>
      <c r="S206" s="118">
        <f t="shared" si="1"/>
        <v>0</v>
      </c>
      <c r="T206" s="125"/>
      <c r="U206" s="125"/>
      <c r="V206" s="119"/>
      <c r="W206" s="119" t="str">
        <f>IF( ISBLANK(C206), "", VLOOKUP(C206, Poke_Ref!B:D, 3, FALSE) )</f>
        <v/>
      </c>
      <c r="X206" s="120" t="str">
        <f>IF( ISBLANK(C206), "", VLOOKUP(C206, Poke_Ref!B:E, 4, FALSE) )</f>
        <v/>
      </c>
      <c r="Y206" s="125"/>
      <c r="Z206" s="125"/>
      <c r="AA206" s="125"/>
      <c r="AB206" s="125"/>
      <c r="AC206" s="122" t="e">
        <f>IF(VLOOKUP(C206,Hidden_Abilities!B$2:C989, 2, FALSE) = J206, "YES", "NO")</f>
        <v>#N/A</v>
      </c>
    </row>
    <row r="207" spans="1:29" ht="26.25" customHeight="1" x14ac:dyDescent="0.2">
      <c r="A207" s="87"/>
      <c r="B207" s="111" t="str">
        <f t="array" aca="1" ref="B207" ca="1">IFERROR(IMAGE(INDEX(Poke_Ref!$C$2:$C$745, MATCH(C207, Poke_Ref!$B$2:$B$745,0)), 3), "")</f>
        <v/>
      </c>
      <c r="C207" s="125"/>
      <c r="D207" s="125"/>
      <c r="E207" s="126"/>
      <c r="F207" s="125"/>
      <c r="G207" s="127"/>
      <c r="H207" s="125"/>
      <c r="I207" s="125"/>
      <c r="J207" s="125"/>
      <c r="K207" s="125"/>
      <c r="L207" s="115"/>
      <c r="M207" s="115"/>
      <c r="N207" s="115"/>
      <c r="O207" s="115"/>
      <c r="P207" s="115"/>
      <c r="Q207" s="115"/>
      <c r="R207" s="117">
        <f t="shared" si="0"/>
        <v>0</v>
      </c>
      <c r="S207" s="118">
        <f t="shared" si="1"/>
        <v>0</v>
      </c>
      <c r="T207" s="125"/>
      <c r="U207" s="125"/>
      <c r="V207" s="119"/>
      <c r="W207" s="119" t="str">
        <f>IF( ISBLANK(C207), "", VLOOKUP(C207, Poke_Ref!B:D, 3, FALSE) )</f>
        <v/>
      </c>
      <c r="X207" s="120" t="str">
        <f>IF( ISBLANK(C207), "", VLOOKUP(C207, Poke_Ref!B:E, 4, FALSE) )</f>
        <v/>
      </c>
      <c r="Y207" s="125"/>
      <c r="Z207" s="125"/>
      <c r="AA207" s="125"/>
      <c r="AB207" s="125"/>
      <c r="AC207" s="122" t="e">
        <f>IF(VLOOKUP(C207,Hidden_Abilities!B$2:C989, 2, FALSE) = J207, "YES", "NO")</f>
        <v>#N/A</v>
      </c>
    </row>
    <row r="208" spans="1:29" ht="26.25" customHeight="1" x14ac:dyDescent="0.2">
      <c r="A208" s="87"/>
      <c r="B208" s="111" t="str">
        <f t="array" aca="1" ref="B208" ca="1">IFERROR(IMAGE(INDEX(Poke_Ref!$C$2:$C$745, MATCH(C208, Poke_Ref!$B$2:$B$745,0)), 3), "")</f>
        <v/>
      </c>
      <c r="C208" s="125"/>
      <c r="D208" s="125"/>
      <c r="E208" s="126"/>
      <c r="F208" s="125"/>
      <c r="G208" s="127"/>
      <c r="H208" s="125"/>
      <c r="I208" s="125"/>
      <c r="J208" s="125"/>
      <c r="K208" s="125"/>
      <c r="L208" s="115"/>
      <c r="M208" s="115"/>
      <c r="N208" s="115"/>
      <c r="O208" s="115"/>
      <c r="P208" s="115"/>
      <c r="Q208" s="115"/>
      <c r="R208" s="117">
        <f t="shared" si="0"/>
        <v>0</v>
      </c>
      <c r="S208" s="118">
        <f t="shared" si="1"/>
        <v>0</v>
      </c>
      <c r="T208" s="125"/>
      <c r="U208" s="125"/>
      <c r="V208" s="119"/>
      <c r="W208" s="119" t="str">
        <f>IF( ISBLANK(C208), "", VLOOKUP(C208, Poke_Ref!B:D, 3, FALSE) )</f>
        <v/>
      </c>
      <c r="X208" s="120" t="str">
        <f>IF( ISBLANK(C208), "", VLOOKUP(C208, Poke_Ref!B:E, 4, FALSE) )</f>
        <v/>
      </c>
      <c r="Y208" s="125"/>
      <c r="Z208" s="125"/>
      <c r="AA208" s="125"/>
      <c r="AB208" s="125"/>
      <c r="AC208" s="122" t="e">
        <f>IF(VLOOKUP(C208,Hidden_Abilities!B$2:C989, 2, FALSE) = J208, "YES", "NO")</f>
        <v>#N/A</v>
      </c>
    </row>
    <row r="209" spans="1:29" ht="26.25" customHeight="1" x14ac:dyDescent="0.2">
      <c r="A209" s="87"/>
      <c r="B209" s="111" t="str">
        <f t="array" aca="1" ref="B209" ca="1">IFERROR(IMAGE(INDEX(Poke_Ref!$C$2:$C$745, MATCH(C209, Poke_Ref!$B$2:$B$745,0)), 3), "")</f>
        <v/>
      </c>
      <c r="C209" s="125"/>
      <c r="D209" s="125"/>
      <c r="E209" s="126"/>
      <c r="F209" s="125"/>
      <c r="G209" s="127"/>
      <c r="H209" s="125"/>
      <c r="I209" s="125"/>
      <c r="J209" s="125"/>
      <c r="K209" s="125"/>
      <c r="L209" s="115"/>
      <c r="M209" s="115"/>
      <c r="N209" s="115"/>
      <c r="O209" s="115"/>
      <c r="P209" s="115"/>
      <c r="Q209" s="115"/>
      <c r="R209" s="117">
        <f t="shared" si="0"/>
        <v>0</v>
      </c>
      <c r="S209" s="118">
        <f t="shared" si="1"/>
        <v>0</v>
      </c>
      <c r="T209" s="125"/>
      <c r="U209" s="125"/>
      <c r="V209" s="119"/>
      <c r="W209" s="119" t="str">
        <f>IF( ISBLANK(C209), "", VLOOKUP(C209, Poke_Ref!B:D, 3, FALSE) )</f>
        <v/>
      </c>
      <c r="X209" s="120" t="str">
        <f>IF( ISBLANK(C209), "", VLOOKUP(C209, Poke_Ref!B:E, 4, FALSE) )</f>
        <v/>
      </c>
      <c r="Y209" s="125"/>
      <c r="Z209" s="125"/>
      <c r="AA209" s="125"/>
      <c r="AB209" s="125"/>
      <c r="AC209" s="122" t="e">
        <f>IF(VLOOKUP(C209,Hidden_Abilities!B$2:C989, 2, FALSE) = J209, "YES", "NO")</f>
        <v>#N/A</v>
      </c>
    </row>
    <row r="210" spans="1:29" ht="26.25" customHeight="1" x14ac:dyDescent="0.2">
      <c r="A210" s="87"/>
      <c r="B210" s="111" t="str">
        <f t="array" aca="1" ref="B210" ca="1">IFERROR(IMAGE(INDEX(Poke_Ref!$C$2:$C$745, MATCH(C210, Poke_Ref!$B$2:$B$745,0)), 3), "")</f>
        <v/>
      </c>
      <c r="C210" s="125"/>
      <c r="D210" s="125"/>
      <c r="E210" s="126"/>
      <c r="F210" s="125"/>
      <c r="G210" s="127"/>
      <c r="H210" s="125"/>
      <c r="I210" s="125"/>
      <c r="J210" s="125"/>
      <c r="K210" s="125"/>
      <c r="L210" s="115"/>
      <c r="M210" s="115"/>
      <c r="N210" s="115"/>
      <c r="O210" s="115"/>
      <c r="P210" s="115"/>
      <c r="Q210" s="115"/>
      <c r="R210" s="117">
        <f t="shared" si="0"/>
        <v>0</v>
      </c>
      <c r="S210" s="118">
        <f t="shared" si="1"/>
        <v>0</v>
      </c>
      <c r="T210" s="125"/>
      <c r="U210" s="125"/>
      <c r="V210" s="119"/>
      <c r="W210" s="119" t="str">
        <f>IF( ISBLANK(C210), "", VLOOKUP(C210, Poke_Ref!B:D, 3, FALSE) )</f>
        <v/>
      </c>
      <c r="X210" s="120" t="str">
        <f>IF( ISBLANK(C210), "", VLOOKUP(C210, Poke_Ref!B:E, 4, FALSE) )</f>
        <v/>
      </c>
      <c r="Y210" s="125"/>
      <c r="Z210" s="125"/>
      <c r="AA210" s="125"/>
      <c r="AB210" s="125"/>
      <c r="AC210" s="122" t="e">
        <f>IF(VLOOKUP(C210,Hidden_Abilities!B$2:C989, 2, FALSE) = J210, "YES", "NO")</f>
        <v>#N/A</v>
      </c>
    </row>
    <row r="211" spans="1:29" ht="26.25" customHeight="1" x14ac:dyDescent="0.2">
      <c r="A211" s="87"/>
      <c r="B211" s="111" t="str">
        <f t="array" aca="1" ref="B211" ca="1">IFERROR(IMAGE(INDEX(Poke_Ref!$C$2:$C$745, MATCH(C211, Poke_Ref!$B$2:$B$745,0)), 3), "")</f>
        <v/>
      </c>
      <c r="C211" s="125"/>
      <c r="D211" s="125"/>
      <c r="E211" s="126"/>
      <c r="F211" s="125"/>
      <c r="G211" s="127"/>
      <c r="H211" s="125"/>
      <c r="I211" s="125"/>
      <c r="J211" s="125"/>
      <c r="K211" s="125"/>
      <c r="L211" s="115"/>
      <c r="M211" s="115"/>
      <c r="N211" s="115"/>
      <c r="O211" s="115"/>
      <c r="P211" s="115"/>
      <c r="Q211" s="115"/>
      <c r="R211" s="117">
        <f t="shared" si="0"/>
        <v>0</v>
      </c>
      <c r="S211" s="118">
        <f t="shared" si="1"/>
        <v>0</v>
      </c>
      <c r="T211" s="125"/>
      <c r="U211" s="125"/>
      <c r="V211" s="119"/>
      <c r="W211" s="119" t="str">
        <f>IF( ISBLANK(C211), "", VLOOKUP(C211, Poke_Ref!B:D, 3, FALSE) )</f>
        <v/>
      </c>
      <c r="X211" s="120" t="str">
        <f>IF( ISBLANK(C211), "", VLOOKUP(C211, Poke_Ref!B:E, 4, FALSE) )</f>
        <v/>
      </c>
      <c r="Y211" s="125"/>
      <c r="Z211" s="125"/>
      <c r="AA211" s="125"/>
      <c r="AB211" s="125"/>
      <c r="AC211" s="122" t="e">
        <f>IF(VLOOKUP(C211,Hidden_Abilities!B$2:C989, 2, FALSE) = J211, "YES", "NO")</f>
        <v>#N/A</v>
      </c>
    </row>
    <row r="212" spans="1:29" ht="26.25" customHeight="1" x14ac:dyDescent="0.2">
      <c r="A212" s="87"/>
      <c r="B212" s="111" t="str">
        <f t="array" aca="1" ref="B212" ca="1">IFERROR(IMAGE(INDEX(Poke_Ref!$C$2:$C$745, MATCH(C212, Poke_Ref!$B$2:$B$745,0)), 3), "")</f>
        <v/>
      </c>
      <c r="C212" s="125"/>
      <c r="D212" s="125"/>
      <c r="E212" s="126"/>
      <c r="F212" s="125"/>
      <c r="G212" s="127"/>
      <c r="H212" s="125"/>
      <c r="I212" s="125"/>
      <c r="J212" s="125"/>
      <c r="K212" s="125"/>
      <c r="L212" s="115"/>
      <c r="M212" s="115"/>
      <c r="N212" s="115"/>
      <c r="O212" s="115"/>
      <c r="P212" s="115"/>
      <c r="Q212" s="115"/>
      <c r="R212" s="117">
        <f t="shared" si="0"/>
        <v>0</v>
      </c>
      <c r="S212" s="118">
        <f t="shared" si="1"/>
        <v>0</v>
      </c>
      <c r="T212" s="125"/>
      <c r="U212" s="125"/>
      <c r="V212" s="119"/>
      <c r="W212" s="119" t="str">
        <f>IF( ISBLANK(C212), "", VLOOKUP(C212, Poke_Ref!B:D, 3, FALSE) )</f>
        <v/>
      </c>
      <c r="X212" s="120" t="str">
        <f>IF( ISBLANK(C212), "", VLOOKUP(C212, Poke_Ref!B:E, 4, FALSE) )</f>
        <v/>
      </c>
      <c r="Y212" s="125"/>
      <c r="Z212" s="125"/>
      <c r="AA212" s="125"/>
      <c r="AB212" s="125"/>
      <c r="AC212" s="122" t="e">
        <f>IF(VLOOKUP(C212,Hidden_Abilities!B$2:C989, 2, FALSE) = J212, "YES", "NO")</f>
        <v>#N/A</v>
      </c>
    </row>
    <row r="213" spans="1:29" ht="26.25" customHeight="1" x14ac:dyDescent="0.2">
      <c r="A213" s="87"/>
      <c r="B213" s="111" t="str">
        <f t="array" aca="1" ref="B213" ca="1">IFERROR(IMAGE(INDEX(Poke_Ref!$C$2:$C$745, MATCH(C213, Poke_Ref!$B$2:$B$745,0)), 3), "")</f>
        <v/>
      </c>
      <c r="C213" s="125"/>
      <c r="D213" s="125"/>
      <c r="E213" s="126"/>
      <c r="F213" s="125"/>
      <c r="G213" s="127"/>
      <c r="H213" s="125"/>
      <c r="I213" s="125"/>
      <c r="J213" s="125"/>
      <c r="K213" s="125"/>
      <c r="L213" s="115"/>
      <c r="M213" s="115"/>
      <c r="N213" s="115"/>
      <c r="O213" s="115"/>
      <c r="P213" s="115"/>
      <c r="Q213" s="115"/>
      <c r="R213" s="117">
        <f t="shared" si="0"/>
        <v>0</v>
      </c>
      <c r="S213" s="118">
        <f t="shared" si="1"/>
        <v>0</v>
      </c>
      <c r="T213" s="125"/>
      <c r="U213" s="125"/>
      <c r="V213" s="119"/>
      <c r="W213" s="119" t="str">
        <f>IF( ISBLANK(C213), "", VLOOKUP(C213, Poke_Ref!B:D, 3, FALSE) )</f>
        <v/>
      </c>
      <c r="X213" s="120" t="str">
        <f>IF( ISBLANK(C213), "", VLOOKUP(C213, Poke_Ref!B:E, 4, FALSE) )</f>
        <v/>
      </c>
      <c r="Y213" s="125"/>
      <c r="Z213" s="125"/>
      <c r="AA213" s="125"/>
      <c r="AB213" s="125"/>
      <c r="AC213" s="122" t="e">
        <f>IF(VLOOKUP(C213,Hidden_Abilities!B$2:C989, 2, FALSE) = J213, "YES", "NO")</f>
        <v>#N/A</v>
      </c>
    </row>
    <row r="214" spans="1:29" ht="26.25" customHeight="1" x14ac:dyDescent="0.2">
      <c r="A214" s="87"/>
      <c r="B214" s="111" t="str">
        <f t="array" aca="1" ref="B214" ca="1">IFERROR(IMAGE(INDEX(Poke_Ref!$C$2:$C$745, MATCH(C214, Poke_Ref!$B$2:$B$745,0)), 3), "")</f>
        <v/>
      </c>
      <c r="C214" s="125"/>
      <c r="D214" s="125"/>
      <c r="E214" s="126"/>
      <c r="F214" s="125"/>
      <c r="G214" s="127"/>
      <c r="H214" s="125"/>
      <c r="I214" s="125"/>
      <c r="J214" s="125"/>
      <c r="K214" s="125"/>
      <c r="L214" s="115"/>
      <c r="M214" s="115"/>
      <c r="N214" s="115"/>
      <c r="O214" s="115"/>
      <c r="P214" s="115"/>
      <c r="Q214" s="115"/>
      <c r="R214" s="117">
        <f t="shared" si="0"/>
        <v>0</v>
      </c>
      <c r="S214" s="118">
        <f t="shared" si="1"/>
        <v>0</v>
      </c>
      <c r="T214" s="125"/>
      <c r="U214" s="125"/>
      <c r="V214" s="119"/>
      <c r="W214" s="119" t="str">
        <f>IF( ISBLANK(C214), "", VLOOKUP(C214, Poke_Ref!B:D, 3, FALSE) )</f>
        <v/>
      </c>
      <c r="X214" s="120" t="str">
        <f>IF( ISBLANK(C214), "", VLOOKUP(C214, Poke_Ref!B:E, 4, FALSE) )</f>
        <v/>
      </c>
      <c r="Y214" s="125"/>
      <c r="Z214" s="125"/>
      <c r="AA214" s="125"/>
      <c r="AB214" s="125"/>
      <c r="AC214" s="122" t="e">
        <f>IF(VLOOKUP(C214,Hidden_Abilities!B$2:C989, 2, FALSE) = J214, "YES", "NO")</f>
        <v>#N/A</v>
      </c>
    </row>
    <row r="215" spans="1:29" ht="26.25" customHeight="1" x14ac:dyDescent="0.2">
      <c r="A215" s="87"/>
      <c r="B215" s="111" t="str">
        <f t="array" aca="1" ref="B215" ca="1">IFERROR(IMAGE(INDEX(Poke_Ref!$C$2:$C$745, MATCH(C215, Poke_Ref!$B$2:$B$745,0)), 3), "")</f>
        <v/>
      </c>
      <c r="C215" s="125"/>
      <c r="D215" s="125"/>
      <c r="E215" s="126"/>
      <c r="F215" s="125"/>
      <c r="G215" s="127"/>
      <c r="H215" s="125"/>
      <c r="I215" s="125"/>
      <c r="J215" s="125"/>
      <c r="K215" s="125"/>
      <c r="L215" s="115"/>
      <c r="M215" s="115"/>
      <c r="N215" s="115"/>
      <c r="O215" s="115"/>
      <c r="P215" s="115"/>
      <c r="Q215" s="115"/>
      <c r="R215" s="117">
        <f t="shared" si="0"/>
        <v>0</v>
      </c>
      <c r="S215" s="118">
        <f t="shared" si="1"/>
        <v>0</v>
      </c>
      <c r="T215" s="125"/>
      <c r="U215" s="125"/>
      <c r="V215" s="119"/>
      <c r="W215" s="119" t="str">
        <f>IF( ISBLANK(C215), "", VLOOKUP(C215, Poke_Ref!B:D, 3, FALSE) )</f>
        <v/>
      </c>
      <c r="X215" s="120" t="str">
        <f>IF( ISBLANK(C215), "", VLOOKUP(C215, Poke_Ref!B:E, 4, FALSE) )</f>
        <v/>
      </c>
      <c r="Y215" s="125"/>
      <c r="Z215" s="125"/>
      <c r="AA215" s="125"/>
      <c r="AB215" s="125"/>
      <c r="AC215" s="122" t="e">
        <f>IF(VLOOKUP(C215,Hidden_Abilities!B$2:C989, 2, FALSE) = J215, "YES", "NO")</f>
        <v>#N/A</v>
      </c>
    </row>
    <row r="216" spans="1:29" ht="26.25" customHeight="1" x14ac:dyDescent="0.2">
      <c r="A216" s="87"/>
      <c r="B216" s="111" t="str">
        <f t="array" aca="1" ref="B216" ca="1">IFERROR(IMAGE(INDEX(Poke_Ref!$C$2:$C$745, MATCH(C216, Poke_Ref!$B$2:$B$745,0)), 3), "")</f>
        <v/>
      </c>
      <c r="C216" s="125"/>
      <c r="D216" s="125"/>
      <c r="E216" s="126"/>
      <c r="F216" s="125"/>
      <c r="G216" s="127"/>
      <c r="H216" s="125"/>
      <c r="I216" s="125"/>
      <c r="J216" s="125"/>
      <c r="K216" s="125"/>
      <c r="L216" s="115"/>
      <c r="M216" s="115"/>
      <c r="N216" s="115"/>
      <c r="O216" s="115"/>
      <c r="P216" s="115"/>
      <c r="Q216" s="115"/>
      <c r="R216" s="117">
        <f t="shared" si="0"/>
        <v>0</v>
      </c>
      <c r="S216" s="118">
        <f t="shared" si="1"/>
        <v>0</v>
      </c>
      <c r="T216" s="125"/>
      <c r="U216" s="125"/>
      <c r="V216" s="119"/>
      <c r="W216" s="119" t="str">
        <f>IF( ISBLANK(C216), "", VLOOKUP(C216, Poke_Ref!B:D, 3, FALSE) )</f>
        <v/>
      </c>
      <c r="X216" s="120" t="str">
        <f>IF( ISBLANK(C216), "", VLOOKUP(C216, Poke_Ref!B:E, 4, FALSE) )</f>
        <v/>
      </c>
      <c r="Y216" s="125"/>
      <c r="Z216" s="125"/>
      <c r="AA216" s="125"/>
      <c r="AB216" s="125"/>
      <c r="AC216" s="122" t="e">
        <f>IF(VLOOKUP(C216,Hidden_Abilities!B$2:C989, 2, FALSE) = J216, "YES", "NO")</f>
        <v>#N/A</v>
      </c>
    </row>
    <row r="217" spans="1:29" ht="26.25" customHeight="1" x14ac:dyDescent="0.2">
      <c r="A217" s="87"/>
      <c r="B217" s="111" t="str">
        <f t="array" aca="1" ref="B217" ca="1">IFERROR(IMAGE(INDEX(Poke_Ref!$C$2:$C$745, MATCH(C217, Poke_Ref!$B$2:$B$745,0)), 3), "")</f>
        <v/>
      </c>
      <c r="C217" s="125"/>
      <c r="D217" s="125"/>
      <c r="E217" s="126"/>
      <c r="F217" s="125"/>
      <c r="G217" s="127"/>
      <c r="H217" s="125"/>
      <c r="I217" s="125"/>
      <c r="J217" s="125"/>
      <c r="K217" s="125"/>
      <c r="L217" s="115"/>
      <c r="M217" s="115"/>
      <c r="N217" s="115"/>
      <c r="O217" s="115"/>
      <c r="P217" s="115"/>
      <c r="Q217" s="115"/>
      <c r="R217" s="117">
        <f t="shared" si="0"/>
        <v>0</v>
      </c>
      <c r="S217" s="118">
        <f t="shared" si="1"/>
        <v>0</v>
      </c>
      <c r="T217" s="125"/>
      <c r="U217" s="125"/>
      <c r="V217" s="119"/>
      <c r="W217" s="119" t="str">
        <f>IF( ISBLANK(C217), "", VLOOKUP(C217, Poke_Ref!B:D, 3, FALSE) )</f>
        <v/>
      </c>
      <c r="X217" s="120" t="str">
        <f>IF( ISBLANK(C217), "", VLOOKUP(C217, Poke_Ref!B:E, 4, FALSE) )</f>
        <v/>
      </c>
      <c r="Y217" s="125"/>
      <c r="Z217" s="125"/>
      <c r="AA217" s="125"/>
      <c r="AB217" s="125"/>
      <c r="AC217" s="122" t="e">
        <f>IF(VLOOKUP(C217,Hidden_Abilities!B$2:C989, 2, FALSE) = J217, "YES", "NO")</f>
        <v>#N/A</v>
      </c>
    </row>
    <row r="218" spans="1:29" ht="26.25" customHeight="1" x14ac:dyDescent="0.2">
      <c r="A218" s="87"/>
      <c r="B218" s="111" t="str">
        <f t="array" aca="1" ref="B218" ca="1">IFERROR(IMAGE(INDEX(Poke_Ref!$C$2:$C$745, MATCH(C218, Poke_Ref!$B$2:$B$745,0)), 3), "")</f>
        <v/>
      </c>
      <c r="C218" s="125"/>
      <c r="D218" s="125"/>
      <c r="E218" s="126"/>
      <c r="F218" s="125"/>
      <c r="G218" s="127"/>
      <c r="H218" s="125"/>
      <c r="I218" s="125"/>
      <c r="J218" s="125"/>
      <c r="K218" s="125"/>
      <c r="L218" s="115"/>
      <c r="M218" s="115"/>
      <c r="N218" s="115"/>
      <c r="O218" s="115"/>
      <c r="P218" s="115"/>
      <c r="Q218" s="115"/>
      <c r="R218" s="117">
        <f t="shared" si="0"/>
        <v>0</v>
      </c>
      <c r="S218" s="118">
        <f t="shared" si="1"/>
        <v>0</v>
      </c>
      <c r="T218" s="125"/>
      <c r="U218" s="125"/>
      <c r="V218" s="119"/>
      <c r="W218" s="119" t="str">
        <f>IF( ISBLANK(C218), "", VLOOKUP(C218, Poke_Ref!B:D, 3, FALSE) )</f>
        <v/>
      </c>
      <c r="X218" s="120" t="str">
        <f>IF( ISBLANK(C218), "", VLOOKUP(C218, Poke_Ref!B:E, 4, FALSE) )</f>
        <v/>
      </c>
      <c r="Y218" s="125"/>
      <c r="Z218" s="125"/>
      <c r="AA218" s="125"/>
      <c r="AB218" s="125"/>
      <c r="AC218" s="122" t="e">
        <f>IF(VLOOKUP(C218,Hidden_Abilities!B$2:C989, 2, FALSE) = J218, "YES", "NO")</f>
        <v>#N/A</v>
      </c>
    </row>
    <row r="219" spans="1:29" ht="26.25" customHeight="1" x14ac:dyDescent="0.2">
      <c r="A219" s="87"/>
      <c r="B219" s="111" t="str">
        <f t="array" aca="1" ref="B219" ca="1">IFERROR(IMAGE(INDEX(Poke_Ref!$C$2:$C$745, MATCH(C219, Poke_Ref!$B$2:$B$745,0)), 3), "")</f>
        <v/>
      </c>
      <c r="C219" s="125"/>
      <c r="D219" s="125"/>
      <c r="E219" s="126"/>
      <c r="F219" s="125"/>
      <c r="G219" s="127"/>
      <c r="H219" s="125"/>
      <c r="I219" s="125"/>
      <c r="J219" s="125"/>
      <c r="K219" s="125"/>
      <c r="L219" s="115"/>
      <c r="M219" s="115"/>
      <c r="N219" s="115"/>
      <c r="O219" s="115"/>
      <c r="P219" s="115"/>
      <c r="Q219" s="115"/>
      <c r="R219" s="117">
        <f t="shared" si="0"/>
        <v>0</v>
      </c>
      <c r="S219" s="118">
        <f t="shared" si="1"/>
        <v>0</v>
      </c>
      <c r="T219" s="125"/>
      <c r="U219" s="125"/>
      <c r="V219" s="119"/>
      <c r="W219" s="119" t="str">
        <f>IF( ISBLANK(C219), "", VLOOKUP(C219, Poke_Ref!B:D, 3, FALSE) )</f>
        <v/>
      </c>
      <c r="X219" s="120" t="str">
        <f>IF( ISBLANK(C219), "", VLOOKUP(C219, Poke_Ref!B:E, 4, FALSE) )</f>
        <v/>
      </c>
      <c r="Y219" s="125"/>
      <c r="Z219" s="125"/>
      <c r="AA219" s="125"/>
      <c r="AB219" s="125"/>
      <c r="AC219" s="122" t="e">
        <f>IF(VLOOKUP(C219,Hidden_Abilities!B$2:C989, 2, FALSE) = J219, "YES", "NO")</f>
        <v>#N/A</v>
      </c>
    </row>
    <row r="220" spans="1:29" ht="26.25" customHeight="1" x14ac:dyDescent="0.2">
      <c r="A220" s="87"/>
      <c r="B220" s="111" t="str">
        <f t="array" aca="1" ref="B220" ca="1">IFERROR(IMAGE(INDEX(Poke_Ref!$C$2:$C$745, MATCH(C220, Poke_Ref!$B$2:$B$745,0)), 3), "")</f>
        <v/>
      </c>
      <c r="C220" s="125"/>
      <c r="D220" s="125"/>
      <c r="E220" s="126"/>
      <c r="F220" s="125"/>
      <c r="G220" s="127"/>
      <c r="H220" s="125"/>
      <c r="I220" s="125"/>
      <c r="J220" s="125"/>
      <c r="K220" s="125"/>
      <c r="L220" s="115"/>
      <c r="M220" s="115"/>
      <c r="N220" s="115"/>
      <c r="O220" s="115"/>
      <c r="P220" s="115"/>
      <c r="Q220" s="115"/>
      <c r="R220" s="117">
        <f t="shared" si="0"/>
        <v>0</v>
      </c>
      <c r="S220" s="118">
        <f t="shared" si="1"/>
        <v>0</v>
      </c>
      <c r="T220" s="125"/>
      <c r="U220" s="125"/>
      <c r="V220" s="119"/>
      <c r="W220" s="119" t="str">
        <f>IF( ISBLANK(C220), "", VLOOKUP(C220, Poke_Ref!B:D, 3, FALSE) )</f>
        <v/>
      </c>
      <c r="X220" s="120" t="str">
        <f>IF( ISBLANK(C220), "", VLOOKUP(C220, Poke_Ref!B:E, 4, FALSE) )</f>
        <v/>
      </c>
      <c r="Y220" s="125"/>
      <c r="Z220" s="125"/>
      <c r="AA220" s="125"/>
      <c r="AB220" s="125"/>
      <c r="AC220" s="122" t="e">
        <f>IF(VLOOKUP(C220,Hidden_Abilities!B$2:C989, 2, FALSE) = J220, "YES", "NO")</f>
        <v>#N/A</v>
      </c>
    </row>
    <row r="221" spans="1:29" ht="26.25" customHeight="1" x14ac:dyDescent="0.2">
      <c r="A221" s="87"/>
      <c r="B221" s="111" t="str">
        <f t="array" aca="1" ref="B221" ca="1">IFERROR(IMAGE(INDEX(Poke_Ref!$C$2:$C$745, MATCH(C221, Poke_Ref!$B$2:$B$745,0)), 3), "")</f>
        <v/>
      </c>
      <c r="C221" s="125"/>
      <c r="D221" s="125"/>
      <c r="E221" s="126"/>
      <c r="F221" s="125"/>
      <c r="G221" s="127"/>
      <c r="H221" s="125"/>
      <c r="I221" s="125"/>
      <c r="J221" s="125"/>
      <c r="K221" s="125"/>
      <c r="L221" s="115"/>
      <c r="M221" s="115"/>
      <c r="N221" s="115"/>
      <c r="O221" s="115"/>
      <c r="P221" s="115"/>
      <c r="Q221" s="115"/>
      <c r="R221" s="117">
        <f t="shared" si="0"/>
        <v>0</v>
      </c>
      <c r="S221" s="118">
        <f t="shared" si="1"/>
        <v>0</v>
      </c>
      <c r="T221" s="125"/>
      <c r="U221" s="125"/>
      <c r="V221" s="119"/>
      <c r="W221" s="119" t="str">
        <f>IF( ISBLANK(C221), "", VLOOKUP(C221, Poke_Ref!B:D, 3, FALSE) )</f>
        <v/>
      </c>
      <c r="X221" s="120" t="str">
        <f>IF( ISBLANK(C221), "", VLOOKUP(C221, Poke_Ref!B:E, 4, FALSE) )</f>
        <v/>
      </c>
      <c r="Y221" s="125"/>
      <c r="Z221" s="125"/>
      <c r="AA221" s="125"/>
      <c r="AB221" s="125"/>
      <c r="AC221" s="122" t="e">
        <f>IF(VLOOKUP(C221,Hidden_Abilities!B$2:C989, 2, FALSE) = J221, "YES", "NO")</f>
        <v>#N/A</v>
      </c>
    </row>
    <row r="222" spans="1:29" ht="26.25" customHeight="1" x14ac:dyDescent="0.2">
      <c r="A222" s="87"/>
      <c r="B222" s="111" t="str">
        <f t="array" aca="1" ref="B222" ca="1">IFERROR(IMAGE(INDEX(Poke_Ref!$C$2:$C$745, MATCH(C222, Poke_Ref!$B$2:$B$745,0)), 3), "")</f>
        <v/>
      </c>
      <c r="C222" s="125"/>
      <c r="D222" s="125"/>
      <c r="E222" s="126"/>
      <c r="F222" s="125"/>
      <c r="G222" s="127"/>
      <c r="H222" s="125"/>
      <c r="I222" s="125"/>
      <c r="J222" s="125"/>
      <c r="K222" s="125"/>
      <c r="L222" s="115"/>
      <c r="M222" s="115"/>
      <c r="N222" s="115"/>
      <c r="O222" s="115"/>
      <c r="P222" s="115"/>
      <c r="Q222" s="115"/>
      <c r="R222" s="117">
        <f t="shared" si="0"/>
        <v>0</v>
      </c>
      <c r="S222" s="118">
        <f t="shared" si="1"/>
        <v>0</v>
      </c>
      <c r="T222" s="125"/>
      <c r="U222" s="125"/>
      <c r="V222" s="119"/>
      <c r="W222" s="119" t="str">
        <f>IF( ISBLANK(C222), "", VLOOKUP(C222, Poke_Ref!B:D, 3, FALSE) )</f>
        <v/>
      </c>
      <c r="X222" s="120" t="str">
        <f>IF( ISBLANK(C222), "", VLOOKUP(C222, Poke_Ref!B:E, 4, FALSE) )</f>
        <v/>
      </c>
      <c r="Y222" s="125"/>
      <c r="Z222" s="125"/>
      <c r="AA222" s="125"/>
      <c r="AB222" s="125"/>
      <c r="AC222" s="122" t="e">
        <f>IF(VLOOKUP(C222,Hidden_Abilities!B$2:C989, 2, FALSE) = J222, "YES", "NO")</f>
        <v>#N/A</v>
      </c>
    </row>
    <row r="223" spans="1:29" ht="26.25" customHeight="1" x14ac:dyDescent="0.2">
      <c r="A223" s="87"/>
      <c r="B223" s="111" t="str">
        <f t="array" aca="1" ref="B223" ca="1">IFERROR(IMAGE(INDEX(Poke_Ref!$C$2:$C$745, MATCH(C223, Poke_Ref!$B$2:$B$745,0)), 3), "")</f>
        <v/>
      </c>
      <c r="C223" s="125"/>
      <c r="D223" s="125"/>
      <c r="E223" s="126"/>
      <c r="F223" s="125"/>
      <c r="G223" s="127"/>
      <c r="H223" s="125"/>
      <c r="I223" s="125"/>
      <c r="J223" s="125"/>
      <c r="K223" s="125"/>
      <c r="L223" s="115"/>
      <c r="M223" s="115"/>
      <c r="N223" s="115"/>
      <c r="O223" s="115"/>
      <c r="P223" s="115"/>
      <c r="Q223" s="115"/>
      <c r="R223" s="117">
        <f t="shared" si="0"/>
        <v>0</v>
      </c>
      <c r="S223" s="118">
        <f t="shared" si="1"/>
        <v>0</v>
      </c>
      <c r="T223" s="125"/>
      <c r="U223" s="125"/>
      <c r="V223" s="119"/>
      <c r="W223" s="119" t="str">
        <f>IF( ISBLANK(C223), "", VLOOKUP(C223, Poke_Ref!B:D, 3, FALSE) )</f>
        <v/>
      </c>
      <c r="X223" s="120" t="str">
        <f>IF( ISBLANK(C223), "", VLOOKUP(C223, Poke_Ref!B:E, 4, FALSE) )</f>
        <v/>
      </c>
      <c r="Y223" s="125"/>
      <c r="Z223" s="125"/>
      <c r="AA223" s="125"/>
      <c r="AB223" s="125"/>
      <c r="AC223" s="122" t="e">
        <f>IF(VLOOKUP(C223,Hidden_Abilities!B$2:C989, 2, FALSE) = J223, "YES", "NO")</f>
        <v>#N/A</v>
      </c>
    </row>
    <row r="224" spans="1:29" ht="26.25" customHeight="1" x14ac:dyDescent="0.2">
      <c r="A224" s="87"/>
      <c r="B224" s="111" t="str">
        <f t="array" aca="1" ref="B224" ca="1">IFERROR(IMAGE(INDEX(Poke_Ref!$C$2:$C$745, MATCH(C224, Poke_Ref!$B$2:$B$745,0)), 3), "")</f>
        <v/>
      </c>
      <c r="C224" s="125"/>
      <c r="D224" s="125"/>
      <c r="E224" s="126"/>
      <c r="F224" s="125"/>
      <c r="G224" s="127"/>
      <c r="H224" s="125"/>
      <c r="I224" s="125"/>
      <c r="J224" s="125"/>
      <c r="K224" s="125"/>
      <c r="L224" s="115"/>
      <c r="M224" s="115"/>
      <c r="N224" s="115"/>
      <c r="O224" s="115"/>
      <c r="P224" s="115"/>
      <c r="Q224" s="115"/>
      <c r="R224" s="117">
        <f t="shared" si="0"/>
        <v>0</v>
      </c>
      <c r="S224" s="118">
        <f t="shared" si="1"/>
        <v>0</v>
      </c>
      <c r="T224" s="125"/>
      <c r="U224" s="125"/>
      <c r="V224" s="119"/>
      <c r="W224" s="119" t="str">
        <f>IF( ISBLANK(C224), "", VLOOKUP(C224, Poke_Ref!B:D, 3, FALSE) )</f>
        <v/>
      </c>
      <c r="X224" s="120" t="str">
        <f>IF( ISBLANK(C224), "", VLOOKUP(C224, Poke_Ref!B:E, 4, FALSE) )</f>
        <v/>
      </c>
      <c r="Y224" s="125"/>
      <c r="Z224" s="125"/>
      <c r="AA224" s="125"/>
      <c r="AB224" s="125"/>
      <c r="AC224" s="122" t="e">
        <f>IF(VLOOKUP(C224,Hidden_Abilities!B$2:C989, 2, FALSE) = J224, "YES", "NO")</f>
        <v>#N/A</v>
      </c>
    </row>
    <row r="225" spans="1:29" ht="26.25" customHeight="1" x14ac:dyDescent="0.2">
      <c r="A225" s="87"/>
      <c r="B225" s="111" t="str">
        <f t="array" aca="1" ref="B225" ca="1">IFERROR(IMAGE(INDEX(Poke_Ref!$C$2:$C$745, MATCH(C225, Poke_Ref!$B$2:$B$745,0)), 3), "")</f>
        <v/>
      </c>
      <c r="C225" s="125"/>
      <c r="D225" s="125"/>
      <c r="E225" s="126"/>
      <c r="F225" s="125"/>
      <c r="G225" s="127"/>
      <c r="H225" s="125"/>
      <c r="I225" s="125"/>
      <c r="J225" s="125"/>
      <c r="K225" s="125"/>
      <c r="L225" s="115"/>
      <c r="M225" s="115"/>
      <c r="N225" s="115"/>
      <c r="O225" s="115"/>
      <c r="P225" s="115"/>
      <c r="Q225" s="115"/>
      <c r="R225" s="117">
        <f t="shared" si="0"/>
        <v>0</v>
      </c>
      <c r="S225" s="118">
        <f t="shared" si="1"/>
        <v>0</v>
      </c>
      <c r="T225" s="125"/>
      <c r="U225" s="125"/>
      <c r="V225" s="119"/>
      <c r="W225" s="119" t="str">
        <f>IF( ISBLANK(C225), "", VLOOKUP(C225, Poke_Ref!B:D, 3, FALSE) )</f>
        <v/>
      </c>
      <c r="X225" s="120" t="str">
        <f>IF( ISBLANK(C225), "", VLOOKUP(C225, Poke_Ref!B:E, 4, FALSE) )</f>
        <v/>
      </c>
      <c r="Y225" s="125"/>
      <c r="Z225" s="125"/>
      <c r="AA225" s="125"/>
      <c r="AB225" s="125"/>
      <c r="AC225" s="122" t="e">
        <f>IF(VLOOKUP(C225,Hidden_Abilities!B$2:C989, 2, FALSE) = J225, "YES", "NO")</f>
        <v>#N/A</v>
      </c>
    </row>
    <row r="226" spans="1:29" ht="26.25" customHeight="1" x14ac:dyDescent="0.2">
      <c r="A226" s="87"/>
      <c r="B226" s="111" t="str">
        <f t="array" aca="1" ref="B226" ca="1">IFERROR(IMAGE(INDEX(Poke_Ref!$C$2:$C$745, MATCH(C226, Poke_Ref!$B$2:$B$745,0)), 3), "")</f>
        <v/>
      </c>
      <c r="C226" s="125"/>
      <c r="D226" s="125"/>
      <c r="E226" s="126"/>
      <c r="F226" s="125"/>
      <c r="G226" s="127"/>
      <c r="H226" s="125"/>
      <c r="I226" s="125"/>
      <c r="J226" s="125"/>
      <c r="K226" s="125"/>
      <c r="L226" s="115"/>
      <c r="M226" s="115"/>
      <c r="N226" s="115"/>
      <c r="O226" s="115"/>
      <c r="P226" s="115"/>
      <c r="Q226" s="115"/>
      <c r="R226" s="117">
        <f t="shared" si="0"/>
        <v>0</v>
      </c>
      <c r="S226" s="118">
        <f t="shared" si="1"/>
        <v>0</v>
      </c>
      <c r="T226" s="125"/>
      <c r="U226" s="125"/>
      <c r="V226" s="119"/>
      <c r="W226" s="119" t="str">
        <f>IF( ISBLANK(C226), "", VLOOKUP(C226, Poke_Ref!B:D, 3, FALSE) )</f>
        <v/>
      </c>
      <c r="X226" s="120" t="str">
        <f>IF( ISBLANK(C226), "", VLOOKUP(C226, Poke_Ref!B:E, 4, FALSE) )</f>
        <v/>
      </c>
      <c r="Y226" s="125"/>
      <c r="Z226" s="125"/>
      <c r="AA226" s="125"/>
      <c r="AB226" s="125"/>
      <c r="AC226" s="122" t="e">
        <f>IF(VLOOKUP(C226,Hidden_Abilities!B$2:C989, 2, FALSE) = J226, "YES", "NO")</f>
        <v>#N/A</v>
      </c>
    </row>
    <row r="227" spans="1:29" ht="26.25" customHeight="1" x14ac:dyDescent="0.2">
      <c r="A227" s="87"/>
      <c r="B227" s="111" t="str">
        <f t="array" aca="1" ref="B227" ca="1">IFERROR(IMAGE(INDEX(Poke_Ref!$C$2:$C$745, MATCH(C227, Poke_Ref!$B$2:$B$745,0)), 3), "")</f>
        <v/>
      </c>
      <c r="C227" s="125"/>
      <c r="D227" s="125"/>
      <c r="E227" s="126"/>
      <c r="F227" s="125"/>
      <c r="G227" s="127"/>
      <c r="H227" s="125"/>
      <c r="I227" s="125"/>
      <c r="J227" s="125"/>
      <c r="K227" s="125"/>
      <c r="L227" s="115"/>
      <c r="M227" s="115"/>
      <c r="N227" s="115"/>
      <c r="O227" s="115"/>
      <c r="P227" s="115"/>
      <c r="Q227" s="115"/>
      <c r="R227" s="117">
        <f t="shared" si="0"/>
        <v>0</v>
      </c>
      <c r="S227" s="118">
        <f t="shared" si="1"/>
        <v>0</v>
      </c>
      <c r="T227" s="125"/>
      <c r="U227" s="125"/>
      <c r="V227" s="119"/>
      <c r="W227" s="119" t="str">
        <f>IF( ISBLANK(C227), "", VLOOKUP(C227, Poke_Ref!B:D, 3, FALSE) )</f>
        <v/>
      </c>
      <c r="X227" s="120" t="str">
        <f>IF( ISBLANK(C227), "", VLOOKUP(C227, Poke_Ref!B:E, 4, FALSE) )</f>
        <v/>
      </c>
      <c r="Y227" s="125"/>
      <c r="Z227" s="125"/>
      <c r="AA227" s="125"/>
      <c r="AB227" s="125"/>
      <c r="AC227" s="122" t="e">
        <f>IF(VLOOKUP(C227,Hidden_Abilities!B$2:C989, 2, FALSE) = J227, "YES", "NO")</f>
        <v>#N/A</v>
      </c>
    </row>
    <row r="228" spans="1:29" ht="26.25" customHeight="1" x14ac:dyDescent="0.2">
      <c r="A228" s="87"/>
      <c r="B228" s="111" t="str">
        <f t="array" aca="1" ref="B228" ca="1">IFERROR(IMAGE(INDEX(Poke_Ref!$C$2:$C$745, MATCH(C228, Poke_Ref!$B$2:$B$745,0)), 3), "")</f>
        <v/>
      </c>
      <c r="C228" s="125"/>
      <c r="D228" s="125"/>
      <c r="E228" s="126"/>
      <c r="F228" s="125"/>
      <c r="G228" s="127"/>
      <c r="H228" s="125"/>
      <c r="I228" s="125"/>
      <c r="J228" s="125"/>
      <c r="K228" s="125"/>
      <c r="L228" s="115"/>
      <c r="M228" s="115"/>
      <c r="N228" s="115"/>
      <c r="O228" s="115"/>
      <c r="P228" s="115"/>
      <c r="Q228" s="115"/>
      <c r="R228" s="117">
        <f t="shared" si="0"/>
        <v>0</v>
      </c>
      <c r="S228" s="118">
        <f t="shared" si="1"/>
        <v>0</v>
      </c>
      <c r="T228" s="125"/>
      <c r="U228" s="125"/>
      <c r="V228" s="119"/>
      <c r="W228" s="119" t="str">
        <f>IF( ISBLANK(C228), "", VLOOKUP(C228, Poke_Ref!B:D, 3, FALSE) )</f>
        <v/>
      </c>
      <c r="X228" s="120" t="str">
        <f>IF( ISBLANK(C228), "", VLOOKUP(C228, Poke_Ref!B:E, 4, FALSE) )</f>
        <v/>
      </c>
      <c r="Y228" s="125"/>
      <c r="Z228" s="125"/>
      <c r="AA228" s="125"/>
      <c r="AB228" s="125"/>
      <c r="AC228" s="122" t="e">
        <f>IF(VLOOKUP(C228,Hidden_Abilities!B$2:C989, 2, FALSE) = J228, "YES", "NO")</f>
        <v>#N/A</v>
      </c>
    </row>
    <row r="229" spans="1:29" ht="26.25" customHeight="1" x14ac:dyDescent="0.2">
      <c r="A229" s="87"/>
      <c r="B229" s="111" t="str">
        <f t="array" aca="1" ref="B229" ca="1">IFERROR(IMAGE(INDEX(Poke_Ref!$C$2:$C$745, MATCH(C229, Poke_Ref!$B$2:$B$745,0)), 3), "")</f>
        <v/>
      </c>
      <c r="C229" s="125"/>
      <c r="D229" s="125"/>
      <c r="E229" s="126"/>
      <c r="F229" s="125"/>
      <c r="G229" s="127"/>
      <c r="H229" s="125"/>
      <c r="I229" s="125"/>
      <c r="J229" s="125"/>
      <c r="K229" s="125"/>
      <c r="L229" s="115"/>
      <c r="M229" s="115"/>
      <c r="N229" s="115"/>
      <c r="O229" s="115"/>
      <c r="P229" s="115"/>
      <c r="Q229" s="115"/>
      <c r="R229" s="117">
        <f t="shared" si="0"/>
        <v>0</v>
      </c>
      <c r="S229" s="118">
        <f t="shared" si="1"/>
        <v>0</v>
      </c>
      <c r="T229" s="125"/>
      <c r="U229" s="125"/>
      <c r="V229" s="119"/>
      <c r="W229" s="119" t="str">
        <f>IF( ISBLANK(C229), "", VLOOKUP(C229, Poke_Ref!B:D, 3, FALSE) )</f>
        <v/>
      </c>
      <c r="X229" s="120" t="str">
        <f>IF( ISBLANK(C229), "", VLOOKUP(C229, Poke_Ref!B:E, 4, FALSE) )</f>
        <v/>
      </c>
      <c r="Y229" s="125"/>
      <c r="Z229" s="125"/>
      <c r="AA229" s="125"/>
      <c r="AB229" s="125"/>
      <c r="AC229" s="122" t="e">
        <f>IF(VLOOKUP(C229,Hidden_Abilities!B$2:C989, 2, FALSE) = J229, "YES", "NO")</f>
        <v>#N/A</v>
      </c>
    </row>
    <row r="230" spans="1:29" ht="26.25" customHeight="1" x14ac:dyDescent="0.2">
      <c r="A230" s="87"/>
      <c r="B230" s="111" t="str">
        <f t="array" aca="1" ref="B230" ca="1">IFERROR(IMAGE(INDEX(Poke_Ref!$C$2:$C$745, MATCH(C230, Poke_Ref!$B$2:$B$745,0)), 3), "")</f>
        <v/>
      </c>
      <c r="C230" s="125"/>
      <c r="D230" s="125"/>
      <c r="E230" s="126"/>
      <c r="F230" s="125"/>
      <c r="G230" s="127"/>
      <c r="H230" s="125"/>
      <c r="I230" s="125"/>
      <c r="J230" s="125"/>
      <c r="K230" s="125"/>
      <c r="L230" s="115"/>
      <c r="M230" s="115"/>
      <c r="N230" s="115"/>
      <c r="O230" s="115"/>
      <c r="P230" s="115"/>
      <c r="Q230" s="115"/>
      <c r="R230" s="117">
        <f t="shared" si="0"/>
        <v>0</v>
      </c>
      <c r="S230" s="118">
        <f t="shared" si="1"/>
        <v>0</v>
      </c>
      <c r="T230" s="125"/>
      <c r="U230" s="125"/>
      <c r="V230" s="119"/>
      <c r="W230" s="119" t="str">
        <f>IF( ISBLANK(C230), "", VLOOKUP(C230, Poke_Ref!B:D, 3, FALSE) )</f>
        <v/>
      </c>
      <c r="X230" s="120" t="str">
        <f>IF( ISBLANK(C230), "", VLOOKUP(C230, Poke_Ref!B:E, 4, FALSE) )</f>
        <v/>
      </c>
      <c r="Y230" s="125"/>
      <c r="Z230" s="125"/>
      <c r="AA230" s="125"/>
      <c r="AB230" s="125"/>
      <c r="AC230" s="122" t="e">
        <f>IF(VLOOKUP(C230,Hidden_Abilities!B$2:C989, 2, FALSE) = J230, "YES", "NO")</f>
        <v>#N/A</v>
      </c>
    </row>
    <row r="231" spans="1:29" ht="26.25" customHeight="1" x14ac:dyDescent="0.2">
      <c r="A231" s="87"/>
      <c r="B231" s="111" t="str">
        <f t="array" aca="1" ref="B231" ca="1">IFERROR(IMAGE(INDEX(Poke_Ref!$C$2:$C$745, MATCH(C231, Poke_Ref!$B$2:$B$745,0)), 3), "")</f>
        <v/>
      </c>
      <c r="C231" s="125"/>
      <c r="D231" s="125"/>
      <c r="E231" s="126"/>
      <c r="F231" s="125"/>
      <c r="G231" s="127"/>
      <c r="H231" s="125"/>
      <c r="I231" s="125"/>
      <c r="J231" s="125"/>
      <c r="K231" s="125"/>
      <c r="L231" s="115"/>
      <c r="M231" s="115"/>
      <c r="N231" s="115"/>
      <c r="O231" s="115"/>
      <c r="P231" s="115"/>
      <c r="Q231" s="115"/>
      <c r="R231" s="117">
        <f t="shared" si="0"/>
        <v>0</v>
      </c>
      <c r="S231" s="118">
        <f t="shared" si="1"/>
        <v>0</v>
      </c>
      <c r="T231" s="125"/>
      <c r="U231" s="125"/>
      <c r="V231" s="119"/>
      <c r="W231" s="119" t="str">
        <f>IF( ISBLANK(C231), "", VLOOKUP(C231, Poke_Ref!B:D, 3, FALSE) )</f>
        <v/>
      </c>
      <c r="X231" s="120" t="str">
        <f>IF( ISBLANK(C231), "", VLOOKUP(C231, Poke_Ref!B:E, 4, FALSE) )</f>
        <v/>
      </c>
      <c r="Y231" s="125"/>
      <c r="Z231" s="125"/>
      <c r="AA231" s="125"/>
      <c r="AB231" s="125"/>
      <c r="AC231" s="122" t="e">
        <f>IF(VLOOKUP(C231,Hidden_Abilities!B$2:C989, 2, FALSE) = J231, "YES", "NO")</f>
        <v>#N/A</v>
      </c>
    </row>
    <row r="232" spans="1:29" ht="26.25" customHeight="1" x14ac:dyDescent="0.2">
      <c r="A232" s="87"/>
      <c r="B232" s="111" t="str">
        <f t="array" aca="1" ref="B232" ca="1">IFERROR(IMAGE(INDEX(Poke_Ref!$C$2:$C$745, MATCH(C232, Poke_Ref!$B$2:$B$745,0)), 3), "")</f>
        <v/>
      </c>
      <c r="C232" s="125"/>
      <c r="D232" s="125"/>
      <c r="E232" s="126"/>
      <c r="F232" s="125"/>
      <c r="G232" s="127"/>
      <c r="H232" s="125"/>
      <c r="I232" s="125"/>
      <c r="J232" s="125"/>
      <c r="K232" s="125"/>
      <c r="L232" s="115"/>
      <c r="M232" s="115"/>
      <c r="N232" s="115"/>
      <c r="O232" s="115"/>
      <c r="P232" s="115"/>
      <c r="Q232" s="115"/>
      <c r="R232" s="117">
        <f t="shared" si="0"/>
        <v>0</v>
      </c>
      <c r="S232" s="118">
        <f t="shared" si="1"/>
        <v>0</v>
      </c>
      <c r="T232" s="125"/>
      <c r="U232" s="125"/>
      <c r="V232" s="119"/>
      <c r="W232" s="119" t="str">
        <f>IF( ISBLANK(C232), "", VLOOKUP(C232, Poke_Ref!B:D, 3, FALSE) )</f>
        <v/>
      </c>
      <c r="X232" s="120" t="str">
        <f>IF( ISBLANK(C232), "", VLOOKUP(C232, Poke_Ref!B:E, 4, FALSE) )</f>
        <v/>
      </c>
      <c r="Y232" s="125"/>
      <c r="Z232" s="125"/>
      <c r="AA232" s="125"/>
      <c r="AB232" s="125"/>
      <c r="AC232" s="122" t="e">
        <f>IF(VLOOKUP(C232,Hidden_Abilities!B$2:C989, 2, FALSE) = J232, "YES", "NO")</f>
        <v>#N/A</v>
      </c>
    </row>
    <row r="233" spans="1:29" ht="26.25" customHeight="1" x14ac:dyDescent="0.2">
      <c r="A233" s="87"/>
      <c r="B233" s="111" t="str">
        <f t="array" aca="1" ref="B233" ca="1">IFERROR(IMAGE(INDEX(Poke_Ref!$C$2:$C$745, MATCH(C233, Poke_Ref!$B$2:$B$745,0)), 3), "")</f>
        <v/>
      </c>
      <c r="C233" s="125"/>
      <c r="D233" s="125"/>
      <c r="E233" s="126"/>
      <c r="F233" s="125"/>
      <c r="G233" s="127"/>
      <c r="H233" s="125"/>
      <c r="I233" s="125"/>
      <c r="J233" s="125"/>
      <c r="K233" s="125"/>
      <c r="L233" s="115"/>
      <c r="M233" s="115"/>
      <c r="N233" s="115"/>
      <c r="O233" s="115"/>
      <c r="P233" s="115"/>
      <c r="Q233" s="115"/>
      <c r="R233" s="117">
        <f t="shared" si="0"/>
        <v>0</v>
      </c>
      <c r="S233" s="118">
        <f t="shared" si="1"/>
        <v>0</v>
      </c>
      <c r="T233" s="125"/>
      <c r="U233" s="125"/>
      <c r="V233" s="119"/>
      <c r="W233" s="119" t="str">
        <f>IF( ISBLANK(C233), "", VLOOKUP(C233, Poke_Ref!B:D, 3, FALSE) )</f>
        <v/>
      </c>
      <c r="X233" s="120" t="str">
        <f>IF( ISBLANK(C233), "", VLOOKUP(C233, Poke_Ref!B:E, 4, FALSE) )</f>
        <v/>
      </c>
      <c r="Y233" s="125"/>
      <c r="Z233" s="125"/>
      <c r="AA233" s="125"/>
      <c r="AB233" s="125"/>
      <c r="AC233" s="122" t="e">
        <f>IF(VLOOKUP(C233,Hidden_Abilities!B$2:C989, 2, FALSE) = J233, "YES", "NO")</f>
        <v>#N/A</v>
      </c>
    </row>
    <row r="234" spans="1:29" ht="26.25" customHeight="1" x14ac:dyDescent="0.2">
      <c r="A234" s="87"/>
      <c r="B234" s="111" t="str">
        <f t="array" aca="1" ref="B234" ca="1">IFERROR(IMAGE(INDEX(Poke_Ref!$C$2:$C$745, MATCH(C234, Poke_Ref!$B$2:$B$745,0)), 3), "")</f>
        <v/>
      </c>
      <c r="C234" s="125"/>
      <c r="D234" s="125"/>
      <c r="E234" s="126"/>
      <c r="F234" s="125"/>
      <c r="G234" s="127"/>
      <c r="H234" s="125"/>
      <c r="I234" s="125"/>
      <c r="J234" s="125"/>
      <c r="K234" s="125"/>
      <c r="L234" s="115"/>
      <c r="M234" s="115"/>
      <c r="N234" s="115"/>
      <c r="O234" s="115"/>
      <c r="P234" s="115"/>
      <c r="Q234" s="115"/>
      <c r="R234" s="117">
        <f t="shared" si="0"/>
        <v>0</v>
      </c>
      <c r="S234" s="118">
        <f t="shared" si="1"/>
        <v>0</v>
      </c>
      <c r="T234" s="125"/>
      <c r="U234" s="125"/>
      <c r="V234" s="119"/>
      <c r="W234" s="119" t="str">
        <f>IF( ISBLANK(C234), "", VLOOKUP(C234, Poke_Ref!B:D, 3, FALSE) )</f>
        <v/>
      </c>
      <c r="X234" s="120" t="str">
        <f>IF( ISBLANK(C234), "", VLOOKUP(C234, Poke_Ref!B:E, 4, FALSE) )</f>
        <v/>
      </c>
      <c r="Y234" s="125"/>
      <c r="Z234" s="125"/>
      <c r="AA234" s="125"/>
      <c r="AB234" s="125"/>
      <c r="AC234" s="122" t="e">
        <f>IF(VLOOKUP(C234,Hidden_Abilities!B$2:C989, 2, FALSE) = J234, "YES", "NO")</f>
        <v>#N/A</v>
      </c>
    </row>
    <row r="235" spans="1:29" ht="26.25" customHeight="1" x14ac:dyDescent="0.2">
      <c r="A235" s="87"/>
      <c r="B235" s="111" t="str">
        <f t="array" aca="1" ref="B235" ca="1">IFERROR(IMAGE(INDEX(Poke_Ref!$C$2:$C$745, MATCH(C235, Poke_Ref!$B$2:$B$745,0)), 3), "")</f>
        <v/>
      </c>
      <c r="C235" s="125"/>
      <c r="D235" s="125"/>
      <c r="E235" s="126"/>
      <c r="F235" s="125"/>
      <c r="G235" s="127"/>
      <c r="H235" s="125"/>
      <c r="I235" s="125"/>
      <c r="J235" s="125"/>
      <c r="K235" s="125"/>
      <c r="L235" s="115"/>
      <c r="M235" s="115"/>
      <c r="N235" s="115"/>
      <c r="O235" s="115"/>
      <c r="P235" s="115"/>
      <c r="Q235" s="115"/>
      <c r="R235" s="117">
        <f t="shared" si="0"/>
        <v>0</v>
      </c>
      <c r="S235" s="118">
        <f t="shared" si="1"/>
        <v>0</v>
      </c>
      <c r="T235" s="125"/>
      <c r="U235" s="125"/>
      <c r="V235" s="119"/>
      <c r="W235" s="119" t="str">
        <f>IF( ISBLANK(C235), "", VLOOKUP(C235, Poke_Ref!B:D, 3, FALSE) )</f>
        <v/>
      </c>
      <c r="X235" s="120" t="str">
        <f>IF( ISBLANK(C235), "", VLOOKUP(C235, Poke_Ref!B:E, 4, FALSE) )</f>
        <v/>
      </c>
      <c r="Y235" s="125"/>
      <c r="Z235" s="125"/>
      <c r="AA235" s="125"/>
      <c r="AB235" s="125"/>
      <c r="AC235" s="122" t="e">
        <f>IF(VLOOKUP(C235,Hidden_Abilities!B$2:C989, 2, FALSE) = J235, "YES", "NO")</f>
        <v>#N/A</v>
      </c>
    </row>
    <row r="236" spans="1:29" ht="26.25" customHeight="1" x14ac:dyDescent="0.2">
      <c r="A236" s="87"/>
      <c r="B236" s="111" t="str">
        <f t="array" aca="1" ref="B236" ca="1">IFERROR(IMAGE(INDEX(Poke_Ref!$C$2:$C$745, MATCH(C236, Poke_Ref!$B$2:$B$745,0)), 3), "")</f>
        <v/>
      </c>
      <c r="C236" s="125"/>
      <c r="D236" s="125"/>
      <c r="E236" s="126"/>
      <c r="F236" s="125"/>
      <c r="G236" s="127"/>
      <c r="H236" s="125"/>
      <c r="I236" s="125"/>
      <c r="J236" s="125"/>
      <c r="K236" s="125"/>
      <c r="L236" s="115"/>
      <c r="M236" s="115"/>
      <c r="N236" s="115"/>
      <c r="O236" s="115"/>
      <c r="P236" s="115"/>
      <c r="Q236" s="115"/>
      <c r="R236" s="117">
        <f t="shared" si="0"/>
        <v>0</v>
      </c>
      <c r="S236" s="118">
        <f t="shared" si="1"/>
        <v>0</v>
      </c>
      <c r="T236" s="125"/>
      <c r="U236" s="125"/>
      <c r="V236" s="119"/>
      <c r="W236" s="119" t="str">
        <f>IF( ISBLANK(C236), "", VLOOKUP(C236, Poke_Ref!B:D, 3, FALSE) )</f>
        <v/>
      </c>
      <c r="X236" s="120" t="str">
        <f>IF( ISBLANK(C236), "", VLOOKUP(C236, Poke_Ref!B:E, 4, FALSE) )</f>
        <v/>
      </c>
      <c r="Y236" s="125"/>
      <c r="Z236" s="125"/>
      <c r="AA236" s="125"/>
      <c r="AB236" s="125"/>
      <c r="AC236" s="122" t="e">
        <f>IF(VLOOKUP(C236,Hidden_Abilities!B$2:C989, 2, FALSE) = J236, "YES", "NO")</f>
        <v>#N/A</v>
      </c>
    </row>
    <row r="237" spans="1:29" ht="26.25" customHeight="1" x14ac:dyDescent="0.2">
      <c r="A237" s="87"/>
      <c r="B237" s="111" t="str">
        <f t="array" aca="1" ref="B237" ca="1">IFERROR(IMAGE(INDEX(Poke_Ref!$C$2:$C$745, MATCH(C237, Poke_Ref!$B$2:$B$745,0)), 3), "")</f>
        <v/>
      </c>
      <c r="C237" s="125"/>
      <c r="D237" s="125"/>
      <c r="E237" s="126"/>
      <c r="F237" s="125"/>
      <c r="G237" s="127"/>
      <c r="H237" s="125"/>
      <c r="I237" s="125"/>
      <c r="J237" s="125"/>
      <c r="K237" s="125"/>
      <c r="L237" s="115"/>
      <c r="M237" s="115"/>
      <c r="N237" s="115"/>
      <c r="O237" s="115"/>
      <c r="P237" s="115"/>
      <c r="Q237" s="115"/>
      <c r="R237" s="117">
        <f t="shared" si="0"/>
        <v>0</v>
      </c>
      <c r="S237" s="118">
        <f t="shared" si="1"/>
        <v>0</v>
      </c>
      <c r="T237" s="125"/>
      <c r="U237" s="125"/>
      <c r="V237" s="119"/>
      <c r="W237" s="119" t="str">
        <f>IF( ISBLANK(C237), "", VLOOKUP(C237, Poke_Ref!B:D, 3, FALSE) )</f>
        <v/>
      </c>
      <c r="X237" s="120" t="str">
        <f>IF( ISBLANK(C237), "", VLOOKUP(C237, Poke_Ref!B:E, 4, FALSE) )</f>
        <v/>
      </c>
      <c r="Y237" s="125"/>
      <c r="Z237" s="125"/>
      <c r="AA237" s="125"/>
      <c r="AB237" s="125"/>
      <c r="AC237" s="122" t="e">
        <f>IF(VLOOKUP(C237,Hidden_Abilities!B$2:C989, 2, FALSE) = J237, "YES", "NO")</f>
        <v>#N/A</v>
      </c>
    </row>
    <row r="238" spans="1:29" ht="26.25" customHeight="1" x14ac:dyDescent="0.2">
      <c r="A238" s="87"/>
      <c r="B238" s="111" t="str">
        <f t="array" aca="1" ref="B238" ca="1">IFERROR(IMAGE(INDEX(Poke_Ref!$C$2:$C$745, MATCH(C238, Poke_Ref!$B$2:$B$745,0)), 3), "")</f>
        <v/>
      </c>
      <c r="C238" s="125"/>
      <c r="D238" s="125"/>
      <c r="E238" s="126"/>
      <c r="F238" s="125"/>
      <c r="G238" s="127"/>
      <c r="H238" s="125"/>
      <c r="I238" s="125"/>
      <c r="J238" s="125"/>
      <c r="K238" s="125"/>
      <c r="L238" s="115"/>
      <c r="M238" s="115"/>
      <c r="N238" s="115"/>
      <c r="O238" s="115"/>
      <c r="P238" s="115"/>
      <c r="Q238" s="115"/>
      <c r="R238" s="117">
        <f t="shared" si="0"/>
        <v>0</v>
      </c>
      <c r="S238" s="118">
        <f t="shared" si="1"/>
        <v>0</v>
      </c>
      <c r="T238" s="125"/>
      <c r="U238" s="125"/>
      <c r="V238" s="119"/>
      <c r="W238" s="119" t="str">
        <f>IF( ISBLANK(C238), "", VLOOKUP(C238, Poke_Ref!B:D, 3, FALSE) )</f>
        <v/>
      </c>
      <c r="X238" s="120" t="str">
        <f>IF( ISBLANK(C238), "", VLOOKUP(C238, Poke_Ref!B:E, 4, FALSE) )</f>
        <v/>
      </c>
      <c r="Y238" s="125"/>
      <c r="Z238" s="125"/>
      <c r="AA238" s="125"/>
      <c r="AB238" s="125"/>
      <c r="AC238" s="122" t="e">
        <f>IF(VLOOKUP(C238,Hidden_Abilities!B$2:C989, 2, FALSE) = J238, "YES", "NO")</f>
        <v>#N/A</v>
      </c>
    </row>
    <row r="239" spans="1:29" ht="26.25" customHeight="1" x14ac:dyDescent="0.2">
      <c r="A239" s="87"/>
      <c r="B239" s="111" t="str">
        <f t="array" aca="1" ref="B239" ca="1">IFERROR(IMAGE(INDEX(Poke_Ref!$C$2:$C$745, MATCH(C239, Poke_Ref!$B$2:$B$745,0)), 3), "")</f>
        <v/>
      </c>
      <c r="C239" s="128"/>
      <c r="D239" s="128"/>
      <c r="E239" s="129"/>
      <c r="F239" s="128"/>
      <c r="G239" s="129"/>
      <c r="H239" s="128"/>
      <c r="I239" s="128"/>
      <c r="J239" s="128"/>
      <c r="K239" s="128"/>
      <c r="L239" s="129"/>
      <c r="M239" s="129"/>
      <c r="N239" s="129"/>
      <c r="O239" s="129"/>
      <c r="P239" s="129"/>
      <c r="Q239" s="129"/>
      <c r="R239" s="117">
        <f t="shared" si="0"/>
        <v>0</v>
      </c>
      <c r="S239" s="118">
        <f t="shared" si="1"/>
        <v>0</v>
      </c>
      <c r="T239" s="128"/>
      <c r="U239" s="128"/>
      <c r="V239" s="119"/>
      <c r="W239" s="119" t="str">
        <f>IF( ISBLANK(C239), "", VLOOKUP(C239, Poke_Ref!B:D, 3, FALSE) )</f>
        <v/>
      </c>
      <c r="X239" s="120" t="str">
        <f>IF( ISBLANK(C239), "", VLOOKUP(C239, Poke_Ref!B:E, 4, FALSE) )</f>
        <v/>
      </c>
      <c r="Y239" s="128"/>
      <c r="Z239" s="128"/>
      <c r="AA239" s="128"/>
      <c r="AB239" s="128"/>
      <c r="AC239" s="122" t="e">
        <f>IF(VLOOKUP(C239,Hidden_Abilities!B$2:C989, 2, FALSE) = J239, "YES", "NO")</f>
        <v>#N/A</v>
      </c>
    </row>
    <row r="240" spans="1:29" ht="26.25" customHeight="1" x14ac:dyDescent="0.2">
      <c r="A240" s="87"/>
      <c r="B240" s="111" t="str">
        <f t="array" aca="1" ref="B240" ca="1">IFERROR(IMAGE(INDEX(Poke_Ref!$C$2:$C$745, MATCH(C240, Poke_Ref!$B$2:$B$745,0)), 3), "")</f>
        <v/>
      </c>
      <c r="C240" s="128"/>
      <c r="D240" s="128"/>
      <c r="E240" s="129"/>
      <c r="F240" s="128"/>
      <c r="G240" s="129"/>
      <c r="H240" s="128"/>
      <c r="I240" s="128"/>
      <c r="J240" s="128"/>
      <c r="K240" s="128"/>
      <c r="L240" s="129"/>
      <c r="M240" s="129"/>
      <c r="N240" s="129"/>
      <c r="O240" s="129"/>
      <c r="P240" s="129"/>
      <c r="Q240" s="129"/>
      <c r="R240" s="117">
        <f t="shared" si="0"/>
        <v>0</v>
      </c>
      <c r="S240" s="118">
        <f t="shared" si="1"/>
        <v>0</v>
      </c>
      <c r="T240" s="128"/>
      <c r="U240" s="128"/>
      <c r="V240" s="119"/>
      <c r="W240" s="119" t="str">
        <f>IF( ISBLANK(C240), "", VLOOKUP(C240, Poke_Ref!B:D, 3, FALSE) )</f>
        <v/>
      </c>
      <c r="X240" s="120" t="str">
        <f>IF( ISBLANK(C240), "", VLOOKUP(C240, Poke_Ref!B:E, 4, FALSE) )</f>
        <v/>
      </c>
      <c r="Y240" s="128"/>
      <c r="Z240" s="128"/>
      <c r="AA240" s="128"/>
      <c r="AB240" s="128"/>
      <c r="AC240" s="122" t="e">
        <f>IF(VLOOKUP(C240,Hidden_Abilities!B$2:C989, 2, FALSE) = J240, "YES", "NO")</f>
        <v>#N/A</v>
      </c>
    </row>
    <row r="241" spans="1:29" ht="26.25" customHeight="1" x14ac:dyDescent="0.2">
      <c r="A241" s="87"/>
      <c r="B241" s="111" t="str">
        <f t="array" aca="1" ref="B241" ca="1">IFERROR(IMAGE(INDEX(Poke_Ref!$C$2:$C$745, MATCH(C241, Poke_Ref!$B$2:$B$745,0)), 3), "")</f>
        <v/>
      </c>
      <c r="C241" s="128"/>
      <c r="D241" s="128"/>
      <c r="E241" s="129"/>
      <c r="F241" s="128"/>
      <c r="G241" s="129"/>
      <c r="H241" s="128"/>
      <c r="I241" s="128"/>
      <c r="J241" s="128"/>
      <c r="K241" s="128"/>
      <c r="L241" s="129"/>
      <c r="M241" s="129"/>
      <c r="N241" s="129"/>
      <c r="O241" s="129"/>
      <c r="P241" s="129"/>
      <c r="Q241" s="129"/>
      <c r="R241" s="117">
        <f t="shared" si="0"/>
        <v>0</v>
      </c>
      <c r="S241" s="118">
        <f t="shared" si="1"/>
        <v>0</v>
      </c>
      <c r="T241" s="128"/>
      <c r="U241" s="128"/>
      <c r="V241" s="119"/>
      <c r="W241" s="119" t="str">
        <f>IF( ISBLANK(C241), "", VLOOKUP(C241, Poke_Ref!B:D, 3, FALSE) )</f>
        <v/>
      </c>
      <c r="X241" s="120" t="str">
        <f>IF( ISBLANK(C241), "", VLOOKUP(C241, Poke_Ref!B:E, 4, FALSE) )</f>
        <v/>
      </c>
      <c r="Y241" s="128"/>
      <c r="Z241" s="128"/>
      <c r="AA241" s="128"/>
      <c r="AB241" s="128"/>
      <c r="AC241" s="122" t="e">
        <f>IF(VLOOKUP(C241,Hidden_Abilities!B$2:C989, 2, FALSE) = J241, "YES", "NO")</f>
        <v>#N/A</v>
      </c>
    </row>
    <row r="242" spans="1:29" ht="26.25" customHeight="1" x14ac:dyDescent="0.2">
      <c r="A242" s="87"/>
      <c r="B242" s="111" t="str">
        <f t="array" aca="1" ref="B242" ca="1">IFERROR(IMAGE(INDEX(Poke_Ref!$C$2:$C$745, MATCH(C242, Poke_Ref!$B$2:$B$745,0)), 3), "")</f>
        <v/>
      </c>
      <c r="C242" s="128"/>
      <c r="D242" s="128"/>
      <c r="E242" s="129"/>
      <c r="F242" s="128"/>
      <c r="G242" s="129"/>
      <c r="H242" s="128"/>
      <c r="I242" s="128"/>
      <c r="J242" s="128"/>
      <c r="K242" s="128"/>
      <c r="L242" s="129"/>
      <c r="M242" s="129"/>
      <c r="N242" s="129"/>
      <c r="O242" s="129"/>
      <c r="P242" s="129"/>
      <c r="Q242" s="129"/>
      <c r="R242" s="117">
        <f t="shared" si="0"/>
        <v>0</v>
      </c>
      <c r="S242" s="118">
        <f t="shared" si="1"/>
        <v>0</v>
      </c>
      <c r="T242" s="128"/>
      <c r="U242" s="128"/>
      <c r="V242" s="119"/>
      <c r="W242" s="119" t="str">
        <f>IF( ISBLANK(C242), "", VLOOKUP(C242, Poke_Ref!B:D, 3, FALSE) )</f>
        <v/>
      </c>
      <c r="X242" s="120" t="str">
        <f>IF( ISBLANK(C242), "", VLOOKUP(C242, Poke_Ref!B:E, 4, FALSE) )</f>
        <v/>
      </c>
      <c r="Y242" s="128"/>
      <c r="Z242" s="128"/>
      <c r="AA242" s="128"/>
      <c r="AB242" s="128"/>
      <c r="AC242" s="122" t="e">
        <f>IF(VLOOKUP(C242,Hidden_Abilities!B$2:C989, 2, FALSE) = J242, "YES", "NO")</f>
        <v>#N/A</v>
      </c>
    </row>
    <row r="243" spans="1:29" ht="26.25" customHeight="1" x14ac:dyDescent="0.2">
      <c r="A243" s="87"/>
      <c r="B243" s="111" t="str">
        <f t="array" aca="1" ref="B243" ca="1">IFERROR(IMAGE(INDEX(Poke_Ref!$C$2:$C$745, MATCH(C243, Poke_Ref!$B$2:$B$745,0)), 3), "")</f>
        <v/>
      </c>
      <c r="C243" s="128"/>
      <c r="D243" s="128"/>
      <c r="E243" s="129"/>
      <c r="F243" s="128"/>
      <c r="G243" s="129"/>
      <c r="H243" s="128"/>
      <c r="I243" s="128"/>
      <c r="J243" s="128"/>
      <c r="K243" s="128"/>
      <c r="L243" s="129"/>
      <c r="M243" s="129"/>
      <c r="N243" s="129"/>
      <c r="O243" s="129"/>
      <c r="P243" s="129"/>
      <c r="Q243" s="129"/>
      <c r="R243" s="117">
        <f t="shared" si="0"/>
        <v>0</v>
      </c>
      <c r="S243" s="118">
        <f t="shared" si="1"/>
        <v>0</v>
      </c>
      <c r="T243" s="128"/>
      <c r="U243" s="128"/>
      <c r="V243" s="119"/>
      <c r="W243" s="119" t="str">
        <f>IF( ISBLANK(C243), "", VLOOKUP(C243, Poke_Ref!B:D, 3, FALSE) )</f>
        <v/>
      </c>
      <c r="X243" s="120" t="str">
        <f>IF( ISBLANK(C243), "", VLOOKUP(C243, Poke_Ref!B:E, 4, FALSE) )</f>
        <v/>
      </c>
      <c r="Y243" s="128"/>
      <c r="Z243" s="128"/>
      <c r="AA243" s="128"/>
      <c r="AB243" s="128"/>
      <c r="AC243" s="122" t="e">
        <f>IF(VLOOKUP(C243,Hidden_Abilities!B$2:C989, 2, FALSE) = J243, "YES", "NO")</f>
        <v>#N/A</v>
      </c>
    </row>
    <row r="244" spans="1:29" ht="26.25" customHeight="1" x14ac:dyDescent="0.2">
      <c r="A244" s="87"/>
      <c r="B244" s="111" t="str">
        <f t="array" aca="1" ref="B244" ca="1">IFERROR(IMAGE(INDEX(Poke_Ref!$C$2:$C$745, MATCH(C244, Poke_Ref!$B$2:$B$745,0)), 3), "")</f>
        <v/>
      </c>
      <c r="C244" s="128"/>
      <c r="D244" s="128"/>
      <c r="E244" s="129"/>
      <c r="F244" s="128"/>
      <c r="G244" s="129"/>
      <c r="H244" s="128"/>
      <c r="I244" s="128"/>
      <c r="J244" s="128"/>
      <c r="K244" s="128"/>
      <c r="L244" s="129"/>
      <c r="M244" s="129"/>
      <c r="N244" s="129"/>
      <c r="O244" s="129"/>
      <c r="P244" s="129"/>
      <c r="Q244" s="129"/>
      <c r="R244" s="117">
        <f t="shared" si="0"/>
        <v>0</v>
      </c>
      <c r="S244" s="118">
        <f t="shared" si="1"/>
        <v>0</v>
      </c>
      <c r="T244" s="128"/>
      <c r="U244" s="128"/>
      <c r="V244" s="119"/>
      <c r="W244" s="119" t="str">
        <f>IF( ISBLANK(C244), "", VLOOKUP(C244, Poke_Ref!B:D, 3, FALSE) )</f>
        <v/>
      </c>
      <c r="X244" s="120" t="str">
        <f>IF( ISBLANK(C244), "", VLOOKUP(C244, Poke_Ref!B:E, 4, FALSE) )</f>
        <v/>
      </c>
      <c r="Y244" s="128"/>
      <c r="Z244" s="128"/>
      <c r="AA244" s="128"/>
      <c r="AB244" s="128"/>
      <c r="AC244" s="122" t="e">
        <f>IF(VLOOKUP(C244,Hidden_Abilities!B$2:C989, 2, FALSE) = J244, "YES", "NO")</f>
        <v>#N/A</v>
      </c>
    </row>
    <row r="245" spans="1:29" ht="26.25" customHeight="1" x14ac:dyDescent="0.2">
      <c r="A245" s="87"/>
      <c r="B245" s="111" t="str">
        <f t="array" aca="1" ref="B245" ca="1">IFERROR(IMAGE(INDEX(Poke_Ref!$C$2:$C$745, MATCH(C245, Poke_Ref!$B$2:$B$745,0)), 3), "")</f>
        <v/>
      </c>
      <c r="C245" s="128"/>
      <c r="D245" s="128"/>
      <c r="E245" s="129"/>
      <c r="F245" s="128"/>
      <c r="G245" s="129"/>
      <c r="H245" s="128"/>
      <c r="I245" s="128"/>
      <c r="J245" s="128"/>
      <c r="K245" s="128"/>
      <c r="L245" s="129"/>
      <c r="M245" s="129"/>
      <c r="N245" s="129"/>
      <c r="O245" s="129"/>
      <c r="P245" s="129"/>
      <c r="Q245" s="129"/>
      <c r="R245" s="117">
        <f t="shared" si="0"/>
        <v>0</v>
      </c>
      <c r="S245" s="118">
        <f t="shared" si="1"/>
        <v>0</v>
      </c>
      <c r="T245" s="128"/>
      <c r="U245" s="128"/>
      <c r="V245" s="119"/>
      <c r="W245" s="119" t="str">
        <f>IF( ISBLANK(C245), "", VLOOKUP(C245, Poke_Ref!B:D, 3, FALSE) )</f>
        <v/>
      </c>
      <c r="X245" s="120" t="str">
        <f>IF( ISBLANK(C245), "", VLOOKUP(C245, Poke_Ref!B:E, 4, FALSE) )</f>
        <v/>
      </c>
      <c r="Y245" s="128"/>
      <c r="Z245" s="128"/>
      <c r="AA245" s="128"/>
      <c r="AB245" s="128"/>
      <c r="AC245" s="122" t="e">
        <f>IF(VLOOKUP(C245,Hidden_Abilities!B$2:C989, 2, FALSE) = J245, "YES", "NO")</f>
        <v>#N/A</v>
      </c>
    </row>
    <row r="246" spans="1:29" ht="26.25" customHeight="1" x14ac:dyDescent="0.2">
      <c r="A246" s="87"/>
      <c r="B246" s="111" t="str">
        <f t="array" aca="1" ref="B246" ca="1">IFERROR(IMAGE(INDEX(Poke_Ref!$C$2:$C$745, MATCH(C246, Poke_Ref!$B$2:$B$745,0)), 3), "")</f>
        <v/>
      </c>
      <c r="C246" s="128"/>
      <c r="D246" s="128"/>
      <c r="E246" s="129"/>
      <c r="F246" s="128"/>
      <c r="G246" s="129"/>
      <c r="H246" s="128"/>
      <c r="I246" s="128"/>
      <c r="J246" s="128"/>
      <c r="K246" s="128"/>
      <c r="L246" s="129"/>
      <c r="M246" s="129"/>
      <c r="N246" s="129"/>
      <c r="O246" s="129"/>
      <c r="P246" s="129"/>
      <c r="Q246" s="129"/>
      <c r="R246" s="117">
        <f t="shared" si="0"/>
        <v>0</v>
      </c>
      <c r="S246" s="118">
        <f t="shared" si="1"/>
        <v>0</v>
      </c>
      <c r="T246" s="128"/>
      <c r="U246" s="128"/>
      <c r="V246" s="119"/>
      <c r="W246" s="119" t="str">
        <f>IF( ISBLANK(C246), "", VLOOKUP(C246, Poke_Ref!B:D, 3, FALSE) )</f>
        <v/>
      </c>
      <c r="X246" s="120" t="str">
        <f>IF( ISBLANK(C246), "", VLOOKUP(C246, Poke_Ref!B:E, 4, FALSE) )</f>
        <v/>
      </c>
      <c r="Y246" s="128"/>
      <c r="Z246" s="128"/>
      <c r="AA246" s="128"/>
      <c r="AB246" s="128"/>
      <c r="AC246" s="122" t="e">
        <f>IF(VLOOKUP(C246,Hidden_Abilities!B$2:C989, 2, FALSE) = J246, "YES", "NO")</f>
        <v>#N/A</v>
      </c>
    </row>
    <row r="247" spans="1:29" ht="26.25" customHeight="1" x14ac:dyDescent="0.2">
      <c r="A247" s="87"/>
      <c r="B247" s="111" t="str">
        <f t="array" aca="1" ref="B247" ca="1">IFERROR(IMAGE(INDEX(Poke_Ref!$C$2:$C$745, MATCH(C247, Poke_Ref!$B$2:$B$745,0)), 3), "")</f>
        <v/>
      </c>
      <c r="C247" s="128"/>
      <c r="D247" s="128"/>
      <c r="E247" s="129"/>
      <c r="F247" s="128"/>
      <c r="G247" s="129"/>
      <c r="H247" s="128"/>
      <c r="I247" s="128"/>
      <c r="J247" s="128"/>
      <c r="K247" s="128"/>
      <c r="L247" s="129"/>
      <c r="M247" s="129"/>
      <c r="N247" s="129"/>
      <c r="O247" s="129"/>
      <c r="P247" s="129"/>
      <c r="Q247" s="129"/>
      <c r="R247" s="117">
        <f t="shared" si="0"/>
        <v>0</v>
      </c>
      <c r="S247" s="118">
        <f t="shared" si="1"/>
        <v>0</v>
      </c>
      <c r="T247" s="128"/>
      <c r="U247" s="128"/>
      <c r="V247" s="119"/>
      <c r="W247" s="119" t="str">
        <f>IF( ISBLANK(C247), "", VLOOKUP(C247, Poke_Ref!B:D, 3, FALSE) )</f>
        <v/>
      </c>
      <c r="X247" s="120" t="str">
        <f>IF( ISBLANK(C247), "", VLOOKUP(C247, Poke_Ref!B:E, 4, FALSE) )</f>
        <v/>
      </c>
      <c r="Y247" s="128"/>
      <c r="Z247" s="128"/>
      <c r="AA247" s="128"/>
      <c r="AB247" s="128"/>
      <c r="AC247" s="122" t="e">
        <f>IF(VLOOKUP(C247,Hidden_Abilities!B$2:C989, 2, FALSE) = J247, "YES", "NO")</f>
        <v>#N/A</v>
      </c>
    </row>
    <row r="248" spans="1:29" ht="26.25" customHeight="1" x14ac:dyDescent="0.2">
      <c r="A248" s="87"/>
      <c r="B248" s="111" t="str">
        <f t="array" aca="1" ref="B248" ca="1">IFERROR(IMAGE(INDEX(Poke_Ref!$C$2:$C$745, MATCH(C248, Poke_Ref!$B$2:$B$745,0)), 3), "")</f>
        <v/>
      </c>
      <c r="C248" s="128"/>
      <c r="D248" s="128"/>
      <c r="E248" s="129"/>
      <c r="F248" s="128"/>
      <c r="G248" s="129"/>
      <c r="H248" s="128"/>
      <c r="I248" s="128"/>
      <c r="J248" s="128"/>
      <c r="K248" s="128"/>
      <c r="L248" s="129"/>
      <c r="M248" s="129"/>
      <c r="N248" s="129"/>
      <c r="O248" s="129"/>
      <c r="P248" s="129"/>
      <c r="Q248" s="129"/>
      <c r="R248" s="117">
        <f t="shared" si="0"/>
        <v>0</v>
      </c>
      <c r="S248" s="118">
        <f t="shared" si="1"/>
        <v>0</v>
      </c>
      <c r="T248" s="128"/>
      <c r="U248" s="128"/>
      <c r="V248" s="119"/>
      <c r="W248" s="119" t="str">
        <f>IF( ISBLANK(C248), "", VLOOKUP(C248, Poke_Ref!B:D, 3, FALSE) )</f>
        <v/>
      </c>
      <c r="X248" s="120" t="str">
        <f>IF( ISBLANK(C248), "", VLOOKUP(C248, Poke_Ref!B:E, 4, FALSE) )</f>
        <v/>
      </c>
      <c r="Y248" s="128"/>
      <c r="Z248" s="128"/>
      <c r="AA248" s="128"/>
      <c r="AB248" s="128"/>
      <c r="AC248" s="122" t="e">
        <f>IF(VLOOKUP(C248,Hidden_Abilities!B$2:C989, 2, FALSE) = J248, "YES", "NO")</f>
        <v>#N/A</v>
      </c>
    </row>
    <row r="249" spans="1:29" ht="26.25" customHeight="1" x14ac:dyDescent="0.2">
      <c r="A249" s="87"/>
      <c r="B249" s="111" t="str">
        <f t="array" aca="1" ref="B249" ca="1">IFERROR(IMAGE(INDEX(Poke_Ref!$C$2:$C$745, MATCH(C249, Poke_Ref!$B$2:$B$745,0)), 3), "")</f>
        <v/>
      </c>
      <c r="C249" s="128"/>
      <c r="D249" s="128"/>
      <c r="E249" s="129"/>
      <c r="F249" s="128"/>
      <c r="G249" s="129"/>
      <c r="H249" s="128"/>
      <c r="I249" s="128"/>
      <c r="J249" s="128"/>
      <c r="K249" s="128"/>
      <c r="L249" s="129"/>
      <c r="M249" s="129"/>
      <c r="N249" s="129"/>
      <c r="O249" s="129"/>
      <c r="P249" s="129"/>
      <c r="Q249" s="129"/>
      <c r="R249" s="117">
        <f t="shared" si="0"/>
        <v>0</v>
      </c>
      <c r="S249" s="118">
        <f t="shared" si="1"/>
        <v>0</v>
      </c>
      <c r="T249" s="128"/>
      <c r="U249" s="128"/>
      <c r="V249" s="119"/>
      <c r="W249" s="119" t="str">
        <f>IF( ISBLANK(C249), "", VLOOKUP(C249, Poke_Ref!B:D, 3, FALSE) )</f>
        <v/>
      </c>
      <c r="X249" s="120" t="str">
        <f>IF( ISBLANK(C249), "", VLOOKUP(C249, Poke_Ref!B:E, 4, FALSE) )</f>
        <v/>
      </c>
      <c r="Y249" s="128"/>
      <c r="Z249" s="128"/>
      <c r="AA249" s="128"/>
      <c r="AB249" s="128"/>
      <c r="AC249" s="122" t="e">
        <f>IF(VLOOKUP(C249,Hidden_Abilities!B$2:C989, 2, FALSE) = J249, "YES", "NO")</f>
        <v>#N/A</v>
      </c>
    </row>
    <row r="250" spans="1:29" ht="26.25" customHeight="1" x14ac:dyDescent="0.2">
      <c r="A250" s="87"/>
      <c r="B250" s="111" t="str">
        <f t="array" aca="1" ref="B250" ca="1">IFERROR(IMAGE(INDEX(Poke_Ref!$C$2:$C$745, MATCH(C250, Poke_Ref!$B$2:$B$745,0)), 3), "")</f>
        <v/>
      </c>
      <c r="C250" s="128"/>
      <c r="D250" s="128"/>
      <c r="E250" s="129"/>
      <c r="F250" s="128"/>
      <c r="G250" s="129"/>
      <c r="H250" s="128"/>
      <c r="I250" s="128"/>
      <c r="J250" s="128"/>
      <c r="K250" s="128"/>
      <c r="L250" s="129"/>
      <c r="M250" s="129"/>
      <c r="N250" s="129"/>
      <c r="O250" s="129"/>
      <c r="P250" s="129"/>
      <c r="Q250" s="129"/>
      <c r="R250" s="117">
        <f t="shared" si="0"/>
        <v>0</v>
      </c>
      <c r="S250" s="118">
        <f t="shared" si="1"/>
        <v>0</v>
      </c>
      <c r="T250" s="128"/>
      <c r="U250" s="128"/>
      <c r="V250" s="119"/>
      <c r="W250" s="119" t="str">
        <f>IF( ISBLANK(C250), "", VLOOKUP(C250, Poke_Ref!B:D, 3, FALSE) )</f>
        <v/>
      </c>
      <c r="X250" s="120" t="str">
        <f>IF( ISBLANK(C250), "", VLOOKUP(C250, Poke_Ref!B:E, 4, FALSE) )</f>
        <v/>
      </c>
      <c r="Y250" s="128"/>
      <c r="Z250" s="128"/>
      <c r="AA250" s="128"/>
      <c r="AB250" s="128"/>
      <c r="AC250" s="122" t="e">
        <f>IF(VLOOKUP(C250,Hidden_Abilities!B$2:C989, 2, FALSE) = J250, "YES", "NO")</f>
        <v>#N/A</v>
      </c>
    </row>
    <row r="251" spans="1:29" ht="26.25" customHeight="1" x14ac:dyDescent="0.2">
      <c r="A251" s="87"/>
      <c r="B251" s="111" t="str">
        <f t="array" aca="1" ref="B251" ca="1">IFERROR(IMAGE(INDEX(Poke_Ref!$C$2:$C$745, MATCH(C251, Poke_Ref!$B$2:$B$745,0)), 3), "")</f>
        <v/>
      </c>
      <c r="C251" s="128"/>
      <c r="D251" s="128"/>
      <c r="E251" s="129"/>
      <c r="F251" s="128"/>
      <c r="G251" s="129"/>
      <c r="H251" s="128"/>
      <c r="I251" s="128"/>
      <c r="J251" s="128"/>
      <c r="K251" s="128"/>
      <c r="L251" s="129"/>
      <c r="M251" s="129"/>
      <c r="N251" s="129"/>
      <c r="O251" s="129"/>
      <c r="P251" s="129"/>
      <c r="Q251" s="129"/>
      <c r="R251" s="117">
        <f t="shared" si="0"/>
        <v>0</v>
      </c>
      <c r="S251" s="118">
        <f t="shared" si="1"/>
        <v>0</v>
      </c>
      <c r="T251" s="128"/>
      <c r="U251" s="128"/>
      <c r="V251" s="119"/>
      <c r="W251" s="119" t="str">
        <f>IF( ISBLANK(C251), "", VLOOKUP(C251, Poke_Ref!B:D, 3, FALSE) )</f>
        <v/>
      </c>
      <c r="X251" s="120" t="str">
        <f>IF( ISBLANK(C251), "", VLOOKUP(C251, Poke_Ref!B:E, 4, FALSE) )</f>
        <v/>
      </c>
      <c r="Y251" s="128"/>
      <c r="Z251" s="128"/>
      <c r="AA251" s="128"/>
      <c r="AB251" s="128"/>
      <c r="AC251" s="122" t="e">
        <f>IF(VLOOKUP(C251,Hidden_Abilities!B$2:C989, 2, FALSE) = J251, "YES", "NO")</f>
        <v>#N/A</v>
      </c>
    </row>
    <row r="252" spans="1:29" ht="26.25" customHeight="1" x14ac:dyDescent="0.2">
      <c r="A252" s="87"/>
      <c r="B252" s="111" t="str">
        <f t="array" aca="1" ref="B252" ca="1">IFERROR(IMAGE(INDEX(Poke_Ref!$C$2:$C$745, MATCH(C252, Poke_Ref!$B$2:$B$745,0)), 3), "")</f>
        <v/>
      </c>
      <c r="C252" s="128"/>
      <c r="D252" s="128"/>
      <c r="E252" s="129"/>
      <c r="F252" s="128"/>
      <c r="G252" s="129"/>
      <c r="H252" s="128"/>
      <c r="I252" s="128"/>
      <c r="J252" s="128"/>
      <c r="K252" s="128"/>
      <c r="L252" s="129"/>
      <c r="M252" s="129"/>
      <c r="N252" s="129"/>
      <c r="O252" s="129"/>
      <c r="P252" s="129"/>
      <c r="Q252" s="129"/>
      <c r="R252" s="117">
        <f t="shared" si="0"/>
        <v>0</v>
      </c>
      <c r="S252" s="118">
        <f t="shared" si="1"/>
        <v>0</v>
      </c>
      <c r="T252" s="128"/>
      <c r="U252" s="128"/>
      <c r="V252" s="119"/>
      <c r="W252" s="119" t="str">
        <f>IF( ISBLANK(C252), "", VLOOKUP(C252, Poke_Ref!B:D, 3, FALSE) )</f>
        <v/>
      </c>
      <c r="X252" s="120" t="str">
        <f>IF( ISBLANK(C252), "", VLOOKUP(C252, Poke_Ref!B:E, 4, FALSE) )</f>
        <v/>
      </c>
      <c r="Y252" s="128"/>
      <c r="Z252" s="128"/>
      <c r="AA252" s="128"/>
      <c r="AB252" s="128"/>
      <c r="AC252" s="122" t="e">
        <f>IF(VLOOKUP(C252,Hidden_Abilities!B$2:C989, 2, FALSE) = J252, "YES", "NO")</f>
        <v>#N/A</v>
      </c>
    </row>
    <row r="253" spans="1:29" ht="26.25" customHeight="1" x14ac:dyDescent="0.2">
      <c r="A253" s="87"/>
      <c r="B253" s="111" t="str">
        <f t="array" aca="1" ref="B253" ca="1">IFERROR(IMAGE(INDEX(Poke_Ref!$C$2:$C$745, MATCH(C253, Poke_Ref!$B$2:$B$745,0)), 3), "")</f>
        <v/>
      </c>
      <c r="C253" s="128"/>
      <c r="D253" s="128"/>
      <c r="E253" s="129"/>
      <c r="F253" s="128"/>
      <c r="G253" s="129"/>
      <c r="H253" s="128"/>
      <c r="I253" s="128"/>
      <c r="J253" s="128"/>
      <c r="K253" s="128"/>
      <c r="L253" s="129"/>
      <c r="M253" s="129"/>
      <c r="N253" s="129"/>
      <c r="O253" s="129"/>
      <c r="P253" s="129"/>
      <c r="Q253" s="129"/>
      <c r="R253" s="117">
        <f t="shared" si="0"/>
        <v>0</v>
      </c>
      <c r="S253" s="118">
        <f t="shared" si="1"/>
        <v>0</v>
      </c>
      <c r="T253" s="128"/>
      <c r="U253" s="128"/>
      <c r="V253" s="119"/>
      <c r="W253" s="119" t="str">
        <f>IF( ISBLANK(C253), "", VLOOKUP(C253, Poke_Ref!B:D, 3, FALSE) )</f>
        <v/>
      </c>
      <c r="X253" s="120" t="str">
        <f>IF( ISBLANK(C253), "", VLOOKUP(C253, Poke_Ref!B:E, 4, FALSE) )</f>
        <v/>
      </c>
      <c r="Y253" s="128"/>
      <c r="Z253" s="128"/>
      <c r="AA253" s="128"/>
      <c r="AB253" s="128"/>
      <c r="AC253" s="122" t="e">
        <f>IF(VLOOKUP(C253,Hidden_Abilities!B$2:C989, 2, FALSE) = J253, "YES", "NO")</f>
        <v>#N/A</v>
      </c>
    </row>
    <row r="254" spans="1:29" ht="26.25" customHeight="1" x14ac:dyDescent="0.2">
      <c r="A254" s="87"/>
      <c r="B254" s="111" t="str">
        <f t="array" aca="1" ref="B254" ca="1">IFERROR(IMAGE(INDEX(Poke_Ref!$C$2:$C$745, MATCH(C254, Poke_Ref!$B$2:$B$745,0)), 3), "")</f>
        <v/>
      </c>
      <c r="C254" s="128"/>
      <c r="D254" s="128"/>
      <c r="E254" s="129"/>
      <c r="F254" s="128"/>
      <c r="G254" s="129"/>
      <c r="H254" s="128"/>
      <c r="I254" s="128"/>
      <c r="J254" s="128"/>
      <c r="K254" s="128"/>
      <c r="L254" s="129"/>
      <c r="M254" s="129"/>
      <c r="N254" s="129"/>
      <c r="O254" s="129"/>
      <c r="P254" s="129"/>
      <c r="Q254" s="129"/>
      <c r="R254" s="117">
        <f t="shared" si="0"/>
        <v>0</v>
      </c>
      <c r="S254" s="118">
        <f t="shared" si="1"/>
        <v>0</v>
      </c>
      <c r="T254" s="128"/>
      <c r="U254" s="128"/>
      <c r="V254" s="119"/>
      <c r="W254" s="119" t="str">
        <f>IF( ISBLANK(C254), "", VLOOKUP(C254, Poke_Ref!B:D, 3, FALSE) )</f>
        <v/>
      </c>
      <c r="X254" s="120" t="str">
        <f>IF( ISBLANK(C254), "", VLOOKUP(C254, Poke_Ref!B:E, 4, FALSE) )</f>
        <v/>
      </c>
      <c r="Y254" s="128"/>
      <c r="Z254" s="128"/>
      <c r="AA254" s="128"/>
      <c r="AB254" s="128"/>
      <c r="AC254" s="122" t="e">
        <f>IF(VLOOKUP(C254,Hidden_Abilities!B$2:C989, 2, FALSE) = J254, "YES", "NO")</f>
        <v>#N/A</v>
      </c>
    </row>
    <row r="255" spans="1:29" ht="26.25" customHeight="1" x14ac:dyDescent="0.2">
      <c r="A255" s="87"/>
      <c r="B255" s="111" t="str">
        <f t="array" aca="1" ref="B255" ca="1">IFERROR(IMAGE(INDEX(Poke_Ref!$C$2:$C$745, MATCH(C255, Poke_Ref!$B$2:$B$745,0)), 3), "")</f>
        <v/>
      </c>
      <c r="C255" s="128"/>
      <c r="D255" s="128"/>
      <c r="E255" s="129"/>
      <c r="F255" s="128"/>
      <c r="G255" s="129"/>
      <c r="H255" s="128"/>
      <c r="I255" s="128"/>
      <c r="J255" s="128"/>
      <c r="K255" s="128"/>
      <c r="L255" s="129"/>
      <c r="M255" s="129"/>
      <c r="N255" s="129"/>
      <c r="O255" s="129"/>
      <c r="P255" s="129"/>
      <c r="Q255" s="129"/>
      <c r="R255" s="117">
        <f t="shared" si="0"/>
        <v>0</v>
      </c>
      <c r="S255" s="118">
        <f t="shared" si="1"/>
        <v>0</v>
      </c>
      <c r="T255" s="128"/>
      <c r="U255" s="128"/>
      <c r="V255" s="119"/>
      <c r="W255" s="119" t="str">
        <f>IF( ISBLANK(C255), "", VLOOKUP(C255, Poke_Ref!B:D, 3, FALSE) )</f>
        <v/>
      </c>
      <c r="X255" s="120" t="str">
        <f>IF( ISBLANK(C255), "", VLOOKUP(C255, Poke_Ref!B:E, 4, FALSE) )</f>
        <v/>
      </c>
      <c r="Y255" s="128"/>
      <c r="Z255" s="128"/>
      <c r="AA255" s="128"/>
      <c r="AB255" s="128"/>
      <c r="AC255" s="122" t="e">
        <f>IF(VLOOKUP(C255,Hidden_Abilities!B$2:C989, 2, FALSE) = J255, "YES", "NO")</f>
        <v>#N/A</v>
      </c>
    </row>
    <row r="256" spans="1:29" ht="26.25" customHeight="1" x14ac:dyDescent="0.2">
      <c r="A256" s="87"/>
      <c r="B256" s="111" t="str">
        <f t="array" aca="1" ref="B256" ca="1">IFERROR(IMAGE(INDEX(Poke_Ref!$C$2:$C$745, MATCH(C256, Poke_Ref!$B$2:$B$745,0)), 3), "")</f>
        <v/>
      </c>
      <c r="C256" s="128"/>
      <c r="D256" s="128"/>
      <c r="E256" s="129"/>
      <c r="F256" s="128"/>
      <c r="G256" s="129"/>
      <c r="H256" s="128"/>
      <c r="I256" s="128"/>
      <c r="J256" s="128"/>
      <c r="K256" s="128"/>
      <c r="L256" s="129"/>
      <c r="M256" s="129"/>
      <c r="N256" s="129"/>
      <c r="O256" s="129"/>
      <c r="P256" s="129"/>
      <c r="Q256" s="129"/>
      <c r="R256" s="117">
        <f t="shared" si="0"/>
        <v>0</v>
      </c>
      <c r="S256" s="118">
        <f t="shared" si="1"/>
        <v>0</v>
      </c>
      <c r="T256" s="128"/>
      <c r="U256" s="128"/>
      <c r="V256" s="119"/>
      <c r="W256" s="119" t="str">
        <f>IF( ISBLANK(C256), "", VLOOKUP(C256, Poke_Ref!B:D, 3, FALSE) )</f>
        <v/>
      </c>
      <c r="X256" s="120" t="str">
        <f>IF( ISBLANK(C256), "", VLOOKUP(C256, Poke_Ref!B:E, 4, FALSE) )</f>
        <v/>
      </c>
      <c r="Y256" s="128"/>
      <c r="Z256" s="128"/>
      <c r="AA256" s="128"/>
      <c r="AB256" s="128"/>
      <c r="AC256" s="122" t="e">
        <f>IF(VLOOKUP(C256,Hidden_Abilities!B$2:C989, 2, FALSE) = J256, "YES", "NO")</f>
        <v>#N/A</v>
      </c>
    </row>
    <row r="257" spans="1:29" ht="26.25" customHeight="1" x14ac:dyDescent="0.2">
      <c r="A257" s="87"/>
      <c r="B257" s="111" t="str">
        <f t="array" aca="1" ref="B257" ca="1">IFERROR(IMAGE(INDEX(Poke_Ref!$C$2:$C$745, MATCH(C257, Poke_Ref!$B$2:$B$745,0)), 3), "")</f>
        <v/>
      </c>
      <c r="C257" s="128"/>
      <c r="D257" s="128"/>
      <c r="E257" s="129"/>
      <c r="F257" s="128"/>
      <c r="G257" s="129"/>
      <c r="H257" s="128"/>
      <c r="I257" s="128"/>
      <c r="J257" s="128"/>
      <c r="K257" s="128"/>
      <c r="L257" s="129"/>
      <c r="M257" s="129"/>
      <c r="N257" s="129"/>
      <c r="O257" s="129"/>
      <c r="P257" s="129"/>
      <c r="Q257" s="129"/>
      <c r="R257" s="117">
        <f t="shared" si="0"/>
        <v>0</v>
      </c>
      <c r="S257" s="118">
        <f t="shared" si="1"/>
        <v>0</v>
      </c>
      <c r="T257" s="128"/>
      <c r="U257" s="128"/>
      <c r="V257" s="119"/>
      <c r="W257" s="119" t="str">
        <f>IF( ISBLANK(C257), "", VLOOKUP(C257, Poke_Ref!B:D, 3, FALSE) )</f>
        <v/>
      </c>
      <c r="X257" s="120" t="str">
        <f>IF( ISBLANK(C257), "", VLOOKUP(C257, Poke_Ref!B:E, 4, FALSE) )</f>
        <v/>
      </c>
      <c r="Y257" s="128"/>
      <c r="Z257" s="128"/>
      <c r="AA257" s="128"/>
      <c r="AB257" s="128"/>
      <c r="AC257" s="122" t="e">
        <f>IF(VLOOKUP(C257,Hidden_Abilities!B$2:C989, 2, FALSE) = J257, "YES", "NO")</f>
        <v>#N/A</v>
      </c>
    </row>
    <row r="258" spans="1:29" ht="26.25" customHeight="1" x14ac:dyDescent="0.2">
      <c r="A258" s="87"/>
      <c r="B258" s="111" t="str">
        <f t="array" aca="1" ref="B258" ca="1">IFERROR(IMAGE(INDEX(Poke_Ref!$C$2:$C$745, MATCH(C258, Poke_Ref!$B$2:$B$745,0)), 3), "")</f>
        <v/>
      </c>
      <c r="C258" s="128"/>
      <c r="D258" s="128"/>
      <c r="E258" s="129"/>
      <c r="F258" s="128"/>
      <c r="G258" s="129"/>
      <c r="H258" s="128"/>
      <c r="I258" s="128"/>
      <c r="J258" s="128"/>
      <c r="K258" s="128"/>
      <c r="L258" s="129"/>
      <c r="M258" s="129"/>
      <c r="N258" s="129"/>
      <c r="O258" s="129"/>
      <c r="P258" s="129"/>
      <c r="Q258" s="129"/>
      <c r="R258" s="117">
        <f t="shared" si="0"/>
        <v>0</v>
      </c>
      <c r="S258" s="118">
        <f t="shared" si="1"/>
        <v>0</v>
      </c>
      <c r="T258" s="128"/>
      <c r="U258" s="128"/>
      <c r="V258" s="119"/>
      <c r="W258" s="119" t="str">
        <f>IF( ISBLANK(C258), "", VLOOKUP(C258, Poke_Ref!B:D, 3, FALSE) )</f>
        <v/>
      </c>
      <c r="X258" s="120" t="str">
        <f>IF( ISBLANK(C258), "", VLOOKUP(C258, Poke_Ref!B:E, 4, FALSE) )</f>
        <v/>
      </c>
      <c r="Y258" s="128"/>
      <c r="Z258" s="128"/>
      <c r="AA258" s="128"/>
      <c r="AB258" s="128"/>
      <c r="AC258" s="122" t="e">
        <f>IF(VLOOKUP(C258,Hidden_Abilities!B$2:C989, 2, FALSE) = J258, "YES", "NO")</f>
        <v>#N/A</v>
      </c>
    </row>
    <row r="259" spans="1:29" ht="26.25" customHeight="1" x14ac:dyDescent="0.2">
      <c r="A259" s="87"/>
      <c r="B259" s="111" t="str">
        <f t="array" aca="1" ref="B259" ca="1">IFERROR(IMAGE(INDEX(Poke_Ref!$C$2:$C$745, MATCH(C259, Poke_Ref!$B$2:$B$745,0)), 3), "")</f>
        <v/>
      </c>
      <c r="C259" s="128"/>
      <c r="D259" s="128"/>
      <c r="E259" s="129"/>
      <c r="F259" s="128"/>
      <c r="G259" s="129"/>
      <c r="H259" s="128"/>
      <c r="I259" s="128"/>
      <c r="J259" s="128"/>
      <c r="K259" s="128"/>
      <c r="L259" s="129"/>
      <c r="M259" s="129"/>
      <c r="N259" s="129"/>
      <c r="O259" s="129"/>
      <c r="P259" s="129"/>
      <c r="Q259" s="129"/>
      <c r="R259" s="117">
        <f t="shared" si="0"/>
        <v>0</v>
      </c>
      <c r="S259" s="118">
        <f t="shared" si="1"/>
        <v>0</v>
      </c>
      <c r="T259" s="128"/>
      <c r="U259" s="128"/>
      <c r="V259" s="119"/>
      <c r="W259" s="119" t="str">
        <f>IF( ISBLANK(C259), "", VLOOKUP(C259, Poke_Ref!B:D, 3, FALSE) )</f>
        <v/>
      </c>
      <c r="X259" s="120" t="str">
        <f>IF( ISBLANK(C259), "", VLOOKUP(C259, Poke_Ref!B:E, 4, FALSE) )</f>
        <v/>
      </c>
      <c r="Y259" s="128"/>
      <c r="Z259" s="128"/>
      <c r="AA259" s="128"/>
      <c r="AB259" s="128"/>
      <c r="AC259" s="122" t="e">
        <f>IF(VLOOKUP(C259,Hidden_Abilities!B$2:C989, 2, FALSE) = J259, "YES", "NO")</f>
        <v>#N/A</v>
      </c>
    </row>
    <row r="260" spans="1:29" ht="26.25" customHeight="1" x14ac:dyDescent="0.2">
      <c r="A260" s="87"/>
      <c r="B260" s="111" t="str">
        <f t="array" aca="1" ref="B260" ca="1">IFERROR(IMAGE(INDEX(Poke_Ref!$C$2:$C$745, MATCH(C260, Poke_Ref!$B$2:$B$745,0)), 3), "")</f>
        <v/>
      </c>
      <c r="C260" s="128"/>
      <c r="D260" s="128"/>
      <c r="E260" s="129"/>
      <c r="F260" s="128"/>
      <c r="G260" s="129"/>
      <c r="H260" s="128"/>
      <c r="I260" s="128"/>
      <c r="J260" s="128"/>
      <c r="K260" s="128"/>
      <c r="L260" s="129"/>
      <c r="M260" s="129"/>
      <c r="N260" s="129"/>
      <c r="O260" s="129"/>
      <c r="P260" s="129"/>
      <c r="Q260" s="129"/>
      <c r="R260" s="117">
        <f t="shared" si="0"/>
        <v>0</v>
      </c>
      <c r="S260" s="118">
        <f t="shared" si="1"/>
        <v>0</v>
      </c>
      <c r="T260" s="128"/>
      <c r="U260" s="128"/>
      <c r="V260" s="119"/>
      <c r="W260" s="119" t="str">
        <f>IF( ISBLANK(C260), "", VLOOKUP(C260, Poke_Ref!B:D, 3, FALSE) )</f>
        <v/>
      </c>
      <c r="X260" s="120" t="str">
        <f>IF( ISBLANK(C260), "", VLOOKUP(C260, Poke_Ref!B:E, 4, FALSE) )</f>
        <v/>
      </c>
      <c r="Y260" s="128"/>
      <c r="Z260" s="128"/>
      <c r="AA260" s="128"/>
      <c r="AB260" s="128"/>
      <c r="AC260" s="122" t="e">
        <f>IF(VLOOKUP(C260,Hidden_Abilities!B$2:C989, 2, FALSE) = J260, "YES", "NO")</f>
        <v>#N/A</v>
      </c>
    </row>
    <row r="261" spans="1:29" ht="26.25" customHeight="1" x14ac:dyDescent="0.2">
      <c r="A261" s="87"/>
      <c r="B261" s="111" t="str">
        <f t="array" aca="1" ref="B261" ca="1">IFERROR(IMAGE(INDEX(Poke_Ref!$C$2:$C$745, MATCH(C261, Poke_Ref!$B$2:$B$745,0)), 3), "")</f>
        <v/>
      </c>
      <c r="C261" s="128"/>
      <c r="D261" s="128"/>
      <c r="E261" s="129"/>
      <c r="F261" s="128"/>
      <c r="G261" s="129"/>
      <c r="H261" s="128"/>
      <c r="I261" s="128"/>
      <c r="J261" s="128"/>
      <c r="K261" s="128"/>
      <c r="L261" s="129"/>
      <c r="M261" s="129"/>
      <c r="N261" s="129"/>
      <c r="O261" s="129"/>
      <c r="P261" s="129"/>
      <c r="Q261" s="129"/>
      <c r="R261" s="117">
        <f t="shared" si="0"/>
        <v>0</v>
      </c>
      <c r="S261" s="118">
        <f t="shared" si="1"/>
        <v>0</v>
      </c>
      <c r="T261" s="128"/>
      <c r="U261" s="128"/>
      <c r="V261" s="119"/>
      <c r="W261" s="119" t="str">
        <f>IF( ISBLANK(C261), "", VLOOKUP(C261, Poke_Ref!B:D, 3, FALSE) )</f>
        <v/>
      </c>
      <c r="X261" s="120" t="str">
        <f>IF( ISBLANK(C261), "", VLOOKUP(C261, Poke_Ref!B:E, 4, FALSE) )</f>
        <v/>
      </c>
      <c r="Y261" s="128"/>
      <c r="Z261" s="128"/>
      <c r="AA261" s="128"/>
      <c r="AB261" s="128"/>
      <c r="AC261" s="122" t="e">
        <f>IF(VLOOKUP(C261,Hidden_Abilities!B$2:C989, 2, FALSE) = J261, "YES", "NO")</f>
        <v>#N/A</v>
      </c>
    </row>
    <row r="262" spans="1:29" ht="26.25" customHeight="1" x14ac:dyDescent="0.2">
      <c r="A262" s="87"/>
      <c r="B262" s="111" t="str">
        <f t="array" aca="1" ref="B262" ca="1">IFERROR(IMAGE(INDEX(Poke_Ref!$C$2:$C$745, MATCH(C262, Poke_Ref!$B$2:$B$745,0)), 3), "")</f>
        <v/>
      </c>
      <c r="C262" s="128"/>
      <c r="D262" s="128"/>
      <c r="E262" s="129"/>
      <c r="F262" s="128"/>
      <c r="G262" s="129"/>
      <c r="H262" s="128"/>
      <c r="I262" s="128"/>
      <c r="J262" s="128"/>
      <c r="K262" s="128"/>
      <c r="L262" s="129"/>
      <c r="M262" s="129"/>
      <c r="N262" s="129"/>
      <c r="O262" s="129"/>
      <c r="P262" s="129"/>
      <c r="Q262" s="129"/>
      <c r="R262" s="117">
        <f t="shared" si="0"/>
        <v>0</v>
      </c>
      <c r="S262" s="118">
        <f t="shared" si="1"/>
        <v>0</v>
      </c>
      <c r="T262" s="128"/>
      <c r="U262" s="128"/>
      <c r="V262" s="119"/>
      <c r="W262" s="119" t="str">
        <f>IF( ISBLANK(C262), "", VLOOKUP(C262, Poke_Ref!B:D, 3, FALSE) )</f>
        <v/>
      </c>
      <c r="X262" s="120" t="str">
        <f>IF( ISBLANK(C262), "", VLOOKUP(C262, Poke_Ref!B:E, 4, FALSE) )</f>
        <v/>
      </c>
      <c r="Y262" s="128"/>
      <c r="Z262" s="128"/>
      <c r="AA262" s="128"/>
      <c r="AB262" s="128"/>
      <c r="AC262" s="122" t="e">
        <f>IF(VLOOKUP(C262,Hidden_Abilities!B$2:C989, 2, FALSE) = J262, "YES", "NO")</f>
        <v>#N/A</v>
      </c>
    </row>
    <row r="263" spans="1:29" ht="26.25" customHeight="1" x14ac:dyDescent="0.2">
      <c r="A263" s="87"/>
      <c r="B263" s="111" t="str">
        <f t="array" aca="1" ref="B263" ca="1">IFERROR(IMAGE(INDEX(Poke_Ref!$C$2:$C$745, MATCH(C263, Poke_Ref!$B$2:$B$745,0)), 3), "")</f>
        <v/>
      </c>
      <c r="C263" s="128"/>
      <c r="D263" s="128"/>
      <c r="E263" s="129"/>
      <c r="F263" s="128"/>
      <c r="G263" s="129"/>
      <c r="H263" s="128"/>
      <c r="I263" s="128"/>
      <c r="J263" s="128"/>
      <c r="K263" s="128"/>
      <c r="L263" s="129"/>
      <c r="M263" s="129"/>
      <c r="N263" s="129"/>
      <c r="O263" s="129"/>
      <c r="P263" s="129"/>
      <c r="Q263" s="129"/>
      <c r="R263" s="117">
        <f t="shared" si="0"/>
        <v>0</v>
      </c>
      <c r="S263" s="118">
        <f t="shared" si="1"/>
        <v>0</v>
      </c>
      <c r="T263" s="128"/>
      <c r="U263" s="128"/>
      <c r="V263" s="119"/>
      <c r="W263" s="119" t="str">
        <f>IF( ISBLANK(C263), "", VLOOKUP(C263, Poke_Ref!B:D, 3, FALSE) )</f>
        <v/>
      </c>
      <c r="X263" s="120" t="str">
        <f>IF( ISBLANK(C263), "", VLOOKUP(C263, Poke_Ref!B:E, 4, FALSE) )</f>
        <v/>
      </c>
      <c r="Y263" s="128"/>
      <c r="Z263" s="128"/>
      <c r="AA263" s="128"/>
      <c r="AB263" s="128"/>
      <c r="AC263" s="122" t="e">
        <f>IF(VLOOKUP(C263,Hidden_Abilities!B$2:C989, 2, FALSE) = J263, "YES", "NO")</f>
        <v>#N/A</v>
      </c>
    </row>
    <row r="264" spans="1:29" ht="26.25" customHeight="1" x14ac:dyDescent="0.2">
      <c r="A264" s="87"/>
      <c r="B264" s="111" t="str">
        <f t="array" aca="1" ref="B264" ca="1">IFERROR(IMAGE(INDEX(Poke_Ref!$C$2:$C$745, MATCH(C264, Poke_Ref!$B$2:$B$745,0)), 3), "")</f>
        <v/>
      </c>
      <c r="C264" s="128"/>
      <c r="D264" s="128"/>
      <c r="E264" s="129"/>
      <c r="F264" s="128"/>
      <c r="G264" s="129"/>
      <c r="H264" s="128"/>
      <c r="I264" s="128"/>
      <c r="J264" s="128"/>
      <c r="K264" s="128"/>
      <c r="L264" s="129"/>
      <c r="M264" s="129"/>
      <c r="N264" s="129"/>
      <c r="O264" s="129"/>
      <c r="P264" s="129"/>
      <c r="Q264" s="129"/>
      <c r="R264" s="117">
        <f t="shared" si="0"/>
        <v>0</v>
      </c>
      <c r="S264" s="118">
        <f t="shared" si="1"/>
        <v>0</v>
      </c>
      <c r="T264" s="128"/>
      <c r="U264" s="128"/>
      <c r="V264" s="119"/>
      <c r="W264" s="119" t="str">
        <f>IF( ISBLANK(C264), "", VLOOKUP(C264, Poke_Ref!B:D, 3, FALSE) )</f>
        <v/>
      </c>
      <c r="X264" s="120" t="str">
        <f>IF( ISBLANK(C264), "", VLOOKUP(C264, Poke_Ref!B:E, 4, FALSE) )</f>
        <v/>
      </c>
      <c r="Y264" s="128"/>
      <c r="Z264" s="128"/>
      <c r="AA264" s="128"/>
      <c r="AB264" s="128"/>
      <c r="AC264" s="122" t="e">
        <f>IF(VLOOKUP(C264,Hidden_Abilities!B$2:C989, 2, FALSE) = J264, "YES", "NO")</f>
        <v>#N/A</v>
      </c>
    </row>
    <row r="265" spans="1:29" ht="26.25" customHeight="1" x14ac:dyDescent="0.2">
      <c r="A265" s="87"/>
      <c r="B265" s="111" t="str">
        <f t="array" aca="1" ref="B265" ca="1">IFERROR(IMAGE(INDEX(Poke_Ref!$C$2:$C$745, MATCH(C265, Poke_Ref!$B$2:$B$745,0)), 3), "")</f>
        <v/>
      </c>
      <c r="C265" s="128"/>
      <c r="D265" s="128"/>
      <c r="E265" s="129"/>
      <c r="F265" s="128"/>
      <c r="G265" s="129"/>
      <c r="H265" s="128"/>
      <c r="I265" s="128"/>
      <c r="J265" s="128"/>
      <c r="K265" s="128"/>
      <c r="L265" s="129"/>
      <c r="M265" s="129"/>
      <c r="N265" s="129"/>
      <c r="O265" s="129"/>
      <c r="P265" s="129"/>
      <c r="Q265" s="129"/>
      <c r="R265" s="117">
        <f t="shared" si="0"/>
        <v>0</v>
      </c>
      <c r="S265" s="118">
        <f t="shared" si="1"/>
        <v>0</v>
      </c>
      <c r="T265" s="128"/>
      <c r="U265" s="128"/>
      <c r="V265" s="119"/>
      <c r="W265" s="119" t="str">
        <f>IF( ISBLANK(C265), "", VLOOKUP(C265, Poke_Ref!B:D, 3, FALSE) )</f>
        <v/>
      </c>
      <c r="X265" s="120" t="str">
        <f>IF( ISBLANK(C265), "", VLOOKUP(C265, Poke_Ref!B:E, 4, FALSE) )</f>
        <v/>
      </c>
      <c r="Y265" s="128"/>
      <c r="Z265" s="128"/>
      <c r="AA265" s="128"/>
      <c r="AB265" s="128"/>
      <c r="AC265" s="122" t="e">
        <f>IF(VLOOKUP(C265,Hidden_Abilities!B$2:C989, 2, FALSE) = J265, "YES", "NO")</f>
        <v>#N/A</v>
      </c>
    </row>
    <row r="266" spans="1:29" ht="26.25" customHeight="1" x14ac:dyDescent="0.2">
      <c r="A266" s="87"/>
      <c r="B266" s="111" t="str">
        <f t="array" aca="1" ref="B266" ca="1">IFERROR(IMAGE(INDEX(Poke_Ref!$C$2:$C$745, MATCH(C266, Poke_Ref!$B$2:$B$745,0)), 3), "")</f>
        <v/>
      </c>
      <c r="C266" s="128"/>
      <c r="D266" s="128"/>
      <c r="E266" s="129"/>
      <c r="F266" s="128"/>
      <c r="G266" s="129"/>
      <c r="H266" s="128"/>
      <c r="I266" s="128"/>
      <c r="J266" s="128"/>
      <c r="K266" s="128"/>
      <c r="L266" s="129"/>
      <c r="M266" s="129"/>
      <c r="N266" s="129"/>
      <c r="O266" s="129"/>
      <c r="P266" s="129"/>
      <c r="Q266" s="129"/>
      <c r="R266" s="117">
        <f t="shared" si="0"/>
        <v>0</v>
      </c>
      <c r="S266" s="118">
        <f t="shared" si="1"/>
        <v>0</v>
      </c>
      <c r="T266" s="128"/>
      <c r="U266" s="128"/>
      <c r="V266" s="119"/>
      <c r="W266" s="119" t="str">
        <f>IF( ISBLANK(C266), "", VLOOKUP(C266, Poke_Ref!B:D, 3, FALSE) )</f>
        <v/>
      </c>
      <c r="X266" s="120" t="str">
        <f>IF( ISBLANK(C266), "", VLOOKUP(C266, Poke_Ref!B:E, 4, FALSE) )</f>
        <v/>
      </c>
      <c r="Y266" s="128"/>
      <c r="Z266" s="128"/>
      <c r="AA266" s="128"/>
      <c r="AB266" s="128"/>
      <c r="AC266" s="122" t="e">
        <f>IF(VLOOKUP(C266,Hidden_Abilities!B$2:C989, 2, FALSE) = J266, "YES", "NO")</f>
        <v>#N/A</v>
      </c>
    </row>
    <row r="267" spans="1:29" ht="26.25" customHeight="1" x14ac:dyDescent="0.2">
      <c r="A267" s="87"/>
      <c r="B267" s="111" t="str">
        <f t="array" aca="1" ref="B267" ca="1">IFERROR(IMAGE(INDEX(Poke_Ref!$C$2:$C$745, MATCH(C267, Poke_Ref!$B$2:$B$745,0)), 3), "")</f>
        <v/>
      </c>
      <c r="C267" s="128"/>
      <c r="D267" s="128"/>
      <c r="E267" s="129"/>
      <c r="F267" s="128"/>
      <c r="G267" s="129"/>
      <c r="H267" s="128"/>
      <c r="I267" s="128"/>
      <c r="J267" s="128"/>
      <c r="K267" s="128"/>
      <c r="L267" s="129"/>
      <c r="M267" s="129"/>
      <c r="N267" s="129"/>
      <c r="O267" s="129"/>
      <c r="P267" s="129"/>
      <c r="Q267" s="129"/>
      <c r="R267" s="117">
        <f t="shared" si="0"/>
        <v>0</v>
      </c>
      <c r="S267" s="118">
        <f t="shared" si="1"/>
        <v>0</v>
      </c>
      <c r="T267" s="128"/>
      <c r="U267" s="128"/>
      <c r="V267" s="119"/>
      <c r="W267" s="119" t="str">
        <f>IF( ISBLANK(C267), "", VLOOKUP(C267, Poke_Ref!B:D, 3, FALSE) )</f>
        <v/>
      </c>
      <c r="X267" s="120" t="str">
        <f>IF( ISBLANK(C267), "", VLOOKUP(C267, Poke_Ref!B:E, 4, FALSE) )</f>
        <v/>
      </c>
      <c r="Y267" s="128"/>
      <c r="Z267" s="128"/>
      <c r="AA267" s="128"/>
      <c r="AB267" s="128"/>
      <c r="AC267" s="122" t="e">
        <f>IF(VLOOKUP(C267,Hidden_Abilities!B$2:C989, 2, FALSE) = J267, "YES", "NO")</f>
        <v>#N/A</v>
      </c>
    </row>
    <row r="268" spans="1:29" ht="26.25" customHeight="1" x14ac:dyDescent="0.2">
      <c r="A268" s="87"/>
      <c r="B268" s="111" t="str">
        <f t="array" aca="1" ref="B268" ca="1">IFERROR(IMAGE(INDEX(Poke_Ref!$C$2:$C$745, MATCH(C268, Poke_Ref!$B$2:$B$745,0)), 3), "")</f>
        <v/>
      </c>
      <c r="C268" s="128"/>
      <c r="D268" s="128"/>
      <c r="E268" s="129"/>
      <c r="F268" s="128"/>
      <c r="G268" s="129"/>
      <c r="H268" s="128"/>
      <c r="I268" s="128"/>
      <c r="J268" s="128"/>
      <c r="K268" s="128"/>
      <c r="L268" s="129"/>
      <c r="M268" s="129"/>
      <c r="N268" s="129"/>
      <c r="O268" s="129"/>
      <c r="P268" s="129"/>
      <c r="Q268" s="129"/>
      <c r="R268" s="117">
        <f t="shared" si="0"/>
        <v>0</v>
      </c>
      <c r="S268" s="118">
        <f t="shared" si="1"/>
        <v>0</v>
      </c>
      <c r="T268" s="128"/>
      <c r="U268" s="128"/>
      <c r="V268" s="119"/>
      <c r="W268" s="119" t="str">
        <f>IF( ISBLANK(C268), "", VLOOKUP(C268, Poke_Ref!B:D, 3, FALSE) )</f>
        <v/>
      </c>
      <c r="X268" s="120" t="str">
        <f>IF( ISBLANK(C268), "", VLOOKUP(C268, Poke_Ref!B:E, 4, FALSE) )</f>
        <v/>
      </c>
      <c r="Y268" s="128"/>
      <c r="Z268" s="128"/>
      <c r="AA268" s="128"/>
      <c r="AB268" s="128"/>
      <c r="AC268" s="122" t="e">
        <f>IF(VLOOKUP(C268,Hidden_Abilities!B$2:C989, 2, FALSE) = J268, "YES", "NO")</f>
        <v>#N/A</v>
      </c>
    </row>
    <row r="269" spans="1:29" ht="26.25" customHeight="1" x14ac:dyDescent="0.2">
      <c r="A269" s="87"/>
      <c r="B269" s="111" t="str">
        <f t="array" aca="1" ref="B269" ca="1">IFERROR(IMAGE(INDEX(Poke_Ref!$C$2:$C$745, MATCH(C269, Poke_Ref!$B$2:$B$745,0)), 3), "")</f>
        <v/>
      </c>
      <c r="C269" s="128"/>
      <c r="D269" s="128"/>
      <c r="E269" s="129"/>
      <c r="F269" s="128"/>
      <c r="G269" s="129"/>
      <c r="H269" s="128"/>
      <c r="I269" s="128"/>
      <c r="J269" s="128"/>
      <c r="K269" s="128"/>
      <c r="L269" s="129"/>
      <c r="M269" s="129"/>
      <c r="N269" s="129"/>
      <c r="O269" s="129"/>
      <c r="P269" s="129"/>
      <c r="Q269" s="129"/>
      <c r="R269" s="117">
        <f t="shared" si="0"/>
        <v>0</v>
      </c>
      <c r="S269" s="118">
        <f t="shared" si="1"/>
        <v>0</v>
      </c>
      <c r="T269" s="128"/>
      <c r="U269" s="128"/>
      <c r="V269" s="119"/>
      <c r="W269" s="119" t="str">
        <f>IF( ISBLANK(C269), "", VLOOKUP(C269, Poke_Ref!B:D, 3, FALSE) )</f>
        <v/>
      </c>
      <c r="X269" s="120" t="str">
        <f>IF( ISBLANK(C269), "", VLOOKUP(C269, Poke_Ref!B:E, 4, FALSE) )</f>
        <v/>
      </c>
      <c r="Y269" s="128"/>
      <c r="Z269" s="128"/>
      <c r="AA269" s="128"/>
      <c r="AB269" s="128"/>
      <c r="AC269" s="122" t="e">
        <f>IF(VLOOKUP(C269,Hidden_Abilities!B$2:C989, 2, FALSE) = J269, "YES", "NO")</f>
        <v>#N/A</v>
      </c>
    </row>
    <row r="270" spans="1:29" ht="26.25" customHeight="1" x14ac:dyDescent="0.2">
      <c r="A270" s="87"/>
      <c r="B270" s="111" t="str">
        <f t="array" aca="1" ref="B270" ca="1">IFERROR(IMAGE(INDEX(Poke_Ref!$C$2:$C$745, MATCH(C270, Poke_Ref!$B$2:$B$745,0)), 3), "")</f>
        <v/>
      </c>
      <c r="C270" s="128"/>
      <c r="D270" s="128"/>
      <c r="E270" s="129"/>
      <c r="F270" s="128"/>
      <c r="G270" s="129"/>
      <c r="H270" s="128"/>
      <c r="I270" s="128"/>
      <c r="J270" s="128"/>
      <c r="K270" s="128"/>
      <c r="L270" s="129"/>
      <c r="M270" s="129"/>
      <c r="N270" s="129"/>
      <c r="O270" s="129"/>
      <c r="P270" s="129"/>
      <c r="Q270" s="129"/>
      <c r="R270" s="117">
        <f t="shared" si="0"/>
        <v>0</v>
      </c>
      <c r="S270" s="118">
        <f t="shared" si="1"/>
        <v>0</v>
      </c>
      <c r="T270" s="128"/>
      <c r="U270" s="128"/>
      <c r="V270" s="119"/>
      <c r="W270" s="119" t="str">
        <f>IF( ISBLANK(C270), "", VLOOKUP(C270, Poke_Ref!B:D, 3, FALSE) )</f>
        <v/>
      </c>
      <c r="X270" s="120" t="str">
        <f>IF( ISBLANK(C270), "", VLOOKUP(C270, Poke_Ref!B:E, 4, FALSE) )</f>
        <v/>
      </c>
      <c r="Y270" s="128"/>
      <c r="Z270" s="128"/>
      <c r="AA270" s="128"/>
      <c r="AB270" s="128"/>
      <c r="AC270" s="122" t="e">
        <f>IF(VLOOKUP(C270,Hidden_Abilities!B$2:C989, 2, FALSE) = J270, "YES", "NO")</f>
        <v>#N/A</v>
      </c>
    </row>
    <row r="271" spans="1:29" ht="26.25" customHeight="1" x14ac:dyDescent="0.2">
      <c r="A271" s="87"/>
      <c r="B271" s="111" t="str">
        <f t="array" aca="1" ref="B271" ca="1">IFERROR(IMAGE(INDEX(Poke_Ref!$C$2:$C$745, MATCH(C271, Poke_Ref!$B$2:$B$745,0)), 3), "")</f>
        <v/>
      </c>
      <c r="C271" s="128"/>
      <c r="D271" s="128"/>
      <c r="E271" s="129"/>
      <c r="F271" s="128"/>
      <c r="G271" s="129"/>
      <c r="H271" s="128"/>
      <c r="I271" s="128"/>
      <c r="J271" s="128"/>
      <c r="K271" s="128"/>
      <c r="L271" s="129"/>
      <c r="M271" s="129"/>
      <c r="N271" s="129"/>
      <c r="O271" s="129"/>
      <c r="P271" s="129"/>
      <c r="Q271" s="129"/>
      <c r="R271" s="117">
        <f t="shared" si="0"/>
        <v>0</v>
      </c>
      <c r="S271" s="118">
        <f t="shared" si="1"/>
        <v>0</v>
      </c>
      <c r="T271" s="128"/>
      <c r="U271" s="128"/>
      <c r="V271" s="119"/>
      <c r="W271" s="119" t="str">
        <f>IF( ISBLANK(C271), "", VLOOKUP(C271, Poke_Ref!B:D, 3, FALSE) )</f>
        <v/>
      </c>
      <c r="X271" s="120" t="str">
        <f>IF( ISBLANK(C271), "", VLOOKUP(C271, Poke_Ref!B:E, 4, FALSE) )</f>
        <v/>
      </c>
      <c r="Y271" s="128"/>
      <c r="Z271" s="128"/>
      <c r="AA271" s="128"/>
      <c r="AB271" s="128"/>
      <c r="AC271" s="122" t="e">
        <f>IF(VLOOKUP(C271,Hidden_Abilities!B$2:C989, 2, FALSE) = J271, "YES", "NO")</f>
        <v>#N/A</v>
      </c>
    </row>
    <row r="272" spans="1:29" ht="26.25" customHeight="1" x14ac:dyDescent="0.2">
      <c r="A272" s="87"/>
      <c r="B272" s="111" t="str">
        <f t="array" aca="1" ref="B272" ca="1">IFERROR(IMAGE(INDEX(Poke_Ref!$C$2:$C$745, MATCH(C272, Poke_Ref!$B$2:$B$745,0)), 3), "")</f>
        <v/>
      </c>
      <c r="C272" s="128"/>
      <c r="D272" s="128"/>
      <c r="E272" s="129"/>
      <c r="F272" s="128"/>
      <c r="G272" s="129"/>
      <c r="H272" s="128"/>
      <c r="I272" s="128"/>
      <c r="J272" s="128"/>
      <c r="K272" s="128"/>
      <c r="L272" s="129"/>
      <c r="M272" s="129"/>
      <c r="N272" s="129"/>
      <c r="O272" s="129"/>
      <c r="P272" s="129"/>
      <c r="Q272" s="129"/>
      <c r="R272" s="117">
        <f t="shared" si="0"/>
        <v>0</v>
      </c>
      <c r="S272" s="118">
        <f t="shared" si="1"/>
        <v>0</v>
      </c>
      <c r="T272" s="128"/>
      <c r="U272" s="128"/>
      <c r="V272" s="119"/>
      <c r="W272" s="119" t="str">
        <f>IF( ISBLANK(C272), "", VLOOKUP(C272, Poke_Ref!B:D, 3, FALSE) )</f>
        <v/>
      </c>
      <c r="X272" s="120" t="str">
        <f>IF( ISBLANK(C272), "", VLOOKUP(C272, Poke_Ref!B:E, 4, FALSE) )</f>
        <v/>
      </c>
      <c r="Y272" s="128"/>
      <c r="Z272" s="128"/>
      <c r="AA272" s="128"/>
      <c r="AB272" s="128"/>
      <c r="AC272" s="122" t="e">
        <f>IF(VLOOKUP(C272,Hidden_Abilities!B$2:C989, 2, FALSE) = J272, "YES", "NO")</f>
        <v>#N/A</v>
      </c>
    </row>
    <row r="273" spans="1:29" ht="26.25" customHeight="1" x14ac:dyDescent="0.2">
      <c r="A273" s="87"/>
      <c r="B273" s="111" t="str">
        <f t="array" aca="1" ref="B273" ca="1">IFERROR(IMAGE(INDEX(Poke_Ref!$C$2:$C$745, MATCH(C273, Poke_Ref!$B$2:$B$745,0)), 3), "")</f>
        <v/>
      </c>
      <c r="C273" s="128"/>
      <c r="D273" s="128"/>
      <c r="E273" s="129"/>
      <c r="F273" s="128"/>
      <c r="G273" s="129"/>
      <c r="H273" s="128"/>
      <c r="I273" s="128"/>
      <c r="J273" s="128"/>
      <c r="K273" s="128"/>
      <c r="L273" s="129"/>
      <c r="M273" s="129"/>
      <c r="N273" s="129"/>
      <c r="O273" s="129"/>
      <c r="P273" s="129"/>
      <c r="Q273" s="129"/>
      <c r="R273" s="117">
        <f t="shared" si="0"/>
        <v>0</v>
      </c>
      <c r="S273" s="118">
        <f t="shared" si="1"/>
        <v>0</v>
      </c>
      <c r="T273" s="128"/>
      <c r="U273" s="128"/>
      <c r="V273" s="119"/>
      <c r="W273" s="119" t="str">
        <f>IF( ISBLANK(C273), "", VLOOKUP(C273, Poke_Ref!B:D, 3, FALSE) )</f>
        <v/>
      </c>
      <c r="X273" s="120" t="str">
        <f>IF( ISBLANK(C273), "", VLOOKUP(C273, Poke_Ref!B:E, 4, FALSE) )</f>
        <v/>
      </c>
      <c r="Y273" s="128"/>
      <c r="Z273" s="128"/>
      <c r="AA273" s="128"/>
      <c r="AB273" s="128"/>
      <c r="AC273" s="122" t="e">
        <f>IF(VLOOKUP(C273,Hidden_Abilities!B$2:C989, 2, FALSE) = J273, "YES", "NO")</f>
        <v>#N/A</v>
      </c>
    </row>
    <row r="274" spans="1:29" ht="26.25" customHeight="1" x14ac:dyDescent="0.2">
      <c r="A274" s="87"/>
      <c r="B274" s="111" t="str">
        <f t="array" aca="1" ref="B274" ca="1">IFERROR(IMAGE(INDEX(Poke_Ref!$C$2:$C$745, MATCH(C274, Poke_Ref!$B$2:$B$745,0)), 3), "")</f>
        <v/>
      </c>
      <c r="C274" s="128"/>
      <c r="D274" s="128"/>
      <c r="E274" s="129"/>
      <c r="F274" s="128"/>
      <c r="G274" s="129"/>
      <c r="H274" s="128"/>
      <c r="I274" s="128"/>
      <c r="J274" s="128"/>
      <c r="K274" s="128"/>
      <c r="L274" s="129"/>
      <c r="M274" s="129"/>
      <c r="N274" s="129"/>
      <c r="O274" s="129"/>
      <c r="P274" s="129"/>
      <c r="Q274" s="129"/>
      <c r="R274" s="117">
        <f t="shared" si="0"/>
        <v>0</v>
      </c>
      <c r="S274" s="118">
        <f t="shared" si="1"/>
        <v>0</v>
      </c>
      <c r="T274" s="128"/>
      <c r="U274" s="128"/>
      <c r="V274" s="119"/>
      <c r="W274" s="119" t="str">
        <f>IF( ISBLANK(C274), "", VLOOKUP(C274, Poke_Ref!B:D, 3, FALSE) )</f>
        <v/>
      </c>
      <c r="X274" s="120" t="str">
        <f>IF( ISBLANK(C274), "", VLOOKUP(C274, Poke_Ref!B:E, 4, FALSE) )</f>
        <v/>
      </c>
      <c r="Y274" s="128"/>
      <c r="Z274" s="128"/>
      <c r="AA274" s="128"/>
      <c r="AB274" s="128"/>
      <c r="AC274" s="122" t="e">
        <f>IF(VLOOKUP(C274,Hidden_Abilities!B$2:C989, 2, FALSE) = J274, "YES", "NO")</f>
        <v>#N/A</v>
      </c>
    </row>
    <row r="275" spans="1:29" ht="26.25" customHeight="1" x14ac:dyDescent="0.2">
      <c r="A275" s="87"/>
      <c r="B275" s="111" t="str">
        <f t="array" aca="1" ref="B275" ca="1">IFERROR(IMAGE(INDEX(Poke_Ref!$C$2:$C$745, MATCH(C275, Poke_Ref!$B$2:$B$745,0)), 3), "")</f>
        <v/>
      </c>
      <c r="C275" s="128"/>
      <c r="D275" s="128"/>
      <c r="E275" s="129"/>
      <c r="F275" s="128"/>
      <c r="G275" s="129"/>
      <c r="H275" s="128"/>
      <c r="I275" s="128"/>
      <c r="J275" s="128"/>
      <c r="K275" s="128"/>
      <c r="L275" s="129"/>
      <c r="M275" s="129"/>
      <c r="N275" s="129"/>
      <c r="O275" s="129"/>
      <c r="P275" s="129"/>
      <c r="Q275" s="129"/>
      <c r="R275" s="117">
        <f t="shared" si="0"/>
        <v>0</v>
      </c>
      <c r="S275" s="118">
        <f t="shared" si="1"/>
        <v>0</v>
      </c>
      <c r="T275" s="128"/>
      <c r="U275" s="128"/>
      <c r="V275" s="119"/>
      <c r="W275" s="119" t="str">
        <f>IF( ISBLANK(C275), "", VLOOKUP(C275, Poke_Ref!B:D, 3, FALSE) )</f>
        <v/>
      </c>
      <c r="X275" s="120" t="str">
        <f>IF( ISBLANK(C275), "", VLOOKUP(C275, Poke_Ref!B:E, 4, FALSE) )</f>
        <v/>
      </c>
      <c r="Y275" s="128"/>
      <c r="Z275" s="128"/>
      <c r="AA275" s="128"/>
      <c r="AB275" s="128"/>
      <c r="AC275" s="122" t="e">
        <f>IF(VLOOKUP(C275,Hidden_Abilities!B$2:C989, 2, FALSE) = J275, "YES", "NO")</f>
        <v>#N/A</v>
      </c>
    </row>
    <row r="276" spans="1:29" ht="26.25" customHeight="1" x14ac:dyDescent="0.2">
      <c r="A276" s="87"/>
      <c r="B276" s="111" t="str">
        <f t="array" aca="1" ref="B276" ca="1">IFERROR(IMAGE(INDEX(Poke_Ref!$C$2:$C$745, MATCH(C276, Poke_Ref!$B$2:$B$745,0)), 3), "")</f>
        <v/>
      </c>
      <c r="C276" s="128"/>
      <c r="D276" s="128"/>
      <c r="E276" s="129"/>
      <c r="F276" s="128"/>
      <c r="G276" s="129"/>
      <c r="H276" s="128"/>
      <c r="I276" s="128"/>
      <c r="J276" s="128"/>
      <c r="K276" s="128"/>
      <c r="L276" s="129"/>
      <c r="M276" s="129"/>
      <c r="N276" s="129"/>
      <c r="O276" s="129"/>
      <c r="P276" s="129"/>
      <c r="Q276" s="129"/>
      <c r="R276" s="117">
        <f t="shared" si="0"/>
        <v>0</v>
      </c>
      <c r="S276" s="118">
        <f t="shared" si="1"/>
        <v>0</v>
      </c>
      <c r="T276" s="128"/>
      <c r="U276" s="128"/>
      <c r="V276" s="119"/>
      <c r="W276" s="119" t="str">
        <f>IF( ISBLANK(C276), "", VLOOKUP(C276, Poke_Ref!B:D, 3, FALSE) )</f>
        <v/>
      </c>
      <c r="X276" s="120" t="str">
        <f>IF( ISBLANK(C276), "", VLOOKUP(C276, Poke_Ref!B:E, 4, FALSE) )</f>
        <v/>
      </c>
      <c r="Y276" s="128"/>
      <c r="Z276" s="128"/>
      <c r="AA276" s="128"/>
      <c r="AB276" s="128"/>
      <c r="AC276" s="122" t="e">
        <f>IF(VLOOKUP(C276,Hidden_Abilities!B$2:C989, 2, FALSE) = J276, "YES", "NO")</f>
        <v>#N/A</v>
      </c>
    </row>
    <row r="277" spans="1:29" ht="26.25" customHeight="1" x14ac:dyDescent="0.2">
      <c r="A277" s="87"/>
      <c r="B277" s="111" t="str">
        <f t="array" aca="1" ref="B277" ca="1">IFERROR(IMAGE(INDEX(Poke_Ref!$C$2:$C$745, MATCH(C277, Poke_Ref!$B$2:$B$745,0)), 3), "")</f>
        <v/>
      </c>
      <c r="C277" s="128"/>
      <c r="D277" s="128"/>
      <c r="E277" s="129"/>
      <c r="F277" s="128"/>
      <c r="G277" s="129"/>
      <c r="H277" s="128"/>
      <c r="I277" s="128"/>
      <c r="J277" s="128"/>
      <c r="K277" s="128"/>
      <c r="L277" s="129"/>
      <c r="M277" s="129"/>
      <c r="N277" s="129"/>
      <c r="O277" s="129"/>
      <c r="P277" s="129"/>
      <c r="Q277" s="129"/>
      <c r="R277" s="117">
        <f t="shared" si="0"/>
        <v>0</v>
      </c>
      <c r="S277" s="118">
        <f t="shared" si="1"/>
        <v>0</v>
      </c>
      <c r="T277" s="128"/>
      <c r="U277" s="128"/>
      <c r="V277" s="119"/>
      <c r="W277" s="119" t="str">
        <f>IF( ISBLANK(C277), "", VLOOKUP(C277, Poke_Ref!B:D, 3, FALSE) )</f>
        <v/>
      </c>
      <c r="X277" s="120" t="str">
        <f>IF( ISBLANK(C277), "", VLOOKUP(C277, Poke_Ref!B:E, 4, FALSE) )</f>
        <v/>
      </c>
      <c r="Y277" s="128"/>
      <c r="Z277" s="128"/>
      <c r="AA277" s="128"/>
      <c r="AB277" s="128"/>
      <c r="AC277" s="122" t="e">
        <f>IF(VLOOKUP(C277,Hidden_Abilities!B$2:C989, 2, FALSE) = J277, "YES", "NO")</f>
        <v>#N/A</v>
      </c>
    </row>
    <row r="278" spans="1:29" ht="26.25" customHeight="1" x14ac:dyDescent="0.2">
      <c r="A278" s="87"/>
      <c r="B278" s="111" t="str">
        <f t="array" aca="1" ref="B278" ca="1">IFERROR(IMAGE(INDEX(Poke_Ref!$C$2:$C$745, MATCH(C278, Poke_Ref!$B$2:$B$745,0)), 3), "")</f>
        <v/>
      </c>
      <c r="C278" s="128"/>
      <c r="D278" s="128"/>
      <c r="E278" s="129"/>
      <c r="F278" s="128"/>
      <c r="G278" s="129"/>
      <c r="H278" s="128"/>
      <c r="I278" s="128"/>
      <c r="J278" s="128"/>
      <c r="K278" s="128"/>
      <c r="L278" s="129"/>
      <c r="M278" s="129"/>
      <c r="N278" s="129"/>
      <c r="O278" s="129"/>
      <c r="P278" s="129"/>
      <c r="Q278" s="129"/>
      <c r="R278" s="117">
        <f t="shared" si="0"/>
        <v>0</v>
      </c>
      <c r="S278" s="118">
        <f t="shared" si="1"/>
        <v>0</v>
      </c>
      <c r="T278" s="128"/>
      <c r="U278" s="128"/>
      <c r="V278" s="119"/>
      <c r="W278" s="119" t="str">
        <f>IF( ISBLANK(C278), "", VLOOKUP(C278, Poke_Ref!B:D, 3, FALSE) )</f>
        <v/>
      </c>
      <c r="X278" s="120" t="str">
        <f>IF( ISBLANK(C278), "", VLOOKUP(C278, Poke_Ref!B:E, 4, FALSE) )</f>
        <v/>
      </c>
      <c r="Y278" s="128"/>
      <c r="Z278" s="128"/>
      <c r="AA278" s="128"/>
      <c r="AB278" s="128"/>
      <c r="AC278" s="122" t="e">
        <f>IF(VLOOKUP(C278,Hidden_Abilities!B$2:C989, 2, FALSE) = J278, "YES", "NO")</f>
        <v>#N/A</v>
      </c>
    </row>
    <row r="279" spans="1:29" ht="26.25" customHeight="1" x14ac:dyDescent="0.2">
      <c r="A279" s="87"/>
      <c r="B279" s="111" t="str">
        <f t="array" aca="1" ref="B279" ca="1">IFERROR(IMAGE(INDEX(Poke_Ref!$C$2:$C$745, MATCH(C279, Poke_Ref!$B$2:$B$745,0)), 3), "")</f>
        <v/>
      </c>
      <c r="C279" s="128"/>
      <c r="D279" s="128"/>
      <c r="E279" s="129"/>
      <c r="F279" s="128"/>
      <c r="G279" s="129"/>
      <c r="H279" s="128"/>
      <c r="I279" s="128"/>
      <c r="J279" s="128"/>
      <c r="K279" s="128"/>
      <c r="L279" s="129"/>
      <c r="M279" s="129"/>
      <c r="N279" s="129"/>
      <c r="O279" s="129"/>
      <c r="P279" s="129"/>
      <c r="Q279" s="129"/>
      <c r="R279" s="117">
        <f t="shared" si="0"/>
        <v>0</v>
      </c>
      <c r="S279" s="118">
        <f t="shared" si="1"/>
        <v>0</v>
      </c>
      <c r="T279" s="128"/>
      <c r="U279" s="128"/>
      <c r="V279" s="119"/>
      <c r="W279" s="119" t="str">
        <f>IF( ISBLANK(C279), "", VLOOKUP(C279, Poke_Ref!B:D, 3, FALSE) )</f>
        <v/>
      </c>
      <c r="X279" s="120" t="str">
        <f>IF( ISBLANK(C279), "", VLOOKUP(C279, Poke_Ref!B:E, 4, FALSE) )</f>
        <v/>
      </c>
      <c r="Y279" s="128"/>
      <c r="Z279" s="128"/>
      <c r="AA279" s="128"/>
      <c r="AB279" s="128"/>
      <c r="AC279" s="122" t="e">
        <f>IF(VLOOKUP(C279,Hidden_Abilities!B$2:C989, 2, FALSE) = J279, "YES", "NO")</f>
        <v>#N/A</v>
      </c>
    </row>
    <row r="280" spans="1:29" ht="26.25" customHeight="1" x14ac:dyDescent="0.2">
      <c r="A280" s="87"/>
      <c r="B280" s="111" t="str">
        <f t="array" aca="1" ref="B280" ca="1">IFERROR(IMAGE(INDEX(Poke_Ref!$C$2:$C$745, MATCH(C280, Poke_Ref!$B$2:$B$745,0)), 3), "")</f>
        <v/>
      </c>
      <c r="C280" s="128"/>
      <c r="D280" s="128"/>
      <c r="E280" s="129"/>
      <c r="F280" s="128"/>
      <c r="G280" s="129"/>
      <c r="H280" s="128"/>
      <c r="I280" s="128"/>
      <c r="J280" s="128"/>
      <c r="K280" s="128"/>
      <c r="L280" s="129"/>
      <c r="M280" s="129"/>
      <c r="N280" s="129"/>
      <c r="O280" s="129"/>
      <c r="P280" s="129"/>
      <c r="Q280" s="129"/>
      <c r="R280" s="117">
        <f t="shared" si="0"/>
        <v>0</v>
      </c>
      <c r="S280" s="118">
        <f t="shared" si="1"/>
        <v>0</v>
      </c>
      <c r="T280" s="128"/>
      <c r="U280" s="128"/>
      <c r="V280" s="119"/>
      <c r="W280" s="119" t="str">
        <f>IF( ISBLANK(C280), "", VLOOKUP(C280, Poke_Ref!B:D, 3, FALSE) )</f>
        <v/>
      </c>
      <c r="X280" s="120" t="str">
        <f>IF( ISBLANK(C280), "", VLOOKUP(C280, Poke_Ref!B:E, 4, FALSE) )</f>
        <v/>
      </c>
      <c r="Y280" s="128"/>
      <c r="Z280" s="128"/>
      <c r="AA280" s="128"/>
      <c r="AB280" s="128"/>
      <c r="AC280" s="122" t="e">
        <f>IF(VLOOKUP(C280,Hidden_Abilities!B$2:C989, 2, FALSE) = J280, "YES", "NO")</f>
        <v>#N/A</v>
      </c>
    </row>
    <row r="281" spans="1:29" ht="26.25" customHeight="1" x14ac:dyDescent="0.2">
      <c r="A281" s="87"/>
      <c r="B281" s="111" t="str">
        <f t="array" aca="1" ref="B281" ca="1">IFERROR(IMAGE(INDEX(Poke_Ref!$C$2:$C$745, MATCH(C281, Poke_Ref!$B$2:$B$745,0)), 3), "")</f>
        <v/>
      </c>
      <c r="C281" s="128"/>
      <c r="D281" s="128"/>
      <c r="E281" s="129"/>
      <c r="F281" s="128"/>
      <c r="G281" s="129"/>
      <c r="H281" s="128"/>
      <c r="I281" s="128"/>
      <c r="J281" s="128"/>
      <c r="K281" s="128"/>
      <c r="L281" s="129"/>
      <c r="M281" s="129"/>
      <c r="N281" s="129"/>
      <c r="O281" s="129"/>
      <c r="P281" s="129"/>
      <c r="Q281" s="129"/>
      <c r="R281" s="117">
        <f t="shared" si="0"/>
        <v>0</v>
      </c>
      <c r="S281" s="118">
        <f t="shared" si="1"/>
        <v>0</v>
      </c>
      <c r="T281" s="128"/>
      <c r="U281" s="128"/>
      <c r="V281" s="119"/>
      <c r="W281" s="119" t="str">
        <f>IF( ISBLANK(C281), "", VLOOKUP(C281, Poke_Ref!B:D, 3, FALSE) )</f>
        <v/>
      </c>
      <c r="X281" s="120" t="str">
        <f>IF( ISBLANK(C281), "", VLOOKUP(C281, Poke_Ref!B:E, 4, FALSE) )</f>
        <v/>
      </c>
      <c r="Y281" s="128"/>
      <c r="Z281" s="128"/>
      <c r="AA281" s="128"/>
      <c r="AB281" s="128"/>
      <c r="AC281" s="122" t="e">
        <f>IF(VLOOKUP(C281,Hidden_Abilities!B$2:C989, 2, FALSE) = J281, "YES", "NO")</f>
        <v>#N/A</v>
      </c>
    </row>
    <row r="282" spans="1:29" ht="26.25" customHeight="1" x14ac:dyDescent="0.2">
      <c r="A282" s="87"/>
      <c r="B282" s="111" t="str">
        <f t="array" aca="1" ref="B282" ca="1">IFERROR(IMAGE(INDEX(Poke_Ref!$C$2:$C$745, MATCH(C282, Poke_Ref!$B$2:$B$745,0)), 3), "")</f>
        <v/>
      </c>
      <c r="C282" s="128"/>
      <c r="D282" s="128"/>
      <c r="E282" s="129"/>
      <c r="F282" s="128"/>
      <c r="G282" s="129"/>
      <c r="H282" s="128"/>
      <c r="I282" s="128"/>
      <c r="J282" s="128"/>
      <c r="K282" s="128"/>
      <c r="L282" s="129"/>
      <c r="M282" s="129"/>
      <c r="N282" s="129"/>
      <c r="O282" s="129"/>
      <c r="P282" s="129"/>
      <c r="Q282" s="129"/>
      <c r="R282" s="117">
        <f t="shared" si="0"/>
        <v>0</v>
      </c>
      <c r="S282" s="118">
        <f t="shared" si="1"/>
        <v>0</v>
      </c>
      <c r="T282" s="128"/>
      <c r="U282" s="128"/>
      <c r="V282" s="119"/>
      <c r="W282" s="119" t="str">
        <f>IF( ISBLANK(C282), "", VLOOKUP(C282, Poke_Ref!B:D, 3, FALSE) )</f>
        <v/>
      </c>
      <c r="X282" s="120" t="str">
        <f>IF( ISBLANK(C282), "", VLOOKUP(C282, Poke_Ref!B:E, 4, FALSE) )</f>
        <v/>
      </c>
      <c r="Y282" s="128"/>
      <c r="Z282" s="128"/>
      <c r="AA282" s="128"/>
      <c r="AB282" s="128"/>
      <c r="AC282" s="122" t="e">
        <f>IF(VLOOKUP(C282,Hidden_Abilities!B$2:C989, 2, FALSE) = J282, "YES", "NO")</f>
        <v>#N/A</v>
      </c>
    </row>
    <row r="283" spans="1:29" ht="26.25" customHeight="1" x14ac:dyDescent="0.2">
      <c r="A283" s="87"/>
      <c r="B283" s="111" t="str">
        <f t="array" aca="1" ref="B283" ca="1">IFERROR(IMAGE(INDEX(Poke_Ref!$C$2:$C$745, MATCH(C283, Poke_Ref!$B$2:$B$745,0)), 3), "")</f>
        <v/>
      </c>
      <c r="C283" s="128"/>
      <c r="D283" s="128"/>
      <c r="E283" s="129"/>
      <c r="F283" s="128"/>
      <c r="G283" s="129"/>
      <c r="H283" s="128"/>
      <c r="I283" s="128"/>
      <c r="J283" s="128"/>
      <c r="K283" s="128"/>
      <c r="L283" s="129"/>
      <c r="M283" s="129"/>
      <c r="N283" s="129"/>
      <c r="O283" s="129"/>
      <c r="P283" s="129"/>
      <c r="Q283" s="129"/>
      <c r="R283" s="117">
        <f t="shared" si="0"/>
        <v>0</v>
      </c>
      <c r="S283" s="118">
        <f t="shared" si="1"/>
        <v>0</v>
      </c>
      <c r="T283" s="128"/>
      <c r="U283" s="128"/>
      <c r="V283" s="119"/>
      <c r="W283" s="119" t="str">
        <f>IF( ISBLANK(C283), "", VLOOKUP(C283, Poke_Ref!B:D, 3, FALSE) )</f>
        <v/>
      </c>
      <c r="X283" s="120" t="str">
        <f>IF( ISBLANK(C283), "", VLOOKUP(C283, Poke_Ref!B:E, 4, FALSE) )</f>
        <v/>
      </c>
      <c r="Y283" s="128"/>
      <c r="Z283" s="128"/>
      <c r="AA283" s="128"/>
      <c r="AB283" s="128"/>
      <c r="AC283" s="122" t="e">
        <f>IF(VLOOKUP(C283,Hidden_Abilities!B$2:C989, 2, FALSE) = J283, "YES", "NO")</f>
        <v>#N/A</v>
      </c>
    </row>
    <row r="284" spans="1:29" ht="26.25" customHeight="1" x14ac:dyDescent="0.2">
      <c r="A284" s="87"/>
      <c r="B284" s="111" t="str">
        <f t="array" aca="1" ref="B284" ca="1">IFERROR(IMAGE(INDEX(Poke_Ref!$C$2:$C$745, MATCH(C284, Poke_Ref!$B$2:$B$745,0)), 3), "")</f>
        <v/>
      </c>
      <c r="C284" s="128"/>
      <c r="D284" s="128"/>
      <c r="E284" s="129"/>
      <c r="F284" s="128"/>
      <c r="G284" s="129"/>
      <c r="H284" s="128"/>
      <c r="I284" s="128"/>
      <c r="J284" s="128"/>
      <c r="K284" s="128"/>
      <c r="L284" s="129"/>
      <c r="M284" s="129"/>
      <c r="N284" s="129"/>
      <c r="O284" s="129"/>
      <c r="P284" s="129"/>
      <c r="Q284" s="129"/>
      <c r="R284" s="117">
        <f t="shared" si="0"/>
        <v>0</v>
      </c>
      <c r="S284" s="118">
        <f t="shared" si="1"/>
        <v>0</v>
      </c>
      <c r="T284" s="128"/>
      <c r="U284" s="128"/>
      <c r="V284" s="119"/>
      <c r="W284" s="119" t="str">
        <f>IF( ISBLANK(C284), "", VLOOKUP(C284, Poke_Ref!B:D, 3, FALSE) )</f>
        <v/>
      </c>
      <c r="X284" s="120" t="str">
        <f>IF( ISBLANK(C284), "", VLOOKUP(C284, Poke_Ref!B:E, 4, FALSE) )</f>
        <v/>
      </c>
      <c r="Y284" s="128"/>
      <c r="Z284" s="128"/>
      <c r="AA284" s="128"/>
      <c r="AB284" s="128"/>
      <c r="AC284" s="122" t="e">
        <f>IF(VLOOKUP(C284,Hidden_Abilities!B$2:C989, 2, FALSE) = J284, "YES", "NO")</f>
        <v>#N/A</v>
      </c>
    </row>
    <row r="285" spans="1:29" ht="26.25" customHeight="1" x14ac:dyDescent="0.2">
      <c r="A285" s="87"/>
      <c r="B285" s="111" t="str">
        <f t="array" aca="1" ref="B285" ca="1">IFERROR(IMAGE(INDEX(Poke_Ref!$C$2:$C$745, MATCH(C285, Poke_Ref!$B$2:$B$745,0)), 3), "")</f>
        <v/>
      </c>
      <c r="C285" s="128"/>
      <c r="D285" s="128"/>
      <c r="E285" s="129"/>
      <c r="F285" s="128"/>
      <c r="G285" s="129"/>
      <c r="H285" s="128"/>
      <c r="I285" s="128"/>
      <c r="J285" s="128"/>
      <c r="K285" s="128"/>
      <c r="L285" s="129"/>
      <c r="M285" s="129"/>
      <c r="N285" s="129"/>
      <c r="O285" s="129"/>
      <c r="P285" s="129"/>
      <c r="Q285" s="129"/>
      <c r="R285" s="117">
        <f t="shared" si="0"/>
        <v>0</v>
      </c>
      <c r="S285" s="118">
        <f t="shared" si="1"/>
        <v>0</v>
      </c>
      <c r="T285" s="128"/>
      <c r="U285" s="128"/>
      <c r="V285" s="119"/>
      <c r="W285" s="119" t="str">
        <f>IF( ISBLANK(C285), "", VLOOKUP(C285, Poke_Ref!B:D, 3, FALSE) )</f>
        <v/>
      </c>
      <c r="X285" s="120" t="str">
        <f>IF( ISBLANK(C285), "", VLOOKUP(C285, Poke_Ref!B:E, 4, FALSE) )</f>
        <v/>
      </c>
      <c r="Y285" s="128"/>
      <c r="Z285" s="128"/>
      <c r="AA285" s="128"/>
      <c r="AB285" s="128"/>
      <c r="AC285" s="122" t="e">
        <f>IF(VLOOKUP(C285,Hidden_Abilities!B$2:C989, 2, FALSE) = J285, "YES", "NO")</f>
        <v>#N/A</v>
      </c>
    </row>
    <row r="286" spans="1:29" ht="26.25" customHeight="1" x14ac:dyDescent="0.2">
      <c r="A286" s="87"/>
      <c r="B286" s="111" t="str">
        <f t="array" aca="1" ref="B286" ca="1">IFERROR(IMAGE(INDEX(Poke_Ref!$C$2:$C$745, MATCH(C286, Poke_Ref!$B$2:$B$745,0)), 3), "")</f>
        <v/>
      </c>
      <c r="C286" s="128"/>
      <c r="D286" s="128"/>
      <c r="E286" s="129"/>
      <c r="F286" s="128"/>
      <c r="G286" s="129"/>
      <c r="H286" s="128"/>
      <c r="I286" s="128"/>
      <c r="J286" s="128"/>
      <c r="K286" s="128"/>
      <c r="L286" s="129"/>
      <c r="M286" s="129"/>
      <c r="N286" s="129"/>
      <c r="O286" s="129"/>
      <c r="P286" s="129"/>
      <c r="Q286" s="129"/>
      <c r="R286" s="117">
        <f t="shared" si="0"/>
        <v>0</v>
      </c>
      <c r="S286" s="118">
        <f t="shared" si="1"/>
        <v>0</v>
      </c>
      <c r="T286" s="128"/>
      <c r="U286" s="128"/>
      <c r="V286" s="119"/>
      <c r="W286" s="119" t="str">
        <f>IF( ISBLANK(C286), "", VLOOKUP(C286, Poke_Ref!B:D, 3, FALSE) )</f>
        <v/>
      </c>
      <c r="X286" s="120" t="str">
        <f>IF( ISBLANK(C286), "", VLOOKUP(C286, Poke_Ref!B:E, 4, FALSE) )</f>
        <v/>
      </c>
      <c r="Y286" s="128"/>
      <c r="Z286" s="128"/>
      <c r="AA286" s="128"/>
      <c r="AB286" s="128"/>
      <c r="AC286" s="122" t="e">
        <f>IF(VLOOKUP(C286,Hidden_Abilities!B$2:C989, 2, FALSE) = J286, "YES", "NO")</f>
        <v>#N/A</v>
      </c>
    </row>
    <row r="287" spans="1:29" ht="26.25" customHeight="1" x14ac:dyDescent="0.2">
      <c r="A287" s="87"/>
      <c r="B287" s="111" t="str">
        <f t="array" aca="1" ref="B287" ca="1">IFERROR(IMAGE(INDEX(Poke_Ref!$C$2:$C$745, MATCH(C287, Poke_Ref!$B$2:$B$745,0)), 3), "")</f>
        <v/>
      </c>
      <c r="C287" s="128"/>
      <c r="D287" s="128"/>
      <c r="E287" s="129"/>
      <c r="F287" s="128"/>
      <c r="G287" s="129"/>
      <c r="H287" s="128"/>
      <c r="I287" s="128"/>
      <c r="J287" s="128"/>
      <c r="K287" s="128"/>
      <c r="L287" s="129"/>
      <c r="M287" s="129"/>
      <c r="N287" s="129"/>
      <c r="O287" s="129"/>
      <c r="P287" s="129"/>
      <c r="Q287" s="129"/>
      <c r="R287" s="117">
        <f t="shared" si="0"/>
        <v>0</v>
      </c>
      <c r="S287" s="118">
        <f t="shared" si="1"/>
        <v>0</v>
      </c>
      <c r="T287" s="128"/>
      <c r="U287" s="128"/>
      <c r="V287" s="119"/>
      <c r="W287" s="119" t="str">
        <f>IF( ISBLANK(C287), "", VLOOKUP(C287, Poke_Ref!B:D, 3, FALSE) )</f>
        <v/>
      </c>
      <c r="X287" s="120" t="str">
        <f>IF( ISBLANK(C287), "", VLOOKUP(C287, Poke_Ref!B:E, 4, FALSE) )</f>
        <v/>
      </c>
      <c r="Y287" s="128"/>
      <c r="Z287" s="128"/>
      <c r="AA287" s="128"/>
      <c r="AB287" s="128"/>
      <c r="AC287" s="122" t="e">
        <f>IF(VLOOKUP(C287,Hidden_Abilities!B$2:C989, 2, FALSE) = J287, "YES", "NO")</f>
        <v>#N/A</v>
      </c>
    </row>
    <row r="288" spans="1:29" ht="26.25" customHeight="1" x14ac:dyDescent="0.2">
      <c r="A288" s="87"/>
      <c r="B288" s="111" t="str">
        <f t="array" aca="1" ref="B288" ca="1">IFERROR(IMAGE(INDEX(Poke_Ref!$C$2:$C$745, MATCH(C288, Poke_Ref!$B$2:$B$745,0)), 3), "")</f>
        <v/>
      </c>
      <c r="C288" s="128"/>
      <c r="D288" s="128"/>
      <c r="E288" s="129"/>
      <c r="F288" s="128"/>
      <c r="G288" s="129"/>
      <c r="H288" s="128"/>
      <c r="I288" s="128"/>
      <c r="J288" s="128"/>
      <c r="K288" s="128"/>
      <c r="L288" s="129"/>
      <c r="M288" s="129"/>
      <c r="N288" s="129"/>
      <c r="O288" s="129"/>
      <c r="P288" s="129"/>
      <c r="Q288" s="129"/>
      <c r="R288" s="117">
        <f t="shared" si="0"/>
        <v>0</v>
      </c>
      <c r="S288" s="118">
        <f t="shared" si="1"/>
        <v>0</v>
      </c>
      <c r="T288" s="128"/>
      <c r="U288" s="128"/>
      <c r="V288" s="119"/>
      <c r="W288" s="119" t="str">
        <f>IF( ISBLANK(C288), "", VLOOKUP(C288, Poke_Ref!B:D, 3, FALSE) )</f>
        <v/>
      </c>
      <c r="X288" s="120" t="str">
        <f>IF( ISBLANK(C288), "", VLOOKUP(C288, Poke_Ref!B:E, 4, FALSE) )</f>
        <v/>
      </c>
      <c r="Y288" s="128"/>
      <c r="Z288" s="128"/>
      <c r="AA288" s="128"/>
      <c r="AB288" s="128"/>
      <c r="AC288" s="122" t="e">
        <f>IF(VLOOKUP(C288,Hidden_Abilities!B$2:C989, 2, FALSE) = J288, "YES", "NO")</f>
        <v>#N/A</v>
      </c>
    </row>
    <row r="289" spans="1:29" ht="26.25" customHeight="1" x14ac:dyDescent="0.2">
      <c r="A289" s="87"/>
      <c r="B289" s="111" t="str">
        <f t="array" aca="1" ref="B289" ca="1">IFERROR(IMAGE(INDEX(Poke_Ref!$C$2:$C$745, MATCH(C289, Poke_Ref!$B$2:$B$745,0)), 3), "")</f>
        <v/>
      </c>
      <c r="C289" s="128"/>
      <c r="D289" s="128"/>
      <c r="E289" s="129"/>
      <c r="F289" s="128"/>
      <c r="G289" s="129"/>
      <c r="H289" s="128"/>
      <c r="I289" s="128"/>
      <c r="J289" s="128"/>
      <c r="K289" s="128"/>
      <c r="L289" s="129"/>
      <c r="M289" s="129"/>
      <c r="N289" s="129"/>
      <c r="O289" s="129"/>
      <c r="P289" s="129"/>
      <c r="Q289" s="129"/>
      <c r="R289" s="117">
        <f t="shared" si="0"/>
        <v>0</v>
      </c>
      <c r="S289" s="118">
        <f t="shared" si="1"/>
        <v>0</v>
      </c>
      <c r="T289" s="128"/>
      <c r="U289" s="128"/>
      <c r="V289" s="119"/>
      <c r="W289" s="119" t="str">
        <f>IF( ISBLANK(C289), "", VLOOKUP(C289, Poke_Ref!B:D, 3, FALSE) )</f>
        <v/>
      </c>
      <c r="X289" s="120" t="str">
        <f>IF( ISBLANK(C289), "", VLOOKUP(C289, Poke_Ref!B:E, 4, FALSE) )</f>
        <v/>
      </c>
      <c r="Y289" s="128"/>
      <c r="Z289" s="128"/>
      <c r="AA289" s="128"/>
      <c r="AB289" s="128"/>
      <c r="AC289" s="122" t="e">
        <f>IF(VLOOKUP(C289,Hidden_Abilities!B$2:C989, 2, FALSE) = J289, "YES", "NO")</f>
        <v>#N/A</v>
      </c>
    </row>
    <row r="290" spans="1:29" ht="26.25" customHeight="1" x14ac:dyDescent="0.2">
      <c r="A290" s="87"/>
      <c r="B290" s="111" t="str">
        <f t="array" aca="1" ref="B290" ca="1">IFERROR(IMAGE(INDEX(Poke_Ref!$C$2:$C$745, MATCH(C290, Poke_Ref!$B$2:$B$745,0)), 3), "")</f>
        <v/>
      </c>
      <c r="C290" s="128"/>
      <c r="D290" s="128"/>
      <c r="E290" s="129"/>
      <c r="F290" s="128"/>
      <c r="G290" s="129"/>
      <c r="H290" s="128"/>
      <c r="I290" s="128"/>
      <c r="J290" s="128"/>
      <c r="K290" s="128"/>
      <c r="L290" s="129"/>
      <c r="M290" s="129"/>
      <c r="N290" s="129"/>
      <c r="O290" s="129"/>
      <c r="P290" s="129"/>
      <c r="Q290" s="129"/>
      <c r="R290" s="117">
        <f t="shared" si="0"/>
        <v>0</v>
      </c>
      <c r="S290" s="118">
        <f t="shared" si="1"/>
        <v>0</v>
      </c>
      <c r="T290" s="128"/>
      <c r="U290" s="128"/>
      <c r="V290" s="119"/>
      <c r="W290" s="119" t="str">
        <f>IF( ISBLANK(C290), "", VLOOKUP(C290, Poke_Ref!B:D, 3, FALSE) )</f>
        <v/>
      </c>
      <c r="X290" s="120" t="str">
        <f>IF( ISBLANK(C290), "", VLOOKUP(C290, Poke_Ref!B:E, 4, FALSE) )</f>
        <v/>
      </c>
      <c r="Y290" s="128"/>
      <c r="Z290" s="128"/>
      <c r="AA290" s="128"/>
      <c r="AB290" s="128"/>
      <c r="AC290" s="122" t="e">
        <f>IF(VLOOKUP(C290,Hidden_Abilities!B$2:C989, 2, FALSE) = J290, "YES", "NO")</f>
        <v>#N/A</v>
      </c>
    </row>
    <row r="291" spans="1:29" ht="26.25" customHeight="1" x14ac:dyDescent="0.2">
      <c r="A291" s="87"/>
      <c r="B291" s="111" t="str">
        <f t="array" aca="1" ref="B291" ca="1">IFERROR(IMAGE(INDEX(Poke_Ref!$C$2:$C$745, MATCH(C291, Poke_Ref!$B$2:$B$745,0)), 3), "")</f>
        <v/>
      </c>
      <c r="C291" s="128"/>
      <c r="D291" s="128"/>
      <c r="E291" s="129"/>
      <c r="F291" s="128"/>
      <c r="G291" s="129"/>
      <c r="H291" s="128"/>
      <c r="I291" s="128"/>
      <c r="J291" s="128"/>
      <c r="K291" s="128"/>
      <c r="L291" s="129"/>
      <c r="M291" s="129"/>
      <c r="N291" s="129"/>
      <c r="O291" s="129"/>
      <c r="P291" s="129"/>
      <c r="Q291" s="129"/>
      <c r="R291" s="117">
        <f t="shared" si="0"/>
        <v>0</v>
      </c>
      <c r="S291" s="118">
        <f t="shared" si="1"/>
        <v>0</v>
      </c>
      <c r="T291" s="128"/>
      <c r="U291" s="128"/>
      <c r="V291" s="119"/>
      <c r="W291" s="119" t="str">
        <f>IF( ISBLANK(C291), "", VLOOKUP(C291, Poke_Ref!B:D, 3, FALSE) )</f>
        <v/>
      </c>
      <c r="X291" s="120" t="str">
        <f>IF( ISBLANK(C291), "", VLOOKUP(C291, Poke_Ref!B:E, 4, FALSE) )</f>
        <v/>
      </c>
      <c r="Y291" s="128"/>
      <c r="Z291" s="128"/>
      <c r="AA291" s="128"/>
      <c r="AB291" s="128"/>
      <c r="AC291" s="122" t="e">
        <f>IF(VLOOKUP(C291,Hidden_Abilities!B$2:C989, 2, FALSE) = J291, "YES", "NO")</f>
        <v>#N/A</v>
      </c>
    </row>
    <row r="292" spans="1:29" ht="26.25" customHeight="1" x14ac:dyDescent="0.2">
      <c r="A292" s="87"/>
      <c r="B292" s="111" t="str">
        <f t="array" aca="1" ref="B292" ca="1">IFERROR(IMAGE(INDEX(Poke_Ref!$C$2:$C$745, MATCH(C292, Poke_Ref!$B$2:$B$745,0)), 3), "")</f>
        <v/>
      </c>
      <c r="C292" s="128"/>
      <c r="D292" s="128"/>
      <c r="E292" s="129"/>
      <c r="F292" s="128"/>
      <c r="G292" s="129"/>
      <c r="H292" s="128"/>
      <c r="I292" s="128"/>
      <c r="J292" s="128"/>
      <c r="K292" s="128"/>
      <c r="L292" s="129"/>
      <c r="M292" s="129"/>
      <c r="N292" s="129"/>
      <c r="O292" s="129"/>
      <c r="P292" s="129"/>
      <c r="Q292" s="129"/>
      <c r="R292" s="117">
        <f t="shared" si="0"/>
        <v>0</v>
      </c>
      <c r="S292" s="118">
        <f t="shared" si="1"/>
        <v>0</v>
      </c>
      <c r="T292" s="128"/>
      <c r="U292" s="128"/>
      <c r="V292" s="119"/>
      <c r="W292" s="119" t="str">
        <f>IF( ISBLANK(C292), "", VLOOKUP(C292, Poke_Ref!B:D, 3, FALSE) )</f>
        <v/>
      </c>
      <c r="X292" s="120" t="str">
        <f>IF( ISBLANK(C292), "", VLOOKUP(C292, Poke_Ref!B:E, 4, FALSE) )</f>
        <v/>
      </c>
      <c r="Y292" s="128"/>
      <c r="Z292" s="128"/>
      <c r="AA292" s="128"/>
      <c r="AB292" s="128"/>
      <c r="AC292" s="122" t="e">
        <f>IF(VLOOKUP(C292,Hidden_Abilities!B$2:C989, 2, FALSE) = J292, "YES", "NO")</f>
        <v>#N/A</v>
      </c>
    </row>
    <row r="293" spans="1:29" ht="26.25" customHeight="1" x14ac:dyDescent="0.2">
      <c r="A293" s="87"/>
      <c r="B293" s="111" t="str">
        <f t="array" aca="1" ref="B293" ca="1">IFERROR(IMAGE(INDEX(Poke_Ref!$C$2:$C$745, MATCH(C293, Poke_Ref!$B$2:$B$745,0)), 3), "")</f>
        <v/>
      </c>
      <c r="C293" s="128"/>
      <c r="D293" s="128"/>
      <c r="E293" s="129"/>
      <c r="F293" s="128"/>
      <c r="G293" s="129"/>
      <c r="H293" s="128"/>
      <c r="I293" s="128"/>
      <c r="J293" s="128"/>
      <c r="K293" s="128"/>
      <c r="L293" s="129"/>
      <c r="M293" s="129"/>
      <c r="N293" s="129"/>
      <c r="O293" s="129"/>
      <c r="P293" s="129"/>
      <c r="Q293" s="129"/>
      <c r="R293" s="117">
        <f t="shared" si="0"/>
        <v>0</v>
      </c>
      <c r="S293" s="118">
        <f t="shared" si="1"/>
        <v>0</v>
      </c>
      <c r="T293" s="128"/>
      <c r="U293" s="128"/>
      <c r="V293" s="119"/>
      <c r="W293" s="119" t="str">
        <f>IF( ISBLANK(C293), "", VLOOKUP(C293, Poke_Ref!B:D, 3, FALSE) )</f>
        <v/>
      </c>
      <c r="X293" s="120" t="str">
        <f>IF( ISBLANK(C293), "", VLOOKUP(C293, Poke_Ref!B:E, 4, FALSE) )</f>
        <v/>
      </c>
      <c r="Y293" s="128"/>
      <c r="Z293" s="128"/>
      <c r="AA293" s="128"/>
      <c r="AB293" s="128"/>
      <c r="AC293" s="122" t="e">
        <f>IF(VLOOKUP(C293,Hidden_Abilities!B$2:C989, 2, FALSE) = J293, "YES", "NO")</f>
        <v>#N/A</v>
      </c>
    </row>
    <row r="294" spans="1:29" ht="26.25" customHeight="1" x14ac:dyDescent="0.2">
      <c r="A294" s="87"/>
      <c r="B294" s="111" t="str">
        <f t="array" aca="1" ref="B294" ca="1">IFERROR(IMAGE(INDEX(Poke_Ref!$C$2:$C$745, MATCH(C294, Poke_Ref!$B$2:$B$745,0)), 3), "")</f>
        <v/>
      </c>
      <c r="C294" s="128"/>
      <c r="D294" s="128"/>
      <c r="E294" s="129"/>
      <c r="F294" s="128"/>
      <c r="G294" s="129"/>
      <c r="H294" s="128"/>
      <c r="I294" s="128"/>
      <c r="J294" s="128"/>
      <c r="K294" s="128"/>
      <c r="L294" s="129"/>
      <c r="M294" s="129"/>
      <c r="N294" s="129"/>
      <c r="O294" s="129"/>
      <c r="P294" s="129"/>
      <c r="Q294" s="129"/>
      <c r="R294" s="117">
        <f t="shared" si="0"/>
        <v>0</v>
      </c>
      <c r="S294" s="118">
        <f t="shared" si="1"/>
        <v>0</v>
      </c>
      <c r="T294" s="128"/>
      <c r="U294" s="128"/>
      <c r="V294" s="119"/>
      <c r="W294" s="119" t="str">
        <f>IF( ISBLANK(C294), "", VLOOKUP(C294, Poke_Ref!B:D, 3, FALSE) )</f>
        <v/>
      </c>
      <c r="X294" s="120" t="str">
        <f>IF( ISBLANK(C294), "", VLOOKUP(C294, Poke_Ref!B:E, 4, FALSE) )</f>
        <v/>
      </c>
      <c r="Y294" s="128"/>
      <c r="Z294" s="128"/>
      <c r="AA294" s="128"/>
      <c r="AB294" s="128"/>
      <c r="AC294" s="122" t="e">
        <f>IF(VLOOKUP(C294,Hidden_Abilities!B$2:C989, 2, FALSE) = J294, "YES", "NO")</f>
        <v>#N/A</v>
      </c>
    </row>
    <row r="295" spans="1:29" ht="26.25" customHeight="1" x14ac:dyDescent="0.2">
      <c r="A295" s="87"/>
      <c r="B295" s="111" t="str">
        <f t="array" aca="1" ref="B295" ca="1">IFERROR(IMAGE(INDEX(Poke_Ref!$C$2:$C$745, MATCH(C295, Poke_Ref!$B$2:$B$745,0)), 3), "")</f>
        <v/>
      </c>
      <c r="C295" s="128"/>
      <c r="D295" s="128"/>
      <c r="E295" s="129"/>
      <c r="F295" s="128"/>
      <c r="G295" s="129"/>
      <c r="H295" s="128"/>
      <c r="I295" s="128"/>
      <c r="J295" s="128"/>
      <c r="K295" s="128"/>
      <c r="L295" s="129"/>
      <c r="M295" s="129"/>
      <c r="N295" s="129"/>
      <c r="O295" s="129"/>
      <c r="P295" s="129"/>
      <c r="Q295" s="129"/>
      <c r="R295" s="117">
        <f t="shared" si="0"/>
        <v>0</v>
      </c>
      <c r="S295" s="118">
        <f t="shared" si="1"/>
        <v>0</v>
      </c>
      <c r="T295" s="128"/>
      <c r="U295" s="128"/>
      <c r="V295" s="119"/>
      <c r="W295" s="119" t="str">
        <f>IF( ISBLANK(C295), "", VLOOKUP(C295, Poke_Ref!B:D, 3, FALSE) )</f>
        <v/>
      </c>
      <c r="X295" s="120" t="str">
        <f>IF( ISBLANK(C295), "", VLOOKUP(C295, Poke_Ref!B:E, 4, FALSE) )</f>
        <v/>
      </c>
      <c r="Y295" s="128"/>
      <c r="Z295" s="128"/>
      <c r="AA295" s="128"/>
      <c r="AB295" s="128"/>
      <c r="AC295" s="122" t="e">
        <f>IF(VLOOKUP(C295,Hidden_Abilities!B$2:C989, 2, FALSE) = J295, "YES", "NO")</f>
        <v>#N/A</v>
      </c>
    </row>
    <row r="296" spans="1:29" ht="26.25" customHeight="1" x14ac:dyDescent="0.2">
      <c r="A296" s="87"/>
      <c r="B296" s="111" t="str">
        <f t="array" aca="1" ref="B296" ca="1">IFERROR(IMAGE(INDEX(Poke_Ref!$C$2:$C$745, MATCH(C296, Poke_Ref!$B$2:$B$745,0)), 3), "")</f>
        <v/>
      </c>
      <c r="C296" s="128"/>
      <c r="D296" s="128"/>
      <c r="E296" s="129"/>
      <c r="F296" s="128"/>
      <c r="G296" s="129"/>
      <c r="H296" s="128"/>
      <c r="I296" s="128"/>
      <c r="J296" s="128"/>
      <c r="K296" s="128"/>
      <c r="L296" s="129"/>
      <c r="M296" s="129"/>
      <c r="N296" s="129"/>
      <c r="O296" s="129"/>
      <c r="P296" s="129"/>
      <c r="Q296" s="129"/>
      <c r="R296" s="117">
        <f t="shared" si="0"/>
        <v>0</v>
      </c>
      <c r="S296" s="118">
        <f t="shared" si="1"/>
        <v>0</v>
      </c>
      <c r="T296" s="128"/>
      <c r="U296" s="128"/>
      <c r="V296" s="119"/>
      <c r="W296" s="119" t="str">
        <f>IF( ISBLANK(C296), "", VLOOKUP(C296, Poke_Ref!B:D, 3, FALSE) )</f>
        <v/>
      </c>
      <c r="X296" s="120" t="str">
        <f>IF( ISBLANK(C296), "", VLOOKUP(C296, Poke_Ref!B:E, 4, FALSE) )</f>
        <v/>
      </c>
      <c r="Y296" s="128"/>
      <c r="Z296" s="128"/>
      <c r="AA296" s="128"/>
      <c r="AB296" s="128"/>
      <c r="AC296" s="122" t="e">
        <f>IF(VLOOKUP(C296,Hidden_Abilities!B$2:C989, 2, FALSE) = J296, "YES", "NO")</f>
        <v>#N/A</v>
      </c>
    </row>
    <row r="297" spans="1:29" ht="26.25" customHeight="1" x14ac:dyDescent="0.2">
      <c r="A297" s="87"/>
      <c r="B297" s="111" t="str">
        <f t="array" aca="1" ref="B297" ca="1">IFERROR(IMAGE(INDEX(Poke_Ref!$C$2:$C$745, MATCH(C297, Poke_Ref!$B$2:$B$745,0)), 3), "")</f>
        <v/>
      </c>
      <c r="C297" s="128"/>
      <c r="D297" s="128"/>
      <c r="E297" s="129"/>
      <c r="F297" s="128"/>
      <c r="G297" s="129"/>
      <c r="H297" s="128"/>
      <c r="I297" s="128"/>
      <c r="J297" s="128"/>
      <c r="K297" s="128"/>
      <c r="L297" s="129"/>
      <c r="M297" s="129"/>
      <c r="N297" s="129"/>
      <c r="O297" s="129"/>
      <c r="P297" s="129"/>
      <c r="Q297" s="129"/>
      <c r="R297" s="117">
        <f t="shared" si="0"/>
        <v>0</v>
      </c>
      <c r="S297" s="118">
        <f t="shared" si="1"/>
        <v>0</v>
      </c>
      <c r="T297" s="128"/>
      <c r="U297" s="128"/>
      <c r="V297" s="119"/>
      <c r="W297" s="119" t="str">
        <f>IF( ISBLANK(C297), "", VLOOKUP(C297, Poke_Ref!B:D, 3, FALSE) )</f>
        <v/>
      </c>
      <c r="X297" s="120" t="str">
        <f>IF( ISBLANK(C297), "", VLOOKUP(C297, Poke_Ref!B:E, 4, FALSE) )</f>
        <v/>
      </c>
      <c r="Y297" s="128"/>
      <c r="Z297" s="128"/>
      <c r="AA297" s="128"/>
      <c r="AB297" s="128"/>
      <c r="AC297" s="122" t="e">
        <f>IF(VLOOKUP(C297,Hidden_Abilities!B$2:C989, 2, FALSE) = J297, "YES", "NO")</f>
        <v>#N/A</v>
      </c>
    </row>
    <row r="298" spans="1:29" ht="26.25" customHeight="1" x14ac:dyDescent="0.2">
      <c r="A298" s="87"/>
      <c r="B298" s="111" t="str">
        <f t="array" aca="1" ref="B298" ca="1">IFERROR(IMAGE(INDEX(Poke_Ref!$C$2:$C$745, MATCH(C298, Poke_Ref!$B$2:$B$745,0)), 3), "")</f>
        <v/>
      </c>
      <c r="C298" s="128"/>
      <c r="D298" s="128"/>
      <c r="E298" s="129"/>
      <c r="F298" s="128"/>
      <c r="G298" s="129"/>
      <c r="H298" s="128"/>
      <c r="I298" s="128"/>
      <c r="J298" s="128"/>
      <c r="K298" s="128"/>
      <c r="L298" s="129"/>
      <c r="M298" s="129"/>
      <c r="N298" s="129"/>
      <c r="O298" s="129"/>
      <c r="P298" s="129"/>
      <c r="Q298" s="129"/>
      <c r="R298" s="117">
        <f t="shared" si="0"/>
        <v>0</v>
      </c>
      <c r="S298" s="118">
        <f t="shared" si="1"/>
        <v>0</v>
      </c>
      <c r="T298" s="128"/>
      <c r="U298" s="128"/>
      <c r="V298" s="119"/>
      <c r="W298" s="119" t="str">
        <f>IF( ISBLANK(C298), "", VLOOKUP(C298, Poke_Ref!B:D, 3, FALSE) )</f>
        <v/>
      </c>
      <c r="X298" s="120" t="str">
        <f>IF( ISBLANK(C298), "", VLOOKUP(C298, Poke_Ref!B:E, 4, FALSE) )</f>
        <v/>
      </c>
      <c r="Y298" s="128"/>
      <c r="Z298" s="128"/>
      <c r="AA298" s="128"/>
      <c r="AB298" s="128"/>
      <c r="AC298" s="122" t="e">
        <f>IF(VLOOKUP(C298,Hidden_Abilities!B$2:C989, 2, FALSE) = J298, "YES", "NO")</f>
        <v>#N/A</v>
      </c>
    </row>
    <row r="299" spans="1:29" ht="26.25" customHeight="1" x14ac:dyDescent="0.2">
      <c r="A299" s="87"/>
      <c r="B299" s="111" t="str">
        <f t="array" aca="1" ref="B299" ca="1">IFERROR(IMAGE(INDEX(Poke_Ref!$C$2:$C$745, MATCH(C299, Poke_Ref!$B$2:$B$745,0)), 3), "")</f>
        <v/>
      </c>
      <c r="C299" s="128"/>
      <c r="D299" s="128"/>
      <c r="E299" s="129"/>
      <c r="F299" s="128"/>
      <c r="G299" s="129"/>
      <c r="H299" s="128"/>
      <c r="I299" s="128"/>
      <c r="J299" s="128"/>
      <c r="K299" s="128"/>
      <c r="L299" s="129"/>
      <c r="M299" s="129"/>
      <c r="N299" s="129"/>
      <c r="O299" s="129"/>
      <c r="P299" s="129"/>
      <c r="Q299" s="129"/>
      <c r="R299" s="117">
        <f t="shared" si="0"/>
        <v>0</v>
      </c>
      <c r="S299" s="118">
        <f t="shared" si="1"/>
        <v>0</v>
      </c>
      <c r="T299" s="128"/>
      <c r="U299" s="128"/>
      <c r="V299" s="119"/>
      <c r="W299" s="119" t="str">
        <f>IF( ISBLANK(C299), "", VLOOKUP(C299, Poke_Ref!B:D, 3, FALSE) )</f>
        <v/>
      </c>
      <c r="X299" s="120" t="str">
        <f>IF( ISBLANK(C299), "", VLOOKUP(C299, Poke_Ref!B:E, 4, FALSE) )</f>
        <v/>
      </c>
      <c r="Y299" s="128"/>
      <c r="Z299" s="128"/>
      <c r="AA299" s="128"/>
      <c r="AB299" s="128"/>
      <c r="AC299" s="122" t="e">
        <f>IF(VLOOKUP(C299,Hidden_Abilities!B$2:C989, 2, FALSE) = J299, "YES", "NO")</f>
        <v>#N/A</v>
      </c>
    </row>
    <row r="300" spans="1:29" ht="26.25" customHeight="1" x14ac:dyDescent="0.2">
      <c r="A300" s="87"/>
      <c r="B300" s="111" t="str">
        <f t="array" aca="1" ref="B300" ca="1">IFERROR(IMAGE(INDEX(Poke_Ref!$C$2:$C$745, MATCH(C300, Poke_Ref!$B$2:$B$745,0)), 3), "")</f>
        <v/>
      </c>
      <c r="C300" s="128"/>
      <c r="D300" s="128"/>
      <c r="E300" s="129"/>
      <c r="F300" s="128"/>
      <c r="G300" s="129"/>
      <c r="H300" s="128"/>
      <c r="I300" s="128"/>
      <c r="J300" s="128"/>
      <c r="K300" s="128"/>
      <c r="L300" s="129"/>
      <c r="M300" s="129"/>
      <c r="N300" s="129"/>
      <c r="O300" s="129"/>
      <c r="P300" s="129"/>
      <c r="Q300" s="129"/>
      <c r="R300" s="117">
        <f t="shared" si="0"/>
        <v>0</v>
      </c>
      <c r="S300" s="118">
        <f t="shared" si="1"/>
        <v>0</v>
      </c>
      <c r="T300" s="128"/>
      <c r="U300" s="128"/>
      <c r="V300" s="119"/>
      <c r="W300" s="119" t="str">
        <f>IF( ISBLANK(C300), "", VLOOKUP(C300, Poke_Ref!B:D, 3, FALSE) )</f>
        <v/>
      </c>
      <c r="X300" s="120" t="str">
        <f>IF( ISBLANK(C300), "", VLOOKUP(C300, Poke_Ref!B:E, 4, FALSE) )</f>
        <v/>
      </c>
      <c r="Y300" s="128"/>
      <c r="Z300" s="128"/>
      <c r="AA300" s="128"/>
      <c r="AB300" s="128"/>
      <c r="AC300" s="122" t="e">
        <f>IF(VLOOKUP(C300,Hidden_Abilities!B$2:C989, 2, FALSE) = J300, "YES", "NO")</f>
        <v>#N/A</v>
      </c>
    </row>
    <row r="301" spans="1:29" ht="26.25" customHeight="1" x14ac:dyDescent="0.2">
      <c r="A301" s="87"/>
      <c r="B301" s="111" t="str">
        <f t="array" aca="1" ref="B301" ca="1">IFERROR(IMAGE(INDEX(Poke_Ref!$C$2:$C$745, MATCH(C301, Poke_Ref!$B$2:$B$745,0)), 3), "")</f>
        <v/>
      </c>
      <c r="C301" s="128"/>
      <c r="D301" s="128"/>
      <c r="E301" s="129"/>
      <c r="F301" s="128"/>
      <c r="G301" s="129"/>
      <c r="H301" s="128"/>
      <c r="I301" s="128"/>
      <c r="J301" s="128"/>
      <c r="K301" s="128"/>
      <c r="L301" s="129"/>
      <c r="M301" s="129"/>
      <c r="N301" s="129"/>
      <c r="O301" s="129"/>
      <c r="P301" s="129"/>
      <c r="Q301" s="129"/>
      <c r="R301" s="117">
        <f t="shared" si="0"/>
        <v>0</v>
      </c>
      <c r="S301" s="118">
        <f t="shared" si="1"/>
        <v>0</v>
      </c>
      <c r="T301" s="128"/>
      <c r="U301" s="128"/>
      <c r="V301" s="119"/>
      <c r="W301" s="119" t="str">
        <f>IF( ISBLANK(C301), "", VLOOKUP(C301, Poke_Ref!B:D, 3, FALSE) )</f>
        <v/>
      </c>
      <c r="X301" s="120" t="str">
        <f>IF( ISBLANK(C301), "", VLOOKUP(C301, Poke_Ref!B:E, 4, FALSE) )</f>
        <v/>
      </c>
      <c r="Y301" s="128"/>
      <c r="Z301" s="128"/>
      <c r="AA301" s="128"/>
      <c r="AB301" s="128"/>
      <c r="AC301" s="122" t="e">
        <f>IF(VLOOKUP(C301,Hidden_Abilities!B$2:C989, 2, FALSE) = J301, "YES", "NO")</f>
        <v>#N/A</v>
      </c>
    </row>
    <row r="302" spans="1:29" ht="26.25" customHeight="1" x14ac:dyDescent="0.2">
      <c r="A302" s="87"/>
      <c r="B302" s="111" t="str">
        <f t="array" aca="1" ref="B302" ca="1">IFERROR(IMAGE(INDEX(Poke_Ref!$C$2:$C$745, MATCH(C302, Poke_Ref!$B$2:$B$745,0)), 3), "")</f>
        <v/>
      </c>
      <c r="C302" s="128"/>
      <c r="D302" s="128"/>
      <c r="E302" s="129"/>
      <c r="F302" s="128"/>
      <c r="G302" s="129"/>
      <c r="H302" s="128"/>
      <c r="I302" s="128"/>
      <c r="J302" s="128"/>
      <c r="K302" s="128"/>
      <c r="L302" s="129"/>
      <c r="M302" s="129"/>
      <c r="N302" s="129"/>
      <c r="O302" s="129"/>
      <c r="P302" s="129"/>
      <c r="Q302" s="129"/>
      <c r="R302" s="117">
        <f t="shared" si="0"/>
        <v>0</v>
      </c>
      <c r="S302" s="118">
        <f t="shared" si="1"/>
        <v>0</v>
      </c>
      <c r="T302" s="128"/>
      <c r="U302" s="128"/>
      <c r="V302" s="119"/>
      <c r="W302" s="119" t="str">
        <f>IF( ISBLANK(C302), "", VLOOKUP(C302, Poke_Ref!B:D, 3, FALSE) )</f>
        <v/>
      </c>
      <c r="X302" s="120" t="str">
        <f>IF( ISBLANK(C302), "", VLOOKUP(C302, Poke_Ref!B:E, 4, FALSE) )</f>
        <v/>
      </c>
      <c r="Y302" s="128"/>
      <c r="Z302" s="128"/>
      <c r="AA302" s="128"/>
      <c r="AB302" s="128"/>
      <c r="AC302" s="122" t="e">
        <f>IF(VLOOKUP(C302,Hidden_Abilities!B$2:C989, 2, FALSE) = J302, "YES", "NO")</f>
        <v>#N/A</v>
      </c>
    </row>
    <row r="303" spans="1:29" ht="26.25" customHeight="1" x14ac:dyDescent="0.2">
      <c r="A303" s="87"/>
      <c r="B303" s="111" t="str">
        <f t="array" aca="1" ref="B303" ca="1">IFERROR(IMAGE(INDEX(Poke_Ref!$C$2:$C$745, MATCH(C303, Poke_Ref!$B$2:$B$745,0)), 3), "")</f>
        <v/>
      </c>
      <c r="C303" s="128"/>
      <c r="D303" s="128"/>
      <c r="E303" s="129"/>
      <c r="F303" s="128"/>
      <c r="G303" s="129"/>
      <c r="H303" s="128"/>
      <c r="I303" s="128"/>
      <c r="J303" s="128"/>
      <c r="K303" s="128"/>
      <c r="L303" s="129"/>
      <c r="M303" s="129"/>
      <c r="N303" s="129"/>
      <c r="O303" s="129"/>
      <c r="P303" s="129"/>
      <c r="Q303" s="129"/>
      <c r="R303" s="117">
        <f t="shared" si="0"/>
        <v>0</v>
      </c>
      <c r="S303" s="118">
        <f t="shared" si="1"/>
        <v>0</v>
      </c>
      <c r="T303" s="128"/>
      <c r="U303" s="128"/>
      <c r="V303" s="119"/>
      <c r="W303" s="119" t="str">
        <f>IF( ISBLANK(C303), "", VLOOKUP(C303, Poke_Ref!B:D, 3, FALSE) )</f>
        <v/>
      </c>
      <c r="X303" s="120" t="str">
        <f>IF( ISBLANK(C303), "", VLOOKUP(C303, Poke_Ref!B:E, 4, FALSE) )</f>
        <v/>
      </c>
      <c r="Y303" s="128"/>
      <c r="Z303" s="128"/>
      <c r="AA303" s="128"/>
      <c r="AB303" s="128"/>
      <c r="AC303" s="122" t="e">
        <f>IF(VLOOKUP(C303,Hidden_Abilities!B$2:C989, 2, FALSE) = J303, "YES", "NO")</f>
        <v>#N/A</v>
      </c>
    </row>
    <row r="304" spans="1:29" ht="26.25" customHeight="1" x14ac:dyDescent="0.2">
      <c r="A304" s="87"/>
      <c r="B304" s="111" t="str">
        <f t="array" aca="1" ref="B304" ca="1">IFERROR(IMAGE(INDEX(Poke_Ref!$C$2:$C$745, MATCH(C304, Poke_Ref!$B$2:$B$745,0)), 3), "")</f>
        <v/>
      </c>
      <c r="C304" s="128"/>
      <c r="D304" s="128"/>
      <c r="E304" s="129"/>
      <c r="F304" s="128"/>
      <c r="G304" s="129"/>
      <c r="H304" s="128"/>
      <c r="I304" s="128"/>
      <c r="J304" s="128"/>
      <c r="K304" s="128"/>
      <c r="L304" s="129"/>
      <c r="M304" s="129"/>
      <c r="N304" s="129"/>
      <c r="O304" s="129"/>
      <c r="P304" s="129"/>
      <c r="Q304" s="129"/>
      <c r="R304" s="117">
        <f t="shared" si="0"/>
        <v>0</v>
      </c>
      <c r="S304" s="118">
        <f t="shared" si="1"/>
        <v>0</v>
      </c>
      <c r="T304" s="128"/>
      <c r="U304" s="128"/>
      <c r="V304" s="119"/>
      <c r="W304" s="119" t="str">
        <f>IF( ISBLANK(C304), "", VLOOKUP(C304, Poke_Ref!B:D, 3, FALSE) )</f>
        <v/>
      </c>
      <c r="X304" s="120" t="str">
        <f>IF( ISBLANK(C304), "", VLOOKUP(C304, Poke_Ref!B:E, 4, FALSE) )</f>
        <v/>
      </c>
      <c r="Y304" s="128"/>
      <c r="Z304" s="128"/>
      <c r="AA304" s="128"/>
      <c r="AB304" s="128"/>
      <c r="AC304" s="122" t="e">
        <f>IF(VLOOKUP(C304,Hidden_Abilities!B$2:C989, 2, FALSE) = J304, "YES", "NO")</f>
        <v>#N/A</v>
      </c>
    </row>
    <row r="305" spans="1:29" ht="26.25" customHeight="1" x14ac:dyDescent="0.2">
      <c r="A305" s="87"/>
      <c r="B305" s="111" t="str">
        <f t="array" aca="1" ref="B305" ca="1">IFERROR(IMAGE(INDEX(Poke_Ref!$C$2:$C$745, MATCH(C305, Poke_Ref!$B$2:$B$745,0)), 3), "")</f>
        <v/>
      </c>
      <c r="C305" s="128"/>
      <c r="D305" s="128"/>
      <c r="E305" s="129"/>
      <c r="F305" s="128"/>
      <c r="G305" s="129"/>
      <c r="H305" s="128"/>
      <c r="I305" s="128"/>
      <c r="J305" s="128"/>
      <c r="K305" s="128"/>
      <c r="L305" s="129"/>
      <c r="M305" s="129"/>
      <c r="N305" s="129"/>
      <c r="O305" s="129"/>
      <c r="P305" s="129"/>
      <c r="Q305" s="129"/>
      <c r="R305" s="117">
        <f t="shared" si="0"/>
        <v>0</v>
      </c>
      <c r="S305" s="118">
        <f t="shared" si="1"/>
        <v>0</v>
      </c>
      <c r="T305" s="128"/>
      <c r="U305" s="128"/>
      <c r="V305" s="119"/>
      <c r="W305" s="119" t="str">
        <f>IF( ISBLANK(C305), "", VLOOKUP(C305, Poke_Ref!B:D, 3, FALSE) )</f>
        <v/>
      </c>
      <c r="X305" s="120" t="str">
        <f>IF( ISBLANK(C305), "", VLOOKUP(C305, Poke_Ref!B:E, 4, FALSE) )</f>
        <v/>
      </c>
      <c r="Y305" s="128"/>
      <c r="Z305" s="128"/>
      <c r="AA305" s="128"/>
      <c r="AB305" s="128"/>
      <c r="AC305" s="122" t="e">
        <f>IF(VLOOKUP(C305,Hidden_Abilities!B$2:C989, 2, FALSE) = J305, "YES", "NO")</f>
        <v>#N/A</v>
      </c>
    </row>
    <row r="306" spans="1:29" ht="26.25" customHeight="1" x14ac:dyDescent="0.2">
      <c r="A306" s="87"/>
      <c r="B306" s="111" t="str">
        <f t="array" aca="1" ref="B306" ca="1">IFERROR(IMAGE(INDEX(Poke_Ref!$C$2:$C$745, MATCH(C306, Poke_Ref!$B$2:$B$745,0)), 3), "")</f>
        <v/>
      </c>
      <c r="C306" s="128"/>
      <c r="D306" s="128"/>
      <c r="E306" s="129"/>
      <c r="F306" s="128"/>
      <c r="G306" s="129"/>
      <c r="H306" s="128"/>
      <c r="I306" s="128"/>
      <c r="J306" s="128"/>
      <c r="K306" s="128"/>
      <c r="L306" s="129"/>
      <c r="M306" s="129"/>
      <c r="N306" s="129"/>
      <c r="O306" s="129"/>
      <c r="P306" s="129"/>
      <c r="Q306" s="129"/>
      <c r="R306" s="117">
        <f t="shared" si="0"/>
        <v>0</v>
      </c>
      <c r="S306" s="118">
        <f t="shared" si="1"/>
        <v>0</v>
      </c>
      <c r="T306" s="128"/>
      <c r="U306" s="128"/>
      <c r="V306" s="119"/>
      <c r="W306" s="119" t="str">
        <f>IF( ISBLANK(C306), "", VLOOKUP(C306, Poke_Ref!B:D, 3, FALSE) )</f>
        <v/>
      </c>
      <c r="X306" s="120" t="str">
        <f>IF( ISBLANK(C306), "", VLOOKUP(C306, Poke_Ref!B:E, 4, FALSE) )</f>
        <v/>
      </c>
      <c r="Y306" s="128"/>
      <c r="Z306" s="128"/>
      <c r="AA306" s="128"/>
      <c r="AB306" s="128"/>
      <c r="AC306" s="122" t="e">
        <f>IF(VLOOKUP(C306,Hidden_Abilities!B$2:C989, 2, FALSE) = J306, "YES", "NO")</f>
        <v>#N/A</v>
      </c>
    </row>
    <row r="307" spans="1:29" ht="26.25" customHeight="1" x14ac:dyDescent="0.2">
      <c r="A307" s="87"/>
      <c r="B307" s="111" t="str">
        <f t="array" aca="1" ref="B307" ca="1">IFERROR(IMAGE(INDEX(Poke_Ref!$C$2:$C$745, MATCH(C307, Poke_Ref!$B$2:$B$745,0)), 3), "")</f>
        <v/>
      </c>
      <c r="C307" s="128"/>
      <c r="D307" s="128"/>
      <c r="E307" s="129"/>
      <c r="F307" s="128"/>
      <c r="G307" s="129"/>
      <c r="H307" s="128"/>
      <c r="I307" s="128"/>
      <c r="J307" s="128"/>
      <c r="K307" s="128"/>
      <c r="L307" s="129"/>
      <c r="M307" s="129"/>
      <c r="N307" s="129"/>
      <c r="O307" s="129"/>
      <c r="P307" s="129"/>
      <c r="Q307" s="129"/>
      <c r="R307" s="117">
        <f t="shared" si="0"/>
        <v>0</v>
      </c>
      <c r="S307" s="118">
        <f t="shared" si="1"/>
        <v>0</v>
      </c>
      <c r="T307" s="128"/>
      <c r="U307" s="128"/>
      <c r="V307" s="119"/>
      <c r="W307" s="119" t="str">
        <f>IF( ISBLANK(C307), "", VLOOKUP(C307, Poke_Ref!B:D, 3, FALSE) )</f>
        <v/>
      </c>
      <c r="X307" s="120" t="str">
        <f>IF( ISBLANK(C307), "", VLOOKUP(C307, Poke_Ref!B:E, 4, FALSE) )</f>
        <v/>
      </c>
      <c r="Y307" s="128"/>
      <c r="Z307" s="128"/>
      <c r="AA307" s="128"/>
      <c r="AB307" s="128"/>
      <c r="AC307" s="122" t="e">
        <f>IF(VLOOKUP(C307,Hidden_Abilities!B$2:C989, 2, FALSE) = J307, "YES", "NO")</f>
        <v>#N/A</v>
      </c>
    </row>
    <row r="308" spans="1:29" ht="26.25" customHeight="1" x14ac:dyDescent="0.2">
      <c r="A308" s="87"/>
      <c r="B308" s="111" t="str">
        <f t="array" aca="1" ref="B308" ca="1">IFERROR(IMAGE(INDEX(Poke_Ref!$C$2:$C$745, MATCH(C308, Poke_Ref!$B$2:$B$745,0)), 3), "")</f>
        <v/>
      </c>
      <c r="C308" s="128"/>
      <c r="D308" s="128"/>
      <c r="E308" s="129"/>
      <c r="F308" s="128"/>
      <c r="G308" s="129"/>
      <c r="H308" s="128"/>
      <c r="I308" s="128"/>
      <c r="J308" s="128"/>
      <c r="K308" s="128"/>
      <c r="L308" s="129"/>
      <c r="M308" s="129"/>
      <c r="N308" s="129"/>
      <c r="O308" s="129"/>
      <c r="P308" s="129"/>
      <c r="Q308" s="129"/>
      <c r="R308" s="117">
        <f t="shared" si="0"/>
        <v>0</v>
      </c>
      <c r="S308" s="118">
        <f t="shared" si="1"/>
        <v>0</v>
      </c>
      <c r="T308" s="128"/>
      <c r="U308" s="128"/>
      <c r="V308" s="119"/>
      <c r="W308" s="119" t="str">
        <f>IF( ISBLANK(C308), "", VLOOKUP(C308, Poke_Ref!B:D, 3, FALSE) )</f>
        <v/>
      </c>
      <c r="X308" s="120" t="str">
        <f>IF( ISBLANK(C308), "", VLOOKUP(C308, Poke_Ref!B:E, 4, FALSE) )</f>
        <v/>
      </c>
      <c r="Y308" s="128"/>
      <c r="Z308" s="128"/>
      <c r="AA308" s="128"/>
      <c r="AB308" s="128"/>
      <c r="AC308" s="122" t="e">
        <f>IF(VLOOKUP(C308,Hidden_Abilities!B$2:C989, 2, FALSE) = J308, "YES", "NO")</f>
        <v>#N/A</v>
      </c>
    </row>
    <row r="309" spans="1:29" ht="26.25" customHeight="1" x14ac:dyDescent="0.2">
      <c r="A309" s="87"/>
      <c r="B309" s="111" t="str">
        <f t="array" aca="1" ref="B309" ca="1">IFERROR(IMAGE(INDEX(Poke_Ref!$C$2:$C$745, MATCH(C309, Poke_Ref!$B$2:$B$745,0)), 3), "")</f>
        <v/>
      </c>
      <c r="C309" s="128"/>
      <c r="D309" s="128"/>
      <c r="E309" s="129"/>
      <c r="F309" s="128"/>
      <c r="G309" s="129"/>
      <c r="H309" s="128"/>
      <c r="I309" s="128"/>
      <c r="J309" s="128"/>
      <c r="K309" s="128"/>
      <c r="L309" s="129"/>
      <c r="M309" s="129"/>
      <c r="N309" s="129"/>
      <c r="O309" s="129"/>
      <c r="P309" s="129"/>
      <c r="Q309" s="129"/>
      <c r="R309" s="117">
        <f t="shared" si="0"/>
        <v>0</v>
      </c>
      <c r="S309" s="118">
        <f t="shared" si="1"/>
        <v>0</v>
      </c>
      <c r="T309" s="128"/>
      <c r="U309" s="128"/>
      <c r="V309" s="119"/>
      <c r="W309" s="119" t="str">
        <f>IF( ISBLANK(C309), "", VLOOKUP(C309, Poke_Ref!B:D, 3, FALSE) )</f>
        <v/>
      </c>
      <c r="X309" s="120" t="str">
        <f>IF( ISBLANK(C309), "", VLOOKUP(C309, Poke_Ref!B:E, 4, FALSE) )</f>
        <v/>
      </c>
      <c r="Y309" s="128"/>
      <c r="Z309" s="128"/>
      <c r="AA309" s="128"/>
      <c r="AB309" s="128"/>
      <c r="AC309" s="122" t="e">
        <f>IF(VLOOKUP(C309,Hidden_Abilities!B$2:C989, 2, FALSE) = J309, "YES", "NO")</f>
        <v>#N/A</v>
      </c>
    </row>
    <row r="310" spans="1:29" ht="26.25" customHeight="1" x14ac:dyDescent="0.2">
      <c r="A310" s="87"/>
      <c r="B310" s="111" t="str">
        <f t="array" aca="1" ref="B310" ca="1">IFERROR(IMAGE(INDEX(Poke_Ref!$C$2:$C$745, MATCH(C310, Poke_Ref!$B$2:$B$745,0)), 3), "")</f>
        <v/>
      </c>
      <c r="C310" s="128"/>
      <c r="D310" s="128"/>
      <c r="E310" s="129"/>
      <c r="F310" s="128"/>
      <c r="G310" s="129"/>
      <c r="H310" s="128"/>
      <c r="I310" s="128"/>
      <c r="J310" s="128"/>
      <c r="K310" s="128"/>
      <c r="L310" s="129"/>
      <c r="M310" s="129"/>
      <c r="N310" s="129"/>
      <c r="O310" s="129"/>
      <c r="P310" s="129"/>
      <c r="Q310" s="129"/>
      <c r="R310" s="117">
        <f t="shared" si="0"/>
        <v>0</v>
      </c>
      <c r="S310" s="118">
        <f t="shared" si="1"/>
        <v>0</v>
      </c>
      <c r="T310" s="128"/>
      <c r="U310" s="128"/>
      <c r="V310" s="119"/>
      <c r="W310" s="119" t="str">
        <f>IF( ISBLANK(C310), "", VLOOKUP(C310, Poke_Ref!B:D, 3, FALSE) )</f>
        <v/>
      </c>
      <c r="X310" s="120" t="str">
        <f>IF( ISBLANK(C310), "", VLOOKUP(C310, Poke_Ref!B:E, 4, FALSE) )</f>
        <v/>
      </c>
      <c r="Y310" s="128"/>
      <c r="Z310" s="128"/>
      <c r="AA310" s="128"/>
      <c r="AB310" s="128"/>
      <c r="AC310" s="122" t="e">
        <f>IF(VLOOKUP(C310,Hidden_Abilities!B$2:C989, 2, FALSE) = J310, "YES", "NO")</f>
        <v>#N/A</v>
      </c>
    </row>
    <row r="311" spans="1:29" ht="26.25" customHeight="1" x14ac:dyDescent="0.2">
      <c r="A311" s="87"/>
      <c r="B311" s="111" t="str">
        <f t="array" aca="1" ref="B311" ca="1">IFERROR(IMAGE(INDEX(Poke_Ref!$C$2:$C$745, MATCH(C311, Poke_Ref!$B$2:$B$745,0)), 3), "")</f>
        <v/>
      </c>
      <c r="C311" s="128"/>
      <c r="D311" s="128"/>
      <c r="E311" s="129"/>
      <c r="F311" s="128"/>
      <c r="G311" s="129"/>
      <c r="H311" s="128"/>
      <c r="I311" s="128"/>
      <c r="J311" s="128"/>
      <c r="K311" s="128"/>
      <c r="L311" s="129"/>
      <c r="M311" s="129"/>
      <c r="N311" s="129"/>
      <c r="O311" s="129"/>
      <c r="P311" s="129"/>
      <c r="Q311" s="129"/>
      <c r="R311" s="117">
        <f t="shared" si="0"/>
        <v>0</v>
      </c>
      <c r="S311" s="118">
        <f t="shared" si="1"/>
        <v>0</v>
      </c>
      <c r="T311" s="128"/>
      <c r="U311" s="128"/>
      <c r="V311" s="119"/>
      <c r="W311" s="119" t="str">
        <f>IF( ISBLANK(C311), "", VLOOKUP(C311, Poke_Ref!B:D, 3, FALSE) )</f>
        <v/>
      </c>
      <c r="X311" s="120" t="str">
        <f>IF( ISBLANK(C311), "", VLOOKUP(C311, Poke_Ref!B:E, 4, FALSE) )</f>
        <v/>
      </c>
      <c r="Y311" s="128"/>
      <c r="Z311" s="128"/>
      <c r="AA311" s="128"/>
      <c r="AB311" s="128"/>
      <c r="AC311" s="122" t="e">
        <f>IF(VLOOKUP(C311,Hidden_Abilities!B$2:C989, 2, FALSE) = J311, "YES", "NO")</f>
        <v>#N/A</v>
      </c>
    </row>
    <row r="312" spans="1:29" ht="26.25" customHeight="1" x14ac:dyDescent="0.2">
      <c r="A312" s="87"/>
      <c r="B312" s="111" t="str">
        <f t="array" aca="1" ref="B312" ca="1">IFERROR(IMAGE(INDEX(Poke_Ref!$C$2:$C$745, MATCH(C312, Poke_Ref!$B$2:$B$745,0)), 3), "")</f>
        <v/>
      </c>
      <c r="C312" s="128"/>
      <c r="D312" s="128"/>
      <c r="E312" s="129"/>
      <c r="F312" s="128"/>
      <c r="G312" s="129"/>
      <c r="H312" s="128"/>
      <c r="I312" s="128"/>
      <c r="J312" s="128"/>
      <c r="K312" s="128"/>
      <c r="L312" s="129"/>
      <c r="M312" s="129"/>
      <c r="N312" s="129"/>
      <c r="O312" s="129"/>
      <c r="P312" s="129"/>
      <c r="Q312" s="129"/>
      <c r="R312" s="117">
        <f t="shared" si="0"/>
        <v>0</v>
      </c>
      <c r="S312" s="118">
        <f t="shared" si="1"/>
        <v>0</v>
      </c>
      <c r="T312" s="128"/>
      <c r="U312" s="128"/>
      <c r="V312" s="119"/>
      <c r="W312" s="119" t="str">
        <f>IF( ISBLANK(C312), "", VLOOKUP(C312, Poke_Ref!B:D, 3, FALSE) )</f>
        <v/>
      </c>
      <c r="X312" s="120" t="str">
        <f>IF( ISBLANK(C312), "", VLOOKUP(C312, Poke_Ref!B:E, 4, FALSE) )</f>
        <v/>
      </c>
      <c r="Y312" s="128"/>
      <c r="Z312" s="128"/>
      <c r="AA312" s="128"/>
      <c r="AB312" s="128"/>
      <c r="AC312" s="122" t="e">
        <f>IF(VLOOKUP(C312,Hidden_Abilities!B$2:C989, 2, FALSE) = J312, "YES", "NO")</f>
        <v>#N/A</v>
      </c>
    </row>
    <row r="313" spans="1:29" ht="26.25" customHeight="1" x14ac:dyDescent="0.2">
      <c r="A313" s="87"/>
      <c r="B313" s="111" t="str">
        <f t="array" aca="1" ref="B313" ca="1">IFERROR(IMAGE(INDEX(Poke_Ref!$C$2:$C$745, MATCH(C313, Poke_Ref!$B$2:$B$745,0)), 3), "")</f>
        <v/>
      </c>
      <c r="C313" s="128"/>
      <c r="D313" s="128"/>
      <c r="E313" s="129"/>
      <c r="F313" s="128"/>
      <c r="G313" s="129"/>
      <c r="H313" s="128"/>
      <c r="I313" s="128"/>
      <c r="J313" s="128"/>
      <c r="K313" s="128"/>
      <c r="L313" s="129"/>
      <c r="M313" s="129"/>
      <c r="N313" s="129"/>
      <c r="O313" s="129"/>
      <c r="P313" s="129"/>
      <c r="Q313" s="129"/>
      <c r="R313" s="117">
        <f t="shared" si="0"/>
        <v>0</v>
      </c>
      <c r="S313" s="118">
        <f t="shared" si="1"/>
        <v>0</v>
      </c>
      <c r="T313" s="128"/>
      <c r="U313" s="128"/>
      <c r="V313" s="119"/>
      <c r="W313" s="119" t="str">
        <f>IF( ISBLANK(C313), "", VLOOKUP(C313, Poke_Ref!B:D, 3, FALSE) )</f>
        <v/>
      </c>
      <c r="X313" s="120" t="str">
        <f>IF( ISBLANK(C313), "", VLOOKUP(C313, Poke_Ref!B:E, 4, FALSE) )</f>
        <v/>
      </c>
      <c r="Y313" s="128"/>
      <c r="Z313" s="128"/>
      <c r="AA313" s="128"/>
      <c r="AB313" s="128"/>
      <c r="AC313" s="122" t="e">
        <f>IF(VLOOKUP(C313,Hidden_Abilities!B$2:C989, 2, FALSE) = J313, "YES", "NO")</f>
        <v>#N/A</v>
      </c>
    </row>
    <row r="314" spans="1:29" ht="26.25" customHeight="1" x14ac:dyDescent="0.2">
      <c r="A314" s="87"/>
      <c r="B314" s="111" t="str">
        <f t="array" aca="1" ref="B314" ca="1">IFERROR(IMAGE(INDEX(Poke_Ref!$C$2:$C$745, MATCH(C314, Poke_Ref!$B$2:$B$745,0)), 3), "")</f>
        <v/>
      </c>
      <c r="C314" s="128"/>
      <c r="D314" s="128"/>
      <c r="E314" s="129"/>
      <c r="F314" s="128"/>
      <c r="G314" s="129"/>
      <c r="H314" s="128"/>
      <c r="I314" s="128"/>
      <c r="J314" s="128"/>
      <c r="K314" s="128"/>
      <c r="L314" s="129"/>
      <c r="M314" s="129"/>
      <c r="N314" s="129"/>
      <c r="O314" s="129"/>
      <c r="P314" s="129"/>
      <c r="Q314" s="129"/>
      <c r="R314" s="117">
        <f t="shared" si="0"/>
        <v>0</v>
      </c>
      <c r="S314" s="118">
        <f t="shared" si="1"/>
        <v>0</v>
      </c>
      <c r="T314" s="128"/>
      <c r="U314" s="128"/>
      <c r="V314" s="119"/>
      <c r="W314" s="119" t="str">
        <f>IF( ISBLANK(C314), "", VLOOKUP(C314, Poke_Ref!B:D, 3, FALSE) )</f>
        <v/>
      </c>
      <c r="X314" s="120" t="str">
        <f>IF( ISBLANK(C314), "", VLOOKUP(C314, Poke_Ref!B:E, 4, FALSE) )</f>
        <v/>
      </c>
      <c r="Y314" s="128"/>
      <c r="Z314" s="128"/>
      <c r="AA314" s="128"/>
      <c r="AB314" s="128"/>
      <c r="AC314" s="122" t="e">
        <f>IF(VLOOKUP(C314,Hidden_Abilities!B$2:C989, 2, FALSE) = J314, "YES", "NO")</f>
        <v>#N/A</v>
      </c>
    </row>
    <row r="315" spans="1:29" ht="26.25" customHeight="1" x14ac:dyDescent="0.2">
      <c r="A315" s="87"/>
      <c r="B315" s="111" t="str">
        <f t="array" aca="1" ref="B315" ca="1">IFERROR(IMAGE(INDEX(Poke_Ref!$C$2:$C$745, MATCH(C315, Poke_Ref!$B$2:$B$745,0)), 3), "")</f>
        <v/>
      </c>
      <c r="C315" s="128"/>
      <c r="D315" s="128"/>
      <c r="E315" s="129"/>
      <c r="F315" s="128"/>
      <c r="G315" s="129"/>
      <c r="H315" s="128"/>
      <c r="I315" s="128"/>
      <c r="J315" s="128"/>
      <c r="K315" s="128"/>
      <c r="L315" s="129"/>
      <c r="M315" s="129"/>
      <c r="N315" s="129"/>
      <c r="O315" s="129"/>
      <c r="P315" s="129"/>
      <c r="Q315" s="129"/>
      <c r="R315" s="117">
        <f t="shared" si="0"/>
        <v>0</v>
      </c>
      <c r="S315" s="118">
        <f t="shared" si="1"/>
        <v>0</v>
      </c>
      <c r="T315" s="128"/>
      <c r="U315" s="128"/>
      <c r="V315" s="119"/>
      <c r="W315" s="119" t="str">
        <f>IF( ISBLANK(C315), "", VLOOKUP(C315, Poke_Ref!B:D, 3, FALSE) )</f>
        <v/>
      </c>
      <c r="X315" s="120" t="str">
        <f>IF( ISBLANK(C315), "", VLOOKUP(C315, Poke_Ref!B:E, 4, FALSE) )</f>
        <v/>
      </c>
      <c r="Y315" s="128"/>
      <c r="Z315" s="128"/>
      <c r="AA315" s="128"/>
      <c r="AB315" s="128"/>
      <c r="AC315" s="122" t="e">
        <f>IF(VLOOKUP(C315,Hidden_Abilities!B$2:C989, 2, FALSE) = J315, "YES", "NO")</f>
        <v>#N/A</v>
      </c>
    </row>
    <row r="316" spans="1:29" ht="26.25" customHeight="1" x14ac:dyDescent="0.2">
      <c r="A316" s="87"/>
      <c r="B316" s="111" t="str">
        <f t="array" aca="1" ref="B316" ca="1">IFERROR(IMAGE(INDEX(Poke_Ref!$C$2:$C$745, MATCH(C316, Poke_Ref!$B$2:$B$745,0)), 3), "")</f>
        <v/>
      </c>
      <c r="C316" s="128"/>
      <c r="D316" s="128"/>
      <c r="E316" s="129"/>
      <c r="F316" s="128"/>
      <c r="G316" s="129"/>
      <c r="H316" s="128"/>
      <c r="I316" s="128"/>
      <c r="J316" s="128"/>
      <c r="K316" s="128"/>
      <c r="L316" s="129"/>
      <c r="M316" s="129"/>
      <c r="N316" s="129"/>
      <c r="O316" s="129"/>
      <c r="P316" s="129"/>
      <c r="Q316" s="129"/>
      <c r="R316" s="117">
        <f t="shared" si="0"/>
        <v>0</v>
      </c>
      <c r="S316" s="118">
        <f t="shared" si="1"/>
        <v>0</v>
      </c>
      <c r="T316" s="128"/>
      <c r="U316" s="128"/>
      <c r="V316" s="119"/>
      <c r="W316" s="119" t="str">
        <f>IF( ISBLANK(C316), "", VLOOKUP(C316, Poke_Ref!B:D, 3, FALSE) )</f>
        <v/>
      </c>
      <c r="X316" s="120" t="str">
        <f>IF( ISBLANK(C316), "", VLOOKUP(C316, Poke_Ref!B:E, 4, FALSE) )</f>
        <v/>
      </c>
      <c r="Y316" s="128"/>
      <c r="Z316" s="128"/>
      <c r="AA316" s="128"/>
      <c r="AB316" s="128"/>
      <c r="AC316" s="122" t="e">
        <f>IF(VLOOKUP(C316,Hidden_Abilities!B$2:C989, 2, FALSE) = J316, "YES", "NO")</f>
        <v>#N/A</v>
      </c>
    </row>
    <row r="317" spans="1:29" ht="26.25" customHeight="1" x14ac:dyDescent="0.2">
      <c r="A317" s="87"/>
      <c r="B317" s="111" t="str">
        <f t="array" aca="1" ref="B317" ca="1">IFERROR(IMAGE(INDEX(Poke_Ref!$C$2:$C$745, MATCH(C317, Poke_Ref!$B$2:$B$745,0)), 3), "")</f>
        <v/>
      </c>
      <c r="C317" s="128"/>
      <c r="D317" s="128"/>
      <c r="E317" s="129"/>
      <c r="F317" s="128"/>
      <c r="G317" s="129"/>
      <c r="H317" s="128"/>
      <c r="I317" s="128"/>
      <c r="J317" s="128"/>
      <c r="K317" s="128"/>
      <c r="L317" s="129"/>
      <c r="M317" s="129"/>
      <c r="N317" s="129"/>
      <c r="O317" s="129"/>
      <c r="P317" s="129"/>
      <c r="Q317" s="129"/>
      <c r="R317" s="117">
        <f t="shared" si="0"/>
        <v>0</v>
      </c>
      <c r="S317" s="118">
        <f t="shared" si="1"/>
        <v>0</v>
      </c>
      <c r="T317" s="128"/>
      <c r="U317" s="128"/>
      <c r="V317" s="119"/>
      <c r="W317" s="119" t="str">
        <f>IF( ISBLANK(C317), "", VLOOKUP(C317, Poke_Ref!B:D, 3, FALSE) )</f>
        <v/>
      </c>
      <c r="X317" s="120" t="str">
        <f>IF( ISBLANK(C317), "", VLOOKUP(C317, Poke_Ref!B:E, 4, FALSE) )</f>
        <v/>
      </c>
      <c r="Y317" s="128"/>
      <c r="Z317" s="128"/>
      <c r="AA317" s="128"/>
      <c r="AB317" s="128"/>
      <c r="AC317" s="122" t="e">
        <f>IF(VLOOKUP(C317,Hidden_Abilities!B$2:C989, 2, FALSE) = J317, "YES", "NO")</f>
        <v>#N/A</v>
      </c>
    </row>
    <row r="318" spans="1:29" ht="26.25" customHeight="1" x14ac:dyDescent="0.2">
      <c r="A318" s="87"/>
      <c r="B318" s="111" t="str">
        <f t="array" aca="1" ref="B318" ca="1">IFERROR(IMAGE(INDEX(Poke_Ref!$C$2:$C$745, MATCH(C318, Poke_Ref!$B$2:$B$745,0)), 3), "")</f>
        <v/>
      </c>
      <c r="C318" s="128"/>
      <c r="D318" s="128"/>
      <c r="E318" s="129"/>
      <c r="F318" s="128"/>
      <c r="G318" s="129"/>
      <c r="H318" s="128"/>
      <c r="I318" s="128"/>
      <c r="J318" s="128"/>
      <c r="K318" s="128"/>
      <c r="L318" s="129"/>
      <c r="M318" s="129"/>
      <c r="N318" s="129"/>
      <c r="O318" s="129"/>
      <c r="P318" s="129"/>
      <c r="Q318" s="129"/>
      <c r="R318" s="117">
        <f t="shared" si="0"/>
        <v>0</v>
      </c>
      <c r="S318" s="118">
        <f t="shared" si="1"/>
        <v>0</v>
      </c>
      <c r="T318" s="128"/>
      <c r="U318" s="128"/>
      <c r="V318" s="119"/>
      <c r="W318" s="119" t="str">
        <f>IF( ISBLANK(C318), "", VLOOKUP(C318, Poke_Ref!B:D, 3, FALSE) )</f>
        <v/>
      </c>
      <c r="X318" s="120" t="str">
        <f>IF( ISBLANK(C318), "", VLOOKUP(C318, Poke_Ref!B:E, 4, FALSE) )</f>
        <v/>
      </c>
      <c r="Y318" s="128"/>
      <c r="Z318" s="128"/>
      <c r="AA318" s="128"/>
      <c r="AB318" s="128"/>
      <c r="AC318" s="122" t="e">
        <f>IF(VLOOKUP(C318,Hidden_Abilities!B$2:C989, 2, FALSE) = J318, "YES", "NO")</f>
        <v>#N/A</v>
      </c>
    </row>
    <row r="319" spans="1:29" ht="26.25" customHeight="1" x14ac:dyDescent="0.2">
      <c r="A319" s="87"/>
      <c r="B319" s="111" t="str">
        <f t="array" aca="1" ref="B319" ca="1">IFERROR(IMAGE(INDEX(Poke_Ref!$C$2:$C$745, MATCH(C319, Poke_Ref!$B$2:$B$745,0)), 3), "")</f>
        <v/>
      </c>
      <c r="C319" s="128"/>
      <c r="D319" s="128"/>
      <c r="E319" s="129"/>
      <c r="F319" s="128"/>
      <c r="G319" s="129"/>
      <c r="H319" s="128"/>
      <c r="I319" s="128"/>
      <c r="J319" s="128"/>
      <c r="K319" s="128"/>
      <c r="L319" s="129"/>
      <c r="M319" s="129"/>
      <c r="N319" s="129"/>
      <c r="O319" s="129"/>
      <c r="P319" s="129"/>
      <c r="Q319" s="129"/>
      <c r="R319" s="117">
        <f t="shared" si="0"/>
        <v>0</v>
      </c>
      <c r="S319" s="118">
        <f t="shared" si="1"/>
        <v>0</v>
      </c>
      <c r="T319" s="128"/>
      <c r="U319" s="128"/>
      <c r="V319" s="119"/>
      <c r="W319" s="119" t="str">
        <f>IF( ISBLANK(C319), "", VLOOKUP(C319, Poke_Ref!B:D, 3, FALSE) )</f>
        <v/>
      </c>
      <c r="X319" s="120" t="str">
        <f>IF( ISBLANK(C319), "", VLOOKUP(C319, Poke_Ref!B:E, 4, FALSE) )</f>
        <v/>
      </c>
      <c r="Y319" s="128"/>
      <c r="Z319" s="128"/>
      <c r="AA319" s="128"/>
      <c r="AB319" s="128"/>
      <c r="AC319" s="122" t="e">
        <f>IF(VLOOKUP(C319,Hidden_Abilities!B$2:C989, 2, FALSE) = J319, "YES", "NO")</f>
        <v>#N/A</v>
      </c>
    </row>
    <row r="320" spans="1:29" ht="26.25" customHeight="1" x14ac:dyDescent="0.2">
      <c r="A320" s="87"/>
      <c r="B320" s="111" t="str">
        <f t="array" aca="1" ref="B320" ca="1">IFERROR(IMAGE(INDEX(Poke_Ref!$C$2:$C$745, MATCH(C320, Poke_Ref!$B$2:$B$745,0)), 3), "")</f>
        <v/>
      </c>
      <c r="C320" s="128"/>
      <c r="D320" s="128"/>
      <c r="E320" s="129"/>
      <c r="F320" s="128"/>
      <c r="G320" s="129"/>
      <c r="H320" s="128"/>
      <c r="I320" s="128"/>
      <c r="J320" s="128"/>
      <c r="K320" s="128"/>
      <c r="L320" s="129"/>
      <c r="M320" s="129"/>
      <c r="N320" s="129"/>
      <c r="O320" s="129"/>
      <c r="P320" s="129"/>
      <c r="Q320" s="129"/>
      <c r="R320" s="117">
        <f t="shared" si="0"/>
        <v>0</v>
      </c>
      <c r="S320" s="118">
        <f t="shared" si="1"/>
        <v>0</v>
      </c>
      <c r="T320" s="128"/>
      <c r="U320" s="128"/>
      <c r="V320" s="119"/>
      <c r="W320" s="119" t="str">
        <f>IF( ISBLANK(C320), "", VLOOKUP(C320, Poke_Ref!B:D, 3, FALSE) )</f>
        <v/>
      </c>
      <c r="X320" s="120" t="str">
        <f>IF( ISBLANK(C320), "", VLOOKUP(C320, Poke_Ref!B:E, 4, FALSE) )</f>
        <v/>
      </c>
      <c r="Y320" s="128"/>
      <c r="Z320" s="128"/>
      <c r="AA320" s="128"/>
      <c r="AB320" s="128"/>
      <c r="AC320" s="122" t="e">
        <f>IF(VLOOKUP(C320,Hidden_Abilities!B$2:C989, 2, FALSE) = J320, "YES", "NO")</f>
        <v>#N/A</v>
      </c>
    </row>
    <row r="321" spans="1:29" ht="26.25" customHeight="1" x14ac:dyDescent="0.2">
      <c r="A321" s="87"/>
      <c r="B321" s="111" t="str">
        <f t="array" aca="1" ref="B321" ca="1">IFERROR(IMAGE(INDEX(Poke_Ref!$C$2:$C$745, MATCH(C321, Poke_Ref!$B$2:$B$745,0)), 3), "")</f>
        <v/>
      </c>
      <c r="C321" s="128"/>
      <c r="D321" s="128"/>
      <c r="E321" s="129"/>
      <c r="F321" s="128"/>
      <c r="G321" s="129"/>
      <c r="H321" s="128"/>
      <c r="I321" s="128"/>
      <c r="J321" s="128"/>
      <c r="K321" s="128"/>
      <c r="L321" s="129"/>
      <c r="M321" s="129"/>
      <c r="N321" s="129"/>
      <c r="O321" s="129"/>
      <c r="P321" s="129"/>
      <c r="Q321" s="129"/>
      <c r="R321" s="117">
        <f t="shared" si="0"/>
        <v>0</v>
      </c>
      <c r="S321" s="118">
        <f t="shared" si="1"/>
        <v>0</v>
      </c>
      <c r="T321" s="128"/>
      <c r="U321" s="128"/>
      <c r="V321" s="119"/>
      <c r="W321" s="119" t="str">
        <f>IF( ISBLANK(C321), "", VLOOKUP(C321, Poke_Ref!B:D, 3, FALSE) )</f>
        <v/>
      </c>
      <c r="X321" s="120" t="str">
        <f>IF( ISBLANK(C321), "", VLOOKUP(C321, Poke_Ref!B:E, 4, FALSE) )</f>
        <v/>
      </c>
      <c r="Y321" s="128"/>
      <c r="Z321" s="128"/>
      <c r="AA321" s="128"/>
      <c r="AB321" s="128"/>
      <c r="AC321" s="122" t="e">
        <f>IF(VLOOKUP(C321,Hidden_Abilities!B$2:C989, 2, FALSE) = J321, "YES", "NO")</f>
        <v>#N/A</v>
      </c>
    </row>
    <row r="322" spans="1:29" ht="26.25" customHeight="1" x14ac:dyDescent="0.2">
      <c r="A322" s="87"/>
      <c r="B322" s="111" t="str">
        <f t="array" aca="1" ref="B322" ca="1">IFERROR(IMAGE(INDEX(Poke_Ref!$C$2:$C$745, MATCH(C322, Poke_Ref!$B$2:$B$745,0)), 3), "")</f>
        <v/>
      </c>
      <c r="C322" s="128"/>
      <c r="D322" s="128"/>
      <c r="E322" s="129"/>
      <c r="F322" s="128"/>
      <c r="G322" s="129"/>
      <c r="H322" s="128"/>
      <c r="I322" s="128"/>
      <c r="J322" s="128"/>
      <c r="K322" s="128"/>
      <c r="L322" s="129"/>
      <c r="M322" s="129"/>
      <c r="N322" s="129"/>
      <c r="O322" s="129"/>
      <c r="P322" s="129"/>
      <c r="Q322" s="129"/>
      <c r="R322" s="117">
        <f t="shared" si="0"/>
        <v>0</v>
      </c>
      <c r="S322" s="118">
        <f t="shared" si="1"/>
        <v>0</v>
      </c>
      <c r="T322" s="128"/>
      <c r="U322" s="128"/>
      <c r="V322" s="119"/>
      <c r="W322" s="119" t="str">
        <f>IF( ISBLANK(C322), "", VLOOKUP(C322, Poke_Ref!B:D, 3, FALSE) )</f>
        <v/>
      </c>
      <c r="X322" s="120" t="str">
        <f>IF( ISBLANK(C322), "", VLOOKUP(C322, Poke_Ref!B:E, 4, FALSE) )</f>
        <v/>
      </c>
      <c r="Y322" s="128"/>
      <c r="Z322" s="128"/>
      <c r="AA322" s="128"/>
      <c r="AB322" s="128"/>
      <c r="AC322" s="122" t="e">
        <f>IF(VLOOKUP(C322,Hidden_Abilities!B$2:C989, 2, FALSE) = J322, "YES", "NO")</f>
        <v>#N/A</v>
      </c>
    </row>
    <row r="323" spans="1:29" ht="26.25" customHeight="1" x14ac:dyDescent="0.2">
      <c r="A323" s="87"/>
      <c r="B323" s="111" t="str">
        <f t="array" aca="1" ref="B323" ca="1">IFERROR(IMAGE(INDEX(Poke_Ref!$C$2:$C$745, MATCH(C323, Poke_Ref!$B$2:$B$745,0)), 3), "")</f>
        <v/>
      </c>
      <c r="C323" s="128"/>
      <c r="D323" s="128"/>
      <c r="E323" s="129"/>
      <c r="F323" s="128"/>
      <c r="G323" s="129"/>
      <c r="H323" s="128"/>
      <c r="I323" s="128"/>
      <c r="J323" s="128"/>
      <c r="K323" s="128"/>
      <c r="L323" s="129"/>
      <c r="M323" s="129"/>
      <c r="N323" s="129"/>
      <c r="O323" s="129"/>
      <c r="P323" s="129"/>
      <c r="Q323" s="129"/>
      <c r="R323" s="117">
        <f t="shared" si="0"/>
        <v>0</v>
      </c>
      <c r="S323" s="118">
        <f t="shared" si="1"/>
        <v>0</v>
      </c>
      <c r="T323" s="128"/>
      <c r="U323" s="128"/>
      <c r="V323" s="119"/>
      <c r="W323" s="119" t="str">
        <f>IF( ISBLANK(C323), "", VLOOKUP(C323, Poke_Ref!B:D, 3, FALSE) )</f>
        <v/>
      </c>
      <c r="X323" s="120" t="str">
        <f>IF( ISBLANK(C323), "", VLOOKUP(C323, Poke_Ref!B:E, 4, FALSE) )</f>
        <v/>
      </c>
      <c r="Y323" s="128"/>
      <c r="Z323" s="128"/>
      <c r="AA323" s="128"/>
      <c r="AB323" s="128"/>
      <c r="AC323" s="122" t="e">
        <f>IF(VLOOKUP(C323,Hidden_Abilities!B$2:C989, 2, FALSE) = J323, "YES", "NO")</f>
        <v>#N/A</v>
      </c>
    </row>
    <row r="324" spans="1:29" ht="26.25" customHeight="1" x14ac:dyDescent="0.2">
      <c r="A324" s="87"/>
      <c r="B324" s="111" t="str">
        <f t="array" aca="1" ref="B324" ca="1">IFERROR(IMAGE(INDEX(Poke_Ref!$C$2:$C$745, MATCH(C324, Poke_Ref!$B$2:$B$745,0)), 3), "")</f>
        <v/>
      </c>
      <c r="C324" s="128"/>
      <c r="D324" s="128"/>
      <c r="E324" s="129"/>
      <c r="F324" s="128"/>
      <c r="G324" s="129"/>
      <c r="H324" s="128"/>
      <c r="I324" s="128"/>
      <c r="J324" s="128"/>
      <c r="K324" s="128"/>
      <c r="L324" s="129"/>
      <c r="M324" s="129"/>
      <c r="N324" s="129"/>
      <c r="O324" s="129"/>
      <c r="P324" s="129"/>
      <c r="Q324" s="129"/>
      <c r="R324" s="117">
        <f t="shared" si="0"/>
        <v>0</v>
      </c>
      <c r="S324" s="118">
        <f t="shared" si="1"/>
        <v>0</v>
      </c>
      <c r="T324" s="128"/>
      <c r="U324" s="128"/>
      <c r="V324" s="119"/>
      <c r="W324" s="119" t="str">
        <f>IF( ISBLANK(C324), "", VLOOKUP(C324, Poke_Ref!B:D, 3, FALSE) )</f>
        <v/>
      </c>
      <c r="X324" s="120" t="str">
        <f>IF( ISBLANK(C324), "", VLOOKUP(C324, Poke_Ref!B:E, 4, FALSE) )</f>
        <v/>
      </c>
      <c r="Y324" s="128"/>
      <c r="Z324" s="128"/>
      <c r="AA324" s="128"/>
      <c r="AB324" s="128"/>
      <c r="AC324" s="122" t="e">
        <f>IF(VLOOKUP(C324,Hidden_Abilities!B$2:C989, 2, FALSE) = J324, "YES", "NO")</f>
        <v>#N/A</v>
      </c>
    </row>
    <row r="325" spans="1:29" ht="26.25" customHeight="1" x14ac:dyDescent="0.2">
      <c r="A325" s="87"/>
      <c r="B325" s="111" t="str">
        <f t="array" aca="1" ref="B325" ca="1">IFERROR(IMAGE(INDEX(Poke_Ref!$C$2:$C$745, MATCH(C325, Poke_Ref!$B$2:$B$745,0)), 3), "")</f>
        <v/>
      </c>
      <c r="C325" s="128"/>
      <c r="D325" s="128"/>
      <c r="E325" s="129"/>
      <c r="F325" s="128"/>
      <c r="G325" s="129"/>
      <c r="H325" s="128"/>
      <c r="I325" s="128"/>
      <c r="J325" s="128"/>
      <c r="K325" s="128"/>
      <c r="L325" s="129"/>
      <c r="M325" s="129"/>
      <c r="N325" s="129"/>
      <c r="O325" s="129"/>
      <c r="P325" s="129"/>
      <c r="Q325" s="129"/>
      <c r="R325" s="117">
        <f t="shared" si="0"/>
        <v>0</v>
      </c>
      <c r="S325" s="118">
        <f t="shared" si="1"/>
        <v>0</v>
      </c>
      <c r="T325" s="128"/>
      <c r="U325" s="128"/>
      <c r="V325" s="119"/>
      <c r="W325" s="119" t="str">
        <f>IF( ISBLANK(C325), "", VLOOKUP(C325, Poke_Ref!B:D, 3, FALSE) )</f>
        <v/>
      </c>
      <c r="X325" s="120" t="str">
        <f>IF( ISBLANK(C325), "", VLOOKUP(C325, Poke_Ref!B:E, 4, FALSE) )</f>
        <v/>
      </c>
      <c r="Y325" s="128"/>
      <c r="Z325" s="128"/>
      <c r="AA325" s="128"/>
      <c r="AB325" s="128"/>
      <c r="AC325" s="122" t="e">
        <f>IF(VLOOKUP(C325,Hidden_Abilities!B$2:C989, 2, FALSE) = J325, "YES", "NO")</f>
        <v>#N/A</v>
      </c>
    </row>
    <row r="326" spans="1:29" ht="26.25" customHeight="1" x14ac:dyDescent="0.2">
      <c r="A326" s="87"/>
      <c r="B326" s="111" t="str">
        <f t="array" aca="1" ref="B326" ca="1">IFERROR(IMAGE(INDEX(Poke_Ref!$C$2:$C$745, MATCH(C326, Poke_Ref!$B$2:$B$745,0)), 3), "")</f>
        <v/>
      </c>
      <c r="C326" s="128"/>
      <c r="D326" s="128"/>
      <c r="E326" s="129"/>
      <c r="F326" s="128"/>
      <c r="G326" s="129"/>
      <c r="H326" s="128"/>
      <c r="I326" s="128"/>
      <c r="J326" s="128"/>
      <c r="K326" s="128"/>
      <c r="L326" s="129"/>
      <c r="M326" s="129"/>
      <c r="N326" s="129"/>
      <c r="O326" s="129"/>
      <c r="P326" s="129"/>
      <c r="Q326" s="129"/>
      <c r="R326" s="117">
        <f t="shared" si="0"/>
        <v>0</v>
      </c>
      <c r="S326" s="118">
        <f t="shared" si="1"/>
        <v>0</v>
      </c>
      <c r="T326" s="128"/>
      <c r="U326" s="128"/>
      <c r="V326" s="119"/>
      <c r="W326" s="119" t="str">
        <f>IF( ISBLANK(C326), "", VLOOKUP(C326, Poke_Ref!B:D, 3, FALSE) )</f>
        <v/>
      </c>
      <c r="X326" s="120" t="str">
        <f>IF( ISBLANK(C326), "", VLOOKUP(C326, Poke_Ref!B:E, 4, FALSE) )</f>
        <v/>
      </c>
      <c r="Y326" s="128"/>
      <c r="Z326" s="128"/>
      <c r="AA326" s="128"/>
      <c r="AB326" s="128"/>
      <c r="AC326" s="122" t="e">
        <f>IF(VLOOKUP(C326,Hidden_Abilities!B$2:C989, 2, FALSE) = J326, "YES", "NO")</f>
        <v>#N/A</v>
      </c>
    </row>
    <row r="327" spans="1:29" ht="26.25" customHeight="1" x14ac:dyDescent="0.2">
      <c r="A327" s="87"/>
      <c r="B327" s="111" t="str">
        <f t="array" aca="1" ref="B327" ca="1">IFERROR(IMAGE(INDEX(Poke_Ref!$C$2:$C$745, MATCH(C327, Poke_Ref!$B$2:$B$745,0)), 3), "")</f>
        <v/>
      </c>
      <c r="C327" s="128"/>
      <c r="D327" s="128"/>
      <c r="E327" s="129"/>
      <c r="F327" s="128"/>
      <c r="G327" s="129"/>
      <c r="H327" s="128"/>
      <c r="I327" s="128"/>
      <c r="J327" s="128"/>
      <c r="K327" s="128"/>
      <c r="L327" s="129"/>
      <c r="M327" s="129"/>
      <c r="N327" s="129"/>
      <c r="O327" s="129"/>
      <c r="P327" s="129"/>
      <c r="Q327" s="129"/>
      <c r="R327" s="117">
        <f t="shared" si="0"/>
        <v>0</v>
      </c>
      <c r="S327" s="118">
        <f t="shared" si="1"/>
        <v>0</v>
      </c>
      <c r="T327" s="128"/>
      <c r="U327" s="128"/>
      <c r="V327" s="119"/>
      <c r="W327" s="119" t="str">
        <f>IF( ISBLANK(C327), "", VLOOKUP(C327, Poke_Ref!B:D, 3, FALSE) )</f>
        <v/>
      </c>
      <c r="X327" s="120" t="str">
        <f>IF( ISBLANK(C327), "", VLOOKUP(C327, Poke_Ref!B:E, 4, FALSE) )</f>
        <v/>
      </c>
      <c r="Y327" s="128"/>
      <c r="Z327" s="128"/>
      <c r="AA327" s="128"/>
      <c r="AB327" s="128"/>
      <c r="AC327" s="122" t="e">
        <f>IF(VLOOKUP(C327,Hidden_Abilities!B$2:C989, 2, FALSE) = J327, "YES", "NO")</f>
        <v>#N/A</v>
      </c>
    </row>
    <row r="328" spans="1:29" ht="26.25" customHeight="1" x14ac:dyDescent="0.2">
      <c r="A328" s="87"/>
      <c r="B328" s="111" t="str">
        <f t="array" aca="1" ref="B328" ca="1">IFERROR(IMAGE(INDEX(Poke_Ref!$C$2:$C$745, MATCH(C328, Poke_Ref!$B$2:$B$745,0)), 3), "")</f>
        <v/>
      </c>
      <c r="C328" s="128"/>
      <c r="D328" s="128"/>
      <c r="E328" s="129"/>
      <c r="F328" s="128"/>
      <c r="G328" s="129"/>
      <c r="H328" s="128"/>
      <c r="I328" s="128"/>
      <c r="J328" s="128"/>
      <c r="K328" s="128"/>
      <c r="L328" s="129"/>
      <c r="M328" s="129"/>
      <c r="N328" s="129"/>
      <c r="O328" s="129"/>
      <c r="P328" s="129"/>
      <c r="Q328" s="129"/>
      <c r="R328" s="117">
        <f t="shared" si="0"/>
        <v>0</v>
      </c>
      <c r="S328" s="118">
        <f t="shared" si="1"/>
        <v>0</v>
      </c>
      <c r="T328" s="128"/>
      <c r="U328" s="128"/>
      <c r="V328" s="119"/>
      <c r="W328" s="119" t="str">
        <f>IF( ISBLANK(C328), "", VLOOKUP(C328, Poke_Ref!B:D, 3, FALSE) )</f>
        <v/>
      </c>
      <c r="X328" s="120" t="str">
        <f>IF( ISBLANK(C328), "", VLOOKUP(C328, Poke_Ref!B:E, 4, FALSE) )</f>
        <v/>
      </c>
      <c r="Y328" s="128"/>
      <c r="Z328" s="128"/>
      <c r="AA328" s="128"/>
      <c r="AB328" s="128"/>
      <c r="AC328" s="122" t="e">
        <f>IF(VLOOKUP(C328,Hidden_Abilities!B$2:C989, 2, FALSE) = J328, "YES", "NO")</f>
        <v>#N/A</v>
      </c>
    </row>
    <row r="329" spans="1:29" ht="26.25" customHeight="1" x14ac:dyDescent="0.2">
      <c r="A329" s="87"/>
      <c r="B329" s="111" t="str">
        <f t="array" aca="1" ref="B329" ca="1">IFERROR(IMAGE(INDEX(Poke_Ref!$C$2:$C$745, MATCH(C329, Poke_Ref!$B$2:$B$745,0)), 3), "")</f>
        <v/>
      </c>
      <c r="C329" s="128"/>
      <c r="D329" s="128"/>
      <c r="E329" s="129"/>
      <c r="F329" s="128"/>
      <c r="G329" s="129"/>
      <c r="H329" s="128"/>
      <c r="I329" s="128"/>
      <c r="J329" s="128"/>
      <c r="K329" s="128"/>
      <c r="L329" s="129"/>
      <c r="M329" s="129"/>
      <c r="N329" s="129"/>
      <c r="O329" s="129"/>
      <c r="P329" s="129"/>
      <c r="Q329" s="129"/>
      <c r="R329" s="117">
        <f t="shared" si="0"/>
        <v>0</v>
      </c>
      <c r="S329" s="118">
        <f t="shared" si="1"/>
        <v>0</v>
      </c>
      <c r="T329" s="128"/>
      <c r="U329" s="128"/>
      <c r="V329" s="119"/>
      <c r="W329" s="119" t="str">
        <f>IF( ISBLANK(C329), "", VLOOKUP(C329, Poke_Ref!B:D, 3, FALSE) )</f>
        <v/>
      </c>
      <c r="X329" s="120" t="str">
        <f>IF( ISBLANK(C329), "", VLOOKUP(C329, Poke_Ref!B:E, 4, FALSE) )</f>
        <v/>
      </c>
      <c r="Y329" s="128"/>
      <c r="Z329" s="128"/>
      <c r="AA329" s="128"/>
      <c r="AB329" s="128"/>
      <c r="AC329" s="122" t="e">
        <f>IF(VLOOKUP(C329,Hidden_Abilities!B$2:C989, 2, FALSE) = J329, "YES", "NO")</f>
        <v>#N/A</v>
      </c>
    </row>
    <row r="330" spans="1:29" ht="26.25" customHeight="1" x14ac:dyDescent="0.2">
      <c r="A330" s="87"/>
      <c r="B330" s="111" t="str">
        <f t="array" aca="1" ref="B330" ca="1">IFERROR(IMAGE(INDEX(Poke_Ref!$C$2:$C$745, MATCH(C330, Poke_Ref!$B$2:$B$745,0)), 3), "")</f>
        <v/>
      </c>
      <c r="C330" s="128"/>
      <c r="D330" s="128"/>
      <c r="E330" s="129"/>
      <c r="F330" s="128"/>
      <c r="G330" s="129"/>
      <c r="H330" s="128"/>
      <c r="I330" s="128"/>
      <c r="J330" s="128"/>
      <c r="K330" s="128"/>
      <c r="L330" s="129"/>
      <c r="M330" s="129"/>
      <c r="N330" s="129"/>
      <c r="O330" s="129"/>
      <c r="P330" s="129"/>
      <c r="Q330" s="129"/>
      <c r="R330" s="117">
        <f t="shared" si="0"/>
        <v>0</v>
      </c>
      <c r="S330" s="118">
        <f t="shared" si="1"/>
        <v>0</v>
      </c>
      <c r="T330" s="128"/>
      <c r="U330" s="128"/>
      <c r="V330" s="119"/>
      <c r="W330" s="119" t="str">
        <f>IF( ISBLANK(C330), "", VLOOKUP(C330, Poke_Ref!B:D, 3, FALSE) )</f>
        <v/>
      </c>
      <c r="X330" s="120" t="str">
        <f>IF( ISBLANK(C330), "", VLOOKUP(C330, Poke_Ref!B:E, 4, FALSE) )</f>
        <v/>
      </c>
      <c r="Y330" s="128"/>
      <c r="Z330" s="128"/>
      <c r="AA330" s="128"/>
      <c r="AB330" s="128"/>
      <c r="AC330" s="122" t="e">
        <f>IF(VLOOKUP(C330,Hidden_Abilities!B$2:C989, 2, FALSE) = J330, "YES", "NO")</f>
        <v>#N/A</v>
      </c>
    </row>
    <row r="331" spans="1:29" ht="26.25" customHeight="1" x14ac:dyDescent="0.2">
      <c r="A331" s="87"/>
      <c r="B331" s="111" t="str">
        <f t="array" aca="1" ref="B331" ca="1">IFERROR(IMAGE(INDEX(Poke_Ref!$C$2:$C$745, MATCH(C331, Poke_Ref!$B$2:$B$745,0)), 3), "")</f>
        <v/>
      </c>
      <c r="C331" s="128"/>
      <c r="D331" s="128"/>
      <c r="E331" s="129"/>
      <c r="F331" s="128"/>
      <c r="G331" s="129"/>
      <c r="H331" s="128"/>
      <c r="I331" s="128"/>
      <c r="J331" s="128"/>
      <c r="K331" s="128"/>
      <c r="L331" s="129"/>
      <c r="M331" s="129"/>
      <c r="N331" s="129"/>
      <c r="O331" s="129"/>
      <c r="P331" s="129"/>
      <c r="Q331" s="129"/>
      <c r="R331" s="117">
        <f t="shared" si="0"/>
        <v>0</v>
      </c>
      <c r="S331" s="118">
        <f t="shared" si="1"/>
        <v>0</v>
      </c>
      <c r="T331" s="128"/>
      <c r="U331" s="128"/>
      <c r="V331" s="119"/>
      <c r="W331" s="119" t="str">
        <f>IF( ISBLANK(C331), "", VLOOKUP(C331, Poke_Ref!B:D, 3, FALSE) )</f>
        <v/>
      </c>
      <c r="X331" s="120" t="str">
        <f>IF( ISBLANK(C331), "", VLOOKUP(C331, Poke_Ref!B:E, 4, FALSE) )</f>
        <v/>
      </c>
      <c r="Y331" s="128"/>
      <c r="Z331" s="128"/>
      <c r="AA331" s="128"/>
      <c r="AB331" s="128"/>
      <c r="AC331" s="122" t="e">
        <f>IF(VLOOKUP(C331,Hidden_Abilities!B$2:C989, 2, FALSE) = J331, "YES", "NO")</f>
        <v>#N/A</v>
      </c>
    </row>
    <row r="332" spans="1:29" ht="26.25" customHeight="1" x14ac:dyDescent="0.2">
      <c r="A332" s="87"/>
      <c r="B332" s="111" t="str">
        <f t="array" aca="1" ref="B332" ca="1">IFERROR(IMAGE(INDEX(Poke_Ref!$C$2:$C$745, MATCH(C332, Poke_Ref!$B$2:$B$745,0)), 3), "")</f>
        <v/>
      </c>
      <c r="C332" s="128"/>
      <c r="D332" s="128"/>
      <c r="E332" s="129"/>
      <c r="F332" s="128"/>
      <c r="G332" s="129"/>
      <c r="H332" s="128"/>
      <c r="I332" s="128"/>
      <c r="J332" s="128"/>
      <c r="K332" s="128"/>
      <c r="L332" s="129"/>
      <c r="M332" s="129"/>
      <c r="N332" s="129"/>
      <c r="O332" s="129"/>
      <c r="P332" s="129"/>
      <c r="Q332" s="129"/>
      <c r="R332" s="117">
        <f t="shared" si="0"/>
        <v>0</v>
      </c>
      <c r="S332" s="118">
        <f t="shared" si="1"/>
        <v>0</v>
      </c>
      <c r="T332" s="128"/>
      <c r="U332" s="128"/>
      <c r="V332" s="119"/>
      <c r="W332" s="119" t="str">
        <f>IF( ISBLANK(C332), "", VLOOKUP(C332, Poke_Ref!B:D, 3, FALSE) )</f>
        <v/>
      </c>
      <c r="X332" s="120" t="str">
        <f>IF( ISBLANK(C332), "", VLOOKUP(C332, Poke_Ref!B:E, 4, FALSE) )</f>
        <v/>
      </c>
      <c r="Y332" s="128"/>
      <c r="Z332" s="128"/>
      <c r="AA332" s="128"/>
      <c r="AB332" s="128"/>
      <c r="AC332" s="122" t="e">
        <f>IF(VLOOKUP(C332,Hidden_Abilities!B$2:C989, 2, FALSE) = J332, "YES", "NO")</f>
        <v>#N/A</v>
      </c>
    </row>
    <row r="333" spans="1:29" ht="26.25" customHeight="1" x14ac:dyDescent="0.2">
      <c r="A333" s="87"/>
      <c r="B333" s="111" t="str">
        <f t="array" aca="1" ref="B333" ca="1">IFERROR(IMAGE(INDEX(Poke_Ref!$C$2:$C$745, MATCH(C333, Poke_Ref!$B$2:$B$745,0)), 3), "")</f>
        <v/>
      </c>
      <c r="C333" s="128"/>
      <c r="D333" s="128"/>
      <c r="E333" s="129"/>
      <c r="F333" s="128"/>
      <c r="G333" s="129"/>
      <c r="H333" s="128"/>
      <c r="I333" s="128"/>
      <c r="J333" s="128"/>
      <c r="K333" s="128"/>
      <c r="L333" s="129"/>
      <c r="M333" s="129"/>
      <c r="N333" s="129"/>
      <c r="O333" s="129"/>
      <c r="P333" s="129"/>
      <c r="Q333" s="129"/>
      <c r="R333" s="117">
        <f t="shared" si="0"/>
        <v>0</v>
      </c>
      <c r="S333" s="118">
        <f t="shared" si="1"/>
        <v>0</v>
      </c>
      <c r="T333" s="128"/>
      <c r="U333" s="128"/>
      <c r="V333" s="119"/>
      <c r="W333" s="119" t="str">
        <f>IF( ISBLANK(C333), "", VLOOKUP(C333, Poke_Ref!B:D, 3, FALSE) )</f>
        <v/>
      </c>
      <c r="X333" s="120" t="str">
        <f>IF( ISBLANK(C333), "", VLOOKUP(C333, Poke_Ref!B:E, 4, FALSE) )</f>
        <v/>
      </c>
      <c r="Y333" s="128"/>
      <c r="Z333" s="128"/>
      <c r="AA333" s="128"/>
      <c r="AB333" s="128"/>
      <c r="AC333" s="122" t="e">
        <f>IF(VLOOKUP(C333,Hidden_Abilities!B$2:C989, 2, FALSE) = J333, "YES", "NO")</f>
        <v>#N/A</v>
      </c>
    </row>
    <row r="334" spans="1:29" ht="26.25" customHeight="1" x14ac:dyDescent="0.2">
      <c r="A334" s="87"/>
      <c r="B334" s="111" t="str">
        <f t="array" aca="1" ref="B334" ca="1">IFERROR(IMAGE(INDEX(Poke_Ref!$C$2:$C$745, MATCH(C334, Poke_Ref!$B$2:$B$745,0)), 3), "")</f>
        <v/>
      </c>
      <c r="C334" s="128"/>
      <c r="D334" s="128"/>
      <c r="E334" s="129"/>
      <c r="F334" s="128"/>
      <c r="G334" s="129"/>
      <c r="H334" s="128"/>
      <c r="I334" s="128"/>
      <c r="J334" s="128"/>
      <c r="K334" s="128"/>
      <c r="L334" s="129"/>
      <c r="M334" s="129"/>
      <c r="N334" s="129"/>
      <c r="O334" s="129"/>
      <c r="P334" s="129"/>
      <c r="Q334" s="129"/>
      <c r="R334" s="117">
        <f t="shared" si="0"/>
        <v>0</v>
      </c>
      <c r="S334" s="118">
        <f t="shared" si="1"/>
        <v>0</v>
      </c>
      <c r="T334" s="128"/>
      <c r="U334" s="128"/>
      <c r="V334" s="119"/>
      <c r="W334" s="119" t="str">
        <f>IF( ISBLANK(C334), "", VLOOKUP(C334, Poke_Ref!B:D, 3, FALSE) )</f>
        <v/>
      </c>
      <c r="X334" s="120" t="str">
        <f>IF( ISBLANK(C334), "", VLOOKUP(C334, Poke_Ref!B:E, 4, FALSE) )</f>
        <v/>
      </c>
      <c r="Y334" s="128"/>
      <c r="Z334" s="128"/>
      <c r="AA334" s="128"/>
      <c r="AB334" s="128"/>
      <c r="AC334" s="122" t="e">
        <f>IF(VLOOKUP(C334,Hidden_Abilities!B$2:C989, 2, FALSE) = J334, "YES", "NO")</f>
        <v>#N/A</v>
      </c>
    </row>
    <row r="335" spans="1:29" ht="26.25" customHeight="1" x14ac:dyDescent="0.2">
      <c r="A335" s="87"/>
      <c r="B335" s="111" t="str">
        <f t="array" aca="1" ref="B335" ca="1">IFERROR(IMAGE(INDEX(Poke_Ref!$C$2:$C$745, MATCH(C335, Poke_Ref!$B$2:$B$745,0)), 3), "")</f>
        <v/>
      </c>
      <c r="C335" s="128"/>
      <c r="D335" s="128"/>
      <c r="E335" s="129"/>
      <c r="F335" s="128"/>
      <c r="G335" s="129"/>
      <c r="H335" s="128"/>
      <c r="I335" s="128"/>
      <c r="J335" s="128"/>
      <c r="K335" s="128"/>
      <c r="L335" s="129"/>
      <c r="M335" s="129"/>
      <c r="N335" s="129"/>
      <c r="O335" s="129"/>
      <c r="P335" s="129"/>
      <c r="Q335" s="129"/>
      <c r="R335" s="117">
        <f t="shared" si="0"/>
        <v>0</v>
      </c>
      <c r="S335" s="118">
        <f t="shared" si="1"/>
        <v>0</v>
      </c>
      <c r="T335" s="128"/>
      <c r="U335" s="128"/>
      <c r="V335" s="119"/>
      <c r="W335" s="119" t="str">
        <f>IF( ISBLANK(C335), "", VLOOKUP(C335, Poke_Ref!B:D, 3, FALSE) )</f>
        <v/>
      </c>
      <c r="X335" s="120" t="str">
        <f>IF( ISBLANK(C335), "", VLOOKUP(C335, Poke_Ref!B:E, 4, FALSE) )</f>
        <v/>
      </c>
      <c r="Y335" s="128"/>
      <c r="Z335" s="128"/>
      <c r="AA335" s="128"/>
      <c r="AB335" s="128"/>
      <c r="AC335" s="122" t="e">
        <f>IF(VLOOKUP(C335,Hidden_Abilities!B$2:C989, 2, FALSE) = J335, "YES", "NO")</f>
        <v>#N/A</v>
      </c>
    </row>
    <row r="336" spans="1:29" ht="26.25" customHeight="1" x14ac:dyDescent="0.2">
      <c r="A336" s="87"/>
      <c r="B336" s="111" t="str">
        <f t="array" aca="1" ref="B336" ca="1">IFERROR(IMAGE(INDEX(Poke_Ref!$C$2:$C$745, MATCH(C336, Poke_Ref!$B$2:$B$745,0)), 3), "")</f>
        <v/>
      </c>
      <c r="C336" s="128"/>
      <c r="D336" s="128"/>
      <c r="E336" s="129"/>
      <c r="F336" s="128"/>
      <c r="G336" s="129"/>
      <c r="H336" s="128"/>
      <c r="I336" s="128"/>
      <c r="J336" s="128"/>
      <c r="K336" s="128"/>
      <c r="L336" s="129"/>
      <c r="M336" s="129"/>
      <c r="N336" s="129"/>
      <c r="O336" s="129"/>
      <c r="P336" s="129"/>
      <c r="Q336" s="129"/>
      <c r="R336" s="117">
        <f t="shared" si="0"/>
        <v>0</v>
      </c>
      <c r="S336" s="118">
        <f t="shared" si="1"/>
        <v>0</v>
      </c>
      <c r="T336" s="128"/>
      <c r="U336" s="128"/>
      <c r="V336" s="119"/>
      <c r="W336" s="119" t="str">
        <f>IF( ISBLANK(C336), "", VLOOKUP(C336, Poke_Ref!B:D, 3, FALSE) )</f>
        <v/>
      </c>
      <c r="X336" s="120" t="str">
        <f>IF( ISBLANK(C336), "", VLOOKUP(C336, Poke_Ref!B:E, 4, FALSE) )</f>
        <v/>
      </c>
      <c r="Y336" s="128"/>
      <c r="Z336" s="128"/>
      <c r="AA336" s="128"/>
      <c r="AB336" s="128"/>
      <c r="AC336" s="122" t="e">
        <f>IF(VLOOKUP(C336,Hidden_Abilities!B$2:C989, 2, FALSE) = J336, "YES", "NO")</f>
        <v>#N/A</v>
      </c>
    </row>
    <row r="337" spans="1:29" ht="26.25" customHeight="1" x14ac:dyDescent="0.2">
      <c r="A337" s="87"/>
      <c r="B337" s="111" t="str">
        <f t="array" aca="1" ref="B337" ca="1">IFERROR(IMAGE(INDEX(Poke_Ref!$C$2:$C$745, MATCH(C337, Poke_Ref!$B$2:$B$745,0)), 3), "")</f>
        <v/>
      </c>
      <c r="C337" s="128"/>
      <c r="D337" s="128"/>
      <c r="E337" s="129"/>
      <c r="F337" s="128"/>
      <c r="G337" s="129"/>
      <c r="H337" s="128"/>
      <c r="I337" s="128"/>
      <c r="J337" s="128"/>
      <c r="K337" s="128"/>
      <c r="L337" s="129"/>
      <c r="M337" s="129"/>
      <c r="N337" s="129"/>
      <c r="O337" s="129"/>
      <c r="P337" s="129"/>
      <c r="Q337" s="129"/>
      <c r="R337" s="117">
        <f t="shared" si="0"/>
        <v>0</v>
      </c>
      <c r="S337" s="118">
        <f t="shared" si="1"/>
        <v>0</v>
      </c>
      <c r="T337" s="128"/>
      <c r="U337" s="128"/>
      <c r="V337" s="119"/>
      <c r="W337" s="119" t="str">
        <f>IF( ISBLANK(C337), "", VLOOKUP(C337, Poke_Ref!B:D, 3, FALSE) )</f>
        <v/>
      </c>
      <c r="X337" s="120" t="str">
        <f>IF( ISBLANK(C337), "", VLOOKUP(C337, Poke_Ref!B:E, 4, FALSE) )</f>
        <v/>
      </c>
      <c r="Y337" s="128"/>
      <c r="Z337" s="128"/>
      <c r="AA337" s="128"/>
      <c r="AB337" s="128"/>
      <c r="AC337" s="122" t="e">
        <f>IF(VLOOKUP(C337,Hidden_Abilities!B$2:C989, 2, FALSE) = J337, "YES", "NO")</f>
        <v>#N/A</v>
      </c>
    </row>
    <row r="338" spans="1:29" ht="26.25" customHeight="1" x14ac:dyDescent="0.2">
      <c r="A338" s="87"/>
      <c r="B338" s="111" t="str">
        <f t="array" aca="1" ref="B338" ca="1">IFERROR(IMAGE(INDEX(Poke_Ref!$C$2:$C$745, MATCH(C338, Poke_Ref!$B$2:$B$745,0)), 3), "")</f>
        <v/>
      </c>
      <c r="C338" s="128"/>
      <c r="D338" s="128"/>
      <c r="E338" s="129"/>
      <c r="F338" s="128"/>
      <c r="G338" s="129"/>
      <c r="H338" s="128"/>
      <c r="I338" s="128"/>
      <c r="J338" s="128"/>
      <c r="K338" s="128"/>
      <c r="L338" s="129"/>
      <c r="M338" s="129"/>
      <c r="N338" s="129"/>
      <c r="O338" s="129"/>
      <c r="P338" s="129"/>
      <c r="Q338" s="129"/>
      <c r="R338" s="117">
        <f t="shared" si="0"/>
        <v>0</v>
      </c>
      <c r="S338" s="118">
        <f t="shared" si="1"/>
        <v>0</v>
      </c>
      <c r="T338" s="128"/>
      <c r="U338" s="128"/>
      <c r="V338" s="119"/>
      <c r="W338" s="119" t="str">
        <f>IF( ISBLANK(C338), "", VLOOKUP(C338, Poke_Ref!B:D, 3, FALSE) )</f>
        <v/>
      </c>
      <c r="X338" s="120" t="str">
        <f>IF( ISBLANK(C338), "", VLOOKUP(C338, Poke_Ref!B:E, 4, FALSE) )</f>
        <v/>
      </c>
      <c r="Y338" s="128"/>
      <c r="Z338" s="128"/>
      <c r="AA338" s="128"/>
      <c r="AB338" s="128"/>
      <c r="AC338" s="122" t="e">
        <f>IF(VLOOKUP(C338,Hidden_Abilities!B$2:C989, 2, FALSE) = J338, "YES", "NO")</f>
        <v>#N/A</v>
      </c>
    </row>
    <row r="339" spans="1:29" ht="26.25" customHeight="1" x14ac:dyDescent="0.2">
      <c r="A339" s="87"/>
      <c r="B339" s="111" t="str">
        <f t="array" aca="1" ref="B339" ca="1">IFERROR(IMAGE(INDEX(Poke_Ref!$C$2:$C$745, MATCH(C339, Poke_Ref!$B$2:$B$745,0)), 3), "")</f>
        <v/>
      </c>
      <c r="C339" s="128"/>
      <c r="D339" s="128"/>
      <c r="E339" s="129"/>
      <c r="F339" s="128"/>
      <c r="G339" s="129"/>
      <c r="H339" s="128"/>
      <c r="I339" s="128"/>
      <c r="J339" s="128"/>
      <c r="K339" s="128"/>
      <c r="L339" s="129"/>
      <c r="M339" s="129"/>
      <c r="N339" s="129"/>
      <c r="O339" s="129"/>
      <c r="P339" s="129"/>
      <c r="Q339" s="129"/>
      <c r="R339" s="117">
        <f t="shared" si="0"/>
        <v>0</v>
      </c>
      <c r="S339" s="118">
        <f t="shared" si="1"/>
        <v>0</v>
      </c>
      <c r="T339" s="128"/>
      <c r="U339" s="128"/>
      <c r="V339" s="119"/>
      <c r="W339" s="119" t="str">
        <f>IF( ISBLANK(C339), "", VLOOKUP(C339, Poke_Ref!B:D, 3, FALSE) )</f>
        <v/>
      </c>
      <c r="X339" s="120" t="str">
        <f>IF( ISBLANK(C339), "", VLOOKUP(C339, Poke_Ref!B:E, 4, FALSE) )</f>
        <v/>
      </c>
      <c r="Y339" s="128"/>
      <c r="Z339" s="128"/>
      <c r="AA339" s="128"/>
      <c r="AB339" s="128"/>
      <c r="AC339" s="122" t="e">
        <f>IF(VLOOKUP(C339,Hidden_Abilities!B$2:C989, 2, FALSE) = J339, "YES", "NO")</f>
        <v>#N/A</v>
      </c>
    </row>
    <row r="340" spans="1:29" ht="26.25" customHeight="1" x14ac:dyDescent="0.2">
      <c r="A340" s="87"/>
      <c r="B340" s="111" t="str">
        <f t="array" aca="1" ref="B340" ca="1">IFERROR(IMAGE(INDEX(Poke_Ref!$C$2:$C$745, MATCH(C340, Poke_Ref!$B$2:$B$745,0)), 3), "")</f>
        <v/>
      </c>
      <c r="C340" s="128"/>
      <c r="D340" s="128"/>
      <c r="E340" s="129"/>
      <c r="F340" s="128"/>
      <c r="G340" s="129"/>
      <c r="H340" s="128"/>
      <c r="I340" s="128"/>
      <c r="J340" s="128"/>
      <c r="K340" s="128"/>
      <c r="L340" s="129"/>
      <c r="M340" s="129"/>
      <c r="N340" s="129"/>
      <c r="O340" s="129"/>
      <c r="P340" s="129"/>
      <c r="Q340" s="129"/>
      <c r="R340" s="117">
        <f t="shared" si="0"/>
        <v>0</v>
      </c>
      <c r="S340" s="118">
        <f t="shared" si="1"/>
        <v>0</v>
      </c>
      <c r="T340" s="128"/>
      <c r="U340" s="128"/>
      <c r="V340" s="119"/>
      <c r="W340" s="119" t="str">
        <f>IF( ISBLANK(C340), "", VLOOKUP(C340, Poke_Ref!B:D, 3, FALSE) )</f>
        <v/>
      </c>
      <c r="X340" s="120" t="str">
        <f>IF( ISBLANK(C340), "", VLOOKUP(C340, Poke_Ref!B:E, 4, FALSE) )</f>
        <v/>
      </c>
      <c r="Y340" s="128"/>
      <c r="Z340" s="128"/>
      <c r="AA340" s="128"/>
      <c r="AB340" s="128"/>
      <c r="AC340" s="122" t="e">
        <f>IF(VLOOKUP(C340,Hidden_Abilities!B$2:C989, 2, FALSE) = J340, "YES", "NO")</f>
        <v>#N/A</v>
      </c>
    </row>
    <row r="341" spans="1:29" ht="26.25" customHeight="1" x14ac:dyDescent="0.2">
      <c r="A341" s="87"/>
      <c r="B341" s="111" t="str">
        <f t="array" aca="1" ref="B341" ca="1">IFERROR(IMAGE(INDEX(Poke_Ref!$C$2:$C$745, MATCH(C341, Poke_Ref!$B$2:$B$745,0)), 3), "")</f>
        <v/>
      </c>
      <c r="C341" s="128"/>
      <c r="D341" s="128"/>
      <c r="E341" s="129"/>
      <c r="F341" s="128"/>
      <c r="G341" s="129"/>
      <c r="H341" s="128"/>
      <c r="I341" s="128"/>
      <c r="J341" s="128"/>
      <c r="K341" s="128"/>
      <c r="L341" s="129"/>
      <c r="M341" s="129"/>
      <c r="N341" s="129"/>
      <c r="O341" s="129"/>
      <c r="P341" s="129"/>
      <c r="Q341" s="129"/>
      <c r="R341" s="117">
        <f t="shared" si="0"/>
        <v>0</v>
      </c>
      <c r="S341" s="118">
        <f t="shared" si="1"/>
        <v>0</v>
      </c>
      <c r="T341" s="128"/>
      <c r="U341" s="128"/>
      <c r="V341" s="119"/>
      <c r="W341" s="119" t="str">
        <f>IF( ISBLANK(C341), "", VLOOKUP(C341, Poke_Ref!B:D, 3, FALSE) )</f>
        <v/>
      </c>
      <c r="X341" s="120" t="str">
        <f>IF( ISBLANK(C341), "", VLOOKUP(C341, Poke_Ref!B:E, 4, FALSE) )</f>
        <v/>
      </c>
      <c r="Y341" s="128"/>
      <c r="Z341" s="128"/>
      <c r="AA341" s="128"/>
      <c r="AB341" s="128"/>
      <c r="AC341" s="122" t="e">
        <f>IF(VLOOKUP(C341,Hidden_Abilities!B$2:C989, 2, FALSE) = J341, "YES", "NO")</f>
        <v>#N/A</v>
      </c>
    </row>
    <row r="342" spans="1:29" ht="26.25" customHeight="1" x14ac:dyDescent="0.2">
      <c r="A342" s="87"/>
      <c r="B342" s="111" t="str">
        <f t="array" aca="1" ref="B342" ca="1">IFERROR(IMAGE(INDEX(Poke_Ref!$C$2:$C$745, MATCH(C342, Poke_Ref!$B$2:$B$745,0)), 3), "")</f>
        <v/>
      </c>
      <c r="C342" s="128"/>
      <c r="D342" s="128"/>
      <c r="E342" s="129"/>
      <c r="F342" s="128"/>
      <c r="G342" s="129"/>
      <c r="H342" s="128"/>
      <c r="I342" s="128"/>
      <c r="J342" s="128"/>
      <c r="K342" s="128"/>
      <c r="L342" s="129"/>
      <c r="M342" s="129"/>
      <c r="N342" s="129"/>
      <c r="O342" s="129"/>
      <c r="P342" s="129"/>
      <c r="Q342" s="129"/>
      <c r="R342" s="117">
        <f t="shared" si="0"/>
        <v>0</v>
      </c>
      <c r="S342" s="118">
        <f t="shared" si="1"/>
        <v>0</v>
      </c>
      <c r="T342" s="128"/>
      <c r="U342" s="128"/>
      <c r="V342" s="119"/>
      <c r="W342" s="119" t="str">
        <f>IF( ISBLANK(C342), "", VLOOKUP(C342, Poke_Ref!B:D, 3, FALSE) )</f>
        <v/>
      </c>
      <c r="X342" s="120" t="str">
        <f>IF( ISBLANK(C342), "", VLOOKUP(C342, Poke_Ref!B:E, 4, FALSE) )</f>
        <v/>
      </c>
      <c r="Y342" s="128"/>
      <c r="Z342" s="128"/>
      <c r="AA342" s="128"/>
      <c r="AB342" s="128"/>
      <c r="AC342" s="122" t="e">
        <f>IF(VLOOKUP(C342,Hidden_Abilities!B$2:C989, 2, FALSE) = J342, "YES", "NO")</f>
        <v>#N/A</v>
      </c>
    </row>
    <row r="343" spans="1:29" ht="26.25" customHeight="1" x14ac:dyDescent="0.2">
      <c r="A343" s="87"/>
      <c r="B343" s="111" t="str">
        <f t="array" aca="1" ref="B343" ca="1">IFERROR(IMAGE(INDEX(Poke_Ref!$C$2:$C$745, MATCH(C343, Poke_Ref!$B$2:$B$745,0)), 3), "")</f>
        <v/>
      </c>
      <c r="C343" s="128"/>
      <c r="D343" s="128"/>
      <c r="E343" s="129"/>
      <c r="F343" s="128"/>
      <c r="G343" s="129"/>
      <c r="H343" s="128"/>
      <c r="I343" s="128"/>
      <c r="J343" s="128"/>
      <c r="K343" s="128"/>
      <c r="L343" s="129"/>
      <c r="M343" s="129"/>
      <c r="N343" s="129"/>
      <c r="O343" s="129"/>
      <c r="P343" s="129"/>
      <c r="Q343" s="129"/>
      <c r="R343" s="117">
        <f t="shared" si="0"/>
        <v>0</v>
      </c>
      <c r="S343" s="118">
        <f t="shared" si="1"/>
        <v>0</v>
      </c>
      <c r="T343" s="128"/>
      <c r="U343" s="128"/>
      <c r="V343" s="119"/>
      <c r="W343" s="119" t="str">
        <f>IF( ISBLANK(C343), "", VLOOKUP(C343, Poke_Ref!B:D, 3, FALSE) )</f>
        <v/>
      </c>
      <c r="X343" s="120" t="str">
        <f>IF( ISBLANK(C343), "", VLOOKUP(C343, Poke_Ref!B:E, 4, FALSE) )</f>
        <v/>
      </c>
      <c r="Y343" s="128"/>
      <c r="Z343" s="128"/>
      <c r="AA343" s="128"/>
      <c r="AB343" s="128"/>
      <c r="AC343" s="122" t="e">
        <f>IF(VLOOKUP(C343,Hidden_Abilities!B$2:C989, 2, FALSE) = J343, "YES", "NO")</f>
        <v>#N/A</v>
      </c>
    </row>
    <row r="344" spans="1:29" ht="26.25" customHeight="1" x14ac:dyDescent="0.2">
      <c r="A344" s="87"/>
      <c r="B344" s="111" t="str">
        <f t="array" aca="1" ref="B344" ca="1">IFERROR(IMAGE(INDEX(Poke_Ref!$C$2:$C$745, MATCH(C344, Poke_Ref!$B$2:$B$745,0)), 3), "")</f>
        <v/>
      </c>
      <c r="C344" s="128"/>
      <c r="D344" s="128"/>
      <c r="E344" s="129"/>
      <c r="F344" s="128"/>
      <c r="G344" s="129"/>
      <c r="H344" s="128"/>
      <c r="I344" s="128"/>
      <c r="J344" s="128"/>
      <c r="K344" s="128"/>
      <c r="L344" s="129"/>
      <c r="M344" s="129"/>
      <c r="N344" s="129"/>
      <c r="O344" s="129"/>
      <c r="P344" s="129"/>
      <c r="Q344" s="129"/>
      <c r="R344" s="117">
        <f t="shared" si="0"/>
        <v>0</v>
      </c>
      <c r="S344" s="118">
        <f t="shared" si="1"/>
        <v>0</v>
      </c>
      <c r="T344" s="128"/>
      <c r="U344" s="128"/>
      <c r="V344" s="119"/>
      <c r="W344" s="119" t="str">
        <f>IF( ISBLANK(C344), "", VLOOKUP(C344, Poke_Ref!B:D, 3, FALSE) )</f>
        <v/>
      </c>
      <c r="X344" s="120" t="str">
        <f>IF( ISBLANK(C344), "", VLOOKUP(C344, Poke_Ref!B:E, 4, FALSE) )</f>
        <v/>
      </c>
      <c r="Y344" s="128"/>
      <c r="Z344" s="128"/>
      <c r="AA344" s="128"/>
      <c r="AB344" s="128"/>
      <c r="AC344" s="122" t="e">
        <f>IF(VLOOKUP(C344,Hidden_Abilities!B$2:C989, 2, FALSE) = J344, "YES", "NO")</f>
        <v>#N/A</v>
      </c>
    </row>
    <row r="345" spans="1:29" ht="26.25" customHeight="1" x14ac:dyDescent="0.2">
      <c r="A345" s="87"/>
      <c r="B345" s="111" t="str">
        <f t="array" aca="1" ref="B345" ca="1">IFERROR(IMAGE(INDEX(Poke_Ref!$C$2:$C$745, MATCH(C345, Poke_Ref!$B$2:$B$745,0)), 3), "")</f>
        <v/>
      </c>
      <c r="C345" s="128"/>
      <c r="D345" s="128"/>
      <c r="E345" s="129"/>
      <c r="F345" s="128"/>
      <c r="G345" s="129"/>
      <c r="H345" s="128"/>
      <c r="I345" s="128"/>
      <c r="J345" s="128"/>
      <c r="K345" s="128"/>
      <c r="L345" s="129"/>
      <c r="M345" s="129"/>
      <c r="N345" s="129"/>
      <c r="O345" s="129"/>
      <c r="P345" s="129"/>
      <c r="Q345" s="129"/>
      <c r="R345" s="117">
        <f t="shared" si="0"/>
        <v>0</v>
      </c>
      <c r="S345" s="118">
        <f t="shared" si="1"/>
        <v>0</v>
      </c>
      <c r="T345" s="128"/>
      <c r="U345" s="128"/>
      <c r="V345" s="119"/>
      <c r="W345" s="119" t="str">
        <f>IF( ISBLANK(C345), "", VLOOKUP(C345, Poke_Ref!B:D, 3, FALSE) )</f>
        <v/>
      </c>
      <c r="X345" s="120" t="str">
        <f>IF( ISBLANK(C345), "", VLOOKUP(C345, Poke_Ref!B:E, 4, FALSE) )</f>
        <v/>
      </c>
      <c r="Y345" s="128"/>
      <c r="Z345" s="128"/>
      <c r="AA345" s="128"/>
      <c r="AB345" s="128"/>
      <c r="AC345" s="122" t="e">
        <f>IF(VLOOKUP(C345,Hidden_Abilities!B$2:C989, 2, FALSE) = J345, "YES", "NO")</f>
        <v>#N/A</v>
      </c>
    </row>
    <row r="346" spans="1:29" ht="26.25" customHeight="1" x14ac:dyDescent="0.2">
      <c r="A346" s="87"/>
      <c r="B346" s="111" t="str">
        <f t="array" aca="1" ref="B346" ca="1">IFERROR(IMAGE(INDEX(Poke_Ref!$C$2:$C$745, MATCH(C346, Poke_Ref!$B$2:$B$745,0)), 3), "")</f>
        <v/>
      </c>
      <c r="C346" s="128"/>
      <c r="D346" s="128"/>
      <c r="E346" s="129"/>
      <c r="F346" s="128"/>
      <c r="G346" s="129"/>
      <c r="H346" s="128"/>
      <c r="I346" s="128"/>
      <c r="J346" s="128"/>
      <c r="K346" s="128"/>
      <c r="L346" s="129"/>
      <c r="M346" s="129"/>
      <c r="N346" s="129"/>
      <c r="O346" s="129"/>
      <c r="P346" s="129"/>
      <c r="Q346" s="129"/>
      <c r="R346" s="117">
        <f t="shared" si="0"/>
        <v>0</v>
      </c>
      <c r="S346" s="118">
        <f t="shared" si="1"/>
        <v>0</v>
      </c>
      <c r="T346" s="128"/>
      <c r="U346" s="128"/>
      <c r="V346" s="119"/>
      <c r="W346" s="119" t="str">
        <f>IF( ISBLANK(C346), "", VLOOKUP(C346, Poke_Ref!B:D, 3, FALSE) )</f>
        <v/>
      </c>
      <c r="X346" s="120" t="str">
        <f>IF( ISBLANK(C346), "", VLOOKUP(C346, Poke_Ref!B:E, 4, FALSE) )</f>
        <v/>
      </c>
      <c r="Y346" s="128"/>
      <c r="Z346" s="128"/>
      <c r="AA346" s="128"/>
      <c r="AB346" s="128"/>
      <c r="AC346" s="122" t="e">
        <f>IF(VLOOKUP(C346,Hidden_Abilities!B$2:C989, 2, FALSE) = J346, "YES", "NO")</f>
        <v>#N/A</v>
      </c>
    </row>
    <row r="347" spans="1:29" ht="26.25" customHeight="1" x14ac:dyDescent="0.2">
      <c r="A347" s="87"/>
      <c r="B347" s="111" t="str">
        <f t="array" aca="1" ref="B347" ca="1">IFERROR(IMAGE(INDEX(Poke_Ref!$C$2:$C$745, MATCH(C347, Poke_Ref!$B$2:$B$745,0)), 3), "")</f>
        <v/>
      </c>
      <c r="C347" s="128"/>
      <c r="D347" s="128"/>
      <c r="E347" s="129"/>
      <c r="F347" s="128"/>
      <c r="G347" s="129"/>
      <c r="H347" s="128"/>
      <c r="I347" s="128"/>
      <c r="J347" s="128"/>
      <c r="K347" s="128"/>
      <c r="L347" s="129"/>
      <c r="M347" s="129"/>
      <c r="N347" s="129"/>
      <c r="O347" s="129"/>
      <c r="P347" s="129"/>
      <c r="Q347" s="129"/>
      <c r="R347" s="117">
        <f t="shared" si="0"/>
        <v>0</v>
      </c>
      <c r="S347" s="118">
        <f t="shared" si="1"/>
        <v>0</v>
      </c>
      <c r="T347" s="128"/>
      <c r="U347" s="128"/>
      <c r="V347" s="119"/>
      <c r="W347" s="119" t="str">
        <f>IF( ISBLANK(C347), "", VLOOKUP(C347, Poke_Ref!B:D, 3, FALSE) )</f>
        <v/>
      </c>
      <c r="X347" s="120" t="str">
        <f>IF( ISBLANK(C347), "", VLOOKUP(C347, Poke_Ref!B:E, 4, FALSE) )</f>
        <v/>
      </c>
      <c r="Y347" s="128"/>
      <c r="Z347" s="128"/>
      <c r="AA347" s="128"/>
      <c r="AB347" s="128"/>
      <c r="AC347" s="122" t="e">
        <f>IF(VLOOKUP(C347,Hidden_Abilities!B$2:C989, 2, FALSE) = J347, "YES", "NO")</f>
        <v>#N/A</v>
      </c>
    </row>
    <row r="348" spans="1:29" ht="26.25" customHeight="1" x14ac:dyDescent="0.2">
      <c r="A348" s="87"/>
      <c r="B348" s="111" t="str">
        <f t="array" aca="1" ref="B348" ca="1">IFERROR(IMAGE(INDEX(Poke_Ref!$C$2:$C$745, MATCH(C348, Poke_Ref!$B$2:$B$745,0)), 3), "")</f>
        <v/>
      </c>
      <c r="C348" s="128"/>
      <c r="D348" s="128"/>
      <c r="E348" s="129"/>
      <c r="F348" s="128"/>
      <c r="G348" s="129"/>
      <c r="H348" s="128"/>
      <c r="I348" s="128"/>
      <c r="J348" s="128"/>
      <c r="K348" s="128"/>
      <c r="L348" s="129"/>
      <c r="M348" s="129"/>
      <c r="N348" s="129"/>
      <c r="O348" s="129"/>
      <c r="P348" s="129"/>
      <c r="Q348" s="129"/>
      <c r="R348" s="117">
        <f t="shared" si="0"/>
        <v>0</v>
      </c>
      <c r="S348" s="118">
        <f t="shared" si="1"/>
        <v>0</v>
      </c>
      <c r="T348" s="128"/>
      <c r="U348" s="128"/>
      <c r="V348" s="119"/>
      <c r="W348" s="119" t="str">
        <f>IF( ISBLANK(C348), "", VLOOKUP(C348, Poke_Ref!B:D, 3, FALSE) )</f>
        <v/>
      </c>
      <c r="X348" s="120" t="str">
        <f>IF( ISBLANK(C348), "", VLOOKUP(C348, Poke_Ref!B:E, 4, FALSE) )</f>
        <v/>
      </c>
      <c r="Y348" s="128"/>
      <c r="Z348" s="128"/>
      <c r="AA348" s="128"/>
      <c r="AB348" s="128"/>
      <c r="AC348" s="122" t="e">
        <f>IF(VLOOKUP(C348,Hidden_Abilities!B$2:C989, 2, FALSE) = J348, "YES", "NO")</f>
        <v>#N/A</v>
      </c>
    </row>
    <row r="349" spans="1:29" ht="26.25" customHeight="1" x14ac:dyDescent="0.2">
      <c r="A349" s="87"/>
      <c r="B349" s="111" t="str">
        <f t="array" aca="1" ref="B349" ca="1">IFERROR(IMAGE(INDEX(Poke_Ref!$C$2:$C$745, MATCH(C349, Poke_Ref!$B$2:$B$745,0)), 3), "")</f>
        <v/>
      </c>
      <c r="C349" s="128"/>
      <c r="D349" s="128"/>
      <c r="E349" s="129"/>
      <c r="F349" s="128"/>
      <c r="G349" s="129"/>
      <c r="H349" s="128"/>
      <c r="I349" s="128"/>
      <c r="J349" s="128"/>
      <c r="K349" s="128"/>
      <c r="L349" s="129"/>
      <c r="M349" s="129"/>
      <c r="N349" s="129"/>
      <c r="O349" s="129"/>
      <c r="P349" s="129"/>
      <c r="Q349" s="129"/>
      <c r="R349" s="117">
        <f t="shared" si="0"/>
        <v>0</v>
      </c>
      <c r="S349" s="118">
        <f t="shared" si="1"/>
        <v>0</v>
      </c>
      <c r="T349" s="128"/>
      <c r="U349" s="128"/>
      <c r="V349" s="119"/>
      <c r="W349" s="119" t="str">
        <f>IF( ISBLANK(C349), "", VLOOKUP(C349, Poke_Ref!B:D, 3, FALSE) )</f>
        <v/>
      </c>
      <c r="X349" s="120" t="str">
        <f>IF( ISBLANK(C349), "", VLOOKUP(C349, Poke_Ref!B:E, 4, FALSE) )</f>
        <v/>
      </c>
      <c r="Y349" s="128"/>
      <c r="Z349" s="128"/>
      <c r="AA349" s="128"/>
      <c r="AB349" s="128"/>
      <c r="AC349" s="122" t="e">
        <f>IF(VLOOKUP(C349,Hidden_Abilities!B$2:C989, 2, FALSE) = J349, "YES", "NO")</f>
        <v>#N/A</v>
      </c>
    </row>
    <row r="350" spans="1:29" ht="26.25" customHeight="1" x14ac:dyDescent="0.2">
      <c r="A350" s="87"/>
      <c r="B350" s="111" t="str">
        <f t="array" aca="1" ref="B350" ca="1">IFERROR(IMAGE(INDEX(Poke_Ref!$C$2:$C$745, MATCH(C350, Poke_Ref!$B$2:$B$745,0)), 3), "")</f>
        <v/>
      </c>
      <c r="C350" s="128"/>
      <c r="D350" s="128"/>
      <c r="E350" s="129"/>
      <c r="F350" s="128"/>
      <c r="G350" s="129"/>
      <c r="H350" s="128"/>
      <c r="I350" s="128"/>
      <c r="J350" s="128"/>
      <c r="K350" s="128"/>
      <c r="L350" s="129"/>
      <c r="M350" s="129"/>
      <c r="N350" s="129"/>
      <c r="O350" s="129"/>
      <c r="P350" s="129"/>
      <c r="Q350" s="129"/>
      <c r="R350" s="117">
        <f t="shared" si="0"/>
        <v>0</v>
      </c>
      <c r="S350" s="118">
        <f t="shared" si="1"/>
        <v>0</v>
      </c>
      <c r="T350" s="128"/>
      <c r="U350" s="128"/>
      <c r="V350" s="119"/>
      <c r="W350" s="119" t="str">
        <f>IF( ISBLANK(C350), "", VLOOKUP(C350, Poke_Ref!B:D, 3, FALSE) )</f>
        <v/>
      </c>
      <c r="X350" s="120" t="str">
        <f>IF( ISBLANK(C350), "", VLOOKUP(C350, Poke_Ref!B:E, 4, FALSE) )</f>
        <v/>
      </c>
      <c r="Y350" s="128"/>
      <c r="Z350" s="128"/>
      <c r="AA350" s="128"/>
      <c r="AB350" s="128"/>
      <c r="AC350" s="122" t="e">
        <f>IF(VLOOKUP(C350,Hidden_Abilities!B$2:C989, 2, FALSE) = J350, "YES", "NO")</f>
        <v>#N/A</v>
      </c>
    </row>
    <row r="351" spans="1:29" ht="26.25" customHeight="1" x14ac:dyDescent="0.2">
      <c r="A351" s="87"/>
      <c r="B351" s="111" t="str">
        <f t="array" aca="1" ref="B351" ca="1">IFERROR(IMAGE(INDEX(Poke_Ref!$C$2:$C$745, MATCH(C351, Poke_Ref!$B$2:$B$745,0)), 3), "")</f>
        <v/>
      </c>
      <c r="C351" s="128"/>
      <c r="D351" s="128"/>
      <c r="E351" s="129"/>
      <c r="F351" s="128"/>
      <c r="G351" s="129"/>
      <c r="H351" s="128"/>
      <c r="I351" s="128"/>
      <c r="J351" s="128"/>
      <c r="K351" s="128"/>
      <c r="L351" s="129"/>
      <c r="M351" s="129"/>
      <c r="N351" s="129"/>
      <c r="O351" s="129"/>
      <c r="P351" s="129"/>
      <c r="Q351" s="129"/>
      <c r="R351" s="117">
        <f t="shared" si="0"/>
        <v>0</v>
      </c>
      <c r="S351" s="118">
        <f t="shared" si="1"/>
        <v>0</v>
      </c>
      <c r="T351" s="128"/>
      <c r="U351" s="128"/>
      <c r="V351" s="119"/>
      <c r="W351" s="119" t="str">
        <f>IF( ISBLANK(C351), "", VLOOKUP(C351, Poke_Ref!B:D, 3, FALSE) )</f>
        <v/>
      </c>
      <c r="X351" s="120" t="str">
        <f>IF( ISBLANK(C351), "", VLOOKUP(C351, Poke_Ref!B:E, 4, FALSE) )</f>
        <v/>
      </c>
      <c r="Y351" s="128"/>
      <c r="Z351" s="128"/>
      <c r="AA351" s="128"/>
      <c r="AB351" s="128"/>
      <c r="AC351" s="122" t="e">
        <f>IF(VLOOKUP(C351,Hidden_Abilities!B$2:C989, 2, FALSE) = J351, "YES", "NO")</f>
        <v>#N/A</v>
      </c>
    </row>
    <row r="352" spans="1:29" ht="26.25" customHeight="1" x14ac:dyDescent="0.2">
      <c r="A352" s="87"/>
      <c r="B352" s="111" t="str">
        <f t="array" aca="1" ref="B352" ca="1">IFERROR(IMAGE(INDEX(Poke_Ref!$C$2:$C$745, MATCH(C352, Poke_Ref!$B$2:$B$745,0)), 3), "")</f>
        <v/>
      </c>
      <c r="C352" s="128"/>
      <c r="D352" s="128"/>
      <c r="E352" s="129"/>
      <c r="F352" s="128"/>
      <c r="G352" s="129"/>
      <c r="H352" s="128"/>
      <c r="I352" s="128"/>
      <c r="J352" s="128"/>
      <c r="K352" s="128"/>
      <c r="L352" s="129"/>
      <c r="M352" s="129"/>
      <c r="N352" s="129"/>
      <c r="O352" s="129"/>
      <c r="P352" s="129"/>
      <c r="Q352" s="129"/>
      <c r="R352" s="117">
        <f t="shared" si="0"/>
        <v>0</v>
      </c>
      <c r="S352" s="118">
        <f t="shared" si="1"/>
        <v>0</v>
      </c>
      <c r="T352" s="128"/>
      <c r="U352" s="128"/>
      <c r="V352" s="119"/>
      <c r="W352" s="119" t="str">
        <f>IF( ISBLANK(C352), "", VLOOKUP(C352, Poke_Ref!B:D, 3, FALSE) )</f>
        <v/>
      </c>
      <c r="X352" s="120" t="str">
        <f>IF( ISBLANK(C352), "", VLOOKUP(C352, Poke_Ref!B:E, 4, FALSE) )</f>
        <v/>
      </c>
      <c r="Y352" s="128"/>
      <c r="Z352" s="128"/>
      <c r="AA352" s="128"/>
      <c r="AB352" s="128"/>
      <c r="AC352" s="122" t="e">
        <f>IF(VLOOKUP(C352,Hidden_Abilities!B$2:C989, 2, FALSE) = J352, "YES", "NO")</f>
        <v>#N/A</v>
      </c>
    </row>
    <row r="353" spans="1:29" ht="26.25" customHeight="1" x14ac:dyDescent="0.2">
      <c r="A353" s="87"/>
      <c r="B353" s="111" t="str">
        <f t="array" aca="1" ref="B353" ca="1">IFERROR(IMAGE(INDEX(Poke_Ref!$C$2:$C$745, MATCH(C353, Poke_Ref!$B$2:$B$745,0)), 3), "")</f>
        <v/>
      </c>
      <c r="C353" s="128"/>
      <c r="D353" s="128"/>
      <c r="E353" s="129"/>
      <c r="F353" s="128"/>
      <c r="G353" s="129"/>
      <c r="H353" s="128"/>
      <c r="I353" s="128"/>
      <c r="J353" s="128"/>
      <c r="K353" s="128"/>
      <c r="L353" s="129"/>
      <c r="M353" s="129"/>
      <c r="N353" s="129"/>
      <c r="O353" s="129"/>
      <c r="P353" s="129"/>
      <c r="Q353" s="129"/>
      <c r="R353" s="117">
        <f t="shared" si="0"/>
        <v>0</v>
      </c>
      <c r="S353" s="118">
        <f t="shared" si="1"/>
        <v>0</v>
      </c>
      <c r="T353" s="128"/>
      <c r="U353" s="128"/>
      <c r="V353" s="119"/>
      <c r="W353" s="119" t="str">
        <f>IF( ISBLANK(C353), "", VLOOKUP(C353, Poke_Ref!B:D, 3, FALSE) )</f>
        <v/>
      </c>
      <c r="X353" s="120" t="str">
        <f>IF( ISBLANK(C353), "", VLOOKUP(C353, Poke_Ref!B:E, 4, FALSE) )</f>
        <v/>
      </c>
      <c r="Y353" s="128"/>
      <c r="Z353" s="128"/>
      <c r="AA353" s="128"/>
      <c r="AB353" s="128"/>
      <c r="AC353" s="122" t="e">
        <f>IF(VLOOKUP(C353,Hidden_Abilities!B$2:C989, 2, FALSE) = J353, "YES", "NO")</f>
        <v>#N/A</v>
      </c>
    </row>
    <row r="354" spans="1:29" ht="26.25" customHeight="1" x14ac:dyDescent="0.2">
      <c r="A354" s="87"/>
      <c r="B354" s="111" t="str">
        <f t="array" aca="1" ref="B354" ca="1">IFERROR(IMAGE(INDEX(Poke_Ref!$C$2:$C$745, MATCH(C354, Poke_Ref!$B$2:$B$745,0)), 3), "")</f>
        <v/>
      </c>
      <c r="C354" s="128"/>
      <c r="D354" s="128"/>
      <c r="E354" s="129"/>
      <c r="F354" s="128"/>
      <c r="G354" s="129"/>
      <c r="H354" s="128"/>
      <c r="I354" s="128"/>
      <c r="J354" s="128"/>
      <c r="K354" s="128"/>
      <c r="L354" s="129"/>
      <c r="M354" s="129"/>
      <c r="N354" s="129"/>
      <c r="O354" s="129"/>
      <c r="P354" s="129"/>
      <c r="Q354" s="129"/>
      <c r="R354" s="117">
        <f t="shared" si="0"/>
        <v>0</v>
      </c>
      <c r="S354" s="118">
        <f t="shared" si="1"/>
        <v>0</v>
      </c>
      <c r="T354" s="128"/>
      <c r="U354" s="128"/>
      <c r="V354" s="119"/>
      <c r="W354" s="119" t="str">
        <f>IF( ISBLANK(C354), "", VLOOKUP(C354, Poke_Ref!B:D, 3, FALSE) )</f>
        <v/>
      </c>
      <c r="X354" s="120" t="str">
        <f>IF( ISBLANK(C354), "", VLOOKUP(C354, Poke_Ref!B:E, 4, FALSE) )</f>
        <v/>
      </c>
      <c r="Y354" s="128"/>
      <c r="Z354" s="128"/>
      <c r="AA354" s="128"/>
      <c r="AB354" s="128"/>
      <c r="AC354" s="122" t="e">
        <f>IF(VLOOKUP(C354,Hidden_Abilities!B$2:C989, 2, FALSE) = J354, "YES", "NO")</f>
        <v>#N/A</v>
      </c>
    </row>
    <row r="355" spans="1:29" ht="26.25" customHeight="1" x14ac:dyDescent="0.2">
      <c r="A355" s="87"/>
      <c r="B355" s="111" t="str">
        <f t="array" aca="1" ref="B355" ca="1">IFERROR(IMAGE(INDEX(Poke_Ref!$C$2:$C$745, MATCH(C355, Poke_Ref!$B$2:$B$745,0)), 3), "")</f>
        <v/>
      </c>
      <c r="C355" s="128"/>
      <c r="D355" s="128"/>
      <c r="E355" s="129"/>
      <c r="F355" s="128"/>
      <c r="G355" s="129"/>
      <c r="H355" s="128"/>
      <c r="I355" s="128"/>
      <c r="J355" s="128"/>
      <c r="K355" s="128"/>
      <c r="L355" s="129"/>
      <c r="M355" s="129"/>
      <c r="N355" s="129"/>
      <c r="O355" s="129"/>
      <c r="P355" s="129"/>
      <c r="Q355" s="129"/>
      <c r="R355" s="117">
        <f t="shared" si="0"/>
        <v>0</v>
      </c>
      <c r="S355" s="118">
        <f t="shared" si="1"/>
        <v>0</v>
      </c>
      <c r="T355" s="128"/>
      <c r="U355" s="128"/>
      <c r="V355" s="119"/>
      <c r="W355" s="119" t="str">
        <f>IF( ISBLANK(C355), "", VLOOKUP(C355, Poke_Ref!B:D, 3, FALSE) )</f>
        <v/>
      </c>
      <c r="X355" s="120" t="str">
        <f>IF( ISBLANK(C355), "", VLOOKUP(C355, Poke_Ref!B:E, 4, FALSE) )</f>
        <v/>
      </c>
      <c r="Y355" s="128"/>
      <c r="Z355" s="128"/>
      <c r="AA355" s="128"/>
      <c r="AB355" s="128"/>
      <c r="AC355" s="122" t="e">
        <f>IF(VLOOKUP(C355,Hidden_Abilities!B$2:C989, 2, FALSE) = J355, "YES", "NO")</f>
        <v>#N/A</v>
      </c>
    </row>
    <row r="356" spans="1:29" ht="26.25" customHeight="1" x14ac:dyDescent="0.2">
      <c r="A356" s="87"/>
      <c r="B356" s="111" t="str">
        <f t="array" aca="1" ref="B356" ca="1">IFERROR(IMAGE(INDEX(Poke_Ref!$C$2:$C$745, MATCH(C356, Poke_Ref!$B$2:$B$745,0)), 3), "")</f>
        <v/>
      </c>
      <c r="C356" s="128"/>
      <c r="D356" s="128"/>
      <c r="E356" s="129"/>
      <c r="F356" s="128"/>
      <c r="G356" s="129"/>
      <c r="H356" s="128"/>
      <c r="I356" s="128"/>
      <c r="J356" s="128"/>
      <c r="K356" s="128"/>
      <c r="L356" s="129"/>
      <c r="M356" s="129"/>
      <c r="N356" s="129"/>
      <c r="O356" s="129"/>
      <c r="P356" s="129"/>
      <c r="Q356" s="129"/>
      <c r="R356" s="117">
        <f t="shared" si="0"/>
        <v>0</v>
      </c>
      <c r="S356" s="118">
        <f t="shared" si="1"/>
        <v>0</v>
      </c>
      <c r="T356" s="128"/>
      <c r="U356" s="128"/>
      <c r="V356" s="119"/>
      <c r="W356" s="119" t="str">
        <f>IF( ISBLANK(C356), "", VLOOKUP(C356, Poke_Ref!B:D, 3, FALSE) )</f>
        <v/>
      </c>
      <c r="X356" s="120" t="str">
        <f>IF( ISBLANK(C356), "", VLOOKUP(C356, Poke_Ref!B:E, 4, FALSE) )</f>
        <v/>
      </c>
      <c r="Y356" s="128"/>
      <c r="Z356" s="128"/>
      <c r="AA356" s="128"/>
      <c r="AB356" s="128"/>
      <c r="AC356" s="122" t="e">
        <f>IF(VLOOKUP(C356,Hidden_Abilities!B$2:C989, 2, FALSE) = J356, "YES", "NO")</f>
        <v>#N/A</v>
      </c>
    </row>
    <row r="357" spans="1:29" ht="26.25" customHeight="1" x14ac:dyDescent="0.2">
      <c r="A357" s="87"/>
      <c r="B357" s="111" t="str">
        <f t="array" aca="1" ref="B357" ca="1">IFERROR(IMAGE(INDEX(Poke_Ref!$C$2:$C$745, MATCH(C357, Poke_Ref!$B$2:$B$745,0)), 3), "")</f>
        <v/>
      </c>
      <c r="C357" s="128"/>
      <c r="D357" s="128"/>
      <c r="E357" s="129"/>
      <c r="F357" s="128"/>
      <c r="G357" s="129"/>
      <c r="H357" s="128"/>
      <c r="I357" s="128"/>
      <c r="J357" s="128"/>
      <c r="K357" s="128"/>
      <c r="L357" s="129"/>
      <c r="M357" s="129"/>
      <c r="N357" s="129"/>
      <c r="O357" s="129"/>
      <c r="P357" s="129"/>
      <c r="Q357" s="129"/>
      <c r="R357" s="117">
        <f t="shared" si="0"/>
        <v>0</v>
      </c>
      <c r="S357" s="118">
        <f t="shared" si="1"/>
        <v>0</v>
      </c>
      <c r="T357" s="128"/>
      <c r="U357" s="128"/>
      <c r="V357" s="119"/>
      <c r="W357" s="119" t="str">
        <f>IF( ISBLANK(C357), "", VLOOKUP(C357, Poke_Ref!B:D, 3, FALSE) )</f>
        <v/>
      </c>
      <c r="X357" s="120" t="str">
        <f>IF( ISBLANK(C357), "", VLOOKUP(C357, Poke_Ref!B:E, 4, FALSE) )</f>
        <v/>
      </c>
      <c r="Y357" s="128"/>
      <c r="Z357" s="128"/>
      <c r="AA357" s="128"/>
      <c r="AB357" s="128"/>
      <c r="AC357" s="122" t="e">
        <f>IF(VLOOKUP(C357,Hidden_Abilities!B$2:C989, 2, FALSE) = J357, "YES", "NO")</f>
        <v>#N/A</v>
      </c>
    </row>
    <row r="358" spans="1:29" ht="26.25" customHeight="1" x14ac:dyDescent="0.2">
      <c r="A358" s="87"/>
      <c r="B358" s="111" t="str">
        <f t="array" aca="1" ref="B358" ca="1">IFERROR(IMAGE(INDEX(Poke_Ref!$C$2:$C$745, MATCH(C358, Poke_Ref!$B$2:$B$745,0)), 3), "")</f>
        <v/>
      </c>
      <c r="C358" s="128"/>
      <c r="D358" s="128"/>
      <c r="E358" s="129"/>
      <c r="F358" s="128"/>
      <c r="G358" s="129"/>
      <c r="H358" s="128"/>
      <c r="I358" s="128"/>
      <c r="J358" s="128"/>
      <c r="K358" s="128"/>
      <c r="L358" s="129"/>
      <c r="M358" s="129"/>
      <c r="N358" s="129"/>
      <c r="O358" s="129"/>
      <c r="P358" s="129"/>
      <c r="Q358" s="129"/>
      <c r="R358" s="117">
        <f t="shared" si="0"/>
        <v>0</v>
      </c>
      <c r="S358" s="118">
        <f t="shared" si="1"/>
        <v>0</v>
      </c>
      <c r="T358" s="128"/>
      <c r="U358" s="128"/>
      <c r="V358" s="119"/>
      <c r="W358" s="119" t="str">
        <f>IF( ISBLANK(C358), "", VLOOKUP(C358, Poke_Ref!B:D, 3, FALSE) )</f>
        <v/>
      </c>
      <c r="X358" s="120" t="str">
        <f>IF( ISBLANK(C358), "", VLOOKUP(C358, Poke_Ref!B:E, 4, FALSE) )</f>
        <v/>
      </c>
      <c r="Y358" s="128"/>
      <c r="Z358" s="128"/>
      <c r="AA358" s="128"/>
      <c r="AB358" s="128"/>
      <c r="AC358" s="122" t="e">
        <f>IF(VLOOKUP(C358,Hidden_Abilities!B$2:C989, 2, FALSE) = J358, "YES", "NO")</f>
        <v>#N/A</v>
      </c>
    </row>
    <row r="359" spans="1:29" ht="26.25" customHeight="1" x14ac:dyDescent="0.2">
      <c r="A359" s="87"/>
      <c r="B359" s="111" t="str">
        <f t="array" aca="1" ref="B359" ca="1">IFERROR(IMAGE(INDEX(Poke_Ref!$C$2:$C$745, MATCH(C359, Poke_Ref!$B$2:$B$745,0)), 3), "")</f>
        <v/>
      </c>
      <c r="C359" s="128"/>
      <c r="D359" s="128"/>
      <c r="E359" s="129"/>
      <c r="F359" s="128"/>
      <c r="G359" s="129"/>
      <c r="H359" s="128"/>
      <c r="I359" s="128"/>
      <c r="J359" s="128"/>
      <c r="K359" s="128"/>
      <c r="L359" s="129"/>
      <c r="M359" s="129"/>
      <c r="N359" s="129"/>
      <c r="O359" s="129"/>
      <c r="P359" s="129"/>
      <c r="Q359" s="129"/>
      <c r="R359" s="117">
        <f t="shared" si="0"/>
        <v>0</v>
      </c>
      <c r="S359" s="118">
        <f t="shared" si="1"/>
        <v>0</v>
      </c>
      <c r="T359" s="128"/>
      <c r="U359" s="128"/>
      <c r="V359" s="119"/>
      <c r="W359" s="119" t="str">
        <f>IF( ISBLANK(C359), "", VLOOKUP(C359, Poke_Ref!B:D, 3, FALSE) )</f>
        <v/>
      </c>
      <c r="X359" s="120" t="str">
        <f>IF( ISBLANK(C359), "", VLOOKUP(C359, Poke_Ref!B:E, 4, FALSE) )</f>
        <v/>
      </c>
      <c r="Y359" s="128"/>
      <c r="Z359" s="128"/>
      <c r="AA359" s="128"/>
      <c r="AB359" s="128"/>
      <c r="AC359" s="122" t="e">
        <f>IF(VLOOKUP(C359,Hidden_Abilities!B$2:C989, 2, FALSE) = J359, "YES", "NO")</f>
        <v>#N/A</v>
      </c>
    </row>
    <row r="360" spans="1:29" ht="26.25" customHeight="1" x14ac:dyDescent="0.2">
      <c r="A360" s="87"/>
      <c r="B360" s="111" t="str">
        <f t="array" aca="1" ref="B360" ca="1">IFERROR(IMAGE(INDEX(Poke_Ref!$C$2:$C$745, MATCH(C360, Poke_Ref!$B$2:$B$745,0)), 3), "")</f>
        <v/>
      </c>
      <c r="C360" s="128"/>
      <c r="D360" s="128"/>
      <c r="E360" s="129"/>
      <c r="F360" s="128"/>
      <c r="G360" s="129"/>
      <c r="H360" s="128"/>
      <c r="I360" s="128"/>
      <c r="J360" s="128"/>
      <c r="K360" s="128"/>
      <c r="L360" s="129"/>
      <c r="M360" s="129"/>
      <c r="N360" s="129"/>
      <c r="O360" s="129"/>
      <c r="P360" s="129"/>
      <c r="Q360" s="129"/>
      <c r="R360" s="117">
        <f t="shared" si="0"/>
        <v>0</v>
      </c>
      <c r="S360" s="118">
        <f t="shared" si="1"/>
        <v>0</v>
      </c>
      <c r="T360" s="128"/>
      <c r="U360" s="128"/>
      <c r="V360" s="119"/>
      <c r="W360" s="119" t="str">
        <f>IF( ISBLANK(C360), "", VLOOKUP(C360, Poke_Ref!B:D, 3, FALSE) )</f>
        <v/>
      </c>
      <c r="X360" s="120" t="str">
        <f>IF( ISBLANK(C360), "", VLOOKUP(C360, Poke_Ref!B:E, 4, FALSE) )</f>
        <v/>
      </c>
      <c r="Y360" s="128"/>
      <c r="Z360" s="128"/>
      <c r="AA360" s="128"/>
      <c r="AB360" s="128"/>
      <c r="AC360" s="122" t="e">
        <f>IF(VLOOKUP(C360,Hidden_Abilities!B$2:C989, 2, FALSE) = J360, "YES", "NO")</f>
        <v>#N/A</v>
      </c>
    </row>
    <row r="361" spans="1:29" ht="26.25" customHeight="1" x14ac:dyDescent="0.2">
      <c r="A361" s="87"/>
      <c r="B361" s="111" t="str">
        <f t="array" aca="1" ref="B361" ca="1">IFERROR(IMAGE(INDEX(Poke_Ref!$C$2:$C$745, MATCH(C361, Poke_Ref!$B$2:$B$745,0)), 3), "")</f>
        <v/>
      </c>
      <c r="C361" s="128"/>
      <c r="D361" s="128"/>
      <c r="E361" s="129"/>
      <c r="F361" s="128"/>
      <c r="G361" s="129"/>
      <c r="H361" s="128"/>
      <c r="I361" s="128"/>
      <c r="J361" s="128"/>
      <c r="K361" s="128"/>
      <c r="L361" s="129"/>
      <c r="M361" s="129"/>
      <c r="N361" s="129"/>
      <c r="O361" s="129"/>
      <c r="P361" s="129"/>
      <c r="Q361" s="129"/>
      <c r="R361" s="117">
        <f t="shared" si="0"/>
        <v>0</v>
      </c>
      <c r="S361" s="118">
        <f t="shared" si="1"/>
        <v>0</v>
      </c>
      <c r="T361" s="128"/>
      <c r="U361" s="128"/>
      <c r="V361" s="119"/>
      <c r="W361" s="119" t="str">
        <f>IF( ISBLANK(C361), "", VLOOKUP(C361, Poke_Ref!B:D, 3, FALSE) )</f>
        <v/>
      </c>
      <c r="X361" s="120" t="str">
        <f>IF( ISBLANK(C361), "", VLOOKUP(C361, Poke_Ref!B:E, 4, FALSE) )</f>
        <v/>
      </c>
      <c r="Y361" s="128"/>
      <c r="Z361" s="128"/>
      <c r="AA361" s="128"/>
      <c r="AB361" s="128"/>
      <c r="AC361" s="122" t="e">
        <f>IF(VLOOKUP(C361,Hidden_Abilities!B$2:C989, 2, FALSE) = J361, "YES", "NO")</f>
        <v>#N/A</v>
      </c>
    </row>
    <row r="362" spans="1:29" ht="26.25" customHeight="1" x14ac:dyDescent="0.2">
      <c r="A362" s="87"/>
      <c r="B362" s="111" t="str">
        <f t="array" aca="1" ref="B362" ca="1">IFERROR(IMAGE(INDEX(Poke_Ref!$C$2:$C$745, MATCH(C362, Poke_Ref!$B$2:$B$745,0)), 3), "")</f>
        <v/>
      </c>
      <c r="C362" s="128"/>
      <c r="D362" s="128"/>
      <c r="E362" s="129"/>
      <c r="F362" s="128"/>
      <c r="G362" s="129"/>
      <c r="H362" s="128"/>
      <c r="I362" s="128"/>
      <c r="J362" s="128"/>
      <c r="K362" s="128"/>
      <c r="L362" s="129"/>
      <c r="M362" s="129"/>
      <c r="N362" s="129"/>
      <c r="O362" s="129"/>
      <c r="P362" s="129"/>
      <c r="Q362" s="129"/>
      <c r="R362" s="117">
        <f t="shared" si="0"/>
        <v>0</v>
      </c>
      <c r="S362" s="118">
        <f t="shared" si="1"/>
        <v>0</v>
      </c>
      <c r="T362" s="128"/>
      <c r="U362" s="128"/>
      <c r="V362" s="119"/>
      <c r="W362" s="119" t="str">
        <f>IF( ISBLANK(C362), "", VLOOKUP(C362, Poke_Ref!B:D, 3, FALSE) )</f>
        <v/>
      </c>
      <c r="X362" s="120" t="str">
        <f>IF( ISBLANK(C362), "", VLOOKUP(C362, Poke_Ref!B:E, 4, FALSE) )</f>
        <v/>
      </c>
      <c r="Y362" s="128"/>
      <c r="Z362" s="128"/>
      <c r="AA362" s="128"/>
      <c r="AB362" s="128"/>
      <c r="AC362" s="122" t="e">
        <f>IF(VLOOKUP(C362,Hidden_Abilities!B$2:C989, 2, FALSE) = J362, "YES", "NO")</f>
        <v>#N/A</v>
      </c>
    </row>
    <row r="363" spans="1:29" ht="26.25" customHeight="1" x14ac:dyDescent="0.2">
      <c r="A363" s="87"/>
      <c r="B363" s="111" t="str">
        <f t="array" aca="1" ref="B363" ca="1">IFERROR(IMAGE(INDEX(Poke_Ref!$C$2:$C$745, MATCH(C363, Poke_Ref!$B$2:$B$745,0)), 3), "")</f>
        <v/>
      </c>
      <c r="C363" s="128"/>
      <c r="D363" s="128"/>
      <c r="E363" s="129"/>
      <c r="F363" s="128"/>
      <c r="G363" s="129"/>
      <c r="H363" s="128"/>
      <c r="I363" s="128"/>
      <c r="J363" s="128"/>
      <c r="K363" s="128"/>
      <c r="L363" s="129"/>
      <c r="M363" s="129"/>
      <c r="N363" s="129"/>
      <c r="O363" s="129"/>
      <c r="P363" s="129"/>
      <c r="Q363" s="129"/>
      <c r="R363" s="117">
        <f t="shared" si="0"/>
        <v>0</v>
      </c>
      <c r="S363" s="118">
        <f t="shared" si="1"/>
        <v>0</v>
      </c>
      <c r="T363" s="128"/>
      <c r="U363" s="128"/>
      <c r="V363" s="119"/>
      <c r="W363" s="119" t="str">
        <f>IF( ISBLANK(C363), "", VLOOKUP(C363, Poke_Ref!B:D, 3, FALSE) )</f>
        <v/>
      </c>
      <c r="X363" s="120" t="str">
        <f>IF( ISBLANK(C363), "", VLOOKUP(C363, Poke_Ref!B:E, 4, FALSE) )</f>
        <v/>
      </c>
      <c r="Y363" s="128"/>
      <c r="Z363" s="128"/>
      <c r="AA363" s="128"/>
      <c r="AB363" s="128"/>
      <c r="AC363" s="122" t="e">
        <f>IF(VLOOKUP(C363,Hidden_Abilities!B$2:C989, 2, FALSE) = J363, "YES", "NO")</f>
        <v>#N/A</v>
      </c>
    </row>
    <row r="364" spans="1:29" ht="26.25" customHeight="1" x14ac:dyDescent="0.2">
      <c r="A364" s="87"/>
      <c r="B364" s="111" t="str">
        <f t="array" aca="1" ref="B364" ca="1">IFERROR(IMAGE(INDEX(Poke_Ref!$C$2:$C$745, MATCH(C364, Poke_Ref!$B$2:$B$745,0)), 3), "")</f>
        <v/>
      </c>
      <c r="C364" s="128"/>
      <c r="D364" s="128"/>
      <c r="E364" s="129"/>
      <c r="F364" s="128"/>
      <c r="G364" s="129"/>
      <c r="H364" s="128"/>
      <c r="I364" s="128"/>
      <c r="J364" s="128"/>
      <c r="K364" s="128"/>
      <c r="L364" s="129"/>
      <c r="M364" s="129"/>
      <c r="N364" s="129"/>
      <c r="O364" s="129"/>
      <c r="P364" s="129"/>
      <c r="Q364" s="129"/>
      <c r="R364" s="117">
        <f t="shared" si="0"/>
        <v>0</v>
      </c>
      <c r="S364" s="118">
        <f t="shared" si="1"/>
        <v>0</v>
      </c>
      <c r="T364" s="128"/>
      <c r="U364" s="128"/>
      <c r="V364" s="119"/>
      <c r="W364" s="119" t="str">
        <f>IF( ISBLANK(C364), "", VLOOKUP(C364, Poke_Ref!B:D, 3, FALSE) )</f>
        <v/>
      </c>
      <c r="X364" s="120" t="str">
        <f>IF( ISBLANK(C364), "", VLOOKUP(C364, Poke_Ref!B:E, 4, FALSE) )</f>
        <v/>
      </c>
      <c r="Y364" s="128"/>
      <c r="Z364" s="128"/>
      <c r="AA364" s="128"/>
      <c r="AB364" s="128"/>
      <c r="AC364" s="122" t="e">
        <f>IF(VLOOKUP(C364,Hidden_Abilities!B$2:C989, 2, FALSE) = J364, "YES", "NO")</f>
        <v>#N/A</v>
      </c>
    </row>
    <row r="365" spans="1:29" ht="26.25" customHeight="1" x14ac:dyDescent="0.2">
      <c r="A365" s="87"/>
      <c r="B365" s="111" t="str">
        <f t="array" aca="1" ref="B365" ca="1">IFERROR(IMAGE(INDEX(Poke_Ref!$C$2:$C$745, MATCH(C365, Poke_Ref!$B$2:$B$745,0)), 3), "")</f>
        <v/>
      </c>
      <c r="C365" s="128"/>
      <c r="D365" s="128"/>
      <c r="E365" s="129"/>
      <c r="F365" s="128"/>
      <c r="G365" s="129"/>
      <c r="H365" s="128"/>
      <c r="I365" s="128"/>
      <c r="J365" s="128"/>
      <c r="K365" s="128"/>
      <c r="L365" s="129"/>
      <c r="M365" s="129"/>
      <c r="N365" s="129"/>
      <c r="O365" s="129"/>
      <c r="P365" s="129"/>
      <c r="Q365" s="129"/>
      <c r="R365" s="117">
        <f t="shared" si="0"/>
        <v>0</v>
      </c>
      <c r="S365" s="118">
        <f t="shared" si="1"/>
        <v>0</v>
      </c>
      <c r="T365" s="128"/>
      <c r="U365" s="128"/>
      <c r="V365" s="119"/>
      <c r="W365" s="119" t="str">
        <f>IF( ISBLANK(C365), "", VLOOKUP(C365, Poke_Ref!B:D, 3, FALSE) )</f>
        <v/>
      </c>
      <c r="X365" s="120" t="str">
        <f>IF( ISBLANK(C365), "", VLOOKUP(C365, Poke_Ref!B:E, 4, FALSE) )</f>
        <v/>
      </c>
      <c r="Y365" s="128"/>
      <c r="Z365" s="128"/>
      <c r="AA365" s="128"/>
      <c r="AB365" s="128"/>
      <c r="AC365" s="122" t="e">
        <f>IF(VLOOKUP(C365,Hidden_Abilities!B$2:C989, 2, FALSE) = J365, "YES", "NO")</f>
        <v>#N/A</v>
      </c>
    </row>
    <row r="366" spans="1:29" ht="26.25" customHeight="1" x14ac:dyDescent="0.2">
      <c r="A366" s="87"/>
      <c r="B366" s="111" t="str">
        <f t="array" aca="1" ref="B366" ca="1">IFERROR(IMAGE(INDEX(Poke_Ref!$C$2:$C$745, MATCH(C366, Poke_Ref!$B$2:$B$745,0)), 3), "")</f>
        <v/>
      </c>
      <c r="C366" s="128"/>
      <c r="D366" s="128"/>
      <c r="E366" s="129"/>
      <c r="F366" s="128"/>
      <c r="G366" s="129"/>
      <c r="H366" s="128"/>
      <c r="I366" s="128"/>
      <c r="J366" s="128"/>
      <c r="K366" s="128"/>
      <c r="L366" s="129"/>
      <c r="M366" s="129"/>
      <c r="N366" s="129"/>
      <c r="O366" s="129"/>
      <c r="P366" s="129"/>
      <c r="Q366" s="129"/>
      <c r="R366" s="117">
        <f t="shared" si="0"/>
        <v>0</v>
      </c>
      <c r="S366" s="118">
        <f t="shared" si="1"/>
        <v>0</v>
      </c>
      <c r="T366" s="128"/>
      <c r="U366" s="128"/>
      <c r="V366" s="119"/>
      <c r="W366" s="119" t="str">
        <f>IF( ISBLANK(C366), "", VLOOKUP(C366, Poke_Ref!B:D, 3, FALSE) )</f>
        <v/>
      </c>
      <c r="X366" s="120" t="str">
        <f>IF( ISBLANK(C366), "", VLOOKUP(C366, Poke_Ref!B:E, 4, FALSE) )</f>
        <v/>
      </c>
      <c r="Y366" s="128"/>
      <c r="Z366" s="128"/>
      <c r="AA366" s="128"/>
      <c r="AB366" s="128"/>
      <c r="AC366" s="122" t="e">
        <f>IF(VLOOKUP(C366,Hidden_Abilities!B$2:C989, 2, FALSE) = J366, "YES", "NO")</f>
        <v>#N/A</v>
      </c>
    </row>
    <row r="367" spans="1:29" ht="26.25" customHeight="1" x14ac:dyDescent="0.2">
      <c r="A367" s="87"/>
      <c r="B367" s="111" t="str">
        <f t="array" aca="1" ref="B367" ca="1">IFERROR(IMAGE(INDEX(Poke_Ref!$C$2:$C$745, MATCH(C367, Poke_Ref!$B$2:$B$745,0)), 3), "")</f>
        <v/>
      </c>
      <c r="C367" s="128"/>
      <c r="D367" s="128"/>
      <c r="E367" s="129"/>
      <c r="F367" s="128"/>
      <c r="G367" s="129"/>
      <c r="H367" s="128"/>
      <c r="I367" s="128"/>
      <c r="J367" s="128"/>
      <c r="K367" s="128"/>
      <c r="L367" s="129"/>
      <c r="M367" s="129"/>
      <c r="N367" s="129"/>
      <c r="O367" s="129"/>
      <c r="P367" s="129"/>
      <c r="Q367" s="129"/>
      <c r="R367" s="117">
        <f t="shared" si="0"/>
        <v>0</v>
      </c>
      <c r="S367" s="118">
        <f t="shared" si="1"/>
        <v>0</v>
      </c>
      <c r="T367" s="128"/>
      <c r="U367" s="128"/>
      <c r="V367" s="119"/>
      <c r="W367" s="119" t="str">
        <f>IF( ISBLANK(C367), "", VLOOKUP(C367, Poke_Ref!B:D, 3, FALSE) )</f>
        <v/>
      </c>
      <c r="X367" s="120" t="str">
        <f>IF( ISBLANK(C367), "", VLOOKUP(C367, Poke_Ref!B:E, 4, FALSE) )</f>
        <v/>
      </c>
      <c r="Y367" s="128"/>
      <c r="Z367" s="128"/>
      <c r="AA367" s="128"/>
      <c r="AB367" s="128"/>
      <c r="AC367" s="122" t="e">
        <f>IF(VLOOKUP(C367,Hidden_Abilities!B$2:C989, 2, FALSE) = J367, "YES", "NO")</f>
        <v>#N/A</v>
      </c>
    </row>
    <row r="368" spans="1:29" ht="26.25" customHeight="1" x14ac:dyDescent="0.2">
      <c r="A368" s="87"/>
      <c r="B368" s="111" t="str">
        <f t="array" aca="1" ref="B368" ca="1">IFERROR(IMAGE(INDEX(Poke_Ref!$C$2:$C$745, MATCH(C368, Poke_Ref!$B$2:$B$745,0)), 3), "")</f>
        <v/>
      </c>
      <c r="C368" s="128"/>
      <c r="D368" s="128"/>
      <c r="E368" s="129"/>
      <c r="F368" s="128"/>
      <c r="G368" s="129"/>
      <c r="H368" s="128"/>
      <c r="I368" s="128"/>
      <c r="J368" s="128"/>
      <c r="K368" s="128"/>
      <c r="L368" s="129"/>
      <c r="M368" s="129"/>
      <c r="N368" s="129"/>
      <c r="O368" s="129"/>
      <c r="P368" s="129"/>
      <c r="Q368" s="129"/>
      <c r="R368" s="117">
        <f t="shared" si="0"/>
        <v>0</v>
      </c>
      <c r="S368" s="118">
        <f t="shared" si="1"/>
        <v>0</v>
      </c>
      <c r="T368" s="128"/>
      <c r="U368" s="128"/>
      <c r="V368" s="119"/>
      <c r="W368" s="119" t="str">
        <f>IF( ISBLANK(C368), "", VLOOKUP(C368, Poke_Ref!B:D, 3, FALSE) )</f>
        <v/>
      </c>
      <c r="X368" s="120" t="str">
        <f>IF( ISBLANK(C368), "", VLOOKUP(C368, Poke_Ref!B:E, 4, FALSE) )</f>
        <v/>
      </c>
      <c r="Y368" s="128"/>
      <c r="Z368" s="128"/>
      <c r="AA368" s="128"/>
      <c r="AB368" s="128"/>
      <c r="AC368" s="122" t="e">
        <f>IF(VLOOKUP(C368,Hidden_Abilities!B$2:C989, 2, FALSE) = J368, "YES", "NO")</f>
        <v>#N/A</v>
      </c>
    </row>
    <row r="369" spans="1:29" ht="26.25" customHeight="1" x14ac:dyDescent="0.2">
      <c r="A369" s="87"/>
      <c r="B369" s="111" t="str">
        <f t="array" aca="1" ref="B369" ca="1">IFERROR(IMAGE(INDEX(Poke_Ref!$C$2:$C$745, MATCH(C369, Poke_Ref!$B$2:$B$745,0)), 3), "")</f>
        <v/>
      </c>
      <c r="C369" s="128"/>
      <c r="D369" s="128"/>
      <c r="E369" s="129"/>
      <c r="F369" s="128"/>
      <c r="G369" s="129"/>
      <c r="H369" s="128"/>
      <c r="I369" s="128"/>
      <c r="J369" s="128"/>
      <c r="K369" s="128"/>
      <c r="L369" s="129"/>
      <c r="M369" s="129"/>
      <c r="N369" s="129"/>
      <c r="O369" s="129"/>
      <c r="P369" s="129"/>
      <c r="Q369" s="129"/>
      <c r="R369" s="117">
        <f t="shared" si="0"/>
        <v>0</v>
      </c>
      <c r="S369" s="118">
        <f t="shared" si="1"/>
        <v>0</v>
      </c>
      <c r="T369" s="128"/>
      <c r="U369" s="128"/>
      <c r="V369" s="119"/>
      <c r="W369" s="119" t="str">
        <f>IF( ISBLANK(C369), "", VLOOKUP(C369, Poke_Ref!B:D, 3, FALSE) )</f>
        <v/>
      </c>
      <c r="X369" s="120" t="str">
        <f>IF( ISBLANK(C369), "", VLOOKUP(C369, Poke_Ref!B:E, 4, FALSE) )</f>
        <v/>
      </c>
      <c r="Y369" s="128"/>
      <c r="Z369" s="128"/>
      <c r="AA369" s="128"/>
      <c r="AB369" s="128"/>
      <c r="AC369" s="122" t="e">
        <f>IF(VLOOKUP(C369,Hidden_Abilities!B$2:C989, 2, FALSE) = J369, "YES", "NO")</f>
        <v>#N/A</v>
      </c>
    </row>
    <row r="370" spans="1:29" ht="26.25" customHeight="1" x14ac:dyDescent="0.2">
      <c r="A370" s="87"/>
      <c r="B370" s="111" t="str">
        <f t="array" aca="1" ref="B370" ca="1">IFERROR(IMAGE(INDEX(Poke_Ref!$C$2:$C$745, MATCH(C370, Poke_Ref!$B$2:$B$745,0)), 3), "")</f>
        <v/>
      </c>
      <c r="C370" s="128"/>
      <c r="D370" s="128"/>
      <c r="E370" s="129"/>
      <c r="F370" s="128"/>
      <c r="G370" s="129"/>
      <c r="H370" s="128"/>
      <c r="I370" s="128"/>
      <c r="J370" s="128"/>
      <c r="K370" s="128"/>
      <c r="L370" s="129"/>
      <c r="M370" s="129"/>
      <c r="N370" s="129"/>
      <c r="O370" s="129"/>
      <c r="P370" s="129"/>
      <c r="Q370" s="129"/>
      <c r="R370" s="117">
        <f t="shared" si="0"/>
        <v>0</v>
      </c>
      <c r="S370" s="118">
        <f t="shared" si="1"/>
        <v>0</v>
      </c>
      <c r="T370" s="128"/>
      <c r="U370" s="128"/>
      <c r="V370" s="119"/>
      <c r="W370" s="119" t="str">
        <f>IF( ISBLANK(C370), "", VLOOKUP(C370, Poke_Ref!B:D, 3, FALSE) )</f>
        <v/>
      </c>
      <c r="X370" s="120" t="str">
        <f>IF( ISBLANK(C370), "", VLOOKUP(C370, Poke_Ref!B:E, 4, FALSE) )</f>
        <v/>
      </c>
      <c r="Y370" s="128"/>
      <c r="Z370" s="128"/>
      <c r="AA370" s="128"/>
      <c r="AB370" s="128"/>
      <c r="AC370" s="122" t="e">
        <f>IF(VLOOKUP(C370,Hidden_Abilities!B$2:C989, 2, FALSE) = J370, "YES", "NO")</f>
        <v>#N/A</v>
      </c>
    </row>
    <row r="371" spans="1:29" ht="26.25" customHeight="1" x14ac:dyDescent="0.2">
      <c r="A371" s="87"/>
      <c r="B371" s="111" t="str">
        <f t="array" aca="1" ref="B371" ca="1">IFERROR(IMAGE(INDEX(Poke_Ref!$C$2:$C$745, MATCH(C371, Poke_Ref!$B$2:$B$745,0)), 3), "")</f>
        <v/>
      </c>
      <c r="C371" s="128"/>
      <c r="D371" s="128"/>
      <c r="E371" s="129"/>
      <c r="F371" s="128"/>
      <c r="G371" s="129"/>
      <c r="H371" s="128"/>
      <c r="I371" s="128"/>
      <c r="J371" s="128"/>
      <c r="K371" s="128"/>
      <c r="L371" s="129"/>
      <c r="M371" s="129"/>
      <c r="N371" s="129"/>
      <c r="O371" s="129"/>
      <c r="P371" s="129"/>
      <c r="Q371" s="129"/>
      <c r="R371" s="117">
        <f t="shared" si="0"/>
        <v>0</v>
      </c>
      <c r="S371" s="118">
        <f t="shared" si="1"/>
        <v>0</v>
      </c>
      <c r="T371" s="128"/>
      <c r="U371" s="128"/>
      <c r="V371" s="119"/>
      <c r="W371" s="119" t="str">
        <f>IF( ISBLANK(C371), "", VLOOKUP(C371, Poke_Ref!B:D, 3, FALSE) )</f>
        <v/>
      </c>
      <c r="X371" s="120" t="str">
        <f>IF( ISBLANK(C371), "", VLOOKUP(C371, Poke_Ref!B:E, 4, FALSE) )</f>
        <v/>
      </c>
      <c r="Y371" s="128"/>
      <c r="Z371" s="128"/>
      <c r="AA371" s="128"/>
      <c r="AB371" s="128"/>
      <c r="AC371" s="122" t="e">
        <f>IF(VLOOKUP(C371,Hidden_Abilities!B$2:C989, 2, FALSE) = J371, "YES", "NO")</f>
        <v>#N/A</v>
      </c>
    </row>
    <row r="372" spans="1:29" ht="26.25" customHeight="1" x14ac:dyDescent="0.2">
      <c r="A372" s="87"/>
      <c r="B372" s="111" t="str">
        <f t="array" aca="1" ref="B372" ca="1">IFERROR(IMAGE(INDEX(Poke_Ref!$C$2:$C$745, MATCH(C372, Poke_Ref!$B$2:$B$745,0)), 3), "")</f>
        <v/>
      </c>
      <c r="C372" s="128"/>
      <c r="D372" s="128"/>
      <c r="E372" s="129"/>
      <c r="F372" s="128"/>
      <c r="G372" s="129"/>
      <c r="H372" s="128"/>
      <c r="I372" s="128"/>
      <c r="J372" s="128"/>
      <c r="K372" s="128"/>
      <c r="L372" s="129"/>
      <c r="M372" s="129"/>
      <c r="N372" s="129"/>
      <c r="O372" s="129"/>
      <c r="P372" s="129"/>
      <c r="Q372" s="129"/>
      <c r="R372" s="117">
        <f t="shared" si="0"/>
        <v>0</v>
      </c>
      <c r="S372" s="118">
        <f t="shared" si="1"/>
        <v>0</v>
      </c>
      <c r="T372" s="128"/>
      <c r="U372" s="128"/>
      <c r="V372" s="119"/>
      <c r="W372" s="119" t="str">
        <f>IF( ISBLANK(C372), "", VLOOKUP(C372, Poke_Ref!B:D, 3, FALSE) )</f>
        <v/>
      </c>
      <c r="X372" s="120" t="str">
        <f>IF( ISBLANK(C372), "", VLOOKUP(C372, Poke_Ref!B:E, 4, FALSE) )</f>
        <v/>
      </c>
      <c r="Y372" s="128"/>
      <c r="Z372" s="128"/>
      <c r="AA372" s="128"/>
      <c r="AB372" s="128"/>
      <c r="AC372" s="122" t="e">
        <f>IF(VLOOKUP(C372,Hidden_Abilities!B$2:C989, 2, FALSE) = J372, "YES", "NO")</f>
        <v>#N/A</v>
      </c>
    </row>
    <row r="373" spans="1:29" ht="26.25" customHeight="1" x14ac:dyDescent="0.2">
      <c r="A373" s="87"/>
      <c r="B373" s="111" t="str">
        <f t="array" aca="1" ref="B373" ca="1">IFERROR(IMAGE(INDEX(Poke_Ref!$C$2:$C$745, MATCH(C373, Poke_Ref!$B$2:$B$745,0)), 3), "")</f>
        <v/>
      </c>
      <c r="C373" s="128"/>
      <c r="D373" s="128"/>
      <c r="E373" s="129"/>
      <c r="F373" s="128"/>
      <c r="G373" s="129"/>
      <c r="H373" s="128"/>
      <c r="I373" s="128"/>
      <c r="J373" s="128"/>
      <c r="K373" s="128"/>
      <c r="L373" s="129"/>
      <c r="M373" s="129"/>
      <c r="N373" s="129"/>
      <c r="O373" s="129"/>
      <c r="P373" s="129"/>
      <c r="Q373" s="129"/>
      <c r="R373" s="117">
        <f t="shared" si="0"/>
        <v>0</v>
      </c>
      <c r="S373" s="118">
        <f t="shared" si="1"/>
        <v>0</v>
      </c>
      <c r="T373" s="128"/>
      <c r="U373" s="128"/>
      <c r="V373" s="119"/>
      <c r="W373" s="119" t="str">
        <f>IF( ISBLANK(C373), "", VLOOKUP(C373, Poke_Ref!B:D, 3, FALSE) )</f>
        <v/>
      </c>
      <c r="X373" s="120" t="str">
        <f>IF( ISBLANK(C373), "", VLOOKUP(C373, Poke_Ref!B:E, 4, FALSE) )</f>
        <v/>
      </c>
      <c r="Y373" s="128"/>
      <c r="Z373" s="128"/>
      <c r="AA373" s="128"/>
      <c r="AB373" s="128"/>
      <c r="AC373" s="122" t="e">
        <f>IF(VLOOKUP(C373,Hidden_Abilities!B$2:C989, 2, FALSE) = J373, "YES", "NO")</f>
        <v>#N/A</v>
      </c>
    </row>
    <row r="374" spans="1:29" ht="26.25" customHeight="1" x14ac:dyDescent="0.2">
      <c r="A374" s="87"/>
      <c r="B374" s="111" t="str">
        <f t="array" aca="1" ref="B374" ca="1">IFERROR(IMAGE(INDEX(Poke_Ref!$C$2:$C$745, MATCH(C374, Poke_Ref!$B$2:$B$745,0)), 3), "")</f>
        <v/>
      </c>
      <c r="C374" s="128"/>
      <c r="D374" s="128"/>
      <c r="E374" s="129"/>
      <c r="F374" s="128"/>
      <c r="G374" s="129"/>
      <c r="H374" s="128"/>
      <c r="I374" s="128"/>
      <c r="J374" s="128"/>
      <c r="K374" s="128"/>
      <c r="L374" s="129"/>
      <c r="M374" s="129"/>
      <c r="N374" s="129"/>
      <c r="O374" s="129"/>
      <c r="P374" s="129"/>
      <c r="Q374" s="129"/>
      <c r="R374" s="117">
        <f t="shared" si="0"/>
        <v>0</v>
      </c>
      <c r="S374" s="118">
        <f t="shared" si="1"/>
        <v>0</v>
      </c>
      <c r="T374" s="128"/>
      <c r="U374" s="128"/>
      <c r="V374" s="119"/>
      <c r="W374" s="119" t="str">
        <f>IF( ISBLANK(C374), "", VLOOKUP(C374, Poke_Ref!B:D, 3, FALSE) )</f>
        <v/>
      </c>
      <c r="X374" s="120" t="str">
        <f>IF( ISBLANK(C374), "", VLOOKUP(C374, Poke_Ref!B:E, 4, FALSE) )</f>
        <v/>
      </c>
      <c r="Y374" s="128"/>
      <c r="Z374" s="128"/>
      <c r="AA374" s="128"/>
      <c r="AB374" s="128"/>
      <c r="AC374" s="122" t="e">
        <f>IF(VLOOKUP(C374,Hidden_Abilities!B$2:C989, 2, FALSE) = J374, "YES", "NO")</f>
        <v>#N/A</v>
      </c>
    </row>
    <row r="375" spans="1:29" ht="26.25" customHeight="1" x14ac:dyDescent="0.2">
      <c r="A375" s="87"/>
      <c r="B375" s="111" t="str">
        <f t="array" aca="1" ref="B375" ca="1">IFERROR(IMAGE(INDEX(Poke_Ref!$C$2:$C$745, MATCH(C375, Poke_Ref!$B$2:$B$745,0)), 3), "")</f>
        <v/>
      </c>
      <c r="C375" s="128"/>
      <c r="D375" s="128"/>
      <c r="E375" s="129"/>
      <c r="F375" s="128"/>
      <c r="G375" s="129"/>
      <c r="H375" s="128"/>
      <c r="I375" s="128"/>
      <c r="J375" s="128"/>
      <c r="K375" s="128"/>
      <c r="L375" s="129"/>
      <c r="M375" s="129"/>
      <c r="N375" s="129"/>
      <c r="O375" s="129"/>
      <c r="P375" s="129"/>
      <c r="Q375" s="129"/>
      <c r="R375" s="117">
        <f t="shared" si="0"/>
        <v>0</v>
      </c>
      <c r="S375" s="118">
        <f t="shared" si="1"/>
        <v>0</v>
      </c>
      <c r="T375" s="128"/>
      <c r="U375" s="128"/>
      <c r="V375" s="119"/>
      <c r="W375" s="119" t="str">
        <f>IF( ISBLANK(C375), "", VLOOKUP(C375, Poke_Ref!B:D, 3, FALSE) )</f>
        <v/>
      </c>
      <c r="X375" s="120" t="str">
        <f>IF( ISBLANK(C375), "", VLOOKUP(C375, Poke_Ref!B:E, 4, FALSE) )</f>
        <v/>
      </c>
      <c r="Y375" s="128"/>
      <c r="Z375" s="128"/>
      <c r="AA375" s="128"/>
      <c r="AB375" s="128"/>
      <c r="AC375" s="122" t="e">
        <f>IF(VLOOKUP(C375,Hidden_Abilities!B$2:C989, 2, FALSE) = J375, "YES", "NO")</f>
        <v>#N/A</v>
      </c>
    </row>
    <row r="376" spans="1:29" ht="26.25" customHeight="1" x14ac:dyDescent="0.2">
      <c r="A376" s="87"/>
      <c r="B376" s="111" t="str">
        <f t="array" aca="1" ref="B376" ca="1">IFERROR(IMAGE(INDEX(Poke_Ref!$C$2:$C$745, MATCH(C376, Poke_Ref!$B$2:$B$745,0)), 3), "")</f>
        <v/>
      </c>
      <c r="C376" s="128"/>
      <c r="D376" s="128"/>
      <c r="E376" s="129"/>
      <c r="F376" s="128"/>
      <c r="G376" s="129"/>
      <c r="H376" s="128"/>
      <c r="I376" s="128"/>
      <c r="J376" s="128"/>
      <c r="K376" s="128"/>
      <c r="L376" s="129"/>
      <c r="M376" s="129"/>
      <c r="N376" s="129"/>
      <c r="O376" s="129"/>
      <c r="P376" s="129"/>
      <c r="Q376" s="129"/>
      <c r="R376" s="117">
        <f t="shared" si="0"/>
        <v>0</v>
      </c>
      <c r="S376" s="118">
        <f t="shared" si="1"/>
        <v>0</v>
      </c>
      <c r="T376" s="128"/>
      <c r="U376" s="128"/>
      <c r="V376" s="119"/>
      <c r="W376" s="119" t="str">
        <f>IF( ISBLANK(C376), "", VLOOKUP(C376, Poke_Ref!B:D, 3, FALSE) )</f>
        <v/>
      </c>
      <c r="X376" s="120" t="str">
        <f>IF( ISBLANK(C376), "", VLOOKUP(C376, Poke_Ref!B:E, 4, FALSE) )</f>
        <v/>
      </c>
      <c r="Y376" s="128"/>
      <c r="Z376" s="128"/>
      <c r="AA376" s="128"/>
      <c r="AB376" s="128"/>
      <c r="AC376" s="122" t="e">
        <f>IF(VLOOKUP(C376,Hidden_Abilities!B$2:C989, 2, FALSE) = J376, "YES", "NO")</f>
        <v>#N/A</v>
      </c>
    </row>
    <row r="377" spans="1:29" ht="26.25" customHeight="1" x14ac:dyDescent="0.2">
      <c r="A377" s="87"/>
      <c r="B377" s="111" t="str">
        <f t="array" aca="1" ref="B377" ca="1">IFERROR(IMAGE(INDEX(Poke_Ref!$C$2:$C$745, MATCH(C377, Poke_Ref!$B$2:$B$745,0)), 3), "")</f>
        <v/>
      </c>
      <c r="C377" s="128"/>
      <c r="D377" s="128"/>
      <c r="E377" s="129"/>
      <c r="F377" s="128"/>
      <c r="G377" s="129"/>
      <c r="H377" s="128"/>
      <c r="I377" s="128"/>
      <c r="J377" s="128"/>
      <c r="K377" s="128"/>
      <c r="L377" s="129"/>
      <c r="M377" s="129"/>
      <c r="N377" s="129"/>
      <c r="O377" s="129"/>
      <c r="P377" s="129"/>
      <c r="Q377" s="129"/>
      <c r="R377" s="117">
        <f t="shared" si="0"/>
        <v>0</v>
      </c>
      <c r="S377" s="118">
        <f t="shared" si="1"/>
        <v>0</v>
      </c>
      <c r="T377" s="128"/>
      <c r="U377" s="128"/>
      <c r="V377" s="119"/>
      <c r="W377" s="119" t="str">
        <f>IF( ISBLANK(C377), "", VLOOKUP(C377, Poke_Ref!B:D, 3, FALSE) )</f>
        <v/>
      </c>
      <c r="X377" s="120" t="str">
        <f>IF( ISBLANK(C377), "", VLOOKUP(C377, Poke_Ref!B:E, 4, FALSE) )</f>
        <v/>
      </c>
      <c r="Y377" s="128"/>
      <c r="Z377" s="128"/>
      <c r="AA377" s="128"/>
      <c r="AB377" s="128"/>
      <c r="AC377" s="122" t="e">
        <f>IF(VLOOKUP(C377,Hidden_Abilities!B$2:C989, 2, FALSE) = J377, "YES", "NO")</f>
        <v>#N/A</v>
      </c>
    </row>
    <row r="378" spans="1:29" ht="26.25" customHeight="1" x14ac:dyDescent="0.2">
      <c r="A378" s="87"/>
      <c r="B378" s="111" t="str">
        <f t="array" aca="1" ref="B378" ca="1">IFERROR(IMAGE(INDEX(Poke_Ref!$C$2:$C$745, MATCH(C378, Poke_Ref!$B$2:$B$745,0)), 3), "")</f>
        <v/>
      </c>
      <c r="C378" s="128"/>
      <c r="D378" s="128"/>
      <c r="E378" s="129"/>
      <c r="F378" s="128"/>
      <c r="G378" s="129"/>
      <c r="H378" s="128"/>
      <c r="I378" s="128"/>
      <c r="J378" s="128"/>
      <c r="K378" s="128"/>
      <c r="L378" s="129"/>
      <c r="M378" s="129"/>
      <c r="N378" s="129"/>
      <c r="O378" s="129"/>
      <c r="P378" s="129"/>
      <c r="Q378" s="129"/>
      <c r="R378" s="117">
        <f t="shared" si="0"/>
        <v>0</v>
      </c>
      <c r="S378" s="118">
        <f t="shared" si="1"/>
        <v>0</v>
      </c>
      <c r="T378" s="128"/>
      <c r="U378" s="128"/>
      <c r="V378" s="119"/>
      <c r="W378" s="119" t="str">
        <f>IF( ISBLANK(C378), "", VLOOKUP(C378, Poke_Ref!B:D, 3, FALSE) )</f>
        <v/>
      </c>
      <c r="X378" s="120" t="str">
        <f>IF( ISBLANK(C378), "", VLOOKUP(C378, Poke_Ref!B:E, 4, FALSE) )</f>
        <v/>
      </c>
      <c r="Y378" s="128"/>
      <c r="Z378" s="128"/>
      <c r="AA378" s="128"/>
      <c r="AB378" s="128"/>
      <c r="AC378" s="122" t="e">
        <f>IF(VLOOKUP(C378,Hidden_Abilities!B$2:C989, 2, FALSE) = J378, "YES", "NO")</f>
        <v>#N/A</v>
      </c>
    </row>
    <row r="379" spans="1:29" ht="26.25" customHeight="1" x14ac:dyDescent="0.2">
      <c r="A379" s="87"/>
      <c r="B379" s="111" t="str">
        <f t="array" aca="1" ref="B379" ca="1">IFERROR(IMAGE(INDEX(Poke_Ref!$C$2:$C$745, MATCH(C379, Poke_Ref!$B$2:$B$745,0)), 3), "")</f>
        <v/>
      </c>
      <c r="C379" s="128"/>
      <c r="D379" s="128"/>
      <c r="E379" s="129"/>
      <c r="F379" s="128"/>
      <c r="G379" s="129"/>
      <c r="H379" s="128"/>
      <c r="I379" s="128"/>
      <c r="J379" s="128"/>
      <c r="K379" s="128"/>
      <c r="L379" s="129"/>
      <c r="M379" s="129"/>
      <c r="N379" s="129"/>
      <c r="O379" s="129"/>
      <c r="P379" s="129"/>
      <c r="Q379" s="129"/>
      <c r="R379" s="117">
        <f t="shared" si="0"/>
        <v>0</v>
      </c>
      <c r="S379" s="118">
        <f t="shared" si="1"/>
        <v>0</v>
      </c>
      <c r="T379" s="128"/>
      <c r="U379" s="128"/>
      <c r="V379" s="119"/>
      <c r="W379" s="119" t="str">
        <f>IF( ISBLANK(C379), "", VLOOKUP(C379, Poke_Ref!B:D, 3, FALSE) )</f>
        <v/>
      </c>
      <c r="X379" s="120" t="str">
        <f>IF( ISBLANK(C379), "", VLOOKUP(C379, Poke_Ref!B:E, 4, FALSE) )</f>
        <v/>
      </c>
      <c r="Y379" s="128"/>
      <c r="Z379" s="128"/>
      <c r="AA379" s="128"/>
      <c r="AB379" s="128"/>
      <c r="AC379" s="122" t="e">
        <f>IF(VLOOKUP(C379,Hidden_Abilities!B$2:C989, 2, FALSE) = J379, "YES", "NO")</f>
        <v>#N/A</v>
      </c>
    </row>
    <row r="380" spans="1:29" ht="26.25" customHeight="1" x14ac:dyDescent="0.2">
      <c r="A380" s="87"/>
      <c r="B380" s="111" t="str">
        <f t="array" aca="1" ref="B380" ca="1">IFERROR(IMAGE(INDEX(Poke_Ref!$C$2:$C$745, MATCH(C380, Poke_Ref!$B$2:$B$745,0)), 3), "")</f>
        <v/>
      </c>
      <c r="C380" s="128"/>
      <c r="D380" s="128"/>
      <c r="E380" s="129"/>
      <c r="F380" s="128"/>
      <c r="G380" s="129"/>
      <c r="H380" s="128"/>
      <c r="I380" s="128"/>
      <c r="J380" s="128"/>
      <c r="K380" s="128"/>
      <c r="L380" s="129"/>
      <c r="M380" s="129"/>
      <c r="N380" s="129"/>
      <c r="O380" s="129"/>
      <c r="P380" s="129"/>
      <c r="Q380" s="129"/>
      <c r="R380" s="117">
        <f t="shared" si="0"/>
        <v>0</v>
      </c>
      <c r="S380" s="118">
        <f t="shared" si="1"/>
        <v>0</v>
      </c>
      <c r="T380" s="128"/>
      <c r="U380" s="128"/>
      <c r="V380" s="119"/>
      <c r="W380" s="119" t="str">
        <f>IF( ISBLANK(C380), "", VLOOKUP(C380, Poke_Ref!B:D, 3, FALSE) )</f>
        <v/>
      </c>
      <c r="X380" s="120" t="str">
        <f>IF( ISBLANK(C380), "", VLOOKUP(C380, Poke_Ref!B:E, 4, FALSE) )</f>
        <v/>
      </c>
      <c r="Y380" s="128"/>
      <c r="Z380" s="128"/>
      <c r="AA380" s="128"/>
      <c r="AB380" s="128"/>
      <c r="AC380" s="122" t="e">
        <f>IF(VLOOKUP(C380,Hidden_Abilities!B$2:C989, 2, FALSE) = J380, "YES", "NO")</f>
        <v>#N/A</v>
      </c>
    </row>
    <row r="381" spans="1:29" ht="26.25" customHeight="1" x14ac:dyDescent="0.2">
      <c r="A381" s="87"/>
      <c r="B381" s="111" t="str">
        <f t="array" aca="1" ref="B381" ca="1">IFERROR(IMAGE(INDEX(Poke_Ref!$C$2:$C$745, MATCH(C381, Poke_Ref!$B$2:$B$745,0)), 3), "")</f>
        <v/>
      </c>
      <c r="C381" s="128"/>
      <c r="D381" s="128"/>
      <c r="E381" s="129"/>
      <c r="F381" s="128"/>
      <c r="G381" s="129"/>
      <c r="H381" s="128"/>
      <c r="I381" s="128"/>
      <c r="J381" s="128"/>
      <c r="K381" s="128"/>
      <c r="L381" s="129"/>
      <c r="M381" s="129"/>
      <c r="N381" s="129"/>
      <c r="O381" s="129"/>
      <c r="P381" s="129"/>
      <c r="Q381" s="129"/>
      <c r="R381" s="117">
        <f t="shared" si="0"/>
        <v>0</v>
      </c>
      <c r="S381" s="118">
        <f t="shared" si="1"/>
        <v>0</v>
      </c>
      <c r="T381" s="128"/>
      <c r="U381" s="128"/>
      <c r="V381" s="119"/>
      <c r="W381" s="119" t="str">
        <f>IF( ISBLANK(C381), "", VLOOKUP(C381, Poke_Ref!B:D, 3, FALSE) )</f>
        <v/>
      </c>
      <c r="X381" s="120" t="str">
        <f>IF( ISBLANK(C381), "", VLOOKUP(C381, Poke_Ref!B:E, 4, FALSE) )</f>
        <v/>
      </c>
      <c r="Y381" s="128"/>
      <c r="Z381" s="128"/>
      <c r="AA381" s="128"/>
      <c r="AB381" s="128"/>
      <c r="AC381" s="122" t="e">
        <f>IF(VLOOKUP(C381,Hidden_Abilities!B$2:C989, 2, FALSE) = J381, "YES", "NO")</f>
        <v>#N/A</v>
      </c>
    </row>
    <row r="382" spans="1:29" ht="26.25" customHeight="1" x14ac:dyDescent="0.2">
      <c r="A382" s="87"/>
      <c r="B382" s="111" t="str">
        <f t="array" aca="1" ref="B382" ca="1">IFERROR(IMAGE(INDEX(Poke_Ref!$C$2:$C$745, MATCH(C382, Poke_Ref!$B$2:$B$745,0)), 3), "")</f>
        <v/>
      </c>
      <c r="C382" s="128"/>
      <c r="D382" s="128"/>
      <c r="E382" s="129"/>
      <c r="F382" s="128"/>
      <c r="G382" s="129"/>
      <c r="H382" s="128"/>
      <c r="I382" s="128"/>
      <c r="J382" s="128"/>
      <c r="K382" s="128"/>
      <c r="L382" s="129"/>
      <c r="M382" s="129"/>
      <c r="N382" s="129"/>
      <c r="O382" s="129"/>
      <c r="P382" s="129"/>
      <c r="Q382" s="129"/>
      <c r="R382" s="117">
        <f t="shared" si="0"/>
        <v>0</v>
      </c>
      <c r="S382" s="118">
        <f t="shared" si="1"/>
        <v>0</v>
      </c>
      <c r="T382" s="128"/>
      <c r="U382" s="128"/>
      <c r="V382" s="119"/>
      <c r="W382" s="119" t="str">
        <f>IF( ISBLANK(C382), "", VLOOKUP(C382, Poke_Ref!B:D, 3, FALSE) )</f>
        <v/>
      </c>
      <c r="X382" s="120" t="str">
        <f>IF( ISBLANK(C382), "", VLOOKUP(C382, Poke_Ref!B:E, 4, FALSE) )</f>
        <v/>
      </c>
      <c r="Y382" s="128"/>
      <c r="Z382" s="128"/>
      <c r="AA382" s="128"/>
      <c r="AB382" s="128"/>
      <c r="AC382" s="122" t="e">
        <f>IF(VLOOKUP(C382,Hidden_Abilities!B$2:C989, 2, FALSE) = J382, "YES", "NO")</f>
        <v>#N/A</v>
      </c>
    </row>
    <row r="383" spans="1:29" ht="26.25" customHeight="1" x14ac:dyDescent="0.2">
      <c r="A383" s="87"/>
      <c r="B383" s="111" t="str">
        <f t="array" aca="1" ref="B383" ca="1">IFERROR(IMAGE(INDEX(Poke_Ref!$C$2:$C$745, MATCH(C383, Poke_Ref!$B$2:$B$745,0)), 3), "")</f>
        <v/>
      </c>
      <c r="C383" s="128"/>
      <c r="D383" s="128"/>
      <c r="E383" s="129"/>
      <c r="F383" s="128"/>
      <c r="G383" s="129"/>
      <c r="H383" s="128"/>
      <c r="I383" s="128"/>
      <c r="J383" s="128"/>
      <c r="K383" s="128"/>
      <c r="L383" s="129"/>
      <c r="M383" s="129"/>
      <c r="N383" s="129"/>
      <c r="O383" s="129"/>
      <c r="P383" s="129"/>
      <c r="Q383" s="129"/>
      <c r="R383" s="117">
        <f t="shared" si="0"/>
        <v>0</v>
      </c>
      <c r="S383" s="118">
        <f t="shared" si="1"/>
        <v>0</v>
      </c>
      <c r="T383" s="128"/>
      <c r="U383" s="128"/>
      <c r="V383" s="119"/>
      <c r="W383" s="119" t="str">
        <f>IF( ISBLANK(C383), "", VLOOKUP(C383, Poke_Ref!B:D, 3, FALSE) )</f>
        <v/>
      </c>
      <c r="X383" s="120" t="str">
        <f>IF( ISBLANK(C383), "", VLOOKUP(C383, Poke_Ref!B:E, 4, FALSE) )</f>
        <v/>
      </c>
      <c r="Y383" s="128"/>
      <c r="Z383" s="128"/>
      <c r="AA383" s="128"/>
      <c r="AB383" s="128"/>
      <c r="AC383" s="122" t="e">
        <f>IF(VLOOKUP(C383,Hidden_Abilities!B$2:C989, 2, FALSE) = J383, "YES", "NO")</f>
        <v>#N/A</v>
      </c>
    </row>
    <row r="384" spans="1:29" ht="26.25" customHeight="1" x14ac:dyDescent="0.2">
      <c r="A384" s="87"/>
      <c r="B384" s="111" t="str">
        <f t="array" aca="1" ref="B384" ca="1">IFERROR(IMAGE(INDEX(Poke_Ref!$C$2:$C$745, MATCH(C384, Poke_Ref!$B$2:$B$745,0)), 3), "")</f>
        <v/>
      </c>
      <c r="C384" s="128"/>
      <c r="D384" s="128"/>
      <c r="E384" s="129"/>
      <c r="F384" s="128"/>
      <c r="G384" s="129"/>
      <c r="H384" s="128"/>
      <c r="I384" s="128"/>
      <c r="J384" s="128"/>
      <c r="K384" s="128"/>
      <c r="L384" s="129"/>
      <c r="M384" s="129"/>
      <c r="N384" s="129"/>
      <c r="O384" s="129"/>
      <c r="P384" s="129"/>
      <c r="Q384" s="129"/>
      <c r="R384" s="117">
        <f t="shared" si="0"/>
        <v>0</v>
      </c>
      <c r="S384" s="118">
        <f t="shared" si="1"/>
        <v>0</v>
      </c>
      <c r="T384" s="128"/>
      <c r="U384" s="128"/>
      <c r="V384" s="119"/>
      <c r="W384" s="119" t="str">
        <f>IF( ISBLANK(C384), "", VLOOKUP(C384, Poke_Ref!B:D, 3, FALSE) )</f>
        <v/>
      </c>
      <c r="X384" s="120" t="str">
        <f>IF( ISBLANK(C384), "", VLOOKUP(C384, Poke_Ref!B:E, 4, FALSE) )</f>
        <v/>
      </c>
      <c r="Y384" s="128"/>
      <c r="Z384" s="128"/>
      <c r="AA384" s="128"/>
      <c r="AB384" s="128"/>
      <c r="AC384" s="122" t="e">
        <f>IF(VLOOKUP(C384,Hidden_Abilities!B$2:C989, 2, FALSE) = J384, "YES", "NO")</f>
        <v>#N/A</v>
      </c>
    </row>
    <row r="385" spans="1:29" ht="26.25" customHeight="1" x14ac:dyDescent="0.2">
      <c r="A385" s="87"/>
      <c r="B385" s="111" t="str">
        <f t="array" aca="1" ref="B385" ca="1">IFERROR(IMAGE(INDEX(Poke_Ref!$C$2:$C$745, MATCH(C385, Poke_Ref!$B$2:$B$745,0)), 3), "")</f>
        <v/>
      </c>
      <c r="C385" s="128"/>
      <c r="D385" s="128"/>
      <c r="E385" s="129"/>
      <c r="F385" s="128"/>
      <c r="G385" s="129"/>
      <c r="H385" s="128"/>
      <c r="I385" s="128"/>
      <c r="J385" s="128"/>
      <c r="K385" s="128"/>
      <c r="L385" s="129"/>
      <c r="M385" s="129"/>
      <c r="N385" s="129"/>
      <c r="O385" s="129"/>
      <c r="P385" s="129"/>
      <c r="Q385" s="129"/>
      <c r="R385" s="117">
        <f t="shared" si="0"/>
        <v>0</v>
      </c>
      <c r="S385" s="118">
        <f t="shared" si="1"/>
        <v>0</v>
      </c>
      <c r="T385" s="128"/>
      <c r="U385" s="128"/>
      <c r="V385" s="119"/>
      <c r="W385" s="119" t="str">
        <f>IF( ISBLANK(C385), "", VLOOKUP(C385, Poke_Ref!B:D, 3, FALSE) )</f>
        <v/>
      </c>
      <c r="X385" s="120" t="str">
        <f>IF( ISBLANK(C385), "", VLOOKUP(C385, Poke_Ref!B:E, 4, FALSE) )</f>
        <v/>
      </c>
      <c r="Y385" s="128"/>
      <c r="Z385" s="128"/>
      <c r="AA385" s="128"/>
      <c r="AB385" s="128"/>
      <c r="AC385" s="122" t="e">
        <f>IF(VLOOKUP(C385,Hidden_Abilities!B$2:C989, 2, FALSE) = J385, "YES", "NO")</f>
        <v>#N/A</v>
      </c>
    </row>
    <row r="386" spans="1:29" ht="26.25" customHeight="1" x14ac:dyDescent="0.2">
      <c r="A386" s="87"/>
      <c r="B386" s="111" t="str">
        <f t="array" aca="1" ref="B386" ca="1">IFERROR(IMAGE(INDEX(Poke_Ref!$C$2:$C$745, MATCH(C386, Poke_Ref!$B$2:$B$745,0)), 3), "")</f>
        <v/>
      </c>
      <c r="C386" s="128"/>
      <c r="D386" s="128"/>
      <c r="E386" s="129"/>
      <c r="F386" s="128"/>
      <c r="G386" s="129"/>
      <c r="H386" s="128"/>
      <c r="I386" s="128"/>
      <c r="J386" s="128"/>
      <c r="K386" s="128"/>
      <c r="L386" s="129"/>
      <c r="M386" s="129"/>
      <c r="N386" s="129"/>
      <c r="O386" s="129"/>
      <c r="P386" s="129"/>
      <c r="Q386" s="129"/>
      <c r="R386" s="117">
        <f t="shared" si="0"/>
        <v>0</v>
      </c>
      <c r="S386" s="118">
        <f t="shared" si="1"/>
        <v>0</v>
      </c>
      <c r="T386" s="128"/>
      <c r="U386" s="128"/>
      <c r="V386" s="119"/>
      <c r="W386" s="119" t="str">
        <f>IF( ISBLANK(C386), "", VLOOKUP(C386, Poke_Ref!B:D, 3, FALSE) )</f>
        <v/>
      </c>
      <c r="X386" s="120" t="str">
        <f>IF( ISBLANK(C386), "", VLOOKUP(C386, Poke_Ref!B:E, 4, FALSE) )</f>
        <v/>
      </c>
      <c r="Y386" s="128"/>
      <c r="Z386" s="128"/>
      <c r="AA386" s="128"/>
      <c r="AB386" s="128"/>
      <c r="AC386" s="122" t="e">
        <f>IF(VLOOKUP(C386,Hidden_Abilities!B$2:C989, 2, FALSE) = J386, "YES", "NO")</f>
        <v>#N/A</v>
      </c>
    </row>
    <row r="387" spans="1:29" ht="26.25" customHeight="1" x14ac:dyDescent="0.2">
      <c r="A387" s="87"/>
      <c r="B387" s="111" t="str">
        <f t="array" aca="1" ref="B387" ca="1">IFERROR(IMAGE(INDEX(Poke_Ref!$C$2:$C$745, MATCH(C387, Poke_Ref!$B$2:$B$745,0)), 3), "")</f>
        <v/>
      </c>
      <c r="C387" s="128"/>
      <c r="D387" s="128"/>
      <c r="E387" s="129"/>
      <c r="F387" s="128"/>
      <c r="G387" s="129"/>
      <c r="H387" s="128"/>
      <c r="I387" s="128"/>
      <c r="J387" s="128"/>
      <c r="K387" s="128"/>
      <c r="L387" s="129"/>
      <c r="M387" s="129"/>
      <c r="N387" s="129"/>
      <c r="O387" s="129"/>
      <c r="P387" s="129"/>
      <c r="Q387" s="129"/>
      <c r="R387" s="117">
        <f t="shared" si="0"/>
        <v>0</v>
      </c>
      <c r="S387" s="118">
        <f t="shared" si="1"/>
        <v>0</v>
      </c>
      <c r="T387" s="128"/>
      <c r="U387" s="128"/>
      <c r="V387" s="119"/>
      <c r="W387" s="119" t="str">
        <f>IF( ISBLANK(C387), "", VLOOKUP(C387, Poke_Ref!B:D, 3, FALSE) )</f>
        <v/>
      </c>
      <c r="X387" s="120" t="str">
        <f>IF( ISBLANK(C387), "", VLOOKUP(C387, Poke_Ref!B:E, 4, FALSE) )</f>
        <v/>
      </c>
      <c r="Y387" s="128"/>
      <c r="Z387" s="128"/>
      <c r="AA387" s="128"/>
      <c r="AB387" s="128"/>
      <c r="AC387" s="122" t="e">
        <f>IF(VLOOKUP(C387,Hidden_Abilities!B$2:C989, 2, FALSE) = J387, "YES", "NO")</f>
        <v>#N/A</v>
      </c>
    </row>
    <row r="388" spans="1:29" ht="26.25" customHeight="1" x14ac:dyDescent="0.2">
      <c r="A388" s="87"/>
      <c r="B388" s="111" t="str">
        <f t="array" aca="1" ref="B388" ca="1">IFERROR(IMAGE(INDEX(Poke_Ref!$C$2:$C$745, MATCH(C388, Poke_Ref!$B$2:$B$745,0)), 3), "")</f>
        <v/>
      </c>
      <c r="C388" s="128"/>
      <c r="D388" s="128"/>
      <c r="E388" s="129"/>
      <c r="F388" s="128"/>
      <c r="G388" s="129"/>
      <c r="H388" s="128"/>
      <c r="I388" s="128"/>
      <c r="J388" s="128"/>
      <c r="K388" s="128"/>
      <c r="L388" s="129"/>
      <c r="M388" s="129"/>
      <c r="N388" s="129"/>
      <c r="O388" s="129"/>
      <c r="P388" s="129"/>
      <c r="Q388" s="129"/>
      <c r="R388" s="117">
        <f t="shared" si="0"/>
        <v>0</v>
      </c>
      <c r="S388" s="118">
        <f t="shared" si="1"/>
        <v>0</v>
      </c>
      <c r="T388" s="128"/>
      <c r="U388" s="128"/>
      <c r="V388" s="119"/>
      <c r="W388" s="119" t="str">
        <f>IF( ISBLANK(C388), "", VLOOKUP(C388, Poke_Ref!B:D, 3, FALSE) )</f>
        <v/>
      </c>
      <c r="X388" s="120" t="str">
        <f>IF( ISBLANK(C388), "", VLOOKUP(C388, Poke_Ref!B:E, 4, FALSE) )</f>
        <v/>
      </c>
      <c r="Y388" s="128"/>
      <c r="Z388" s="128"/>
      <c r="AA388" s="128"/>
      <c r="AB388" s="128"/>
      <c r="AC388" s="122" t="e">
        <f>IF(VLOOKUP(C388,Hidden_Abilities!B$2:C989, 2, FALSE) = J388, "YES", "NO")</f>
        <v>#N/A</v>
      </c>
    </row>
    <row r="389" spans="1:29" ht="26.25" customHeight="1" x14ac:dyDescent="0.2">
      <c r="A389" s="87"/>
      <c r="B389" s="111" t="str">
        <f t="array" aca="1" ref="B389" ca="1">IFERROR(IMAGE(INDEX(Poke_Ref!$C$2:$C$745, MATCH(C389, Poke_Ref!$B$2:$B$745,0)), 3), "")</f>
        <v/>
      </c>
      <c r="C389" s="128"/>
      <c r="D389" s="128"/>
      <c r="E389" s="129"/>
      <c r="F389" s="128"/>
      <c r="G389" s="129"/>
      <c r="H389" s="128"/>
      <c r="I389" s="128"/>
      <c r="J389" s="128"/>
      <c r="K389" s="128"/>
      <c r="L389" s="129"/>
      <c r="M389" s="129"/>
      <c r="N389" s="129"/>
      <c r="O389" s="129"/>
      <c r="P389" s="129"/>
      <c r="Q389" s="129"/>
      <c r="R389" s="117">
        <f t="shared" si="0"/>
        <v>0</v>
      </c>
      <c r="S389" s="118">
        <f t="shared" si="1"/>
        <v>0</v>
      </c>
      <c r="T389" s="128"/>
      <c r="U389" s="128"/>
      <c r="V389" s="119"/>
      <c r="W389" s="119" t="str">
        <f>IF( ISBLANK(C389), "", VLOOKUP(C389, Poke_Ref!B:D, 3, FALSE) )</f>
        <v/>
      </c>
      <c r="X389" s="120" t="str">
        <f>IF( ISBLANK(C389), "", VLOOKUP(C389, Poke_Ref!B:E, 4, FALSE) )</f>
        <v/>
      </c>
      <c r="Y389" s="128"/>
      <c r="Z389" s="128"/>
      <c r="AA389" s="128"/>
      <c r="AB389" s="128"/>
      <c r="AC389" s="122" t="e">
        <f>IF(VLOOKUP(C389,Hidden_Abilities!B$2:C989, 2, FALSE) = J389, "YES", "NO")</f>
        <v>#N/A</v>
      </c>
    </row>
    <row r="390" spans="1:29" ht="26.25" customHeight="1" x14ac:dyDescent="0.2">
      <c r="A390" s="87"/>
      <c r="B390" s="111" t="str">
        <f t="array" aca="1" ref="B390" ca="1">IFERROR(IMAGE(INDEX(Poke_Ref!$C$2:$C$745, MATCH(C390, Poke_Ref!$B$2:$B$745,0)), 3), "")</f>
        <v/>
      </c>
      <c r="C390" s="128"/>
      <c r="D390" s="128"/>
      <c r="E390" s="129"/>
      <c r="F390" s="128"/>
      <c r="G390" s="129"/>
      <c r="H390" s="128"/>
      <c r="I390" s="128"/>
      <c r="J390" s="128"/>
      <c r="K390" s="128"/>
      <c r="L390" s="129"/>
      <c r="M390" s="129"/>
      <c r="N390" s="129"/>
      <c r="O390" s="129"/>
      <c r="P390" s="129"/>
      <c r="Q390" s="129"/>
      <c r="R390" s="117">
        <f t="shared" si="0"/>
        <v>0</v>
      </c>
      <c r="S390" s="118">
        <f t="shared" si="1"/>
        <v>0</v>
      </c>
      <c r="T390" s="128"/>
      <c r="U390" s="128"/>
      <c r="V390" s="119"/>
      <c r="W390" s="119" t="str">
        <f>IF( ISBLANK(C390), "", VLOOKUP(C390, Poke_Ref!B:D, 3, FALSE) )</f>
        <v/>
      </c>
      <c r="X390" s="120" t="str">
        <f>IF( ISBLANK(C390), "", VLOOKUP(C390, Poke_Ref!B:E, 4, FALSE) )</f>
        <v/>
      </c>
      <c r="Y390" s="128"/>
      <c r="Z390" s="128"/>
      <c r="AA390" s="128"/>
      <c r="AB390" s="128"/>
      <c r="AC390" s="122" t="e">
        <f>IF(VLOOKUP(C390,Hidden_Abilities!B$2:C989, 2, FALSE) = J390, "YES", "NO")</f>
        <v>#N/A</v>
      </c>
    </row>
    <row r="391" spans="1:29" ht="26.25" customHeight="1" x14ac:dyDescent="0.2">
      <c r="A391" s="87"/>
      <c r="B391" s="111" t="str">
        <f t="array" aca="1" ref="B391" ca="1">IFERROR(IMAGE(INDEX(Poke_Ref!$C$2:$C$745, MATCH(C391, Poke_Ref!$B$2:$B$745,0)), 3), "")</f>
        <v/>
      </c>
      <c r="C391" s="128"/>
      <c r="D391" s="128"/>
      <c r="E391" s="129"/>
      <c r="F391" s="128"/>
      <c r="G391" s="129"/>
      <c r="H391" s="128"/>
      <c r="I391" s="128"/>
      <c r="J391" s="128"/>
      <c r="K391" s="128"/>
      <c r="L391" s="129"/>
      <c r="M391" s="129"/>
      <c r="N391" s="129"/>
      <c r="O391" s="129"/>
      <c r="P391" s="129"/>
      <c r="Q391" s="129"/>
      <c r="R391" s="117">
        <f t="shared" si="0"/>
        <v>0</v>
      </c>
      <c r="S391" s="118">
        <f t="shared" si="1"/>
        <v>0</v>
      </c>
      <c r="T391" s="128"/>
      <c r="U391" s="128"/>
      <c r="V391" s="119"/>
      <c r="W391" s="119" t="str">
        <f>IF( ISBLANK(C391), "", VLOOKUP(C391, Poke_Ref!B:D, 3, FALSE) )</f>
        <v/>
      </c>
      <c r="X391" s="120" t="str">
        <f>IF( ISBLANK(C391), "", VLOOKUP(C391, Poke_Ref!B:E, 4, FALSE) )</f>
        <v/>
      </c>
      <c r="Y391" s="128"/>
      <c r="Z391" s="128"/>
      <c r="AA391" s="128"/>
      <c r="AB391" s="128"/>
      <c r="AC391" s="122" t="e">
        <f>IF(VLOOKUP(C391,Hidden_Abilities!B$2:C989, 2, FALSE) = J391, "YES", "NO")</f>
        <v>#N/A</v>
      </c>
    </row>
    <row r="392" spans="1:29" ht="26.25" customHeight="1" x14ac:dyDescent="0.2">
      <c r="A392" s="87"/>
      <c r="B392" s="111" t="str">
        <f t="array" aca="1" ref="B392" ca="1">IFERROR(IMAGE(INDEX(Poke_Ref!$C$2:$C$745, MATCH(C392, Poke_Ref!$B$2:$B$745,0)), 3), "")</f>
        <v/>
      </c>
      <c r="C392" s="128"/>
      <c r="D392" s="128"/>
      <c r="E392" s="129"/>
      <c r="F392" s="128"/>
      <c r="G392" s="129"/>
      <c r="H392" s="128"/>
      <c r="I392" s="128"/>
      <c r="J392" s="128"/>
      <c r="K392" s="128"/>
      <c r="L392" s="129"/>
      <c r="M392" s="129"/>
      <c r="N392" s="129"/>
      <c r="O392" s="129"/>
      <c r="P392" s="129"/>
      <c r="Q392" s="129"/>
      <c r="R392" s="117">
        <f t="shared" si="0"/>
        <v>0</v>
      </c>
      <c r="S392" s="118">
        <f t="shared" si="1"/>
        <v>0</v>
      </c>
      <c r="T392" s="128"/>
      <c r="U392" s="128"/>
      <c r="V392" s="119"/>
      <c r="W392" s="119" t="str">
        <f>IF( ISBLANK(C392), "", VLOOKUP(C392, Poke_Ref!B:D, 3, FALSE) )</f>
        <v/>
      </c>
      <c r="X392" s="120" t="str">
        <f>IF( ISBLANK(C392), "", VLOOKUP(C392, Poke_Ref!B:E, 4, FALSE) )</f>
        <v/>
      </c>
      <c r="Y392" s="128"/>
      <c r="Z392" s="128"/>
      <c r="AA392" s="128"/>
      <c r="AB392" s="128"/>
      <c r="AC392" s="122" t="e">
        <f>IF(VLOOKUP(C392,Hidden_Abilities!B$2:C989, 2, FALSE) = J392, "YES", "NO")</f>
        <v>#N/A</v>
      </c>
    </row>
    <row r="393" spans="1:29" ht="26.25" customHeight="1" x14ac:dyDescent="0.2">
      <c r="A393" s="87"/>
      <c r="B393" s="111" t="str">
        <f t="array" aca="1" ref="B393" ca="1">IFERROR(IMAGE(INDEX(Poke_Ref!$C$2:$C$745, MATCH(C393, Poke_Ref!$B$2:$B$745,0)), 3), "")</f>
        <v/>
      </c>
      <c r="C393" s="128"/>
      <c r="D393" s="128"/>
      <c r="E393" s="129"/>
      <c r="F393" s="128"/>
      <c r="G393" s="129"/>
      <c r="H393" s="128"/>
      <c r="I393" s="128"/>
      <c r="J393" s="128"/>
      <c r="K393" s="128"/>
      <c r="L393" s="129"/>
      <c r="M393" s="129"/>
      <c r="N393" s="129"/>
      <c r="O393" s="129"/>
      <c r="P393" s="129"/>
      <c r="Q393" s="129"/>
      <c r="R393" s="117">
        <f t="shared" si="0"/>
        <v>0</v>
      </c>
      <c r="S393" s="118">
        <f t="shared" si="1"/>
        <v>0</v>
      </c>
      <c r="T393" s="128"/>
      <c r="U393" s="128"/>
      <c r="V393" s="119"/>
      <c r="W393" s="119" t="str">
        <f>IF( ISBLANK(C393), "", VLOOKUP(C393, Poke_Ref!B:D, 3, FALSE) )</f>
        <v/>
      </c>
      <c r="X393" s="120" t="str">
        <f>IF( ISBLANK(C393), "", VLOOKUP(C393, Poke_Ref!B:E, 4, FALSE) )</f>
        <v/>
      </c>
      <c r="Y393" s="128"/>
      <c r="Z393" s="128"/>
      <c r="AA393" s="128"/>
      <c r="AB393" s="128"/>
      <c r="AC393" s="122" t="e">
        <f>IF(VLOOKUP(C393,Hidden_Abilities!B$2:C989, 2, FALSE) = J393, "YES", "NO")</f>
        <v>#N/A</v>
      </c>
    </row>
    <row r="394" spans="1:29" ht="26.25" customHeight="1" x14ac:dyDescent="0.2">
      <c r="A394" s="87"/>
      <c r="B394" s="111" t="str">
        <f t="array" aca="1" ref="B394" ca="1">IFERROR(IMAGE(INDEX(Poke_Ref!$C$2:$C$745, MATCH(C394, Poke_Ref!$B$2:$B$745,0)), 3), "")</f>
        <v/>
      </c>
      <c r="C394" s="128"/>
      <c r="D394" s="128"/>
      <c r="E394" s="129"/>
      <c r="F394" s="128"/>
      <c r="G394" s="129"/>
      <c r="H394" s="128"/>
      <c r="I394" s="128"/>
      <c r="J394" s="128"/>
      <c r="K394" s="128"/>
      <c r="L394" s="129"/>
      <c r="M394" s="129"/>
      <c r="N394" s="129"/>
      <c r="O394" s="129"/>
      <c r="P394" s="129"/>
      <c r="Q394" s="129"/>
      <c r="R394" s="117">
        <f t="shared" si="0"/>
        <v>0</v>
      </c>
      <c r="S394" s="118">
        <f t="shared" si="1"/>
        <v>0</v>
      </c>
      <c r="T394" s="128"/>
      <c r="U394" s="128"/>
      <c r="V394" s="119"/>
      <c r="W394" s="119" t="str">
        <f>IF( ISBLANK(C394), "", VLOOKUP(C394, Poke_Ref!B:D, 3, FALSE) )</f>
        <v/>
      </c>
      <c r="X394" s="120" t="str">
        <f>IF( ISBLANK(C394), "", VLOOKUP(C394, Poke_Ref!B:E, 4, FALSE) )</f>
        <v/>
      </c>
      <c r="Y394" s="128"/>
      <c r="Z394" s="128"/>
      <c r="AA394" s="128"/>
      <c r="AB394" s="128"/>
      <c r="AC394" s="122" t="e">
        <f>IF(VLOOKUP(C394,Hidden_Abilities!B$2:C989, 2, FALSE) = J394, "YES", "NO")</f>
        <v>#N/A</v>
      </c>
    </row>
    <row r="395" spans="1:29" ht="26.25" customHeight="1" x14ac:dyDescent="0.2">
      <c r="A395" s="87"/>
      <c r="B395" s="111" t="str">
        <f t="array" aca="1" ref="B395" ca="1">IFERROR(IMAGE(INDEX(Poke_Ref!$C$2:$C$745, MATCH(C395, Poke_Ref!$B$2:$B$745,0)), 3), "")</f>
        <v/>
      </c>
      <c r="C395" s="128"/>
      <c r="D395" s="128"/>
      <c r="E395" s="129"/>
      <c r="F395" s="128"/>
      <c r="G395" s="129"/>
      <c r="H395" s="128"/>
      <c r="I395" s="128"/>
      <c r="J395" s="128"/>
      <c r="K395" s="128"/>
      <c r="L395" s="129"/>
      <c r="M395" s="129"/>
      <c r="N395" s="129"/>
      <c r="O395" s="129"/>
      <c r="P395" s="129"/>
      <c r="Q395" s="129"/>
      <c r="R395" s="117">
        <f t="shared" si="0"/>
        <v>0</v>
      </c>
      <c r="S395" s="118">
        <f t="shared" si="1"/>
        <v>0</v>
      </c>
      <c r="T395" s="128"/>
      <c r="U395" s="128"/>
      <c r="V395" s="119"/>
      <c r="W395" s="119" t="str">
        <f>IF( ISBLANK(C395), "", VLOOKUP(C395, Poke_Ref!B:D, 3, FALSE) )</f>
        <v/>
      </c>
      <c r="X395" s="120" t="str">
        <f>IF( ISBLANK(C395), "", VLOOKUP(C395, Poke_Ref!B:E, 4, FALSE) )</f>
        <v/>
      </c>
      <c r="Y395" s="128"/>
      <c r="Z395" s="128"/>
      <c r="AA395" s="128"/>
      <c r="AB395" s="128"/>
      <c r="AC395" s="122" t="e">
        <f>IF(VLOOKUP(C395,Hidden_Abilities!B$2:C989, 2, FALSE) = J395, "YES", "NO")</f>
        <v>#N/A</v>
      </c>
    </row>
    <row r="396" spans="1:29" ht="26.25" customHeight="1" x14ac:dyDescent="0.2">
      <c r="A396" s="87"/>
      <c r="B396" s="111" t="str">
        <f t="array" aca="1" ref="B396" ca="1">IFERROR(IMAGE(INDEX(Poke_Ref!$C$2:$C$745, MATCH(C396, Poke_Ref!$B$2:$B$745,0)), 3), "")</f>
        <v/>
      </c>
      <c r="C396" s="128"/>
      <c r="D396" s="128"/>
      <c r="E396" s="129"/>
      <c r="F396" s="128"/>
      <c r="G396" s="129"/>
      <c r="H396" s="128"/>
      <c r="I396" s="128"/>
      <c r="J396" s="128"/>
      <c r="K396" s="128"/>
      <c r="L396" s="129"/>
      <c r="M396" s="129"/>
      <c r="N396" s="129"/>
      <c r="O396" s="129"/>
      <c r="P396" s="129"/>
      <c r="Q396" s="129"/>
      <c r="R396" s="117">
        <f t="shared" si="0"/>
        <v>0</v>
      </c>
      <c r="S396" s="118">
        <f t="shared" si="1"/>
        <v>0</v>
      </c>
      <c r="T396" s="128"/>
      <c r="U396" s="128"/>
      <c r="V396" s="119"/>
      <c r="W396" s="119" t="str">
        <f>IF( ISBLANK(C396), "", VLOOKUP(C396, Poke_Ref!B:D, 3, FALSE) )</f>
        <v/>
      </c>
      <c r="X396" s="120" t="str">
        <f>IF( ISBLANK(C396), "", VLOOKUP(C396, Poke_Ref!B:E, 4, FALSE) )</f>
        <v/>
      </c>
      <c r="Y396" s="128"/>
      <c r="Z396" s="128"/>
      <c r="AA396" s="128"/>
      <c r="AB396" s="128"/>
      <c r="AC396" s="122" t="e">
        <f>IF(VLOOKUP(C396,Hidden_Abilities!B$2:C989, 2, FALSE) = J396, "YES", "NO")</f>
        <v>#N/A</v>
      </c>
    </row>
    <row r="397" spans="1:29" ht="26.25" customHeight="1" x14ac:dyDescent="0.2">
      <c r="A397" s="87"/>
      <c r="B397" s="111" t="str">
        <f t="array" aca="1" ref="B397" ca="1">IFERROR(IMAGE(INDEX(Poke_Ref!$C$2:$C$745, MATCH(C397, Poke_Ref!$B$2:$B$745,0)), 3), "")</f>
        <v/>
      </c>
      <c r="C397" s="128"/>
      <c r="D397" s="128"/>
      <c r="E397" s="129"/>
      <c r="F397" s="128"/>
      <c r="G397" s="129"/>
      <c r="H397" s="128"/>
      <c r="I397" s="128"/>
      <c r="J397" s="128"/>
      <c r="K397" s="128"/>
      <c r="L397" s="129"/>
      <c r="M397" s="129"/>
      <c r="N397" s="129"/>
      <c r="O397" s="129"/>
      <c r="P397" s="129"/>
      <c r="Q397" s="129"/>
      <c r="R397" s="117">
        <f t="shared" si="0"/>
        <v>0</v>
      </c>
      <c r="S397" s="118">
        <f t="shared" si="1"/>
        <v>0</v>
      </c>
      <c r="T397" s="128"/>
      <c r="U397" s="128"/>
      <c r="V397" s="119"/>
      <c r="W397" s="119" t="str">
        <f>IF( ISBLANK(C397), "", VLOOKUP(C397, Poke_Ref!B:D, 3, FALSE) )</f>
        <v/>
      </c>
      <c r="X397" s="120" t="str">
        <f>IF( ISBLANK(C397), "", VLOOKUP(C397, Poke_Ref!B:E, 4, FALSE) )</f>
        <v/>
      </c>
      <c r="Y397" s="128"/>
      <c r="Z397" s="128"/>
      <c r="AA397" s="128"/>
      <c r="AB397" s="128"/>
      <c r="AC397" s="122" t="e">
        <f>IF(VLOOKUP(C397,Hidden_Abilities!B$2:C989, 2, FALSE) = J397, "YES", "NO")</f>
        <v>#N/A</v>
      </c>
    </row>
    <row r="398" spans="1:29" ht="26.25" customHeight="1" x14ac:dyDescent="0.2">
      <c r="A398" s="87"/>
      <c r="B398" s="111" t="str">
        <f t="array" aca="1" ref="B398" ca="1">IFERROR(IMAGE(INDEX(Poke_Ref!$C$2:$C$745, MATCH(C398, Poke_Ref!$B$2:$B$745,0)), 3), "")</f>
        <v/>
      </c>
      <c r="C398" s="128"/>
      <c r="D398" s="128"/>
      <c r="E398" s="129"/>
      <c r="F398" s="128"/>
      <c r="G398" s="129"/>
      <c r="H398" s="128"/>
      <c r="I398" s="128"/>
      <c r="J398" s="128"/>
      <c r="K398" s="128"/>
      <c r="L398" s="129"/>
      <c r="M398" s="129"/>
      <c r="N398" s="129"/>
      <c r="O398" s="129"/>
      <c r="P398" s="129"/>
      <c r="Q398" s="129"/>
      <c r="R398" s="117">
        <f t="shared" si="0"/>
        <v>0</v>
      </c>
      <c r="S398" s="118">
        <f t="shared" si="1"/>
        <v>0</v>
      </c>
      <c r="T398" s="128"/>
      <c r="U398" s="128"/>
      <c r="V398" s="119"/>
      <c r="W398" s="119" t="str">
        <f>IF( ISBLANK(C398), "", VLOOKUP(C398, Poke_Ref!B:D, 3, FALSE) )</f>
        <v/>
      </c>
      <c r="X398" s="120" t="str">
        <f>IF( ISBLANK(C398), "", VLOOKUP(C398, Poke_Ref!B:E, 4, FALSE) )</f>
        <v/>
      </c>
      <c r="Y398" s="128"/>
      <c r="Z398" s="128"/>
      <c r="AA398" s="128"/>
      <c r="AB398" s="128"/>
      <c r="AC398" s="122" t="e">
        <f>IF(VLOOKUP(C398,Hidden_Abilities!B$2:C989, 2, FALSE) = J398, "YES", "NO")</f>
        <v>#N/A</v>
      </c>
    </row>
    <row r="399" spans="1:29" ht="26.25" customHeight="1" x14ac:dyDescent="0.2">
      <c r="A399" s="87"/>
      <c r="B399" s="111" t="str">
        <f t="array" aca="1" ref="B399" ca="1">IFERROR(IMAGE(INDEX(Poke_Ref!$C$2:$C$745, MATCH(C399, Poke_Ref!$B$2:$B$745,0)), 3), "")</f>
        <v/>
      </c>
      <c r="C399" s="128"/>
      <c r="D399" s="128"/>
      <c r="E399" s="129"/>
      <c r="F399" s="128"/>
      <c r="G399" s="129"/>
      <c r="H399" s="128"/>
      <c r="I399" s="128"/>
      <c r="J399" s="128"/>
      <c r="K399" s="128"/>
      <c r="L399" s="129"/>
      <c r="M399" s="129"/>
      <c r="N399" s="129"/>
      <c r="O399" s="129"/>
      <c r="P399" s="129"/>
      <c r="Q399" s="129"/>
      <c r="R399" s="117">
        <f t="shared" si="0"/>
        <v>0</v>
      </c>
      <c r="S399" s="118">
        <f t="shared" si="1"/>
        <v>0</v>
      </c>
      <c r="T399" s="128"/>
      <c r="U399" s="128"/>
      <c r="V399" s="119"/>
      <c r="W399" s="119" t="str">
        <f>IF( ISBLANK(C399), "", VLOOKUP(C399, Poke_Ref!B:D, 3, FALSE) )</f>
        <v/>
      </c>
      <c r="X399" s="120" t="str">
        <f>IF( ISBLANK(C399), "", VLOOKUP(C399, Poke_Ref!B:E, 4, FALSE) )</f>
        <v/>
      </c>
      <c r="Y399" s="128"/>
      <c r="Z399" s="128"/>
      <c r="AA399" s="128"/>
      <c r="AB399" s="128"/>
      <c r="AC399" s="122" t="e">
        <f>IF(VLOOKUP(C399,Hidden_Abilities!B$2:C989, 2, FALSE) = J399, "YES", "NO")</f>
        <v>#N/A</v>
      </c>
    </row>
    <row r="400" spans="1:29" ht="26.25" customHeight="1" x14ac:dyDescent="0.2">
      <c r="A400" s="87"/>
      <c r="B400" s="111" t="str">
        <f t="array" aca="1" ref="B400" ca="1">IFERROR(IMAGE(INDEX(Poke_Ref!$C$2:$C$745, MATCH(C400, Poke_Ref!$B$2:$B$745,0)), 3), "")</f>
        <v/>
      </c>
      <c r="C400" s="128"/>
      <c r="D400" s="128"/>
      <c r="E400" s="129"/>
      <c r="F400" s="128"/>
      <c r="G400" s="129"/>
      <c r="H400" s="128"/>
      <c r="I400" s="128"/>
      <c r="J400" s="128"/>
      <c r="K400" s="128"/>
      <c r="L400" s="129"/>
      <c r="M400" s="129"/>
      <c r="N400" s="129"/>
      <c r="O400" s="129"/>
      <c r="P400" s="129"/>
      <c r="Q400" s="129"/>
      <c r="R400" s="117">
        <f t="shared" si="0"/>
        <v>0</v>
      </c>
      <c r="S400" s="118">
        <f t="shared" si="1"/>
        <v>0</v>
      </c>
      <c r="T400" s="128"/>
      <c r="U400" s="128"/>
      <c r="V400" s="119"/>
      <c r="W400" s="119" t="str">
        <f>IF( ISBLANK(C400), "", VLOOKUP(C400, Poke_Ref!B:D, 3, FALSE) )</f>
        <v/>
      </c>
      <c r="X400" s="120" t="str">
        <f>IF( ISBLANK(C400), "", VLOOKUP(C400, Poke_Ref!B:E, 4, FALSE) )</f>
        <v/>
      </c>
      <c r="Y400" s="128"/>
      <c r="Z400" s="128"/>
      <c r="AA400" s="128"/>
      <c r="AB400" s="128"/>
      <c r="AC400" s="122" t="e">
        <f>IF(VLOOKUP(C400,Hidden_Abilities!B$2:C989, 2, FALSE) = J400, "YES", "NO")</f>
        <v>#N/A</v>
      </c>
    </row>
    <row r="401" spans="1:29" ht="26.25" customHeight="1" x14ac:dyDescent="0.2">
      <c r="A401" s="87"/>
      <c r="B401" s="111" t="str">
        <f t="array" aca="1" ref="B401" ca="1">IFERROR(IMAGE(INDEX(Poke_Ref!$C$2:$C$745, MATCH(C401, Poke_Ref!$B$2:$B$745,0)), 3), "")</f>
        <v/>
      </c>
      <c r="C401" s="128"/>
      <c r="D401" s="128"/>
      <c r="E401" s="129"/>
      <c r="F401" s="128"/>
      <c r="G401" s="129"/>
      <c r="H401" s="128"/>
      <c r="I401" s="128"/>
      <c r="J401" s="128"/>
      <c r="K401" s="128"/>
      <c r="L401" s="129"/>
      <c r="M401" s="129"/>
      <c r="N401" s="129"/>
      <c r="O401" s="129"/>
      <c r="P401" s="129"/>
      <c r="Q401" s="129"/>
      <c r="R401" s="117">
        <f t="shared" si="0"/>
        <v>0</v>
      </c>
      <c r="S401" s="118">
        <f t="shared" si="1"/>
        <v>0</v>
      </c>
      <c r="T401" s="128"/>
      <c r="U401" s="128"/>
      <c r="V401" s="119"/>
      <c r="W401" s="119" t="str">
        <f>IF( ISBLANK(C401), "", VLOOKUP(C401, Poke_Ref!B:D, 3, FALSE) )</f>
        <v/>
      </c>
      <c r="X401" s="120" t="str">
        <f>IF( ISBLANK(C401), "", VLOOKUP(C401, Poke_Ref!B:E, 4, FALSE) )</f>
        <v/>
      </c>
      <c r="Y401" s="128"/>
      <c r="Z401" s="128"/>
      <c r="AA401" s="128"/>
      <c r="AB401" s="128"/>
      <c r="AC401" s="122" t="e">
        <f>IF(VLOOKUP(C401,Hidden_Abilities!B$2:C989, 2, FALSE) = J401, "YES", "NO")</f>
        <v>#N/A</v>
      </c>
    </row>
    <row r="402" spans="1:29" ht="26.25" customHeight="1" x14ac:dyDescent="0.2">
      <c r="A402" s="87"/>
      <c r="B402" s="111" t="str">
        <f t="array" aca="1" ref="B402" ca="1">IFERROR(IMAGE(INDEX(Poke_Ref!$C$2:$C$745, MATCH(C402, Poke_Ref!$B$2:$B$745,0)), 3), "")</f>
        <v/>
      </c>
      <c r="C402" s="128"/>
      <c r="D402" s="128"/>
      <c r="E402" s="129"/>
      <c r="F402" s="128"/>
      <c r="G402" s="129"/>
      <c r="H402" s="128"/>
      <c r="I402" s="128"/>
      <c r="J402" s="128"/>
      <c r="K402" s="128"/>
      <c r="L402" s="129"/>
      <c r="M402" s="129"/>
      <c r="N402" s="129"/>
      <c r="O402" s="129"/>
      <c r="P402" s="129"/>
      <c r="Q402" s="129"/>
      <c r="R402" s="117">
        <f t="shared" si="0"/>
        <v>0</v>
      </c>
      <c r="S402" s="118">
        <f t="shared" si="1"/>
        <v>0</v>
      </c>
      <c r="T402" s="128"/>
      <c r="U402" s="128"/>
      <c r="V402" s="119"/>
      <c r="W402" s="119" t="str">
        <f>IF( ISBLANK(C402), "", VLOOKUP(C402, Poke_Ref!B:D, 3, FALSE) )</f>
        <v/>
      </c>
      <c r="X402" s="120" t="str">
        <f>IF( ISBLANK(C402), "", VLOOKUP(C402, Poke_Ref!B:E, 4, FALSE) )</f>
        <v/>
      </c>
      <c r="Y402" s="128"/>
      <c r="Z402" s="128"/>
      <c r="AA402" s="128"/>
      <c r="AB402" s="128"/>
      <c r="AC402" s="122" t="e">
        <f>IF(VLOOKUP(C402,Hidden_Abilities!B$2:C989, 2, FALSE) = J402, "YES", "NO")</f>
        <v>#N/A</v>
      </c>
    </row>
    <row r="403" spans="1:29" ht="26.25" customHeight="1" x14ac:dyDescent="0.2">
      <c r="A403" s="87"/>
      <c r="B403" s="111" t="str">
        <f t="array" aca="1" ref="B403" ca="1">IFERROR(IMAGE(INDEX(Poke_Ref!$C$2:$C$745, MATCH(C403, Poke_Ref!$B$2:$B$745,0)), 3), "")</f>
        <v/>
      </c>
      <c r="C403" s="128"/>
      <c r="D403" s="128"/>
      <c r="E403" s="129"/>
      <c r="F403" s="128"/>
      <c r="G403" s="129"/>
      <c r="H403" s="128"/>
      <c r="I403" s="128"/>
      <c r="J403" s="128"/>
      <c r="K403" s="128"/>
      <c r="L403" s="129"/>
      <c r="M403" s="129"/>
      <c r="N403" s="129"/>
      <c r="O403" s="129"/>
      <c r="P403" s="129"/>
      <c r="Q403" s="129"/>
      <c r="R403" s="117">
        <f t="shared" si="0"/>
        <v>0</v>
      </c>
      <c r="S403" s="118">
        <f t="shared" si="1"/>
        <v>0</v>
      </c>
      <c r="T403" s="128"/>
      <c r="U403" s="128"/>
      <c r="V403" s="119"/>
      <c r="W403" s="119" t="str">
        <f>IF( ISBLANK(C403), "", VLOOKUP(C403, Poke_Ref!B:D, 3, FALSE) )</f>
        <v/>
      </c>
      <c r="X403" s="120" t="str">
        <f>IF( ISBLANK(C403), "", VLOOKUP(C403, Poke_Ref!B:E, 4, FALSE) )</f>
        <v/>
      </c>
      <c r="Y403" s="128"/>
      <c r="Z403" s="128"/>
      <c r="AA403" s="128"/>
      <c r="AB403" s="128"/>
      <c r="AC403" s="122" t="e">
        <f>IF(VLOOKUP(C403,Hidden_Abilities!B$2:C989, 2, FALSE) = J403, "YES", "NO")</f>
        <v>#N/A</v>
      </c>
    </row>
    <row r="404" spans="1:29" ht="26.25" customHeight="1" x14ac:dyDescent="0.2">
      <c r="A404" s="87"/>
      <c r="B404" s="111" t="str">
        <f t="array" aca="1" ref="B404" ca="1">IFERROR(IMAGE(INDEX(Poke_Ref!$C$2:$C$745, MATCH(C404, Poke_Ref!$B$2:$B$745,0)), 3), "")</f>
        <v/>
      </c>
      <c r="C404" s="128"/>
      <c r="D404" s="128"/>
      <c r="E404" s="129"/>
      <c r="F404" s="128"/>
      <c r="G404" s="129"/>
      <c r="H404" s="128"/>
      <c r="I404" s="128"/>
      <c r="J404" s="128"/>
      <c r="K404" s="128"/>
      <c r="L404" s="129"/>
      <c r="M404" s="129"/>
      <c r="N404" s="129"/>
      <c r="O404" s="129"/>
      <c r="P404" s="129"/>
      <c r="Q404" s="129"/>
      <c r="R404" s="117">
        <f t="shared" si="0"/>
        <v>0</v>
      </c>
      <c r="S404" s="118">
        <f t="shared" si="1"/>
        <v>0</v>
      </c>
      <c r="T404" s="128"/>
      <c r="U404" s="128"/>
      <c r="V404" s="119"/>
      <c r="W404" s="119" t="str">
        <f>IF( ISBLANK(C404), "", VLOOKUP(C404, Poke_Ref!B:D, 3, FALSE) )</f>
        <v/>
      </c>
      <c r="X404" s="120" t="str">
        <f>IF( ISBLANK(C404), "", VLOOKUP(C404, Poke_Ref!B:E, 4, FALSE) )</f>
        <v/>
      </c>
      <c r="Y404" s="128"/>
      <c r="Z404" s="128"/>
      <c r="AA404" s="128"/>
      <c r="AB404" s="128"/>
      <c r="AC404" s="122" t="e">
        <f>IF(VLOOKUP(C404,Hidden_Abilities!B$2:C989, 2, FALSE) = J404, "YES", "NO")</f>
        <v>#N/A</v>
      </c>
    </row>
    <row r="405" spans="1:29" ht="26.25" customHeight="1" x14ac:dyDescent="0.2">
      <c r="A405" s="87"/>
      <c r="B405" s="111" t="str">
        <f t="array" aca="1" ref="B405" ca="1">IFERROR(IMAGE(INDEX(Poke_Ref!$C$2:$C$745, MATCH(C405, Poke_Ref!$B$2:$B$745,0)), 3), "")</f>
        <v/>
      </c>
      <c r="C405" s="128"/>
      <c r="D405" s="128"/>
      <c r="E405" s="129"/>
      <c r="F405" s="128"/>
      <c r="G405" s="129"/>
      <c r="H405" s="128"/>
      <c r="I405" s="128"/>
      <c r="J405" s="128"/>
      <c r="K405" s="128"/>
      <c r="L405" s="129"/>
      <c r="M405" s="129"/>
      <c r="N405" s="129"/>
      <c r="O405" s="129"/>
      <c r="P405" s="129"/>
      <c r="Q405" s="129"/>
      <c r="R405" s="117">
        <f t="shared" si="0"/>
        <v>0</v>
      </c>
      <c r="S405" s="118">
        <f t="shared" si="1"/>
        <v>0</v>
      </c>
      <c r="T405" s="128"/>
      <c r="U405" s="128"/>
      <c r="V405" s="119"/>
      <c r="W405" s="119" t="str">
        <f>IF( ISBLANK(C405), "", VLOOKUP(C405, Poke_Ref!B:D, 3, FALSE) )</f>
        <v/>
      </c>
      <c r="X405" s="120" t="str">
        <f>IF( ISBLANK(C405), "", VLOOKUP(C405, Poke_Ref!B:E, 4, FALSE) )</f>
        <v/>
      </c>
      <c r="Y405" s="128"/>
      <c r="Z405" s="128"/>
      <c r="AA405" s="128"/>
      <c r="AB405" s="128"/>
      <c r="AC405" s="122" t="e">
        <f>IF(VLOOKUP(C405,Hidden_Abilities!B$2:C989, 2, FALSE) = J405, "YES", "NO")</f>
        <v>#N/A</v>
      </c>
    </row>
    <row r="406" spans="1:29" ht="26.25" customHeight="1" x14ac:dyDescent="0.2">
      <c r="A406" s="87"/>
      <c r="B406" s="111" t="str">
        <f t="array" aca="1" ref="B406" ca="1">IFERROR(IMAGE(INDEX(Poke_Ref!$C$2:$C$745, MATCH(C406, Poke_Ref!$B$2:$B$745,0)), 3), "")</f>
        <v/>
      </c>
      <c r="C406" s="128"/>
      <c r="D406" s="128"/>
      <c r="E406" s="129"/>
      <c r="F406" s="128"/>
      <c r="G406" s="129"/>
      <c r="H406" s="128"/>
      <c r="I406" s="128"/>
      <c r="J406" s="128"/>
      <c r="K406" s="128"/>
      <c r="L406" s="129"/>
      <c r="M406" s="129"/>
      <c r="N406" s="129"/>
      <c r="O406" s="129"/>
      <c r="P406" s="129"/>
      <c r="Q406" s="129"/>
      <c r="R406" s="117">
        <f t="shared" si="0"/>
        <v>0</v>
      </c>
      <c r="S406" s="118">
        <f t="shared" si="1"/>
        <v>0</v>
      </c>
      <c r="T406" s="128"/>
      <c r="U406" s="128"/>
      <c r="V406" s="119"/>
      <c r="W406" s="119" t="str">
        <f>IF( ISBLANK(C406), "", VLOOKUP(C406, Poke_Ref!B:D, 3, FALSE) )</f>
        <v/>
      </c>
      <c r="X406" s="120" t="str">
        <f>IF( ISBLANK(C406), "", VLOOKUP(C406, Poke_Ref!B:E, 4, FALSE) )</f>
        <v/>
      </c>
      <c r="Y406" s="128"/>
      <c r="Z406" s="128"/>
      <c r="AA406" s="128"/>
      <c r="AB406" s="128"/>
      <c r="AC406" s="122" t="e">
        <f>IF(VLOOKUP(C406,Hidden_Abilities!B$2:C989, 2, FALSE) = J406, "YES", "NO")</f>
        <v>#N/A</v>
      </c>
    </row>
    <row r="407" spans="1:29" ht="26.25" customHeight="1" x14ac:dyDescent="0.2">
      <c r="A407" s="87"/>
      <c r="B407" s="111" t="str">
        <f t="array" aca="1" ref="B407" ca="1">IFERROR(IMAGE(INDEX(Poke_Ref!$C$2:$C$745, MATCH(C407, Poke_Ref!$B$2:$B$745,0)), 3), "")</f>
        <v/>
      </c>
      <c r="C407" s="128"/>
      <c r="D407" s="128"/>
      <c r="E407" s="129"/>
      <c r="F407" s="128"/>
      <c r="G407" s="129"/>
      <c r="H407" s="128"/>
      <c r="I407" s="128"/>
      <c r="J407" s="128"/>
      <c r="K407" s="128"/>
      <c r="L407" s="129"/>
      <c r="M407" s="129"/>
      <c r="N407" s="129"/>
      <c r="O407" s="129"/>
      <c r="P407" s="129"/>
      <c r="Q407" s="129"/>
      <c r="R407" s="117">
        <f t="shared" si="0"/>
        <v>0</v>
      </c>
      <c r="S407" s="118">
        <f t="shared" si="1"/>
        <v>0</v>
      </c>
      <c r="T407" s="128"/>
      <c r="U407" s="128"/>
      <c r="V407" s="119"/>
      <c r="W407" s="119" t="str">
        <f>IF( ISBLANK(C407), "", VLOOKUP(C407, Poke_Ref!B:D, 3, FALSE) )</f>
        <v/>
      </c>
      <c r="X407" s="120" t="str">
        <f>IF( ISBLANK(C407), "", VLOOKUP(C407, Poke_Ref!B:E, 4, FALSE) )</f>
        <v/>
      </c>
      <c r="Y407" s="128"/>
      <c r="Z407" s="128"/>
      <c r="AA407" s="128"/>
      <c r="AB407" s="128"/>
      <c r="AC407" s="122" t="e">
        <f>IF(VLOOKUP(C407,Hidden_Abilities!B$2:C989, 2, FALSE) = J407, "YES", "NO")</f>
        <v>#N/A</v>
      </c>
    </row>
    <row r="408" spans="1:29" ht="26.25" customHeight="1" x14ac:dyDescent="0.2">
      <c r="A408" s="87"/>
      <c r="B408" s="111" t="str">
        <f t="array" aca="1" ref="B408" ca="1">IFERROR(IMAGE(INDEX(Poke_Ref!$C$2:$C$745, MATCH(C408, Poke_Ref!$B$2:$B$745,0)), 3), "")</f>
        <v/>
      </c>
      <c r="C408" s="128"/>
      <c r="D408" s="128"/>
      <c r="E408" s="129"/>
      <c r="F408" s="128"/>
      <c r="G408" s="129"/>
      <c r="H408" s="128"/>
      <c r="I408" s="128"/>
      <c r="J408" s="128"/>
      <c r="K408" s="128"/>
      <c r="L408" s="129"/>
      <c r="M408" s="129"/>
      <c r="N408" s="129"/>
      <c r="O408" s="129"/>
      <c r="P408" s="129"/>
      <c r="Q408" s="129"/>
      <c r="R408" s="117">
        <f t="shared" si="0"/>
        <v>0</v>
      </c>
      <c r="S408" s="118">
        <f t="shared" si="1"/>
        <v>0</v>
      </c>
      <c r="T408" s="128"/>
      <c r="U408" s="128"/>
      <c r="V408" s="119"/>
      <c r="W408" s="119" t="str">
        <f>IF( ISBLANK(C408), "", VLOOKUP(C408, Poke_Ref!B:D, 3, FALSE) )</f>
        <v/>
      </c>
      <c r="X408" s="120" t="str">
        <f>IF( ISBLANK(C408), "", VLOOKUP(C408, Poke_Ref!B:E, 4, FALSE) )</f>
        <v/>
      </c>
      <c r="Y408" s="128"/>
      <c r="Z408" s="128"/>
      <c r="AA408" s="128"/>
      <c r="AB408" s="128"/>
      <c r="AC408" s="122" t="e">
        <f>IF(VLOOKUP(C408,Hidden_Abilities!B$2:C989, 2, FALSE) = J408, "YES", "NO")</f>
        <v>#N/A</v>
      </c>
    </row>
    <row r="409" spans="1:29" ht="26.25" customHeight="1" x14ac:dyDescent="0.2">
      <c r="A409" s="87"/>
      <c r="B409" s="111" t="str">
        <f t="array" aca="1" ref="B409" ca="1">IFERROR(IMAGE(INDEX(Poke_Ref!$C$2:$C$745, MATCH(C409, Poke_Ref!$B$2:$B$745,0)), 3), "")</f>
        <v/>
      </c>
      <c r="C409" s="128"/>
      <c r="D409" s="128"/>
      <c r="E409" s="129"/>
      <c r="F409" s="128"/>
      <c r="G409" s="129"/>
      <c r="H409" s="128"/>
      <c r="I409" s="128"/>
      <c r="J409" s="128"/>
      <c r="K409" s="128"/>
      <c r="L409" s="129"/>
      <c r="M409" s="129"/>
      <c r="N409" s="129"/>
      <c r="O409" s="129"/>
      <c r="P409" s="129"/>
      <c r="Q409" s="129"/>
      <c r="R409" s="117">
        <f t="shared" si="0"/>
        <v>0</v>
      </c>
      <c r="S409" s="118">
        <f t="shared" si="1"/>
        <v>0</v>
      </c>
      <c r="T409" s="128"/>
      <c r="U409" s="128"/>
      <c r="V409" s="119"/>
      <c r="W409" s="119" t="str">
        <f>IF( ISBLANK(C409), "", VLOOKUP(C409, Poke_Ref!B:D, 3, FALSE) )</f>
        <v/>
      </c>
      <c r="X409" s="120" t="str">
        <f>IF( ISBLANK(C409), "", VLOOKUP(C409, Poke_Ref!B:E, 4, FALSE) )</f>
        <v/>
      </c>
      <c r="Y409" s="128"/>
      <c r="Z409" s="128"/>
      <c r="AA409" s="128"/>
      <c r="AB409" s="128"/>
      <c r="AC409" s="122" t="e">
        <f>IF(VLOOKUP(C409,Hidden_Abilities!B$2:C989, 2, FALSE) = J409, "YES", "NO")</f>
        <v>#N/A</v>
      </c>
    </row>
    <row r="410" spans="1:29" ht="26.25" customHeight="1" x14ac:dyDescent="0.2">
      <c r="A410" s="87"/>
      <c r="B410" s="111" t="str">
        <f t="array" aca="1" ref="B410" ca="1">IFERROR(IMAGE(INDEX(Poke_Ref!$C$2:$C$745, MATCH(C410, Poke_Ref!$B$2:$B$745,0)), 3), "")</f>
        <v/>
      </c>
      <c r="C410" s="128"/>
      <c r="D410" s="128"/>
      <c r="E410" s="129"/>
      <c r="F410" s="128"/>
      <c r="G410" s="129"/>
      <c r="H410" s="128"/>
      <c r="I410" s="128"/>
      <c r="J410" s="128"/>
      <c r="K410" s="128"/>
      <c r="L410" s="129"/>
      <c r="M410" s="129"/>
      <c r="N410" s="129"/>
      <c r="O410" s="129"/>
      <c r="P410" s="129"/>
      <c r="Q410" s="129"/>
      <c r="R410" s="117">
        <f t="shared" si="0"/>
        <v>0</v>
      </c>
      <c r="S410" s="118">
        <f t="shared" si="1"/>
        <v>0</v>
      </c>
      <c r="T410" s="128"/>
      <c r="U410" s="128"/>
      <c r="V410" s="119"/>
      <c r="W410" s="119" t="str">
        <f>IF( ISBLANK(C410), "", VLOOKUP(C410, Poke_Ref!B:D, 3, FALSE) )</f>
        <v/>
      </c>
      <c r="X410" s="120" t="str">
        <f>IF( ISBLANK(C410), "", VLOOKUP(C410, Poke_Ref!B:E, 4, FALSE) )</f>
        <v/>
      </c>
      <c r="Y410" s="128"/>
      <c r="Z410" s="128"/>
      <c r="AA410" s="128"/>
      <c r="AB410" s="128"/>
      <c r="AC410" s="122" t="e">
        <f>IF(VLOOKUP(C410,Hidden_Abilities!B$2:C989, 2, FALSE) = J410, "YES", "NO")</f>
        <v>#N/A</v>
      </c>
    </row>
    <row r="411" spans="1:29" ht="26.25" customHeight="1" x14ac:dyDescent="0.2">
      <c r="A411" s="87"/>
      <c r="B411" s="111" t="str">
        <f t="array" aca="1" ref="B411" ca="1">IFERROR(IMAGE(INDEX(Poke_Ref!$C$2:$C$745, MATCH(C411, Poke_Ref!$B$2:$B$745,0)), 3), "")</f>
        <v/>
      </c>
      <c r="C411" s="128"/>
      <c r="D411" s="128"/>
      <c r="E411" s="129"/>
      <c r="F411" s="128"/>
      <c r="G411" s="129"/>
      <c r="H411" s="128"/>
      <c r="I411" s="128"/>
      <c r="J411" s="128"/>
      <c r="K411" s="128"/>
      <c r="L411" s="129"/>
      <c r="M411" s="129"/>
      <c r="N411" s="129"/>
      <c r="O411" s="129"/>
      <c r="P411" s="129"/>
      <c r="Q411" s="129"/>
      <c r="R411" s="117">
        <f t="shared" si="0"/>
        <v>0</v>
      </c>
      <c r="S411" s="118">
        <f t="shared" si="1"/>
        <v>0</v>
      </c>
      <c r="T411" s="128"/>
      <c r="U411" s="128"/>
      <c r="V411" s="119"/>
      <c r="W411" s="119" t="str">
        <f>IF( ISBLANK(C411), "", VLOOKUP(C411, Poke_Ref!B:D, 3, FALSE) )</f>
        <v/>
      </c>
      <c r="X411" s="120" t="str">
        <f>IF( ISBLANK(C411), "", VLOOKUP(C411, Poke_Ref!B:E, 4, FALSE) )</f>
        <v/>
      </c>
      <c r="Y411" s="128"/>
      <c r="Z411" s="128"/>
      <c r="AA411" s="128"/>
      <c r="AB411" s="128"/>
      <c r="AC411" s="122" t="e">
        <f>IF(VLOOKUP(C411,Hidden_Abilities!B$2:C989, 2, FALSE) = J411, "YES", "NO")</f>
        <v>#N/A</v>
      </c>
    </row>
    <row r="412" spans="1:29" ht="26.25" customHeight="1" x14ac:dyDescent="0.2">
      <c r="A412" s="87"/>
      <c r="B412" s="111" t="str">
        <f t="array" aca="1" ref="B412" ca="1">IFERROR(IMAGE(INDEX(Poke_Ref!$C$2:$C$745, MATCH(C412, Poke_Ref!$B$2:$B$745,0)), 3), "")</f>
        <v/>
      </c>
      <c r="C412" s="128"/>
      <c r="D412" s="128"/>
      <c r="E412" s="129"/>
      <c r="F412" s="128"/>
      <c r="G412" s="129"/>
      <c r="H412" s="128"/>
      <c r="I412" s="128"/>
      <c r="J412" s="128"/>
      <c r="K412" s="128"/>
      <c r="L412" s="129"/>
      <c r="M412" s="129"/>
      <c r="N412" s="129"/>
      <c r="O412" s="129"/>
      <c r="P412" s="129"/>
      <c r="Q412" s="129"/>
      <c r="R412" s="117">
        <f t="shared" si="0"/>
        <v>0</v>
      </c>
      <c r="S412" s="118">
        <f t="shared" si="1"/>
        <v>0</v>
      </c>
      <c r="T412" s="128"/>
      <c r="U412" s="128"/>
      <c r="V412" s="119"/>
      <c r="W412" s="119" t="str">
        <f>IF( ISBLANK(C412), "", VLOOKUP(C412, Poke_Ref!B:D, 3, FALSE) )</f>
        <v/>
      </c>
      <c r="X412" s="120" t="str">
        <f>IF( ISBLANK(C412), "", VLOOKUP(C412, Poke_Ref!B:E, 4, FALSE) )</f>
        <v/>
      </c>
      <c r="Y412" s="128"/>
      <c r="Z412" s="128"/>
      <c r="AA412" s="128"/>
      <c r="AB412" s="128"/>
      <c r="AC412" s="122" t="e">
        <f>IF(VLOOKUP(C412,Hidden_Abilities!B$2:C989, 2, FALSE) = J412, "YES", "NO")</f>
        <v>#N/A</v>
      </c>
    </row>
    <row r="413" spans="1:29" ht="26.25" customHeight="1" x14ac:dyDescent="0.2">
      <c r="A413" s="87"/>
      <c r="B413" s="111" t="str">
        <f t="array" aca="1" ref="B413" ca="1">IFERROR(IMAGE(INDEX(Poke_Ref!$C$2:$C$745, MATCH(C413, Poke_Ref!$B$2:$B$745,0)), 3), "")</f>
        <v/>
      </c>
      <c r="C413" s="128"/>
      <c r="D413" s="128"/>
      <c r="E413" s="129"/>
      <c r="F413" s="128"/>
      <c r="G413" s="129"/>
      <c r="H413" s="128"/>
      <c r="I413" s="128"/>
      <c r="J413" s="128"/>
      <c r="K413" s="128"/>
      <c r="L413" s="129"/>
      <c r="M413" s="129"/>
      <c r="N413" s="129"/>
      <c r="O413" s="129"/>
      <c r="P413" s="129"/>
      <c r="Q413" s="129"/>
      <c r="R413" s="117">
        <f t="shared" si="0"/>
        <v>0</v>
      </c>
      <c r="S413" s="118">
        <f t="shared" si="1"/>
        <v>0</v>
      </c>
      <c r="T413" s="128"/>
      <c r="U413" s="128"/>
      <c r="V413" s="119"/>
      <c r="W413" s="119" t="str">
        <f>IF( ISBLANK(C413), "", VLOOKUP(C413, Poke_Ref!B:D, 3, FALSE) )</f>
        <v/>
      </c>
      <c r="X413" s="120" t="str">
        <f>IF( ISBLANK(C413), "", VLOOKUP(C413, Poke_Ref!B:E, 4, FALSE) )</f>
        <v/>
      </c>
      <c r="Y413" s="128"/>
      <c r="Z413" s="128"/>
      <c r="AA413" s="128"/>
      <c r="AB413" s="128"/>
      <c r="AC413" s="122" t="e">
        <f>IF(VLOOKUP(C413,Hidden_Abilities!B$2:C989, 2, FALSE) = J413, "YES", "NO")</f>
        <v>#N/A</v>
      </c>
    </row>
    <row r="414" spans="1:29" ht="26.25" customHeight="1" x14ac:dyDescent="0.2">
      <c r="A414" s="87"/>
      <c r="B414" s="111" t="str">
        <f t="array" aca="1" ref="B414" ca="1">IFERROR(IMAGE(INDEX(Poke_Ref!$C$2:$C$745, MATCH(C414, Poke_Ref!$B$2:$B$745,0)), 3), "")</f>
        <v/>
      </c>
      <c r="C414" s="128"/>
      <c r="D414" s="128"/>
      <c r="E414" s="129"/>
      <c r="F414" s="128"/>
      <c r="G414" s="129"/>
      <c r="H414" s="128"/>
      <c r="I414" s="128"/>
      <c r="J414" s="128"/>
      <c r="K414" s="128"/>
      <c r="L414" s="129"/>
      <c r="M414" s="129"/>
      <c r="N414" s="129"/>
      <c r="O414" s="129"/>
      <c r="P414" s="129"/>
      <c r="Q414" s="129"/>
      <c r="R414" s="117">
        <f t="shared" si="0"/>
        <v>0</v>
      </c>
      <c r="S414" s="118">
        <f t="shared" si="1"/>
        <v>0</v>
      </c>
      <c r="T414" s="128"/>
      <c r="U414" s="128"/>
      <c r="V414" s="119"/>
      <c r="W414" s="119" t="str">
        <f>IF( ISBLANK(C414), "", VLOOKUP(C414, Poke_Ref!B:D, 3, FALSE) )</f>
        <v/>
      </c>
      <c r="X414" s="120" t="str">
        <f>IF( ISBLANK(C414), "", VLOOKUP(C414, Poke_Ref!B:E, 4, FALSE) )</f>
        <v/>
      </c>
      <c r="Y414" s="128"/>
      <c r="Z414" s="128"/>
      <c r="AA414" s="128"/>
      <c r="AB414" s="128"/>
      <c r="AC414" s="122" t="e">
        <f>IF(VLOOKUP(C414,Hidden_Abilities!B$2:C989, 2, FALSE) = J414, "YES", "NO")</f>
        <v>#N/A</v>
      </c>
    </row>
    <row r="415" spans="1:29" ht="26.25" customHeight="1" x14ac:dyDescent="0.2">
      <c r="A415" s="87"/>
      <c r="B415" s="111" t="str">
        <f t="array" aca="1" ref="B415" ca="1">IFERROR(IMAGE(INDEX(Poke_Ref!$C$2:$C$745, MATCH(C415, Poke_Ref!$B$2:$B$745,0)), 3), "")</f>
        <v/>
      </c>
      <c r="C415" s="128"/>
      <c r="D415" s="128"/>
      <c r="E415" s="129"/>
      <c r="F415" s="128"/>
      <c r="G415" s="129"/>
      <c r="H415" s="128"/>
      <c r="I415" s="128"/>
      <c r="J415" s="128"/>
      <c r="K415" s="128"/>
      <c r="L415" s="129"/>
      <c r="M415" s="129"/>
      <c r="N415" s="129"/>
      <c r="O415" s="129"/>
      <c r="P415" s="129"/>
      <c r="Q415" s="129"/>
      <c r="R415" s="117">
        <f t="shared" si="0"/>
        <v>0</v>
      </c>
      <c r="S415" s="118">
        <f t="shared" si="1"/>
        <v>0</v>
      </c>
      <c r="T415" s="128"/>
      <c r="U415" s="128"/>
      <c r="V415" s="119"/>
      <c r="W415" s="119" t="str">
        <f>IF( ISBLANK(C415), "", VLOOKUP(C415, Poke_Ref!B:D, 3, FALSE) )</f>
        <v/>
      </c>
      <c r="X415" s="120" t="str">
        <f>IF( ISBLANK(C415), "", VLOOKUP(C415, Poke_Ref!B:E, 4, FALSE) )</f>
        <v/>
      </c>
      <c r="Y415" s="128"/>
      <c r="Z415" s="128"/>
      <c r="AA415" s="128"/>
      <c r="AB415" s="128"/>
      <c r="AC415" s="122" t="e">
        <f>IF(VLOOKUP(C415,Hidden_Abilities!B$2:C989, 2, FALSE) = J415, "YES", "NO")</f>
        <v>#N/A</v>
      </c>
    </row>
    <row r="416" spans="1:29" ht="26.25" customHeight="1" x14ac:dyDescent="0.2">
      <c r="A416" s="87"/>
      <c r="B416" s="111" t="str">
        <f t="array" aca="1" ref="B416" ca="1">IFERROR(IMAGE(INDEX(Poke_Ref!$C$2:$C$745, MATCH(C416, Poke_Ref!$B$2:$B$745,0)), 3), "")</f>
        <v/>
      </c>
      <c r="C416" s="128"/>
      <c r="D416" s="128"/>
      <c r="E416" s="129"/>
      <c r="F416" s="128"/>
      <c r="G416" s="129"/>
      <c r="H416" s="128"/>
      <c r="I416" s="128"/>
      <c r="J416" s="128"/>
      <c r="K416" s="128"/>
      <c r="L416" s="129"/>
      <c r="M416" s="129"/>
      <c r="N416" s="129"/>
      <c r="O416" s="129"/>
      <c r="P416" s="129"/>
      <c r="Q416" s="129"/>
      <c r="R416" s="117">
        <f t="shared" si="0"/>
        <v>0</v>
      </c>
      <c r="S416" s="118">
        <f t="shared" si="1"/>
        <v>0</v>
      </c>
      <c r="T416" s="128"/>
      <c r="U416" s="128"/>
      <c r="V416" s="119"/>
      <c r="W416" s="119" t="str">
        <f>IF( ISBLANK(C416), "", VLOOKUP(C416, Poke_Ref!B:D, 3, FALSE) )</f>
        <v/>
      </c>
      <c r="X416" s="120" t="str">
        <f>IF( ISBLANK(C416), "", VLOOKUP(C416, Poke_Ref!B:E, 4, FALSE) )</f>
        <v/>
      </c>
      <c r="Y416" s="128"/>
      <c r="Z416" s="128"/>
      <c r="AA416" s="128"/>
      <c r="AB416" s="128"/>
      <c r="AC416" s="122" t="e">
        <f>IF(VLOOKUP(C416,Hidden_Abilities!B$2:C989, 2, FALSE) = J416, "YES", "NO")</f>
        <v>#N/A</v>
      </c>
    </row>
    <row r="417" spans="1:29" ht="26.25" customHeight="1" x14ac:dyDescent="0.2">
      <c r="A417" s="87"/>
      <c r="B417" s="111" t="str">
        <f t="array" aca="1" ref="B417" ca="1">IFERROR(IMAGE(INDEX(Poke_Ref!$C$2:$C$745, MATCH(C417, Poke_Ref!$B$2:$B$745,0)), 3), "")</f>
        <v/>
      </c>
      <c r="C417" s="128"/>
      <c r="D417" s="128"/>
      <c r="E417" s="129"/>
      <c r="F417" s="128"/>
      <c r="G417" s="129"/>
      <c r="H417" s="128"/>
      <c r="I417" s="128"/>
      <c r="J417" s="128"/>
      <c r="K417" s="128"/>
      <c r="L417" s="129"/>
      <c r="M417" s="129"/>
      <c r="N417" s="129"/>
      <c r="O417" s="129"/>
      <c r="P417" s="129"/>
      <c r="Q417" s="129"/>
      <c r="R417" s="117">
        <f t="shared" si="0"/>
        <v>0</v>
      </c>
      <c r="S417" s="118">
        <f t="shared" si="1"/>
        <v>0</v>
      </c>
      <c r="T417" s="128"/>
      <c r="U417" s="128"/>
      <c r="V417" s="119"/>
      <c r="W417" s="119" t="str">
        <f>IF( ISBLANK(C417), "", VLOOKUP(C417, Poke_Ref!B:D, 3, FALSE) )</f>
        <v/>
      </c>
      <c r="X417" s="120" t="str">
        <f>IF( ISBLANK(C417), "", VLOOKUP(C417, Poke_Ref!B:E, 4, FALSE) )</f>
        <v/>
      </c>
      <c r="Y417" s="128"/>
      <c r="Z417" s="128"/>
      <c r="AA417" s="128"/>
      <c r="AB417" s="128"/>
      <c r="AC417" s="122" t="e">
        <f>IF(VLOOKUP(C417,Hidden_Abilities!B$2:C989, 2, FALSE) = J417, "YES", "NO")</f>
        <v>#N/A</v>
      </c>
    </row>
    <row r="418" spans="1:29" ht="26.25" customHeight="1" x14ac:dyDescent="0.2">
      <c r="A418" s="87"/>
      <c r="B418" s="111" t="str">
        <f t="array" aca="1" ref="B418" ca="1">IFERROR(IMAGE(INDEX(Poke_Ref!$C$2:$C$745, MATCH(C418, Poke_Ref!$B$2:$B$745,0)), 3), "")</f>
        <v/>
      </c>
      <c r="C418" s="128"/>
      <c r="D418" s="128"/>
      <c r="E418" s="129"/>
      <c r="F418" s="128"/>
      <c r="G418" s="129"/>
      <c r="H418" s="128"/>
      <c r="I418" s="128"/>
      <c r="J418" s="128"/>
      <c r="K418" s="128"/>
      <c r="L418" s="129"/>
      <c r="M418" s="129"/>
      <c r="N418" s="129"/>
      <c r="O418" s="129"/>
      <c r="P418" s="129"/>
      <c r="Q418" s="129"/>
      <c r="R418" s="117">
        <f t="shared" si="0"/>
        <v>0</v>
      </c>
      <c r="S418" s="118">
        <f t="shared" si="1"/>
        <v>0</v>
      </c>
      <c r="T418" s="128"/>
      <c r="U418" s="128"/>
      <c r="V418" s="119"/>
      <c r="W418" s="119" t="str">
        <f>IF( ISBLANK(C418), "", VLOOKUP(C418, Poke_Ref!B:D, 3, FALSE) )</f>
        <v/>
      </c>
      <c r="X418" s="120" t="str">
        <f>IF( ISBLANK(C418), "", VLOOKUP(C418, Poke_Ref!B:E, 4, FALSE) )</f>
        <v/>
      </c>
      <c r="Y418" s="128"/>
      <c r="Z418" s="128"/>
      <c r="AA418" s="128"/>
      <c r="AB418" s="128"/>
      <c r="AC418" s="122" t="e">
        <f>IF(VLOOKUP(C418,Hidden_Abilities!B$2:C989, 2, FALSE) = J418, "YES", "NO")</f>
        <v>#N/A</v>
      </c>
    </row>
    <row r="419" spans="1:29" ht="26.25" customHeight="1" x14ac:dyDescent="0.2">
      <c r="A419" s="87"/>
      <c r="B419" s="111" t="str">
        <f t="array" aca="1" ref="B419" ca="1">IFERROR(IMAGE(INDEX(Poke_Ref!$C$2:$C$745, MATCH(C419, Poke_Ref!$B$2:$B$745,0)), 3), "")</f>
        <v/>
      </c>
      <c r="C419" s="128"/>
      <c r="D419" s="128"/>
      <c r="E419" s="129"/>
      <c r="F419" s="128"/>
      <c r="G419" s="129"/>
      <c r="H419" s="128"/>
      <c r="I419" s="128"/>
      <c r="J419" s="128"/>
      <c r="K419" s="128"/>
      <c r="L419" s="129"/>
      <c r="M419" s="129"/>
      <c r="N419" s="129"/>
      <c r="O419" s="129"/>
      <c r="P419" s="129"/>
      <c r="Q419" s="129"/>
      <c r="R419" s="117">
        <f t="shared" si="0"/>
        <v>0</v>
      </c>
      <c r="S419" s="118">
        <f t="shared" si="1"/>
        <v>0</v>
      </c>
      <c r="T419" s="128"/>
      <c r="U419" s="128"/>
      <c r="V419" s="119"/>
      <c r="W419" s="119" t="str">
        <f>IF( ISBLANK(C419), "", VLOOKUP(C419, Poke_Ref!B:D, 3, FALSE) )</f>
        <v/>
      </c>
      <c r="X419" s="120" t="str">
        <f>IF( ISBLANK(C419), "", VLOOKUP(C419, Poke_Ref!B:E, 4, FALSE) )</f>
        <v/>
      </c>
      <c r="Y419" s="128"/>
      <c r="Z419" s="128"/>
      <c r="AA419" s="128"/>
      <c r="AB419" s="128"/>
      <c r="AC419" s="122" t="e">
        <f>IF(VLOOKUP(C419,Hidden_Abilities!B$2:C989, 2, FALSE) = J419, "YES", "NO")</f>
        <v>#N/A</v>
      </c>
    </row>
    <row r="420" spans="1:29" ht="26.25" customHeight="1" x14ac:dyDescent="0.2">
      <c r="A420" s="87"/>
      <c r="B420" s="111" t="str">
        <f t="array" aca="1" ref="B420" ca="1">IFERROR(IMAGE(INDEX(Poke_Ref!$C$2:$C$745, MATCH(C420, Poke_Ref!$B$2:$B$745,0)), 3), "")</f>
        <v/>
      </c>
      <c r="C420" s="128"/>
      <c r="D420" s="128"/>
      <c r="E420" s="129"/>
      <c r="F420" s="128"/>
      <c r="G420" s="129"/>
      <c r="H420" s="128"/>
      <c r="I420" s="128"/>
      <c r="J420" s="128"/>
      <c r="K420" s="128"/>
      <c r="L420" s="129"/>
      <c r="M420" s="129"/>
      <c r="N420" s="129"/>
      <c r="O420" s="129"/>
      <c r="P420" s="129"/>
      <c r="Q420" s="129"/>
      <c r="R420" s="117">
        <f t="shared" si="0"/>
        <v>0</v>
      </c>
      <c r="S420" s="118">
        <f t="shared" si="1"/>
        <v>0</v>
      </c>
      <c r="T420" s="128"/>
      <c r="U420" s="128"/>
      <c r="V420" s="119"/>
      <c r="W420" s="119" t="str">
        <f>IF( ISBLANK(C420), "", VLOOKUP(C420, Poke_Ref!B:D, 3, FALSE) )</f>
        <v/>
      </c>
      <c r="X420" s="120" t="str">
        <f>IF( ISBLANK(C420), "", VLOOKUP(C420, Poke_Ref!B:E, 4, FALSE) )</f>
        <v/>
      </c>
      <c r="Y420" s="128"/>
      <c r="Z420" s="128"/>
      <c r="AA420" s="128"/>
      <c r="AB420" s="128"/>
      <c r="AC420" s="122" t="e">
        <f>IF(VLOOKUP(C420,Hidden_Abilities!B$2:C989, 2, FALSE) = J420, "YES", "NO")</f>
        <v>#N/A</v>
      </c>
    </row>
    <row r="421" spans="1:29" ht="26.25" customHeight="1" x14ac:dyDescent="0.2">
      <c r="A421" s="87"/>
      <c r="B421" s="111" t="str">
        <f t="array" aca="1" ref="B421" ca="1">IFERROR(IMAGE(INDEX(Poke_Ref!$C$2:$C$745, MATCH(C421, Poke_Ref!$B$2:$B$745,0)), 3), "")</f>
        <v/>
      </c>
      <c r="C421" s="128"/>
      <c r="D421" s="128"/>
      <c r="E421" s="129"/>
      <c r="F421" s="128"/>
      <c r="G421" s="129"/>
      <c r="H421" s="128"/>
      <c r="I421" s="128"/>
      <c r="J421" s="128"/>
      <c r="K421" s="128"/>
      <c r="L421" s="129"/>
      <c r="M421" s="129"/>
      <c r="N421" s="129"/>
      <c r="O421" s="129"/>
      <c r="P421" s="129"/>
      <c r="Q421" s="129"/>
      <c r="R421" s="117">
        <f t="shared" si="0"/>
        <v>0</v>
      </c>
      <c r="S421" s="118">
        <f t="shared" si="1"/>
        <v>0</v>
      </c>
      <c r="T421" s="128"/>
      <c r="U421" s="128"/>
      <c r="V421" s="119"/>
      <c r="W421" s="119" t="str">
        <f>IF( ISBLANK(C421), "", VLOOKUP(C421, Poke_Ref!B:D, 3, FALSE) )</f>
        <v/>
      </c>
      <c r="X421" s="120" t="str">
        <f>IF( ISBLANK(C421), "", VLOOKUP(C421, Poke_Ref!B:E, 4, FALSE) )</f>
        <v/>
      </c>
      <c r="Y421" s="128"/>
      <c r="Z421" s="128"/>
      <c r="AA421" s="128"/>
      <c r="AB421" s="128"/>
      <c r="AC421" s="122" t="e">
        <f>IF(VLOOKUP(C421,Hidden_Abilities!B$2:C989, 2, FALSE) = J421, "YES", "NO")</f>
        <v>#N/A</v>
      </c>
    </row>
    <row r="422" spans="1:29" ht="26.25" customHeight="1" x14ac:dyDescent="0.2">
      <c r="A422" s="87"/>
      <c r="B422" s="111" t="str">
        <f t="array" aca="1" ref="B422" ca="1">IFERROR(IMAGE(INDEX(Poke_Ref!$C$2:$C$745, MATCH(C422, Poke_Ref!$B$2:$B$745,0)), 3), "")</f>
        <v/>
      </c>
      <c r="C422" s="128"/>
      <c r="D422" s="128"/>
      <c r="E422" s="129"/>
      <c r="F422" s="128"/>
      <c r="G422" s="129"/>
      <c r="H422" s="128"/>
      <c r="I422" s="128"/>
      <c r="J422" s="128"/>
      <c r="K422" s="128"/>
      <c r="L422" s="129"/>
      <c r="M422" s="129"/>
      <c r="N422" s="129"/>
      <c r="O422" s="129"/>
      <c r="P422" s="129"/>
      <c r="Q422" s="129"/>
      <c r="R422" s="117">
        <f t="shared" si="0"/>
        <v>0</v>
      </c>
      <c r="S422" s="118">
        <f t="shared" si="1"/>
        <v>0</v>
      </c>
      <c r="T422" s="128"/>
      <c r="U422" s="128"/>
      <c r="V422" s="119"/>
      <c r="W422" s="119" t="str">
        <f>IF( ISBLANK(C422), "", VLOOKUP(C422, Poke_Ref!B:D, 3, FALSE) )</f>
        <v/>
      </c>
      <c r="X422" s="120" t="str">
        <f>IF( ISBLANK(C422), "", VLOOKUP(C422, Poke_Ref!B:E, 4, FALSE) )</f>
        <v/>
      </c>
      <c r="Y422" s="128"/>
      <c r="Z422" s="128"/>
      <c r="AA422" s="128"/>
      <c r="AB422" s="128"/>
      <c r="AC422" s="122" t="e">
        <f>IF(VLOOKUP(C422,Hidden_Abilities!B$2:C989, 2, FALSE) = J422, "YES", "NO")</f>
        <v>#N/A</v>
      </c>
    </row>
    <row r="423" spans="1:29" ht="26.25" customHeight="1" x14ac:dyDescent="0.2">
      <c r="A423" s="87"/>
      <c r="B423" s="111" t="str">
        <f t="array" aca="1" ref="B423" ca="1">IFERROR(IMAGE(INDEX(Poke_Ref!$C$2:$C$745, MATCH(C423, Poke_Ref!$B$2:$B$745,0)), 3), "")</f>
        <v/>
      </c>
      <c r="C423" s="128"/>
      <c r="D423" s="128"/>
      <c r="E423" s="129"/>
      <c r="F423" s="128"/>
      <c r="G423" s="129"/>
      <c r="H423" s="128"/>
      <c r="I423" s="128"/>
      <c r="J423" s="128"/>
      <c r="K423" s="128"/>
      <c r="L423" s="129"/>
      <c r="M423" s="129"/>
      <c r="N423" s="129"/>
      <c r="O423" s="129"/>
      <c r="P423" s="129"/>
      <c r="Q423" s="129"/>
      <c r="R423" s="117">
        <f t="shared" si="0"/>
        <v>0</v>
      </c>
      <c r="S423" s="118">
        <f t="shared" si="1"/>
        <v>0</v>
      </c>
      <c r="T423" s="128"/>
      <c r="U423" s="128"/>
      <c r="V423" s="119"/>
      <c r="W423" s="119" t="str">
        <f>IF( ISBLANK(C423), "", VLOOKUP(C423, Poke_Ref!B:D, 3, FALSE) )</f>
        <v/>
      </c>
      <c r="X423" s="120" t="str">
        <f>IF( ISBLANK(C423), "", VLOOKUP(C423, Poke_Ref!B:E, 4, FALSE) )</f>
        <v/>
      </c>
      <c r="Y423" s="128"/>
      <c r="Z423" s="128"/>
      <c r="AA423" s="128"/>
      <c r="AB423" s="128"/>
      <c r="AC423" s="122" t="e">
        <f>IF(VLOOKUP(C423,Hidden_Abilities!B$2:C989, 2, FALSE) = J423, "YES", "NO")</f>
        <v>#N/A</v>
      </c>
    </row>
    <row r="424" spans="1:29" ht="26.25" customHeight="1" x14ac:dyDescent="0.2">
      <c r="A424" s="87"/>
      <c r="B424" s="111" t="str">
        <f t="array" aca="1" ref="B424" ca="1">IFERROR(IMAGE(INDEX(Poke_Ref!$C$2:$C$745, MATCH(C424, Poke_Ref!$B$2:$B$745,0)), 3), "")</f>
        <v/>
      </c>
      <c r="C424" s="128"/>
      <c r="D424" s="128"/>
      <c r="E424" s="129"/>
      <c r="F424" s="128"/>
      <c r="G424" s="129"/>
      <c r="H424" s="128"/>
      <c r="I424" s="128"/>
      <c r="J424" s="128"/>
      <c r="K424" s="128"/>
      <c r="L424" s="129"/>
      <c r="M424" s="129"/>
      <c r="N424" s="129"/>
      <c r="O424" s="129"/>
      <c r="P424" s="129"/>
      <c r="Q424" s="129"/>
      <c r="R424" s="117">
        <f t="shared" si="0"/>
        <v>0</v>
      </c>
      <c r="S424" s="118">
        <f t="shared" si="1"/>
        <v>0</v>
      </c>
      <c r="T424" s="128"/>
      <c r="U424" s="128"/>
      <c r="V424" s="119"/>
      <c r="W424" s="119" t="str">
        <f>IF( ISBLANK(C424), "", VLOOKUP(C424, Poke_Ref!B:D, 3, FALSE) )</f>
        <v/>
      </c>
      <c r="X424" s="120" t="str">
        <f>IF( ISBLANK(C424), "", VLOOKUP(C424, Poke_Ref!B:E, 4, FALSE) )</f>
        <v/>
      </c>
      <c r="Y424" s="128"/>
      <c r="Z424" s="128"/>
      <c r="AA424" s="128"/>
      <c r="AB424" s="128"/>
      <c r="AC424" s="122" t="e">
        <f>IF(VLOOKUP(C424,Hidden_Abilities!B$2:C989, 2, FALSE) = J424, "YES", "NO")</f>
        <v>#N/A</v>
      </c>
    </row>
    <row r="425" spans="1:29" ht="26.25" customHeight="1" x14ac:dyDescent="0.2">
      <c r="A425" s="87"/>
      <c r="B425" s="111" t="str">
        <f t="array" aca="1" ref="B425" ca="1">IFERROR(IMAGE(INDEX(Poke_Ref!$C$2:$C$745, MATCH(C425, Poke_Ref!$B$2:$B$745,0)), 3), "")</f>
        <v/>
      </c>
      <c r="C425" s="128"/>
      <c r="D425" s="128"/>
      <c r="E425" s="129"/>
      <c r="F425" s="128"/>
      <c r="G425" s="129"/>
      <c r="H425" s="128"/>
      <c r="I425" s="128"/>
      <c r="J425" s="128"/>
      <c r="K425" s="128"/>
      <c r="L425" s="129"/>
      <c r="M425" s="129"/>
      <c r="N425" s="129"/>
      <c r="O425" s="129"/>
      <c r="P425" s="129"/>
      <c r="Q425" s="129"/>
      <c r="R425" s="117">
        <f t="shared" si="0"/>
        <v>0</v>
      </c>
      <c r="S425" s="118">
        <f t="shared" si="1"/>
        <v>0</v>
      </c>
      <c r="T425" s="128"/>
      <c r="U425" s="128"/>
      <c r="V425" s="119"/>
      <c r="W425" s="119" t="str">
        <f>IF( ISBLANK(C425), "", VLOOKUP(C425, Poke_Ref!B:D, 3, FALSE) )</f>
        <v/>
      </c>
      <c r="X425" s="120" t="str">
        <f>IF( ISBLANK(C425), "", VLOOKUP(C425, Poke_Ref!B:E, 4, FALSE) )</f>
        <v/>
      </c>
      <c r="Y425" s="128"/>
      <c r="Z425" s="128"/>
      <c r="AA425" s="128"/>
      <c r="AB425" s="128"/>
      <c r="AC425" s="122" t="e">
        <f>IF(VLOOKUP(C425,Hidden_Abilities!B$2:C989, 2, FALSE) = J425, "YES", "NO")</f>
        <v>#N/A</v>
      </c>
    </row>
    <row r="426" spans="1:29" ht="26.25" customHeight="1" x14ac:dyDescent="0.2">
      <c r="A426" s="87"/>
      <c r="B426" s="111" t="str">
        <f t="array" aca="1" ref="B426" ca="1">IFERROR(IMAGE(INDEX(Poke_Ref!$C$2:$C$745, MATCH(C426, Poke_Ref!$B$2:$B$745,0)), 3), "")</f>
        <v/>
      </c>
      <c r="C426" s="128"/>
      <c r="D426" s="128"/>
      <c r="E426" s="129"/>
      <c r="F426" s="128"/>
      <c r="G426" s="129"/>
      <c r="H426" s="128"/>
      <c r="I426" s="128"/>
      <c r="J426" s="128"/>
      <c r="K426" s="128"/>
      <c r="L426" s="129"/>
      <c r="M426" s="129"/>
      <c r="N426" s="129"/>
      <c r="O426" s="129"/>
      <c r="P426" s="129"/>
      <c r="Q426" s="129"/>
      <c r="R426" s="117">
        <f t="shared" si="0"/>
        <v>0</v>
      </c>
      <c r="S426" s="118">
        <f t="shared" si="1"/>
        <v>0</v>
      </c>
      <c r="T426" s="128"/>
      <c r="U426" s="128"/>
      <c r="V426" s="119"/>
      <c r="W426" s="119" t="str">
        <f>IF( ISBLANK(C426), "", VLOOKUP(C426, Poke_Ref!B:D, 3, FALSE) )</f>
        <v/>
      </c>
      <c r="X426" s="120" t="str">
        <f>IF( ISBLANK(C426), "", VLOOKUP(C426, Poke_Ref!B:E, 4, FALSE) )</f>
        <v/>
      </c>
      <c r="Y426" s="128"/>
      <c r="Z426" s="128"/>
      <c r="AA426" s="128"/>
      <c r="AB426" s="128"/>
      <c r="AC426" s="122" t="e">
        <f>IF(VLOOKUP(C426,Hidden_Abilities!B$2:C989, 2, FALSE) = J426, "YES", "NO")</f>
        <v>#N/A</v>
      </c>
    </row>
    <row r="427" spans="1:29" ht="26.25" customHeight="1" x14ac:dyDescent="0.2">
      <c r="A427" s="87"/>
      <c r="B427" s="111" t="str">
        <f t="array" aca="1" ref="B427" ca="1">IFERROR(IMAGE(INDEX(Poke_Ref!$C$2:$C$745, MATCH(C427, Poke_Ref!$B$2:$B$745,0)), 3), "")</f>
        <v/>
      </c>
      <c r="C427" s="128"/>
      <c r="D427" s="128"/>
      <c r="E427" s="129"/>
      <c r="F427" s="128"/>
      <c r="G427" s="129"/>
      <c r="H427" s="128"/>
      <c r="I427" s="128"/>
      <c r="J427" s="128"/>
      <c r="K427" s="128"/>
      <c r="L427" s="129"/>
      <c r="M427" s="129"/>
      <c r="N427" s="129"/>
      <c r="O427" s="129"/>
      <c r="P427" s="129"/>
      <c r="Q427" s="129"/>
      <c r="R427" s="117">
        <f t="shared" si="0"/>
        <v>0</v>
      </c>
      <c r="S427" s="118">
        <f t="shared" si="1"/>
        <v>0</v>
      </c>
      <c r="T427" s="128"/>
      <c r="U427" s="128"/>
      <c r="V427" s="119"/>
      <c r="W427" s="119" t="str">
        <f>IF( ISBLANK(C427), "", VLOOKUP(C427, Poke_Ref!B:D, 3, FALSE) )</f>
        <v/>
      </c>
      <c r="X427" s="120" t="str">
        <f>IF( ISBLANK(C427), "", VLOOKUP(C427, Poke_Ref!B:E, 4, FALSE) )</f>
        <v/>
      </c>
      <c r="Y427" s="128"/>
      <c r="Z427" s="128"/>
      <c r="AA427" s="128"/>
      <c r="AB427" s="128"/>
      <c r="AC427" s="122" t="e">
        <f>IF(VLOOKUP(C427,Hidden_Abilities!B$2:C989, 2, FALSE) = J427, "YES", "NO")</f>
        <v>#N/A</v>
      </c>
    </row>
    <row r="428" spans="1:29" ht="26.25" customHeight="1" x14ac:dyDescent="0.2">
      <c r="A428" s="87"/>
      <c r="B428" s="111" t="str">
        <f t="array" aca="1" ref="B428" ca="1">IFERROR(IMAGE(INDEX(Poke_Ref!$C$2:$C$745, MATCH(C428, Poke_Ref!$B$2:$B$745,0)), 3), "")</f>
        <v/>
      </c>
      <c r="C428" s="128"/>
      <c r="D428" s="128"/>
      <c r="E428" s="129"/>
      <c r="F428" s="128"/>
      <c r="G428" s="129"/>
      <c r="H428" s="128"/>
      <c r="I428" s="128"/>
      <c r="J428" s="128"/>
      <c r="K428" s="128"/>
      <c r="L428" s="129"/>
      <c r="M428" s="129"/>
      <c r="N428" s="129"/>
      <c r="O428" s="129"/>
      <c r="P428" s="129"/>
      <c r="Q428" s="129"/>
      <c r="R428" s="117">
        <f t="shared" si="0"/>
        <v>0</v>
      </c>
      <c r="S428" s="118">
        <f t="shared" si="1"/>
        <v>0</v>
      </c>
      <c r="T428" s="128"/>
      <c r="U428" s="128"/>
      <c r="V428" s="119"/>
      <c r="W428" s="119" t="str">
        <f>IF( ISBLANK(C428), "", VLOOKUP(C428, Poke_Ref!B:D, 3, FALSE) )</f>
        <v/>
      </c>
      <c r="X428" s="120" t="str">
        <f>IF( ISBLANK(C428), "", VLOOKUP(C428, Poke_Ref!B:E, 4, FALSE) )</f>
        <v/>
      </c>
      <c r="Y428" s="128"/>
      <c r="Z428" s="128"/>
      <c r="AA428" s="128"/>
      <c r="AB428" s="128"/>
      <c r="AC428" s="122" t="e">
        <f>IF(VLOOKUP(C428,Hidden_Abilities!B$2:C989, 2, FALSE) = J428, "YES", "NO")</f>
        <v>#N/A</v>
      </c>
    </row>
    <row r="429" spans="1:29" ht="26.25" customHeight="1" x14ac:dyDescent="0.2">
      <c r="A429" s="87"/>
      <c r="B429" s="111" t="str">
        <f t="array" aca="1" ref="B429" ca="1">IFERROR(IMAGE(INDEX(Poke_Ref!$C$2:$C$745, MATCH(C429, Poke_Ref!$B$2:$B$745,0)), 3), "")</f>
        <v/>
      </c>
      <c r="C429" s="128"/>
      <c r="D429" s="128"/>
      <c r="E429" s="129"/>
      <c r="F429" s="128"/>
      <c r="G429" s="129"/>
      <c r="H429" s="128"/>
      <c r="I429" s="128"/>
      <c r="J429" s="128"/>
      <c r="K429" s="128"/>
      <c r="L429" s="129"/>
      <c r="M429" s="129"/>
      <c r="N429" s="129"/>
      <c r="O429" s="129"/>
      <c r="P429" s="129"/>
      <c r="Q429" s="129"/>
      <c r="R429" s="117">
        <f t="shared" si="0"/>
        <v>0</v>
      </c>
      <c r="S429" s="118">
        <f t="shared" si="1"/>
        <v>0</v>
      </c>
      <c r="T429" s="128"/>
      <c r="U429" s="128"/>
      <c r="V429" s="119"/>
      <c r="W429" s="119" t="str">
        <f>IF( ISBLANK(C429), "", VLOOKUP(C429, Poke_Ref!B:D, 3, FALSE) )</f>
        <v/>
      </c>
      <c r="X429" s="120" t="str">
        <f>IF( ISBLANK(C429), "", VLOOKUP(C429, Poke_Ref!B:E, 4, FALSE) )</f>
        <v/>
      </c>
      <c r="Y429" s="128"/>
      <c r="Z429" s="128"/>
      <c r="AA429" s="128"/>
      <c r="AB429" s="128"/>
      <c r="AC429" s="122" t="e">
        <f>IF(VLOOKUP(C429,Hidden_Abilities!B$2:C989, 2, FALSE) = J429, "YES", "NO")</f>
        <v>#N/A</v>
      </c>
    </row>
    <row r="430" spans="1:29" ht="26.25" customHeight="1" x14ac:dyDescent="0.2">
      <c r="A430" s="87"/>
      <c r="B430" s="111" t="str">
        <f t="array" aca="1" ref="B430" ca="1">IFERROR(IMAGE(INDEX(Poke_Ref!$C$2:$C$745, MATCH(C430, Poke_Ref!$B$2:$B$745,0)), 3), "")</f>
        <v/>
      </c>
      <c r="C430" s="128"/>
      <c r="D430" s="128"/>
      <c r="E430" s="129"/>
      <c r="F430" s="128"/>
      <c r="G430" s="129"/>
      <c r="H430" s="128"/>
      <c r="I430" s="128"/>
      <c r="J430" s="128"/>
      <c r="K430" s="128"/>
      <c r="L430" s="129"/>
      <c r="M430" s="129"/>
      <c r="N430" s="129"/>
      <c r="O430" s="129"/>
      <c r="P430" s="129"/>
      <c r="Q430" s="129"/>
      <c r="R430" s="117">
        <f t="shared" si="0"/>
        <v>0</v>
      </c>
      <c r="S430" s="118">
        <f t="shared" si="1"/>
        <v>0</v>
      </c>
      <c r="T430" s="128"/>
      <c r="U430" s="128"/>
      <c r="V430" s="119"/>
      <c r="W430" s="119" t="str">
        <f>IF( ISBLANK(C430), "", VLOOKUP(C430, Poke_Ref!B:D, 3, FALSE) )</f>
        <v/>
      </c>
      <c r="X430" s="120" t="str">
        <f>IF( ISBLANK(C430), "", VLOOKUP(C430, Poke_Ref!B:E, 4, FALSE) )</f>
        <v/>
      </c>
      <c r="Y430" s="128"/>
      <c r="Z430" s="128"/>
      <c r="AA430" s="128"/>
      <c r="AB430" s="128"/>
      <c r="AC430" s="122" t="e">
        <f>IF(VLOOKUP(C430,Hidden_Abilities!B$2:C989, 2, FALSE) = J430, "YES", "NO")</f>
        <v>#N/A</v>
      </c>
    </row>
    <row r="431" spans="1:29" ht="26.25" customHeight="1" x14ac:dyDescent="0.2">
      <c r="A431" s="87"/>
      <c r="B431" s="111" t="str">
        <f t="array" aca="1" ref="B431" ca="1">IFERROR(IMAGE(INDEX(Poke_Ref!$C$2:$C$745, MATCH(C431, Poke_Ref!$B$2:$B$745,0)), 3), "")</f>
        <v/>
      </c>
      <c r="C431" s="128"/>
      <c r="D431" s="128"/>
      <c r="E431" s="129"/>
      <c r="F431" s="128"/>
      <c r="G431" s="129"/>
      <c r="H431" s="128"/>
      <c r="I431" s="128"/>
      <c r="J431" s="128"/>
      <c r="K431" s="128"/>
      <c r="L431" s="129"/>
      <c r="M431" s="129"/>
      <c r="N431" s="129"/>
      <c r="O431" s="129"/>
      <c r="P431" s="129"/>
      <c r="Q431" s="129"/>
      <c r="R431" s="117">
        <f t="shared" si="0"/>
        <v>0</v>
      </c>
      <c r="S431" s="118">
        <f t="shared" si="1"/>
        <v>0</v>
      </c>
      <c r="T431" s="128"/>
      <c r="U431" s="128"/>
      <c r="V431" s="119"/>
      <c r="W431" s="119" t="str">
        <f>IF( ISBLANK(C431), "", VLOOKUP(C431, Poke_Ref!B:D, 3, FALSE) )</f>
        <v/>
      </c>
      <c r="X431" s="120" t="str">
        <f>IF( ISBLANK(C431), "", VLOOKUP(C431, Poke_Ref!B:E, 4, FALSE) )</f>
        <v/>
      </c>
      <c r="Y431" s="128"/>
      <c r="Z431" s="128"/>
      <c r="AA431" s="128"/>
      <c r="AB431" s="128"/>
      <c r="AC431" s="122" t="e">
        <f>IF(VLOOKUP(C431,Hidden_Abilities!B$2:C989, 2, FALSE) = J431, "YES", "NO")</f>
        <v>#N/A</v>
      </c>
    </row>
    <row r="432" spans="1:29" ht="26.25" customHeight="1" x14ac:dyDescent="0.2">
      <c r="A432" s="87"/>
      <c r="B432" s="111" t="str">
        <f t="array" aca="1" ref="B432" ca="1">IFERROR(IMAGE(INDEX(Poke_Ref!$C$2:$C$745, MATCH(C432, Poke_Ref!$B$2:$B$745,0)), 3), "")</f>
        <v/>
      </c>
      <c r="C432" s="128"/>
      <c r="D432" s="128"/>
      <c r="E432" s="129"/>
      <c r="F432" s="128"/>
      <c r="G432" s="129"/>
      <c r="H432" s="128"/>
      <c r="I432" s="128"/>
      <c r="J432" s="128"/>
      <c r="K432" s="128"/>
      <c r="L432" s="129"/>
      <c r="M432" s="129"/>
      <c r="N432" s="129"/>
      <c r="O432" s="129"/>
      <c r="P432" s="129"/>
      <c r="Q432" s="129"/>
      <c r="R432" s="117">
        <f t="shared" si="0"/>
        <v>0</v>
      </c>
      <c r="S432" s="118">
        <f t="shared" si="1"/>
        <v>0</v>
      </c>
      <c r="T432" s="128"/>
      <c r="U432" s="128"/>
      <c r="V432" s="119"/>
      <c r="W432" s="119" t="str">
        <f>IF( ISBLANK(C432), "", VLOOKUP(C432, Poke_Ref!B:D, 3, FALSE) )</f>
        <v/>
      </c>
      <c r="X432" s="120" t="str">
        <f>IF( ISBLANK(C432), "", VLOOKUP(C432, Poke_Ref!B:E, 4, FALSE) )</f>
        <v/>
      </c>
      <c r="Y432" s="128"/>
      <c r="Z432" s="128"/>
      <c r="AA432" s="128"/>
      <c r="AB432" s="128"/>
      <c r="AC432" s="122" t="e">
        <f>IF(VLOOKUP(C432,Hidden_Abilities!B$2:C989, 2, FALSE) = J432, "YES", "NO")</f>
        <v>#N/A</v>
      </c>
    </row>
    <row r="433" spans="1:29" ht="26.25" customHeight="1" x14ac:dyDescent="0.2">
      <c r="A433" s="87"/>
      <c r="B433" s="111" t="str">
        <f t="array" aca="1" ref="B433" ca="1">IFERROR(IMAGE(INDEX(Poke_Ref!$C$2:$C$745, MATCH(C433, Poke_Ref!$B$2:$B$745,0)), 3), "")</f>
        <v/>
      </c>
      <c r="C433" s="128"/>
      <c r="D433" s="128"/>
      <c r="E433" s="129"/>
      <c r="F433" s="128"/>
      <c r="G433" s="129"/>
      <c r="H433" s="128"/>
      <c r="I433" s="128"/>
      <c r="J433" s="128"/>
      <c r="K433" s="128"/>
      <c r="L433" s="129"/>
      <c r="M433" s="129"/>
      <c r="N433" s="129"/>
      <c r="O433" s="129"/>
      <c r="P433" s="129"/>
      <c r="Q433" s="129"/>
      <c r="R433" s="117">
        <f t="shared" si="0"/>
        <v>0</v>
      </c>
      <c r="S433" s="118">
        <f t="shared" si="1"/>
        <v>0</v>
      </c>
      <c r="T433" s="128"/>
      <c r="U433" s="128"/>
      <c r="V433" s="119"/>
      <c r="W433" s="119" t="str">
        <f>IF( ISBLANK(C433), "", VLOOKUP(C433, Poke_Ref!B:D, 3, FALSE) )</f>
        <v/>
      </c>
      <c r="X433" s="120" t="str">
        <f>IF( ISBLANK(C433), "", VLOOKUP(C433, Poke_Ref!B:E, 4, FALSE) )</f>
        <v/>
      </c>
      <c r="Y433" s="128"/>
      <c r="Z433" s="128"/>
      <c r="AA433" s="128"/>
      <c r="AB433" s="128"/>
      <c r="AC433" s="122" t="e">
        <f>IF(VLOOKUP(C433,Hidden_Abilities!B$2:C989, 2, FALSE) = J433, "YES", "NO")</f>
        <v>#N/A</v>
      </c>
    </row>
    <row r="434" spans="1:29" ht="26.25" customHeight="1" x14ac:dyDescent="0.2">
      <c r="A434" s="87"/>
      <c r="B434" s="111" t="str">
        <f t="array" aca="1" ref="B434" ca="1">IFERROR(IMAGE(INDEX(Poke_Ref!$C$2:$C$745, MATCH(C434, Poke_Ref!$B$2:$B$745,0)), 3), "")</f>
        <v/>
      </c>
      <c r="C434" s="128"/>
      <c r="D434" s="128"/>
      <c r="E434" s="129"/>
      <c r="F434" s="128"/>
      <c r="G434" s="129"/>
      <c r="H434" s="128"/>
      <c r="I434" s="128"/>
      <c r="J434" s="128"/>
      <c r="K434" s="128"/>
      <c r="L434" s="129"/>
      <c r="M434" s="129"/>
      <c r="N434" s="129"/>
      <c r="O434" s="129"/>
      <c r="P434" s="129"/>
      <c r="Q434" s="129"/>
      <c r="R434" s="117">
        <f t="shared" si="0"/>
        <v>0</v>
      </c>
      <c r="S434" s="118">
        <f t="shared" si="1"/>
        <v>0</v>
      </c>
      <c r="T434" s="128"/>
      <c r="U434" s="128"/>
      <c r="V434" s="119"/>
      <c r="W434" s="119" t="str">
        <f>IF( ISBLANK(C434), "", VLOOKUP(C434, Poke_Ref!B:D, 3, FALSE) )</f>
        <v/>
      </c>
      <c r="X434" s="120" t="str">
        <f>IF( ISBLANK(C434), "", VLOOKUP(C434, Poke_Ref!B:E, 4, FALSE) )</f>
        <v/>
      </c>
      <c r="Y434" s="128"/>
      <c r="Z434" s="128"/>
      <c r="AA434" s="128"/>
      <c r="AB434" s="128"/>
      <c r="AC434" s="122" t="e">
        <f>IF(VLOOKUP(C434,Hidden_Abilities!B$2:C989, 2, FALSE) = J434, "YES", "NO")</f>
        <v>#N/A</v>
      </c>
    </row>
    <row r="435" spans="1:29" ht="26.25" customHeight="1" x14ac:dyDescent="0.2">
      <c r="A435" s="87"/>
      <c r="B435" s="111" t="str">
        <f t="array" aca="1" ref="B435" ca="1">IFERROR(IMAGE(INDEX(Poke_Ref!$C$2:$C$745, MATCH(C435, Poke_Ref!$B$2:$B$745,0)), 3), "")</f>
        <v/>
      </c>
      <c r="C435" s="128"/>
      <c r="D435" s="128"/>
      <c r="E435" s="129"/>
      <c r="F435" s="128"/>
      <c r="G435" s="129"/>
      <c r="H435" s="128"/>
      <c r="I435" s="128"/>
      <c r="J435" s="128"/>
      <c r="K435" s="128"/>
      <c r="L435" s="129"/>
      <c r="M435" s="129"/>
      <c r="N435" s="129"/>
      <c r="O435" s="129"/>
      <c r="P435" s="129"/>
      <c r="Q435" s="129"/>
      <c r="R435" s="117">
        <f t="shared" si="0"/>
        <v>0</v>
      </c>
      <c r="S435" s="118">
        <f t="shared" si="1"/>
        <v>0</v>
      </c>
      <c r="T435" s="128"/>
      <c r="U435" s="128"/>
      <c r="V435" s="119"/>
      <c r="W435" s="119" t="str">
        <f>IF( ISBLANK(C435), "", VLOOKUP(C435, Poke_Ref!B:D, 3, FALSE) )</f>
        <v/>
      </c>
      <c r="X435" s="120" t="str">
        <f>IF( ISBLANK(C435), "", VLOOKUP(C435, Poke_Ref!B:E, 4, FALSE) )</f>
        <v/>
      </c>
      <c r="Y435" s="128"/>
      <c r="Z435" s="128"/>
      <c r="AA435" s="128"/>
      <c r="AB435" s="128"/>
      <c r="AC435" s="122" t="e">
        <f>IF(VLOOKUP(C435,Hidden_Abilities!B$2:C989, 2, FALSE) = J435, "YES", "NO")</f>
        <v>#N/A</v>
      </c>
    </row>
    <row r="436" spans="1:29" ht="26.25" customHeight="1" x14ac:dyDescent="0.2">
      <c r="A436" s="87"/>
      <c r="B436" s="111" t="str">
        <f t="array" aca="1" ref="B436" ca="1">IFERROR(IMAGE(INDEX(Poke_Ref!$C$2:$C$745, MATCH(C436, Poke_Ref!$B$2:$B$745,0)), 3), "")</f>
        <v/>
      </c>
      <c r="C436" s="128"/>
      <c r="D436" s="128"/>
      <c r="E436" s="129"/>
      <c r="F436" s="128"/>
      <c r="G436" s="129"/>
      <c r="H436" s="128"/>
      <c r="I436" s="128"/>
      <c r="J436" s="128"/>
      <c r="K436" s="128"/>
      <c r="L436" s="129"/>
      <c r="M436" s="129"/>
      <c r="N436" s="129"/>
      <c r="O436" s="129"/>
      <c r="P436" s="129"/>
      <c r="Q436" s="129"/>
      <c r="R436" s="117">
        <f t="shared" si="0"/>
        <v>0</v>
      </c>
      <c r="S436" s="118">
        <f t="shared" si="1"/>
        <v>0</v>
      </c>
      <c r="T436" s="128"/>
      <c r="U436" s="128"/>
      <c r="V436" s="119"/>
      <c r="W436" s="119" t="str">
        <f>IF( ISBLANK(C436), "", VLOOKUP(C436, Poke_Ref!B:D, 3, FALSE) )</f>
        <v/>
      </c>
      <c r="X436" s="120" t="str">
        <f>IF( ISBLANK(C436), "", VLOOKUP(C436, Poke_Ref!B:E, 4, FALSE) )</f>
        <v/>
      </c>
      <c r="Y436" s="128"/>
      <c r="Z436" s="128"/>
      <c r="AA436" s="128"/>
      <c r="AB436" s="128"/>
      <c r="AC436" s="122" t="e">
        <f>IF(VLOOKUP(C436,Hidden_Abilities!B$2:C989, 2, FALSE) = J436, "YES", "NO")</f>
        <v>#N/A</v>
      </c>
    </row>
    <row r="437" spans="1:29" ht="26.25" customHeight="1" x14ac:dyDescent="0.2">
      <c r="A437" s="87"/>
      <c r="B437" s="111" t="str">
        <f t="array" aca="1" ref="B437" ca="1">IFERROR(IMAGE(INDEX(Poke_Ref!$C$2:$C$745, MATCH(C437, Poke_Ref!$B$2:$B$745,0)), 3), "")</f>
        <v/>
      </c>
      <c r="C437" s="128"/>
      <c r="D437" s="128"/>
      <c r="E437" s="129"/>
      <c r="F437" s="128"/>
      <c r="G437" s="129"/>
      <c r="H437" s="128"/>
      <c r="I437" s="128"/>
      <c r="J437" s="128"/>
      <c r="K437" s="128"/>
      <c r="L437" s="129"/>
      <c r="M437" s="129"/>
      <c r="N437" s="129"/>
      <c r="O437" s="129"/>
      <c r="P437" s="129"/>
      <c r="Q437" s="129"/>
      <c r="R437" s="117">
        <f t="shared" si="0"/>
        <v>0</v>
      </c>
      <c r="S437" s="118">
        <f t="shared" si="1"/>
        <v>0</v>
      </c>
      <c r="T437" s="128"/>
      <c r="U437" s="128"/>
      <c r="V437" s="119"/>
      <c r="W437" s="119" t="str">
        <f>IF( ISBLANK(C437), "", VLOOKUP(C437, Poke_Ref!B:D, 3, FALSE) )</f>
        <v/>
      </c>
      <c r="X437" s="120" t="str">
        <f>IF( ISBLANK(C437), "", VLOOKUP(C437, Poke_Ref!B:E, 4, FALSE) )</f>
        <v/>
      </c>
      <c r="Y437" s="128"/>
      <c r="Z437" s="128"/>
      <c r="AA437" s="128"/>
      <c r="AB437" s="128"/>
      <c r="AC437" s="122" t="e">
        <f>IF(VLOOKUP(C437,Hidden_Abilities!B$2:C989, 2, FALSE) = J437, "YES", "NO")</f>
        <v>#N/A</v>
      </c>
    </row>
    <row r="438" spans="1:29" ht="26.25" customHeight="1" x14ac:dyDescent="0.2">
      <c r="A438" s="87"/>
      <c r="B438" s="111" t="str">
        <f t="array" aca="1" ref="B438" ca="1">IFERROR(IMAGE(INDEX(Poke_Ref!$C$2:$C$745, MATCH(C438, Poke_Ref!$B$2:$B$745,0)), 3), "")</f>
        <v/>
      </c>
      <c r="C438" s="128"/>
      <c r="D438" s="128"/>
      <c r="E438" s="129"/>
      <c r="F438" s="128"/>
      <c r="G438" s="129"/>
      <c r="H438" s="128"/>
      <c r="I438" s="128"/>
      <c r="J438" s="128"/>
      <c r="K438" s="128"/>
      <c r="L438" s="129"/>
      <c r="M438" s="129"/>
      <c r="N438" s="129"/>
      <c r="O438" s="129"/>
      <c r="P438" s="129"/>
      <c r="Q438" s="129"/>
      <c r="R438" s="117">
        <f t="shared" si="0"/>
        <v>0</v>
      </c>
      <c r="S438" s="118">
        <f t="shared" si="1"/>
        <v>0</v>
      </c>
      <c r="T438" s="128"/>
      <c r="U438" s="128"/>
      <c r="V438" s="119"/>
      <c r="W438" s="119" t="str">
        <f>IF( ISBLANK(C438), "", VLOOKUP(C438, Poke_Ref!B:D, 3, FALSE) )</f>
        <v/>
      </c>
      <c r="X438" s="120" t="str">
        <f>IF( ISBLANK(C438), "", VLOOKUP(C438, Poke_Ref!B:E, 4, FALSE) )</f>
        <v/>
      </c>
      <c r="Y438" s="128"/>
      <c r="Z438" s="128"/>
      <c r="AA438" s="128"/>
      <c r="AB438" s="128"/>
      <c r="AC438" s="122" t="e">
        <f>IF(VLOOKUP(C438,Hidden_Abilities!B$2:C989, 2, FALSE) = J438, "YES", "NO")</f>
        <v>#N/A</v>
      </c>
    </row>
    <row r="439" spans="1:29" ht="26.25" customHeight="1" x14ac:dyDescent="0.2">
      <c r="A439" s="87"/>
      <c r="B439" s="111" t="str">
        <f t="array" aca="1" ref="B439" ca="1">IFERROR(IMAGE(INDEX(Poke_Ref!$C$2:$C$745, MATCH(C439, Poke_Ref!$B$2:$B$745,0)), 3), "")</f>
        <v/>
      </c>
      <c r="C439" s="128"/>
      <c r="D439" s="128"/>
      <c r="E439" s="129"/>
      <c r="F439" s="128"/>
      <c r="G439" s="129"/>
      <c r="H439" s="128"/>
      <c r="I439" s="128"/>
      <c r="J439" s="128"/>
      <c r="K439" s="128"/>
      <c r="L439" s="129"/>
      <c r="M439" s="129"/>
      <c r="N439" s="129"/>
      <c r="O439" s="129"/>
      <c r="P439" s="129"/>
      <c r="Q439" s="129"/>
      <c r="R439" s="117">
        <f t="shared" si="0"/>
        <v>0</v>
      </c>
      <c r="S439" s="118">
        <f t="shared" si="1"/>
        <v>0</v>
      </c>
      <c r="T439" s="128"/>
      <c r="U439" s="128"/>
      <c r="V439" s="119"/>
      <c r="W439" s="119" t="str">
        <f>IF( ISBLANK(C439), "", VLOOKUP(C439, Poke_Ref!B:D, 3, FALSE) )</f>
        <v/>
      </c>
      <c r="X439" s="120" t="str">
        <f>IF( ISBLANK(C439), "", VLOOKUP(C439, Poke_Ref!B:E, 4, FALSE) )</f>
        <v/>
      </c>
      <c r="Y439" s="128"/>
      <c r="Z439" s="128"/>
      <c r="AA439" s="128"/>
      <c r="AB439" s="128"/>
      <c r="AC439" s="122" t="e">
        <f>IF(VLOOKUP(C439,Hidden_Abilities!B$2:C989, 2, FALSE) = J439, "YES", "NO")</f>
        <v>#N/A</v>
      </c>
    </row>
    <row r="440" spans="1:29" ht="26.25" customHeight="1" x14ac:dyDescent="0.2">
      <c r="A440" s="87"/>
      <c r="B440" s="111" t="str">
        <f t="array" aca="1" ref="B440" ca="1">IFERROR(IMAGE(INDEX(Poke_Ref!$C$2:$C$745, MATCH(C440, Poke_Ref!$B$2:$B$745,0)), 3), "")</f>
        <v/>
      </c>
      <c r="C440" s="128"/>
      <c r="D440" s="128"/>
      <c r="E440" s="129"/>
      <c r="F440" s="128"/>
      <c r="G440" s="129"/>
      <c r="H440" s="128"/>
      <c r="I440" s="128"/>
      <c r="J440" s="128"/>
      <c r="K440" s="128"/>
      <c r="L440" s="129"/>
      <c r="M440" s="129"/>
      <c r="N440" s="129"/>
      <c r="O440" s="129"/>
      <c r="P440" s="129"/>
      <c r="Q440" s="129"/>
      <c r="R440" s="117">
        <f t="shared" si="0"/>
        <v>0</v>
      </c>
      <c r="S440" s="118">
        <f t="shared" si="1"/>
        <v>0</v>
      </c>
      <c r="T440" s="128"/>
      <c r="U440" s="128"/>
      <c r="V440" s="119"/>
      <c r="W440" s="119" t="str">
        <f>IF( ISBLANK(C440), "", VLOOKUP(C440, Poke_Ref!B:D, 3, FALSE) )</f>
        <v/>
      </c>
      <c r="X440" s="120" t="str">
        <f>IF( ISBLANK(C440), "", VLOOKUP(C440, Poke_Ref!B:E, 4, FALSE) )</f>
        <v/>
      </c>
      <c r="Y440" s="128"/>
      <c r="Z440" s="128"/>
      <c r="AA440" s="128"/>
      <c r="AB440" s="128"/>
      <c r="AC440" s="122" t="e">
        <f>IF(VLOOKUP(C440,Hidden_Abilities!B$2:C989, 2, FALSE) = J440, "YES", "NO")</f>
        <v>#N/A</v>
      </c>
    </row>
    <row r="441" spans="1:29" ht="26.25" customHeight="1" x14ac:dyDescent="0.2">
      <c r="A441" s="87"/>
      <c r="B441" s="111" t="str">
        <f t="array" aca="1" ref="B441" ca="1">IFERROR(IMAGE(INDEX(Poke_Ref!$C$2:$C$745, MATCH(C441, Poke_Ref!$B$2:$B$745,0)), 3), "")</f>
        <v/>
      </c>
      <c r="C441" s="128"/>
      <c r="D441" s="128"/>
      <c r="E441" s="129"/>
      <c r="F441" s="128"/>
      <c r="G441" s="129"/>
      <c r="H441" s="128"/>
      <c r="I441" s="128"/>
      <c r="J441" s="128"/>
      <c r="K441" s="128"/>
      <c r="L441" s="129"/>
      <c r="M441" s="129"/>
      <c r="N441" s="129"/>
      <c r="O441" s="129"/>
      <c r="P441" s="129"/>
      <c r="Q441" s="129"/>
      <c r="R441" s="117">
        <f t="shared" si="0"/>
        <v>0</v>
      </c>
      <c r="S441" s="118">
        <f t="shared" si="1"/>
        <v>0</v>
      </c>
      <c r="T441" s="128"/>
      <c r="U441" s="128"/>
      <c r="V441" s="119"/>
      <c r="W441" s="119" t="str">
        <f>IF( ISBLANK(C441), "", VLOOKUP(C441, Poke_Ref!B:D, 3, FALSE) )</f>
        <v/>
      </c>
      <c r="X441" s="120" t="str">
        <f>IF( ISBLANK(C441), "", VLOOKUP(C441, Poke_Ref!B:E, 4, FALSE) )</f>
        <v/>
      </c>
      <c r="Y441" s="128"/>
      <c r="Z441" s="128"/>
      <c r="AA441" s="128"/>
      <c r="AB441" s="128"/>
      <c r="AC441" s="122" t="e">
        <f>IF(VLOOKUP(C441,Hidden_Abilities!B$2:C989, 2, FALSE) = J441, "YES", "NO")</f>
        <v>#N/A</v>
      </c>
    </row>
    <row r="442" spans="1:29" ht="26.25" customHeight="1" x14ac:dyDescent="0.2">
      <c r="A442" s="87"/>
      <c r="B442" s="111" t="str">
        <f t="array" aca="1" ref="B442" ca="1">IFERROR(IMAGE(INDEX(Poke_Ref!$C$2:$C$745, MATCH(C442, Poke_Ref!$B$2:$B$745,0)), 3), "")</f>
        <v/>
      </c>
      <c r="C442" s="128"/>
      <c r="D442" s="128"/>
      <c r="E442" s="129"/>
      <c r="F442" s="128"/>
      <c r="G442" s="129"/>
      <c r="H442" s="128"/>
      <c r="I442" s="128"/>
      <c r="J442" s="128"/>
      <c r="K442" s="128"/>
      <c r="L442" s="129"/>
      <c r="M442" s="129"/>
      <c r="N442" s="129"/>
      <c r="O442" s="129"/>
      <c r="P442" s="129"/>
      <c r="Q442" s="129"/>
      <c r="R442" s="117">
        <f t="shared" si="0"/>
        <v>0</v>
      </c>
      <c r="S442" s="118">
        <f t="shared" si="1"/>
        <v>0</v>
      </c>
      <c r="T442" s="128"/>
      <c r="U442" s="128"/>
      <c r="V442" s="119"/>
      <c r="W442" s="119" t="str">
        <f>IF( ISBLANK(C442), "", VLOOKUP(C442, Poke_Ref!B:D, 3, FALSE) )</f>
        <v/>
      </c>
      <c r="X442" s="120" t="str">
        <f>IF( ISBLANK(C442), "", VLOOKUP(C442, Poke_Ref!B:E, 4, FALSE) )</f>
        <v/>
      </c>
      <c r="Y442" s="128"/>
      <c r="Z442" s="128"/>
      <c r="AA442" s="128"/>
      <c r="AB442" s="128"/>
      <c r="AC442" s="122" t="e">
        <f>IF(VLOOKUP(C442,Hidden_Abilities!B$2:C989, 2, FALSE) = J442, "YES", "NO")</f>
        <v>#N/A</v>
      </c>
    </row>
    <row r="443" spans="1:29" ht="26.25" customHeight="1" x14ac:dyDescent="0.2">
      <c r="A443" s="87"/>
      <c r="B443" s="111" t="str">
        <f t="array" aca="1" ref="B443" ca="1">IFERROR(IMAGE(INDEX(Poke_Ref!$C$2:$C$745, MATCH(C443, Poke_Ref!$B$2:$B$745,0)), 3), "")</f>
        <v/>
      </c>
      <c r="C443" s="128"/>
      <c r="D443" s="128"/>
      <c r="E443" s="129"/>
      <c r="F443" s="128"/>
      <c r="G443" s="129"/>
      <c r="H443" s="128"/>
      <c r="I443" s="128"/>
      <c r="J443" s="128"/>
      <c r="K443" s="128"/>
      <c r="L443" s="129"/>
      <c r="M443" s="129"/>
      <c r="N443" s="129"/>
      <c r="O443" s="129"/>
      <c r="P443" s="129"/>
      <c r="Q443" s="129"/>
      <c r="R443" s="117">
        <f t="shared" si="0"/>
        <v>0</v>
      </c>
      <c r="S443" s="118">
        <f t="shared" si="1"/>
        <v>0</v>
      </c>
      <c r="T443" s="128"/>
      <c r="U443" s="128"/>
      <c r="V443" s="119"/>
      <c r="W443" s="119" t="str">
        <f>IF( ISBLANK(C443), "", VLOOKUP(C443, Poke_Ref!B:D, 3, FALSE) )</f>
        <v/>
      </c>
      <c r="X443" s="120" t="str">
        <f>IF( ISBLANK(C443), "", VLOOKUP(C443, Poke_Ref!B:E, 4, FALSE) )</f>
        <v/>
      </c>
      <c r="Y443" s="128"/>
      <c r="Z443" s="128"/>
      <c r="AA443" s="128"/>
      <c r="AB443" s="128"/>
      <c r="AC443" s="122" t="e">
        <f>IF(VLOOKUP(C443,Hidden_Abilities!B$2:C989, 2, FALSE) = J443, "YES", "NO")</f>
        <v>#N/A</v>
      </c>
    </row>
    <row r="444" spans="1:29" ht="26.25" customHeight="1" x14ac:dyDescent="0.2">
      <c r="A444" s="87"/>
      <c r="B444" s="111" t="str">
        <f t="array" aca="1" ref="B444" ca="1">IFERROR(IMAGE(INDEX(Poke_Ref!$C$2:$C$745, MATCH(C444, Poke_Ref!$B$2:$B$745,0)), 3), "")</f>
        <v/>
      </c>
      <c r="C444" s="128"/>
      <c r="D444" s="128"/>
      <c r="E444" s="129"/>
      <c r="F444" s="128"/>
      <c r="G444" s="129"/>
      <c r="H444" s="128"/>
      <c r="I444" s="128"/>
      <c r="J444" s="128"/>
      <c r="K444" s="128"/>
      <c r="L444" s="129"/>
      <c r="M444" s="129"/>
      <c r="N444" s="129"/>
      <c r="O444" s="129"/>
      <c r="P444" s="129"/>
      <c r="Q444" s="129"/>
      <c r="R444" s="117">
        <f t="shared" si="0"/>
        <v>0</v>
      </c>
      <c r="S444" s="118">
        <f t="shared" si="1"/>
        <v>0</v>
      </c>
      <c r="T444" s="128"/>
      <c r="U444" s="128"/>
      <c r="V444" s="119"/>
      <c r="W444" s="119" t="str">
        <f>IF( ISBLANK(C444), "", VLOOKUP(C444, Poke_Ref!B:D, 3, FALSE) )</f>
        <v/>
      </c>
      <c r="X444" s="120" t="str">
        <f>IF( ISBLANK(C444), "", VLOOKUP(C444, Poke_Ref!B:E, 4, FALSE) )</f>
        <v/>
      </c>
      <c r="Y444" s="128"/>
      <c r="Z444" s="128"/>
      <c r="AA444" s="128"/>
      <c r="AB444" s="128"/>
      <c r="AC444" s="122" t="e">
        <f>IF(VLOOKUP(C444,Hidden_Abilities!B$2:C989, 2, FALSE) = J444, "YES", "NO")</f>
        <v>#N/A</v>
      </c>
    </row>
    <row r="445" spans="1:29" ht="26.25" customHeight="1" x14ac:dyDescent="0.2">
      <c r="A445" s="87"/>
      <c r="B445" s="111" t="str">
        <f t="array" aca="1" ref="B445" ca="1">IFERROR(IMAGE(INDEX(Poke_Ref!$C$2:$C$745, MATCH(C445, Poke_Ref!$B$2:$B$745,0)), 3), "")</f>
        <v/>
      </c>
      <c r="C445" s="128"/>
      <c r="D445" s="128"/>
      <c r="E445" s="129"/>
      <c r="F445" s="128"/>
      <c r="G445" s="129"/>
      <c r="H445" s="128"/>
      <c r="I445" s="128"/>
      <c r="J445" s="128"/>
      <c r="K445" s="128"/>
      <c r="L445" s="129"/>
      <c r="M445" s="129"/>
      <c r="N445" s="129"/>
      <c r="O445" s="129"/>
      <c r="P445" s="129"/>
      <c r="Q445" s="129"/>
      <c r="R445" s="117">
        <f t="shared" si="0"/>
        <v>0</v>
      </c>
      <c r="S445" s="118">
        <f t="shared" si="1"/>
        <v>0</v>
      </c>
      <c r="T445" s="128"/>
      <c r="U445" s="128"/>
      <c r="V445" s="119"/>
      <c r="W445" s="119" t="str">
        <f>IF( ISBLANK(C445), "", VLOOKUP(C445, Poke_Ref!B:D, 3, FALSE) )</f>
        <v/>
      </c>
      <c r="X445" s="120" t="str">
        <f>IF( ISBLANK(C445), "", VLOOKUP(C445, Poke_Ref!B:E, 4, FALSE) )</f>
        <v/>
      </c>
      <c r="Y445" s="128"/>
      <c r="Z445" s="128"/>
      <c r="AA445" s="128"/>
      <c r="AB445" s="128"/>
      <c r="AC445" s="122" t="e">
        <f>IF(VLOOKUP(C445,Hidden_Abilities!B$2:C989, 2, FALSE) = J445, "YES", "NO")</f>
        <v>#N/A</v>
      </c>
    </row>
    <row r="446" spans="1:29" ht="26.25" customHeight="1" x14ac:dyDescent="0.2">
      <c r="A446" s="87"/>
      <c r="B446" s="111" t="str">
        <f t="array" aca="1" ref="B446" ca="1">IFERROR(IMAGE(INDEX(Poke_Ref!$C$2:$C$745, MATCH(C446, Poke_Ref!$B$2:$B$745,0)), 3), "")</f>
        <v/>
      </c>
      <c r="C446" s="128"/>
      <c r="D446" s="128"/>
      <c r="E446" s="129"/>
      <c r="F446" s="128"/>
      <c r="G446" s="129"/>
      <c r="H446" s="128"/>
      <c r="I446" s="128"/>
      <c r="J446" s="128"/>
      <c r="K446" s="128"/>
      <c r="L446" s="129"/>
      <c r="M446" s="129"/>
      <c r="N446" s="129"/>
      <c r="O446" s="129"/>
      <c r="P446" s="129"/>
      <c r="Q446" s="129"/>
      <c r="R446" s="117">
        <f t="shared" si="0"/>
        <v>0</v>
      </c>
      <c r="S446" s="118">
        <f t="shared" si="1"/>
        <v>0</v>
      </c>
      <c r="T446" s="128"/>
      <c r="U446" s="128"/>
      <c r="V446" s="119"/>
      <c r="W446" s="119" t="str">
        <f>IF( ISBLANK(C446), "", VLOOKUP(C446, Poke_Ref!B:D, 3, FALSE) )</f>
        <v/>
      </c>
      <c r="X446" s="120" t="str">
        <f>IF( ISBLANK(C446), "", VLOOKUP(C446, Poke_Ref!B:E, 4, FALSE) )</f>
        <v/>
      </c>
      <c r="Y446" s="128"/>
      <c r="Z446" s="128"/>
      <c r="AA446" s="128"/>
      <c r="AB446" s="128"/>
      <c r="AC446" s="122" t="e">
        <f>IF(VLOOKUP(C446,Hidden_Abilities!B$2:C989, 2, FALSE) = J446, "YES", "NO")</f>
        <v>#N/A</v>
      </c>
    </row>
    <row r="447" spans="1:29" ht="26.25" customHeight="1" x14ac:dyDescent="0.2">
      <c r="A447" s="87"/>
      <c r="B447" s="111" t="str">
        <f t="array" aca="1" ref="B447" ca="1">IFERROR(IMAGE(INDEX(Poke_Ref!$C$2:$C$745, MATCH(C447, Poke_Ref!$B$2:$B$745,0)), 3), "")</f>
        <v/>
      </c>
      <c r="C447" s="128"/>
      <c r="D447" s="128"/>
      <c r="E447" s="129"/>
      <c r="F447" s="128"/>
      <c r="G447" s="129"/>
      <c r="H447" s="128"/>
      <c r="I447" s="128"/>
      <c r="J447" s="128"/>
      <c r="K447" s="128"/>
      <c r="L447" s="129"/>
      <c r="M447" s="129"/>
      <c r="N447" s="129"/>
      <c r="O447" s="129"/>
      <c r="P447" s="129"/>
      <c r="Q447" s="129"/>
      <c r="R447" s="117">
        <f t="shared" si="0"/>
        <v>0</v>
      </c>
      <c r="S447" s="118">
        <f t="shared" si="1"/>
        <v>0</v>
      </c>
      <c r="T447" s="128"/>
      <c r="U447" s="128"/>
      <c r="V447" s="119"/>
      <c r="W447" s="119" t="str">
        <f>IF( ISBLANK(C447), "", VLOOKUP(C447, Poke_Ref!B:D, 3, FALSE) )</f>
        <v/>
      </c>
      <c r="X447" s="120" t="str">
        <f>IF( ISBLANK(C447), "", VLOOKUP(C447, Poke_Ref!B:E, 4, FALSE) )</f>
        <v/>
      </c>
      <c r="Y447" s="128"/>
      <c r="Z447" s="128"/>
      <c r="AA447" s="128"/>
      <c r="AB447" s="128"/>
      <c r="AC447" s="122" t="e">
        <f>IF(VLOOKUP(C447,Hidden_Abilities!B$2:C989, 2, FALSE) = J447, "YES", "NO")</f>
        <v>#N/A</v>
      </c>
    </row>
    <row r="448" spans="1:29" ht="26.25" customHeight="1" x14ac:dyDescent="0.2">
      <c r="A448" s="87"/>
      <c r="B448" s="111" t="str">
        <f t="array" aca="1" ref="B448" ca="1">IFERROR(IMAGE(INDEX(Poke_Ref!$C$2:$C$745, MATCH(C448, Poke_Ref!$B$2:$B$745,0)), 3), "")</f>
        <v/>
      </c>
      <c r="C448" s="128"/>
      <c r="D448" s="128"/>
      <c r="E448" s="129"/>
      <c r="F448" s="128"/>
      <c r="G448" s="129"/>
      <c r="H448" s="128"/>
      <c r="I448" s="128"/>
      <c r="J448" s="128"/>
      <c r="K448" s="128"/>
      <c r="L448" s="129"/>
      <c r="M448" s="129"/>
      <c r="N448" s="129"/>
      <c r="O448" s="129"/>
      <c r="P448" s="129"/>
      <c r="Q448" s="129"/>
      <c r="R448" s="117">
        <f t="shared" si="0"/>
        <v>0</v>
      </c>
      <c r="S448" s="118">
        <f t="shared" si="1"/>
        <v>0</v>
      </c>
      <c r="T448" s="128"/>
      <c r="U448" s="128"/>
      <c r="V448" s="119"/>
      <c r="W448" s="119" t="str">
        <f>IF( ISBLANK(C448), "", VLOOKUP(C448, Poke_Ref!B:D, 3, FALSE) )</f>
        <v/>
      </c>
      <c r="X448" s="120" t="str">
        <f>IF( ISBLANK(C448), "", VLOOKUP(C448, Poke_Ref!B:E, 4, FALSE) )</f>
        <v/>
      </c>
      <c r="Y448" s="128"/>
      <c r="Z448" s="128"/>
      <c r="AA448" s="128"/>
      <c r="AB448" s="128"/>
      <c r="AC448" s="122" t="e">
        <f>IF(VLOOKUP(C448,Hidden_Abilities!B$2:C989, 2, FALSE) = J448, "YES", "NO")</f>
        <v>#N/A</v>
      </c>
    </row>
    <row r="449" spans="1:29" ht="26.25" customHeight="1" x14ac:dyDescent="0.2">
      <c r="A449" s="87"/>
      <c r="B449" s="111" t="str">
        <f t="array" aca="1" ref="B449" ca="1">IFERROR(IMAGE(INDEX(Poke_Ref!$C$2:$C$745, MATCH(C449, Poke_Ref!$B$2:$B$745,0)), 3), "")</f>
        <v/>
      </c>
      <c r="C449" s="128"/>
      <c r="D449" s="128"/>
      <c r="E449" s="129"/>
      <c r="F449" s="128"/>
      <c r="G449" s="129"/>
      <c r="H449" s="128"/>
      <c r="I449" s="128"/>
      <c r="J449" s="128"/>
      <c r="K449" s="128"/>
      <c r="L449" s="129"/>
      <c r="M449" s="129"/>
      <c r="N449" s="129"/>
      <c r="O449" s="129"/>
      <c r="P449" s="129"/>
      <c r="Q449" s="129"/>
      <c r="R449" s="117">
        <f t="shared" si="0"/>
        <v>0</v>
      </c>
      <c r="S449" s="118">
        <f t="shared" si="1"/>
        <v>0</v>
      </c>
      <c r="T449" s="128"/>
      <c r="U449" s="128"/>
      <c r="V449" s="119"/>
      <c r="W449" s="119" t="str">
        <f>IF( ISBLANK(C449), "", VLOOKUP(C449, Poke_Ref!B:D, 3, FALSE) )</f>
        <v/>
      </c>
      <c r="X449" s="120" t="str">
        <f>IF( ISBLANK(C449), "", VLOOKUP(C449, Poke_Ref!B:E, 4, FALSE) )</f>
        <v/>
      </c>
      <c r="Y449" s="128"/>
      <c r="Z449" s="128"/>
      <c r="AA449" s="128"/>
      <c r="AB449" s="128"/>
      <c r="AC449" s="122" t="e">
        <f>IF(VLOOKUP(C449,Hidden_Abilities!B$2:C989, 2, FALSE) = J449, "YES", "NO")</f>
        <v>#N/A</v>
      </c>
    </row>
    <row r="450" spans="1:29" ht="26.25" customHeight="1" x14ac:dyDescent="0.2">
      <c r="A450" s="87"/>
      <c r="B450" s="111" t="str">
        <f t="array" aca="1" ref="B450" ca="1">IFERROR(IMAGE(INDEX(Poke_Ref!$C$2:$C$745, MATCH(C450, Poke_Ref!$B$2:$B$745,0)), 3), "")</f>
        <v/>
      </c>
      <c r="C450" s="128"/>
      <c r="D450" s="128"/>
      <c r="E450" s="129"/>
      <c r="F450" s="128"/>
      <c r="G450" s="129"/>
      <c r="H450" s="128"/>
      <c r="I450" s="128"/>
      <c r="J450" s="128"/>
      <c r="K450" s="128"/>
      <c r="L450" s="129"/>
      <c r="M450" s="129"/>
      <c r="N450" s="129"/>
      <c r="O450" s="129"/>
      <c r="P450" s="129"/>
      <c r="Q450" s="129"/>
      <c r="R450" s="117">
        <f t="shared" si="0"/>
        <v>0</v>
      </c>
      <c r="S450" s="118">
        <f t="shared" si="1"/>
        <v>0</v>
      </c>
      <c r="T450" s="128"/>
      <c r="U450" s="128"/>
      <c r="V450" s="119"/>
      <c r="W450" s="119" t="str">
        <f>IF( ISBLANK(C450), "", VLOOKUP(C450, Poke_Ref!B:D, 3, FALSE) )</f>
        <v/>
      </c>
      <c r="X450" s="120" t="str">
        <f>IF( ISBLANK(C450), "", VLOOKUP(C450, Poke_Ref!B:E, 4, FALSE) )</f>
        <v/>
      </c>
      <c r="Y450" s="128"/>
      <c r="Z450" s="128"/>
      <c r="AA450" s="128"/>
      <c r="AB450" s="128"/>
      <c r="AC450" s="122" t="e">
        <f>IF(VLOOKUP(C450,Hidden_Abilities!B$2:C989, 2, FALSE) = J450, "YES", "NO")</f>
        <v>#N/A</v>
      </c>
    </row>
    <row r="451" spans="1:29" ht="26.25" customHeight="1" x14ac:dyDescent="0.2">
      <c r="A451" s="87"/>
      <c r="B451" s="111" t="str">
        <f t="array" aca="1" ref="B451" ca="1">IFERROR(IMAGE(INDEX(Poke_Ref!$C$2:$C$745, MATCH(C451, Poke_Ref!$B$2:$B$745,0)), 3), "")</f>
        <v/>
      </c>
      <c r="C451" s="128"/>
      <c r="D451" s="128"/>
      <c r="E451" s="129"/>
      <c r="F451" s="128"/>
      <c r="G451" s="129"/>
      <c r="H451" s="128"/>
      <c r="I451" s="128"/>
      <c r="J451" s="128"/>
      <c r="K451" s="128"/>
      <c r="L451" s="129"/>
      <c r="M451" s="129"/>
      <c r="N451" s="129"/>
      <c r="O451" s="129"/>
      <c r="P451" s="129"/>
      <c r="Q451" s="129"/>
      <c r="R451" s="117">
        <f t="shared" si="0"/>
        <v>0</v>
      </c>
      <c r="S451" s="118">
        <f t="shared" si="1"/>
        <v>0</v>
      </c>
      <c r="T451" s="128"/>
      <c r="U451" s="128"/>
      <c r="V451" s="119"/>
      <c r="W451" s="119" t="str">
        <f>IF( ISBLANK(C451), "", VLOOKUP(C451, Poke_Ref!B:D, 3, FALSE) )</f>
        <v/>
      </c>
      <c r="X451" s="120" t="str">
        <f>IF( ISBLANK(C451), "", VLOOKUP(C451, Poke_Ref!B:E, 4, FALSE) )</f>
        <v/>
      </c>
      <c r="Y451" s="128"/>
      <c r="Z451" s="128"/>
      <c r="AA451" s="128"/>
      <c r="AB451" s="128"/>
      <c r="AC451" s="122" t="e">
        <f>IF(VLOOKUP(C451,Hidden_Abilities!B$2:C989, 2, FALSE) = J451, "YES", "NO")</f>
        <v>#N/A</v>
      </c>
    </row>
    <row r="452" spans="1:29" ht="26.25" customHeight="1" x14ac:dyDescent="0.2">
      <c r="A452" s="87"/>
      <c r="B452" s="111" t="str">
        <f t="array" aca="1" ref="B452" ca="1">IFERROR(IMAGE(INDEX(Poke_Ref!$C$2:$C$745, MATCH(C452, Poke_Ref!$B$2:$B$745,0)), 3), "")</f>
        <v/>
      </c>
      <c r="C452" s="128"/>
      <c r="D452" s="128"/>
      <c r="E452" s="129"/>
      <c r="F452" s="128"/>
      <c r="G452" s="129"/>
      <c r="H452" s="128"/>
      <c r="I452" s="128"/>
      <c r="J452" s="128"/>
      <c r="K452" s="128"/>
      <c r="L452" s="129"/>
      <c r="M452" s="129"/>
      <c r="N452" s="129"/>
      <c r="O452" s="129"/>
      <c r="P452" s="129"/>
      <c r="Q452" s="129"/>
      <c r="R452" s="117">
        <f t="shared" si="0"/>
        <v>0</v>
      </c>
      <c r="S452" s="118">
        <f t="shared" si="1"/>
        <v>0</v>
      </c>
      <c r="T452" s="128"/>
      <c r="U452" s="128"/>
      <c r="V452" s="119"/>
      <c r="W452" s="119" t="str">
        <f>IF( ISBLANK(C452), "", VLOOKUP(C452, Poke_Ref!B:D, 3, FALSE) )</f>
        <v/>
      </c>
      <c r="X452" s="120" t="str">
        <f>IF( ISBLANK(C452), "", VLOOKUP(C452, Poke_Ref!B:E, 4, FALSE) )</f>
        <v/>
      </c>
      <c r="Y452" s="128"/>
      <c r="Z452" s="128"/>
      <c r="AA452" s="128"/>
      <c r="AB452" s="128"/>
      <c r="AC452" s="122" t="e">
        <f>IF(VLOOKUP(C452,Hidden_Abilities!B$2:C989, 2, FALSE) = J452, "YES", "NO")</f>
        <v>#N/A</v>
      </c>
    </row>
    <row r="453" spans="1:29" ht="26.25" customHeight="1" x14ac:dyDescent="0.2">
      <c r="A453" s="87"/>
      <c r="B453" s="111" t="str">
        <f t="array" aca="1" ref="B453" ca="1">IFERROR(IMAGE(INDEX(Poke_Ref!$C$2:$C$745, MATCH(C453, Poke_Ref!$B$2:$B$745,0)), 3), "")</f>
        <v/>
      </c>
      <c r="C453" s="128"/>
      <c r="D453" s="128"/>
      <c r="E453" s="129"/>
      <c r="F453" s="128"/>
      <c r="G453" s="129"/>
      <c r="H453" s="128"/>
      <c r="I453" s="128"/>
      <c r="J453" s="128"/>
      <c r="K453" s="128"/>
      <c r="L453" s="129"/>
      <c r="M453" s="129"/>
      <c r="N453" s="129"/>
      <c r="O453" s="129"/>
      <c r="P453" s="129"/>
      <c r="Q453" s="129"/>
      <c r="R453" s="117">
        <f t="shared" si="0"/>
        <v>0</v>
      </c>
      <c r="S453" s="118">
        <f t="shared" si="1"/>
        <v>0</v>
      </c>
      <c r="T453" s="128"/>
      <c r="U453" s="128"/>
      <c r="V453" s="119"/>
      <c r="W453" s="119" t="str">
        <f>IF( ISBLANK(C453), "", VLOOKUP(C453, Poke_Ref!B:D, 3, FALSE) )</f>
        <v/>
      </c>
      <c r="X453" s="120" t="str">
        <f>IF( ISBLANK(C453), "", VLOOKUP(C453, Poke_Ref!B:E, 4, FALSE) )</f>
        <v/>
      </c>
      <c r="Y453" s="128"/>
      <c r="Z453" s="128"/>
      <c r="AA453" s="128"/>
      <c r="AB453" s="128"/>
      <c r="AC453" s="122" t="e">
        <f>IF(VLOOKUP(C453,Hidden_Abilities!B$2:C989, 2, FALSE) = J453, "YES", "NO")</f>
        <v>#N/A</v>
      </c>
    </row>
    <row r="454" spans="1:29" ht="26.25" customHeight="1" x14ac:dyDescent="0.2">
      <c r="A454" s="87"/>
      <c r="B454" s="111" t="str">
        <f t="array" aca="1" ref="B454" ca="1">IFERROR(IMAGE(INDEX(Poke_Ref!$C$2:$C$745, MATCH(C454, Poke_Ref!$B$2:$B$745,0)), 3), "")</f>
        <v/>
      </c>
      <c r="C454" s="128"/>
      <c r="D454" s="128"/>
      <c r="E454" s="129"/>
      <c r="F454" s="128"/>
      <c r="G454" s="129"/>
      <c r="H454" s="128"/>
      <c r="I454" s="128"/>
      <c r="J454" s="128"/>
      <c r="K454" s="128"/>
      <c r="L454" s="129"/>
      <c r="M454" s="129"/>
      <c r="N454" s="129"/>
      <c r="O454" s="129"/>
      <c r="P454" s="129"/>
      <c r="Q454" s="129"/>
      <c r="R454" s="117">
        <f t="shared" si="0"/>
        <v>0</v>
      </c>
      <c r="S454" s="118">
        <f t="shared" si="1"/>
        <v>0</v>
      </c>
      <c r="T454" s="128"/>
      <c r="U454" s="128"/>
      <c r="V454" s="119"/>
      <c r="W454" s="119" t="str">
        <f>IF( ISBLANK(C454), "", VLOOKUP(C454, Poke_Ref!B:D, 3, FALSE) )</f>
        <v/>
      </c>
      <c r="X454" s="120" t="str">
        <f>IF( ISBLANK(C454), "", VLOOKUP(C454, Poke_Ref!B:E, 4, FALSE) )</f>
        <v/>
      </c>
      <c r="Y454" s="128"/>
      <c r="Z454" s="128"/>
      <c r="AA454" s="128"/>
      <c r="AB454" s="128"/>
      <c r="AC454" s="122" t="e">
        <f>IF(VLOOKUP(C454,Hidden_Abilities!B$2:C989, 2, FALSE) = J454, "YES", "NO")</f>
        <v>#N/A</v>
      </c>
    </row>
    <row r="455" spans="1:29" ht="26.25" customHeight="1" x14ac:dyDescent="0.2">
      <c r="A455" s="87"/>
      <c r="B455" s="111" t="str">
        <f t="array" aca="1" ref="B455" ca="1">IFERROR(IMAGE(INDEX(Poke_Ref!$C$2:$C$745, MATCH(C455, Poke_Ref!$B$2:$B$745,0)), 3), "")</f>
        <v/>
      </c>
      <c r="C455" s="128"/>
      <c r="D455" s="128"/>
      <c r="E455" s="129"/>
      <c r="F455" s="128"/>
      <c r="G455" s="129"/>
      <c r="H455" s="128"/>
      <c r="I455" s="128"/>
      <c r="J455" s="128"/>
      <c r="K455" s="128"/>
      <c r="L455" s="129"/>
      <c r="M455" s="129"/>
      <c r="N455" s="129"/>
      <c r="O455" s="129"/>
      <c r="P455" s="129"/>
      <c r="Q455" s="129"/>
      <c r="R455" s="117">
        <f t="shared" si="0"/>
        <v>0</v>
      </c>
      <c r="S455" s="118">
        <f t="shared" si="1"/>
        <v>0</v>
      </c>
      <c r="T455" s="128"/>
      <c r="U455" s="128"/>
      <c r="V455" s="119"/>
      <c r="W455" s="119" t="str">
        <f>IF( ISBLANK(C455), "", VLOOKUP(C455, Poke_Ref!B:D, 3, FALSE) )</f>
        <v/>
      </c>
      <c r="X455" s="120" t="str">
        <f>IF( ISBLANK(C455), "", VLOOKUP(C455, Poke_Ref!B:E, 4, FALSE) )</f>
        <v/>
      </c>
      <c r="Y455" s="128"/>
      <c r="Z455" s="128"/>
      <c r="AA455" s="128"/>
      <c r="AB455" s="128"/>
      <c r="AC455" s="122" t="e">
        <f>IF(VLOOKUP(C455,Hidden_Abilities!B$2:C989, 2, FALSE) = J455, "YES", "NO")</f>
        <v>#N/A</v>
      </c>
    </row>
    <row r="456" spans="1:29" ht="26.25" customHeight="1" x14ac:dyDescent="0.2">
      <c r="A456" s="87"/>
      <c r="B456" s="111" t="str">
        <f t="array" aca="1" ref="B456" ca="1">IFERROR(IMAGE(INDEX(Poke_Ref!$C$2:$C$745, MATCH(C456, Poke_Ref!$B$2:$B$745,0)), 3), "")</f>
        <v/>
      </c>
      <c r="C456" s="128"/>
      <c r="D456" s="128"/>
      <c r="E456" s="129"/>
      <c r="F456" s="128"/>
      <c r="G456" s="129"/>
      <c r="H456" s="128"/>
      <c r="I456" s="128"/>
      <c r="J456" s="128"/>
      <c r="K456" s="128"/>
      <c r="L456" s="129"/>
      <c r="M456" s="129"/>
      <c r="N456" s="129"/>
      <c r="O456" s="129"/>
      <c r="P456" s="129"/>
      <c r="Q456" s="129"/>
      <c r="R456" s="117">
        <f t="shared" si="0"/>
        <v>0</v>
      </c>
      <c r="S456" s="118">
        <f t="shared" si="1"/>
        <v>0</v>
      </c>
      <c r="T456" s="128"/>
      <c r="U456" s="128"/>
      <c r="V456" s="119"/>
      <c r="W456" s="119" t="str">
        <f>IF( ISBLANK(C456), "", VLOOKUP(C456, Poke_Ref!B:D, 3, FALSE) )</f>
        <v/>
      </c>
      <c r="X456" s="120" t="str">
        <f>IF( ISBLANK(C456), "", VLOOKUP(C456, Poke_Ref!B:E, 4, FALSE) )</f>
        <v/>
      </c>
      <c r="Y456" s="128"/>
      <c r="Z456" s="128"/>
      <c r="AA456" s="128"/>
      <c r="AB456" s="128"/>
      <c r="AC456" s="122" t="e">
        <f>IF(VLOOKUP(C456,Hidden_Abilities!B$2:C989, 2, FALSE) = J456, "YES", "NO")</f>
        <v>#N/A</v>
      </c>
    </row>
    <row r="457" spans="1:29" ht="26.25" customHeight="1" x14ac:dyDescent="0.2">
      <c r="A457" s="87"/>
      <c r="B457" s="111" t="str">
        <f t="array" aca="1" ref="B457" ca="1">IFERROR(IMAGE(INDEX(Poke_Ref!$C$2:$C$745, MATCH(C457, Poke_Ref!$B$2:$B$745,0)), 3), "")</f>
        <v/>
      </c>
      <c r="C457" s="128"/>
      <c r="D457" s="128"/>
      <c r="E457" s="129"/>
      <c r="F457" s="128"/>
      <c r="G457" s="129"/>
      <c r="H457" s="128"/>
      <c r="I457" s="128"/>
      <c r="J457" s="128"/>
      <c r="K457" s="128"/>
      <c r="L457" s="129"/>
      <c r="M457" s="129"/>
      <c r="N457" s="129"/>
      <c r="O457" s="129"/>
      <c r="P457" s="129"/>
      <c r="Q457" s="129"/>
      <c r="R457" s="117">
        <f t="shared" si="0"/>
        <v>0</v>
      </c>
      <c r="S457" s="118">
        <f t="shared" si="1"/>
        <v>0</v>
      </c>
      <c r="T457" s="128"/>
      <c r="U457" s="128"/>
      <c r="V457" s="119"/>
      <c r="W457" s="119" t="str">
        <f>IF( ISBLANK(C457), "", VLOOKUP(C457, Poke_Ref!B:D, 3, FALSE) )</f>
        <v/>
      </c>
      <c r="X457" s="120" t="str">
        <f>IF( ISBLANK(C457), "", VLOOKUP(C457, Poke_Ref!B:E, 4, FALSE) )</f>
        <v/>
      </c>
      <c r="Y457" s="128"/>
      <c r="Z457" s="128"/>
      <c r="AA457" s="128"/>
      <c r="AB457" s="128"/>
      <c r="AC457" s="122" t="e">
        <f>IF(VLOOKUP(C457,Hidden_Abilities!B$2:C989, 2, FALSE) = J457, "YES", "NO")</f>
        <v>#N/A</v>
      </c>
    </row>
    <row r="458" spans="1:29" ht="26.25" customHeight="1" x14ac:dyDescent="0.2">
      <c r="A458" s="87"/>
      <c r="B458" s="111" t="str">
        <f t="array" aca="1" ref="B458" ca="1">IFERROR(IMAGE(INDEX(Poke_Ref!$C$2:$C$745, MATCH(C458, Poke_Ref!$B$2:$B$745,0)), 3), "")</f>
        <v/>
      </c>
      <c r="C458" s="128"/>
      <c r="D458" s="128"/>
      <c r="E458" s="129"/>
      <c r="F458" s="128"/>
      <c r="G458" s="129"/>
      <c r="H458" s="128"/>
      <c r="I458" s="128"/>
      <c r="J458" s="128"/>
      <c r="K458" s="128"/>
      <c r="L458" s="129"/>
      <c r="M458" s="129"/>
      <c r="N458" s="129"/>
      <c r="O458" s="129"/>
      <c r="P458" s="129"/>
      <c r="Q458" s="129"/>
      <c r="R458" s="117">
        <f t="shared" si="0"/>
        <v>0</v>
      </c>
      <c r="S458" s="118">
        <f t="shared" si="1"/>
        <v>0</v>
      </c>
      <c r="T458" s="128"/>
      <c r="U458" s="128"/>
      <c r="V458" s="119"/>
      <c r="W458" s="119" t="str">
        <f>IF( ISBLANK(C458), "", VLOOKUP(C458, Poke_Ref!B:D, 3, FALSE) )</f>
        <v/>
      </c>
      <c r="X458" s="120" t="str">
        <f>IF( ISBLANK(C458), "", VLOOKUP(C458, Poke_Ref!B:E, 4, FALSE) )</f>
        <v/>
      </c>
      <c r="Y458" s="128"/>
      <c r="Z458" s="128"/>
      <c r="AA458" s="128"/>
      <c r="AB458" s="128"/>
      <c r="AC458" s="122" t="e">
        <f>IF(VLOOKUP(C458,Hidden_Abilities!B$2:C989, 2, FALSE) = J458, "YES", "NO")</f>
        <v>#N/A</v>
      </c>
    </row>
    <row r="459" spans="1:29" ht="26.25" customHeight="1" x14ac:dyDescent="0.2">
      <c r="A459" s="87"/>
      <c r="B459" s="111" t="str">
        <f t="array" aca="1" ref="B459" ca="1">IFERROR(IMAGE(INDEX(Poke_Ref!$C$2:$C$745, MATCH(C459, Poke_Ref!$B$2:$B$745,0)), 3), "")</f>
        <v/>
      </c>
      <c r="C459" s="128"/>
      <c r="D459" s="128"/>
      <c r="E459" s="129"/>
      <c r="F459" s="128"/>
      <c r="G459" s="129"/>
      <c r="H459" s="128"/>
      <c r="I459" s="128"/>
      <c r="J459" s="128"/>
      <c r="K459" s="128"/>
      <c r="L459" s="129"/>
      <c r="M459" s="129"/>
      <c r="N459" s="129"/>
      <c r="O459" s="129"/>
      <c r="P459" s="129"/>
      <c r="Q459" s="129"/>
      <c r="R459" s="117">
        <f t="shared" si="0"/>
        <v>0</v>
      </c>
      <c r="S459" s="118">
        <f t="shared" si="1"/>
        <v>0</v>
      </c>
      <c r="T459" s="128"/>
      <c r="U459" s="128"/>
      <c r="V459" s="119"/>
      <c r="W459" s="119" t="str">
        <f>IF( ISBLANK(C459), "", VLOOKUP(C459, Poke_Ref!B:D, 3, FALSE) )</f>
        <v/>
      </c>
      <c r="X459" s="120" t="str">
        <f>IF( ISBLANK(C459), "", VLOOKUP(C459, Poke_Ref!B:E, 4, FALSE) )</f>
        <v/>
      </c>
      <c r="Y459" s="128"/>
      <c r="Z459" s="128"/>
      <c r="AA459" s="128"/>
      <c r="AB459" s="128"/>
      <c r="AC459" s="122" t="e">
        <f>IF(VLOOKUP(C459,Hidden_Abilities!B$2:C989, 2, FALSE) = J459, "YES", "NO")</f>
        <v>#N/A</v>
      </c>
    </row>
    <row r="460" spans="1:29" ht="26.25" customHeight="1" x14ac:dyDescent="0.2">
      <c r="A460" s="87"/>
      <c r="B460" s="111" t="str">
        <f t="array" aca="1" ref="B460" ca="1">IFERROR(IMAGE(INDEX(Poke_Ref!$C$2:$C$745, MATCH(C460, Poke_Ref!$B$2:$B$745,0)), 3), "")</f>
        <v/>
      </c>
      <c r="C460" s="128"/>
      <c r="D460" s="128"/>
      <c r="E460" s="129"/>
      <c r="F460" s="128"/>
      <c r="G460" s="129"/>
      <c r="H460" s="128"/>
      <c r="I460" s="128"/>
      <c r="J460" s="128"/>
      <c r="K460" s="128"/>
      <c r="L460" s="129"/>
      <c r="M460" s="129"/>
      <c r="N460" s="129"/>
      <c r="O460" s="129"/>
      <c r="P460" s="129"/>
      <c r="Q460" s="129"/>
      <c r="R460" s="117">
        <f t="shared" si="0"/>
        <v>0</v>
      </c>
      <c r="S460" s="118">
        <f t="shared" si="1"/>
        <v>0</v>
      </c>
      <c r="T460" s="128"/>
      <c r="U460" s="128"/>
      <c r="V460" s="119"/>
      <c r="W460" s="119" t="str">
        <f>IF( ISBLANK(C460), "", VLOOKUP(C460, Poke_Ref!B:D, 3, FALSE) )</f>
        <v/>
      </c>
      <c r="X460" s="120" t="str">
        <f>IF( ISBLANK(C460), "", VLOOKUP(C460, Poke_Ref!B:E, 4, FALSE) )</f>
        <v/>
      </c>
      <c r="Y460" s="128"/>
      <c r="Z460" s="128"/>
      <c r="AA460" s="128"/>
      <c r="AB460" s="128"/>
      <c r="AC460" s="122" t="e">
        <f>IF(VLOOKUP(C460,Hidden_Abilities!B$2:C989, 2, FALSE) = J460, "YES", "NO")</f>
        <v>#N/A</v>
      </c>
    </row>
    <row r="461" spans="1:29" ht="26.25" customHeight="1" x14ac:dyDescent="0.2">
      <c r="A461" s="87"/>
      <c r="B461" s="111" t="str">
        <f t="array" aca="1" ref="B461" ca="1">IFERROR(IMAGE(INDEX(Poke_Ref!$C$2:$C$745, MATCH(C461, Poke_Ref!$B$2:$B$745,0)), 3), "")</f>
        <v/>
      </c>
      <c r="C461" s="128"/>
      <c r="D461" s="128"/>
      <c r="E461" s="129"/>
      <c r="F461" s="128"/>
      <c r="G461" s="129"/>
      <c r="H461" s="128"/>
      <c r="I461" s="128"/>
      <c r="J461" s="128"/>
      <c r="K461" s="128"/>
      <c r="L461" s="129"/>
      <c r="M461" s="129"/>
      <c r="N461" s="129"/>
      <c r="O461" s="129"/>
      <c r="P461" s="129"/>
      <c r="Q461" s="129"/>
      <c r="R461" s="117">
        <f t="shared" si="0"/>
        <v>0</v>
      </c>
      <c r="S461" s="118">
        <f t="shared" si="1"/>
        <v>0</v>
      </c>
      <c r="T461" s="128"/>
      <c r="U461" s="128"/>
      <c r="V461" s="119"/>
      <c r="W461" s="119" t="str">
        <f>IF( ISBLANK(C461), "", VLOOKUP(C461, Poke_Ref!B:D, 3, FALSE) )</f>
        <v/>
      </c>
      <c r="X461" s="120" t="str">
        <f>IF( ISBLANK(C461), "", VLOOKUP(C461, Poke_Ref!B:E, 4, FALSE) )</f>
        <v/>
      </c>
      <c r="Y461" s="128"/>
      <c r="Z461" s="128"/>
      <c r="AA461" s="128"/>
      <c r="AB461" s="128"/>
      <c r="AC461" s="122" t="e">
        <f>IF(VLOOKUP(C461,Hidden_Abilities!B$2:C989, 2, FALSE) = J461, "YES", "NO")</f>
        <v>#N/A</v>
      </c>
    </row>
    <row r="462" spans="1:29" ht="26.25" customHeight="1" x14ac:dyDescent="0.2">
      <c r="A462" s="87"/>
      <c r="B462" s="111" t="str">
        <f t="array" aca="1" ref="B462" ca="1">IFERROR(IMAGE(INDEX(Poke_Ref!$C$2:$C$745, MATCH(C462, Poke_Ref!$B$2:$B$745,0)), 3), "")</f>
        <v/>
      </c>
      <c r="C462" s="128"/>
      <c r="D462" s="128"/>
      <c r="E462" s="129"/>
      <c r="F462" s="128"/>
      <c r="G462" s="129"/>
      <c r="H462" s="128"/>
      <c r="I462" s="128"/>
      <c r="J462" s="128"/>
      <c r="K462" s="128"/>
      <c r="L462" s="129"/>
      <c r="M462" s="129"/>
      <c r="N462" s="129"/>
      <c r="O462" s="129"/>
      <c r="P462" s="129"/>
      <c r="Q462" s="129"/>
      <c r="R462" s="117">
        <f t="shared" si="0"/>
        <v>0</v>
      </c>
      <c r="S462" s="118">
        <f t="shared" si="1"/>
        <v>0</v>
      </c>
      <c r="T462" s="128"/>
      <c r="U462" s="128"/>
      <c r="V462" s="119"/>
      <c r="W462" s="119" t="str">
        <f>IF( ISBLANK(C462), "", VLOOKUP(C462, Poke_Ref!B:D, 3, FALSE) )</f>
        <v/>
      </c>
      <c r="X462" s="120" t="str">
        <f>IF( ISBLANK(C462), "", VLOOKUP(C462, Poke_Ref!B:E, 4, FALSE) )</f>
        <v/>
      </c>
      <c r="Y462" s="128"/>
      <c r="Z462" s="128"/>
      <c r="AA462" s="128"/>
      <c r="AB462" s="128"/>
      <c r="AC462" s="122" t="e">
        <f>IF(VLOOKUP(C462,Hidden_Abilities!B$2:C989, 2, FALSE) = J462, "YES", "NO")</f>
        <v>#N/A</v>
      </c>
    </row>
    <row r="463" spans="1:29" ht="26.25" customHeight="1" x14ac:dyDescent="0.2">
      <c r="A463" s="87"/>
      <c r="B463" s="111" t="str">
        <f t="array" aca="1" ref="B463" ca="1">IFERROR(IMAGE(INDEX(Poke_Ref!$C$2:$C$745, MATCH(C463, Poke_Ref!$B$2:$B$745,0)), 3), "")</f>
        <v/>
      </c>
      <c r="C463" s="128"/>
      <c r="D463" s="128"/>
      <c r="E463" s="129"/>
      <c r="F463" s="128"/>
      <c r="G463" s="129"/>
      <c r="H463" s="128"/>
      <c r="I463" s="128"/>
      <c r="J463" s="128"/>
      <c r="K463" s="128"/>
      <c r="L463" s="129"/>
      <c r="M463" s="129"/>
      <c r="N463" s="129"/>
      <c r="O463" s="129"/>
      <c r="P463" s="129"/>
      <c r="Q463" s="129"/>
      <c r="R463" s="117">
        <f t="shared" si="0"/>
        <v>0</v>
      </c>
      <c r="S463" s="118">
        <f t="shared" si="1"/>
        <v>0</v>
      </c>
      <c r="T463" s="128"/>
      <c r="U463" s="128"/>
      <c r="V463" s="119"/>
      <c r="W463" s="119" t="str">
        <f>IF( ISBLANK(C463), "", VLOOKUP(C463, Poke_Ref!B:D, 3, FALSE) )</f>
        <v/>
      </c>
      <c r="X463" s="120" t="str">
        <f>IF( ISBLANK(C463), "", VLOOKUP(C463, Poke_Ref!B:E, 4, FALSE) )</f>
        <v/>
      </c>
      <c r="Y463" s="128"/>
      <c r="Z463" s="128"/>
      <c r="AA463" s="128"/>
      <c r="AB463" s="128"/>
      <c r="AC463" s="122" t="e">
        <f>IF(VLOOKUP(C463,Hidden_Abilities!B$2:C989, 2, FALSE) = J463, "YES", "NO")</f>
        <v>#N/A</v>
      </c>
    </row>
    <row r="464" spans="1:29" ht="26.25" customHeight="1" x14ac:dyDescent="0.2">
      <c r="A464" s="87"/>
      <c r="B464" s="111" t="str">
        <f t="array" aca="1" ref="B464" ca="1">IFERROR(IMAGE(INDEX(Poke_Ref!$C$2:$C$745, MATCH(C464, Poke_Ref!$B$2:$B$745,0)), 3), "")</f>
        <v/>
      </c>
      <c r="C464" s="128"/>
      <c r="D464" s="128"/>
      <c r="E464" s="129"/>
      <c r="F464" s="128"/>
      <c r="G464" s="129"/>
      <c r="H464" s="128"/>
      <c r="I464" s="128"/>
      <c r="J464" s="128"/>
      <c r="K464" s="128"/>
      <c r="L464" s="129"/>
      <c r="M464" s="129"/>
      <c r="N464" s="129"/>
      <c r="O464" s="129"/>
      <c r="P464" s="129"/>
      <c r="Q464" s="129"/>
      <c r="R464" s="117">
        <f t="shared" si="0"/>
        <v>0</v>
      </c>
      <c r="S464" s="118">
        <f t="shared" si="1"/>
        <v>0</v>
      </c>
      <c r="T464" s="128"/>
      <c r="U464" s="128"/>
      <c r="V464" s="119"/>
      <c r="W464" s="119" t="str">
        <f>IF( ISBLANK(C464), "", VLOOKUP(C464, Poke_Ref!B:D, 3, FALSE) )</f>
        <v/>
      </c>
      <c r="X464" s="120" t="str">
        <f>IF( ISBLANK(C464), "", VLOOKUP(C464, Poke_Ref!B:E, 4, FALSE) )</f>
        <v/>
      </c>
      <c r="Y464" s="128"/>
      <c r="Z464" s="128"/>
      <c r="AA464" s="128"/>
      <c r="AB464" s="128"/>
      <c r="AC464" s="122" t="e">
        <f>IF(VLOOKUP(C464,Hidden_Abilities!B$2:C989, 2, FALSE) = J464, "YES", "NO")</f>
        <v>#N/A</v>
      </c>
    </row>
    <row r="465" spans="1:29" ht="26.25" customHeight="1" x14ac:dyDescent="0.2">
      <c r="A465" s="87"/>
      <c r="B465" s="111" t="str">
        <f t="array" aca="1" ref="B465" ca="1">IFERROR(IMAGE(INDEX(Poke_Ref!$C$2:$C$745, MATCH(C465, Poke_Ref!$B$2:$B$745,0)), 3), "")</f>
        <v/>
      </c>
      <c r="C465" s="128"/>
      <c r="D465" s="128"/>
      <c r="E465" s="129"/>
      <c r="F465" s="128"/>
      <c r="G465" s="129"/>
      <c r="H465" s="128"/>
      <c r="I465" s="128"/>
      <c r="J465" s="128"/>
      <c r="K465" s="128"/>
      <c r="L465" s="129"/>
      <c r="M465" s="129"/>
      <c r="N465" s="129"/>
      <c r="O465" s="129"/>
      <c r="P465" s="129"/>
      <c r="Q465" s="129"/>
      <c r="R465" s="117">
        <f t="shared" si="0"/>
        <v>0</v>
      </c>
      <c r="S465" s="118">
        <f t="shared" si="1"/>
        <v>0</v>
      </c>
      <c r="T465" s="128"/>
      <c r="U465" s="128"/>
      <c r="V465" s="119"/>
      <c r="W465" s="119" t="str">
        <f>IF( ISBLANK(C465), "", VLOOKUP(C465, Poke_Ref!B:D, 3, FALSE) )</f>
        <v/>
      </c>
      <c r="X465" s="120" t="str">
        <f>IF( ISBLANK(C465), "", VLOOKUP(C465, Poke_Ref!B:E, 4, FALSE) )</f>
        <v/>
      </c>
      <c r="Y465" s="128"/>
      <c r="Z465" s="128"/>
      <c r="AA465" s="128"/>
      <c r="AB465" s="128"/>
      <c r="AC465" s="122" t="e">
        <f>IF(VLOOKUP(C465,Hidden_Abilities!B$2:C989, 2, FALSE) = J465, "YES", "NO")</f>
        <v>#N/A</v>
      </c>
    </row>
    <row r="466" spans="1:29" ht="26.25" customHeight="1" x14ac:dyDescent="0.2">
      <c r="A466" s="87"/>
      <c r="B466" s="111" t="str">
        <f t="array" aca="1" ref="B466" ca="1">IFERROR(IMAGE(INDEX(Poke_Ref!$C$2:$C$745, MATCH(C466, Poke_Ref!$B$2:$B$745,0)), 3), "")</f>
        <v/>
      </c>
      <c r="C466" s="128"/>
      <c r="D466" s="128"/>
      <c r="E466" s="129"/>
      <c r="F466" s="128"/>
      <c r="G466" s="129"/>
      <c r="H466" s="128"/>
      <c r="I466" s="128"/>
      <c r="J466" s="128"/>
      <c r="K466" s="128"/>
      <c r="L466" s="129"/>
      <c r="M466" s="129"/>
      <c r="N466" s="129"/>
      <c r="O466" s="129"/>
      <c r="P466" s="129"/>
      <c r="Q466" s="129"/>
      <c r="R466" s="117">
        <f t="shared" si="0"/>
        <v>0</v>
      </c>
      <c r="S466" s="118">
        <f t="shared" si="1"/>
        <v>0</v>
      </c>
      <c r="T466" s="128"/>
      <c r="U466" s="128"/>
      <c r="V466" s="119"/>
      <c r="W466" s="119" t="str">
        <f>IF( ISBLANK(C466), "", VLOOKUP(C466, Poke_Ref!B:D, 3, FALSE) )</f>
        <v/>
      </c>
      <c r="X466" s="120" t="str">
        <f>IF( ISBLANK(C466), "", VLOOKUP(C466, Poke_Ref!B:E, 4, FALSE) )</f>
        <v/>
      </c>
      <c r="Y466" s="128"/>
      <c r="Z466" s="128"/>
      <c r="AA466" s="128"/>
      <c r="AB466" s="128"/>
      <c r="AC466" s="122" t="e">
        <f>IF(VLOOKUP(C466,Hidden_Abilities!B$2:C989, 2, FALSE) = J466, "YES", "NO")</f>
        <v>#N/A</v>
      </c>
    </row>
    <row r="467" spans="1:29" ht="26.25" customHeight="1" x14ac:dyDescent="0.2">
      <c r="A467" s="87"/>
      <c r="B467" s="111" t="str">
        <f t="array" aca="1" ref="B467" ca="1">IFERROR(IMAGE(INDEX(Poke_Ref!$C$2:$C$745, MATCH(C467, Poke_Ref!$B$2:$B$745,0)), 3), "")</f>
        <v/>
      </c>
      <c r="C467" s="128"/>
      <c r="D467" s="128"/>
      <c r="E467" s="129"/>
      <c r="F467" s="128"/>
      <c r="G467" s="129"/>
      <c r="H467" s="128"/>
      <c r="I467" s="128"/>
      <c r="J467" s="128"/>
      <c r="K467" s="128"/>
      <c r="L467" s="129"/>
      <c r="M467" s="129"/>
      <c r="N467" s="129"/>
      <c r="O467" s="129"/>
      <c r="P467" s="129"/>
      <c r="Q467" s="129"/>
      <c r="R467" s="117">
        <f t="shared" si="0"/>
        <v>0</v>
      </c>
      <c r="S467" s="118">
        <f t="shared" si="1"/>
        <v>0</v>
      </c>
      <c r="T467" s="128"/>
      <c r="U467" s="128"/>
      <c r="V467" s="119"/>
      <c r="W467" s="119" t="str">
        <f>IF( ISBLANK(C467), "", VLOOKUP(C467, Poke_Ref!B:D, 3, FALSE) )</f>
        <v/>
      </c>
      <c r="X467" s="120" t="str">
        <f>IF( ISBLANK(C467), "", VLOOKUP(C467, Poke_Ref!B:E, 4, FALSE) )</f>
        <v/>
      </c>
      <c r="Y467" s="128"/>
      <c r="Z467" s="128"/>
      <c r="AA467" s="128"/>
      <c r="AB467" s="128"/>
      <c r="AC467" s="122" t="e">
        <f>IF(VLOOKUP(C467,Hidden_Abilities!B$2:C989, 2, FALSE) = J467, "YES", "NO")</f>
        <v>#N/A</v>
      </c>
    </row>
    <row r="468" spans="1:29" ht="26.25" customHeight="1" x14ac:dyDescent="0.2">
      <c r="A468" s="87"/>
      <c r="B468" s="111" t="str">
        <f t="array" aca="1" ref="B468" ca="1">IFERROR(IMAGE(INDEX(Poke_Ref!$C$2:$C$745, MATCH(C468, Poke_Ref!$B$2:$B$745,0)), 3), "")</f>
        <v/>
      </c>
      <c r="C468" s="128"/>
      <c r="D468" s="128"/>
      <c r="E468" s="129"/>
      <c r="F468" s="128"/>
      <c r="G468" s="129"/>
      <c r="H468" s="128"/>
      <c r="I468" s="128"/>
      <c r="J468" s="128"/>
      <c r="K468" s="128"/>
      <c r="L468" s="129"/>
      <c r="M468" s="129"/>
      <c r="N468" s="129"/>
      <c r="O468" s="129"/>
      <c r="P468" s="129"/>
      <c r="Q468" s="129"/>
      <c r="R468" s="117">
        <f t="shared" si="0"/>
        <v>0</v>
      </c>
      <c r="S468" s="118">
        <f t="shared" si="1"/>
        <v>0</v>
      </c>
      <c r="T468" s="128"/>
      <c r="U468" s="128"/>
      <c r="V468" s="119"/>
      <c r="W468" s="119" t="str">
        <f>IF( ISBLANK(C468), "", VLOOKUP(C468, Poke_Ref!B:D, 3, FALSE) )</f>
        <v/>
      </c>
      <c r="X468" s="120" t="str">
        <f>IF( ISBLANK(C468), "", VLOOKUP(C468, Poke_Ref!B:E, 4, FALSE) )</f>
        <v/>
      </c>
      <c r="Y468" s="128"/>
      <c r="Z468" s="128"/>
      <c r="AA468" s="128"/>
      <c r="AB468" s="128"/>
      <c r="AC468" s="122" t="e">
        <f>IF(VLOOKUP(C468,Hidden_Abilities!B$2:C989, 2, FALSE) = J468, "YES", "NO")</f>
        <v>#N/A</v>
      </c>
    </row>
    <row r="469" spans="1:29" ht="26.25" customHeight="1" x14ac:dyDescent="0.2">
      <c r="A469" s="87"/>
      <c r="B469" s="111" t="str">
        <f t="array" aca="1" ref="B469" ca="1">IFERROR(IMAGE(INDEX(Poke_Ref!$C$2:$C$745, MATCH(C469, Poke_Ref!$B$2:$B$745,0)), 3), "")</f>
        <v/>
      </c>
      <c r="C469" s="128"/>
      <c r="D469" s="128"/>
      <c r="E469" s="129"/>
      <c r="F469" s="128"/>
      <c r="G469" s="129"/>
      <c r="H469" s="128"/>
      <c r="I469" s="128"/>
      <c r="J469" s="128"/>
      <c r="K469" s="128"/>
      <c r="L469" s="129"/>
      <c r="M469" s="129"/>
      <c r="N469" s="129"/>
      <c r="O469" s="129"/>
      <c r="P469" s="129"/>
      <c r="Q469" s="129"/>
      <c r="R469" s="117">
        <f t="shared" si="0"/>
        <v>0</v>
      </c>
      <c r="S469" s="118">
        <f t="shared" si="1"/>
        <v>0</v>
      </c>
      <c r="T469" s="128"/>
      <c r="U469" s="128"/>
      <c r="V469" s="119"/>
      <c r="W469" s="119" t="str">
        <f>IF( ISBLANK(C469), "", VLOOKUP(C469, Poke_Ref!B:D, 3, FALSE) )</f>
        <v/>
      </c>
      <c r="X469" s="120" t="str">
        <f>IF( ISBLANK(C469), "", VLOOKUP(C469, Poke_Ref!B:E, 4, FALSE) )</f>
        <v/>
      </c>
      <c r="Y469" s="128"/>
      <c r="Z469" s="128"/>
      <c r="AA469" s="128"/>
      <c r="AB469" s="128"/>
      <c r="AC469" s="122" t="e">
        <f>IF(VLOOKUP(C469,Hidden_Abilities!B$2:C989, 2, FALSE) = J469, "YES", "NO")</f>
        <v>#N/A</v>
      </c>
    </row>
    <row r="470" spans="1:29" ht="26.25" customHeight="1" x14ac:dyDescent="0.2">
      <c r="A470" s="87"/>
      <c r="B470" s="111" t="str">
        <f t="array" aca="1" ref="B470" ca="1">IFERROR(IMAGE(INDEX(Poke_Ref!$C$2:$C$745, MATCH(C470, Poke_Ref!$B$2:$B$745,0)), 3), "")</f>
        <v/>
      </c>
      <c r="C470" s="128"/>
      <c r="D470" s="128"/>
      <c r="E470" s="129"/>
      <c r="F470" s="128"/>
      <c r="G470" s="129"/>
      <c r="H470" s="128"/>
      <c r="I470" s="128"/>
      <c r="J470" s="128"/>
      <c r="K470" s="128"/>
      <c r="L470" s="129"/>
      <c r="M470" s="129"/>
      <c r="N470" s="129"/>
      <c r="O470" s="129"/>
      <c r="P470" s="129"/>
      <c r="Q470" s="129"/>
      <c r="R470" s="117">
        <f t="shared" si="0"/>
        <v>0</v>
      </c>
      <c r="S470" s="118">
        <f t="shared" si="1"/>
        <v>0</v>
      </c>
      <c r="T470" s="128"/>
      <c r="U470" s="128"/>
      <c r="V470" s="119"/>
      <c r="W470" s="119" t="str">
        <f>IF( ISBLANK(C470), "", VLOOKUP(C470, Poke_Ref!B:D, 3, FALSE) )</f>
        <v/>
      </c>
      <c r="X470" s="120" t="str">
        <f>IF( ISBLANK(C470), "", VLOOKUP(C470, Poke_Ref!B:E, 4, FALSE) )</f>
        <v/>
      </c>
      <c r="Y470" s="128"/>
      <c r="Z470" s="128"/>
      <c r="AA470" s="128"/>
      <c r="AB470" s="128"/>
      <c r="AC470" s="122" t="e">
        <f>IF(VLOOKUP(C470,Hidden_Abilities!B$2:C989, 2, FALSE) = J470, "YES", "NO")</f>
        <v>#N/A</v>
      </c>
    </row>
    <row r="471" spans="1:29" ht="26.25" customHeight="1" x14ac:dyDescent="0.2">
      <c r="A471" s="87"/>
      <c r="B471" s="111" t="str">
        <f t="array" aca="1" ref="B471" ca="1">IFERROR(IMAGE(INDEX(Poke_Ref!$C$2:$C$745, MATCH(C471, Poke_Ref!$B$2:$B$745,0)), 3), "")</f>
        <v/>
      </c>
      <c r="C471" s="128"/>
      <c r="D471" s="128"/>
      <c r="E471" s="129"/>
      <c r="F471" s="128"/>
      <c r="G471" s="129"/>
      <c r="H471" s="128"/>
      <c r="I471" s="128"/>
      <c r="J471" s="128"/>
      <c r="K471" s="128"/>
      <c r="L471" s="129"/>
      <c r="M471" s="129"/>
      <c r="N471" s="129"/>
      <c r="O471" s="129"/>
      <c r="P471" s="129"/>
      <c r="Q471" s="129"/>
      <c r="R471" s="117">
        <f t="shared" si="0"/>
        <v>0</v>
      </c>
      <c r="S471" s="118">
        <f t="shared" si="1"/>
        <v>0</v>
      </c>
      <c r="T471" s="128"/>
      <c r="U471" s="128"/>
      <c r="V471" s="119"/>
      <c r="W471" s="119" t="str">
        <f>IF( ISBLANK(C471), "", VLOOKUP(C471, Poke_Ref!B:D, 3, FALSE) )</f>
        <v/>
      </c>
      <c r="X471" s="120" t="str">
        <f>IF( ISBLANK(C471), "", VLOOKUP(C471, Poke_Ref!B:E, 4, FALSE) )</f>
        <v/>
      </c>
      <c r="Y471" s="128"/>
      <c r="Z471" s="128"/>
      <c r="AA471" s="128"/>
      <c r="AB471" s="128"/>
      <c r="AC471" s="122" t="e">
        <f>IF(VLOOKUP(C471,Hidden_Abilities!B$2:C989, 2, FALSE) = J471, "YES", "NO")</f>
        <v>#N/A</v>
      </c>
    </row>
    <row r="472" spans="1:29" ht="26.25" customHeight="1" x14ac:dyDescent="0.2">
      <c r="A472" s="87"/>
      <c r="B472" s="111" t="str">
        <f t="array" aca="1" ref="B472" ca="1">IFERROR(IMAGE(INDEX(Poke_Ref!$C$2:$C$745, MATCH(C472, Poke_Ref!$B$2:$B$745,0)), 3), "")</f>
        <v/>
      </c>
      <c r="C472" s="128"/>
      <c r="D472" s="128"/>
      <c r="E472" s="129"/>
      <c r="F472" s="128"/>
      <c r="G472" s="129"/>
      <c r="H472" s="128"/>
      <c r="I472" s="128"/>
      <c r="J472" s="128"/>
      <c r="K472" s="128"/>
      <c r="L472" s="129"/>
      <c r="M472" s="129"/>
      <c r="N472" s="129"/>
      <c r="O472" s="129"/>
      <c r="P472" s="129"/>
      <c r="Q472" s="129"/>
      <c r="R472" s="117">
        <f t="shared" si="0"/>
        <v>0</v>
      </c>
      <c r="S472" s="118">
        <f t="shared" si="1"/>
        <v>0</v>
      </c>
      <c r="T472" s="128"/>
      <c r="U472" s="128"/>
      <c r="V472" s="119"/>
      <c r="W472" s="119" t="str">
        <f>IF( ISBLANK(C472), "", VLOOKUP(C472, Poke_Ref!B:D, 3, FALSE) )</f>
        <v/>
      </c>
      <c r="X472" s="120" t="str">
        <f>IF( ISBLANK(C472), "", VLOOKUP(C472, Poke_Ref!B:E, 4, FALSE) )</f>
        <v/>
      </c>
      <c r="Y472" s="128"/>
      <c r="Z472" s="128"/>
      <c r="AA472" s="128"/>
      <c r="AB472" s="128"/>
      <c r="AC472" s="122" t="e">
        <f>IF(VLOOKUP(C472,Hidden_Abilities!B$2:C989, 2, FALSE) = J472, "YES", "NO")</f>
        <v>#N/A</v>
      </c>
    </row>
    <row r="473" spans="1:29" ht="26.25" customHeight="1" x14ac:dyDescent="0.2">
      <c r="A473" s="87"/>
      <c r="B473" s="111" t="str">
        <f t="array" aca="1" ref="B473" ca="1">IFERROR(IMAGE(INDEX(Poke_Ref!$C$2:$C$745, MATCH(C473, Poke_Ref!$B$2:$B$745,0)), 3), "")</f>
        <v/>
      </c>
      <c r="C473" s="128"/>
      <c r="D473" s="128"/>
      <c r="E473" s="129"/>
      <c r="F473" s="128"/>
      <c r="G473" s="129"/>
      <c r="H473" s="128"/>
      <c r="I473" s="128"/>
      <c r="J473" s="128"/>
      <c r="K473" s="128"/>
      <c r="L473" s="129"/>
      <c r="M473" s="129"/>
      <c r="N473" s="129"/>
      <c r="O473" s="129"/>
      <c r="P473" s="129"/>
      <c r="Q473" s="129"/>
      <c r="R473" s="117">
        <f t="shared" si="0"/>
        <v>0</v>
      </c>
      <c r="S473" s="118">
        <f t="shared" si="1"/>
        <v>0</v>
      </c>
      <c r="T473" s="128"/>
      <c r="U473" s="128"/>
      <c r="V473" s="119"/>
      <c r="W473" s="119" t="str">
        <f>IF( ISBLANK(C473), "", VLOOKUP(C473, Poke_Ref!B:D, 3, FALSE) )</f>
        <v/>
      </c>
      <c r="X473" s="120" t="str">
        <f>IF( ISBLANK(C473), "", VLOOKUP(C473, Poke_Ref!B:E, 4, FALSE) )</f>
        <v/>
      </c>
      <c r="Y473" s="128"/>
      <c r="Z473" s="128"/>
      <c r="AA473" s="128"/>
      <c r="AB473" s="128"/>
      <c r="AC473" s="122" t="e">
        <f>IF(VLOOKUP(C473,Hidden_Abilities!B$2:C989, 2, FALSE) = J473, "YES", "NO")</f>
        <v>#N/A</v>
      </c>
    </row>
    <row r="474" spans="1:29" ht="26.25" customHeight="1" x14ac:dyDescent="0.2">
      <c r="A474" s="87"/>
      <c r="B474" s="111" t="str">
        <f t="array" aca="1" ref="B474" ca="1">IFERROR(IMAGE(INDEX(Poke_Ref!$C$2:$C$745, MATCH(C474, Poke_Ref!$B$2:$B$745,0)), 3), "")</f>
        <v/>
      </c>
      <c r="C474" s="128"/>
      <c r="D474" s="128"/>
      <c r="E474" s="129"/>
      <c r="F474" s="128"/>
      <c r="G474" s="129"/>
      <c r="H474" s="128"/>
      <c r="I474" s="128"/>
      <c r="J474" s="128"/>
      <c r="K474" s="128"/>
      <c r="L474" s="129"/>
      <c r="M474" s="129"/>
      <c r="N474" s="129"/>
      <c r="O474" s="129"/>
      <c r="P474" s="129"/>
      <c r="Q474" s="129"/>
      <c r="R474" s="117">
        <f t="shared" si="0"/>
        <v>0</v>
      </c>
      <c r="S474" s="118">
        <f t="shared" si="1"/>
        <v>0</v>
      </c>
      <c r="T474" s="128"/>
      <c r="U474" s="128"/>
      <c r="V474" s="119"/>
      <c r="W474" s="119" t="str">
        <f>IF( ISBLANK(C474), "", VLOOKUP(C474, Poke_Ref!B:D, 3, FALSE) )</f>
        <v/>
      </c>
      <c r="X474" s="120" t="str">
        <f>IF( ISBLANK(C474), "", VLOOKUP(C474, Poke_Ref!B:E, 4, FALSE) )</f>
        <v/>
      </c>
      <c r="Y474" s="128"/>
      <c r="Z474" s="128"/>
      <c r="AA474" s="128"/>
      <c r="AB474" s="128"/>
      <c r="AC474" s="122" t="e">
        <f>IF(VLOOKUP(C474,Hidden_Abilities!B$2:C989, 2, FALSE) = J474, "YES", "NO")</f>
        <v>#N/A</v>
      </c>
    </row>
    <row r="475" spans="1:29" ht="26.25" customHeight="1" x14ac:dyDescent="0.2">
      <c r="A475" s="87"/>
      <c r="B475" s="111" t="str">
        <f t="array" aca="1" ref="B475" ca="1">IFERROR(IMAGE(INDEX(Poke_Ref!$C$2:$C$745, MATCH(C475, Poke_Ref!$B$2:$B$745,0)), 3), "")</f>
        <v/>
      </c>
      <c r="C475" s="128"/>
      <c r="D475" s="128"/>
      <c r="E475" s="129"/>
      <c r="F475" s="128"/>
      <c r="G475" s="129"/>
      <c r="H475" s="128"/>
      <c r="I475" s="128"/>
      <c r="J475" s="128"/>
      <c r="K475" s="128"/>
      <c r="L475" s="129"/>
      <c r="M475" s="129"/>
      <c r="N475" s="129"/>
      <c r="O475" s="129"/>
      <c r="P475" s="129"/>
      <c r="Q475" s="129"/>
      <c r="R475" s="117">
        <f t="shared" si="0"/>
        <v>0</v>
      </c>
      <c r="S475" s="118">
        <f t="shared" si="1"/>
        <v>0</v>
      </c>
      <c r="T475" s="128"/>
      <c r="U475" s="128"/>
      <c r="V475" s="119"/>
      <c r="W475" s="119" t="str">
        <f>IF( ISBLANK(C475), "", VLOOKUP(C475, Poke_Ref!B:D, 3, FALSE) )</f>
        <v/>
      </c>
      <c r="X475" s="120" t="str">
        <f>IF( ISBLANK(C475), "", VLOOKUP(C475, Poke_Ref!B:E, 4, FALSE) )</f>
        <v/>
      </c>
      <c r="Y475" s="128"/>
      <c r="Z475" s="128"/>
      <c r="AA475" s="128"/>
      <c r="AB475" s="128"/>
      <c r="AC475" s="122" t="e">
        <f>IF(VLOOKUP(C475,Hidden_Abilities!B$2:C989, 2, FALSE) = J475, "YES", "NO")</f>
        <v>#N/A</v>
      </c>
    </row>
    <row r="476" spans="1:29" ht="26.25" customHeight="1" x14ac:dyDescent="0.2">
      <c r="A476" s="87"/>
      <c r="B476" s="111" t="str">
        <f t="array" aca="1" ref="B476" ca="1">IFERROR(IMAGE(INDEX(Poke_Ref!$C$2:$C$745, MATCH(C476, Poke_Ref!$B$2:$B$745,0)), 3), "")</f>
        <v/>
      </c>
      <c r="C476" s="128"/>
      <c r="D476" s="128"/>
      <c r="E476" s="129"/>
      <c r="F476" s="128"/>
      <c r="G476" s="129"/>
      <c r="H476" s="128"/>
      <c r="I476" s="128"/>
      <c r="J476" s="128"/>
      <c r="K476" s="128"/>
      <c r="L476" s="129"/>
      <c r="M476" s="129"/>
      <c r="N476" s="129"/>
      <c r="O476" s="129"/>
      <c r="P476" s="129"/>
      <c r="Q476" s="129"/>
      <c r="R476" s="117">
        <f t="shared" si="0"/>
        <v>0</v>
      </c>
      <c r="S476" s="118">
        <f t="shared" si="1"/>
        <v>0</v>
      </c>
      <c r="T476" s="128"/>
      <c r="U476" s="128"/>
      <c r="V476" s="119"/>
      <c r="W476" s="119" t="str">
        <f>IF( ISBLANK(C476), "", VLOOKUP(C476, Poke_Ref!B:D, 3, FALSE) )</f>
        <v/>
      </c>
      <c r="X476" s="120" t="str">
        <f>IF( ISBLANK(C476), "", VLOOKUP(C476, Poke_Ref!B:E, 4, FALSE) )</f>
        <v/>
      </c>
      <c r="Y476" s="128"/>
      <c r="Z476" s="128"/>
      <c r="AA476" s="128"/>
      <c r="AB476" s="128"/>
      <c r="AC476" s="122" t="e">
        <f>IF(VLOOKUP(C476,Hidden_Abilities!B$2:C989, 2, FALSE) = J476, "YES", "NO")</f>
        <v>#N/A</v>
      </c>
    </row>
    <row r="477" spans="1:29" ht="26.25" customHeight="1" x14ac:dyDescent="0.2">
      <c r="A477" s="87"/>
      <c r="B477" s="111" t="str">
        <f t="array" aca="1" ref="B477" ca="1">IFERROR(IMAGE(INDEX(Poke_Ref!$C$2:$C$745, MATCH(C477, Poke_Ref!$B$2:$B$745,0)), 3), "")</f>
        <v/>
      </c>
      <c r="C477" s="128"/>
      <c r="D477" s="128"/>
      <c r="E477" s="129"/>
      <c r="F477" s="128"/>
      <c r="G477" s="129"/>
      <c r="H477" s="128"/>
      <c r="I477" s="128"/>
      <c r="J477" s="128"/>
      <c r="K477" s="128"/>
      <c r="L477" s="129"/>
      <c r="M477" s="129"/>
      <c r="N477" s="129"/>
      <c r="O477" s="129"/>
      <c r="P477" s="129"/>
      <c r="Q477" s="129"/>
      <c r="R477" s="117">
        <f t="shared" si="0"/>
        <v>0</v>
      </c>
      <c r="S477" s="118">
        <f t="shared" si="1"/>
        <v>0</v>
      </c>
      <c r="T477" s="128"/>
      <c r="U477" s="128"/>
      <c r="V477" s="119"/>
      <c r="W477" s="119" t="str">
        <f>IF( ISBLANK(C477), "", VLOOKUP(C477, Poke_Ref!B:D, 3, FALSE) )</f>
        <v/>
      </c>
      <c r="X477" s="120" t="str">
        <f>IF( ISBLANK(C477), "", VLOOKUP(C477, Poke_Ref!B:E, 4, FALSE) )</f>
        <v/>
      </c>
      <c r="Y477" s="128"/>
      <c r="Z477" s="128"/>
      <c r="AA477" s="128"/>
      <c r="AB477" s="128"/>
      <c r="AC477" s="122" t="e">
        <f>IF(VLOOKUP(C477,Hidden_Abilities!B$2:C989, 2, FALSE) = J477, "YES", "NO")</f>
        <v>#N/A</v>
      </c>
    </row>
    <row r="478" spans="1:29" ht="26.25" customHeight="1" x14ac:dyDescent="0.2">
      <c r="A478" s="87"/>
      <c r="B478" s="111" t="str">
        <f t="array" aca="1" ref="B478" ca="1">IFERROR(IMAGE(INDEX(Poke_Ref!$C$2:$C$745, MATCH(C478, Poke_Ref!$B$2:$B$745,0)), 3), "")</f>
        <v/>
      </c>
      <c r="C478" s="128"/>
      <c r="D478" s="128"/>
      <c r="E478" s="129"/>
      <c r="F478" s="128"/>
      <c r="G478" s="129"/>
      <c r="H478" s="128"/>
      <c r="I478" s="128"/>
      <c r="J478" s="128"/>
      <c r="K478" s="128"/>
      <c r="L478" s="129"/>
      <c r="M478" s="129"/>
      <c r="N478" s="129"/>
      <c r="O478" s="129"/>
      <c r="P478" s="129"/>
      <c r="Q478" s="129"/>
      <c r="R478" s="117">
        <f t="shared" si="0"/>
        <v>0</v>
      </c>
      <c r="S478" s="118">
        <f t="shared" si="1"/>
        <v>0</v>
      </c>
      <c r="T478" s="128"/>
      <c r="U478" s="128"/>
      <c r="V478" s="119"/>
      <c r="W478" s="119" t="str">
        <f>IF( ISBLANK(C478), "", VLOOKUP(C478, Poke_Ref!B:D, 3, FALSE) )</f>
        <v/>
      </c>
      <c r="X478" s="120" t="str">
        <f>IF( ISBLANK(C478), "", VLOOKUP(C478, Poke_Ref!B:E, 4, FALSE) )</f>
        <v/>
      </c>
      <c r="Y478" s="128"/>
      <c r="Z478" s="128"/>
      <c r="AA478" s="128"/>
      <c r="AB478" s="128"/>
      <c r="AC478" s="122" t="e">
        <f>IF(VLOOKUP(C478,Hidden_Abilities!B$2:C989, 2, FALSE) = J478, "YES", "NO")</f>
        <v>#N/A</v>
      </c>
    </row>
    <row r="479" spans="1:29" ht="26.25" customHeight="1" x14ac:dyDescent="0.2">
      <c r="A479" s="87"/>
      <c r="B479" s="111" t="str">
        <f t="array" aca="1" ref="B479" ca="1">IFERROR(IMAGE(INDEX(Poke_Ref!$C$2:$C$745, MATCH(C479, Poke_Ref!$B$2:$B$745,0)), 3), "")</f>
        <v/>
      </c>
      <c r="C479" s="128"/>
      <c r="D479" s="128"/>
      <c r="E479" s="129"/>
      <c r="F479" s="128"/>
      <c r="G479" s="129"/>
      <c r="H479" s="128"/>
      <c r="I479" s="128"/>
      <c r="J479" s="128"/>
      <c r="K479" s="128"/>
      <c r="L479" s="129"/>
      <c r="M479" s="129"/>
      <c r="N479" s="129"/>
      <c r="O479" s="129"/>
      <c r="P479" s="129"/>
      <c r="Q479" s="129"/>
      <c r="R479" s="117">
        <f t="shared" si="0"/>
        <v>0</v>
      </c>
      <c r="S479" s="118">
        <f t="shared" si="1"/>
        <v>0</v>
      </c>
      <c r="T479" s="128"/>
      <c r="U479" s="128"/>
      <c r="V479" s="119"/>
      <c r="W479" s="119" t="str">
        <f>IF( ISBLANK(C479), "", VLOOKUP(C479, Poke_Ref!B:D, 3, FALSE) )</f>
        <v/>
      </c>
      <c r="X479" s="120" t="str">
        <f>IF( ISBLANK(C479), "", VLOOKUP(C479, Poke_Ref!B:E, 4, FALSE) )</f>
        <v/>
      </c>
      <c r="Y479" s="128"/>
      <c r="Z479" s="128"/>
      <c r="AA479" s="128"/>
      <c r="AB479" s="128"/>
      <c r="AC479" s="122" t="e">
        <f>IF(VLOOKUP(C479,Hidden_Abilities!B$2:C989, 2, FALSE) = J479, "YES", "NO")</f>
        <v>#N/A</v>
      </c>
    </row>
    <row r="480" spans="1:29" ht="26.25" customHeight="1" x14ac:dyDescent="0.2">
      <c r="A480" s="87"/>
      <c r="B480" s="111" t="str">
        <f t="array" aca="1" ref="B480" ca="1">IFERROR(IMAGE(INDEX(Poke_Ref!$C$2:$C$745, MATCH(C480, Poke_Ref!$B$2:$B$745,0)), 3), "")</f>
        <v/>
      </c>
      <c r="C480" s="128"/>
      <c r="D480" s="128"/>
      <c r="E480" s="129"/>
      <c r="F480" s="128"/>
      <c r="G480" s="129"/>
      <c r="H480" s="128"/>
      <c r="I480" s="128"/>
      <c r="J480" s="128"/>
      <c r="K480" s="128"/>
      <c r="L480" s="129"/>
      <c r="M480" s="129"/>
      <c r="N480" s="129"/>
      <c r="O480" s="129"/>
      <c r="P480" s="129"/>
      <c r="Q480" s="129"/>
      <c r="R480" s="117">
        <f t="shared" si="0"/>
        <v>0</v>
      </c>
      <c r="S480" s="118">
        <f t="shared" si="1"/>
        <v>0</v>
      </c>
      <c r="T480" s="128"/>
      <c r="U480" s="128"/>
      <c r="V480" s="119"/>
      <c r="W480" s="119" t="str">
        <f>IF( ISBLANK(C480), "", VLOOKUP(C480, Poke_Ref!B:D, 3, FALSE) )</f>
        <v/>
      </c>
      <c r="X480" s="120" t="str">
        <f>IF( ISBLANK(C480), "", VLOOKUP(C480, Poke_Ref!B:E, 4, FALSE) )</f>
        <v/>
      </c>
      <c r="Y480" s="128"/>
      <c r="Z480" s="128"/>
      <c r="AA480" s="128"/>
      <c r="AB480" s="128"/>
      <c r="AC480" s="122" t="e">
        <f>IF(VLOOKUP(C480,Hidden_Abilities!B$2:C989, 2, FALSE) = J480, "YES", "NO")</f>
        <v>#N/A</v>
      </c>
    </row>
    <row r="481" spans="1:29" ht="26.25" customHeight="1" x14ac:dyDescent="0.2">
      <c r="A481" s="87"/>
      <c r="B481" s="111" t="str">
        <f t="array" aca="1" ref="B481" ca="1">IFERROR(IMAGE(INDEX(Poke_Ref!$C$2:$C$745, MATCH(C481, Poke_Ref!$B$2:$B$745,0)), 3), "")</f>
        <v/>
      </c>
      <c r="C481" s="128"/>
      <c r="D481" s="128"/>
      <c r="E481" s="129"/>
      <c r="F481" s="128"/>
      <c r="G481" s="129"/>
      <c r="H481" s="128"/>
      <c r="I481" s="128"/>
      <c r="J481" s="128"/>
      <c r="K481" s="128"/>
      <c r="L481" s="129"/>
      <c r="M481" s="129"/>
      <c r="N481" s="129"/>
      <c r="O481" s="129"/>
      <c r="P481" s="129"/>
      <c r="Q481" s="129"/>
      <c r="R481" s="117">
        <f t="shared" si="0"/>
        <v>0</v>
      </c>
      <c r="S481" s="118">
        <f t="shared" si="1"/>
        <v>0</v>
      </c>
      <c r="T481" s="128"/>
      <c r="U481" s="128"/>
      <c r="V481" s="119"/>
      <c r="W481" s="119" t="str">
        <f>IF( ISBLANK(C481), "", VLOOKUP(C481, Poke_Ref!B:D, 3, FALSE) )</f>
        <v/>
      </c>
      <c r="X481" s="120" t="str">
        <f>IF( ISBLANK(C481), "", VLOOKUP(C481, Poke_Ref!B:E, 4, FALSE) )</f>
        <v/>
      </c>
      <c r="Y481" s="128"/>
      <c r="Z481" s="128"/>
      <c r="AA481" s="128"/>
      <c r="AB481" s="128"/>
      <c r="AC481" s="122" t="e">
        <f>IF(VLOOKUP(C481,Hidden_Abilities!B$2:C989, 2, FALSE) = J481, "YES", "NO")</f>
        <v>#N/A</v>
      </c>
    </row>
    <row r="482" spans="1:29" ht="26.25" customHeight="1" x14ac:dyDescent="0.2">
      <c r="A482" s="87"/>
      <c r="B482" s="111" t="str">
        <f t="array" aca="1" ref="B482" ca="1">IFERROR(IMAGE(INDEX(Poke_Ref!$C$2:$C$745, MATCH(C482, Poke_Ref!$B$2:$B$745,0)), 3), "")</f>
        <v/>
      </c>
      <c r="C482" s="128"/>
      <c r="D482" s="128"/>
      <c r="E482" s="129"/>
      <c r="F482" s="128"/>
      <c r="G482" s="129"/>
      <c r="H482" s="128"/>
      <c r="I482" s="128"/>
      <c r="J482" s="128"/>
      <c r="K482" s="128"/>
      <c r="L482" s="129"/>
      <c r="M482" s="129"/>
      <c r="N482" s="129"/>
      <c r="O482" s="129"/>
      <c r="P482" s="129"/>
      <c r="Q482" s="129"/>
      <c r="R482" s="117">
        <f t="shared" si="0"/>
        <v>0</v>
      </c>
      <c r="S482" s="118">
        <f t="shared" si="1"/>
        <v>0</v>
      </c>
      <c r="T482" s="128"/>
      <c r="U482" s="128"/>
      <c r="V482" s="119"/>
      <c r="W482" s="119" t="str">
        <f>IF( ISBLANK(C482), "", VLOOKUP(C482, Poke_Ref!B:D, 3, FALSE) )</f>
        <v/>
      </c>
      <c r="X482" s="120" t="str">
        <f>IF( ISBLANK(C482), "", VLOOKUP(C482, Poke_Ref!B:E, 4, FALSE) )</f>
        <v/>
      </c>
      <c r="Y482" s="128"/>
      <c r="Z482" s="128"/>
      <c r="AA482" s="128"/>
      <c r="AB482" s="128"/>
      <c r="AC482" s="122" t="e">
        <f>IF(VLOOKUP(C482,Hidden_Abilities!B$2:C989, 2, FALSE) = J482, "YES", "NO")</f>
        <v>#N/A</v>
      </c>
    </row>
    <row r="483" spans="1:29" ht="26.25" customHeight="1" x14ac:dyDescent="0.2">
      <c r="A483" s="87"/>
      <c r="B483" s="111" t="str">
        <f t="array" aca="1" ref="B483" ca="1">IFERROR(IMAGE(INDEX(Poke_Ref!$C$2:$C$745, MATCH(C483, Poke_Ref!$B$2:$B$745,0)), 3), "")</f>
        <v/>
      </c>
      <c r="C483" s="128"/>
      <c r="D483" s="128"/>
      <c r="E483" s="129"/>
      <c r="F483" s="128"/>
      <c r="G483" s="129"/>
      <c r="H483" s="128"/>
      <c r="I483" s="128"/>
      <c r="J483" s="128"/>
      <c r="K483" s="128"/>
      <c r="L483" s="129"/>
      <c r="M483" s="129"/>
      <c r="N483" s="129"/>
      <c r="O483" s="129"/>
      <c r="P483" s="129"/>
      <c r="Q483" s="129"/>
      <c r="R483" s="117">
        <f t="shared" si="0"/>
        <v>0</v>
      </c>
      <c r="S483" s="118">
        <f t="shared" si="1"/>
        <v>0</v>
      </c>
      <c r="T483" s="128"/>
      <c r="U483" s="128"/>
      <c r="V483" s="119"/>
      <c r="W483" s="119" t="str">
        <f>IF( ISBLANK(C483), "", VLOOKUP(C483, Poke_Ref!B:D, 3, FALSE) )</f>
        <v/>
      </c>
      <c r="X483" s="120" t="str">
        <f>IF( ISBLANK(C483), "", VLOOKUP(C483, Poke_Ref!B:E, 4, FALSE) )</f>
        <v/>
      </c>
      <c r="Y483" s="128"/>
      <c r="Z483" s="128"/>
      <c r="AA483" s="128"/>
      <c r="AB483" s="128"/>
      <c r="AC483" s="122" t="e">
        <f>IF(VLOOKUP(C483,Hidden_Abilities!B$2:C989, 2, FALSE) = J483, "YES", "NO")</f>
        <v>#N/A</v>
      </c>
    </row>
    <row r="484" spans="1:29" ht="26.25" customHeight="1" x14ac:dyDescent="0.2">
      <c r="A484" s="87"/>
      <c r="B484" s="111" t="str">
        <f t="array" aca="1" ref="B484" ca="1">IFERROR(IMAGE(INDEX(Poke_Ref!$C$2:$C$745, MATCH(C484, Poke_Ref!$B$2:$B$745,0)), 3), "")</f>
        <v/>
      </c>
      <c r="C484" s="128"/>
      <c r="D484" s="128"/>
      <c r="E484" s="129"/>
      <c r="F484" s="128"/>
      <c r="G484" s="129"/>
      <c r="H484" s="128"/>
      <c r="I484" s="128"/>
      <c r="J484" s="128"/>
      <c r="K484" s="128"/>
      <c r="L484" s="129"/>
      <c r="M484" s="129"/>
      <c r="N484" s="129"/>
      <c r="O484" s="129"/>
      <c r="P484" s="129"/>
      <c r="Q484" s="129"/>
      <c r="R484" s="117">
        <f t="shared" si="0"/>
        <v>0</v>
      </c>
      <c r="S484" s="118">
        <f t="shared" si="1"/>
        <v>0</v>
      </c>
      <c r="T484" s="128"/>
      <c r="U484" s="128"/>
      <c r="V484" s="119"/>
      <c r="W484" s="119" t="str">
        <f>IF( ISBLANK(C484), "", VLOOKUP(C484, Poke_Ref!B:D, 3, FALSE) )</f>
        <v/>
      </c>
      <c r="X484" s="120" t="str">
        <f>IF( ISBLANK(C484), "", VLOOKUP(C484, Poke_Ref!B:E, 4, FALSE) )</f>
        <v/>
      </c>
      <c r="Y484" s="128"/>
      <c r="Z484" s="128"/>
      <c r="AA484" s="128"/>
      <c r="AB484" s="128"/>
      <c r="AC484" s="122" t="e">
        <f>IF(VLOOKUP(C484,Hidden_Abilities!B$2:C989, 2, FALSE) = J484, "YES", "NO")</f>
        <v>#N/A</v>
      </c>
    </row>
    <row r="485" spans="1:29" ht="26.25" customHeight="1" x14ac:dyDescent="0.2">
      <c r="A485" s="87"/>
      <c r="B485" s="111" t="str">
        <f t="array" aca="1" ref="B485" ca="1">IFERROR(IMAGE(INDEX(Poke_Ref!$C$2:$C$745, MATCH(C485, Poke_Ref!$B$2:$B$745,0)), 3), "")</f>
        <v/>
      </c>
      <c r="C485" s="128"/>
      <c r="D485" s="128"/>
      <c r="E485" s="129"/>
      <c r="F485" s="128"/>
      <c r="G485" s="129"/>
      <c r="H485" s="128"/>
      <c r="I485" s="128"/>
      <c r="J485" s="128"/>
      <c r="K485" s="128"/>
      <c r="L485" s="129"/>
      <c r="M485" s="129"/>
      <c r="N485" s="129"/>
      <c r="O485" s="129"/>
      <c r="P485" s="129"/>
      <c r="Q485" s="129"/>
      <c r="R485" s="117">
        <f t="shared" si="0"/>
        <v>0</v>
      </c>
      <c r="S485" s="118">
        <f t="shared" si="1"/>
        <v>0</v>
      </c>
      <c r="T485" s="128"/>
      <c r="U485" s="128"/>
      <c r="V485" s="119"/>
      <c r="W485" s="119" t="str">
        <f>IF( ISBLANK(C485), "", VLOOKUP(C485, Poke_Ref!B:D, 3, FALSE) )</f>
        <v/>
      </c>
      <c r="X485" s="120" t="str">
        <f>IF( ISBLANK(C485), "", VLOOKUP(C485, Poke_Ref!B:E, 4, FALSE) )</f>
        <v/>
      </c>
      <c r="Y485" s="128"/>
      <c r="Z485" s="128"/>
      <c r="AA485" s="128"/>
      <c r="AB485" s="128"/>
      <c r="AC485" s="122" t="e">
        <f>IF(VLOOKUP(C485,Hidden_Abilities!B$2:C989, 2, FALSE) = J485, "YES", "NO")</f>
        <v>#N/A</v>
      </c>
    </row>
    <row r="486" spans="1:29" ht="26.25" customHeight="1" x14ac:dyDescent="0.2">
      <c r="A486" s="87"/>
      <c r="B486" s="111" t="str">
        <f t="array" aca="1" ref="B486" ca="1">IFERROR(IMAGE(INDEX(Poke_Ref!$C$2:$C$745, MATCH(C486, Poke_Ref!$B$2:$B$745,0)), 3), "")</f>
        <v/>
      </c>
      <c r="C486" s="128"/>
      <c r="D486" s="128"/>
      <c r="E486" s="129"/>
      <c r="F486" s="128"/>
      <c r="G486" s="129"/>
      <c r="H486" s="128"/>
      <c r="I486" s="128"/>
      <c r="J486" s="128"/>
      <c r="K486" s="128"/>
      <c r="L486" s="129"/>
      <c r="M486" s="129"/>
      <c r="N486" s="129"/>
      <c r="O486" s="129"/>
      <c r="P486" s="129"/>
      <c r="Q486" s="129"/>
      <c r="R486" s="117">
        <f t="shared" si="0"/>
        <v>0</v>
      </c>
      <c r="S486" s="118">
        <f t="shared" si="1"/>
        <v>0</v>
      </c>
      <c r="T486" s="128"/>
      <c r="U486" s="128"/>
      <c r="V486" s="119"/>
      <c r="W486" s="119" t="str">
        <f>IF( ISBLANK(C486), "", VLOOKUP(C486, Poke_Ref!B:D, 3, FALSE) )</f>
        <v/>
      </c>
      <c r="X486" s="120" t="str">
        <f>IF( ISBLANK(C486), "", VLOOKUP(C486, Poke_Ref!B:E, 4, FALSE) )</f>
        <v/>
      </c>
      <c r="Y486" s="128"/>
      <c r="Z486" s="128"/>
      <c r="AA486" s="128"/>
      <c r="AB486" s="128"/>
      <c r="AC486" s="122" t="e">
        <f>IF(VLOOKUP(C486,Hidden_Abilities!B$2:C989, 2, FALSE) = J486, "YES", "NO")</f>
        <v>#N/A</v>
      </c>
    </row>
    <row r="487" spans="1:29" ht="26.25" customHeight="1" x14ac:dyDescent="0.2">
      <c r="A487" s="87"/>
      <c r="B487" s="111" t="str">
        <f t="array" aca="1" ref="B487" ca="1">IFERROR(IMAGE(INDEX(Poke_Ref!$C$2:$C$745, MATCH(C487, Poke_Ref!$B$2:$B$745,0)), 3), "")</f>
        <v/>
      </c>
      <c r="C487" s="128"/>
      <c r="D487" s="128"/>
      <c r="E487" s="129"/>
      <c r="F487" s="128"/>
      <c r="G487" s="129"/>
      <c r="H487" s="128"/>
      <c r="I487" s="128"/>
      <c r="J487" s="128"/>
      <c r="K487" s="128"/>
      <c r="L487" s="129"/>
      <c r="M487" s="129"/>
      <c r="N487" s="129"/>
      <c r="O487" s="129"/>
      <c r="P487" s="129"/>
      <c r="Q487" s="129"/>
      <c r="R487" s="117">
        <f t="shared" si="0"/>
        <v>0</v>
      </c>
      <c r="S487" s="118">
        <f t="shared" si="1"/>
        <v>0</v>
      </c>
      <c r="T487" s="128"/>
      <c r="U487" s="128"/>
      <c r="V487" s="119"/>
      <c r="W487" s="119" t="str">
        <f>IF( ISBLANK(C487), "", VLOOKUP(C487, Poke_Ref!B:D, 3, FALSE) )</f>
        <v/>
      </c>
      <c r="X487" s="120" t="str">
        <f>IF( ISBLANK(C487), "", VLOOKUP(C487, Poke_Ref!B:E, 4, FALSE) )</f>
        <v/>
      </c>
      <c r="Y487" s="128"/>
      <c r="Z487" s="128"/>
      <c r="AA487" s="128"/>
      <c r="AB487" s="128"/>
      <c r="AC487" s="122" t="e">
        <f>IF(VLOOKUP(C487,Hidden_Abilities!B$2:C989, 2, FALSE) = J487, "YES", "NO")</f>
        <v>#N/A</v>
      </c>
    </row>
    <row r="488" spans="1:29" ht="26.25" customHeight="1" x14ac:dyDescent="0.2">
      <c r="A488" s="87"/>
      <c r="B488" s="111" t="str">
        <f t="array" aca="1" ref="B488" ca="1">IFERROR(IMAGE(INDEX(Poke_Ref!$C$2:$C$745, MATCH(C488, Poke_Ref!$B$2:$B$745,0)), 3), "")</f>
        <v/>
      </c>
      <c r="C488" s="128"/>
      <c r="D488" s="128"/>
      <c r="E488" s="129"/>
      <c r="F488" s="128"/>
      <c r="G488" s="129"/>
      <c r="H488" s="128"/>
      <c r="I488" s="128"/>
      <c r="J488" s="128"/>
      <c r="K488" s="128"/>
      <c r="L488" s="129"/>
      <c r="M488" s="129"/>
      <c r="N488" s="129"/>
      <c r="O488" s="129"/>
      <c r="P488" s="129"/>
      <c r="Q488" s="129"/>
      <c r="R488" s="117">
        <f t="shared" si="0"/>
        <v>0</v>
      </c>
      <c r="S488" s="118">
        <f t="shared" si="1"/>
        <v>0</v>
      </c>
      <c r="T488" s="128"/>
      <c r="U488" s="128"/>
      <c r="V488" s="119"/>
      <c r="W488" s="119" t="str">
        <f>IF( ISBLANK(C488), "", VLOOKUP(C488, Poke_Ref!B:D, 3, FALSE) )</f>
        <v/>
      </c>
      <c r="X488" s="120" t="str">
        <f>IF( ISBLANK(C488), "", VLOOKUP(C488, Poke_Ref!B:E, 4, FALSE) )</f>
        <v/>
      </c>
      <c r="Y488" s="128"/>
      <c r="Z488" s="128"/>
      <c r="AA488" s="128"/>
      <c r="AB488" s="128"/>
      <c r="AC488" s="122" t="e">
        <f>IF(VLOOKUP(C488,Hidden_Abilities!B$2:C989, 2, FALSE) = J488, "YES", "NO")</f>
        <v>#N/A</v>
      </c>
    </row>
    <row r="489" spans="1:29" ht="26.25" customHeight="1" x14ac:dyDescent="0.2">
      <c r="A489" s="87"/>
      <c r="B489" s="111" t="str">
        <f t="array" aca="1" ref="B489" ca="1">IFERROR(IMAGE(INDEX(Poke_Ref!$C$2:$C$745, MATCH(C489, Poke_Ref!$B$2:$B$745,0)), 3), "")</f>
        <v/>
      </c>
      <c r="C489" s="128"/>
      <c r="D489" s="128"/>
      <c r="E489" s="129"/>
      <c r="F489" s="128"/>
      <c r="G489" s="129"/>
      <c r="H489" s="128"/>
      <c r="I489" s="128"/>
      <c r="J489" s="128"/>
      <c r="K489" s="128"/>
      <c r="L489" s="129"/>
      <c r="M489" s="129"/>
      <c r="N489" s="129"/>
      <c r="O489" s="129"/>
      <c r="P489" s="129"/>
      <c r="Q489" s="129"/>
      <c r="R489" s="117">
        <f t="shared" si="0"/>
        <v>0</v>
      </c>
      <c r="S489" s="118">
        <f t="shared" si="1"/>
        <v>0</v>
      </c>
      <c r="T489" s="128"/>
      <c r="U489" s="128"/>
      <c r="V489" s="119"/>
      <c r="W489" s="119" t="str">
        <f>IF( ISBLANK(C489), "", VLOOKUP(C489, Poke_Ref!B:D, 3, FALSE) )</f>
        <v/>
      </c>
      <c r="X489" s="120" t="str">
        <f>IF( ISBLANK(C489), "", VLOOKUP(C489, Poke_Ref!B:E, 4, FALSE) )</f>
        <v/>
      </c>
      <c r="Y489" s="128"/>
      <c r="Z489" s="128"/>
      <c r="AA489" s="128"/>
      <c r="AB489" s="128"/>
      <c r="AC489" s="122" t="e">
        <f>IF(VLOOKUP(C489,Hidden_Abilities!B$2:C989, 2, FALSE) = J489, "YES", "NO")</f>
        <v>#N/A</v>
      </c>
    </row>
    <row r="490" spans="1:29" ht="26.25" customHeight="1" x14ac:dyDescent="0.2">
      <c r="A490" s="87"/>
      <c r="B490" s="111" t="str">
        <f t="array" aca="1" ref="B490" ca="1">IFERROR(IMAGE(INDEX(Poke_Ref!$C$2:$C$745, MATCH(C490, Poke_Ref!$B$2:$B$745,0)), 3), "")</f>
        <v/>
      </c>
      <c r="C490" s="128"/>
      <c r="D490" s="128"/>
      <c r="E490" s="129"/>
      <c r="F490" s="128"/>
      <c r="G490" s="129"/>
      <c r="H490" s="128"/>
      <c r="I490" s="128"/>
      <c r="J490" s="128"/>
      <c r="K490" s="128"/>
      <c r="L490" s="129"/>
      <c r="M490" s="129"/>
      <c r="N490" s="129"/>
      <c r="O490" s="129"/>
      <c r="P490" s="129"/>
      <c r="Q490" s="129"/>
      <c r="R490" s="117">
        <f t="shared" si="0"/>
        <v>0</v>
      </c>
      <c r="S490" s="118">
        <f t="shared" si="1"/>
        <v>0</v>
      </c>
      <c r="T490" s="128"/>
      <c r="U490" s="128"/>
      <c r="V490" s="119"/>
      <c r="W490" s="119" t="str">
        <f>IF( ISBLANK(C490), "", VLOOKUP(C490, Poke_Ref!B:D, 3, FALSE) )</f>
        <v/>
      </c>
      <c r="X490" s="120" t="str">
        <f>IF( ISBLANK(C490), "", VLOOKUP(C490, Poke_Ref!B:E, 4, FALSE) )</f>
        <v/>
      </c>
      <c r="Y490" s="128"/>
      <c r="Z490" s="128"/>
      <c r="AA490" s="128"/>
      <c r="AB490" s="128"/>
      <c r="AC490" s="122" t="e">
        <f>IF(VLOOKUP(C490,Hidden_Abilities!B$2:C989, 2, FALSE) = J490, "YES", "NO")</f>
        <v>#N/A</v>
      </c>
    </row>
    <row r="491" spans="1:29" ht="26.25" customHeight="1" x14ac:dyDescent="0.2">
      <c r="A491" s="87"/>
      <c r="B491" s="111" t="str">
        <f t="array" aca="1" ref="B491" ca="1">IFERROR(IMAGE(INDEX(Poke_Ref!$C$2:$C$745, MATCH(C491, Poke_Ref!$B$2:$B$745,0)), 3), "")</f>
        <v/>
      </c>
      <c r="C491" s="128"/>
      <c r="D491" s="128"/>
      <c r="E491" s="129"/>
      <c r="F491" s="128"/>
      <c r="G491" s="129"/>
      <c r="H491" s="128"/>
      <c r="I491" s="128"/>
      <c r="J491" s="128"/>
      <c r="K491" s="128"/>
      <c r="L491" s="129"/>
      <c r="M491" s="129"/>
      <c r="N491" s="129"/>
      <c r="O491" s="129"/>
      <c r="P491" s="129"/>
      <c r="Q491" s="129"/>
      <c r="R491" s="117">
        <f t="shared" si="0"/>
        <v>0</v>
      </c>
      <c r="S491" s="118">
        <f t="shared" si="1"/>
        <v>0</v>
      </c>
      <c r="T491" s="128"/>
      <c r="U491" s="128"/>
      <c r="V491" s="119"/>
      <c r="W491" s="119" t="str">
        <f>IF( ISBLANK(C491), "", VLOOKUP(C491, Poke_Ref!B:D, 3, FALSE) )</f>
        <v/>
      </c>
      <c r="X491" s="120" t="str">
        <f>IF( ISBLANK(C491), "", VLOOKUP(C491, Poke_Ref!B:E, 4, FALSE) )</f>
        <v/>
      </c>
      <c r="Y491" s="128"/>
      <c r="Z491" s="128"/>
      <c r="AA491" s="128"/>
      <c r="AB491" s="128"/>
      <c r="AC491" s="122" t="e">
        <f>IF(VLOOKUP(C491,Hidden_Abilities!B$2:C989, 2, FALSE) = J491, "YES", "NO")</f>
        <v>#N/A</v>
      </c>
    </row>
    <row r="492" spans="1:29" ht="26.25" customHeight="1" x14ac:dyDescent="0.2">
      <c r="A492" s="87"/>
      <c r="B492" s="111" t="str">
        <f t="array" aca="1" ref="B492" ca="1">IFERROR(IMAGE(INDEX(Poke_Ref!$C$2:$C$745, MATCH(C492, Poke_Ref!$B$2:$B$745,0)), 3), "")</f>
        <v/>
      </c>
      <c r="C492" s="128"/>
      <c r="D492" s="128"/>
      <c r="E492" s="129"/>
      <c r="F492" s="128"/>
      <c r="G492" s="129"/>
      <c r="H492" s="128"/>
      <c r="I492" s="128"/>
      <c r="J492" s="128"/>
      <c r="K492" s="128"/>
      <c r="L492" s="129"/>
      <c r="M492" s="129"/>
      <c r="N492" s="129"/>
      <c r="O492" s="129"/>
      <c r="P492" s="129"/>
      <c r="Q492" s="129"/>
      <c r="R492" s="117">
        <f t="shared" si="0"/>
        <v>0</v>
      </c>
      <c r="S492" s="118">
        <f t="shared" si="1"/>
        <v>0</v>
      </c>
      <c r="T492" s="128"/>
      <c r="U492" s="128"/>
      <c r="V492" s="119"/>
      <c r="W492" s="119" t="str">
        <f>IF( ISBLANK(C492), "", VLOOKUP(C492, Poke_Ref!B:D, 3, FALSE) )</f>
        <v/>
      </c>
      <c r="X492" s="120" t="str">
        <f>IF( ISBLANK(C492), "", VLOOKUP(C492, Poke_Ref!B:E, 4, FALSE) )</f>
        <v/>
      </c>
      <c r="Y492" s="128"/>
      <c r="Z492" s="128"/>
      <c r="AA492" s="128"/>
      <c r="AB492" s="128"/>
      <c r="AC492" s="122" t="e">
        <f>IF(VLOOKUP(C492,Hidden_Abilities!B$2:C989, 2, FALSE) = J492, "YES", "NO")</f>
        <v>#N/A</v>
      </c>
    </row>
    <row r="493" spans="1:29" ht="26.25" customHeight="1" x14ac:dyDescent="0.2">
      <c r="A493" s="87"/>
      <c r="B493" s="111" t="str">
        <f t="array" aca="1" ref="B493" ca="1">IFERROR(IMAGE(INDEX(Poke_Ref!$C$2:$C$745, MATCH(C493, Poke_Ref!$B$2:$B$745,0)), 3), "")</f>
        <v/>
      </c>
      <c r="C493" s="128"/>
      <c r="D493" s="128"/>
      <c r="E493" s="129"/>
      <c r="F493" s="128"/>
      <c r="G493" s="129"/>
      <c r="H493" s="128"/>
      <c r="I493" s="128"/>
      <c r="J493" s="128"/>
      <c r="K493" s="128"/>
      <c r="L493" s="129"/>
      <c r="M493" s="129"/>
      <c r="N493" s="129"/>
      <c r="O493" s="129"/>
      <c r="P493" s="129"/>
      <c r="Q493" s="129"/>
      <c r="R493" s="117">
        <f t="shared" si="0"/>
        <v>0</v>
      </c>
      <c r="S493" s="118">
        <f t="shared" si="1"/>
        <v>0</v>
      </c>
      <c r="T493" s="128"/>
      <c r="U493" s="128"/>
      <c r="V493" s="119"/>
      <c r="W493" s="119" t="str">
        <f>IF( ISBLANK(C493), "", VLOOKUP(C493, Poke_Ref!B:D, 3, FALSE) )</f>
        <v/>
      </c>
      <c r="X493" s="120" t="str">
        <f>IF( ISBLANK(C493), "", VLOOKUP(C493, Poke_Ref!B:E, 4, FALSE) )</f>
        <v/>
      </c>
      <c r="Y493" s="128"/>
      <c r="Z493" s="128"/>
      <c r="AA493" s="128"/>
      <c r="AB493" s="128"/>
      <c r="AC493" s="122" t="e">
        <f>IF(VLOOKUP(C493,Hidden_Abilities!B$2:C989, 2, FALSE) = J493, "YES", "NO")</f>
        <v>#N/A</v>
      </c>
    </row>
    <row r="494" spans="1:29" ht="26.25" customHeight="1" x14ac:dyDescent="0.2">
      <c r="A494" s="87"/>
      <c r="B494" s="111" t="str">
        <f t="array" aca="1" ref="B494" ca="1">IFERROR(IMAGE(INDEX(Poke_Ref!$C$2:$C$745, MATCH(C494, Poke_Ref!$B$2:$B$745,0)), 3), "")</f>
        <v/>
      </c>
      <c r="C494" s="128"/>
      <c r="D494" s="128"/>
      <c r="E494" s="129"/>
      <c r="F494" s="128"/>
      <c r="G494" s="129"/>
      <c r="H494" s="128"/>
      <c r="I494" s="128"/>
      <c r="J494" s="128"/>
      <c r="K494" s="128"/>
      <c r="L494" s="129"/>
      <c r="M494" s="129"/>
      <c r="N494" s="129"/>
      <c r="O494" s="129"/>
      <c r="P494" s="129"/>
      <c r="Q494" s="129"/>
      <c r="R494" s="117">
        <f t="shared" si="0"/>
        <v>0</v>
      </c>
      <c r="S494" s="118">
        <f t="shared" si="1"/>
        <v>0</v>
      </c>
      <c r="T494" s="128"/>
      <c r="U494" s="128"/>
      <c r="V494" s="119"/>
      <c r="W494" s="119" t="str">
        <f>IF( ISBLANK(C494), "", VLOOKUP(C494, Poke_Ref!B:D, 3, FALSE) )</f>
        <v/>
      </c>
      <c r="X494" s="120" t="str">
        <f>IF( ISBLANK(C494), "", VLOOKUP(C494, Poke_Ref!B:E, 4, FALSE) )</f>
        <v/>
      </c>
      <c r="Y494" s="128"/>
      <c r="Z494" s="128"/>
      <c r="AA494" s="128"/>
      <c r="AB494" s="128"/>
      <c r="AC494" s="122" t="e">
        <f>IF(VLOOKUP(C494,Hidden_Abilities!B$2:C989, 2, FALSE) = J494, "YES", "NO")</f>
        <v>#N/A</v>
      </c>
    </row>
    <row r="495" spans="1:29" ht="26.25" customHeight="1" x14ac:dyDescent="0.2">
      <c r="A495" s="87"/>
      <c r="B495" s="111" t="str">
        <f t="array" aca="1" ref="B495" ca="1">IFERROR(IMAGE(INDEX(Poke_Ref!$C$2:$C$745, MATCH(C495, Poke_Ref!$B$2:$B$745,0)), 3), "")</f>
        <v/>
      </c>
      <c r="C495" s="128"/>
      <c r="D495" s="128"/>
      <c r="E495" s="129"/>
      <c r="F495" s="128"/>
      <c r="G495" s="129"/>
      <c r="H495" s="128"/>
      <c r="I495" s="128"/>
      <c r="J495" s="128"/>
      <c r="K495" s="128"/>
      <c r="L495" s="129"/>
      <c r="M495" s="129"/>
      <c r="N495" s="129"/>
      <c r="O495" s="129"/>
      <c r="P495" s="129"/>
      <c r="Q495" s="129"/>
      <c r="R495" s="117">
        <f t="shared" si="0"/>
        <v>0</v>
      </c>
      <c r="S495" s="118">
        <f t="shared" si="1"/>
        <v>0</v>
      </c>
      <c r="T495" s="128"/>
      <c r="U495" s="128"/>
      <c r="V495" s="119"/>
      <c r="W495" s="119" t="str">
        <f>IF( ISBLANK(C495), "", VLOOKUP(C495, Poke_Ref!B:D, 3, FALSE) )</f>
        <v/>
      </c>
      <c r="X495" s="120" t="str">
        <f>IF( ISBLANK(C495), "", VLOOKUP(C495, Poke_Ref!B:E, 4, FALSE) )</f>
        <v/>
      </c>
      <c r="Y495" s="128"/>
      <c r="Z495" s="128"/>
      <c r="AA495" s="128"/>
      <c r="AB495" s="128"/>
      <c r="AC495" s="122" t="e">
        <f>IF(VLOOKUP(C495,Hidden_Abilities!B$2:C989, 2, FALSE) = J495, "YES", "NO")</f>
        <v>#N/A</v>
      </c>
    </row>
    <row r="496" spans="1:29" ht="26.25" customHeight="1" x14ac:dyDescent="0.2">
      <c r="A496" s="87"/>
      <c r="B496" s="111" t="str">
        <f t="array" aca="1" ref="B496" ca="1">IFERROR(IMAGE(INDEX(Poke_Ref!$C$2:$C$745, MATCH(C496, Poke_Ref!$B$2:$B$745,0)), 3), "")</f>
        <v/>
      </c>
      <c r="C496" s="128"/>
      <c r="D496" s="128"/>
      <c r="E496" s="129"/>
      <c r="F496" s="128"/>
      <c r="G496" s="129"/>
      <c r="H496" s="128"/>
      <c r="I496" s="128"/>
      <c r="J496" s="128"/>
      <c r="K496" s="128"/>
      <c r="L496" s="129"/>
      <c r="M496" s="129"/>
      <c r="N496" s="129"/>
      <c r="O496" s="129"/>
      <c r="P496" s="129"/>
      <c r="Q496" s="129"/>
      <c r="R496" s="117">
        <f t="shared" si="0"/>
        <v>0</v>
      </c>
      <c r="S496" s="118">
        <f t="shared" si="1"/>
        <v>0</v>
      </c>
      <c r="T496" s="128"/>
      <c r="U496" s="128"/>
      <c r="V496" s="119"/>
      <c r="W496" s="119" t="str">
        <f>IF( ISBLANK(C496), "", VLOOKUP(C496, Poke_Ref!B:D, 3, FALSE) )</f>
        <v/>
      </c>
      <c r="X496" s="120" t="str">
        <f>IF( ISBLANK(C496), "", VLOOKUP(C496, Poke_Ref!B:E, 4, FALSE) )</f>
        <v/>
      </c>
      <c r="Y496" s="128"/>
      <c r="Z496" s="128"/>
      <c r="AA496" s="128"/>
      <c r="AB496" s="128"/>
      <c r="AC496" s="122" t="e">
        <f>IF(VLOOKUP(C496,Hidden_Abilities!B$2:C989, 2, FALSE) = J496, "YES", "NO")</f>
        <v>#N/A</v>
      </c>
    </row>
    <row r="497" spans="1:29" ht="26.25" customHeight="1" x14ac:dyDescent="0.2">
      <c r="A497" s="87"/>
      <c r="B497" s="111" t="str">
        <f t="array" aca="1" ref="B497" ca="1">IFERROR(IMAGE(INDEX(Poke_Ref!$C$2:$C$745, MATCH(C497, Poke_Ref!$B$2:$B$745,0)), 3), "")</f>
        <v/>
      </c>
      <c r="C497" s="128"/>
      <c r="D497" s="128"/>
      <c r="E497" s="129"/>
      <c r="F497" s="128"/>
      <c r="G497" s="129"/>
      <c r="H497" s="128"/>
      <c r="I497" s="128"/>
      <c r="J497" s="128"/>
      <c r="K497" s="128"/>
      <c r="L497" s="129"/>
      <c r="M497" s="129"/>
      <c r="N497" s="129"/>
      <c r="O497" s="129"/>
      <c r="P497" s="129"/>
      <c r="Q497" s="129"/>
      <c r="R497" s="117">
        <f t="shared" si="0"/>
        <v>0</v>
      </c>
      <c r="S497" s="118">
        <f t="shared" si="1"/>
        <v>0</v>
      </c>
      <c r="T497" s="128"/>
      <c r="U497" s="128"/>
      <c r="V497" s="119"/>
      <c r="W497" s="119" t="str">
        <f>IF( ISBLANK(C497), "", VLOOKUP(C497, Poke_Ref!B:D, 3, FALSE) )</f>
        <v/>
      </c>
      <c r="X497" s="120" t="str">
        <f>IF( ISBLANK(C497), "", VLOOKUP(C497, Poke_Ref!B:E, 4, FALSE) )</f>
        <v/>
      </c>
      <c r="Y497" s="128"/>
      <c r="Z497" s="128"/>
      <c r="AA497" s="128"/>
      <c r="AB497" s="128"/>
      <c r="AC497" s="122" t="e">
        <f>IF(VLOOKUP(C497,Hidden_Abilities!B$2:C989, 2, FALSE) = J497, "YES", "NO")</f>
        <v>#N/A</v>
      </c>
    </row>
    <row r="498" spans="1:29" ht="26.25" customHeight="1" x14ac:dyDescent="0.2">
      <c r="A498" s="87"/>
      <c r="B498" s="111" t="str">
        <f t="array" aca="1" ref="B498" ca="1">IFERROR(IMAGE(INDEX(Poke_Ref!$C$2:$C$745, MATCH(C498, Poke_Ref!$B$2:$B$745,0)), 3), "")</f>
        <v/>
      </c>
      <c r="C498" s="128"/>
      <c r="D498" s="128"/>
      <c r="E498" s="129"/>
      <c r="F498" s="128"/>
      <c r="G498" s="129"/>
      <c r="H498" s="128"/>
      <c r="I498" s="128"/>
      <c r="J498" s="128"/>
      <c r="K498" s="128"/>
      <c r="L498" s="129"/>
      <c r="M498" s="129"/>
      <c r="N498" s="129"/>
      <c r="O498" s="129"/>
      <c r="P498" s="129"/>
      <c r="Q498" s="129"/>
      <c r="R498" s="117">
        <f t="shared" si="0"/>
        <v>0</v>
      </c>
      <c r="S498" s="118">
        <f t="shared" si="1"/>
        <v>0</v>
      </c>
      <c r="T498" s="128"/>
      <c r="U498" s="128"/>
      <c r="V498" s="119"/>
      <c r="W498" s="119" t="str">
        <f>IF( ISBLANK(C498), "", VLOOKUP(C498, Poke_Ref!B:D, 3, FALSE) )</f>
        <v/>
      </c>
      <c r="X498" s="120" t="str">
        <f>IF( ISBLANK(C498), "", VLOOKUP(C498, Poke_Ref!B:E, 4, FALSE) )</f>
        <v/>
      </c>
      <c r="Y498" s="128"/>
      <c r="Z498" s="128"/>
      <c r="AA498" s="128"/>
      <c r="AB498" s="128"/>
      <c r="AC498" s="122" t="e">
        <f>IF(VLOOKUP(C498,Hidden_Abilities!B$2:C989, 2, FALSE) = J498, "YES", "NO")</f>
        <v>#N/A</v>
      </c>
    </row>
    <row r="499" spans="1:29" ht="26.25" customHeight="1" x14ac:dyDescent="0.2">
      <c r="A499" s="87"/>
      <c r="B499" s="111" t="str">
        <f t="array" aca="1" ref="B499" ca="1">IFERROR(IMAGE(INDEX(Poke_Ref!$C$2:$C$745, MATCH(C499, Poke_Ref!$B$2:$B$745,0)), 3), "")</f>
        <v/>
      </c>
      <c r="C499" s="128"/>
      <c r="D499" s="128"/>
      <c r="E499" s="129"/>
      <c r="F499" s="128"/>
      <c r="G499" s="129"/>
      <c r="H499" s="128"/>
      <c r="I499" s="128"/>
      <c r="J499" s="128"/>
      <c r="K499" s="128"/>
      <c r="L499" s="129"/>
      <c r="M499" s="129"/>
      <c r="N499" s="129"/>
      <c r="O499" s="129"/>
      <c r="P499" s="129"/>
      <c r="Q499" s="129"/>
      <c r="R499" s="117">
        <f t="shared" si="0"/>
        <v>0</v>
      </c>
      <c r="S499" s="118">
        <f t="shared" si="1"/>
        <v>0</v>
      </c>
      <c r="T499" s="128"/>
      <c r="U499" s="128"/>
      <c r="V499" s="119"/>
      <c r="W499" s="119" t="str">
        <f>IF( ISBLANK(C499), "", VLOOKUP(C499, Poke_Ref!B:D, 3, FALSE) )</f>
        <v/>
      </c>
      <c r="X499" s="120" t="str">
        <f>IF( ISBLANK(C499), "", VLOOKUP(C499, Poke_Ref!B:E, 4, FALSE) )</f>
        <v/>
      </c>
      <c r="Y499" s="128"/>
      <c r="Z499" s="128"/>
      <c r="AA499" s="128"/>
      <c r="AB499" s="128"/>
      <c r="AC499" s="122" t="e">
        <f>IF(VLOOKUP(C499,Hidden_Abilities!B$2:C989, 2, FALSE) = J499, "YES", "NO")</f>
        <v>#N/A</v>
      </c>
    </row>
    <row r="500" spans="1:29" ht="26.25" customHeight="1" x14ac:dyDescent="0.2">
      <c r="A500" s="87"/>
      <c r="B500" s="111" t="str">
        <f t="array" aca="1" ref="B500" ca="1">IFERROR(IMAGE(INDEX(Poke_Ref!$C$2:$C$745, MATCH(C500, Poke_Ref!$B$2:$B$745,0)), 3), "")</f>
        <v/>
      </c>
      <c r="C500" s="128"/>
      <c r="D500" s="128"/>
      <c r="E500" s="129"/>
      <c r="F500" s="128"/>
      <c r="G500" s="129"/>
      <c r="H500" s="128"/>
      <c r="I500" s="128"/>
      <c r="J500" s="128"/>
      <c r="K500" s="128"/>
      <c r="L500" s="129"/>
      <c r="M500" s="129"/>
      <c r="N500" s="129"/>
      <c r="O500" s="129"/>
      <c r="P500" s="129"/>
      <c r="Q500" s="129"/>
      <c r="R500" s="117">
        <f t="shared" si="0"/>
        <v>0</v>
      </c>
      <c r="S500" s="118">
        <f t="shared" si="1"/>
        <v>0</v>
      </c>
      <c r="T500" s="128"/>
      <c r="U500" s="128"/>
      <c r="V500" s="119"/>
      <c r="W500" s="119" t="str">
        <f>IF( ISBLANK(C500), "", VLOOKUP(C500, Poke_Ref!B:D, 3, FALSE) )</f>
        <v/>
      </c>
      <c r="X500" s="120" t="str">
        <f>IF( ISBLANK(C500), "", VLOOKUP(C500, Poke_Ref!B:E, 4, FALSE) )</f>
        <v/>
      </c>
      <c r="Y500" s="128"/>
      <c r="Z500" s="128"/>
      <c r="AA500" s="128"/>
      <c r="AB500" s="128"/>
      <c r="AC500" s="122" t="e">
        <f>IF(VLOOKUP(C500,Hidden_Abilities!B$2:C989, 2, FALSE) = J500, "YES", "NO")</f>
        <v>#N/A</v>
      </c>
    </row>
    <row r="501" spans="1:29" ht="26.25" customHeight="1" x14ac:dyDescent="0.2">
      <c r="A501" s="87"/>
      <c r="B501" s="111" t="str">
        <f t="array" aca="1" ref="B501" ca="1">IFERROR(IMAGE(INDEX(Poke_Ref!$C$2:$C$745, MATCH(C501, Poke_Ref!$B$2:$B$745,0)), 3), "")</f>
        <v/>
      </c>
      <c r="C501" s="128"/>
      <c r="D501" s="128"/>
      <c r="E501" s="129"/>
      <c r="F501" s="128"/>
      <c r="G501" s="129"/>
      <c r="H501" s="128"/>
      <c r="I501" s="128"/>
      <c r="J501" s="128"/>
      <c r="K501" s="128"/>
      <c r="L501" s="129"/>
      <c r="M501" s="129"/>
      <c r="N501" s="129"/>
      <c r="O501" s="129"/>
      <c r="P501" s="129"/>
      <c r="Q501" s="129"/>
      <c r="R501" s="117">
        <f t="shared" si="0"/>
        <v>0</v>
      </c>
      <c r="S501" s="118">
        <f t="shared" si="1"/>
        <v>0</v>
      </c>
      <c r="T501" s="128"/>
      <c r="U501" s="128"/>
      <c r="V501" s="119"/>
      <c r="W501" s="119" t="str">
        <f>IF( ISBLANK(C501), "", VLOOKUP(C501, Poke_Ref!B:D, 3, FALSE) )</f>
        <v/>
      </c>
      <c r="X501" s="120" t="str">
        <f>IF( ISBLANK(C501), "", VLOOKUP(C501, Poke_Ref!B:E, 4, FALSE) )</f>
        <v/>
      </c>
      <c r="Y501" s="128"/>
      <c r="Z501" s="128"/>
      <c r="AA501" s="128"/>
      <c r="AB501" s="128"/>
      <c r="AC501" s="122" t="e">
        <f>IF(VLOOKUP(C501,Hidden_Abilities!B$2:C989, 2, FALSE) = J501, "YES", "NO")</f>
        <v>#N/A</v>
      </c>
    </row>
    <row r="502" spans="1:29" ht="26.25" customHeight="1" x14ac:dyDescent="0.2">
      <c r="A502" s="87"/>
      <c r="B502" s="111" t="str">
        <f t="array" aca="1" ref="B502" ca="1">IFERROR(IMAGE(INDEX(Poke_Ref!$C$2:$C$745, MATCH(C502, Poke_Ref!$B$2:$B$745,0)), 3), "")</f>
        <v/>
      </c>
      <c r="C502" s="128"/>
      <c r="D502" s="128"/>
      <c r="E502" s="129"/>
      <c r="F502" s="128"/>
      <c r="G502" s="129"/>
      <c r="H502" s="128"/>
      <c r="I502" s="128"/>
      <c r="J502" s="128"/>
      <c r="K502" s="128"/>
      <c r="L502" s="129"/>
      <c r="M502" s="129"/>
      <c r="N502" s="129"/>
      <c r="O502" s="129"/>
      <c r="P502" s="129"/>
      <c r="Q502" s="129"/>
      <c r="R502" s="117">
        <f t="shared" si="0"/>
        <v>0</v>
      </c>
      <c r="S502" s="118">
        <f t="shared" si="1"/>
        <v>0</v>
      </c>
      <c r="T502" s="128"/>
      <c r="U502" s="128"/>
      <c r="V502" s="119"/>
      <c r="W502" s="119" t="str">
        <f>IF( ISBLANK(C502), "", VLOOKUP(C502, Poke_Ref!B:D, 3, FALSE) )</f>
        <v/>
      </c>
      <c r="X502" s="120" t="str">
        <f>IF( ISBLANK(C502), "", VLOOKUP(C502, Poke_Ref!B:E, 4, FALSE) )</f>
        <v/>
      </c>
      <c r="Y502" s="128"/>
      <c r="Z502" s="128"/>
      <c r="AA502" s="128"/>
      <c r="AB502" s="128"/>
      <c r="AC502" s="122" t="e">
        <f>IF(VLOOKUP(C502,Hidden_Abilities!B$2:C989, 2, FALSE) = J502, "YES", "NO")</f>
        <v>#N/A</v>
      </c>
    </row>
    <row r="503" spans="1:29" ht="26.25" customHeight="1" x14ac:dyDescent="0.2">
      <c r="A503" s="87"/>
      <c r="B503" s="111" t="str">
        <f t="array" aca="1" ref="B503" ca="1">IFERROR(IMAGE(INDEX(Poke_Ref!$C$2:$C$745, MATCH(C503, Poke_Ref!$B$2:$B$745,0)), 3), "")</f>
        <v/>
      </c>
      <c r="C503" s="128"/>
      <c r="D503" s="128"/>
      <c r="E503" s="129"/>
      <c r="F503" s="128"/>
      <c r="G503" s="129"/>
      <c r="H503" s="128"/>
      <c r="I503" s="128"/>
      <c r="J503" s="128"/>
      <c r="K503" s="128"/>
      <c r="L503" s="129"/>
      <c r="M503" s="129"/>
      <c r="N503" s="129"/>
      <c r="O503" s="129"/>
      <c r="P503" s="129"/>
      <c r="Q503" s="129"/>
      <c r="R503" s="117">
        <f t="shared" si="0"/>
        <v>0</v>
      </c>
      <c r="S503" s="118">
        <f t="shared" si="1"/>
        <v>0</v>
      </c>
      <c r="T503" s="128"/>
      <c r="U503" s="128"/>
      <c r="V503" s="119"/>
      <c r="W503" s="119" t="str">
        <f>IF( ISBLANK(C503), "", VLOOKUP(C503, Poke_Ref!B:D, 3, FALSE) )</f>
        <v/>
      </c>
      <c r="X503" s="120" t="str">
        <f>IF( ISBLANK(C503), "", VLOOKUP(C503, Poke_Ref!B:E, 4, FALSE) )</f>
        <v/>
      </c>
      <c r="Y503" s="128"/>
      <c r="Z503" s="128"/>
      <c r="AA503" s="128"/>
      <c r="AB503" s="128"/>
      <c r="AC503" s="122" t="e">
        <f>IF(VLOOKUP(C503,Hidden_Abilities!B$2:C989, 2, FALSE) = J503, "YES", "NO")</f>
        <v>#N/A</v>
      </c>
    </row>
    <row r="504" spans="1:29" ht="26.25" customHeight="1" x14ac:dyDescent="0.2">
      <c r="A504" s="87"/>
      <c r="B504" s="111" t="str">
        <f t="array" aca="1" ref="B504" ca="1">IFERROR(IMAGE(INDEX(Poke_Ref!$C$2:$C$745, MATCH(C504, Poke_Ref!$B$2:$B$745,0)), 3), "")</f>
        <v/>
      </c>
      <c r="C504" s="128"/>
      <c r="D504" s="128"/>
      <c r="E504" s="129"/>
      <c r="F504" s="128"/>
      <c r="G504" s="129"/>
      <c r="H504" s="128"/>
      <c r="I504" s="128"/>
      <c r="J504" s="128"/>
      <c r="K504" s="128"/>
      <c r="L504" s="129"/>
      <c r="M504" s="129"/>
      <c r="N504" s="129"/>
      <c r="O504" s="129"/>
      <c r="P504" s="129"/>
      <c r="Q504" s="129"/>
      <c r="R504" s="117">
        <f t="shared" si="0"/>
        <v>0</v>
      </c>
      <c r="S504" s="118">
        <f t="shared" si="1"/>
        <v>0</v>
      </c>
      <c r="T504" s="128"/>
      <c r="U504" s="128"/>
      <c r="V504" s="119"/>
      <c r="W504" s="119" t="str">
        <f>IF( ISBLANK(C504), "", VLOOKUP(C504, Poke_Ref!B:D, 3, FALSE) )</f>
        <v/>
      </c>
      <c r="X504" s="120" t="str">
        <f>IF( ISBLANK(C504), "", VLOOKUP(C504, Poke_Ref!B:E, 4, FALSE) )</f>
        <v/>
      </c>
      <c r="Y504" s="128"/>
      <c r="Z504" s="128"/>
      <c r="AA504" s="128"/>
      <c r="AB504" s="128"/>
      <c r="AC504" s="122" t="e">
        <f>IF(VLOOKUP(C504,Hidden_Abilities!B$2:C989, 2, FALSE) = J504, "YES", "NO")</f>
        <v>#N/A</v>
      </c>
    </row>
    <row r="505" spans="1:29" ht="26.25" customHeight="1" x14ac:dyDescent="0.2">
      <c r="A505" s="87"/>
      <c r="B505" s="111" t="str">
        <f t="array" aca="1" ref="B505" ca="1">IFERROR(IMAGE(INDEX(Poke_Ref!$C$2:$C$745, MATCH(C505, Poke_Ref!$B$2:$B$745,0)), 3), "")</f>
        <v/>
      </c>
      <c r="C505" s="128"/>
      <c r="D505" s="128"/>
      <c r="E505" s="129"/>
      <c r="F505" s="128"/>
      <c r="G505" s="129"/>
      <c r="H505" s="128"/>
      <c r="I505" s="128"/>
      <c r="J505" s="128"/>
      <c r="K505" s="128"/>
      <c r="L505" s="129"/>
      <c r="M505" s="129"/>
      <c r="N505" s="129"/>
      <c r="O505" s="129"/>
      <c r="P505" s="129"/>
      <c r="Q505" s="129"/>
      <c r="R505" s="117">
        <f t="shared" si="0"/>
        <v>0</v>
      </c>
      <c r="S505" s="118">
        <f t="shared" si="1"/>
        <v>0</v>
      </c>
      <c r="T505" s="128"/>
      <c r="U505" s="128"/>
      <c r="V505" s="119"/>
      <c r="W505" s="119" t="str">
        <f>IF( ISBLANK(C505), "", VLOOKUP(C505, Poke_Ref!B:D, 3, FALSE) )</f>
        <v/>
      </c>
      <c r="X505" s="120" t="str">
        <f>IF( ISBLANK(C505), "", VLOOKUP(C505, Poke_Ref!B:E, 4, FALSE) )</f>
        <v/>
      </c>
      <c r="Y505" s="128"/>
      <c r="Z505" s="128"/>
      <c r="AA505" s="128"/>
      <c r="AB505" s="128"/>
      <c r="AC505" s="122" t="e">
        <f>IF(VLOOKUP(C505,Hidden_Abilities!B$2:C989, 2, FALSE) = J505, "YES", "NO")</f>
        <v>#N/A</v>
      </c>
    </row>
    <row r="506" spans="1:29" ht="26.25" customHeight="1" x14ac:dyDescent="0.2">
      <c r="A506" s="87"/>
      <c r="B506" s="111" t="str">
        <f t="array" aca="1" ref="B506" ca="1">IFERROR(IMAGE(INDEX(Poke_Ref!$C$2:$C$745, MATCH(C506, Poke_Ref!$B$2:$B$745,0)), 3), "")</f>
        <v/>
      </c>
      <c r="C506" s="128"/>
      <c r="D506" s="128"/>
      <c r="E506" s="129"/>
      <c r="F506" s="128"/>
      <c r="G506" s="129"/>
      <c r="H506" s="128"/>
      <c r="I506" s="128"/>
      <c r="J506" s="128"/>
      <c r="K506" s="128"/>
      <c r="L506" s="129"/>
      <c r="M506" s="129"/>
      <c r="N506" s="129"/>
      <c r="O506" s="129"/>
      <c r="P506" s="129"/>
      <c r="Q506" s="129"/>
      <c r="R506" s="117">
        <f t="shared" si="0"/>
        <v>0</v>
      </c>
      <c r="S506" s="118">
        <f t="shared" si="1"/>
        <v>0</v>
      </c>
      <c r="T506" s="128"/>
      <c r="U506" s="128"/>
      <c r="V506" s="119"/>
      <c r="W506" s="119" t="str">
        <f>IF( ISBLANK(C506), "", VLOOKUP(C506, Poke_Ref!B:D, 3, FALSE) )</f>
        <v/>
      </c>
      <c r="X506" s="120" t="str">
        <f>IF( ISBLANK(C506), "", VLOOKUP(C506, Poke_Ref!B:E, 4, FALSE) )</f>
        <v/>
      </c>
      <c r="Y506" s="128"/>
      <c r="Z506" s="128"/>
      <c r="AA506" s="128"/>
      <c r="AB506" s="128"/>
      <c r="AC506" s="122" t="e">
        <f>IF(VLOOKUP(C506,Hidden_Abilities!B$2:C989, 2, FALSE) = J506, "YES", "NO")</f>
        <v>#N/A</v>
      </c>
    </row>
    <row r="507" spans="1:29" ht="26.25" customHeight="1" x14ac:dyDescent="0.2">
      <c r="A507" s="87"/>
      <c r="B507" s="111" t="str">
        <f t="array" aca="1" ref="B507" ca="1">IFERROR(IMAGE(INDEX(Poke_Ref!$C$2:$C$745, MATCH(C507, Poke_Ref!$B$2:$B$745,0)), 3), "")</f>
        <v/>
      </c>
      <c r="C507" s="128"/>
      <c r="D507" s="128"/>
      <c r="E507" s="129"/>
      <c r="F507" s="128"/>
      <c r="G507" s="129"/>
      <c r="H507" s="128"/>
      <c r="I507" s="128"/>
      <c r="J507" s="128"/>
      <c r="K507" s="128"/>
      <c r="L507" s="129"/>
      <c r="M507" s="129"/>
      <c r="N507" s="129"/>
      <c r="O507" s="129"/>
      <c r="P507" s="129"/>
      <c r="Q507" s="129"/>
      <c r="R507" s="117">
        <f t="shared" si="0"/>
        <v>0</v>
      </c>
      <c r="S507" s="118">
        <f t="shared" si="1"/>
        <v>0</v>
      </c>
      <c r="T507" s="128"/>
      <c r="U507" s="128"/>
      <c r="V507" s="119"/>
      <c r="W507" s="119" t="str">
        <f>IF( ISBLANK(C507), "", VLOOKUP(C507, Poke_Ref!B:D, 3, FALSE) )</f>
        <v/>
      </c>
      <c r="X507" s="120" t="str">
        <f>IF( ISBLANK(C507), "", VLOOKUP(C507, Poke_Ref!B:E, 4, FALSE) )</f>
        <v/>
      </c>
      <c r="Y507" s="128"/>
      <c r="Z507" s="128"/>
      <c r="AA507" s="128"/>
      <c r="AB507" s="128"/>
      <c r="AC507" s="122" t="e">
        <f>IF(VLOOKUP(C507,Hidden_Abilities!B$2:C989, 2, FALSE) = J507, "YES", "NO")</f>
        <v>#N/A</v>
      </c>
    </row>
    <row r="508" spans="1:29" ht="26.25" customHeight="1" x14ac:dyDescent="0.2">
      <c r="A508" s="87"/>
      <c r="B508" s="111" t="str">
        <f t="array" aca="1" ref="B508" ca="1">IFERROR(IMAGE(INDEX(Poke_Ref!$C$2:$C$745, MATCH(C508, Poke_Ref!$B$2:$B$745,0)), 3), "")</f>
        <v/>
      </c>
      <c r="C508" s="128"/>
      <c r="D508" s="128"/>
      <c r="E508" s="129"/>
      <c r="F508" s="128"/>
      <c r="G508" s="129"/>
      <c r="H508" s="128"/>
      <c r="I508" s="128"/>
      <c r="J508" s="128"/>
      <c r="K508" s="128"/>
      <c r="L508" s="129"/>
      <c r="M508" s="129"/>
      <c r="N508" s="129"/>
      <c r="O508" s="129"/>
      <c r="P508" s="129"/>
      <c r="Q508" s="129"/>
      <c r="R508" s="117">
        <f t="shared" si="0"/>
        <v>0</v>
      </c>
      <c r="S508" s="118">
        <f t="shared" si="1"/>
        <v>0</v>
      </c>
      <c r="T508" s="128"/>
      <c r="U508" s="128"/>
      <c r="V508" s="119"/>
      <c r="W508" s="119" t="str">
        <f>IF( ISBLANK(C508), "", VLOOKUP(C508, Poke_Ref!B:D, 3, FALSE) )</f>
        <v/>
      </c>
      <c r="X508" s="120" t="str">
        <f>IF( ISBLANK(C508), "", VLOOKUP(C508, Poke_Ref!B:E, 4, FALSE) )</f>
        <v/>
      </c>
      <c r="Y508" s="128"/>
      <c r="Z508" s="128"/>
      <c r="AA508" s="128"/>
      <c r="AB508" s="128"/>
      <c r="AC508" s="122" t="e">
        <f>IF(VLOOKUP(C508,Hidden_Abilities!B$2:C989, 2, FALSE) = J508, "YES", "NO")</f>
        <v>#N/A</v>
      </c>
    </row>
    <row r="509" spans="1:29" ht="26.25" customHeight="1" x14ac:dyDescent="0.2">
      <c r="A509" s="87"/>
      <c r="B509" s="111" t="str">
        <f t="array" aca="1" ref="B509" ca="1">IFERROR(IMAGE(INDEX(Poke_Ref!$C$2:$C$745, MATCH(C509, Poke_Ref!$B$2:$B$745,0)), 3), "")</f>
        <v/>
      </c>
      <c r="C509" s="128"/>
      <c r="D509" s="128"/>
      <c r="E509" s="129"/>
      <c r="F509" s="128"/>
      <c r="G509" s="129"/>
      <c r="H509" s="128"/>
      <c r="I509" s="128"/>
      <c r="J509" s="128"/>
      <c r="K509" s="128"/>
      <c r="L509" s="129"/>
      <c r="M509" s="129"/>
      <c r="N509" s="129"/>
      <c r="O509" s="129"/>
      <c r="P509" s="129"/>
      <c r="Q509" s="129"/>
      <c r="R509" s="117">
        <f t="shared" si="0"/>
        <v>0</v>
      </c>
      <c r="S509" s="118">
        <f t="shared" si="1"/>
        <v>0</v>
      </c>
      <c r="T509" s="128"/>
      <c r="U509" s="128"/>
      <c r="V509" s="119"/>
      <c r="W509" s="119" t="str">
        <f>IF( ISBLANK(C509), "", VLOOKUP(C509, Poke_Ref!B:D, 3, FALSE) )</f>
        <v/>
      </c>
      <c r="X509" s="120" t="str">
        <f>IF( ISBLANK(C509), "", VLOOKUP(C509, Poke_Ref!B:E, 4, FALSE) )</f>
        <v/>
      </c>
      <c r="Y509" s="128"/>
      <c r="Z509" s="128"/>
      <c r="AA509" s="128"/>
      <c r="AB509" s="128"/>
      <c r="AC509" s="122" t="e">
        <f>IF(VLOOKUP(C509,Hidden_Abilities!B$2:C989, 2, FALSE) = J509, "YES", "NO")</f>
        <v>#N/A</v>
      </c>
    </row>
    <row r="510" spans="1:29" ht="26.25" customHeight="1" x14ac:dyDescent="0.2">
      <c r="A510" s="87"/>
      <c r="B510" s="111" t="str">
        <f t="array" aca="1" ref="B510" ca="1">IFERROR(IMAGE(INDEX(Poke_Ref!$C$2:$C$745, MATCH(C510, Poke_Ref!$B$2:$B$745,0)), 3), "")</f>
        <v/>
      </c>
      <c r="C510" s="128"/>
      <c r="D510" s="128"/>
      <c r="E510" s="129"/>
      <c r="F510" s="128"/>
      <c r="G510" s="129"/>
      <c r="H510" s="128"/>
      <c r="I510" s="128"/>
      <c r="J510" s="128"/>
      <c r="K510" s="128"/>
      <c r="L510" s="129"/>
      <c r="M510" s="129"/>
      <c r="N510" s="129"/>
      <c r="O510" s="129"/>
      <c r="P510" s="129"/>
      <c r="Q510" s="129"/>
      <c r="R510" s="117">
        <f t="shared" si="0"/>
        <v>0</v>
      </c>
      <c r="S510" s="118">
        <f t="shared" si="1"/>
        <v>0</v>
      </c>
      <c r="T510" s="128"/>
      <c r="U510" s="128"/>
      <c r="V510" s="119"/>
      <c r="W510" s="119" t="str">
        <f>IF( ISBLANK(C510), "", VLOOKUP(C510, Poke_Ref!B:D, 3, FALSE) )</f>
        <v/>
      </c>
      <c r="X510" s="120" t="str">
        <f>IF( ISBLANK(C510), "", VLOOKUP(C510, Poke_Ref!B:E, 4, FALSE) )</f>
        <v/>
      </c>
      <c r="Y510" s="128"/>
      <c r="Z510" s="128"/>
      <c r="AA510" s="128"/>
      <c r="AB510" s="128"/>
      <c r="AC510" s="122" t="e">
        <f>IF(VLOOKUP(C510,Hidden_Abilities!B$2:C989, 2, FALSE) = J510, "YES", "NO")</f>
        <v>#N/A</v>
      </c>
    </row>
    <row r="511" spans="1:29" ht="26.25" customHeight="1" x14ac:dyDescent="0.2">
      <c r="A511" s="87"/>
      <c r="B511" s="111" t="str">
        <f t="array" aca="1" ref="B511" ca="1">IFERROR(IMAGE(INDEX(Poke_Ref!$C$2:$C$745, MATCH(C511, Poke_Ref!$B$2:$B$745,0)), 3), "")</f>
        <v/>
      </c>
      <c r="C511" s="128"/>
      <c r="D511" s="128"/>
      <c r="E511" s="129"/>
      <c r="F511" s="128"/>
      <c r="G511" s="129"/>
      <c r="H511" s="128"/>
      <c r="I511" s="128"/>
      <c r="J511" s="128"/>
      <c r="K511" s="128"/>
      <c r="L511" s="129"/>
      <c r="M511" s="129"/>
      <c r="N511" s="129"/>
      <c r="O511" s="129"/>
      <c r="P511" s="129"/>
      <c r="Q511" s="129"/>
      <c r="R511" s="117">
        <f t="shared" si="0"/>
        <v>0</v>
      </c>
      <c r="S511" s="118">
        <f t="shared" si="1"/>
        <v>0</v>
      </c>
      <c r="T511" s="128"/>
      <c r="U511" s="128"/>
      <c r="V511" s="119"/>
      <c r="W511" s="119" t="str">
        <f>IF( ISBLANK(C511), "", VLOOKUP(C511, Poke_Ref!B:D, 3, FALSE) )</f>
        <v/>
      </c>
      <c r="X511" s="120" t="str">
        <f>IF( ISBLANK(C511), "", VLOOKUP(C511, Poke_Ref!B:E, 4, FALSE) )</f>
        <v/>
      </c>
      <c r="Y511" s="128"/>
      <c r="Z511" s="128"/>
      <c r="AA511" s="128"/>
      <c r="AB511" s="128"/>
      <c r="AC511" s="122" t="e">
        <f>IF(VLOOKUP(C511,Hidden_Abilities!B$2:C989, 2, FALSE) = J511, "YES", "NO")</f>
        <v>#N/A</v>
      </c>
    </row>
    <row r="512" spans="1:29" ht="26.25" customHeight="1" x14ac:dyDescent="0.2">
      <c r="A512" s="87"/>
      <c r="B512" s="111" t="str">
        <f t="array" aca="1" ref="B512" ca="1">IFERROR(IMAGE(INDEX(Poke_Ref!$C$2:$C$745, MATCH(C512, Poke_Ref!$B$2:$B$745,0)), 3), "")</f>
        <v/>
      </c>
      <c r="C512" s="128"/>
      <c r="D512" s="128"/>
      <c r="E512" s="129"/>
      <c r="F512" s="128"/>
      <c r="G512" s="129"/>
      <c r="H512" s="128"/>
      <c r="I512" s="128"/>
      <c r="J512" s="128"/>
      <c r="K512" s="128"/>
      <c r="L512" s="129"/>
      <c r="M512" s="129"/>
      <c r="N512" s="129"/>
      <c r="O512" s="129"/>
      <c r="P512" s="129"/>
      <c r="Q512" s="129"/>
      <c r="R512" s="117">
        <f t="shared" si="0"/>
        <v>0</v>
      </c>
      <c r="S512" s="118">
        <f t="shared" si="1"/>
        <v>0</v>
      </c>
      <c r="T512" s="128"/>
      <c r="U512" s="128"/>
      <c r="V512" s="119"/>
      <c r="W512" s="119" t="str">
        <f>IF( ISBLANK(C512), "", VLOOKUP(C512, Poke_Ref!B:D, 3, FALSE) )</f>
        <v/>
      </c>
      <c r="X512" s="120" t="str">
        <f>IF( ISBLANK(C512), "", VLOOKUP(C512, Poke_Ref!B:E, 4, FALSE) )</f>
        <v/>
      </c>
      <c r="Y512" s="128"/>
      <c r="Z512" s="128"/>
      <c r="AA512" s="128"/>
      <c r="AB512" s="128"/>
      <c r="AC512" s="122" t="e">
        <f>IF(VLOOKUP(C512,Hidden_Abilities!B$2:C989, 2, FALSE) = J512, "YES", "NO")</f>
        <v>#N/A</v>
      </c>
    </row>
    <row r="513" spans="1:29" ht="26.25" customHeight="1" x14ac:dyDescent="0.2">
      <c r="A513" s="87"/>
      <c r="B513" s="111" t="str">
        <f t="array" aca="1" ref="B513" ca="1">IFERROR(IMAGE(INDEX(Poke_Ref!$C$2:$C$745, MATCH(C513, Poke_Ref!$B$2:$B$745,0)), 3), "")</f>
        <v/>
      </c>
      <c r="C513" s="128"/>
      <c r="D513" s="128"/>
      <c r="E513" s="129"/>
      <c r="F513" s="128"/>
      <c r="G513" s="129"/>
      <c r="H513" s="128"/>
      <c r="I513" s="128"/>
      <c r="J513" s="128"/>
      <c r="K513" s="128"/>
      <c r="L513" s="129"/>
      <c r="M513" s="129"/>
      <c r="N513" s="129"/>
      <c r="O513" s="129"/>
      <c r="P513" s="129"/>
      <c r="Q513" s="129"/>
      <c r="R513" s="117">
        <f t="shared" si="0"/>
        <v>0</v>
      </c>
      <c r="S513" s="118">
        <f t="shared" si="1"/>
        <v>0</v>
      </c>
      <c r="T513" s="128"/>
      <c r="U513" s="128"/>
      <c r="V513" s="119"/>
      <c r="W513" s="119" t="str">
        <f>IF( ISBLANK(C513), "", VLOOKUP(C513, Poke_Ref!B:D, 3, FALSE) )</f>
        <v/>
      </c>
      <c r="X513" s="120" t="str">
        <f>IF( ISBLANK(C513), "", VLOOKUP(C513, Poke_Ref!B:E, 4, FALSE) )</f>
        <v/>
      </c>
      <c r="Y513" s="128"/>
      <c r="Z513" s="128"/>
      <c r="AA513" s="128"/>
      <c r="AB513" s="128"/>
      <c r="AC513" s="122" t="e">
        <f>IF(VLOOKUP(C513,Hidden_Abilities!B$2:C989, 2, FALSE) = J513, "YES", "NO")</f>
        <v>#N/A</v>
      </c>
    </row>
    <row r="514" spans="1:29" ht="26.25" customHeight="1" x14ac:dyDescent="0.2">
      <c r="A514" s="87"/>
      <c r="B514" s="111" t="str">
        <f t="array" aca="1" ref="B514" ca="1">IFERROR(IMAGE(INDEX(Poke_Ref!$C$2:$C$745, MATCH(C514, Poke_Ref!$B$2:$B$745,0)), 3), "")</f>
        <v/>
      </c>
      <c r="C514" s="128"/>
      <c r="D514" s="128"/>
      <c r="E514" s="129"/>
      <c r="F514" s="128"/>
      <c r="G514" s="129"/>
      <c r="H514" s="128"/>
      <c r="I514" s="128"/>
      <c r="J514" s="128"/>
      <c r="K514" s="128"/>
      <c r="L514" s="129"/>
      <c r="M514" s="129"/>
      <c r="N514" s="129"/>
      <c r="O514" s="129"/>
      <c r="P514" s="129"/>
      <c r="Q514" s="129"/>
      <c r="R514" s="117">
        <f t="shared" si="0"/>
        <v>0</v>
      </c>
      <c r="S514" s="118">
        <f t="shared" si="1"/>
        <v>0</v>
      </c>
      <c r="T514" s="128"/>
      <c r="U514" s="128"/>
      <c r="V514" s="119"/>
      <c r="W514" s="119" t="str">
        <f>IF( ISBLANK(C514), "", VLOOKUP(C514, Poke_Ref!B:D, 3, FALSE) )</f>
        <v/>
      </c>
      <c r="X514" s="120" t="str">
        <f>IF( ISBLANK(C514), "", VLOOKUP(C514, Poke_Ref!B:E, 4, FALSE) )</f>
        <v/>
      </c>
      <c r="Y514" s="128"/>
      <c r="Z514" s="128"/>
      <c r="AA514" s="128"/>
      <c r="AB514" s="128"/>
      <c r="AC514" s="122" t="e">
        <f>IF(VLOOKUP(C514,Hidden_Abilities!B$2:C989, 2, FALSE) = J514, "YES", "NO")</f>
        <v>#N/A</v>
      </c>
    </row>
    <row r="515" spans="1:29" ht="26.25" customHeight="1" x14ac:dyDescent="0.2">
      <c r="A515" s="87"/>
      <c r="B515" s="111" t="str">
        <f t="array" aca="1" ref="B515" ca="1">IFERROR(IMAGE(INDEX(Poke_Ref!$C$2:$C$745, MATCH(C515, Poke_Ref!$B$2:$B$745,0)), 3), "")</f>
        <v/>
      </c>
      <c r="C515" s="128"/>
      <c r="D515" s="128"/>
      <c r="E515" s="129"/>
      <c r="F515" s="128"/>
      <c r="G515" s="129"/>
      <c r="H515" s="128"/>
      <c r="I515" s="128"/>
      <c r="J515" s="128"/>
      <c r="K515" s="128"/>
      <c r="L515" s="129"/>
      <c r="M515" s="129"/>
      <c r="N515" s="129"/>
      <c r="O515" s="129"/>
      <c r="P515" s="129"/>
      <c r="Q515" s="129"/>
      <c r="R515" s="117">
        <f t="shared" si="0"/>
        <v>0</v>
      </c>
      <c r="S515" s="118">
        <f t="shared" si="1"/>
        <v>0</v>
      </c>
      <c r="T515" s="128"/>
      <c r="U515" s="128"/>
      <c r="V515" s="119"/>
      <c r="W515" s="119" t="str">
        <f>IF( ISBLANK(C515), "", VLOOKUP(C515, Poke_Ref!B:D, 3, FALSE) )</f>
        <v/>
      </c>
      <c r="X515" s="120" t="str">
        <f>IF( ISBLANK(C515), "", VLOOKUP(C515, Poke_Ref!B:E, 4, FALSE) )</f>
        <v/>
      </c>
      <c r="Y515" s="128"/>
      <c r="Z515" s="128"/>
      <c r="AA515" s="128"/>
      <c r="AB515" s="128"/>
      <c r="AC515" s="122" t="e">
        <f>IF(VLOOKUP(C515,Hidden_Abilities!B$2:C989, 2, FALSE) = J515, "YES", "NO")</f>
        <v>#N/A</v>
      </c>
    </row>
    <row r="516" spans="1:29" ht="26.25" customHeight="1" x14ac:dyDescent="0.2">
      <c r="A516" s="87"/>
      <c r="B516" s="111" t="str">
        <f t="array" aca="1" ref="B516" ca="1">IFERROR(IMAGE(INDEX(Poke_Ref!$C$2:$C$745, MATCH(C516, Poke_Ref!$B$2:$B$745,0)), 3), "")</f>
        <v/>
      </c>
      <c r="C516" s="128"/>
      <c r="D516" s="128"/>
      <c r="E516" s="129"/>
      <c r="F516" s="128"/>
      <c r="G516" s="129"/>
      <c r="H516" s="128"/>
      <c r="I516" s="128"/>
      <c r="J516" s="128"/>
      <c r="K516" s="128"/>
      <c r="L516" s="129"/>
      <c r="M516" s="129"/>
      <c r="N516" s="129"/>
      <c r="O516" s="129"/>
      <c r="P516" s="129"/>
      <c r="Q516" s="129"/>
      <c r="R516" s="117">
        <f t="shared" si="0"/>
        <v>0</v>
      </c>
      <c r="S516" s="118">
        <f t="shared" si="1"/>
        <v>0</v>
      </c>
      <c r="T516" s="128"/>
      <c r="U516" s="128"/>
      <c r="V516" s="119"/>
      <c r="W516" s="119" t="str">
        <f>IF( ISBLANK(C516), "", VLOOKUP(C516, Poke_Ref!B:D, 3, FALSE) )</f>
        <v/>
      </c>
      <c r="X516" s="120" t="str">
        <f>IF( ISBLANK(C516), "", VLOOKUP(C516, Poke_Ref!B:E, 4, FALSE) )</f>
        <v/>
      </c>
      <c r="Y516" s="128"/>
      <c r="Z516" s="128"/>
      <c r="AA516" s="128"/>
      <c r="AB516" s="128"/>
      <c r="AC516" s="122" t="e">
        <f>IF(VLOOKUP(C516,Hidden_Abilities!B$2:C989, 2, FALSE) = J516, "YES", "NO")</f>
        <v>#N/A</v>
      </c>
    </row>
    <row r="517" spans="1:29" ht="26.25" customHeight="1" x14ac:dyDescent="0.2">
      <c r="A517" s="87"/>
      <c r="B517" s="111" t="str">
        <f t="array" aca="1" ref="B517" ca="1">IFERROR(IMAGE(INDEX(Poke_Ref!$C$2:$C$745, MATCH(C517, Poke_Ref!$B$2:$B$745,0)), 3), "")</f>
        <v/>
      </c>
      <c r="C517" s="128"/>
      <c r="D517" s="128"/>
      <c r="E517" s="129"/>
      <c r="F517" s="128"/>
      <c r="G517" s="129"/>
      <c r="H517" s="128"/>
      <c r="I517" s="128"/>
      <c r="J517" s="128"/>
      <c r="K517" s="128"/>
      <c r="L517" s="129"/>
      <c r="M517" s="129"/>
      <c r="N517" s="129"/>
      <c r="O517" s="129"/>
      <c r="P517" s="129"/>
      <c r="Q517" s="129"/>
      <c r="R517" s="117">
        <f t="shared" si="0"/>
        <v>0</v>
      </c>
      <c r="S517" s="118">
        <f t="shared" si="1"/>
        <v>0</v>
      </c>
      <c r="T517" s="128"/>
      <c r="U517" s="128"/>
      <c r="V517" s="119"/>
      <c r="W517" s="119" t="str">
        <f>IF( ISBLANK(C517), "", VLOOKUP(C517, Poke_Ref!B:D, 3, FALSE) )</f>
        <v/>
      </c>
      <c r="X517" s="120" t="str">
        <f>IF( ISBLANK(C517), "", VLOOKUP(C517, Poke_Ref!B:E, 4, FALSE) )</f>
        <v/>
      </c>
      <c r="Y517" s="128"/>
      <c r="Z517" s="128"/>
      <c r="AA517" s="128"/>
      <c r="AB517" s="128"/>
      <c r="AC517" s="122" t="e">
        <f>IF(VLOOKUP(C517,Hidden_Abilities!B$2:C989, 2, FALSE) = J517, "YES", "NO")</f>
        <v>#N/A</v>
      </c>
    </row>
    <row r="518" spans="1:29" ht="26.25" customHeight="1" x14ac:dyDescent="0.2">
      <c r="A518" s="87"/>
      <c r="B518" s="111" t="str">
        <f t="array" aca="1" ref="B518" ca="1">IFERROR(IMAGE(INDEX(Poke_Ref!$C$2:$C$745, MATCH(C518, Poke_Ref!$B$2:$B$745,0)), 3), "")</f>
        <v/>
      </c>
      <c r="C518" s="128"/>
      <c r="D518" s="128"/>
      <c r="E518" s="129"/>
      <c r="F518" s="128"/>
      <c r="G518" s="129"/>
      <c r="H518" s="128"/>
      <c r="I518" s="128"/>
      <c r="J518" s="128"/>
      <c r="K518" s="128"/>
      <c r="L518" s="129"/>
      <c r="M518" s="129"/>
      <c r="N518" s="129"/>
      <c r="O518" s="129"/>
      <c r="P518" s="129"/>
      <c r="Q518" s="129"/>
      <c r="R518" s="117">
        <f t="shared" si="0"/>
        <v>0</v>
      </c>
      <c r="S518" s="118">
        <f t="shared" si="1"/>
        <v>0</v>
      </c>
      <c r="T518" s="128"/>
      <c r="U518" s="128"/>
      <c r="V518" s="119"/>
      <c r="W518" s="119" t="str">
        <f>IF( ISBLANK(C518), "", VLOOKUP(C518, Poke_Ref!B:D, 3, FALSE) )</f>
        <v/>
      </c>
      <c r="X518" s="120" t="str">
        <f>IF( ISBLANK(C518), "", VLOOKUP(C518, Poke_Ref!B:E, 4, FALSE) )</f>
        <v/>
      </c>
      <c r="Y518" s="128"/>
      <c r="Z518" s="128"/>
      <c r="AA518" s="128"/>
      <c r="AB518" s="128"/>
      <c r="AC518" s="122" t="e">
        <f>IF(VLOOKUP(C518,Hidden_Abilities!B$2:C989, 2, FALSE) = J518, "YES", "NO")</f>
        <v>#N/A</v>
      </c>
    </row>
    <row r="519" spans="1:29" ht="26.25" customHeight="1" x14ac:dyDescent="0.2">
      <c r="A519" s="87"/>
      <c r="B519" s="111" t="str">
        <f t="array" aca="1" ref="B519" ca="1">IFERROR(IMAGE(INDEX(Poke_Ref!$C$2:$C$745, MATCH(C519, Poke_Ref!$B$2:$B$745,0)), 3), "")</f>
        <v/>
      </c>
      <c r="C519" s="128"/>
      <c r="D519" s="128"/>
      <c r="E519" s="129"/>
      <c r="F519" s="128"/>
      <c r="G519" s="129"/>
      <c r="H519" s="128"/>
      <c r="I519" s="128"/>
      <c r="J519" s="128"/>
      <c r="K519" s="128"/>
      <c r="L519" s="129"/>
      <c r="M519" s="129"/>
      <c r="N519" s="129"/>
      <c r="O519" s="129"/>
      <c r="P519" s="129"/>
      <c r="Q519" s="129"/>
      <c r="R519" s="117">
        <f t="shared" si="0"/>
        <v>0</v>
      </c>
      <c r="S519" s="118">
        <f t="shared" si="1"/>
        <v>0</v>
      </c>
      <c r="T519" s="128"/>
      <c r="U519" s="128"/>
      <c r="V519" s="119"/>
      <c r="W519" s="119" t="str">
        <f>IF( ISBLANK(C519), "", VLOOKUP(C519, Poke_Ref!B:D, 3, FALSE) )</f>
        <v/>
      </c>
      <c r="X519" s="120" t="str">
        <f>IF( ISBLANK(C519), "", VLOOKUP(C519, Poke_Ref!B:E, 4, FALSE) )</f>
        <v/>
      </c>
      <c r="Y519" s="128"/>
      <c r="Z519" s="128"/>
      <c r="AA519" s="128"/>
      <c r="AB519" s="128"/>
      <c r="AC519" s="122" t="e">
        <f>IF(VLOOKUP(C519,Hidden_Abilities!B$2:C989, 2, FALSE) = J519, "YES", "NO")</f>
        <v>#N/A</v>
      </c>
    </row>
    <row r="520" spans="1:29" ht="26.25" customHeight="1" x14ac:dyDescent="0.2">
      <c r="A520" s="87"/>
      <c r="B520" s="111" t="str">
        <f t="array" aca="1" ref="B520" ca="1">IFERROR(IMAGE(INDEX(Poke_Ref!$C$2:$C$745, MATCH(C520, Poke_Ref!$B$2:$B$745,0)), 3), "")</f>
        <v/>
      </c>
      <c r="C520" s="128"/>
      <c r="D520" s="128"/>
      <c r="E520" s="129"/>
      <c r="F520" s="128"/>
      <c r="G520" s="129"/>
      <c r="H520" s="128"/>
      <c r="I520" s="128"/>
      <c r="J520" s="128"/>
      <c r="K520" s="128"/>
      <c r="L520" s="129"/>
      <c r="M520" s="129"/>
      <c r="N520" s="129"/>
      <c r="O520" s="129"/>
      <c r="P520" s="129"/>
      <c r="Q520" s="129"/>
      <c r="R520" s="117">
        <f t="shared" si="0"/>
        <v>0</v>
      </c>
      <c r="S520" s="118">
        <f t="shared" si="1"/>
        <v>0</v>
      </c>
      <c r="T520" s="128"/>
      <c r="U520" s="128"/>
      <c r="V520" s="119"/>
      <c r="W520" s="119" t="str">
        <f>IF( ISBLANK(C520), "", VLOOKUP(C520, Poke_Ref!B:D, 3, FALSE) )</f>
        <v/>
      </c>
      <c r="X520" s="120" t="str">
        <f>IF( ISBLANK(C520), "", VLOOKUP(C520, Poke_Ref!B:E, 4, FALSE) )</f>
        <v/>
      </c>
      <c r="Y520" s="128"/>
      <c r="Z520" s="128"/>
      <c r="AA520" s="128"/>
      <c r="AB520" s="128"/>
      <c r="AC520" s="122" t="e">
        <f>IF(VLOOKUP(C520,Hidden_Abilities!B$2:C989, 2, FALSE) = J520, "YES", "NO")</f>
        <v>#N/A</v>
      </c>
    </row>
    <row r="521" spans="1:29" ht="26.25" customHeight="1" x14ac:dyDescent="0.2">
      <c r="A521" s="87"/>
      <c r="B521" s="111" t="str">
        <f t="array" aca="1" ref="B521" ca="1">IFERROR(IMAGE(INDEX(Poke_Ref!$C$2:$C$745, MATCH(C521, Poke_Ref!$B$2:$B$745,0)), 3), "")</f>
        <v/>
      </c>
      <c r="C521" s="128"/>
      <c r="D521" s="128"/>
      <c r="E521" s="129"/>
      <c r="F521" s="128"/>
      <c r="G521" s="129"/>
      <c r="H521" s="128"/>
      <c r="I521" s="128"/>
      <c r="J521" s="128"/>
      <c r="K521" s="128"/>
      <c r="L521" s="129"/>
      <c r="M521" s="129"/>
      <c r="N521" s="129"/>
      <c r="O521" s="129"/>
      <c r="P521" s="129"/>
      <c r="Q521" s="129"/>
      <c r="R521" s="117">
        <f t="shared" si="0"/>
        <v>0</v>
      </c>
      <c r="S521" s="118">
        <f t="shared" si="1"/>
        <v>0</v>
      </c>
      <c r="T521" s="128"/>
      <c r="U521" s="128"/>
      <c r="V521" s="119"/>
      <c r="W521" s="119" t="str">
        <f>IF( ISBLANK(C521), "", VLOOKUP(C521, Poke_Ref!B:D, 3, FALSE) )</f>
        <v/>
      </c>
      <c r="X521" s="120" t="str">
        <f>IF( ISBLANK(C521), "", VLOOKUP(C521, Poke_Ref!B:E, 4, FALSE) )</f>
        <v/>
      </c>
      <c r="Y521" s="128"/>
      <c r="Z521" s="128"/>
      <c r="AA521" s="128"/>
      <c r="AB521" s="128"/>
      <c r="AC521" s="122" t="e">
        <f>IF(VLOOKUP(C521,Hidden_Abilities!B$2:C989, 2, FALSE) = J521, "YES", "NO")</f>
        <v>#N/A</v>
      </c>
    </row>
    <row r="522" spans="1:29" ht="26.25" customHeight="1" x14ac:dyDescent="0.2">
      <c r="A522" s="87"/>
      <c r="B522" s="111" t="str">
        <f t="array" aca="1" ref="B522" ca="1">IFERROR(IMAGE(INDEX(Poke_Ref!$C$2:$C$745, MATCH(C522, Poke_Ref!$B$2:$B$745,0)), 3), "")</f>
        <v/>
      </c>
      <c r="C522" s="128"/>
      <c r="D522" s="128"/>
      <c r="E522" s="129"/>
      <c r="F522" s="128"/>
      <c r="G522" s="129"/>
      <c r="H522" s="128"/>
      <c r="I522" s="128"/>
      <c r="J522" s="128"/>
      <c r="K522" s="128"/>
      <c r="L522" s="129"/>
      <c r="M522" s="129"/>
      <c r="N522" s="129"/>
      <c r="O522" s="129"/>
      <c r="P522" s="129"/>
      <c r="Q522" s="129"/>
      <c r="R522" s="117">
        <f t="shared" si="0"/>
        <v>0</v>
      </c>
      <c r="S522" s="118">
        <f t="shared" si="1"/>
        <v>0</v>
      </c>
      <c r="T522" s="128"/>
      <c r="U522" s="128"/>
      <c r="V522" s="119"/>
      <c r="W522" s="119" t="str">
        <f>IF( ISBLANK(C522), "", VLOOKUP(C522, Poke_Ref!B:D, 3, FALSE) )</f>
        <v/>
      </c>
      <c r="X522" s="120" t="str">
        <f>IF( ISBLANK(C522), "", VLOOKUP(C522, Poke_Ref!B:E, 4, FALSE) )</f>
        <v/>
      </c>
      <c r="Y522" s="128"/>
      <c r="Z522" s="128"/>
      <c r="AA522" s="128"/>
      <c r="AB522" s="128"/>
      <c r="AC522" s="122" t="e">
        <f>IF(VLOOKUP(C522,Hidden_Abilities!B$2:C989, 2, FALSE) = J522, "YES", "NO")</f>
        <v>#N/A</v>
      </c>
    </row>
    <row r="523" spans="1:29" ht="26.25" customHeight="1" x14ac:dyDescent="0.2">
      <c r="A523" s="87"/>
      <c r="B523" s="111" t="str">
        <f t="array" aca="1" ref="B523" ca="1">IFERROR(IMAGE(INDEX(Poke_Ref!$C$2:$C$745, MATCH(C523, Poke_Ref!$B$2:$B$745,0)), 3), "")</f>
        <v/>
      </c>
      <c r="C523" s="128"/>
      <c r="D523" s="128"/>
      <c r="E523" s="129"/>
      <c r="F523" s="128"/>
      <c r="G523" s="129"/>
      <c r="H523" s="128"/>
      <c r="I523" s="128"/>
      <c r="J523" s="128"/>
      <c r="K523" s="128"/>
      <c r="L523" s="129"/>
      <c r="M523" s="129"/>
      <c r="N523" s="129"/>
      <c r="O523" s="129"/>
      <c r="P523" s="129"/>
      <c r="Q523" s="129"/>
      <c r="R523" s="117">
        <f t="shared" si="0"/>
        <v>0</v>
      </c>
      <c r="S523" s="118">
        <f t="shared" si="1"/>
        <v>0</v>
      </c>
      <c r="T523" s="128"/>
      <c r="U523" s="128"/>
      <c r="V523" s="119"/>
      <c r="W523" s="119" t="str">
        <f>IF( ISBLANK(C523), "", VLOOKUP(C523, Poke_Ref!B:D, 3, FALSE) )</f>
        <v/>
      </c>
      <c r="X523" s="120" t="str">
        <f>IF( ISBLANK(C523), "", VLOOKUP(C523, Poke_Ref!B:E, 4, FALSE) )</f>
        <v/>
      </c>
      <c r="Y523" s="128"/>
      <c r="Z523" s="128"/>
      <c r="AA523" s="128"/>
      <c r="AB523" s="128"/>
      <c r="AC523" s="122" t="e">
        <f>IF(VLOOKUP(C523,Hidden_Abilities!B$2:C989, 2, FALSE) = J523, "YES", "NO")</f>
        <v>#N/A</v>
      </c>
    </row>
    <row r="524" spans="1:29" ht="26.25" customHeight="1" x14ac:dyDescent="0.2">
      <c r="A524" s="87"/>
      <c r="B524" s="111" t="str">
        <f t="array" aca="1" ref="B524" ca="1">IFERROR(IMAGE(INDEX(Poke_Ref!$C$2:$C$745, MATCH(C524, Poke_Ref!$B$2:$B$745,0)), 3), "")</f>
        <v/>
      </c>
      <c r="C524" s="128"/>
      <c r="D524" s="128"/>
      <c r="E524" s="129"/>
      <c r="F524" s="128"/>
      <c r="G524" s="129"/>
      <c r="H524" s="128"/>
      <c r="I524" s="128"/>
      <c r="J524" s="128"/>
      <c r="K524" s="128"/>
      <c r="L524" s="129"/>
      <c r="M524" s="129"/>
      <c r="N524" s="129"/>
      <c r="O524" s="129"/>
      <c r="P524" s="129"/>
      <c r="Q524" s="129"/>
      <c r="R524" s="117">
        <f t="shared" si="0"/>
        <v>0</v>
      </c>
      <c r="S524" s="118">
        <f t="shared" si="1"/>
        <v>0</v>
      </c>
      <c r="T524" s="128"/>
      <c r="U524" s="128"/>
      <c r="V524" s="119"/>
      <c r="W524" s="119" t="str">
        <f>IF( ISBLANK(C524), "", VLOOKUP(C524, Poke_Ref!B:D, 3, FALSE) )</f>
        <v/>
      </c>
      <c r="X524" s="120" t="str">
        <f>IF( ISBLANK(C524), "", VLOOKUP(C524, Poke_Ref!B:E, 4, FALSE) )</f>
        <v/>
      </c>
      <c r="Y524" s="128"/>
      <c r="Z524" s="128"/>
      <c r="AA524" s="128"/>
      <c r="AB524" s="128"/>
      <c r="AC524" s="122" t="e">
        <f>IF(VLOOKUP(C524,Hidden_Abilities!B$2:C989, 2, FALSE) = J524, "YES", "NO")</f>
        <v>#N/A</v>
      </c>
    </row>
    <row r="525" spans="1:29" ht="26.25" customHeight="1" x14ac:dyDescent="0.2">
      <c r="A525" s="87"/>
      <c r="B525" s="111" t="str">
        <f t="array" aca="1" ref="B525" ca="1">IFERROR(IMAGE(INDEX(Poke_Ref!$C$2:$C$745, MATCH(C525, Poke_Ref!$B$2:$B$745,0)), 3), "")</f>
        <v/>
      </c>
      <c r="C525" s="128"/>
      <c r="D525" s="128"/>
      <c r="E525" s="129"/>
      <c r="F525" s="128"/>
      <c r="G525" s="129"/>
      <c r="H525" s="128"/>
      <c r="I525" s="128"/>
      <c r="J525" s="128"/>
      <c r="K525" s="128"/>
      <c r="L525" s="129"/>
      <c r="M525" s="129"/>
      <c r="N525" s="129"/>
      <c r="O525" s="129"/>
      <c r="P525" s="129"/>
      <c r="Q525" s="129"/>
      <c r="R525" s="117">
        <f t="shared" si="0"/>
        <v>0</v>
      </c>
      <c r="S525" s="118">
        <f t="shared" si="1"/>
        <v>0</v>
      </c>
      <c r="T525" s="128"/>
      <c r="U525" s="128"/>
      <c r="V525" s="119"/>
      <c r="W525" s="119" t="str">
        <f>IF( ISBLANK(C525), "", VLOOKUP(C525, Poke_Ref!B:D, 3, FALSE) )</f>
        <v/>
      </c>
      <c r="X525" s="120" t="str">
        <f>IF( ISBLANK(C525), "", VLOOKUP(C525, Poke_Ref!B:E, 4, FALSE) )</f>
        <v/>
      </c>
      <c r="Y525" s="128"/>
      <c r="Z525" s="128"/>
      <c r="AA525" s="128"/>
      <c r="AB525" s="128"/>
      <c r="AC525" s="122" t="e">
        <f>IF(VLOOKUP(C525,Hidden_Abilities!B$2:C989, 2, FALSE) = J525, "YES", "NO")</f>
        <v>#N/A</v>
      </c>
    </row>
    <row r="526" spans="1:29" ht="26.25" customHeight="1" x14ac:dyDescent="0.2">
      <c r="A526" s="87"/>
      <c r="B526" s="111" t="str">
        <f t="array" aca="1" ref="B526" ca="1">IFERROR(IMAGE(INDEX(Poke_Ref!$C$2:$C$745, MATCH(C526, Poke_Ref!$B$2:$B$745,0)), 3), "")</f>
        <v/>
      </c>
      <c r="C526" s="128"/>
      <c r="D526" s="128"/>
      <c r="E526" s="129"/>
      <c r="F526" s="128"/>
      <c r="G526" s="129"/>
      <c r="H526" s="128"/>
      <c r="I526" s="128"/>
      <c r="J526" s="128"/>
      <c r="K526" s="128"/>
      <c r="L526" s="129"/>
      <c r="M526" s="129"/>
      <c r="N526" s="129"/>
      <c r="O526" s="129"/>
      <c r="P526" s="129"/>
      <c r="Q526" s="129"/>
      <c r="R526" s="117">
        <f t="shared" si="0"/>
        <v>0</v>
      </c>
      <c r="S526" s="118">
        <f t="shared" si="1"/>
        <v>0</v>
      </c>
      <c r="T526" s="128"/>
      <c r="U526" s="128"/>
      <c r="V526" s="119"/>
      <c r="W526" s="119" t="str">
        <f>IF( ISBLANK(C526), "", VLOOKUP(C526, Poke_Ref!B:D, 3, FALSE) )</f>
        <v/>
      </c>
      <c r="X526" s="120" t="str">
        <f>IF( ISBLANK(C526), "", VLOOKUP(C526, Poke_Ref!B:E, 4, FALSE) )</f>
        <v/>
      </c>
      <c r="Y526" s="128"/>
      <c r="Z526" s="128"/>
      <c r="AA526" s="128"/>
      <c r="AB526" s="128"/>
      <c r="AC526" s="122" t="e">
        <f>IF(VLOOKUP(C526,Hidden_Abilities!B$2:C989, 2, FALSE) = J526, "YES", "NO")</f>
        <v>#N/A</v>
      </c>
    </row>
    <row r="527" spans="1:29" ht="26.25" customHeight="1" x14ac:dyDescent="0.2">
      <c r="A527" s="87"/>
      <c r="B527" s="111" t="str">
        <f t="array" aca="1" ref="B527" ca="1">IFERROR(IMAGE(INDEX(Poke_Ref!$C$2:$C$745, MATCH(C527, Poke_Ref!$B$2:$B$745,0)), 3), "")</f>
        <v/>
      </c>
      <c r="C527" s="128"/>
      <c r="D527" s="128"/>
      <c r="E527" s="129"/>
      <c r="F527" s="128"/>
      <c r="G527" s="129"/>
      <c r="H527" s="128"/>
      <c r="I527" s="128"/>
      <c r="J527" s="128"/>
      <c r="K527" s="128"/>
      <c r="L527" s="129"/>
      <c r="M527" s="129"/>
      <c r="N527" s="129"/>
      <c r="O527" s="129"/>
      <c r="P527" s="129"/>
      <c r="Q527" s="129"/>
      <c r="R527" s="117">
        <f t="shared" si="0"/>
        <v>0</v>
      </c>
      <c r="S527" s="118">
        <f t="shared" si="1"/>
        <v>0</v>
      </c>
      <c r="T527" s="128"/>
      <c r="U527" s="128"/>
      <c r="V527" s="119"/>
      <c r="W527" s="119" t="str">
        <f>IF( ISBLANK(C527), "", VLOOKUP(C527, Poke_Ref!B:D, 3, FALSE) )</f>
        <v/>
      </c>
      <c r="X527" s="120" t="str">
        <f>IF( ISBLANK(C527), "", VLOOKUP(C527, Poke_Ref!B:E, 4, FALSE) )</f>
        <v/>
      </c>
      <c r="Y527" s="128"/>
      <c r="Z527" s="128"/>
      <c r="AA527" s="128"/>
      <c r="AB527" s="128"/>
      <c r="AC527" s="122" t="e">
        <f>IF(VLOOKUP(C527,Hidden_Abilities!B$2:C989, 2, FALSE) = J527, "YES", "NO")</f>
        <v>#N/A</v>
      </c>
    </row>
    <row r="528" spans="1:29" ht="26.25" customHeight="1" x14ac:dyDescent="0.2">
      <c r="A528" s="87"/>
      <c r="B528" s="111" t="str">
        <f t="array" aca="1" ref="B528" ca="1">IFERROR(IMAGE(INDEX(Poke_Ref!$C$2:$C$745, MATCH(C528, Poke_Ref!$B$2:$B$745,0)), 3), "")</f>
        <v/>
      </c>
      <c r="C528" s="128"/>
      <c r="D528" s="128"/>
      <c r="E528" s="129"/>
      <c r="F528" s="128"/>
      <c r="G528" s="129"/>
      <c r="H528" s="128"/>
      <c r="I528" s="128"/>
      <c r="J528" s="128"/>
      <c r="K528" s="128"/>
      <c r="L528" s="129"/>
      <c r="M528" s="129"/>
      <c r="N528" s="129"/>
      <c r="O528" s="129"/>
      <c r="P528" s="129"/>
      <c r="Q528" s="129"/>
      <c r="R528" s="117">
        <f t="shared" si="0"/>
        <v>0</v>
      </c>
      <c r="S528" s="118">
        <f t="shared" si="1"/>
        <v>0</v>
      </c>
      <c r="T528" s="128"/>
      <c r="U528" s="128"/>
      <c r="V528" s="119"/>
      <c r="W528" s="119" t="str">
        <f>IF( ISBLANK(C528), "", VLOOKUP(C528, Poke_Ref!B:D, 3, FALSE) )</f>
        <v/>
      </c>
      <c r="X528" s="120" t="str">
        <f>IF( ISBLANK(C528), "", VLOOKUP(C528, Poke_Ref!B:E, 4, FALSE) )</f>
        <v/>
      </c>
      <c r="Y528" s="128"/>
      <c r="Z528" s="128"/>
      <c r="AA528" s="128"/>
      <c r="AB528" s="128"/>
      <c r="AC528" s="122" t="e">
        <f>IF(VLOOKUP(C528,Hidden_Abilities!B$2:C989, 2, FALSE) = J528, "YES", "NO")</f>
        <v>#N/A</v>
      </c>
    </row>
    <row r="529" spans="1:29" ht="26.25" customHeight="1" x14ac:dyDescent="0.2">
      <c r="A529" s="87"/>
      <c r="B529" s="111" t="str">
        <f t="array" aca="1" ref="B529" ca="1">IFERROR(IMAGE(INDEX(Poke_Ref!$C$2:$C$745, MATCH(C529, Poke_Ref!$B$2:$B$745,0)), 3), "")</f>
        <v/>
      </c>
      <c r="C529" s="128"/>
      <c r="D529" s="128"/>
      <c r="E529" s="129"/>
      <c r="F529" s="128"/>
      <c r="G529" s="129"/>
      <c r="H529" s="128"/>
      <c r="I529" s="128"/>
      <c r="J529" s="128"/>
      <c r="K529" s="128"/>
      <c r="L529" s="129"/>
      <c r="M529" s="129"/>
      <c r="N529" s="129"/>
      <c r="O529" s="129"/>
      <c r="P529" s="129"/>
      <c r="Q529" s="129"/>
      <c r="R529" s="117">
        <f t="shared" si="0"/>
        <v>0</v>
      </c>
      <c r="S529" s="118">
        <f t="shared" si="1"/>
        <v>0</v>
      </c>
      <c r="T529" s="128"/>
      <c r="U529" s="128"/>
      <c r="V529" s="119"/>
      <c r="W529" s="119" t="str">
        <f>IF( ISBLANK(C529), "", VLOOKUP(C529, Poke_Ref!B:D, 3, FALSE) )</f>
        <v/>
      </c>
      <c r="X529" s="120" t="str">
        <f>IF( ISBLANK(C529), "", VLOOKUP(C529, Poke_Ref!B:E, 4, FALSE) )</f>
        <v/>
      </c>
      <c r="Y529" s="128"/>
      <c r="Z529" s="128"/>
      <c r="AA529" s="128"/>
      <c r="AB529" s="128"/>
      <c r="AC529" s="122" t="e">
        <f>IF(VLOOKUP(C529,Hidden_Abilities!B$2:C989, 2, FALSE) = J529, "YES", "NO")</f>
        <v>#N/A</v>
      </c>
    </row>
    <row r="530" spans="1:29" ht="26.25" customHeight="1" x14ac:dyDescent="0.2">
      <c r="A530" s="87"/>
      <c r="B530" s="111" t="str">
        <f t="array" aca="1" ref="B530" ca="1">IFERROR(IMAGE(INDEX(Poke_Ref!$C$2:$C$745, MATCH(C530, Poke_Ref!$B$2:$B$745,0)), 3), "")</f>
        <v/>
      </c>
      <c r="C530" s="128"/>
      <c r="D530" s="128"/>
      <c r="E530" s="129"/>
      <c r="F530" s="128"/>
      <c r="G530" s="129"/>
      <c r="H530" s="128"/>
      <c r="I530" s="128"/>
      <c r="J530" s="128"/>
      <c r="K530" s="128"/>
      <c r="L530" s="129"/>
      <c r="M530" s="129"/>
      <c r="N530" s="129"/>
      <c r="O530" s="129"/>
      <c r="P530" s="129"/>
      <c r="Q530" s="129"/>
      <c r="R530" s="117">
        <f t="shared" si="0"/>
        <v>0</v>
      </c>
      <c r="S530" s="118">
        <f t="shared" si="1"/>
        <v>0</v>
      </c>
      <c r="T530" s="128"/>
      <c r="U530" s="128"/>
      <c r="V530" s="119"/>
      <c r="W530" s="119" t="str">
        <f>IF( ISBLANK(C530), "", VLOOKUP(C530, Poke_Ref!B:D, 3, FALSE) )</f>
        <v/>
      </c>
      <c r="X530" s="120" t="str">
        <f>IF( ISBLANK(C530), "", VLOOKUP(C530, Poke_Ref!B:E, 4, FALSE) )</f>
        <v/>
      </c>
      <c r="Y530" s="128"/>
      <c r="Z530" s="128"/>
      <c r="AA530" s="128"/>
      <c r="AB530" s="128"/>
      <c r="AC530" s="122" t="e">
        <f>IF(VLOOKUP(C530,Hidden_Abilities!B$2:C989, 2, FALSE) = J530, "YES", "NO")</f>
        <v>#N/A</v>
      </c>
    </row>
    <row r="531" spans="1:29" ht="26.25" customHeight="1" x14ac:dyDescent="0.2">
      <c r="A531" s="87"/>
      <c r="B531" s="111" t="str">
        <f t="array" aca="1" ref="B531" ca="1">IFERROR(IMAGE(INDEX(Poke_Ref!$C$2:$C$745, MATCH(C531, Poke_Ref!$B$2:$B$745,0)), 3), "")</f>
        <v/>
      </c>
      <c r="C531" s="128"/>
      <c r="D531" s="128"/>
      <c r="E531" s="129"/>
      <c r="F531" s="128"/>
      <c r="G531" s="129"/>
      <c r="H531" s="128"/>
      <c r="I531" s="128"/>
      <c r="J531" s="128"/>
      <c r="K531" s="128"/>
      <c r="L531" s="129"/>
      <c r="M531" s="129"/>
      <c r="N531" s="129"/>
      <c r="O531" s="129"/>
      <c r="P531" s="129"/>
      <c r="Q531" s="129"/>
      <c r="R531" s="117">
        <f t="shared" si="0"/>
        <v>0</v>
      </c>
      <c r="S531" s="118">
        <f t="shared" si="1"/>
        <v>0</v>
      </c>
      <c r="T531" s="128"/>
      <c r="U531" s="128"/>
      <c r="V531" s="119"/>
      <c r="W531" s="119" t="str">
        <f>IF( ISBLANK(C531), "", VLOOKUP(C531, Poke_Ref!B:D, 3, FALSE) )</f>
        <v/>
      </c>
      <c r="X531" s="120" t="str">
        <f>IF( ISBLANK(C531), "", VLOOKUP(C531, Poke_Ref!B:E, 4, FALSE) )</f>
        <v/>
      </c>
      <c r="Y531" s="128"/>
      <c r="Z531" s="128"/>
      <c r="AA531" s="128"/>
      <c r="AB531" s="128"/>
      <c r="AC531" s="122" t="e">
        <f>IF(VLOOKUP(C531,Hidden_Abilities!B$2:C989, 2, FALSE) = J531, "YES", "NO")</f>
        <v>#N/A</v>
      </c>
    </row>
    <row r="532" spans="1:29" ht="26.25" customHeight="1" x14ac:dyDescent="0.2">
      <c r="A532" s="87"/>
      <c r="B532" s="111" t="str">
        <f t="array" aca="1" ref="B532" ca="1">IFERROR(IMAGE(INDEX(Poke_Ref!$C$2:$C$745, MATCH(C532, Poke_Ref!$B$2:$B$745,0)), 3), "")</f>
        <v/>
      </c>
      <c r="C532" s="128"/>
      <c r="D532" s="128"/>
      <c r="E532" s="129"/>
      <c r="F532" s="128"/>
      <c r="G532" s="129"/>
      <c r="H532" s="128"/>
      <c r="I532" s="128"/>
      <c r="J532" s="128"/>
      <c r="K532" s="128"/>
      <c r="L532" s="129"/>
      <c r="M532" s="129"/>
      <c r="N532" s="129"/>
      <c r="O532" s="129"/>
      <c r="P532" s="129"/>
      <c r="Q532" s="129"/>
      <c r="R532" s="117">
        <f t="shared" si="0"/>
        <v>0</v>
      </c>
      <c r="S532" s="118">
        <f t="shared" si="1"/>
        <v>0</v>
      </c>
      <c r="T532" s="128"/>
      <c r="U532" s="128"/>
      <c r="V532" s="119"/>
      <c r="W532" s="119" t="str">
        <f>IF( ISBLANK(C532), "", VLOOKUP(C532, Poke_Ref!B:D, 3, FALSE) )</f>
        <v/>
      </c>
      <c r="X532" s="120" t="str">
        <f>IF( ISBLANK(C532), "", VLOOKUP(C532, Poke_Ref!B:E, 4, FALSE) )</f>
        <v/>
      </c>
      <c r="Y532" s="128"/>
      <c r="Z532" s="128"/>
      <c r="AA532" s="128"/>
      <c r="AB532" s="128"/>
      <c r="AC532" s="122" t="e">
        <f>IF(VLOOKUP(C532,Hidden_Abilities!B$2:C989, 2, FALSE) = J532, "YES", "NO")</f>
        <v>#N/A</v>
      </c>
    </row>
    <row r="533" spans="1:29" ht="26.25" customHeight="1" x14ac:dyDescent="0.2">
      <c r="A533" s="87"/>
      <c r="B533" s="111" t="str">
        <f t="array" aca="1" ref="B533" ca="1">IFERROR(IMAGE(INDEX(Poke_Ref!$C$2:$C$745, MATCH(C533, Poke_Ref!$B$2:$B$745,0)), 3), "")</f>
        <v/>
      </c>
      <c r="C533" s="128"/>
      <c r="D533" s="128"/>
      <c r="E533" s="129"/>
      <c r="F533" s="128"/>
      <c r="G533" s="129"/>
      <c r="H533" s="128"/>
      <c r="I533" s="128"/>
      <c r="J533" s="128"/>
      <c r="K533" s="128"/>
      <c r="L533" s="129"/>
      <c r="M533" s="129"/>
      <c r="N533" s="129"/>
      <c r="O533" s="129"/>
      <c r="P533" s="129"/>
      <c r="Q533" s="129"/>
      <c r="R533" s="117">
        <f t="shared" si="0"/>
        <v>0</v>
      </c>
      <c r="S533" s="118">
        <f t="shared" si="1"/>
        <v>0</v>
      </c>
      <c r="T533" s="128"/>
      <c r="U533" s="128"/>
      <c r="V533" s="119"/>
      <c r="W533" s="119" t="str">
        <f>IF( ISBLANK(C533), "", VLOOKUP(C533, Poke_Ref!B:D, 3, FALSE) )</f>
        <v/>
      </c>
      <c r="X533" s="120" t="str">
        <f>IF( ISBLANK(C533), "", VLOOKUP(C533, Poke_Ref!B:E, 4, FALSE) )</f>
        <v/>
      </c>
      <c r="Y533" s="128"/>
      <c r="Z533" s="128"/>
      <c r="AA533" s="128"/>
      <c r="AB533" s="128"/>
      <c r="AC533" s="122" t="e">
        <f>IF(VLOOKUP(C533,Hidden_Abilities!B$2:C989, 2, FALSE) = J533, "YES", "NO")</f>
        <v>#N/A</v>
      </c>
    </row>
    <row r="534" spans="1:29" ht="26.25" customHeight="1" x14ac:dyDescent="0.2">
      <c r="A534" s="87"/>
      <c r="B534" s="111" t="str">
        <f t="array" aca="1" ref="B534" ca="1">IFERROR(IMAGE(INDEX(Poke_Ref!$C$2:$C$745, MATCH(C534, Poke_Ref!$B$2:$B$745,0)), 3), "")</f>
        <v/>
      </c>
      <c r="C534" s="128"/>
      <c r="D534" s="128"/>
      <c r="E534" s="129"/>
      <c r="F534" s="128"/>
      <c r="G534" s="129"/>
      <c r="H534" s="128"/>
      <c r="I534" s="128"/>
      <c r="J534" s="128"/>
      <c r="K534" s="128"/>
      <c r="L534" s="129"/>
      <c r="M534" s="129"/>
      <c r="N534" s="129"/>
      <c r="O534" s="129"/>
      <c r="P534" s="129"/>
      <c r="Q534" s="129"/>
      <c r="R534" s="117">
        <f t="shared" si="0"/>
        <v>0</v>
      </c>
      <c r="S534" s="118">
        <f t="shared" si="1"/>
        <v>0</v>
      </c>
      <c r="T534" s="128"/>
      <c r="U534" s="128"/>
      <c r="V534" s="119"/>
      <c r="W534" s="119" t="str">
        <f>IF( ISBLANK(C534), "", VLOOKUP(C534, Poke_Ref!B:D, 3, FALSE) )</f>
        <v/>
      </c>
      <c r="X534" s="120" t="str">
        <f>IF( ISBLANK(C534), "", VLOOKUP(C534, Poke_Ref!B:E, 4, FALSE) )</f>
        <v/>
      </c>
      <c r="Y534" s="128"/>
      <c r="Z534" s="128"/>
      <c r="AA534" s="128"/>
      <c r="AB534" s="128"/>
      <c r="AC534" s="122" t="e">
        <f>IF(VLOOKUP(C534,Hidden_Abilities!B$2:C989, 2, FALSE) = J534, "YES", "NO")</f>
        <v>#N/A</v>
      </c>
    </row>
    <row r="535" spans="1:29" ht="26.25" customHeight="1" x14ac:dyDescent="0.2">
      <c r="A535" s="87"/>
      <c r="B535" s="111" t="str">
        <f t="array" aca="1" ref="B535" ca="1">IFERROR(IMAGE(INDEX(Poke_Ref!$C$2:$C$745, MATCH(C535, Poke_Ref!$B$2:$B$745,0)), 3), "")</f>
        <v/>
      </c>
      <c r="C535" s="128"/>
      <c r="D535" s="128"/>
      <c r="E535" s="129"/>
      <c r="F535" s="128"/>
      <c r="G535" s="129"/>
      <c r="H535" s="128"/>
      <c r="I535" s="128"/>
      <c r="J535" s="128"/>
      <c r="K535" s="128"/>
      <c r="L535" s="129"/>
      <c r="M535" s="129"/>
      <c r="N535" s="129"/>
      <c r="O535" s="129"/>
      <c r="P535" s="129"/>
      <c r="Q535" s="129"/>
      <c r="R535" s="117">
        <f t="shared" si="0"/>
        <v>0</v>
      </c>
      <c r="S535" s="118">
        <f t="shared" si="1"/>
        <v>0</v>
      </c>
      <c r="T535" s="128"/>
      <c r="U535" s="128"/>
      <c r="V535" s="119"/>
      <c r="W535" s="119" t="str">
        <f>IF( ISBLANK(C535), "", VLOOKUP(C535, Poke_Ref!B:D, 3, FALSE) )</f>
        <v/>
      </c>
      <c r="X535" s="120" t="str">
        <f>IF( ISBLANK(C535), "", VLOOKUP(C535, Poke_Ref!B:E, 4, FALSE) )</f>
        <v/>
      </c>
      <c r="Y535" s="128"/>
      <c r="Z535" s="128"/>
      <c r="AA535" s="128"/>
      <c r="AB535" s="128"/>
      <c r="AC535" s="122" t="e">
        <f>IF(VLOOKUP(C535,Hidden_Abilities!B$2:C989, 2, FALSE) = J535, "YES", "NO")</f>
        <v>#N/A</v>
      </c>
    </row>
    <row r="536" spans="1:29" ht="26.25" customHeight="1" x14ac:dyDescent="0.2">
      <c r="A536" s="87"/>
      <c r="B536" s="111" t="str">
        <f t="array" aca="1" ref="B536" ca="1">IFERROR(IMAGE(INDEX(Poke_Ref!$C$2:$C$745, MATCH(C536, Poke_Ref!$B$2:$B$745,0)), 3), "")</f>
        <v/>
      </c>
      <c r="C536" s="128"/>
      <c r="D536" s="128"/>
      <c r="E536" s="129"/>
      <c r="F536" s="128"/>
      <c r="G536" s="129"/>
      <c r="H536" s="128"/>
      <c r="I536" s="128"/>
      <c r="J536" s="128"/>
      <c r="K536" s="128"/>
      <c r="L536" s="129"/>
      <c r="M536" s="129"/>
      <c r="N536" s="129"/>
      <c r="O536" s="129"/>
      <c r="P536" s="129"/>
      <c r="Q536" s="129"/>
      <c r="R536" s="117">
        <f t="shared" si="0"/>
        <v>0</v>
      </c>
      <c r="S536" s="118">
        <f t="shared" si="1"/>
        <v>0</v>
      </c>
      <c r="T536" s="128"/>
      <c r="U536" s="128"/>
      <c r="V536" s="119"/>
      <c r="W536" s="119" t="str">
        <f>IF( ISBLANK(C536), "", VLOOKUP(C536, Poke_Ref!B:D, 3, FALSE) )</f>
        <v/>
      </c>
      <c r="X536" s="120" t="str">
        <f>IF( ISBLANK(C536), "", VLOOKUP(C536, Poke_Ref!B:E, 4, FALSE) )</f>
        <v/>
      </c>
      <c r="Y536" s="128"/>
      <c r="Z536" s="128"/>
      <c r="AA536" s="128"/>
      <c r="AB536" s="128"/>
      <c r="AC536" s="122" t="e">
        <f>IF(VLOOKUP(C536,Hidden_Abilities!B$2:C989, 2, FALSE) = J536, "YES", "NO")</f>
        <v>#N/A</v>
      </c>
    </row>
    <row r="537" spans="1:29" ht="26.25" customHeight="1" x14ac:dyDescent="0.2">
      <c r="A537" s="87"/>
      <c r="B537" s="111" t="str">
        <f t="array" aca="1" ref="B537" ca="1">IFERROR(IMAGE(INDEX(Poke_Ref!$C$2:$C$745, MATCH(C537, Poke_Ref!$B$2:$B$745,0)), 3), "")</f>
        <v/>
      </c>
      <c r="C537" s="128"/>
      <c r="D537" s="128"/>
      <c r="E537" s="129"/>
      <c r="F537" s="128"/>
      <c r="G537" s="129"/>
      <c r="H537" s="128"/>
      <c r="I537" s="128"/>
      <c r="J537" s="128"/>
      <c r="K537" s="128"/>
      <c r="L537" s="129"/>
      <c r="M537" s="129"/>
      <c r="N537" s="129"/>
      <c r="O537" s="129"/>
      <c r="P537" s="129"/>
      <c r="Q537" s="129"/>
      <c r="R537" s="117">
        <f t="shared" si="0"/>
        <v>0</v>
      </c>
      <c r="S537" s="118">
        <f t="shared" si="1"/>
        <v>0</v>
      </c>
      <c r="T537" s="128"/>
      <c r="U537" s="128"/>
      <c r="V537" s="119"/>
      <c r="W537" s="119" t="str">
        <f>IF( ISBLANK(C537), "", VLOOKUP(C537, Poke_Ref!B:D, 3, FALSE) )</f>
        <v/>
      </c>
      <c r="X537" s="120" t="str">
        <f>IF( ISBLANK(C537), "", VLOOKUP(C537, Poke_Ref!B:E, 4, FALSE) )</f>
        <v/>
      </c>
      <c r="Y537" s="128"/>
      <c r="Z537" s="128"/>
      <c r="AA537" s="128"/>
      <c r="AB537" s="128"/>
      <c r="AC537" s="122" t="e">
        <f>IF(VLOOKUP(C537,Hidden_Abilities!B$2:C989, 2, FALSE) = J537, "YES", "NO")</f>
        <v>#N/A</v>
      </c>
    </row>
    <row r="538" spans="1:29" ht="26.25" customHeight="1" x14ac:dyDescent="0.2">
      <c r="A538" s="87"/>
      <c r="B538" s="111" t="str">
        <f t="array" aca="1" ref="B538" ca="1">IFERROR(IMAGE(INDEX(Poke_Ref!$C$2:$C$745, MATCH(C538, Poke_Ref!$B$2:$B$745,0)), 3), "")</f>
        <v/>
      </c>
      <c r="C538" s="128"/>
      <c r="D538" s="128"/>
      <c r="E538" s="129"/>
      <c r="F538" s="128"/>
      <c r="G538" s="129"/>
      <c r="H538" s="128"/>
      <c r="I538" s="128"/>
      <c r="J538" s="128"/>
      <c r="K538" s="128"/>
      <c r="L538" s="129"/>
      <c r="M538" s="129"/>
      <c r="N538" s="129"/>
      <c r="O538" s="129"/>
      <c r="P538" s="129"/>
      <c r="Q538" s="129"/>
      <c r="R538" s="117">
        <f t="shared" si="0"/>
        <v>0</v>
      </c>
      <c r="S538" s="118">
        <f t="shared" si="1"/>
        <v>0</v>
      </c>
      <c r="T538" s="128"/>
      <c r="U538" s="128"/>
      <c r="V538" s="119"/>
      <c r="W538" s="119" t="str">
        <f>IF( ISBLANK(C538), "", VLOOKUP(C538, Poke_Ref!B:D, 3, FALSE) )</f>
        <v/>
      </c>
      <c r="X538" s="120" t="str">
        <f>IF( ISBLANK(C538), "", VLOOKUP(C538, Poke_Ref!B:E, 4, FALSE) )</f>
        <v/>
      </c>
      <c r="Y538" s="128"/>
      <c r="Z538" s="128"/>
      <c r="AA538" s="128"/>
      <c r="AB538" s="128"/>
      <c r="AC538" s="122" t="e">
        <f>IF(VLOOKUP(C538,Hidden_Abilities!B$2:C989, 2, FALSE) = J538, "YES", "NO")</f>
        <v>#N/A</v>
      </c>
    </row>
    <row r="539" spans="1:29" ht="26.25" customHeight="1" x14ac:dyDescent="0.2">
      <c r="A539" s="87"/>
      <c r="B539" s="111" t="str">
        <f t="array" aca="1" ref="B539" ca="1">IFERROR(IMAGE(INDEX(Poke_Ref!$C$2:$C$745, MATCH(C539, Poke_Ref!$B$2:$B$745,0)), 3), "")</f>
        <v/>
      </c>
      <c r="C539" s="128"/>
      <c r="D539" s="128"/>
      <c r="E539" s="129"/>
      <c r="F539" s="128"/>
      <c r="G539" s="129"/>
      <c r="H539" s="128"/>
      <c r="I539" s="128"/>
      <c r="J539" s="128"/>
      <c r="K539" s="128"/>
      <c r="L539" s="129"/>
      <c r="M539" s="129"/>
      <c r="N539" s="129"/>
      <c r="O539" s="129"/>
      <c r="P539" s="129"/>
      <c r="Q539" s="129"/>
      <c r="R539" s="117">
        <f t="shared" si="0"/>
        <v>0</v>
      </c>
      <c r="S539" s="118">
        <f t="shared" si="1"/>
        <v>0</v>
      </c>
      <c r="T539" s="128"/>
      <c r="U539" s="128"/>
      <c r="V539" s="119"/>
      <c r="W539" s="119" t="str">
        <f>IF( ISBLANK(C539), "", VLOOKUP(C539, Poke_Ref!B:D, 3, FALSE) )</f>
        <v/>
      </c>
      <c r="X539" s="120" t="str">
        <f>IF( ISBLANK(C539), "", VLOOKUP(C539, Poke_Ref!B:E, 4, FALSE) )</f>
        <v/>
      </c>
      <c r="Y539" s="128"/>
      <c r="Z539" s="128"/>
      <c r="AA539" s="128"/>
      <c r="AB539" s="128"/>
      <c r="AC539" s="122" t="e">
        <f>IF(VLOOKUP(C539,Hidden_Abilities!B$2:C989, 2, FALSE) = J539, "YES", "NO")</f>
        <v>#N/A</v>
      </c>
    </row>
    <row r="540" spans="1:29" ht="26.25" customHeight="1" x14ac:dyDescent="0.2">
      <c r="A540" s="87"/>
      <c r="B540" s="111" t="str">
        <f t="array" aca="1" ref="B540" ca="1">IFERROR(IMAGE(INDEX(Poke_Ref!$C$2:$C$745, MATCH(C540, Poke_Ref!$B$2:$B$745,0)), 3), "")</f>
        <v/>
      </c>
      <c r="C540" s="128"/>
      <c r="D540" s="128"/>
      <c r="E540" s="129"/>
      <c r="F540" s="128"/>
      <c r="G540" s="129"/>
      <c r="H540" s="128"/>
      <c r="I540" s="128"/>
      <c r="J540" s="128"/>
      <c r="K540" s="128"/>
      <c r="L540" s="129"/>
      <c r="M540" s="129"/>
      <c r="N540" s="129"/>
      <c r="O540" s="129"/>
      <c r="P540" s="129"/>
      <c r="Q540" s="129"/>
      <c r="R540" s="117">
        <f t="shared" si="0"/>
        <v>0</v>
      </c>
      <c r="S540" s="118">
        <f t="shared" si="1"/>
        <v>0</v>
      </c>
      <c r="T540" s="128"/>
      <c r="U540" s="128"/>
      <c r="V540" s="119"/>
      <c r="W540" s="119" t="str">
        <f>IF( ISBLANK(C540), "", VLOOKUP(C540, Poke_Ref!B:D, 3, FALSE) )</f>
        <v/>
      </c>
      <c r="X540" s="120" t="str">
        <f>IF( ISBLANK(C540), "", VLOOKUP(C540, Poke_Ref!B:E, 4, FALSE) )</f>
        <v/>
      </c>
      <c r="Y540" s="128"/>
      <c r="Z540" s="128"/>
      <c r="AA540" s="128"/>
      <c r="AB540" s="128"/>
      <c r="AC540" s="122" t="e">
        <f>IF(VLOOKUP(C540,Hidden_Abilities!B$2:C989, 2, FALSE) = J540, "YES", "NO")</f>
        <v>#N/A</v>
      </c>
    </row>
    <row r="541" spans="1:29" ht="26.25" customHeight="1" x14ac:dyDescent="0.2">
      <c r="A541" s="87"/>
      <c r="B541" s="111" t="str">
        <f t="array" aca="1" ref="B541" ca="1">IFERROR(IMAGE(INDEX(Poke_Ref!$C$2:$C$745, MATCH(C541, Poke_Ref!$B$2:$B$745,0)), 3), "")</f>
        <v/>
      </c>
      <c r="C541" s="128"/>
      <c r="D541" s="128"/>
      <c r="E541" s="129"/>
      <c r="F541" s="128"/>
      <c r="G541" s="129"/>
      <c r="H541" s="128"/>
      <c r="I541" s="128"/>
      <c r="J541" s="128"/>
      <c r="K541" s="128"/>
      <c r="L541" s="129"/>
      <c r="M541" s="129"/>
      <c r="N541" s="129"/>
      <c r="O541" s="129"/>
      <c r="P541" s="129"/>
      <c r="Q541" s="129"/>
      <c r="R541" s="117">
        <f t="shared" si="0"/>
        <v>0</v>
      </c>
      <c r="S541" s="118">
        <f t="shared" si="1"/>
        <v>0</v>
      </c>
      <c r="T541" s="128"/>
      <c r="U541" s="128"/>
      <c r="V541" s="119"/>
      <c r="W541" s="119" t="str">
        <f>IF( ISBLANK(C541), "", VLOOKUP(C541, Poke_Ref!B:D, 3, FALSE) )</f>
        <v/>
      </c>
      <c r="X541" s="120" t="str">
        <f>IF( ISBLANK(C541), "", VLOOKUP(C541, Poke_Ref!B:E, 4, FALSE) )</f>
        <v/>
      </c>
      <c r="Y541" s="128"/>
      <c r="Z541" s="128"/>
      <c r="AA541" s="128"/>
      <c r="AB541" s="128"/>
      <c r="AC541" s="122" t="e">
        <f>IF(VLOOKUP(C541,Hidden_Abilities!B$2:C989, 2, FALSE) = J541, "YES", "NO")</f>
        <v>#N/A</v>
      </c>
    </row>
    <row r="542" spans="1:29" ht="26.25" customHeight="1" x14ac:dyDescent="0.2">
      <c r="A542" s="87"/>
      <c r="B542" s="111" t="str">
        <f t="array" aca="1" ref="B542" ca="1">IFERROR(IMAGE(INDEX(Poke_Ref!$C$2:$C$745, MATCH(C542, Poke_Ref!$B$2:$B$745,0)), 3), "")</f>
        <v/>
      </c>
      <c r="C542" s="128"/>
      <c r="D542" s="128"/>
      <c r="E542" s="129"/>
      <c r="F542" s="128"/>
      <c r="G542" s="129"/>
      <c r="H542" s="128"/>
      <c r="I542" s="128"/>
      <c r="J542" s="128"/>
      <c r="K542" s="128"/>
      <c r="L542" s="129"/>
      <c r="M542" s="129"/>
      <c r="N542" s="129"/>
      <c r="O542" s="129"/>
      <c r="P542" s="129"/>
      <c r="Q542" s="129"/>
      <c r="R542" s="117">
        <f t="shared" si="0"/>
        <v>0</v>
      </c>
      <c r="S542" s="118">
        <f t="shared" si="1"/>
        <v>0</v>
      </c>
      <c r="T542" s="128"/>
      <c r="U542" s="128"/>
      <c r="V542" s="119"/>
      <c r="W542" s="119" t="str">
        <f>IF( ISBLANK(C542), "", VLOOKUP(C542, Poke_Ref!B:D, 3, FALSE) )</f>
        <v/>
      </c>
      <c r="X542" s="120" t="str">
        <f>IF( ISBLANK(C542), "", VLOOKUP(C542, Poke_Ref!B:E, 4, FALSE) )</f>
        <v/>
      </c>
      <c r="Y542" s="128"/>
      <c r="Z542" s="128"/>
      <c r="AA542" s="128"/>
      <c r="AB542" s="128"/>
      <c r="AC542" s="122" t="e">
        <f>IF(VLOOKUP(C542,Hidden_Abilities!B$2:C989, 2, FALSE) = J542, "YES", "NO")</f>
        <v>#N/A</v>
      </c>
    </row>
    <row r="543" spans="1:29" ht="26.25" customHeight="1" x14ac:dyDescent="0.2">
      <c r="A543" s="87"/>
      <c r="B543" s="111" t="str">
        <f t="array" aca="1" ref="B543" ca="1">IFERROR(IMAGE(INDEX(Poke_Ref!$C$2:$C$745, MATCH(C543, Poke_Ref!$B$2:$B$745,0)), 3), "")</f>
        <v/>
      </c>
      <c r="C543" s="128"/>
      <c r="D543" s="128"/>
      <c r="E543" s="129"/>
      <c r="F543" s="128"/>
      <c r="G543" s="129"/>
      <c r="H543" s="128"/>
      <c r="I543" s="128"/>
      <c r="J543" s="128"/>
      <c r="K543" s="128"/>
      <c r="L543" s="129"/>
      <c r="M543" s="129"/>
      <c r="N543" s="129"/>
      <c r="O543" s="129"/>
      <c r="P543" s="129"/>
      <c r="Q543" s="129"/>
      <c r="R543" s="117">
        <f t="shared" si="0"/>
        <v>0</v>
      </c>
      <c r="S543" s="118">
        <f t="shared" si="1"/>
        <v>0</v>
      </c>
      <c r="T543" s="128"/>
      <c r="U543" s="128"/>
      <c r="V543" s="119"/>
      <c r="W543" s="119" t="str">
        <f>IF( ISBLANK(C543), "", VLOOKUP(C543, Poke_Ref!B:D, 3, FALSE) )</f>
        <v/>
      </c>
      <c r="X543" s="120" t="str">
        <f>IF( ISBLANK(C543), "", VLOOKUP(C543, Poke_Ref!B:E, 4, FALSE) )</f>
        <v/>
      </c>
      <c r="Y543" s="128"/>
      <c r="Z543" s="128"/>
      <c r="AA543" s="128"/>
      <c r="AB543" s="128"/>
      <c r="AC543" s="122" t="e">
        <f>IF(VLOOKUP(C543,Hidden_Abilities!B$2:C989, 2, FALSE) = J543, "YES", "NO")</f>
        <v>#N/A</v>
      </c>
    </row>
    <row r="544" spans="1:29" ht="26.25" customHeight="1" x14ac:dyDescent="0.2">
      <c r="A544" s="87"/>
      <c r="B544" s="111" t="str">
        <f t="array" aca="1" ref="B544" ca="1">IFERROR(IMAGE(INDEX(Poke_Ref!$C$2:$C$745, MATCH(C544, Poke_Ref!$B$2:$B$745,0)), 3), "")</f>
        <v/>
      </c>
      <c r="C544" s="128"/>
      <c r="D544" s="128"/>
      <c r="E544" s="129"/>
      <c r="F544" s="128"/>
      <c r="G544" s="129"/>
      <c r="H544" s="128"/>
      <c r="I544" s="128"/>
      <c r="J544" s="128"/>
      <c r="K544" s="128"/>
      <c r="L544" s="129"/>
      <c r="M544" s="129"/>
      <c r="N544" s="129"/>
      <c r="O544" s="129"/>
      <c r="P544" s="129"/>
      <c r="Q544" s="129"/>
      <c r="R544" s="117">
        <f t="shared" si="0"/>
        <v>0</v>
      </c>
      <c r="S544" s="118">
        <f t="shared" si="1"/>
        <v>0</v>
      </c>
      <c r="T544" s="128"/>
      <c r="U544" s="128"/>
      <c r="V544" s="119"/>
      <c r="W544" s="119" t="str">
        <f>IF( ISBLANK(C544), "", VLOOKUP(C544, Poke_Ref!B:D, 3, FALSE) )</f>
        <v/>
      </c>
      <c r="X544" s="120" t="str">
        <f>IF( ISBLANK(C544), "", VLOOKUP(C544, Poke_Ref!B:E, 4, FALSE) )</f>
        <v/>
      </c>
      <c r="Y544" s="128"/>
      <c r="Z544" s="128"/>
      <c r="AA544" s="128"/>
      <c r="AB544" s="128"/>
      <c r="AC544" s="122" t="e">
        <f>IF(VLOOKUP(C544,Hidden_Abilities!B$2:C989, 2, FALSE) = J544, "YES", "NO")</f>
        <v>#N/A</v>
      </c>
    </row>
    <row r="545" spans="1:29" ht="26.25" customHeight="1" x14ac:dyDescent="0.2">
      <c r="A545" s="87"/>
      <c r="B545" s="111" t="str">
        <f t="array" aca="1" ref="B545" ca="1">IFERROR(IMAGE(INDEX(Poke_Ref!$C$2:$C$745, MATCH(C545, Poke_Ref!$B$2:$B$745,0)), 3), "")</f>
        <v/>
      </c>
      <c r="C545" s="128"/>
      <c r="D545" s="128"/>
      <c r="E545" s="129"/>
      <c r="F545" s="128"/>
      <c r="G545" s="129"/>
      <c r="H545" s="128"/>
      <c r="I545" s="128"/>
      <c r="J545" s="128"/>
      <c r="K545" s="128"/>
      <c r="L545" s="129"/>
      <c r="M545" s="129"/>
      <c r="N545" s="129"/>
      <c r="O545" s="129"/>
      <c r="P545" s="129"/>
      <c r="Q545" s="129"/>
      <c r="R545" s="117">
        <f t="shared" si="0"/>
        <v>0</v>
      </c>
      <c r="S545" s="118">
        <f t="shared" si="1"/>
        <v>0</v>
      </c>
      <c r="T545" s="128"/>
      <c r="U545" s="128"/>
      <c r="V545" s="119"/>
      <c r="W545" s="119" t="str">
        <f>IF( ISBLANK(C545), "", VLOOKUP(C545, Poke_Ref!B:D, 3, FALSE) )</f>
        <v/>
      </c>
      <c r="X545" s="120" t="str">
        <f>IF( ISBLANK(C545), "", VLOOKUP(C545, Poke_Ref!B:E, 4, FALSE) )</f>
        <v/>
      </c>
      <c r="Y545" s="128"/>
      <c r="Z545" s="128"/>
      <c r="AA545" s="128"/>
      <c r="AB545" s="128"/>
      <c r="AC545" s="122" t="e">
        <f>IF(VLOOKUP(C545,Hidden_Abilities!B$2:C989, 2, FALSE) = J545, "YES", "NO")</f>
        <v>#N/A</v>
      </c>
    </row>
    <row r="546" spans="1:29" ht="26.25" customHeight="1" x14ac:dyDescent="0.2">
      <c r="A546" s="87"/>
      <c r="B546" s="111" t="str">
        <f t="array" aca="1" ref="B546" ca="1">IFERROR(IMAGE(INDEX(Poke_Ref!$C$2:$C$745, MATCH(C546, Poke_Ref!$B$2:$B$745,0)), 3), "")</f>
        <v/>
      </c>
      <c r="C546" s="128"/>
      <c r="D546" s="128"/>
      <c r="E546" s="129"/>
      <c r="F546" s="128"/>
      <c r="G546" s="129"/>
      <c r="H546" s="128"/>
      <c r="I546" s="128"/>
      <c r="J546" s="128"/>
      <c r="K546" s="128"/>
      <c r="L546" s="129"/>
      <c r="M546" s="129"/>
      <c r="N546" s="129"/>
      <c r="O546" s="129"/>
      <c r="P546" s="129"/>
      <c r="Q546" s="129"/>
      <c r="R546" s="117">
        <f t="shared" si="0"/>
        <v>0</v>
      </c>
      <c r="S546" s="118">
        <f t="shared" si="1"/>
        <v>0</v>
      </c>
      <c r="T546" s="128"/>
      <c r="U546" s="128"/>
      <c r="V546" s="119"/>
      <c r="W546" s="119" t="str">
        <f>IF( ISBLANK(C546), "", VLOOKUP(C546, Poke_Ref!B:D, 3, FALSE) )</f>
        <v/>
      </c>
      <c r="X546" s="120" t="str">
        <f>IF( ISBLANK(C546), "", VLOOKUP(C546, Poke_Ref!B:E, 4, FALSE) )</f>
        <v/>
      </c>
      <c r="Y546" s="128"/>
      <c r="Z546" s="128"/>
      <c r="AA546" s="128"/>
      <c r="AB546" s="128"/>
      <c r="AC546" s="122" t="e">
        <f>IF(VLOOKUP(C546,Hidden_Abilities!B$2:C989, 2, FALSE) = J546, "YES", "NO")</f>
        <v>#N/A</v>
      </c>
    </row>
    <row r="547" spans="1:29" ht="26.25" customHeight="1" x14ac:dyDescent="0.2">
      <c r="A547" s="87"/>
      <c r="B547" s="111" t="str">
        <f t="array" aca="1" ref="B547" ca="1">IFERROR(IMAGE(INDEX(Poke_Ref!$C$2:$C$745, MATCH(C547, Poke_Ref!$B$2:$B$745,0)), 3), "")</f>
        <v/>
      </c>
      <c r="C547" s="128"/>
      <c r="D547" s="128"/>
      <c r="E547" s="129"/>
      <c r="F547" s="128"/>
      <c r="G547" s="129"/>
      <c r="H547" s="128"/>
      <c r="I547" s="128"/>
      <c r="J547" s="128"/>
      <c r="K547" s="128"/>
      <c r="L547" s="129"/>
      <c r="M547" s="129"/>
      <c r="N547" s="129"/>
      <c r="O547" s="129"/>
      <c r="P547" s="129"/>
      <c r="Q547" s="129"/>
      <c r="R547" s="117">
        <f t="shared" si="0"/>
        <v>0</v>
      </c>
      <c r="S547" s="118">
        <f t="shared" si="1"/>
        <v>0</v>
      </c>
      <c r="T547" s="128"/>
      <c r="U547" s="128"/>
      <c r="V547" s="119"/>
      <c r="W547" s="119" t="str">
        <f>IF( ISBLANK(C547), "", VLOOKUP(C547, Poke_Ref!B:D, 3, FALSE) )</f>
        <v/>
      </c>
      <c r="X547" s="120" t="str">
        <f>IF( ISBLANK(C547), "", VLOOKUP(C547, Poke_Ref!B:E, 4, FALSE) )</f>
        <v/>
      </c>
      <c r="Y547" s="128"/>
      <c r="Z547" s="128"/>
      <c r="AA547" s="128"/>
      <c r="AB547" s="128"/>
      <c r="AC547" s="122" t="e">
        <f>IF(VLOOKUP(C547,Hidden_Abilities!B$2:C989, 2, FALSE) = J547, "YES", "NO")</f>
        <v>#N/A</v>
      </c>
    </row>
    <row r="548" spans="1:29" ht="26.25" customHeight="1" x14ac:dyDescent="0.2">
      <c r="A548" s="87"/>
      <c r="B548" s="111" t="str">
        <f t="array" aca="1" ref="B548" ca="1">IFERROR(IMAGE(INDEX(Poke_Ref!$C$2:$C$745, MATCH(C548, Poke_Ref!$B$2:$B$745,0)), 3), "")</f>
        <v/>
      </c>
      <c r="C548" s="128"/>
      <c r="D548" s="128"/>
      <c r="E548" s="129"/>
      <c r="F548" s="128"/>
      <c r="G548" s="129"/>
      <c r="H548" s="128"/>
      <c r="I548" s="128"/>
      <c r="J548" s="128"/>
      <c r="K548" s="128"/>
      <c r="L548" s="129"/>
      <c r="M548" s="129"/>
      <c r="N548" s="129"/>
      <c r="O548" s="129"/>
      <c r="P548" s="129"/>
      <c r="Q548" s="129"/>
      <c r="R548" s="117">
        <f t="shared" si="0"/>
        <v>0</v>
      </c>
      <c r="S548" s="118">
        <f t="shared" si="1"/>
        <v>0</v>
      </c>
      <c r="T548" s="128"/>
      <c r="U548" s="128"/>
      <c r="V548" s="119"/>
      <c r="W548" s="119" t="str">
        <f>IF( ISBLANK(C548), "", VLOOKUP(C548, Poke_Ref!B:D, 3, FALSE) )</f>
        <v/>
      </c>
      <c r="X548" s="120" t="str">
        <f>IF( ISBLANK(C548), "", VLOOKUP(C548, Poke_Ref!B:E, 4, FALSE) )</f>
        <v/>
      </c>
      <c r="Y548" s="128"/>
      <c r="Z548" s="128"/>
      <c r="AA548" s="128"/>
      <c r="AB548" s="128"/>
      <c r="AC548" s="122" t="e">
        <f>IF(VLOOKUP(C548,Hidden_Abilities!B$2:C989, 2, FALSE) = J548, "YES", "NO")</f>
        <v>#N/A</v>
      </c>
    </row>
    <row r="549" spans="1:29" ht="26.25" customHeight="1" x14ac:dyDescent="0.2">
      <c r="A549" s="87"/>
      <c r="B549" s="111" t="str">
        <f t="array" aca="1" ref="B549" ca="1">IFERROR(IMAGE(INDEX(Poke_Ref!$C$2:$C$745, MATCH(C549, Poke_Ref!$B$2:$B$745,0)), 3), "")</f>
        <v/>
      </c>
      <c r="C549" s="128"/>
      <c r="D549" s="128"/>
      <c r="E549" s="129"/>
      <c r="F549" s="128"/>
      <c r="G549" s="129"/>
      <c r="H549" s="128"/>
      <c r="I549" s="128"/>
      <c r="J549" s="128"/>
      <c r="K549" s="128"/>
      <c r="L549" s="129"/>
      <c r="M549" s="129"/>
      <c r="N549" s="129"/>
      <c r="O549" s="129"/>
      <c r="P549" s="129"/>
      <c r="Q549" s="129"/>
      <c r="R549" s="117">
        <f t="shared" si="0"/>
        <v>0</v>
      </c>
      <c r="S549" s="118">
        <f t="shared" si="1"/>
        <v>0</v>
      </c>
      <c r="T549" s="128"/>
      <c r="U549" s="128"/>
      <c r="V549" s="119"/>
      <c r="W549" s="119" t="str">
        <f>IF( ISBLANK(C549), "", VLOOKUP(C549, Poke_Ref!B:D, 3, FALSE) )</f>
        <v/>
      </c>
      <c r="X549" s="120" t="str">
        <f>IF( ISBLANK(C549), "", VLOOKUP(C549, Poke_Ref!B:E, 4, FALSE) )</f>
        <v/>
      </c>
      <c r="Y549" s="128"/>
      <c r="Z549" s="128"/>
      <c r="AA549" s="128"/>
      <c r="AB549" s="128"/>
      <c r="AC549" s="122" t="e">
        <f>IF(VLOOKUP(C549,Hidden_Abilities!B$2:C989, 2, FALSE) = J549, "YES", "NO")</f>
        <v>#N/A</v>
      </c>
    </row>
    <row r="550" spans="1:29" ht="26.25" customHeight="1" x14ac:dyDescent="0.2">
      <c r="A550" s="87"/>
      <c r="B550" s="111" t="str">
        <f t="array" aca="1" ref="B550" ca="1">IFERROR(IMAGE(INDEX(Poke_Ref!$C$2:$C$745, MATCH(C550, Poke_Ref!$B$2:$B$745,0)), 3), "")</f>
        <v/>
      </c>
      <c r="C550" s="128"/>
      <c r="D550" s="128"/>
      <c r="E550" s="129"/>
      <c r="F550" s="128"/>
      <c r="G550" s="129"/>
      <c r="H550" s="128"/>
      <c r="I550" s="128"/>
      <c r="J550" s="128"/>
      <c r="K550" s="128"/>
      <c r="L550" s="129"/>
      <c r="M550" s="129"/>
      <c r="N550" s="129"/>
      <c r="O550" s="129"/>
      <c r="P550" s="129"/>
      <c r="Q550" s="129"/>
      <c r="R550" s="117">
        <f t="shared" si="0"/>
        <v>0</v>
      </c>
      <c r="S550" s="118">
        <f t="shared" si="1"/>
        <v>0</v>
      </c>
      <c r="T550" s="128"/>
      <c r="U550" s="128"/>
      <c r="V550" s="119"/>
      <c r="W550" s="119" t="str">
        <f>IF( ISBLANK(C550), "", VLOOKUP(C550, Poke_Ref!B:D, 3, FALSE) )</f>
        <v/>
      </c>
      <c r="X550" s="120" t="str">
        <f>IF( ISBLANK(C550), "", VLOOKUP(C550, Poke_Ref!B:E, 4, FALSE) )</f>
        <v/>
      </c>
      <c r="Y550" s="128"/>
      <c r="Z550" s="128"/>
      <c r="AA550" s="128"/>
      <c r="AB550" s="128"/>
      <c r="AC550" s="122" t="e">
        <f>IF(VLOOKUP(C550,Hidden_Abilities!B$2:C989, 2, FALSE) = J550, "YES", "NO")</f>
        <v>#N/A</v>
      </c>
    </row>
    <row r="551" spans="1:29" ht="26.25" customHeight="1" x14ac:dyDescent="0.2">
      <c r="A551" s="87"/>
      <c r="B551" s="111" t="str">
        <f t="array" aca="1" ref="B551" ca="1">IFERROR(IMAGE(INDEX(Poke_Ref!$C$2:$C$745, MATCH(C551, Poke_Ref!$B$2:$B$745,0)), 3), "")</f>
        <v/>
      </c>
      <c r="C551" s="128"/>
      <c r="D551" s="128"/>
      <c r="E551" s="129"/>
      <c r="F551" s="128"/>
      <c r="G551" s="129"/>
      <c r="H551" s="128"/>
      <c r="I551" s="128"/>
      <c r="J551" s="128"/>
      <c r="K551" s="128"/>
      <c r="L551" s="129"/>
      <c r="M551" s="129"/>
      <c r="N551" s="129"/>
      <c r="O551" s="129"/>
      <c r="P551" s="129"/>
      <c r="Q551" s="129"/>
      <c r="R551" s="117">
        <f t="shared" si="0"/>
        <v>0</v>
      </c>
      <c r="S551" s="118">
        <f t="shared" si="1"/>
        <v>0</v>
      </c>
      <c r="T551" s="128"/>
      <c r="U551" s="128"/>
      <c r="V551" s="119"/>
      <c r="W551" s="119" t="str">
        <f>IF( ISBLANK(C551), "", VLOOKUP(C551, Poke_Ref!B:D, 3, FALSE) )</f>
        <v/>
      </c>
      <c r="X551" s="120" t="str">
        <f>IF( ISBLANK(C551), "", VLOOKUP(C551, Poke_Ref!B:E, 4, FALSE) )</f>
        <v/>
      </c>
      <c r="Y551" s="128"/>
      <c r="Z551" s="128"/>
      <c r="AA551" s="128"/>
      <c r="AB551" s="128"/>
      <c r="AC551" s="122" t="e">
        <f>IF(VLOOKUP(C551,Hidden_Abilities!B$2:C989, 2, FALSE) = J551, "YES", "NO")</f>
        <v>#N/A</v>
      </c>
    </row>
    <row r="552" spans="1:29" ht="26.25" customHeight="1" x14ac:dyDescent="0.2">
      <c r="A552" s="87"/>
      <c r="B552" s="111" t="str">
        <f t="array" aca="1" ref="B552" ca="1">IFERROR(IMAGE(INDEX(Poke_Ref!$C$2:$C$745, MATCH(C552, Poke_Ref!$B$2:$B$745,0)), 3), "")</f>
        <v/>
      </c>
      <c r="C552" s="128"/>
      <c r="D552" s="128"/>
      <c r="E552" s="129"/>
      <c r="F552" s="128"/>
      <c r="G552" s="129"/>
      <c r="H552" s="128"/>
      <c r="I552" s="128"/>
      <c r="J552" s="128"/>
      <c r="K552" s="128"/>
      <c r="L552" s="129"/>
      <c r="M552" s="129"/>
      <c r="N552" s="129"/>
      <c r="O552" s="129"/>
      <c r="P552" s="129"/>
      <c r="Q552" s="129"/>
      <c r="R552" s="117">
        <f t="shared" si="0"/>
        <v>0</v>
      </c>
      <c r="S552" s="118">
        <f t="shared" si="1"/>
        <v>0</v>
      </c>
      <c r="T552" s="128"/>
      <c r="U552" s="128"/>
      <c r="V552" s="119"/>
      <c r="W552" s="119" t="str">
        <f>IF( ISBLANK(C552), "", VLOOKUP(C552, Poke_Ref!B:D, 3, FALSE) )</f>
        <v/>
      </c>
      <c r="X552" s="120" t="str">
        <f>IF( ISBLANK(C552), "", VLOOKUP(C552, Poke_Ref!B:E, 4, FALSE) )</f>
        <v/>
      </c>
      <c r="Y552" s="128"/>
      <c r="Z552" s="128"/>
      <c r="AA552" s="128"/>
      <c r="AB552" s="128"/>
      <c r="AC552" s="122" t="e">
        <f>IF(VLOOKUP(C552,Hidden_Abilities!B$2:C989, 2, FALSE) = J552, "YES", "NO")</f>
        <v>#N/A</v>
      </c>
    </row>
    <row r="553" spans="1:29" ht="26.25" customHeight="1" x14ac:dyDescent="0.2">
      <c r="A553" s="87"/>
      <c r="B553" s="111" t="str">
        <f t="array" aca="1" ref="B553" ca="1">IFERROR(IMAGE(INDEX(Poke_Ref!$C$2:$C$745, MATCH(C553, Poke_Ref!$B$2:$B$745,0)), 3), "")</f>
        <v/>
      </c>
      <c r="C553" s="128"/>
      <c r="D553" s="128"/>
      <c r="E553" s="129"/>
      <c r="F553" s="128"/>
      <c r="G553" s="129"/>
      <c r="H553" s="128"/>
      <c r="I553" s="128"/>
      <c r="J553" s="128"/>
      <c r="K553" s="128"/>
      <c r="L553" s="129"/>
      <c r="M553" s="129"/>
      <c r="N553" s="129"/>
      <c r="O553" s="129"/>
      <c r="P553" s="129"/>
      <c r="Q553" s="129"/>
      <c r="R553" s="117">
        <f t="shared" si="0"/>
        <v>0</v>
      </c>
      <c r="S553" s="118">
        <f t="shared" si="1"/>
        <v>0</v>
      </c>
      <c r="T553" s="128"/>
      <c r="U553" s="128"/>
      <c r="V553" s="119"/>
      <c r="W553" s="119" t="str">
        <f>IF( ISBLANK(C553), "", VLOOKUP(C553, Poke_Ref!B:D, 3, FALSE) )</f>
        <v/>
      </c>
      <c r="X553" s="120" t="str">
        <f>IF( ISBLANK(C553), "", VLOOKUP(C553, Poke_Ref!B:E, 4, FALSE) )</f>
        <v/>
      </c>
      <c r="Y553" s="128"/>
      <c r="Z553" s="128"/>
      <c r="AA553" s="128"/>
      <c r="AB553" s="128"/>
      <c r="AC553" s="122" t="e">
        <f>IF(VLOOKUP(C553,Hidden_Abilities!B$2:C989, 2, FALSE) = J553, "YES", "NO")</f>
        <v>#N/A</v>
      </c>
    </row>
    <row r="554" spans="1:29" ht="26.25" customHeight="1" x14ac:dyDescent="0.2">
      <c r="A554" s="87"/>
      <c r="B554" s="111" t="str">
        <f t="array" aca="1" ref="B554" ca="1">IFERROR(IMAGE(INDEX(Poke_Ref!$C$2:$C$745, MATCH(C554, Poke_Ref!$B$2:$B$745,0)), 3), "")</f>
        <v/>
      </c>
      <c r="C554" s="128"/>
      <c r="D554" s="128"/>
      <c r="E554" s="129"/>
      <c r="F554" s="128"/>
      <c r="G554" s="129"/>
      <c r="H554" s="128"/>
      <c r="I554" s="128"/>
      <c r="J554" s="128"/>
      <c r="K554" s="128"/>
      <c r="L554" s="129"/>
      <c r="M554" s="129"/>
      <c r="N554" s="129"/>
      <c r="O554" s="129"/>
      <c r="P554" s="129"/>
      <c r="Q554" s="129"/>
      <c r="R554" s="117">
        <f t="shared" si="0"/>
        <v>0</v>
      </c>
      <c r="S554" s="118">
        <f t="shared" si="1"/>
        <v>0</v>
      </c>
      <c r="T554" s="128"/>
      <c r="U554" s="128"/>
      <c r="V554" s="119"/>
      <c r="W554" s="119" t="str">
        <f>IF( ISBLANK(C554), "", VLOOKUP(C554, Poke_Ref!B:D, 3, FALSE) )</f>
        <v/>
      </c>
      <c r="X554" s="120" t="str">
        <f>IF( ISBLANK(C554), "", VLOOKUP(C554, Poke_Ref!B:E, 4, FALSE) )</f>
        <v/>
      </c>
      <c r="Y554" s="128"/>
      <c r="Z554" s="128"/>
      <c r="AA554" s="128"/>
      <c r="AB554" s="128"/>
      <c r="AC554" s="122" t="e">
        <f>IF(VLOOKUP(C554,Hidden_Abilities!B$2:C989, 2, FALSE) = J554, "YES", "NO")</f>
        <v>#N/A</v>
      </c>
    </row>
    <row r="555" spans="1:29" ht="26.25" customHeight="1" x14ac:dyDescent="0.2">
      <c r="A555" s="87"/>
      <c r="B555" s="111" t="str">
        <f t="array" aca="1" ref="B555" ca="1">IFERROR(IMAGE(INDEX(Poke_Ref!$C$2:$C$745, MATCH(C555, Poke_Ref!$B$2:$B$745,0)), 3), "")</f>
        <v/>
      </c>
      <c r="C555" s="128"/>
      <c r="D555" s="128"/>
      <c r="E555" s="129"/>
      <c r="F555" s="128"/>
      <c r="G555" s="129"/>
      <c r="H555" s="128"/>
      <c r="I555" s="128"/>
      <c r="J555" s="128"/>
      <c r="K555" s="128"/>
      <c r="L555" s="129"/>
      <c r="M555" s="129"/>
      <c r="N555" s="129"/>
      <c r="O555" s="129"/>
      <c r="P555" s="129"/>
      <c r="Q555" s="129"/>
      <c r="R555" s="117">
        <f t="shared" si="0"/>
        <v>0</v>
      </c>
      <c r="S555" s="118">
        <f t="shared" si="1"/>
        <v>0</v>
      </c>
      <c r="T555" s="128"/>
      <c r="U555" s="128"/>
      <c r="V555" s="119"/>
      <c r="W555" s="119" t="str">
        <f>IF( ISBLANK(C555), "", VLOOKUP(C555, Poke_Ref!B:D, 3, FALSE) )</f>
        <v/>
      </c>
      <c r="X555" s="120" t="str">
        <f>IF( ISBLANK(C555), "", VLOOKUP(C555, Poke_Ref!B:E, 4, FALSE) )</f>
        <v/>
      </c>
      <c r="Y555" s="128"/>
      <c r="Z555" s="128"/>
      <c r="AA555" s="128"/>
      <c r="AB555" s="128"/>
      <c r="AC555" s="122" t="e">
        <f>IF(VLOOKUP(C555,Hidden_Abilities!B$2:C989, 2, FALSE) = J555, "YES", "NO")</f>
        <v>#N/A</v>
      </c>
    </row>
    <row r="556" spans="1:29" ht="26.25" customHeight="1" x14ac:dyDescent="0.2">
      <c r="A556" s="87"/>
      <c r="B556" s="111" t="str">
        <f t="array" aca="1" ref="B556" ca="1">IFERROR(IMAGE(INDEX(Poke_Ref!$C$2:$C$745, MATCH(C556, Poke_Ref!$B$2:$B$745,0)), 3), "")</f>
        <v/>
      </c>
      <c r="C556" s="128"/>
      <c r="D556" s="128"/>
      <c r="E556" s="129"/>
      <c r="F556" s="128"/>
      <c r="G556" s="129"/>
      <c r="H556" s="128"/>
      <c r="I556" s="128"/>
      <c r="J556" s="128"/>
      <c r="K556" s="128"/>
      <c r="L556" s="129"/>
      <c r="M556" s="129"/>
      <c r="N556" s="129"/>
      <c r="O556" s="129"/>
      <c r="P556" s="129"/>
      <c r="Q556" s="129"/>
      <c r="R556" s="117">
        <f t="shared" si="0"/>
        <v>0</v>
      </c>
      <c r="S556" s="118">
        <f t="shared" si="1"/>
        <v>0</v>
      </c>
      <c r="T556" s="128"/>
      <c r="U556" s="128"/>
      <c r="V556" s="119"/>
      <c r="W556" s="119" t="str">
        <f>IF( ISBLANK(C556), "", VLOOKUP(C556, Poke_Ref!B:D, 3, FALSE) )</f>
        <v/>
      </c>
      <c r="X556" s="120" t="str">
        <f>IF( ISBLANK(C556), "", VLOOKUP(C556, Poke_Ref!B:E, 4, FALSE) )</f>
        <v/>
      </c>
      <c r="Y556" s="128"/>
      <c r="Z556" s="128"/>
      <c r="AA556" s="128"/>
      <c r="AB556" s="128"/>
      <c r="AC556" s="122" t="e">
        <f>IF(VLOOKUP(C556,Hidden_Abilities!B$2:C989, 2, FALSE) = J556, "YES", "NO")</f>
        <v>#N/A</v>
      </c>
    </row>
    <row r="557" spans="1:29" ht="26.25" customHeight="1" x14ac:dyDescent="0.2">
      <c r="A557" s="87"/>
      <c r="B557" s="111" t="str">
        <f t="array" aca="1" ref="B557" ca="1">IFERROR(IMAGE(INDEX(Poke_Ref!$C$2:$C$745, MATCH(C557, Poke_Ref!$B$2:$B$745,0)), 3), "")</f>
        <v/>
      </c>
      <c r="C557" s="128"/>
      <c r="D557" s="128"/>
      <c r="E557" s="129"/>
      <c r="F557" s="128"/>
      <c r="G557" s="129"/>
      <c r="H557" s="128"/>
      <c r="I557" s="128"/>
      <c r="J557" s="128"/>
      <c r="K557" s="128"/>
      <c r="L557" s="129"/>
      <c r="M557" s="129"/>
      <c r="N557" s="129"/>
      <c r="O557" s="129"/>
      <c r="P557" s="129"/>
      <c r="Q557" s="129"/>
      <c r="R557" s="117">
        <f t="shared" si="0"/>
        <v>0</v>
      </c>
      <c r="S557" s="118">
        <f t="shared" si="1"/>
        <v>0</v>
      </c>
      <c r="T557" s="128"/>
      <c r="U557" s="128"/>
      <c r="V557" s="119"/>
      <c r="W557" s="119" t="str">
        <f>IF( ISBLANK(C557), "", VLOOKUP(C557, Poke_Ref!B:D, 3, FALSE) )</f>
        <v/>
      </c>
      <c r="X557" s="120" t="str">
        <f>IF( ISBLANK(C557), "", VLOOKUP(C557, Poke_Ref!B:E, 4, FALSE) )</f>
        <v/>
      </c>
      <c r="Y557" s="128"/>
      <c r="Z557" s="128"/>
      <c r="AA557" s="128"/>
      <c r="AB557" s="128"/>
      <c r="AC557" s="122" t="e">
        <f>IF(VLOOKUP(C557,Hidden_Abilities!B$2:C989, 2, FALSE) = J557, "YES", "NO")</f>
        <v>#N/A</v>
      </c>
    </row>
    <row r="558" spans="1:29" ht="26.25" customHeight="1" x14ac:dyDescent="0.2">
      <c r="A558" s="87"/>
      <c r="B558" s="111" t="str">
        <f t="array" aca="1" ref="B558" ca="1">IFERROR(IMAGE(INDEX(Poke_Ref!$C$2:$C$745, MATCH(C558, Poke_Ref!$B$2:$B$745,0)), 3), "")</f>
        <v/>
      </c>
      <c r="C558" s="128"/>
      <c r="D558" s="128"/>
      <c r="E558" s="129"/>
      <c r="F558" s="128"/>
      <c r="G558" s="129"/>
      <c r="H558" s="128"/>
      <c r="I558" s="128"/>
      <c r="J558" s="128"/>
      <c r="K558" s="128"/>
      <c r="L558" s="129"/>
      <c r="M558" s="129"/>
      <c r="N558" s="129"/>
      <c r="O558" s="129"/>
      <c r="P558" s="129"/>
      <c r="Q558" s="129"/>
      <c r="R558" s="117">
        <f t="shared" si="0"/>
        <v>0</v>
      </c>
      <c r="S558" s="118">
        <f t="shared" si="1"/>
        <v>0</v>
      </c>
      <c r="T558" s="128"/>
      <c r="U558" s="128"/>
      <c r="V558" s="119"/>
      <c r="W558" s="119" t="str">
        <f>IF( ISBLANK(C558), "", VLOOKUP(C558, Poke_Ref!B:D, 3, FALSE) )</f>
        <v/>
      </c>
      <c r="X558" s="120" t="str">
        <f>IF( ISBLANK(C558), "", VLOOKUP(C558, Poke_Ref!B:E, 4, FALSE) )</f>
        <v/>
      </c>
      <c r="Y558" s="128"/>
      <c r="Z558" s="128"/>
      <c r="AA558" s="128"/>
      <c r="AB558" s="128"/>
      <c r="AC558" s="122" t="e">
        <f>IF(VLOOKUP(C558,Hidden_Abilities!B$2:C989, 2, FALSE) = J558, "YES", "NO")</f>
        <v>#N/A</v>
      </c>
    </row>
    <row r="559" spans="1:29" ht="26.25" customHeight="1" x14ac:dyDescent="0.2">
      <c r="A559" s="87"/>
      <c r="B559" s="111" t="str">
        <f t="array" aca="1" ref="B559" ca="1">IFERROR(IMAGE(INDEX(Poke_Ref!$C$2:$C$745, MATCH(C559, Poke_Ref!$B$2:$B$745,0)), 3), "")</f>
        <v/>
      </c>
      <c r="C559" s="128"/>
      <c r="D559" s="128"/>
      <c r="E559" s="129"/>
      <c r="F559" s="128"/>
      <c r="G559" s="129"/>
      <c r="H559" s="128"/>
      <c r="I559" s="128"/>
      <c r="J559" s="128"/>
      <c r="K559" s="128"/>
      <c r="L559" s="129"/>
      <c r="M559" s="129"/>
      <c r="N559" s="129"/>
      <c r="O559" s="129"/>
      <c r="P559" s="129"/>
      <c r="Q559" s="129"/>
      <c r="R559" s="117">
        <f t="shared" si="0"/>
        <v>0</v>
      </c>
      <c r="S559" s="118">
        <f t="shared" si="1"/>
        <v>0</v>
      </c>
      <c r="T559" s="128"/>
      <c r="U559" s="128"/>
      <c r="V559" s="119"/>
      <c r="W559" s="119" t="str">
        <f>IF( ISBLANK(C559), "", VLOOKUP(C559, Poke_Ref!B:D, 3, FALSE) )</f>
        <v/>
      </c>
      <c r="X559" s="120" t="str">
        <f>IF( ISBLANK(C559), "", VLOOKUP(C559, Poke_Ref!B:E, 4, FALSE) )</f>
        <v/>
      </c>
      <c r="Y559" s="128"/>
      <c r="Z559" s="128"/>
      <c r="AA559" s="128"/>
      <c r="AB559" s="128"/>
      <c r="AC559" s="122" t="e">
        <f>IF(VLOOKUP(C559,Hidden_Abilities!B$2:C989, 2, FALSE) = J559, "YES", "NO")</f>
        <v>#N/A</v>
      </c>
    </row>
    <row r="560" spans="1:29" ht="26.25" customHeight="1" x14ac:dyDescent="0.2">
      <c r="A560" s="87"/>
      <c r="B560" s="111" t="str">
        <f t="array" aca="1" ref="B560" ca="1">IFERROR(IMAGE(INDEX(Poke_Ref!$C$2:$C$745, MATCH(C560, Poke_Ref!$B$2:$B$745,0)), 3), "")</f>
        <v/>
      </c>
      <c r="C560" s="128"/>
      <c r="D560" s="128"/>
      <c r="E560" s="129"/>
      <c r="F560" s="128"/>
      <c r="G560" s="129"/>
      <c r="H560" s="128"/>
      <c r="I560" s="128"/>
      <c r="J560" s="128"/>
      <c r="K560" s="128"/>
      <c r="L560" s="129"/>
      <c r="M560" s="129"/>
      <c r="N560" s="129"/>
      <c r="O560" s="129"/>
      <c r="P560" s="129"/>
      <c r="Q560" s="129"/>
      <c r="R560" s="117">
        <f t="shared" si="0"/>
        <v>0</v>
      </c>
      <c r="S560" s="118">
        <f t="shared" si="1"/>
        <v>0</v>
      </c>
      <c r="T560" s="128"/>
      <c r="U560" s="128"/>
      <c r="V560" s="119"/>
      <c r="W560" s="119" t="str">
        <f>IF( ISBLANK(C560), "", VLOOKUP(C560, Poke_Ref!B:D, 3, FALSE) )</f>
        <v/>
      </c>
      <c r="X560" s="120" t="str">
        <f>IF( ISBLANK(C560), "", VLOOKUP(C560, Poke_Ref!B:E, 4, FALSE) )</f>
        <v/>
      </c>
      <c r="Y560" s="128"/>
      <c r="Z560" s="128"/>
      <c r="AA560" s="128"/>
      <c r="AB560" s="128"/>
      <c r="AC560" s="122" t="e">
        <f>IF(VLOOKUP(C560,Hidden_Abilities!B$2:C989, 2, FALSE) = J560, "YES", "NO")</f>
        <v>#N/A</v>
      </c>
    </row>
    <row r="561" spans="1:29" ht="26.25" customHeight="1" x14ac:dyDescent="0.2">
      <c r="A561" s="87"/>
      <c r="B561" s="111" t="str">
        <f t="array" aca="1" ref="B561" ca="1">IFERROR(IMAGE(INDEX(Poke_Ref!$C$2:$C$745, MATCH(C561, Poke_Ref!$B$2:$B$745,0)), 3), "")</f>
        <v/>
      </c>
      <c r="C561" s="128"/>
      <c r="D561" s="128"/>
      <c r="E561" s="129"/>
      <c r="F561" s="128"/>
      <c r="G561" s="129"/>
      <c r="H561" s="128"/>
      <c r="I561" s="128"/>
      <c r="J561" s="128"/>
      <c r="K561" s="128"/>
      <c r="L561" s="129"/>
      <c r="M561" s="129"/>
      <c r="N561" s="129"/>
      <c r="O561" s="129"/>
      <c r="P561" s="129"/>
      <c r="Q561" s="129"/>
      <c r="R561" s="117">
        <f t="shared" si="0"/>
        <v>0</v>
      </c>
      <c r="S561" s="118">
        <f t="shared" si="1"/>
        <v>0</v>
      </c>
      <c r="T561" s="128"/>
      <c r="U561" s="128"/>
      <c r="V561" s="119"/>
      <c r="W561" s="119" t="str">
        <f>IF( ISBLANK(C561), "", VLOOKUP(C561, Poke_Ref!B:D, 3, FALSE) )</f>
        <v/>
      </c>
      <c r="X561" s="120" t="str">
        <f>IF( ISBLANK(C561), "", VLOOKUP(C561, Poke_Ref!B:E, 4, FALSE) )</f>
        <v/>
      </c>
      <c r="Y561" s="128"/>
      <c r="Z561" s="128"/>
      <c r="AA561" s="128"/>
      <c r="AB561" s="128"/>
      <c r="AC561" s="122" t="e">
        <f>IF(VLOOKUP(C561,Hidden_Abilities!B$2:C989, 2, FALSE) = J561, "YES", "NO")</f>
        <v>#N/A</v>
      </c>
    </row>
    <row r="562" spans="1:29" ht="26.25" customHeight="1" x14ac:dyDescent="0.2">
      <c r="A562" s="87"/>
      <c r="B562" s="111" t="str">
        <f t="array" aca="1" ref="B562" ca="1">IFERROR(IMAGE(INDEX(Poke_Ref!$C$2:$C$745, MATCH(C562, Poke_Ref!$B$2:$B$745,0)), 3), "")</f>
        <v/>
      </c>
      <c r="C562" s="128"/>
      <c r="D562" s="128"/>
      <c r="E562" s="129"/>
      <c r="F562" s="128"/>
      <c r="G562" s="129"/>
      <c r="H562" s="128"/>
      <c r="I562" s="128"/>
      <c r="J562" s="128"/>
      <c r="K562" s="128"/>
      <c r="L562" s="129"/>
      <c r="M562" s="129"/>
      <c r="N562" s="129"/>
      <c r="O562" s="129"/>
      <c r="P562" s="129"/>
      <c r="Q562" s="129"/>
      <c r="R562" s="117">
        <f t="shared" si="0"/>
        <v>0</v>
      </c>
      <c r="S562" s="118">
        <f t="shared" si="1"/>
        <v>0</v>
      </c>
      <c r="T562" s="128"/>
      <c r="U562" s="128"/>
      <c r="V562" s="119"/>
      <c r="W562" s="119" t="str">
        <f>IF( ISBLANK(C562), "", VLOOKUP(C562, Poke_Ref!B:D, 3, FALSE) )</f>
        <v/>
      </c>
      <c r="X562" s="120" t="str">
        <f>IF( ISBLANK(C562), "", VLOOKUP(C562, Poke_Ref!B:E, 4, FALSE) )</f>
        <v/>
      </c>
      <c r="Y562" s="128"/>
      <c r="Z562" s="128"/>
      <c r="AA562" s="128"/>
      <c r="AB562" s="128"/>
      <c r="AC562" s="122" t="e">
        <f>IF(VLOOKUP(C562,Hidden_Abilities!B$2:C989, 2, FALSE) = J562, "YES", "NO")</f>
        <v>#N/A</v>
      </c>
    </row>
    <row r="563" spans="1:29" ht="26.25" customHeight="1" x14ac:dyDescent="0.2">
      <c r="A563" s="87"/>
      <c r="B563" s="111" t="str">
        <f t="array" aca="1" ref="B563" ca="1">IFERROR(IMAGE(INDEX(Poke_Ref!$C$2:$C$745, MATCH(C563, Poke_Ref!$B$2:$B$745,0)), 3), "")</f>
        <v/>
      </c>
      <c r="C563" s="128"/>
      <c r="D563" s="128"/>
      <c r="E563" s="129"/>
      <c r="F563" s="128"/>
      <c r="G563" s="129"/>
      <c r="H563" s="128"/>
      <c r="I563" s="128"/>
      <c r="J563" s="128"/>
      <c r="K563" s="128"/>
      <c r="L563" s="129"/>
      <c r="M563" s="129"/>
      <c r="N563" s="129"/>
      <c r="O563" s="129"/>
      <c r="P563" s="129"/>
      <c r="Q563" s="129"/>
      <c r="R563" s="117">
        <f t="shared" si="0"/>
        <v>0</v>
      </c>
      <c r="S563" s="118">
        <f t="shared" si="1"/>
        <v>0</v>
      </c>
      <c r="T563" s="128"/>
      <c r="U563" s="128"/>
      <c r="V563" s="119"/>
      <c r="W563" s="119" t="str">
        <f>IF( ISBLANK(C563), "", VLOOKUP(C563, Poke_Ref!B:D, 3, FALSE) )</f>
        <v/>
      </c>
      <c r="X563" s="120" t="str">
        <f>IF( ISBLANK(C563), "", VLOOKUP(C563, Poke_Ref!B:E, 4, FALSE) )</f>
        <v/>
      </c>
      <c r="Y563" s="128"/>
      <c r="Z563" s="128"/>
      <c r="AA563" s="128"/>
      <c r="AB563" s="128"/>
      <c r="AC563" s="122" t="e">
        <f>IF(VLOOKUP(C563,Hidden_Abilities!B$2:C989, 2, FALSE) = J563, "YES", "NO")</f>
        <v>#N/A</v>
      </c>
    </row>
    <row r="564" spans="1:29" ht="26.25" customHeight="1" x14ac:dyDescent="0.2">
      <c r="A564" s="87"/>
      <c r="B564" s="111" t="str">
        <f t="array" aca="1" ref="B564" ca="1">IFERROR(IMAGE(INDEX(Poke_Ref!$C$2:$C$745, MATCH(C564, Poke_Ref!$B$2:$B$745,0)), 3), "")</f>
        <v/>
      </c>
      <c r="C564" s="128"/>
      <c r="D564" s="128"/>
      <c r="E564" s="129"/>
      <c r="F564" s="128"/>
      <c r="G564" s="129"/>
      <c r="H564" s="128"/>
      <c r="I564" s="128"/>
      <c r="J564" s="128"/>
      <c r="K564" s="128"/>
      <c r="L564" s="129"/>
      <c r="M564" s="129"/>
      <c r="N564" s="129"/>
      <c r="O564" s="129"/>
      <c r="P564" s="129"/>
      <c r="Q564" s="129"/>
      <c r="R564" s="117">
        <f t="shared" si="0"/>
        <v>0</v>
      </c>
      <c r="S564" s="118">
        <f t="shared" si="1"/>
        <v>0</v>
      </c>
      <c r="T564" s="128"/>
      <c r="U564" s="128"/>
      <c r="V564" s="119"/>
      <c r="W564" s="119" t="str">
        <f>IF( ISBLANK(C564), "", VLOOKUP(C564, Poke_Ref!B:D, 3, FALSE) )</f>
        <v/>
      </c>
      <c r="X564" s="120" t="str">
        <f>IF( ISBLANK(C564), "", VLOOKUP(C564, Poke_Ref!B:E, 4, FALSE) )</f>
        <v/>
      </c>
      <c r="Y564" s="128"/>
      <c r="Z564" s="128"/>
      <c r="AA564" s="128"/>
      <c r="AB564" s="128"/>
      <c r="AC564" s="122" t="e">
        <f>IF(VLOOKUP(C564,Hidden_Abilities!B$2:C989, 2, FALSE) = J564, "YES", "NO")</f>
        <v>#N/A</v>
      </c>
    </row>
    <row r="565" spans="1:29" ht="26.25" customHeight="1" x14ac:dyDescent="0.2">
      <c r="A565" s="87"/>
      <c r="B565" s="111" t="str">
        <f t="array" aca="1" ref="B565" ca="1">IFERROR(IMAGE(INDEX(Poke_Ref!$C$2:$C$745, MATCH(C565, Poke_Ref!$B$2:$B$745,0)), 3), "")</f>
        <v/>
      </c>
      <c r="C565" s="128"/>
      <c r="D565" s="128"/>
      <c r="E565" s="129"/>
      <c r="F565" s="128"/>
      <c r="G565" s="129"/>
      <c r="H565" s="128"/>
      <c r="I565" s="128"/>
      <c r="J565" s="128"/>
      <c r="K565" s="128"/>
      <c r="L565" s="129"/>
      <c r="M565" s="129"/>
      <c r="N565" s="129"/>
      <c r="O565" s="129"/>
      <c r="P565" s="129"/>
      <c r="Q565" s="129"/>
      <c r="R565" s="117">
        <f t="shared" si="0"/>
        <v>0</v>
      </c>
      <c r="S565" s="118">
        <f t="shared" si="1"/>
        <v>0</v>
      </c>
      <c r="T565" s="128"/>
      <c r="U565" s="128"/>
      <c r="V565" s="119"/>
      <c r="W565" s="119" t="str">
        <f>IF( ISBLANK(C565), "", VLOOKUP(C565, Poke_Ref!B:D, 3, FALSE) )</f>
        <v/>
      </c>
      <c r="X565" s="120" t="str">
        <f>IF( ISBLANK(C565), "", VLOOKUP(C565, Poke_Ref!B:E, 4, FALSE) )</f>
        <v/>
      </c>
      <c r="Y565" s="128"/>
      <c r="Z565" s="128"/>
      <c r="AA565" s="128"/>
      <c r="AB565" s="128"/>
      <c r="AC565" s="122" t="e">
        <f>IF(VLOOKUP(C565,Hidden_Abilities!B$2:C989, 2, FALSE) = J565, "YES", "NO")</f>
        <v>#N/A</v>
      </c>
    </row>
    <row r="566" spans="1:29" ht="26.25" customHeight="1" x14ac:dyDescent="0.2">
      <c r="A566" s="87"/>
      <c r="B566" s="111" t="str">
        <f t="array" aca="1" ref="B566" ca="1">IFERROR(IMAGE(INDEX(Poke_Ref!$C$2:$C$745, MATCH(C566, Poke_Ref!$B$2:$B$745,0)), 3), "")</f>
        <v/>
      </c>
      <c r="C566" s="128"/>
      <c r="D566" s="128"/>
      <c r="E566" s="129"/>
      <c r="F566" s="128"/>
      <c r="G566" s="129"/>
      <c r="H566" s="128"/>
      <c r="I566" s="128"/>
      <c r="J566" s="128"/>
      <c r="K566" s="128"/>
      <c r="L566" s="129"/>
      <c r="M566" s="129"/>
      <c r="N566" s="129"/>
      <c r="O566" s="129"/>
      <c r="P566" s="129"/>
      <c r="Q566" s="129"/>
      <c r="R566" s="117">
        <f t="shared" si="0"/>
        <v>0</v>
      </c>
      <c r="S566" s="118">
        <f t="shared" si="1"/>
        <v>0</v>
      </c>
      <c r="T566" s="128"/>
      <c r="U566" s="128"/>
      <c r="V566" s="119"/>
      <c r="W566" s="119" t="str">
        <f>IF( ISBLANK(C566), "", VLOOKUP(C566, Poke_Ref!B:D, 3, FALSE) )</f>
        <v/>
      </c>
      <c r="X566" s="120" t="str">
        <f>IF( ISBLANK(C566), "", VLOOKUP(C566, Poke_Ref!B:E, 4, FALSE) )</f>
        <v/>
      </c>
      <c r="Y566" s="128"/>
      <c r="Z566" s="128"/>
      <c r="AA566" s="128"/>
      <c r="AB566" s="128"/>
      <c r="AC566" s="122" t="e">
        <f>IF(VLOOKUP(C566,Hidden_Abilities!B$2:C989, 2, FALSE) = J566, "YES", "NO")</f>
        <v>#N/A</v>
      </c>
    </row>
    <row r="567" spans="1:29" ht="26.25" customHeight="1" x14ac:dyDescent="0.2">
      <c r="A567" s="87"/>
      <c r="B567" s="111" t="str">
        <f t="array" aca="1" ref="B567" ca="1">IFERROR(IMAGE(INDEX(Poke_Ref!$C$2:$C$745, MATCH(C567, Poke_Ref!$B$2:$B$745,0)), 3), "")</f>
        <v/>
      </c>
      <c r="C567" s="128"/>
      <c r="D567" s="128"/>
      <c r="E567" s="129"/>
      <c r="F567" s="128"/>
      <c r="G567" s="129"/>
      <c r="H567" s="128"/>
      <c r="I567" s="128"/>
      <c r="J567" s="128"/>
      <c r="K567" s="128"/>
      <c r="L567" s="129"/>
      <c r="M567" s="129"/>
      <c r="N567" s="129"/>
      <c r="O567" s="129"/>
      <c r="P567" s="129"/>
      <c r="Q567" s="129"/>
      <c r="R567" s="117">
        <f t="shared" si="0"/>
        <v>0</v>
      </c>
      <c r="S567" s="118">
        <f t="shared" si="1"/>
        <v>0</v>
      </c>
      <c r="T567" s="128"/>
      <c r="U567" s="128"/>
      <c r="V567" s="119"/>
      <c r="W567" s="119" t="str">
        <f>IF( ISBLANK(C567), "", VLOOKUP(C567, Poke_Ref!B:D, 3, FALSE) )</f>
        <v/>
      </c>
      <c r="X567" s="120" t="str">
        <f>IF( ISBLANK(C567), "", VLOOKUP(C567, Poke_Ref!B:E, 4, FALSE) )</f>
        <v/>
      </c>
      <c r="Y567" s="128"/>
      <c r="Z567" s="128"/>
      <c r="AA567" s="128"/>
      <c r="AB567" s="128"/>
      <c r="AC567" s="122" t="e">
        <f>IF(VLOOKUP(C567,Hidden_Abilities!B$2:C989, 2, FALSE) = J567, "YES", "NO")</f>
        <v>#N/A</v>
      </c>
    </row>
    <row r="568" spans="1:29" ht="26.25" customHeight="1" x14ac:dyDescent="0.2">
      <c r="A568" s="87"/>
      <c r="B568" s="111" t="str">
        <f t="array" aca="1" ref="B568" ca="1">IFERROR(IMAGE(INDEX(Poke_Ref!$C$2:$C$745, MATCH(C568, Poke_Ref!$B$2:$B$745,0)), 3), "")</f>
        <v/>
      </c>
      <c r="C568" s="128"/>
      <c r="D568" s="128"/>
      <c r="E568" s="129"/>
      <c r="F568" s="128"/>
      <c r="G568" s="129"/>
      <c r="H568" s="128"/>
      <c r="I568" s="128"/>
      <c r="J568" s="128"/>
      <c r="K568" s="128"/>
      <c r="L568" s="129"/>
      <c r="M568" s="129"/>
      <c r="N568" s="129"/>
      <c r="O568" s="129"/>
      <c r="P568" s="129"/>
      <c r="Q568" s="129"/>
      <c r="R568" s="117">
        <f t="shared" si="0"/>
        <v>0</v>
      </c>
      <c r="S568" s="118">
        <f t="shared" si="1"/>
        <v>0</v>
      </c>
      <c r="T568" s="128"/>
      <c r="U568" s="128"/>
      <c r="V568" s="119"/>
      <c r="W568" s="119" t="str">
        <f>IF( ISBLANK(C568), "", VLOOKUP(C568, Poke_Ref!B:D, 3, FALSE) )</f>
        <v/>
      </c>
      <c r="X568" s="120" t="str">
        <f>IF( ISBLANK(C568), "", VLOOKUP(C568, Poke_Ref!B:E, 4, FALSE) )</f>
        <v/>
      </c>
      <c r="Y568" s="128"/>
      <c r="Z568" s="128"/>
      <c r="AA568" s="128"/>
      <c r="AB568" s="128"/>
      <c r="AC568" s="122" t="e">
        <f>IF(VLOOKUP(C568,Hidden_Abilities!B$2:C989, 2, FALSE) = J568, "YES", "NO")</f>
        <v>#N/A</v>
      </c>
    </row>
    <row r="569" spans="1:29" ht="26.25" customHeight="1" x14ac:dyDescent="0.2">
      <c r="A569" s="87"/>
      <c r="B569" s="111" t="str">
        <f t="array" aca="1" ref="B569" ca="1">IFERROR(IMAGE(INDEX(Poke_Ref!$C$2:$C$745, MATCH(C569, Poke_Ref!$B$2:$B$745,0)), 3), "")</f>
        <v/>
      </c>
      <c r="C569" s="128"/>
      <c r="D569" s="128"/>
      <c r="E569" s="129"/>
      <c r="F569" s="128"/>
      <c r="G569" s="129"/>
      <c r="H569" s="128"/>
      <c r="I569" s="128"/>
      <c r="J569" s="128"/>
      <c r="K569" s="128"/>
      <c r="L569" s="129"/>
      <c r="M569" s="129"/>
      <c r="N569" s="129"/>
      <c r="O569" s="129"/>
      <c r="P569" s="129"/>
      <c r="Q569" s="129"/>
      <c r="R569" s="117">
        <f t="shared" si="0"/>
        <v>0</v>
      </c>
      <c r="S569" s="118">
        <f t="shared" si="1"/>
        <v>0</v>
      </c>
      <c r="T569" s="128"/>
      <c r="U569" s="128"/>
      <c r="V569" s="119"/>
      <c r="W569" s="119" t="str">
        <f>IF( ISBLANK(C569), "", VLOOKUP(C569, Poke_Ref!B:D, 3, FALSE) )</f>
        <v/>
      </c>
      <c r="X569" s="120" t="str">
        <f>IF( ISBLANK(C569), "", VLOOKUP(C569, Poke_Ref!B:E, 4, FALSE) )</f>
        <v/>
      </c>
      <c r="Y569" s="128"/>
      <c r="Z569" s="128"/>
      <c r="AA569" s="128"/>
      <c r="AB569" s="128"/>
      <c r="AC569" s="122" t="e">
        <f>IF(VLOOKUP(C569,Hidden_Abilities!B$2:C989, 2, FALSE) = J569, "YES", "NO")</f>
        <v>#N/A</v>
      </c>
    </row>
    <row r="570" spans="1:29" ht="26.25" customHeight="1" x14ac:dyDescent="0.2">
      <c r="A570" s="87"/>
      <c r="B570" s="111" t="str">
        <f t="array" aca="1" ref="B570" ca="1">IFERROR(IMAGE(INDEX(Poke_Ref!$C$2:$C$745, MATCH(C570, Poke_Ref!$B$2:$B$745,0)), 3), "")</f>
        <v/>
      </c>
      <c r="C570" s="128"/>
      <c r="D570" s="128"/>
      <c r="E570" s="129"/>
      <c r="F570" s="128"/>
      <c r="G570" s="129"/>
      <c r="H570" s="128"/>
      <c r="I570" s="128"/>
      <c r="J570" s="128"/>
      <c r="K570" s="128"/>
      <c r="L570" s="129"/>
      <c r="M570" s="129"/>
      <c r="N570" s="129"/>
      <c r="O570" s="129"/>
      <c r="P570" s="129"/>
      <c r="Q570" s="129"/>
      <c r="R570" s="117">
        <f t="shared" si="0"/>
        <v>0</v>
      </c>
      <c r="S570" s="118">
        <f t="shared" si="1"/>
        <v>0</v>
      </c>
      <c r="T570" s="128"/>
      <c r="U570" s="128"/>
      <c r="V570" s="119"/>
      <c r="W570" s="119" t="str">
        <f>IF( ISBLANK(C570), "", VLOOKUP(C570, Poke_Ref!B:D, 3, FALSE) )</f>
        <v/>
      </c>
      <c r="X570" s="120" t="str">
        <f>IF( ISBLANK(C570), "", VLOOKUP(C570, Poke_Ref!B:E, 4, FALSE) )</f>
        <v/>
      </c>
      <c r="Y570" s="128"/>
      <c r="Z570" s="128"/>
      <c r="AA570" s="128"/>
      <c r="AB570" s="128"/>
      <c r="AC570" s="122" t="e">
        <f>IF(VLOOKUP(C570,Hidden_Abilities!B$2:C989, 2, FALSE) = J570, "YES", "NO")</f>
        <v>#N/A</v>
      </c>
    </row>
    <row r="571" spans="1:29" ht="26.25" customHeight="1" x14ac:dyDescent="0.2">
      <c r="A571" s="87"/>
      <c r="B571" s="111" t="str">
        <f t="array" aca="1" ref="B571" ca="1">IFERROR(IMAGE(INDEX(Poke_Ref!$C$2:$C$745, MATCH(C571, Poke_Ref!$B$2:$B$745,0)), 3), "")</f>
        <v/>
      </c>
      <c r="C571" s="128"/>
      <c r="D571" s="128"/>
      <c r="E571" s="129"/>
      <c r="F571" s="128"/>
      <c r="G571" s="129"/>
      <c r="H571" s="128"/>
      <c r="I571" s="128"/>
      <c r="J571" s="128"/>
      <c r="K571" s="128"/>
      <c r="L571" s="129"/>
      <c r="M571" s="129"/>
      <c r="N571" s="129"/>
      <c r="O571" s="129"/>
      <c r="P571" s="129"/>
      <c r="Q571" s="129"/>
      <c r="R571" s="117">
        <f t="shared" si="0"/>
        <v>0</v>
      </c>
      <c r="S571" s="118">
        <f t="shared" si="1"/>
        <v>0</v>
      </c>
      <c r="T571" s="128"/>
      <c r="U571" s="128"/>
      <c r="V571" s="119"/>
      <c r="W571" s="119" t="str">
        <f>IF( ISBLANK(C571), "", VLOOKUP(C571, Poke_Ref!B:D, 3, FALSE) )</f>
        <v/>
      </c>
      <c r="X571" s="120" t="str">
        <f>IF( ISBLANK(C571), "", VLOOKUP(C571, Poke_Ref!B:E, 4, FALSE) )</f>
        <v/>
      </c>
      <c r="Y571" s="128"/>
      <c r="Z571" s="128"/>
      <c r="AA571" s="128"/>
      <c r="AB571" s="128"/>
      <c r="AC571" s="122" t="e">
        <f>IF(VLOOKUP(C571,Hidden_Abilities!B$2:C989, 2, FALSE) = J571, "YES", "NO")</f>
        <v>#N/A</v>
      </c>
    </row>
    <row r="572" spans="1:29" ht="26.25" customHeight="1" x14ac:dyDescent="0.2">
      <c r="A572" s="87"/>
      <c r="B572" s="111" t="str">
        <f t="array" aca="1" ref="B572" ca="1">IFERROR(IMAGE(INDEX(Poke_Ref!$C$2:$C$745, MATCH(C572, Poke_Ref!$B$2:$B$745,0)), 3), "")</f>
        <v/>
      </c>
      <c r="C572" s="128"/>
      <c r="D572" s="128"/>
      <c r="E572" s="129"/>
      <c r="F572" s="128"/>
      <c r="G572" s="129"/>
      <c r="H572" s="128"/>
      <c r="I572" s="128"/>
      <c r="J572" s="128"/>
      <c r="K572" s="128"/>
      <c r="L572" s="129"/>
      <c r="M572" s="129"/>
      <c r="N572" s="129"/>
      <c r="O572" s="129"/>
      <c r="P572" s="129"/>
      <c r="Q572" s="129"/>
      <c r="R572" s="117">
        <f t="shared" si="0"/>
        <v>0</v>
      </c>
      <c r="S572" s="118">
        <f t="shared" si="1"/>
        <v>0</v>
      </c>
      <c r="T572" s="128"/>
      <c r="U572" s="128"/>
      <c r="V572" s="119"/>
      <c r="W572" s="119" t="str">
        <f>IF( ISBLANK(C572), "", VLOOKUP(C572, Poke_Ref!B:D, 3, FALSE) )</f>
        <v/>
      </c>
      <c r="X572" s="120" t="str">
        <f>IF( ISBLANK(C572), "", VLOOKUP(C572, Poke_Ref!B:E, 4, FALSE) )</f>
        <v/>
      </c>
      <c r="Y572" s="128"/>
      <c r="Z572" s="128"/>
      <c r="AA572" s="128"/>
      <c r="AB572" s="128"/>
      <c r="AC572" s="122" t="e">
        <f>IF(VLOOKUP(C572,Hidden_Abilities!B$2:C989, 2, FALSE) = J572, "YES", "NO")</f>
        <v>#N/A</v>
      </c>
    </row>
    <row r="573" spans="1:29" ht="26.25" customHeight="1" x14ac:dyDescent="0.2">
      <c r="A573" s="87"/>
      <c r="B573" s="111" t="str">
        <f t="array" aca="1" ref="B573" ca="1">IFERROR(IMAGE(INDEX(Poke_Ref!$C$2:$C$745, MATCH(C573, Poke_Ref!$B$2:$B$745,0)), 3), "")</f>
        <v/>
      </c>
      <c r="C573" s="128"/>
      <c r="D573" s="128"/>
      <c r="E573" s="129"/>
      <c r="F573" s="128"/>
      <c r="G573" s="129"/>
      <c r="H573" s="128"/>
      <c r="I573" s="128"/>
      <c r="J573" s="128"/>
      <c r="K573" s="128"/>
      <c r="L573" s="129"/>
      <c r="M573" s="129"/>
      <c r="N573" s="129"/>
      <c r="O573" s="129"/>
      <c r="P573" s="129"/>
      <c r="Q573" s="129"/>
      <c r="R573" s="117">
        <f t="shared" si="0"/>
        <v>0</v>
      </c>
      <c r="S573" s="118">
        <f t="shared" si="1"/>
        <v>0</v>
      </c>
      <c r="T573" s="128"/>
      <c r="U573" s="128"/>
      <c r="V573" s="119"/>
      <c r="W573" s="119" t="str">
        <f>IF( ISBLANK(C573), "", VLOOKUP(C573, Poke_Ref!B:D, 3, FALSE) )</f>
        <v/>
      </c>
      <c r="X573" s="120" t="str">
        <f>IF( ISBLANK(C573), "", VLOOKUP(C573, Poke_Ref!B:E, 4, FALSE) )</f>
        <v/>
      </c>
      <c r="Y573" s="128"/>
      <c r="Z573" s="128"/>
      <c r="AA573" s="128"/>
      <c r="AB573" s="128"/>
      <c r="AC573" s="122" t="e">
        <f>IF(VLOOKUP(C573,Hidden_Abilities!B$2:C989, 2, FALSE) = J573, "YES", "NO")</f>
        <v>#N/A</v>
      </c>
    </row>
    <row r="574" spans="1:29" ht="26.25" customHeight="1" x14ac:dyDescent="0.2">
      <c r="A574" s="87"/>
      <c r="B574" s="111" t="str">
        <f t="array" aca="1" ref="B574" ca="1">IFERROR(IMAGE(INDEX(Poke_Ref!$C$2:$C$745, MATCH(C574, Poke_Ref!$B$2:$B$745,0)), 3), "")</f>
        <v/>
      </c>
      <c r="C574" s="128"/>
      <c r="D574" s="128"/>
      <c r="E574" s="129"/>
      <c r="F574" s="128"/>
      <c r="G574" s="129"/>
      <c r="H574" s="128"/>
      <c r="I574" s="128"/>
      <c r="J574" s="128"/>
      <c r="K574" s="128"/>
      <c r="L574" s="129"/>
      <c r="M574" s="129"/>
      <c r="N574" s="129"/>
      <c r="O574" s="129"/>
      <c r="P574" s="129"/>
      <c r="Q574" s="129"/>
      <c r="R574" s="117">
        <f t="shared" si="0"/>
        <v>0</v>
      </c>
      <c r="S574" s="118">
        <f t="shared" si="1"/>
        <v>0</v>
      </c>
      <c r="T574" s="128"/>
      <c r="U574" s="128"/>
      <c r="V574" s="119"/>
      <c r="W574" s="119" t="str">
        <f>IF( ISBLANK(C574), "", VLOOKUP(C574, Poke_Ref!B:D, 3, FALSE) )</f>
        <v/>
      </c>
      <c r="X574" s="120" t="str">
        <f>IF( ISBLANK(C574), "", VLOOKUP(C574, Poke_Ref!B:E, 4, FALSE) )</f>
        <v/>
      </c>
      <c r="Y574" s="128"/>
      <c r="Z574" s="128"/>
      <c r="AA574" s="128"/>
      <c r="AB574" s="128"/>
      <c r="AC574" s="122" t="e">
        <f>IF(VLOOKUP(C574,Hidden_Abilities!B$2:C989, 2, FALSE) = J574, "YES", "NO")</f>
        <v>#N/A</v>
      </c>
    </row>
    <row r="575" spans="1:29" ht="26.25" customHeight="1" x14ac:dyDescent="0.2">
      <c r="A575" s="87"/>
      <c r="B575" s="111" t="str">
        <f t="array" aca="1" ref="B575" ca="1">IFERROR(IMAGE(INDEX(Poke_Ref!$C$2:$C$745, MATCH(C575, Poke_Ref!$B$2:$B$745,0)), 3), "")</f>
        <v/>
      </c>
      <c r="C575" s="128"/>
      <c r="D575" s="128"/>
      <c r="E575" s="129"/>
      <c r="F575" s="128"/>
      <c r="G575" s="129"/>
      <c r="H575" s="128"/>
      <c r="I575" s="128"/>
      <c r="J575" s="128"/>
      <c r="K575" s="128"/>
      <c r="L575" s="129"/>
      <c r="M575" s="129"/>
      <c r="N575" s="129"/>
      <c r="O575" s="129"/>
      <c r="P575" s="129"/>
      <c r="Q575" s="129"/>
      <c r="R575" s="117">
        <f t="shared" si="0"/>
        <v>0</v>
      </c>
      <c r="S575" s="118">
        <f t="shared" si="1"/>
        <v>0</v>
      </c>
      <c r="T575" s="128"/>
      <c r="U575" s="128"/>
      <c r="V575" s="119"/>
      <c r="W575" s="119" t="str">
        <f>IF( ISBLANK(C575), "", VLOOKUP(C575, Poke_Ref!B:D, 3, FALSE) )</f>
        <v/>
      </c>
      <c r="X575" s="120" t="str">
        <f>IF( ISBLANK(C575), "", VLOOKUP(C575, Poke_Ref!B:E, 4, FALSE) )</f>
        <v/>
      </c>
      <c r="Y575" s="128"/>
      <c r="Z575" s="128"/>
      <c r="AA575" s="128"/>
      <c r="AB575" s="128"/>
      <c r="AC575" s="122" t="e">
        <f>IF(VLOOKUP(C575,Hidden_Abilities!B$2:C989, 2, FALSE) = J575, "YES", "NO")</f>
        <v>#N/A</v>
      </c>
    </row>
    <row r="576" spans="1:29" ht="26.25" customHeight="1" x14ac:dyDescent="0.2">
      <c r="A576" s="87"/>
      <c r="B576" s="111" t="str">
        <f t="array" aca="1" ref="B576" ca="1">IFERROR(IMAGE(INDEX(Poke_Ref!$C$2:$C$745, MATCH(C576, Poke_Ref!$B$2:$B$745,0)), 3), "")</f>
        <v/>
      </c>
      <c r="C576" s="128"/>
      <c r="D576" s="128"/>
      <c r="E576" s="129"/>
      <c r="F576" s="128"/>
      <c r="G576" s="129"/>
      <c r="H576" s="128"/>
      <c r="I576" s="128"/>
      <c r="J576" s="128"/>
      <c r="K576" s="128"/>
      <c r="L576" s="129"/>
      <c r="M576" s="129"/>
      <c r="N576" s="129"/>
      <c r="O576" s="129"/>
      <c r="P576" s="129"/>
      <c r="Q576" s="129"/>
      <c r="R576" s="117">
        <f t="shared" si="0"/>
        <v>0</v>
      </c>
      <c r="S576" s="118">
        <f t="shared" si="1"/>
        <v>0</v>
      </c>
      <c r="T576" s="128"/>
      <c r="U576" s="128"/>
      <c r="V576" s="119"/>
      <c r="W576" s="119" t="str">
        <f>IF( ISBLANK(C576), "", VLOOKUP(C576, Poke_Ref!B:D, 3, FALSE) )</f>
        <v/>
      </c>
      <c r="X576" s="120" t="str">
        <f>IF( ISBLANK(C576), "", VLOOKUP(C576, Poke_Ref!B:E, 4, FALSE) )</f>
        <v/>
      </c>
      <c r="Y576" s="128"/>
      <c r="Z576" s="128"/>
      <c r="AA576" s="128"/>
      <c r="AB576" s="128"/>
      <c r="AC576" s="122" t="e">
        <f>IF(VLOOKUP(C576,Hidden_Abilities!B$2:C989, 2, FALSE) = J576, "YES", "NO")</f>
        <v>#N/A</v>
      </c>
    </row>
    <row r="577" spans="1:29" ht="26.25" customHeight="1" x14ac:dyDescent="0.2">
      <c r="A577" s="87"/>
      <c r="B577" s="111" t="str">
        <f t="array" aca="1" ref="B577" ca="1">IFERROR(IMAGE(INDEX(Poke_Ref!$C$2:$C$745, MATCH(C577, Poke_Ref!$B$2:$B$745,0)), 3), "")</f>
        <v/>
      </c>
      <c r="C577" s="128"/>
      <c r="D577" s="128"/>
      <c r="E577" s="129"/>
      <c r="F577" s="128"/>
      <c r="G577" s="129"/>
      <c r="H577" s="128"/>
      <c r="I577" s="128"/>
      <c r="J577" s="128"/>
      <c r="K577" s="128"/>
      <c r="L577" s="129"/>
      <c r="M577" s="129"/>
      <c r="N577" s="129"/>
      <c r="O577" s="129"/>
      <c r="P577" s="129"/>
      <c r="Q577" s="129"/>
      <c r="R577" s="117">
        <f t="shared" si="0"/>
        <v>0</v>
      </c>
      <c r="S577" s="118">
        <f t="shared" si="1"/>
        <v>0</v>
      </c>
      <c r="T577" s="128"/>
      <c r="U577" s="128"/>
      <c r="V577" s="119"/>
      <c r="W577" s="119" t="str">
        <f>IF( ISBLANK(C577), "", VLOOKUP(C577, Poke_Ref!B:D, 3, FALSE) )</f>
        <v/>
      </c>
      <c r="X577" s="120" t="str">
        <f>IF( ISBLANK(C577), "", VLOOKUP(C577, Poke_Ref!B:E, 4, FALSE) )</f>
        <v/>
      </c>
      <c r="Y577" s="128"/>
      <c r="Z577" s="128"/>
      <c r="AA577" s="128"/>
      <c r="AB577" s="128"/>
      <c r="AC577" s="122" t="e">
        <f>IF(VLOOKUP(C577,Hidden_Abilities!B$2:C989, 2, FALSE) = J577, "YES", "NO")</f>
        <v>#N/A</v>
      </c>
    </row>
    <row r="578" spans="1:29" ht="26.25" customHeight="1" x14ac:dyDescent="0.2">
      <c r="A578" s="87"/>
      <c r="B578" s="111" t="str">
        <f t="array" aca="1" ref="B578" ca="1">IFERROR(IMAGE(INDEX(Poke_Ref!$C$2:$C$745, MATCH(C578, Poke_Ref!$B$2:$B$745,0)), 3), "")</f>
        <v/>
      </c>
      <c r="C578" s="128"/>
      <c r="D578" s="128"/>
      <c r="E578" s="129"/>
      <c r="F578" s="128"/>
      <c r="G578" s="129"/>
      <c r="H578" s="128"/>
      <c r="I578" s="128"/>
      <c r="J578" s="128"/>
      <c r="K578" s="128"/>
      <c r="L578" s="129"/>
      <c r="M578" s="129"/>
      <c r="N578" s="129"/>
      <c r="O578" s="129"/>
      <c r="P578" s="129"/>
      <c r="Q578" s="129"/>
      <c r="R578" s="117">
        <f t="shared" si="0"/>
        <v>0</v>
      </c>
      <c r="S578" s="118">
        <f t="shared" si="1"/>
        <v>0</v>
      </c>
      <c r="T578" s="128"/>
      <c r="U578" s="128"/>
      <c r="V578" s="119"/>
      <c r="W578" s="119" t="str">
        <f>IF( ISBLANK(C578), "", VLOOKUP(C578, Poke_Ref!B:D, 3, FALSE) )</f>
        <v/>
      </c>
      <c r="X578" s="120" t="str">
        <f>IF( ISBLANK(C578), "", VLOOKUP(C578, Poke_Ref!B:E, 4, FALSE) )</f>
        <v/>
      </c>
      <c r="Y578" s="128"/>
      <c r="Z578" s="128"/>
      <c r="AA578" s="128"/>
      <c r="AB578" s="128"/>
      <c r="AC578" s="122" t="e">
        <f>IF(VLOOKUP(C578,Hidden_Abilities!B$2:C989, 2, FALSE) = J578, "YES", "NO")</f>
        <v>#N/A</v>
      </c>
    </row>
    <row r="579" spans="1:29" ht="26.25" customHeight="1" x14ac:dyDescent="0.2">
      <c r="A579" s="87"/>
      <c r="B579" s="111" t="str">
        <f t="array" aca="1" ref="B579" ca="1">IFERROR(IMAGE(INDEX(Poke_Ref!$C$2:$C$745, MATCH(C579, Poke_Ref!$B$2:$B$745,0)), 3), "")</f>
        <v/>
      </c>
      <c r="C579" s="128"/>
      <c r="D579" s="128"/>
      <c r="E579" s="129"/>
      <c r="F579" s="128"/>
      <c r="G579" s="129"/>
      <c r="H579" s="128"/>
      <c r="I579" s="128"/>
      <c r="J579" s="128"/>
      <c r="K579" s="128"/>
      <c r="L579" s="129"/>
      <c r="M579" s="129"/>
      <c r="N579" s="129"/>
      <c r="O579" s="129"/>
      <c r="P579" s="129"/>
      <c r="Q579" s="129"/>
      <c r="R579" s="117">
        <f t="shared" si="0"/>
        <v>0</v>
      </c>
      <c r="S579" s="118">
        <f t="shared" si="1"/>
        <v>0</v>
      </c>
      <c r="T579" s="128"/>
      <c r="U579" s="128"/>
      <c r="V579" s="119"/>
      <c r="W579" s="119" t="str">
        <f>IF( ISBLANK(C579), "", VLOOKUP(C579, Poke_Ref!B:D, 3, FALSE) )</f>
        <v/>
      </c>
      <c r="X579" s="120" t="str">
        <f>IF( ISBLANK(C579), "", VLOOKUP(C579, Poke_Ref!B:E, 4, FALSE) )</f>
        <v/>
      </c>
      <c r="Y579" s="128"/>
      <c r="Z579" s="128"/>
      <c r="AA579" s="128"/>
      <c r="AB579" s="128"/>
      <c r="AC579" s="122" t="e">
        <f>IF(VLOOKUP(C579,Hidden_Abilities!B$2:C989, 2, FALSE) = J579, "YES", "NO")</f>
        <v>#N/A</v>
      </c>
    </row>
    <row r="580" spans="1:29" ht="26.25" customHeight="1" x14ac:dyDescent="0.2">
      <c r="A580" s="87"/>
      <c r="B580" s="111" t="str">
        <f t="array" aca="1" ref="B580" ca="1">IFERROR(IMAGE(INDEX(Poke_Ref!$C$2:$C$745, MATCH(C580, Poke_Ref!$B$2:$B$745,0)), 3), "")</f>
        <v/>
      </c>
      <c r="C580" s="128"/>
      <c r="D580" s="128"/>
      <c r="E580" s="129"/>
      <c r="F580" s="128"/>
      <c r="G580" s="129"/>
      <c r="H580" s="128"/>
      <c r="I580" s="128"/>
      <c r="J580" s="128"/>
      <c r="K580" s="128"/>
      <c r="L580" s="129"/>
      <c r="M580" s="129"/>
      <c r="N580" s="129"/>
      <c r="O580" s="129"/>
      <c r="P580" s="129"/>
      <c r="Q580" s="129"/>
      <c r="R580" s="117">
        <f t="shared" si="0"/>
        <v>0</v>
      </c>
      <c r="S580" s="118">
        <f t="shared" si="1"/>
        <v>0</v>
      </c>
      <c r="T580" s="128"/>
      <c r="U580" s="128"/>
      <c r="V580" s="119"/>
      <c r="W580" s="119" t="str">
        <f>IF( ISBLANK(C580), "", VLOOKUP(C580, Poke_Ref!B:D, 3, FALSE) )</f>
        <v/>
      </c>
      <c r="X580" s="120" t="str">
        <f>IF( ISBLANK(C580), "", VLOOKUP(C580, Poke_Ref!B:E, 4, FALSE) )</f>
        <v/>
      </c>
      <c r="Y580" s="128"/>
      <c r="Z580" s="128"/>
      <c r="AA580" s="128"/>
      <c r="AB580" s="128"/>
      <c r="AC580" s="122" t="e">
        <f>IF(VLOOKUP(C580,Hidden_Abilities!B$2:C989, 2, FALSE) = J580, "YES", "NO")</f>
        <v>#N/A</v>
      </c>
    </row>
    <row r="581" spans="1:29" ht="26.25" customHeight="1" x14ac:dyDescent="0.2">
      <c r="A581" s="87"/>
      <c r="B581" s="111" t="str">
        <f t="array" aca="1" ref="B581" ca="1">IFERROR(IMAGE(INDEX(Poke_Ref!$C$2:$C$745, MATCH(C581, Poke_Ref!$B$2:$B$745,0)), 3), "")</f>
        <v/>
      </c>
      <c r="C581" s="128"/>
      <c r="D581" s="128"/>
      <c r="E581" s="129"/>
      <c r="F581" s="128"/>
      <c r="G581" s="129"/>
      <c r="H581" s="128"/>
      <c r="I581" s="128"/>
      <c r="J581" s="128"/>
      <c r="K581" s="128"/>
      <c r="L581" s="129"/>
      <c r="M581" s="129"/>
      <c r="N581" s="129"/>
      <c r="O581" s="129"/>
      <c r="P581" s="129"/>
      <c r="Q581" s="129"/>
      <c r="R581" s="117">
        <f t="shared" si="0"/>
        <v>0</v>
      </c>
      <c r="S581" s="118">
        <f t="shared" si="1"/>
        <v>0</v>
      </c>
      <c r="T581" s="128"/>
      <c r="U581" s="128"/>
      <c r="V581" s="119"/>
      <c r="W581" s="119" t="str">
        <f>IF( ISBLANK(C581), "", VLOOKUP(C581, Poke_Ref!B:D, 3, FALSE) )</f>
        <v/>
      </c>
      <c r="X581" s="120" t="str">
        <f>IF( ISBLANK(C581), "", VLOOKUP(C581, Poke_Ref!B:E, 4, FALSE) )</f>
        <v/>
      </c>
      <c r="Y581" s="128"/>
      <c r="Z581" s="128"/>
      <c r="AA581" s="128"/>
      <c r="AB581" s="128"/>
      <c r="AC581" s="122" t="e">
        <f>IF(VLOOKUP(C581,Hidden_Abilities!B$2:C989, 2, FALSE) = J581, "YES", "NO")</f>
        <v>#N/A</v>
      </c>
    </row>
    <row r="582" spans="1:29" ht="26.25" customHeight="1" x14ac:dyDescent="0.2">
      <c r="A582" s="87"/>
      <c r="B582" s="111" t="str">
        <f t="array" aca="1" ref="B582" ca="1">IFERROR(IMAGE(INDEX(Poke_Ref!$C$2:$C$745, MATCH(C582, Poke_Ref!$B$2:$B$745,0)), 3), "")</f>
        <v/>
      </c>
      <c r="C582" s="128"/>
      <c r="D582" s="128"/>
      <c r="E582" s="129"/>
      <c r="F582" s="128"/>
      <c r="G582" s="129"/>
      <c r="H582" s="128"/>
      <c r="I582" s="128"/>
      <c r="J582" s="128"/>
      <c r="K582" s="128"/>
      <c r="L582" s="129"/>
      <c r="M582" s="129"/>
      <c r="N582" s="129"/>
      <c r="O582" s="129"/>
      <c r="P582" s="129"/>
      <c r="Q582" s="129"/>
      <c r="R582" s="117">
        <f t="shared" si="0"/>
        <v>0</v>
      </c>
      <c r="S582" s="118">
        <f t="shared" si="1"/>
        <v>0</v>
      </c>
      <c r="T582" s="128"/>
      <c r="U582" s="128"/>
      <c r="V582" s="119"/>
      <c r="W582" s="119" t="str">
        <f>IF( ISBLANK(C582), "", VLOOKUP(C582, Poke_Ref!B:D, 3, FALSE) )</f>
        <v/>
      </c>
      <c r="X582" s="120" t="str">
        <f>IF( ISBLANK(C582), "", VLOOKUP(C582, Poke_Ref!B:E, 4, FALSE) )</f>
        <v/>
      </c>
      <c r="Y582" s="128"/>
      <c r="Z582" s="128"/>
      <c r="AA582" s="128"/>
      <c r="AB582" s="128"/>
      <c r="AC582" s="122" t="e">
        <f>IF(VLOOKUP(C582,Hidden_Abilities!B$2:C989, 2, FALSE) = J582, "YES", "NO")</f>
        <v>#N/A</v>
      </c>
    </row>
    <row r="583" spans="1:29" ht="26.25" customHeight="1" x14ac:dyDescent="0.2">
      <c r="A583" s="87"/>
      <c r="B583" s="111" t="str">
        <f t="array" aca="1" ref="B583" ca="1">IFERROR(IMAGE(INDEX(Poke_Ref!$C$2:$C$745, MATCH(C583, Poke_Ref!$B$2:$B$745,0)), 3), "")</f>
        <v/>
      </c>
      <c r="C583" s="128"/>
      <c r="D583" s="128"/>
      <c r="E583" s="129"/>
      <c r="F583" s="128"/>
      <c r="G583" s="129"/>
      <c r="H583" s="128"/>
      <c r="I583" s="128"/>
      <c r="J583" s="128"/>
      <c r="K583" s="128"/>
      <c r="L583" s="129"/>
      <c r="M583" s="129"/>
      <c r="N583" s="129"/>
      <c r="O583" s="129"/>
      <c r="P583" s="129"/>
      <c r="Q583" s="129"/>
      <c r="R583" s="117">
        <f t="shared" si="0"/>
        <v>0</v>
      </c>
      <c r="S583" s="118">
        <f t="shared" si="1"/>
        <v>0</v>
      </c>
      <c r="T583" s="128"/>
      <c r="U583" s="128"/>
      <c r="V583" s="119"/>
      <c r="W583" s="119" t="str">
        <f>IF( ISBLANK(C583), "", VLOOKUP(C583, Poke_Ref!B:D, 3, FALSE) )</f>
        <v/>
      </c>
      <c r="X583" s="120" t="str">
        <f>IF( ISBLANK(C583), "", VLOOKUP(C583, Poke_Ref!B:E, 4, FALSE) )</f>
        <v/>
      </c>
      <c r="Y583" s="128"/>
      <c r="Z583" s="128"/>
      <c r="AA583" s="128"/>
      <c r="AB583" s="128"/>
      <c r="AC583" s="122" t="e">
        <f>IF(VLOOKUP(C583,Hidden_Abilities!B$2:C989, 2, FALSE) = J583, "YES", "NO")</f>
        <v>#N/A</v>
      </c>
    </row>
    <row r="584" spans="1:29" ht="26.25" customHeight="1" x14ac:dyDescent="0.2">
      <c r="A584" s="87"/>
      <c r="B584" s="111" t="str">
        <f t="array" aca="1" ref="B584" ca="1">IFERROR(IMAGE(INDEX(Poke_Ref!$C$2:$C$745, MATCH(C584, Poke_Ref!$B$2:$B$745,0)), 3), "")</f>
        <v/>
      </c>
      <c r="C584" s="128"/>
      <c r="D584" s="128"/>
      <c r="E584" s="129"/>
      <c r="F584" s="128"/>
      <c r="G584" s="129"/>
      <c r="H584" s="128"/>
      <c r="I584" s="128"/>
      <c r="J584" s="128"/>
      <c r="K584" s="128"/>
      <c r="L584" s="129"/>
      <c r="M584" s="129"/>
      <c r="N584" s="129"/>
      <c r="O584" s="129"/>
      <c r="P584" s="129"/>
      <c r="Q584" s="129"/>
      <c r="R584" s="117">
        <f t="shared" si="0"/>
        <v>0</v>
      </c>
      <c r="S584" s="118">
        <f t="shared" si="1"/>
        <v>0</v>
      </c>
      <c r="T584" s="128"/>
      <c r="U584" s="128"/>
      <c r="V584" s="119"/>
      <c r="W584" s="119" t="str">
        <f>IF( ISBLANK(C584), "", VLOOKUP(C584, Poke_Ref!B:D, 3, FALSE) )</f>
        <v/>
      </c>
      <c r="X584" s="120" t="str">
        <f>IF( ISBLANK(C584), "", VLOOKUP(C584, Poke_Ref!B:E, 4, FALSE) )</f>
        <v/>
      </c>
      <c r="Y584" s="128"/>
      <c r="Z584" s="128"/>
      <c r="AA584" s="128"/>
      <c r="AB584" s="128"/>
      <c r="AC584" s="122" t="e">
        <f>IF(VLOOKUP(C584,Hidden_Abilities!B$2:C989, 2, FALSE) = J584, "YES", "NO")</f>
        <v>#N/A</v>
      </c>
    </row>
    <row r="585" spans="1:29" ht="26.25" customHeight="1" x14ac:dyDescent="0.2">
      <c r="A585" s="87"/>
      <c r="B585" s="111" t="str">
        <f t="array" aca="1" ref="B585" ca="1">IFERROR(IMAGE(INDEX(Poke_Ref!$C$2:$C$745, MATCH(C585, Poke_Ref!$B$2:$B$745,0)), 3), "")</f>
        <v/>
      </c>
      <c r="C585" s="128"/>
      <c r="D585" s="128"/>
      <c r="E585" s="129"/>
      <c r="F585" s="128"/>
      <c r="G585" s="129"/>
      <c r="H585" s="128"/>
      <c r="I585" s="128"/>
      <c r="J585" s="128"/>
      <c r="K585" s="128"/>
      <c r="L585" s="129"/>
      <c r="M585" s="129"/>
      <c r="N585" s="129"/>
      <c r="O585" s="129"/>
      <c r="P585" s="129"/>
      <c r="Q585" s="129"/>
      <c r="R585" s="117">
        <f t="shared" si="0"/>
        <v>0</v>
      </c>
      <c r="S585" s="118">
        <f t="shared" si="1"/>
        <v>0</v>
      </c>
      <c r="T585" s="128"/>
      <c r="U585" s="128"/>
      <c r="V585" s="119"/>
      <c r="W585" s="119" t="str">
        <f>IF( ISBLANK(C585), "", VLOOKUP(C585, Poke_Ref!B:D, 3, FALSE) )</f>
        <v/>
      </c>
      <c r="X585" s="120" t="str">
        <f>IF( ISBLANK(C585), "", VLOOKUP(C585, Poke_Ref!B:E, 4, FALSE) )</f>
        <v/>
      </c>
      <c r="Y585" s="128"/>
      <c r="Z585" s="128"/>
      <c r="AA585" s="128"/>
      <c r="AB585" s="128"/>
      <c r="AC585" s="122" t="e">
        <f>IF(VLOOKUP(C585,Hidden_Abilities!B$2:C989, 2, FALSE) = J585, "YES", "NO")</f>
        <v>#N/A</v>
      </c>
    </row>
    <row r="586" spans="1:29" ht="26.25" customHeight="1" x14ac:dyDescent="0.2">
      <c r="A586" s="87"/>
      <c r="B586" s="111" t="str">
        <f t="array" aca="1" ref="B586" ca="1">IFERROR(IMAGE(INDEX(Poke_Ref!$C$2:$C$745, MATCH(C586, Poke_Ref!$B$2:$B$745,0)), 3), "")</f>
        <v/>
      </c>
      <c r="C586" s="128"/>
      <c r="D586" s="128"/>
      <c r="E586" s="129"/>
      <c r="F586" s="128"/>
      <c r="G586" s="129"/>
      <c r="H586" s="128"/>
      <c r="I586" s="128"/>
      <c r="J586" s="128"/>
      <c r="K586" s="128"/>
      <c r="L586" s="129"/>
      <c r="M586" s="129"/>
      <c r="N586" s="129"/>
      <c r="O586" s="129"/>
      <c r="P586" s="129"/>
      <c r="Q586" s="129"/>
      <c r="R586" s="117">
        <f t="shared" si="0"/>
        <v>0</v>
      </c>
      <c r="S586" s="118">
        <f t="shared" si="1"/>
        <v>0</v>
      </c>
      <c r="T586" s="128"/>
      <c r="U586" s="128"/>
      <c r="V586" s="119"/>
      <c r="W586" s="119" t="str">
        <f>IF( ISBLANK(C586), "", VLOOKUP(C586, Poke_Ref!B:D, 3, FALSE) )</f>
        <v/>
      </c>
      <c r="X586" s="120" t="str">
        <f>IF( ISBLANK(C586), "", VLOOKUP(C586, Poke_Ref!B:E, 4, FALSE) )</f>
        <v/>
      </c>
      <c r="Y586" s="128"/>
      <c r="Z586" s="128"/>
      <c r="AA586" s="128"/>
      <c r="AB586" s="128"/>
      <c r="AC586" s="122" t="e">
        <f>IF(VLOOKUP(C586,Hidden_Abilities!B$2:C989, 2, FALSE) = J586, "YES", "NO")</f>
        <v>#N/A</v>
      </c>
    </row>
    <row r="587" spans="1:29" ht="26.25" customHeight="1" x14ac:dyDescent="0.2">
      <c r="A587" s="87"/>
      <c r="B587" s="111" t="str">
        <f t="array" aca="1" ref="B587" ca="1">IFERROR(IMAGE(INDEX(Poke_Ref!$C$2:$C$745, MATCH(C587, Poke_Ref!$B$2:$B$745,0)), 3), "")</f>
        <v/>
      </c>
      <c r="C587" s="128"/>
      <c r="D587" s="128"/>
      <c r="E587" s="129"/>
      <c r="F587" s="128"/>
      <c r="G587" s="129"/>
      <c r="H587" s="128"/>
      <c r="I587" s="128"/>
      <c r="J587" s="128"/>
      <c r="K587" s="128"/>
      <c r="L587" s="129"/>
      <c r="M587" s="129"/>
      <c r="N587" s="129"/>
      <c r="O587" s="129"/>
      <c r="P587" s="129"/>
      <c r="Q587" s="129"/>
      <c r="R587" s="117">
        <f t="shared" si="0"/>
        <v>0</v>
      </c>
      <c r="S587" s="118">
        <f t="shared" si="1"/>
        <v>0</v>
      </c>
      <c r="T587" s="128"/>
      <c r="U587" s="128"/>
      <c r="V587" s="119"/>
      <c r="W587" s="119" t="str">
        <f>IF( ISBLANK(C587), "", VLOOKUP(C587, Poke_Ref!B:D, 3, FALSE) )</f>
        <v/>
      </c>
      <c r="X587" s="120" t="str">
        <f>IF( ISBLANK(C587), "", VLOOKUP(C587, Poke_Ref!B:E, 4, FALSE) )</f>
        <v/>
      </c>
      <c r="Y587" s="128"/>
      <c r="Z587" s="128"/>
      <c r="AA587" s="128"/>
      <c r="AB587" s="128"/>
      <c r="AC587" s="122" t="e">
        <f>IF(VLOOKUP(C587,Hidden_Abilities!B$2:C989, 2, FALSE) = J587, "YES", "NO")</f>
        <v>#N/A</v>
      </c>
    </row>
    <row r="588" spans="1:29" ht="26.25" customHeight="1" x14ac:dyDescent="0.2">
      <c r="A588" s="87"/>
      <c r="B588" s="111" t="str">
        <f t="array" aca="1" ref="B588" ca="1">IFERROR(IMAGE(INDEX(Poke_Ref!$C$2:$C$745, MATCH(C588, Poke_Ref!$B$2:$B$745,0)), 3), "")</f>
        <v/>
      </c>
      <c r="C588" s="128"/>
      <c r="D588" s="128"/>
      <c r="E588" s="129"/>
      <c r="F588" s="128"/>
      <c r="G588" s="129"/>
      <c r="H588" s="128"/>
      <c r="I588" s="128"/>
      <c r="J588" s="128"/>
      <c r="K588" s="128"/>
      <c r="L588" s="129"/>
      <c r="M588" s="129"/>
      <c r="N588" s="129"/>
      <c r="O588" s="129"/>
      <c r="P588" s="129"/>
      <c r="Q588" s="129"/>
      <c r="R588" s="117">
        <f t="shared" si="0"/>
        <v>0</v>
      </c>
      <c r="S588" s="118">
        <f t="shared" si="1"/>
        <v>0</v>
      </c>
      <c r="T588" s="128"/>
      <c r="U588" s="128"/>
      <c r="V588" s="119"/>
      <c r="W588" s="119" t="str">
        <f>IF( ISBLANK(C588), "", VLOOKUP(C588, Poke_Ref!B:D, 3, FALSE) )</f>
        <v/>
      </c>
      <c r="X588" s="120" t="str">
        <f>IF( ISBLANK(C588), "", VLOOKUP(C588, Poke_Ref!B:E, 4, FALSE) )</f>
        <v/>
      </c>
      <c r="Y588" s="128"/>
      <c r="Z588" s="128"/>
      <c r="AA588" s="128"/>
      <c r="AB588" s="128"/>
      <c r="AC588" s="122" t="e">
        <f>IF(VLOOKUP(C588,Hidden_Abilities!B$2:C989, 2, FALSE) = J588, "YES", "NO")</f>
        <v>#N/A</v>
      </c>
    </row>
    <row r="589" spans="1:29" ht="26.25" customHeight="1" x14ac:dyDescent="0.2">
      <c r="A589" s="87"/>
      <c r="B589" s="111" t="str">
        <f t="array" aca="1" ref="B589" ca="1">IFERROR(IMAGE(INDEX(Poke_Ref!$C$2:$C$745, MATCH(C589, Poke_Ref!$B$2:$B$745,0)), 3), "")</f>
        <v/>
      </c>
      <c r="C589" s="128"/>
      <c r="D589" s="128"/>
      <c r="E589" s="129"/>
      <c r="F589" s="128"/>
      <c r="G589" s="129"/>
      <c r="H589" s="128"/>
      <c r="I589" s="128"/>
      <c r="J589" s="128"/>
      <c r="K589" s="128"/>
      <c r="L589" s="129"/>
      <c r="M589" s="129"/>
      <c r="N589" s="129"/>
      <c r="O589" s="129"/>
      <c r="P589" s="129"/>
      <c r="Q589" s="129"/>
      <c r="R589" s="117">
        <f t="shared" si="0"/>
        <v>0</v>
      </c>
      <c r="S589" s="118">
        <f t="shared" si="1"/>
        <v>0</v>
      </c>
      <c r="T589" s="128"/>
      <c r="U589" s="128"/>
      <c r="V589" s="119"/>
      <c r="W589" s="119" t="str">
        <f>IF( ISBLANK(C589), "", VLOOKUP(C589, Poke_Ref!B:D, 3, FALSE) )</f>
        <v/>
      </c>
      <c r="X589" s="120" t="str">
        <f>IF( ISBLANK(C589), "", VLOOKUP(C589, Poke_Ref!B:E, 4, FALSE) )</f>
        <v/>
      </c>
      <c r="Y589" s="128"/>
      <c r="Z589" s="128"/>
      <c r="AA589" s="128"/>
      <c r="AB589" s="128"/>
      <c r="AC589" s="122" t="e">
        <f>IF(VLOOKUP(C589,Hidden_Abilities!B$2:C989, 2, FALSE) = J589, "YES", "NO")</f>
        <v>#N/A</v>
      </c>
    </row>
    <row r="590" spans="1:29" ht="26.25" customHeight="1" x14ac:dyDescent="0.2">
      <c r="A590" s="87"/>
      <c r="B590" s="111" t="str">
        <f t="array" aca="1" ref="B590" ca="1">IFERROR(IMAGE(INDEX(Poke_Ref!$C$2:$C$745, MATCH(C590, Poke_Ref!$B$2:$B$745,0)), 3), "")</f>
        <v/>
      </c>
      <c r="C590" s="128"/>
      <c r="D590" s="128"/>
      <c r="E590" s="129"/>
      <c r="F590" s="128"/>
      <c r="G590" s="129"/>
      <c r="H590" s="128"/>
      <c r="I590" s="128"/>
      <c r="J590" s="128"/>
      <c r="K590" s="128"/>
      <c r="L590" s="129"/>
      <c r="M590" s="129"/>
      <c r="N590" s="129"/>
      <c r="O590" s="129"/>
      <c r="P590" s="129"/>
      <c r="Q590" s="129"/>
      <c r="R590" s="117">
        <f t="shared" si="0"/>
        <v>0</v>
      </c>
      <c r="S590" s="118">
        <f t="shared" si="1"/>
        <v>0</v>
      </c>
      <c r="T590" s="128"/>
      <c r="U590" s="128"/>
      <c r="V590" s="119"/>
      <c r="W590" s="119" t="str">
        <f>IF( ISBLANK(C590), "", VLOOKUP(C590, Poke_Ref!B:D, 3, FALSE) )</f>
        <v/>
      </c>
      <c r="X590" s="120" t="str">
        <f>IF( ISBLANK(C590), "", VLOOKUP(C590, Poke_Ref!B:E, 4, FALSE) )</f>
        <v/>
      </c>
      <c r="Y590" s="128"/>
      <c r="Z590" s="128"/>
      <c r="AA590" s="128"/>
      <c r="AB590" s="128"/>
      <c r="AC590" s="122" t="e">
        <f>IF(VLOOKUP(C590,Hidden_Abilities!B$2:C989, 2, FALSE) = J590, "YES", "NO")</f>
        <v>#N/A</v>
      </c>
    </row>
    <row r="591" spans="1:29" ht="26.25" customHeight="1" x14ac:dyDescent="0.2">
      <c r="A591" s="87"/>
      <c r="B591" s="111" t="str">
        <f t="array" aca="1" ref="B591" ca="1">IFERROR(IMAGE(INDEX(Poke_Ref!$C$2:$C$745, MATCH(C591, Poke_Ref!$B$2:$B$745,0)), 3), "")</f>
        <v/>
      </c>
      <c r="C591" s="128"/>
      <c r="D591" s="128"/>
      <c r="E591" s="129"/>
      <c r="F591" s="128"/>
      <c r="G591" s="129"/>
      <c r="H591" s="128"/>
      <c r="I591" s="128"/>
      <c r="J591" s="128"/>
      <c r="K591" s="128"/>
      <c r="L591" s="129"/>
      <c r="M591" s="129"/>
      <c r="N591" s="129"/>
      <c r="O591" s="129"/>
      <c r="P591" s="129"/>
      <c r="Q591" s="129"/>
      <c r="R591" s="117">
        <f t="shared" si="0"/>
        <v>0</v>
      </c>
      <c r="S591" s="118">
        <f t="shared" si="1"/>
        <v>0</v>
      </c>
      <c r="T591" s="128"/>
      <c r="U591" s="128"/>
      <c r="V591" s="119"/>
      <c r="W591" s="119" t="str">
        <f>IF( ISBLANK(C591), "", VLOOKUP(C591, Poke_Ref!B:D, 3, FALSE) )</f>
        <v/>
      </c>
      <c r="X591" s="120" t="str">
        <f>IF( ISBLANK(C591), "", VLOOKUP(C591, Poke_Ref!B:E, 4, FALSE) )</f>
        <v/>
      </c>
      <c r="Y591" s="128"/>
      <c r="Z591" s="128"/>
      <c r="AA591" s="128"/>
      <c r="AB591" s="128"/>
      <c r="AC591" s="122" t="e">
        <f>IF(VLOOKUP(C591,Hidden_Abilities!B$2:C989, 2, FALSE) = J591, "YES", "NO")</f>
        <v>#N/A</v>
      </c>
    </row>
    <row r="592" spans="1:29" ht="26.25" customHeight="1" x14ac:dyDescent="0.2">
      <c r="A592" s="87"/>
      <c r="B592" s="111" t="str">
        <f t="array" aca="1" ref="B592" ca="1">IFERROR(IMAGE(INDEX(Poke_Ref!$C$2:$C$745, MATCH(C592, Poke_Ref!$B$2:$B$745,0)), 3), "")</f>
        <v/>
      </c>
      <c r="C592" s="128"/>
      <c r="D592" s="128"/>
      <c r="E592" s="129"/>
      <c r="F592" s="128"/>
      <c r="G592" s="129"/>
      <c r="H592" s="128"/>
      <c r="I592" s="128"/>
      <c r="J592" s="128"/>
      <c r="K592" s="128"/>
      <c r="L592" s="129"/>
      <c r="M592" s="129"/>
      <c r="N592" s="129"/>
      <c r="O592" s="129"/>
      <c r="P592" s="129"/>
      <c r="Q592" s="129"/>
      <c r="R592" s="117">
        <f t="shared" si="0"/>
        <v>0</v>
      </c>
      <c r="S592" s="118">
        <f t="shared" si="1"/>
        <v>0</v>
      </c>
      <c r="T592" s="128"/>
      <c r="U592" s="128"/>
      <c r="V592" s="119"/>
      <c r="W592" s="119" t="str">
        <f>IF( ISBLANK(C592), "", VLOOKUP(C592, Poke_Ref!B:D, 3, FALSE) )</f>
        <v/>
      </c>
      <c r="X592" s="120" t="str">
        <f>IF( ISBLANK(C592), "", VLOOKUP(C592, Poke_Ref!B:E, 4, FALSE) )</f>
        <v/>
      </c>
      <c r="Y592" s="128"/>
      <c r="Z592" s="128"/>
      <c r="AA592" s="128"/>
      <c r="AB592" s="128"/>
      <c r="AC592" s="122" t="e">
        <f>IF(VLOOKUP(C592,Hidden_Abilities!B$2:C989, 2, FALSE) = J592, "YES", "NO")</f>
        <v>#N/A</v>
      </c>
    </row>
    <row r="593" spans="1:29" ht="26.25" customHeight="1" x14ac:dyDescent="0.2">
      <c r="A593" s="87"/>
      <c r="B593" s="111" t="str">
        <f t="array" aca="1" ref="B593" ca="1">IFERROR(IMAGE(INDEX(Poke_Ref!$C$2:$C$745, MATCH(C593, Poke_Ref!$B$2:$B$745,0)), 3), "")</f>
        <v/>
      </c>
      <c r="C593" s="128"/>
      <c r="D593" s="128"/>
      <c r="E593" s="129"/>
      <c r="F593" s="128"/>
      <c r="G593" s="129"/>
      <c r="H593" s="128"/>
      <c r="I593" s="128"/>
      <c r="J593" s="128"/>
      <c r="K593" s="128"/>
      <c r="L593" s="129"/>
      <c r="M593" s="129"/>
      <c r="N593" s="129"/>
      <c r="O593" s="129"/>
      <c r="P593" s="129"/>
      <c r="Q593" s="129"/>
      <c r="R593" s="117">
        <f t="shared" si="0"/>
        <v>0</v>
      </c>
      <c r="S593" s="118">
        <f t="shared" si="1"/>
        <v>0</v>
      </c>
      <c r="T593" s="128"/>
      <c r="U593" s="128"/>
      <c r="V593" s="119"/>
      <c r="W593" s="119" t="str">
        <f>IF( ISBLANK(C593), "", VLOOKUP(C593, Poke_Ref!B:D, 3, FALSE) )</f>
        <v/>
      </c>
      <c r="X593" s="120" t="str">
        <f>IF( ISBLANK(C593), "", VLOOKUP(C593, Poke_Ref!B:E, 4, FALSE) )</f>
        <v/>
      </c>
      <c r="Y593" s="128"/>
      <c r="Z593" s="128"/>
      <c r="AA593" s="128"/>
      <c r="AB593" s="128"/>
      <c r="AC593" s="122" t="e">
        <f>IF(VLOOKUP(C593,Hidden_Abilities!B$2:C989, 2, FALSE) = J593, "YES", "NO")</f>
        <v>#N/A</v>
      </c>
    </row>
    <row r="594" spans="1:29" ht="26.25" customHeight="1" x14ac:dyDescent="0.2">
      <c r="A594" s="87"/>
      <c r="B594" s="111" t="str">
        <f t="array" aca="1" ref="B594" ca="1">IFERROR(IMAGE(INDEX(Poke_Ref!$C$2:$C$745, MATCH(C594, Poke_Ref!$B$2:$B$745,0)), 3), "")</f>
        <v/>
      </c>
      <c r="C594" s="128"/>
      <c r="D594" s="128"/>
      <c r="E594" s="129"/>
      <c r="F594" s="128"/>
      <c r="G594" s="129"/>
      <c r="H594" s="128"/>
      <c r="I594" s="128"/>
      <c r="J594" s="128"/>
      <c r="K594" s="128"/>
      <c r="L594" s="129"/>
      <c r="M594" s="129"/>
      <c r="N594" s="129"/>
      <c r="O594" s="129"/>
      <c r="P594" s="129"/>
      <c r="Q594" s="129"/>
      <c r="R594" s="117">
        <f t="shared" si="0"/>
        <v>0</v>
      </c>
      <c r="S594" s="118">
        <f t="shared" si="1"/>
        <v>0</v>
      </c>
      <c r="T594" s="128"/>
      <c r="U594" s="128"/>
      <c r="V594" s="119"/>
      <c r="W594" s="119" t="str">
        <f>IF( ISBLANK(C594), "", VLOOKUP(C594, Poke_Ref!B:D, 3, FALSE) )</f>
        <v/>
      </c>
      <c r="X594" s="120" t="str">
        <f>IF( ISBLANK(C594), "", VLOOKUP(C594, Poke_Ref!B:E, 4, FALSE) )</f>
        <v/>
      </c>
      <c r="Y594" s="128"/>
      <c r="Z594" s="128"/>
      <c r="AA594" s="128"/>
      <c r="AB594" s="128"/>
      <c r="AC594" s="122" t="e">
        <f>IF(VLOOKUP(C594,Hidden_Abilities!B$2:C989, 2, FALSE) = J594, "YES", "NO")</f>
        <v>#N/A</v>
      </c>
    </row>
    <row r="595" spans="1:29" ht="26.25" customHeight="1" x14ac:dyDescent="0.2">
      <c r="A595" s="87"/>
      <c r="B595" s="111" t="str">
        <f t="array" aca="1" ref="B595" ca="1">IFERROR(IMAGE(INDEX(Poke_Ref!$C$2:$C$745, MATCH(C595, Poke_Ref!$B$2:$B$745,0)), 3), "")</f>
        <v/>
      </c>
      <c r="C595" s="128"/>
      <c r="D595" s="128"/>
      <c r="E595" s="129"/>
      <c r="F595" s="128"/>
      <c r="G595" s="129"/>
      <c r="H595" s="128"/>
      <c r="I595" s="128"/>
      <c r="J595" s="128"/>
      <c r="K595" s="128"/>
      <c r="L595" s="129"/>
      <c r="M595" s="129"/>
      <c r="N595" s="129"/>
      <c r="O595" s="129"/>
      <c r="P595" s="129"/>
      <c r="Q595" s="129"/>
      <c r="R595" s="117">
        <f t="shared" si="0"/>
        <v>0</v>
      </c>
      <c r="S595" s="118">
        <f t="shared" si="1"/>
        <v>0</v>
      </c>
      <c r="T595" s="128"/>
      <c r="U595" s="128"/>
      <c r="V595" s="119"/>
      <c r="W595" s="119" t="str">
        <f>IF( ISBLANK(C595), "", VLOOKUP(C595, Poke_Ref!B:D, 3, FALSE) )</f>
        <v/>
      </c>
      <c r="X595" s="120" t="str">
        <f>IF( ISBLANK(C595), "", VLOOKUP(C595, Poke_Ref!B:E, 4, FALSE) )</f>
        <v/>
      </c>
      <c r="Y595" s="128"/>
      <c r="Z595" s="128"/>
      <c r="AA595" s="128"/>
      <c r="AB595" s="128"/>
      <c r="AC595" s="122" t="e">
        <f>IF(VLOOKUP(C595,Hidden_Abilities!B$2:C989, 2, FALSE) = J595, "YES", "NO")</f>
        <v>#N/A</v>
      </c>
    </row>
    <row r="596" spans="1:29" ht="26.25" customHeight="1" x14ac:dyDescent="0.2">
      <c r="A596" s="87"/>
      <c r="B596" s="111" t="str">
        <f t="array" aca="1" ref="B596" ca="1">IFERROR(IMAGE(INDEX(Poke_Ref!$C$2:$C$745, MATCH(C596, Poke_Ref!$B$2:$B$745,0)), 3), "")</f>
        <v/>
      </c>
      <c r="C596" s="128"/>
      <c r="D596" s="128"/>
      <c r="E596" s="129"/>
      <c r="F596" s="128"/>
      <c r="G596" s="129"/>
      <c r="H596" s="128"/>
      <c r="I596" s="128"/>
      <c r="J596" s="128"/>
      <c r="K596" s="128"/>
      <c r="L596" s="129"/>
      <c r="M596" s="129"/>
      <c r="N596" s="129"/>
      <c r="O596" s="129"/>
      <c r="P596" s="129"/>
      <c r="Q596" s="129"/>
      <c r="R596" s="117">
        <f t="shared" si="0"/>
        <v>0</v>
      </c>
      <c r="S596" s="118">
        <f t="shared" si="1"/>
        <v>0</v>
      </c>
      <c r="T596" s="128"/>
      <c r="U596" s="128"/>
      <c r="V596" s="119"/>
      <c r="W596" s="119" t="str">
        <f>IF( ISBLANK(C596), "", VLOOKUP(C596, Poke_Ref!B:D, 3, FALSE) )</f>
        <v/>
      </c>
      <c r="X596" s="120" t="str">
        <f>IF( ISBLANK(C596), "", VLOOKUP(C596, Poke_Ref!B:E, 4, FALSE) )</f>
        <v/>
      </c>
      <c r="Y596" s="128"/>
      <c r="Z596" s="128"/>
      <c r="AA596" s="128"/>
      <c r="AB596" s="128"/>
      <c r="AC596" s="122" t="e">
        <f>IF(VLOOKUP(C596,Hidden_Abilities!B$2:C989, 2, FALSE) = J596, "YES", "NO")</f>
        <v>#N/A</v>
      </c>
    </row>
    <row r="597" spans="1:29" ht="26.25" customHeight="1" x14ac:dyDescent="0.2">
      <c r="A597" s="87"/>
      <c r="B597" s="111" t="str">
        <f t="array" aca="1" ref="B597" ca="1">IFERROR(IMAGE(INDEX(Poke_Ref!$C$2:$C$745, MATCH(C597, Poke_Ref!$B$2:$B$745,0)), 3), "")</f>
        <v/>
      </c>
      <c r="C597" s="128"/>
      <c r="D597" s="128"/>
      <c r="E597" s="129"/>
      <c r="F597" s="128"/>
      <c r="G597" s="129"/>
      <c r="H597" s="128"/>
      <c r="I597" s="128"/>
      <c r="J597" s="128"/>
      <c r="K597" s="128"/>
      <c r="L597" s="129"/>
      <c r="M597" s="129"/>
      <c r="N597" s="129"/>
      <c r="O597" s="129"/>
      <c r="P597" s="129"/>
      <c r="Q597" s="129"/>
      <c r="R597" s="117">
        <f t="shared" si="0"/>
        <v>0</v>
      </c>
      <c r="S597" s="118">
        <f t="shared" si="1"/>
        <v>0</v>
      </c>
      <c r="T597" s="128"/>
      <c r="U597" s="128"/>
      <c r="V597" s="119"/>
      <c r="W597" s="119" t="str">
        <f>IF( ISBLANK(C597), "", VLOOKUP(C597, Poke_Ref!B:D, 3, FALSE) )</f>
        <v/>
      </c>
      <c r="X597" s="120" t="str">
        <f>IF( ISBLANK(C597), "", VLOOKUP(C597, Poke_Ref!B:E, 4, FALSE) )</f>
        <v/>
      </c>
      <c r="Y597" s="128"/>
      <c r="Z597" s="128"/>
      <c r="AA597" s="128"/>
      <c r="AB597" s="128"/>
      <c r="AC597" s="122" t="e">
        <f>IF(VLOOKUP(C597,Hidden_Abilities!B$2:C989, 2, FALSE) = J597, "YES", "NO")</f>
        <v>#N/A</v>
      </c>
    </row>
    <row r="598" spans="1:29" ht="26.25" customHeight="1" x14ac:dyDescent="0.2">
      <c r="A598" s="87"/>
      <c r="B598" s="111" t="str">
        <f t="array" aca="1" ref="B598" ca="1">IFERROR(IMAGE(INDEX(Poke_Ref!$C$2:$C$745, MATCH(C598, Poke_Ref!$B$2:$B$745,0)), 3), "")</f>
        <v/>
      </c>
      <c r="C598" s="128"/>
      <c r="D598" s="128"/>
      <c r="E598" s="129"/>
      <c r="F598" s="128"/>
      <c r="G598" s="129"/>
      <c r="H598" s="128"/>
      <c r="I598" s="128"/>
      <c r="J598" s="128"/>
      <c r="K598" s="128"/>
      <c r="L598" s="129"/>
      <c r="M598" s="129"/>
      <c r="N598" s="129"/>
      <c r="O598" s="129"/>
      <c r="P598" s="129"/>
      <c r="Q598" s="129"/>
      <c r="R598" s="117">
        <f t="shared" si="0"/>
        <v>0</v>
      </c>
      <c r="S598" s="118">
        <f t="shared" si="1"/>
        <v>0</v>
      </c>
      <c r="T598" s="128"/>
      <c r="U598" s="128"/>
      <c r="V598" s="119"/>
      <c r="W598" s="119" t="str">
        <f>IF( ISBLANK(C598), "", VLOOKUP(C598, Poke_Ref!B:D, 3, FALSE) )</f>
        <v/>
      </c>
      <c r="X598" s="120" t="str">
        <f>IF( ISBLANK(C598), "", VLOOKUP(C598, Poke_Ref!B:E, 4, FALSE) )</f>
        <v/>
      </c>
      <c r="Y598" s="128"/>
      <c r="Z598" s="128"/>
      <c r="AA598" s="128"/>
      <c r="AB598" s="128"/>
      <c r="AC598" s="122" t="e">
        <f>IF(VLOOKUP(C598,Hidden_Abilities!B$2:C989, 2, FALSE) = J598, "YES", "NO")</f>
        <v>#N/A</v>
      </c>
    </row>
    <row r="599" spans="1:29" ht="26.25" customHeight="1" x14ac:dyDescent="0.2">
      <c r="A599" s="87"/>
      <c r="B599" s="111" t="str">
        <f t="array" aca="1" ref="B599" ca="1">IFERROR(IMAGE(INDEX(Poke_Ref!$C$2:$C$745, MATCH(C599, Poke_Ref!$B$2:$B$745,0)), 3), "")</f>
        <v/>
      </c>
      <c r="C599" s="128"/>
      <c r="D599" s="128"/>
      <c r="E599" s="129"/>
      <c r="F599" s="128"/>
      <c r="G599" s="129"/>
      <c r="H599" s="128"/>
      <c r="I599" s="128"/>
      <c r="J599" s="128"/>
      <c r="K599" s="128"/>
      <c r="L599" s="129"/>
      <c r="M599" s="129"/>
      <c r="N599" s="129"/>
      <c r="O599" s="129"/>
      <c r="P599" s="129"/>
      <c r="Q599" s="129"/>
      <c r="R599" s="117">
        <f t="shared" si="0"/>
        <v>0</v>
      </c>
      <c r="S599" s="118">
        <f t="shared" si="1"/>
        <v>0</v>
      </c>
      <c r="T599" s="128"/>
      <c r="U599" s="128"/>
      <c r="V599" s="119"/>
      <c r="W599" s="119" t="str">
        <f>IF( ISBLANK(C599), "", VLOOKUP(C599, Poke_Ref!B:D, 3, FALSE) )</f>
        <v/>
      </c>
      <c r="X599" s="120" t="str">
        <f>IF( ISBLANK(C599), "", VLOOKUP(C599, Poke_Ref!B:E, 4, FALSE) )</f>
        <v/>
      </c>
      <c r="Y599" s="128"/>
      <c r="Z599" s="128"/>
      <c r="AA599" s="128"/>
      <c r="AB599" s="128"/>
      <c r="AC599" s="122" t="e">
        <f>IF(VLOOKUP(C599,Hidden_Abilities!B$2:C989, 2, FALSE) = J599, "YES", "NO")</f>
        <v>#N/A</v>
      </c>
    </row>
    <row r="600" spans="1:29" ht="26.25" customHeight="1" x14ac:dyDescent="0.2">
      <c r="A600" s="87"/>
      <c r="B600" s="111" t="str">
        <f t="array" aca="1" ref="B600" ca="1">IFERROR(IMAGE(INDEX(Poke_Ref!$C$2:$C$745, MATCH(C600, Poke_Ref!$B$2:$B$745,0)), 3), "")</f>
        <v/>
      </c>
      <c r="C600" s="128"/>
      <c r="D600" s="128"/>
      <c r="E600" s="129"/>
      <c r="F600" s="128"/>
      <c r="G600" s="129"/>
      <c r="H600" s="128"/>
      <c r="I600" s="128"/>
      <c r="J600" s="128"/>
      <c r="K600" s="128"/>
      <c r="L600" s="129"/>
      <c r="M600" s="129"/>
      <c r="N600" s="129"/>
      <c r="O600" s="129"/>
      <c r="P600" s="129"/>
      <c r="Q600" s="129"/>
      <c r="R600" s="117">
        <f t="shared" si="0"/>
        <v>0</v>
      </c>
      <c r="S600" s="118">
        <f t="shared" si="1"/>
        <v>0</v>
      </c>
      <c r="T600" s="128"/>
      <c r="U600" s="128"/>
      <c r="V600" s="119"/>
      <c r="W600" s="119" t="str">
        <f>IF( ISBLANK(C600), "", VLOOKUP(C600, Poke_Ref!B:D, 3, FALSE) )</f>
        <v/>
      </c>
      <c r="X600" s="120" t="str">
        <f>IF( ISBLANK(C600), "", VLOOKUP(C600, Poke_Ref!B:E, 4, FALSE) )</f>
        <v/>
      </c>
      <c r="Y600" s="128"/>
      <c r="Z600" s="128"/>
      <c r="AA600" s="128"/>
      <c r="AB600" s="128"/>
      <c r="AC600" s="122" t="e">
        <f>IF(VLOOKUP(C600,Hidden_Abilities!B$2:C989, 2, FALSE) = J600, "YES", "NO")</f>
        <v>#N/A</v>
      </c>
    </row>
    <row r="601" spans="1:29" ht="26.25" customHeight="1" x14ac:dyDescent="0.2">
      <c r="A601" s="87"/>
      <c r="B601" s="111" t="str">
        <f t="array" aca="1" ref="B601" ca="1">IFERROR(IMAGE(INDEX(Poke_Ref!$C$2:$C$745, MATCH(C601, Poke_Ref!$B$2:$B$745,0)), 3), "")</f>
        <v/>
      </c>
      <c r="C601" s="128"/>
      <c r="D601" s="128"/>
      <c r="E601" s="129"/>
      <c r="F601" s="128"/>
      <c r="G601" s="129"/>
      <c r="H601" s="128"/>
      <c r="I601" s="128"/>
      <c r="J601" s="128"/>
      <c r="K601" s="128"/>
      <c r="L601" s="129"/>
      <c r="M601" s="129"/>
      <c r="N601" s="129"/>
      <c r="O601" s="129"/>
      <c r="P601" s="129"/>
      <c r="Q601" s="129"/>
      <c r="R601" s="117">
        <f t="shared" si="0"/>
        <v>0</v>
      </c>
      <c r="S601" s="118">
        <f t="shared" si="1"/>
        <v>0</v>
      </c>
      <c r="T601" s="128"/>
      <c r="U601" s="128"/>
      <c r="V601" s="119"/>
      <c r="W601" s="119" t="str">
        <f>IF( ISBLANK(C601), "", VLOOKUP(C601, Poke_Ref!B:D, 3, FALSE) )</f>
        <v/>
      </c>
      <c r="X601" s="120" t="str">
        <f>IF( ISBLANK(C601), "", VLOOKUP(C601, Poke_Ref!B:E, 4, FALSE) )</f>
        <v/>
      </c>
      <c r="Y601" s="128"/>
      <c r="Z601" s="128"/>
      <c r="AA601" s="128"/>
      <c r="AB601" s="128"/>
      <c r="AC601" s="122" t="e">
        <f>IF(VLOOKUP(C601,Hidden_Abilities!B$2:C989, 2, FALSE) = J601, "YES", "NO")</f>
        <v>#N/A</v>
      </c>
    </row>
    <row r="602" spans="1:29" ht="26.25" customHeight="1" x14ac:dyDescent="0.2">
      <c r="A602" s="87"/>
      <c r="B602" s="111" t="str">
        <f t="array" aca="1" ref="B602" ca="1">IFERROR(IMAGE(INDEX(Poke_Ref!$C$2:$C$745, MATCH(C602, Poke_Ref!$B$2:$B$745,0)), 3), "")</f>
        <v/>
      </c>
      <c r="C602" s="128"/>
      <c r="D602" s="128"/>
      <c r="E602" s="129"/>
      <c r="F602" s="128"/>
      <c r="G602" s="129"/>
      <c r="H602" s="128"/>
      <c r="I602" s="128"/>
      <c r="J602" s="128"/>
      <c r="K602" s="128"/>
      <c r="L602" s="129"/>
      <c r="M602" s="129"/>
      <c r="N602" s="129"/>
      <c r="O602" s="129"/>
      <c r="P602" s="129"/>
      <c r="Q602" s="129"/>
      <c r="R602" s="117">
        <f t="shared" si="0"/>
        <v>0</v>
      </c>
      <c r="S602" s="118">
        <f t="shared" si="1"/>
        <v>0</v>
      </c>
      <c r="T602" s="128"/>
      <c r="U602" s="128"/>
      <c r="V602" s="119"/>
      <c r="W602" s="119" t="str">
        <f>IF( ISBLANK(C602), "", VLOOKUP(C602, Poke_Ref!B:D, 3, FALSE) )</f>
        <v/>
      </c>
      <c r="X602" s="120" t="str">
        <f>IF( ISBLANK(C602), "", VLOOKUP(C602, Poke_Ref!B:E, 4, FALSE) )</f>
        <v/>
      </c>
      <c r="Y602" s="128"/>
      <c r="Z602" s="128"/>
      <c r="AA602" s="128"/>
      <c r="AB602" s="128"/>
      <c r="AC602" s="122" t="e">
        <f>IF(VLOOKUP(C602,Hidden_Abilities!B$2:C989, 2, FALSE) = J602, "YES", "NO")</f>
        <v>#N/A</v>
      </c>
    </row>
    <row r="603" spans="1:29" ht="26.25" customHeight="1" x14ac:dyDescent="0.2">
      <c r="A603" s="87"/>
      <c r="B603" s="111" t="str">
        <f t="array" aca="1" ref="B603" ca="1">IFERROR(IMAGE(INDEX(Poke_Ref!$C$2:$C$745, MATCH(C603, Poke_Ref!$B$2:$B$745,0)), 3), "")</f>
        <v/>
      </c>
      <c r="C603" s="128"/>
      <c r="D603" s="128"/>
      <c r="E603" s="129"/>
      <c r="F603" s="128"/>
      <c r="G603" s="129"/>
      <c r="H603" s="128"/>
      <c r="I603" s="128"/>
      <c r="J603" s="128"/>
      <c r="K603" s="128"/>
      <c r="L603" s="129"/>
      <c r="M603" s="129"/>
      <c r="N603" s="129"/>
      <c r="O603" s="129"/>
      <c r="P603" s="129"/>
      <c r="Q603" s="129"/>
      <c r="R603" s="117">
        <f t="shared" si="0"/>
        <v>0</v>
      </c>
      <c r="S603" s="118">
        <f t="shared" si="1"/>
        <v>0</v>
      </c>
      <c r="T603" s="128"/>
      <c r="U603" s="128"/>
      <c r="V603" s="119"/>
      <c r="W603" s="119" t="str">
        <f>IF( ISBLANK(C603), "", VLOOKUP(C603, Poke_Ref!B:D, 3, FALSE) )</f>
        <v/>
      </c>
      <c r="X603" s="120" t="str">
        <f>IF( ISBLANK(C603), "", VLOOKUP(C603, Poke_Ref!B:E, 4, FALSE) )</f>
        <v/>
      </c>
      <c r="Y603" s="128"/>
      <c r="Z603" s="128"/>
      <c r="AA603" s="128"/>
      <c r="AB603" s="128"/>
      <c r="AC603" s="122" t="e">
        <f>IF(VLOOKUP(C603,Hidden_Abilities!B$2:C989, 2, FALSE) = J603, "YES", "NO")</f>
        <v>#N/A</v>
      </c>
    </row>
    <row r="604" spans="1:29" ht="26.25" customHeight="1" x14ac:dyDescent="0.2">
      <c r="A604" s="87"/>
      <c r="B604" s="111" t="str">
        <f t="array" aca="1" ref="B604" ca="1">IFERROR(IMAGE(INDEX(Poke_Ref!$C$2:$C$745, MATCH(C604, Poke_Ref!$B$2:$B$745,0)), 3), "")</f>
        <v/>
      </c>
      <c r="C604" s="128"/>
      <c r="D604" s="128"/>
      <c r="E604" s="129"/>
      <c r="F604" s="128"/>
      <c r="G604" s="129"/>
      <c r="H604" s="128"/>
      <c r="I604" s="128"/>
      <c r="J604" s="128"/>
      <c r="K604" s="128"/>
      <c r="L604" s="129"/>
      <c r="M604" s="129"/>
      <c r="N604" s="129"/>
      <c r="O604" s="129"/>
      <c r="P604" s="129"/>
      <c r="Q604" s="129"/>
      <c r="R604" s="117">
        <f t="shared" si="0"/>
        <v>0</v>
      </c>
      <c r="S604" s="118">
        <f t="shared" si="1"/>
        <v>0</v>
      </c>
      <c r="T604" s="128"/>
      <c r="U604" s="128"/>
      <c r="V604" s="119"/>
      <c r="W604" s="119" t="str">
        <f>IF( ISBLANK(C604), "", VLOOKUP(C604, Poke_Ref!B:D, 3, FALSE) )</f>
        <v/>
      </c>
      <c r="X604" s="120" t="str">
        <f>IF( ISBLANK(C604), "", VLOOKUP(C604, Poke_Ref!B:E, 4, FALSE) )</f>
        <v/>
      </c>
      <c r="Y604" s="128"/>
      <c r="Z604" s="128"/>
      <c r="AA604" s="128"/>
      <c r="AB604" s="128"/>
      <c r="AC604" s="122" t="e">
        <f>IF(VLOOKUP(C604,Hidden_Abilities!B$2:C989, 2, FALSE) = J604, "YES", "NO")</f>
        <v>#N/A</v>
      </c>
    </row>
    <row r="605" spans="1:29" ht="26.25" customHeight="1" x14ac:dyDescent="0.2">
      <c r="A605" s="87"/>
      <c r="B605" s="111" t="str">
        <f t="array" aca="1" ref="B605" ca="1">IFERROR(IMAGE(INDEX(Poke_Ref!$C$2:$C$745, MATCH(C605, Poke_Ref!$B$2:$B$745,0)), 3), "")</f>
        <v/>
      </c>
      <c r="C605" s="128"/>
      <c r="D605" s="128"/>
      <c r="E605" s="129"/>
      <c r="F605" s="128"/>
      <c r="G605" s="129"/>
      <c r="H605" s="128"/>
      <c r="I605" s="128"/>
      <c r="J605" s="128"/>
      <c r="K605" s="128"/>
      <c r="L605" s="129"/>
      <c r="M605" s="129"/>
      <c r="N605" s="129"/>
      <c r="O605" s="129"/>
      <c r="P605" s="129"/>
      <c r="Q605" s="129"/>
      <c r="R605" s="117">
        <f t="shared" si="0"/>
        <v>0</v>
      </c>
      <c r="S605" s="118">
        <f t="shared" si="1"/>
        <v>0</v>
      </c>
      <c r="T605" s="128"/>
      <c r="U605" s="128"/>
      <c r="V605" s="119"/>
      <c r="W605" s="119" t="str">
        <f>IF( ISBLANK(C605), "", VLOOKUP(C605, Poke_Ref!B:D, 3, FALSE) )</f>
        <v/>
      </c>
      <c r="X605" s="120" t="str">
        <f>IF( ISBLANK(C605), "", VLOOKUP(C605, Poke_Ref!B:E, 4, FALSE) )</f>
        <v/>
      </c>
      <c r="Y605" s="128"/>
      <c r="Z605" s="128"/>
      <c r="AA605" s="128"/>
      <c r="AB605" s="128"/>
      <c r="AC605" s="122" t="e">
        <f>IF(VLOOKUP(C605,Hidden_Abilities!B$2:C989, 2, FALSE) = J605, "YES", "NO")</f>
        <v>#N/A</v>
      </c>
    </row>
    <row r="606" spans="1:29" ht="26.25" customHeight="1" x14ac:dyDescent="0.2">
      <c r="A606" s="87"/>
      <c r="B606" s="111" t="str">
        <f t="array" aca="1" ref="B606" ca="1">IFERROR(IMAGE(INDEX(Poke_Ref!$C$2:$C$745, MATCH(C606, Poke_Ref!$B$2:$B$745,0)), 3), "")</f>
        <v/>
      </c>
      <c r="C606" s="128"/>
      <c r="D606" s="128"/>
      <c r="E606" s="129"/>
      <c r="F606" s="128"/>
      <c r="G606" s="129"/>
      <c r="H606" s="128"/>
      <c r="I606" s="128"/>
      <c r="J606" s="128"/>
      <c r="K606" s="128"/>
      <c r="L606" s="129"/>
      <c r="M606" s="129"/>
      <c r="N606" s="129"/>
      <c r="O606" s="129"/>
      <c r="P606" s="129"/>
      <c r="Q606" s="129"/>
      <c r="R606" s="117">
        <f t="shared" si="0"/>
        <v>0</v>
      </c>
      <c r="S606" s="118">
        <f t="shared" si="1"/>
        <v>0</v>
      </c>
      <c r="T606" s="128"/>
      <c r="U606" s="128"/>
      <c r="V606" s="119"/>
      <c r="W606" s="119" t="str">
        <f>IF( ISBLANK(C606), "", VLOOKUP(C606, Poke_Ref!B:D, 3, FALSE) )</f>
        <v/>
      </c>
      <c r="X606" s="120" t="str">
        <f>IF( ISBLANK(C606), "", VLOOKUP(C606, Poke_Ref!B:E, 4, FALSE) )</f>
        <v/>
      </c>
      <c r="Y606" s="128"/>
      <c r="Z606" s="128"/>
      <c r="AA606" s="128"/>
      <c r="AB606" s="128"/>
      <c r="AC606" s="122" t="e">
        <f>IF(VLOOKUP(C606,Hidden_Abilities!B$2:C989, 2, FALSE) = J606, "YES", "NO")</f>
        <v>#N/A</v>
      </c>
    </row>
    <row r="607" spans="1:29" ht="26.25" customHeight="1" x14ac:dyDescent="0.2">
      <c r="A607" s="87"/>
      <c r="B607" s="111" t="str">
        <f t="array" aca="1" ref="B607" ca="1">IFERROR(IMAGE(INDEX(Poke_Ref!$C$2:$C$745, MATCH(C607, Poke_Ref!$B$2:$B$745,0)), 3), "")</f>
        <v/>
      </c>
      <c r="C607" s="128"/>
      <c r="D607" s="128"/>
      <c r="E607" s="129"/>
      <c r="F607" s="128"/>
      <c r="G607" s="129"/>
      <c r="H607" s="128"/>
      <c r="I607" s="128"/>
      <c r="J607" s="128"/>
      <c r="K607" s="128"/>
      <c r="L607" s="129"/>
      <c r="M607" s="129"/>
      <c r="N607" s="129"/>
      <c r="O607" s="129"/>
      <c r="P607" s="129"/>
      <c r="Q607" s="129"/>
      <c r="R607" s="117">
        <f t="shared" si="0"/>
        <v>0</v>
      </c>
      <c r="S607" s="118">
        <f t="shared" si="1"/>
        <v>0</v>
      </c>
      <c r="T607" s="128"/>
      <c r="U607" s="128"/>
      <c r="V607" s="119"/>
      <c r="W607" s="119" t="str">
        <f>IF( ISBLANK(C607), "", VLOOKUP(C607, Poke_Ref!B:D, 3, FALSE) )</f>
        <v/>
      </c>
      <c r="X607" s="120" t="str">
        <f>IF( ISBLANK(C607), "", VLOOKUP(C607, Poke_Ref!B:E, 4, FALSE) )</f>
        <v/>
      </c>
      <c r="Y607" s="128"/>
      <c r="Z607" s="128"/>
      <c r="AA607" s="128"/>
      <c r="AB607" s="128"/>
      <c r="AC607" s="122" t="e">
        <f>IF(VLOOKUP(C607,Hidden_Abilities!B$2:C989, 2, FALSE) = J607, "YES", "NO")</f>
        <v>#N/A</v>
      </c>
    </row>
    <row r="608" spans="1:29" ht="26.25" customHeight="1" x14ac:dyDescent="0.2">
      <c r="A608" s="87"/>
      <c r="B608" s="111" t="str">
        <f t="array" aca="1" ref="B608" ca="1">IFERROR(IMAGE(INDEX(Poke_Ref!$C$2:$C$745, MATCH(C608, Poke_Ref!$B$2:$B$745,0)), 3), "")</f>
        <v/>
      </c>
      <c r="C608" s="128"/>
      <c r="D608" s="128"/>
      <c r="E608" s="129"/>
      <c r="F608" s="128"/>
      <c r="G608" s="129"/>
      <c r="H608" s="128"/>
      <c r="I608" s="128"/>
      <c r="J608" s="128"/>
      <c r="K608" s="128"/>
      <c r="L608" s="129"/>
      <c r="M608" s="129"/>
      <c r="N608" s="129"/>
      <c r="O608" s="129"/>
      <c r="P608" s="129"/>
      <c r="Q608" s="129"/>
      <c r="R608" s="117">
        <f t="shared" si="0"/>
        <v>0</v>
      </c>
      <c r="S608" s="118">
        <f t="shared" si="1"/>
        <v>0</v>
      </c>
      <c r="T608" s="128"/>
      <c r="U608" s="128"/>
      <c r="V608" s="119"/>
      <c r="W608" s="119" t="str">
        <f>IF( ISBLANK(C608), "", VLOOKUP(C608, Poke_Ref!B:D, 3, FALSE) )</f>
        <v/>
      </c>
      <c r="X608" s="120" t="str">
        <f>IF( ISBLANK(C608), "", VLOOKUP(C608, Poke_Ref!B:E, 4, FALSE) )</f>
        <v/>
      </c>
      <c r="Y608" s="128"/>
      <c r="Z608" s="128"/>
      <c r="AA608" s="128"/>
      <c r="AB608" s="128"/>
      <c r="AC608" s="122" t="e">
        <f>IF(VLOOKUP(C608,Hidden_Abilities!B$2:C989, 2, FALSE) = J608, "YES", "NO")</f>
        <v>#N/A</v>
      </c>
    </row>
    <row r="609" spans="1:29" ht="26.25" customHeight="1" x14ac:dyDescent="0.2">
      <c r="A609" s="87"/>
      <c r="B609" s="111" t="str">
        <f t="array" aca="1" ref="B609" ca="1">IFERROR(IMAGE(INDEX(Poke_Ref!$C$2:$C$745, MATCH(C609, Poke_Ref!$B$2:$B$745,0)), 3), "")</f>
        <v/>
      </c>
      <c r="C609" s="128"/>
      <c r="D609" s="128"/>
      <c r="E609" s="129"/>
      <c r="F609" s="128"/>
      <c r="G609" s="129"/>
      <c r="H609" s="128"/>
      <c r="I609" s="128"/>
      <c r="J609" s="128"/>
      <c r="K609" s="128"/>
      <c r="L609" s="129"/>
      <c r="M609" s="129"/>
      <c r="N609" s="129"/>
      <c r="O609" s="129"/>
      <c r="P609" s="129"/>
      <c r="Q609" s="129"/>
      <c r="R609" s="117">
        <f t="shared" si="0"/>
        <v>0</v>
      </c>
      <c r="S609" s="118">
        <f t="shared" si="1"/>
        <v>0</v>
      </c>
      <c r="T609" s="128"/>
      <c r="U609" s="128"/>
      <c r="V609" s="119"/>
      <c r="W609" s="119" t="str">
        <f>IF( ISBLANK(C609), "", VLOOKUP(C609, Poke_Ref!B:D, 3, FALSE) )</f>
        <v/>
      </c>
      <c r="X609" s="120" t="str">
        <f>IF( ISBLANK(C609), "", VLOOKUP(C609, Poke_Ref!B:E, 4, FALSE) )</f>
        <v/>
      </c>
      <c r="Y609" s="128"/>
      <c r="Z609" s="128"/>
      <c r="AA609" s="128"/>
      <c r="AB609" s="128"/>
      <c r="AC609" s="122" t="e">
        <f>IF(VLOOKUP(C609,Hidden_Abilities!B$2:C989, 2, FALSE) = J609, "YES", "NO")</f>
        <v>#N/A</v>
      </c>
    </row>
    <row r="610" spans="1:29" ht="26.25" customHeight="1" x14ac:dyDescent="0.2">
      <c r="A610" s="87"/>
      <c r="B610" s="111" t="str">
        <f t="array" aca="1" ref="B610" ca="1">IFERROR(IMAGE(INDEX(Poke_Ref!$C$2:$C$745, MATCH(C610, Poke_Ref!$B$2:$B$745,0)), 3), "")</f>
        <v/>
      </c>
      <c r="C610" s="128"/>
      <c r="D610" s="128"/>
      <c r="E610" s="129"/>
      <c r="F610" s="128"/>
      <c r="G610" s="129"/>
      <c r="H610" s="128"/>
      <c r="I610" s="128"/>
      <c r="J610" s="128"/>
      <c r="K610" s="128"/>
      <c r="L610" s="129"/>
      <c r="M610" s="129"/>
      <c r="N610" s="129"/>
      <c r="O610" s="129"/>
      <c r="P610" s="129"/>
      <c r="Q610" s="129"/>
      <c r="R610" s="117">
        <f t="shared" si="0"/>
        <v>0</v>
      </c>
      <c r="S610" s="118">
        <f t="shared" si="1"/>
        <v>0</v>
      </c>
      <c r="T610" s="128"/>
      <c r="U610" s="128"/>
      <c r="V610" s="119"/>
      <c r="W610" s="119" t="str">
        <f>IF( ISBLANK(C610), "", VLOOKUP(C610, Poke_Ref!B:D, 3, FALSE) )</f>
        <v/>
      </c>
      <c r="X610" s="120" t="str">
        <f>IF( ISBLANK(C610), "", VLOOKUP(C610, Poke_Ref!B:E, 4, FALSE) )</f>
        <v/>
      </c>
      <c r="Y610" s="128"/>
      <c r="Z610" s="128"/>
      <c r="AA610" s="128"/>
      <c r="AB610" s="128"/>
      <c r="AC610" s="122" t="e">
        <f>IF(VLOOKUP(C610,Hidden_Abilities!B$2:C989, 2, FALSE) = J610, "YES", "NO")</f>
        <v>#N/A</v>
      </c>
    </row>
    <row r="611" spans="1:29" ht="26.25" customHeight="1" x14ac:dyDescent="0.2">
      <c r="A611" s="87"/>
      <c r="B611" s="111" t="str">
        <f t="array" aca="1" ref="B611" ca="1">IFERROR(IMAGE(INDEX(Poke_Ref!$C$2:$C$745, MATCH(C611, Poke_Ref!$B$2:$B$745,0)), 3), "")</f>
        <v/>
      </c>
      <c r="C611" s="128"/>
      <c r="D611" s="128"/>
      <c r="E611" s="129"/>
      <c r="F611" s="128"/>
      <c r="G611" s="129"/>
      <c r="H611" s="128"/>
      <c r="I611" s="128"/>
      <c r="J611" s="128"/>
      <c r="K611" s="128"/>
      <c r="L611" s="129"/>
      <c r="M611" s="129"/>
      <c r="N611" s="129"/>
      <c r="O611" s="129"/>
      <c r="P611" s="129"/>
      <c r="Q611" s="129"/>
      <c r="R611" s="117">
        <f t="shared" si="0"/>
        <v>0</v>
      </c>
      <c r="S611" s="118">
        <f t="shared" si="1"/>
        <v>0</v>
      </c>
      <c r="T611" s="128"/>
      <c r="U611" s="128"/>
      <c r="V611" s="119"/>
      <c r="W611" s="119" t="str">
        <f>IF( ISBLANK(C611), "", VLOOKUP(C611, Poke_Ref!B:D, 3, FALSE) )</f>
        <v/>
      </c>
      <c r="X611" s="120" t="str">
        <f>IF( ISBLANK(C611), "", VLOOKUP(C611, Poke_Ref!B:E, 4, FALSE) )</f>
        <v/>
      </c>
      <c r="Y611" s="128"/>
      <c r="Z611" s="128"/>
      <c r="AA611" s="128"/>
      <c r="AB611" s="128"/>
      <c r="AC611" s="122" t="e">
        <f>IF(VLOOKUP(C611,Hidden_Abilities!B$2:C989, 2, FALSE) = J611, "YES", "NO")</f>
        <v>#N/A</v>
      </c>
    </row>
    <row r="612" spans="1:29" ht="26.25" customHeight="1" x14ac:dyDescent="0.2">
      <c r="A612" s="87"/>
      <c r="B612" s="111" t="str">
        <f t="array" aca="1" ref="B612" ca="1">IFERROR(IMAGE(INDEX(Poke_Ref!$C$2:$C$745, MATCH(C612, Poke_Ref!$B$2:$B$745,0)), 3), "")</f>
        <v/>
      </c>
      <c r="C612" s="128"/>
      <c r="D612" s="128"/>
      <c r="E612" s="129"/>
      <c r="F612" s="128"/>
      <c r="G612" s="129"/>
      <c r="H612" s="128"/>
      <c r="I612" s="128"/>
      <c r="J612" s="128"/>
      <c r="K612" s="128"/>
      <c r="L612" s="129"/>
      <c r="M612" s="129"/>
      <c r="N612" s="129"/>
      <c r="O612" s="129"/>
      <c r="P612" s="129"/>
      <c r="Q612" s="129"/>
      <c r="R612" s="117">
        <f t="shared" si="0"/>
        <v>0</v>
      </c>
      <c r="S612" s="118">
        <f t="shared" si="1"/>
        <v>0</v>
      </c>
      <c r="T612" s="128"/>
      <c r="U612" s="128"/>
      <c r="V612" s="119"/>
      <c r="W612" s="119" t="str">
        <f>IF( ISBLANK(C612), "", VLOOKUP(C612, Poke_Ref!B:D, 3, FALSE) )</f>
        <v/>
      </c>
      <c r="X612" s="120" t="str">
        <f>IF( ISBLANK(C612), "", VLOOKUP(C612, Poke_Ref!B:E, 4, FALSE) )</f>
        <v/>
      </c>
      <c r="Y612" s="128"/>
      <c r="Z612" s="128"/>
      <c r="AA612" s="128"/>
      <c r="AB612" s="128"/>
      <c r="AC612" s="122" t="e">
        <f>IF(VLOOKUP(C612,Hidden_Abilities!B$2:C989, 2, FALSE) = J612, "YES", "NO")</f>
        <v>#N/A</v>
      </c>
    </row>
    <row r="613" spans="1:29" ht="26.25" customHeight="1" x14ac:dyDescent="0.2">
      <c r="A613" s="87"/>
      <c r="B613" s="111" t="str">
        <f t="array" aca="1" ref="B613" ca="1">IFERROR(IMAGE(INDEX(Poke_Ref!$C$2:$C$745, MATCH(C613, Poke_Ref!$B$2:$B$745,0)), 3), "")</f>
        <v/>
      </c>
      <c r="C613" s="128"/>
      <c r="D613" s="128"/>
      <c r="E613" s="129"/>
      <c r="F613" s="128"/>
      <c r="G613" s="129"/>
      <c r="H613" s="128"/>
      <c r="I613" s="128"/>
      <c r="J613" s="128"/>
      <c r="K613" s="128"/>
      <c r="L613" s="129"/>
      <c r="M613" s="129"/>
      <c r="N613" s="129"/>
      <c r="O613" s="129"/>
      <c r="P613" s="129"/>
      <c r="Q613" s="129"/>
      <c r="R613" s="117">
        <f t="shared" si="0"/>
        <v>0</v>
      </c>
      <c r="S613" s="118">
        <f t="shared" si="1"/>
        <v>0</v>
      </c>
      <c r="T613" s="128"/>
      <c r="U613" s="128"/>
      <c r="V613" s="119"/>
      <c r="W613" s="119" t="str">
        <f>IF( ISBLANK(C613), "", VLOOKUP(C613, Poke_Ref!B:D, 3, FALSE) )</f>
        <v/>
      </c>
      <c r="X613" s="120" t="str">
        <f>IF( ISBLANK(C613), "", VLOOKUP(C613, Poke_Ref!B:E, 4, FALSE) )</f>
        <v/>
      </c>
      <c r="Y613" s="128"/>
      <c r="Z613" s="128"/>
      <c r="AA613" s="128"/>
      <c r="AB613" s="128"/>
      <c r="AC613" s="122" t="e">
        <f>IF(VLOOKUP(C613,Hidden_Abilities!B$2:C989, 2, FALSE) = J613, "YES", "NO")</f>
        <v>#N/A</v>
      </c>
    </row>
    <row r="614" spans="1:29" ht="26.25" customHeight="1" x14ac:dyDescent="0.2">
      <c r="A614" s="87"/>
      <c r="B614" s="111" t="str">
        <f t="array" aca="1" ref="B614" ca="1">IFERROR(IMAGE(INDEX(Poke_Ref!$C$2:$C$745, MATCH(C614, Poke_Ref!$B$2:$B$745,0)), 3), "")</f>
        <v/>
      </c>
      <c r="C614" s="128"/>
      <c r="D614" s="128"/>
      <c r="E614" s="129"/>
      <c r="F614" s="128"/>
      <c r="G614" s="129"/>
      <c r="H614" s="128"/>
      <c r="I614" s="128"/>
      <c r="J614" s="128"/>
      <c r="K614" s="128"/>
      <c r="L614" s="129"/>
      <c r="M614" s="129"/>
      <c r="N614" s="129"/>
      <c r="O614" s="129"/>
      <c r="P614" s="129"/>
      <c r="Q614" s="129"/>
      <c r="R614" s="117">
        <f t="shared" si="0"/>
        <v>0</v>
      </c>
      <c r="S614" s="118">
        <f t="shared" si="1"/>
        <v>0</v>
      </c>
      <c r="T614" s="128"/>
      <c r="U614" s="128"/>
      <c r="V614" s="119"/>
      <c r="W614" s="119" t="str">
        <f>IF( ISBLANK(C614), "", VLOOKUP(C614, Poke_Ref!B:D, 3, FALSE) )</f>
        <v/>
      </c>
      <c r="X614" s="120" t="str">
        <f>IF( ISBLANK(C614), "", VLOOKUP(C614, Poke_Ref!B:E, 4, FALSE) )</f>
        <v/>
      </c>
      <c r="Y614" s="128"/>
      <c r="Z614" s="128"/>
      <c r="AA614" s="128"/>
      <c r="AB614" s="128"/>
      <c r="AC614" s="122" t="e">
        <f>IF(VLOOKUP(C614,Hidden_Abilities!B$2:C989, 2, FALSE) = J614, "YES", "NO")</f>
        <v>#N/A</v>
      </c>
    </row>
    <row r="615" spans="1:29" ht="26.25" customHeight="1" x14ac:dyDescent="0.2">
      <c r="A615" s="87"/>
      <c r="B615" s="111" t="str">
        <f t="array" aca="1" ref="B615" ca="1">IFERROR(IMAGE(INDEX(Poke_Ref!$C$2:$C$745, MATCH(C615, Poke_Ref!$B$2:$B$745,0)), 3), "")</f>
        <v/>
      </c>
      <c r="C615" s="128"/>
      <c r="D615" s="128"/>
      <c r="E615" s="129"/>
      <c r="F615" s="128"/>
      <c r="G615" s="129"/>
      <c r="H615" s="128"/>
      <c r="I615" s="128"/>
      <c r="J615" s="128"/>
      <c r="K615" s="128"/>
      <c r="L615" s="129"/>
      <c r="M615" s="129"/>
      <c r="N615" s="129"/>
      <c r="O615" s="129"/>
      <c r="P615" s="129"/>
      <c r="Q615" s="129"/>
      <c r="R615" s="117">
        <f t="shared" si="0"/>
        <v>0</v>
      </c>
      <c r="S615" s="118">
        <f t="shared" si="1"/>
        <v>0</v>
      </c>
      <c r="T615" s="128"/>
      <c r="U615" s="128"/>
      <c r="V615" s="119"/>
      <c r="W615" s="119" t="str">
        <f>IF( ISBLANK(C615), "", VLOOKUP(C615, Poke_Ref!B:D, 3, FALSE) )</f>
        <v/>
      </c>
      <c r="X615" s="120" t="str">
        <f>IF( ISBLANK(C615), "", VLOOKUP(C615, Poke_Ref!B:E, 4, FALSE) )</f>
        <v/>
      </c>
      <c r="Y615" s="128"/>
      <c r="Z615" s="128"/>
      <c r="AA615" s="128"/>
      <c r="AB615" s="128"/>
      <c r="AC615" s="122" t="e">
        <f>IF(VLOOKUP(C615,Hidden_Abilities!B$2:C989, 2, FALSE) = J615, "YES", "NO")</f>
        <v>#N/A</v>
      </c>
    </row>
    <row r="616" spans="1:29" ht="26.25" customHeight="1" x14ac:dyDescent="0.2">
      <c r="A616" s="87"/>
      <c r="B616" s="111" t="str">
        <f t="array" aca="1" ref="B616" ca="1">IFERROR(IMAGE(INDEX(Poke_Ref!$C$2:$C$745, MATCH(C616, Poke_Ref!$B$2:$B$745,0)), 3), "")</f>
        <v/>
      </c>
      <c r="C616" s="128"/>
      <c r="D616" s="128"/>
      <c r="E616" s="129"/>
      <c r="F616" s="128"/>
      <c r="G616" s="129"/>
      <c r="H616" s="128"/>
      <c r="I616" s="128"/>
      <c r="J616" s="128"/>
      <c r="K616" s="128"/>
      <c r="L616" s="129"/>
      <c r="M616" s="129"/>
      <c r="N616" s="129"/>
      <c r="O616" s="129"/>
      <c r="P616" s="129"/>
      <c r="Q616" s="129"/>
      <c r="R616" s="117">
        <f t="shared" si="0"/>
        <v>0</v>
      </c>
      <c r="S616" s="118">
        <f t="shared" si="1"/>
        <v>0</v>
      </c>
      <c r="T616" s="128"/>
      <c r="U616" s="128"/>
      <c r="V616" s="119"/>
      <c r="W616" s="119" t="str">
        <f>IF( ISBLANK(C616), "", VLOOKUP(C616, Poke_Ref!B:D, 3, FALSE) )</f>
        <v/>
      </c>
      <c r="X616" s="120" t="str">
        <f>IF( ISBLANK(C616), "", VLOOKUP(C616, Poke_Ref!B:E, 4, FALSE) )</f>
        <v/>
      </c>
      <c r="Y616" s="128"/>
      <c r="Z616" s="128"/>
      <c r="AA616" s="128"/>
      <c r="AB616" s="128"/>
      <c r="AC616" s="122" t="e">
        <f>IF(VLOOKUP(C616,Hidden_Abilities!B$2:C989, 2, FALSE) = J616, "YES", "NO")</f>
        <v>#N/A</v>
      </c>
    </row>
    <row r="617" spans="1:29" ht="26.25" customHeight="1" x14ac:dyDescent="0.2">
      <c r="A617" s="87"/>
      <c r="B617" s="111" t="str">
        <f t="array" aca="1" ref="B617" ca="1">IFERROR(IMAGE(INDEX(Poke_Ref!$C$2:$C$745, MATCH(C617, Poke_Ref!$B$2:$B$745,0)), 3), "")</f>
        <v/>
      </c>
      <c r="C617" s="128"/>
      <c r="D617" s="128"/>
      <c r="E617" s="129"/>
      <c r="F617" s="128"/>
      <c r="G617" s="129"/>
      <c r="H617" s="128"/>
      <c r="I617" s="128"/>
      <c r="J617" s="128"/>
      <c r="K617" s="128"/>
      <c r="L617" s="129"/>
      <c r="M617" s="129"/>
      <c r="N617" s="129"/>
      <c r="O617" s="129"/>
      <c r="P617" s="129"/>
      <c r="Q617" s="129"/>
      <c r="R617" s="117">
        <f t="shared" si="0"/>
        <v>0</v>
      </c>
      <c r="S617" s="118">
        <f t="shared" si="1"/>
        <v>0</v>
      </c>
      <c r="T617" s="128"/>
      <c r="U617" s="128"/>
      <c r="V617" s="119"/>
      <c r="W617" s="119" t="str">
        <f>IF( ISBLANK(C617), "", VLOOKUP(C617, Poke_Ref!B:D, 3, FALSE) )</f>
        <v/>
      </c>
      <c r="X617" s="120" t="str">
        <f>IF( ISBLANK(C617), "", VLOOKUP(C617, Poke_Ref!B:E, 4, FALSE) )</f>
        <v/>
      </c>
      <c r="Y617" s="128"/>
      <c r="Z617" s="128"/>
      <c r="AA617" s="128"/>
      <c r="AB617" s="128"/>
      <c r="AC617" s="122" t="e">
        <f>IF(VLOOKUP(C617,Hidden_Abilities!B$2:C989, 2, FALSE) = J617, "YES", "NO")</f>
        <v>#N/A</v>
      </c>
    </row>
    <row r="618" spans="1:29" ht="26.25" customHeight="1" x14ac:dyDescent="0.2">
      <c r="A618" s="87"/>
      <c r="B618" s="111" t="str">
        <f t="array" aca="1" ref="B618" ca="1">IFERROR(IMAGE(INDEX(Poke_Ref!$C$2:$C$745, MATCH(C618, Poke_Ref!$B$2:$B$745,0)), 3), "")</f>
        <v/>
      </c>
      <c r="C618" s="128"/>
      <c r="D618" s="128"/>
      <c r="E618" s="129"/>
      <c r="F618" s="128"/>
      <c r="G618" s="129"/>
      <c r="H618" s="128"/>
      <c r="I618" s="128"/>
      <c r="J618" s="128"/>
      <c r="K618" s="128"/>
      <c r="L618" s="129"/>
      <c r="M618" s="129"/>
      <c r="N618" s="129"/>
      <c r="O618" s="129"/>
      <c r="P618" s="129"/>
      <c r="Q618" s="129"/>
      <c r="R618" s="117">
        <f t="shared" si="0"/>
        <v>0</v>
      </c>
      <c r="S618" s="118">
        <f t="shared" si="1"/>
        <v>0</v>
      </c>
      <c r="T618" s="128"/>
      <c r="U618" s="128"/>
      <c r="V618" s="119"/>
      <c r="W618" s="119" t="str">
        <f>IF( ISBLANK(C618), "", VLOOKUP(C618, Poke_Ref!B:D, 3, FALSE) )</f>
        <v/>
      </c>
      <c r="X618" s="120" t="str">
        <f>IF( ISBLANK(C618), "", VLOOKUP(C618, Poke_Ref!B:E, 4, FALSE) )</f>
        <v/>
      </c>
      <c r="Y618" s="128"/>
      <c r="Z618" s="128"/>
      <c r="AA618" s="128"/>
      <c r="AB618" s="128"/>
      <c r="AC618" s="122" t="e">
        <f>IF(VLOOKUP(C618,Hidden_Abilities!B$2:C989, 2, FALSE) = J618, "YES", "NO")</f>
        <v>#N/A</v>
      </c>
    </row>
    <row r="619" spans="1:29" ht="26.25" customHeight="1" x14ac:dyDescent="0.2">
      <c r="A619" s="87"/>
      <c r="B619" s="111" t="str">
        <f t="array" aca="1" ref="B619" ca="1">IFERROR(IMAGE(INDEX(Poke_Ref!$C$2:$C$745, MATCH(C619, Poke_Ref!$B$2:$B$745,0)), 3), "")</f>
        <v/>
      </c>
      <c r="C619" s="128"/>
      <c r="D619" s="128"/>
      <c r="E619" s="129"/>
      <c r="F619" s="128"/>
      <c r="G619" s="129"/>
      <c r="H619" s="128"/>
      <c r="I619" s="128"/>
      <c r="J619" s="128"/>
      <c r="K619" s="128"/>
      <c r="L619" s="129"/>
      <c r="M619" s="129"/>
      <c r="N619" s="129"/>
      <c r="O619" s="129"/>
      <c r="P619" s="129"/>
      <c r="Q619" s="129"/>
      <c r="R619" s="117">
        <f t="shared" si="0"/>
        <v>0</v>
      </c>
      <c r="S619" s="118">
        <f t="shared" si="1"/>
        <v>0</v>
      </c>
      <c r="T619" s="128"/>
      <c r="U619" s="128"/>
      <c r="V619" s="119"/>
      <c r="W619" s="119" t="str">
        <f>IF( ISBLANK(C619), "", VLOOKUP(C619, Poke_Ref!B:D, 3, FALSE) )</f>
        <v/>
      </c>
      <c r="X619" s="120" t="str">
        <f>IF( ISBLANK(C619), "", VLOOKUP(C619, Poke_Ref!B:E, 4, FALSE) )</f>
        <v/>
      </c>
      <c r="Y619" s="128"/>
      <c r="Z619" s="128"/>
      <c r="AA619" s="128"/>
      <c r="AB619" s="128"/>
      <c r="AC619" s="122" t="e">
        <f>IF(VLOOKUP(C619,Hidden_Abilities!B$2:C989, 2, FALSE) = J619, "YES", "NO")</f>
        <v>#N/A</v>
      </c>
    </row>
    <row r="620" spans="1:29" ht="26.25" customHeight="1" x14ac:dyDescent="0.2">
      <c r="A620" s="87"/>
      <c r="B620" s="111" t="str">
        <f t="array" aca="1" ref="B620" ca="1">IFERROR(IMAGE(INDEX(Poke_Ref!$C$2:$C$745, MATCH(C620, Poke_Ref!$B$2:$B$745,0)), 3), "")</f>
        <v/>
      </c>
      <c r="C620" s="128"/>
      <c r="D620" s="128"/>
      <c r="E620" s="129"/>
      <c r="F620" s="128"/>
      <c r="G620" s="129"/>
      <c r="H620" s="128"/>
      <c r="I620" s="128"/>
      <c r="J620" s="128"/>
      <c r="K620" s="128"/>
      <c r="L620" s="129"/>
      <c r="M620" s="129"/>
      <c r="N620" s="129"/>
      <c r="O620" s="129"/>
      <c r="P620" s="129"/>
      <c r="Q620" s="129"/>
      <c r="R620" s="117">
        <f t="shared" si="0"/>
        <v>0</v>
      </c>
      <c r="S620" s="118">
        <f t="shared" si="1"/>
        <v>0</v>
      </c>
      <c r="T620" s="128"/>
      <c r="U620" s="128"/>
      <c r="V620" s="119"/>
      <c r="W620" s="119" t="str">
        <f>IF( ISBLANK(C620), "", VLOOKUP(C620, Poke_Ref!B:D, 3, FALSE) )</f>
        <v/>
      </c>
      <c r="X620" s="120" t="str">
        <f>IF( ISBLANK(C620), "", VLOOKUP(C620, Poke_Ref!B:E, 4, FALSE) )</f>
        <v/>
      </c>
      <c r="Y620" s="128"/>
      <c r="Z620" s="128"/>
      <c r="AA620" s="128"/>
      <c r="AB620" s="128"/>
      <c r="AC620" s="122" t="e">
        <f>IF(VLOOKUP(C620,Hidden_Abilities!B$2:C989, 2, FALSE) = J620, "YES", "NO")</f>
        <v>#N/A</v>
      </c>
    </row>
    <row r="621" spans="1:29" ht="26.25" customHeight="1" x14ac:dyDescent="0.2">
      <c r="A621" s="87"/>
      <c r="B621" s="111" t="str">
        <f t="array" aca="1" ref="B621" ca="1">IFERROR(IMAGE(INDEX(Poke_Ref!$C$2:$C$745, MATCH(C621, Poke_Ref!$B$2:$B$745,0)), 3), "")</f>
        <v/>
      </c>
      <c r="C621" s="128"/>
      <c r="D621" s="128"/>
      <c r="E621" s="129"/>
      <c r="F621" s="128"/>
      <c r="G621" s="129"/>
      <c r="H621" s="128"/>
      <c r="I621" s="128"/>
      <c r="J621" s="128"/>
      <c r="K621" s="128"/>
      <c r="L621" s="129"/>
      <c r="M621" s="129"/>
      <c r="N621" s="129"/>
      <c r="O621" s="129"/>
      <c r="P621" s="129"/>
      <c r="Q621" s="129"/>
      <c r="R621" s="117">
        <f t="shared" si="0"/>
        <v>0</v>
      </c>
      <c r="S621" s="118">
        <f t="shared" si="1"/>
        <v>0</v>
      </c>
      <c r="T621" s="128"/>
      <c r="U621" s="128"/>
      <c r="V621" s="119"/>
      <c r="W621" s="119" t="str">
        <f>IF( ISBLANK(C621), "", VLOOKUP(C621, Poke_Ref!B:D, 3, FALSE) )</f>
        <v/>
      </c>
      <c r="X621" s="120" t="str">
        <f>IF( ISBLANK(C621), "", VLOOKUP(C621, Poke_Ref!B:E, 4, FALSE) )</f>
        <v/>
      </c>
      <c r="Y621" s="128"/>
      <c r="Z621" s="128"/>
      <c r="AA621" s="128"/>
      <c r="AB621" s="128"/>
      <c r="AC621" s="122" t="e">
        <f>IF(VLOOKUP(C621,Hidden_Abilities!B$2:C989, 2, FALSE) = J621, "YES", "NO")</f>
        <v>#N/A</v>
      </c>
    </row>
    <row r="622" spans="1:29" ht="26.25" customHeight="1" x14ac:dyDescent="0.2">
      <c r="A622" s="87"/>
      <c r="B622" s="111" t="str">
        <f t="array" aca="1" ref="B622" ca="1">IFERROR(IMAGE(INDEX(Poke_Ref!$C$2:$C$745, MATCH(C622, Poke_Ref!$B$2:$B$745,0)), 3), "")</f>
        <v/>
      </c>
      <c r="C622" s="128"/>
      <c r="D622" s="128"/>
      <c r="E622" s="129"/>
      <c r="F622" s="128"/>
      <c r="G622" s="129"/>
      <c r="H622" s="128"/>
      <c r="I622" s="128"/>
      <c r="J622" s="128"/>
      <c r="K622" s="128"/>
      <c r="L622" s="129"/>
      <c r="M622" s="129"/>
      <c r="N622" s="129"/>
      <c r="O622" s="129"/>
      <c r="P622" s="129"/>
      <c r="Q622" s="129"/>
      <c r="R622" s="117">
        <f t="shared" si="0"/>
        <v>0</v>
      </c>
      <c r="S622" s="118">
        <f t="shared" si="1"/>
        <v>0</v>
      </c>
      <c r="T622" s="128"/>
      <c r="U622" s="128"/>
      <c r="V622" s="119"/>
      <c r="W622" s="119" t="str">
        <f>IF( ISBLANK(C622), "", VLOOKUP(C622, Poke_Ref!B:D, 3, FALSE) )</f>
        <v/>
      </c>
      <c r="X622" s="120" t="str">
        <f>IF( ISBLANK(C622), "", VLOOKUP(C622, Poke_Ref!B:E, 4, FALSE) )</f>
        <v/>
      </c>
      <c r="Y622" s="128"/>
      <c r="Z622" s="128"/>
      <c r="AA622" s="128"/>
      <c r="AB622" s="128"/>
      <c r="AC622" s="122" t="e">
        <f>IF(VLOOKUP(C622,Hidden_Abilities!B$2:C989, 2, FALSE) = J622, "YES", "NO")</f>
        <v>#N/A</v>
      </c>
    </row>
    <row r="623" spans="1:29" ht="26.25" customHeight="1" x14ac:dyDescent="0.2">
      <c r="A623" s="87"/>
      <c r="B623" s="111" t="str">
        <f t="array" aca="1" ref="B623" ca="1">IFERROR(IMAGE(INDEX(Poke_Ref!$C$2:$C$745, MATCH(C623, Poke_Ref!$B$2:$B$745,0)), 3), "")</f>
        <v/>
      </c>
      <c r="C623" s="128"/>
      <c r="D623" s="128"/>
      <c r="E623" s="129"/>
      <c r="F623" s="128"/>
      <c r="G623" s="129"/>
      <c r="H623" s="128"/>
      <c r="I623" s="128"/>
      <c r="J623" s="128"/>
      <c r="K623" s="128"/>
      <c r="L623" s="129"/>
      <c r="M623" s="129"/>
      <c r="N623" s="129"/>
      <c r="O623" s="129"/>
      <c r="P623" s="129"/>
      <c r="Q623" s="129"/>
      <c r="R623" s="117">
        <f t="shared" si="0"/>
        <v>0</v>
      </c>
      <c r="S623" s="118">
        <f t="shared" si="1"/>
        <v>0</v>
      </c>
      <c r="T623" s="128"/>
      <c r="U623" s="128"/>
      <c r="V623" s="119"/>
      <c r="W623" s="119" t="str">
        <f>IF( ISBLANK(C623), "", VLOOKUP(C623, Poke_Ref!B:D, 3, FALSE) )</f>
        <v/>
      </c>
      <c r="X623" s="120" t="str">
        <f>IF( ISBLANK(C623), "", VLOOKUP(C623, Poke_Ref!B:E, 4, FALSE) )</f>
        <v/>
      </c>
      <c r="Y623" s="128"/>
      <c r="Z623" s="128"/>
      <c r="AA623" s="128"/>
      <c r="AB623" s="128"/>
      <c r="AC623" s="122" t="e">
        <f>IF(VLOOKUP(C623,Hidden_Abilities!B$2:C989, 2, FALSE) = J623, "YES", "NO")</f>
        <v>#N/A</v>
      </c>
    </row>
    <row r="624" spans="1:29" ht="26.25" customHeight="1" x14ac:dyDescent="0.2">
      <c r="A624" s="87"/>
      <c r="B624" s="111" t="str">
        <f t="array" aca="1" ref="B624" ca="1">IFERROR(IMAGE(INDEX(Poke_Ref!$C$2:$C$745, MATCH(C624, Poke_Ref!$B$2:$B$745,0)), 3), "")</f>
        <v/>
      </c>
      <c r="C624" s="128"/>
      <c r="D624" s="128"/>
      <c r="E624" s="129"/>
      <c r="F624" s="128"/>
      <c r="G624" s="129"/>
      <c r="H624" s="128"/>
      <c r="I624" s="128"/>
      <c r="J624" s="128"/>
      <c r="K624" s="128"/>
      <c r="L624" s="129"/>
      <c r="M624" s="129"/>
      <c r="N624" s="129"/>
      <c r="O624" s="129"/>
      <c r="P624" s="129"/>
      <c r="Q624" s="129"/>
      <c r="R624" s="117">
        <f t="shared" si="0"/>
        <v>0</v>
      </c>
      <c r="S624" s="118">
        <f t="shared" si="1"/>
        <v>0</v>
      </c>
      <c r="T624" s="128"/>
      <c r="U624" s="128"/>
      <c r="V624" s="119"/>
      <c r="W624" s="119" t="str">
        <f>IF( ISBLANK(C624), "", VLOOKUP(C624, Poke_Ref!B:D, 3, FALSE) )</f>
        <v/>
      </c>
      <c r="X624" s="120" t="str">
        <f>IF( ISBLANK(C624), "", VLOOKUP(C624, Poke_Ref!B:E, 4, FALSE) )</f>
        <v/>
      </c>
      <c r="Y624" s="128"/>
      <c r="Z624" s="128"/>
      <c r="AA624" s="128"/>
      <c r="AB624" s="128"/>
      <c r="AC624" s="122" t="e">
        <f>IF(VLOOKUP(C624,Hidden_Abilities!B$2:C989, 2, FALSE) = J624, "YES", "NO")</f>
        <v>#N/A</v>
      </c>
    </row>
    <row r="625" spans="1:29" ht="26.25" customHeight="1" x14ac:dyDescent="0.2">
      <c r="A625" s="87"/>
      <c r="B625" s="111" t="str">
        <f t="array" aca="1" ref="B625" ca="1">IFERROR(IMAGE(INDEX(Poke_Ref!$C$2:$C$745, MATCH(C625, Poke_Ref!$B$2:$B$745,0)), 3), "")</f>
        <v/>
      </c>
      <c r="C625" s="128"/>
      <c r="D625" s="128"/>
      <c r="E625" s="129"/>
      <c r="F625" s="128"/>
      <c r="G625" s="129"/>
      <c r="H625" s="128"/>
      <c r="I625" s="128"/>
      <c r="J625" s="128"/>
      <c r="K625" s="128"/>
      <c r="L625" s="129"/>
      <c r="M625" s="129"/>
      <c r="N625" s="129"/>
      <c r="O625" s="129"/>
      <c r="P625" s="129"/>
      <c r="Q625" s="129"/>
      <c r="R625" s="117">
        <f t="shared" si="0"/>
        <v>0</v>
      </c>
      <c r="S625" s="118">
        <f t="shared" si="1"/>
        <v>0</v>
      </c>
      <c r="T625" s="128"/>
      <c r="U625" s="128"/>
      <c r="V625" s="119"/>
      <c r="W625" s="119" t="str">
        <f>IF( ISBLANK(C625), "", VLOOKUP(C625, Poke_Ref!B:D, 3, FALSE) )</f>
        <v/>
      </c>
      <c r="X625" s="120" t="str">
        <f>IF( ISBLANK(C625), "", VLOOKUP(C625, Poke_Ref!B:E, 4, FALSE) )</f>
        <v/>
      </c>
      <c r="Y625" s="128"/>
      <c r="Z625" s="128"/>
      <c r="AA625" s="128"/>
      <c r="AB625" s="128"/>
      <c r="AC625" s="122" t="e">
        <f>IF(VLOOKUP(C625,Hidden_Abilities!B$2:C989, 2, FALSE) = J625, "YES", "NO")</f>
        <v>#N/A</v>
      </c>
    </row>
    <row r="626" spans="1:29" ht="26.25" customHeight="1" x14ac:dyDescent="0.2">
      <c r="A626" s="87"/>
      <c r="B626" s="111" t="str">
        <f t="array" aca="1" ref="B626" ca="1">IFERROR(IMAGE(INDEX(Poke_Ref!$C$2:$C$745, MATCH(C626, Poke_Ref!$B$2:$B$745,0)), 3), "")</f>
        <v/>
      </c>
      <c r="C626" s="128"/>
      <c r="D626" s="128"/>
      <c r="E626" s="129"/>
      <c r="F626" s="128"/>
      <c r="G626" s="129"/>
      <c r="H626" s="128"/>
      <c r="I626" s="128"/>
      <c r="J626" s="128"/>
      <c r="K626" s="128"/>
      <c r="L626" s="129"/>
      <c r="M626" s="129"/>
      <c r="N626" s="129"/>
      <c r="O626" s="129"/>
      <c r="P626" s="129"/>
      <c r="Q626" s="129"/>
      <c r="R626" s="117">
        <f t="shared" si="0"/>
        <v>0</v>
      </c>
      <c r="S626" s="118">
        <f t="shared" si="1"/>
        <v>0</v>
      </c>
      <c r="T626" s="128"/>
      <c r="U626" s="128"/>
      <c r="V626" s="119"/>
      <c r="W626" s="119" t="str">
        <f>IF( ISBLANK(C626), "", VLOOKUP(C626, Poke_Ref!B:D, 3, FALSE) )</f>
        <v/>
      </c>
      <c r="X626" s="120" t="str">
        <f>IF( ISBLANK(C626), "", VLOOKUP(C626, Poke_Ref!B:E, 4, FALSE) )</f>
        <v/>
      </c>
      <c r="Y626" s="128"/>
      <c r="Z626" s="128"/>
      <c r="AA626" s="128"/>
      <c r="AB626" s="128"/>
      <c r="AC626" s="122" t="e">
        <f>IF(VLOOKUP(C626,Hidden_Abilities!B$2:C989, 2, FALSE) = J626, "YES", "NO")</f>
        <v>#N/A</v>
      </c>
    </row>
    <row r="627" spans="1:29" ht="26.25" customHeight="1" x14ac:dyDescent="0.2">
      <c r="A627" s="87"/>
      <c r="B627" s="111" t="str">
        <f t="array" aca="1" ref="B627" ca="1">IFERROR(IMAGE(INDEX(Poke_Ref!$C$2:$C$745, MATCH(C627, Poke_Ref!$B$2:$B$745,0)), 3), "")</f>
        <v/>
      </c>
      <c r="C627" s="128"/>
      <c r="D627" s="128"/>
      <c r="E627" s="129"/>
      <c r="F627" s="128"/>
      <c r="G627" s="129"/>
      <c r="H627" s="128"/>
      <c r="I627" s="128"/>
      <c r="J627" s="128"/>
      <c r="K627" s="128"/>
      <c r="L627" s="129"/>
      <c r="M627" s="129"/>
      <c r="N627" s="129"/>
      <c r="O627" s="129"/>
      <c r="P627" s="129"/>
      <c r="Q627" s="129"/>
      <c r="R627" s="117">
        <f t="shared" si="0"/>
        <v>0</v>
      </c>
      <c r="S627" s="118">
        <f t="shared" si="1"/>
        <v>0</v>
      </c>
      <c r="T627" s="128"/>
      <c r="U627" s="128"/>
      <c r="V627" s="119"/>
      <c r="W627" s="119" t="str">
        <f>IF( ISBLANK(C627), "", VLOOKUP(C627, Poke_Ref!B:D, 3, FALSE) )</f>
        <v/>
      </c>
      <c r="X627" s="120" t="str">
        <f>IF( ISBLANK(C627), "", VLOOKUP(C627, Poke_Ref!B:E, 4, FALSE) )</f>
        <v/>
      </c>
      <c r="Y627" s="128"/>
      <c r="Z627" s="128"/>
      <c r="AA627" s="128"/>
      <c r="AB627" s="128"/>
      <c r="AC627" s="122" t="e">
        <f>IF(VLOOKUP(C627,Hidden_Abilities!B$2:C989, 2, FALSE) = J627, "YES", "NO")</f>
        <v>#N/A</v>
      </c>
    </row>
    <row r="628" spans="1:29" ht="26.25" customHeight="1" x14ac:dyDescent="0.2">
      <c r="A628" s="87"/>
      <c r="B628" s="111" t="str">
        <f t="array" aca="1" ref="B628" ca="1">IFERROR(IMAGE(INDEX(Poke_Ref!$C$2:$C$745, MATCH(C628, Poke_Ref!$B$2:$B$745,0)), 3), "")</f>
        <v/>
      </c>
      <c r="C628" s="128"/>
      <c r="D628" s="128"/>
      <c r="E628" s="129"/>
      <c r="F628" s="128"/>
      <c r="G628" s="129"/>
      <c r="H628" s="128"/>
      <c r="I628" s="128"/>
      <c r="J628" s="128"/>
      <c r="K628" s="128"/>
      <c r="L628" s="129"/>
      <c r="M628" s="129"/>
      <c r="N628" s="129"/>
      <c r="O628" s="129"/>
      <c r="P628" s="129"/>
      <c r="Q628" s="129"/>
      <c r="R628" s="117">
        <f t="shared" si="0"/>
        <v>0</v>
      </c>
      <c r="S628" s="118">
        <f t="shared" si="1"/>
        <v>0</v>
      </c>
      <c r="T628" s="128"/>
      <c r="U628" s="128"/>
      <c r="V628" s="119"/>
      <c r="W628" s="119" t="str">
        <f>IF( ISBLANK(C628), "", VLOOKUP(C628, Poke_Ref!B:D, 3, FALSE) )</f>
        <v/>
      </c>
      <c r="X628" s="120" t="str">
        <f>IF( ISBLANK(C628), "", VLOOKUP(C628, Poke_Ref!B:E, 4, FALSE) )</f>
        <v/>
      </c>
      <c r="Y628" s="128"/>
      <c r="Z628" s="128"/>
      <c r="AA628" s="128"/>
      <c r="AB628" s="128"/>
      <c r="AC628" s="122" t="e">
        <f>IF(VLOOKUP(C628,Hidden_Abilities!B$2:C989, 2, FALSE) = J628, "YES", "NO")</f>
        <v>#N/A</v>
      </c>
    </row>
    <row r="629" spans="1:29" ht="26.25" customHeight="1" x14ac:dyDescent="0.2">
      <c r="A629" s="87"/>
      <c r="B629" s="111" t="str">
        <f t="array" aca="1" ref="B629" ca="1">IFERROR(IMAGE(INDEX(Poke_Ref!$C$2:$C$745, MATCH(C629, Poke_Ref!$B$2:$B$745,0)), 3), "")</f>
        <v/>
      </c>
      <c r="C629" s="128"/>
      <c r="D629" s="128"/>
      <c r="E629" s="129"/>
      <c r="F629" s="128"/>
      <c r="G629" s="129"/>
      <c r="H629" s="128"/>
      <c r="I629" s="128"/>
      <c r="J629" s="128"/>
      <c r="K629" s="128"/>
      <c r="L629" s="129"/>
      <c r="M629" s="129"/>
      <c r="N629" s="129"/>
      <c r="O629" s="129"/>
      <c r="P629" s="129"/>
      <c r="Q629" s="129"/>
      <c r="R629" s="117">
        <f t="shared" si="0"/>
        <v>0</v>
      </c>
      <c r="S629" s="118">
        <f t="shared" si="1"/>
        <v>0</v>
      </c>
      <c r="T629" s="128"/>
      <c r="U629" s="128"/>
      <c r="V629" s="119"/>
      <c r="W629" s="119" t="str">
        <f>IF( ISBLANK(C629), "", VLOOKUP(C629, Poke_Ref!B:D, 3, FALSE) )</f>
        <v/>
      </c>
      <c r="X629" s="120" t="str">
        <f>IF( ISBLANK(C629), "", VLOOKUP(C629, Poke_Ref!B:E, 4, FALSE) )</f>
        <v/>
      </c>
      <c r="Y629" s="128"/>
      <c r="Z629" s="128"/>
      <c r="AA629" s="128"/>
      <c r="AB629" s="128"/>
      <c r="AC629" s="122" t="e">
        <f>IF(VLOOKUP(C629,Hidden_Abilities!B$2:C989, 2, FALSE) = J629, "YES", "NO")</f>
        <v>#N/A</v>
      </c>
    </row>
    <row r="630" spans="1:29" ht="26.25" customHeight="1" x14ac:dyDescent="0.2">
      <c r="A630" s="87"/>
      <c r="B630" s="111" t="str">
        <f t="array" aca="1" ref="B630" ca="1">IFERROR(IMAGE(INDEX(Poke_Ref!$C$2:$C$745, MATCH(C630, Poke_Ref!$B$2:$B$745,0)), 3), "")</f>
        <v/>
      </c>
      <c r="C630" s="128"/>
      <c r="D630" s="128"/>
      <c r="E630" s="129"/>
      <c r="F630" s="128"/>
      <c r="G630" s="129"/>
      <c r="H630" s="128"/>
      <c r="I630" s="128"/>
      <c r="J630" s="128"/>
      <c r="K630" s="128"/>
      <c r="L630" s="129"/>
      <c r="M630" s="129"/>
      <c r="N630" s="129"/>
      <c r="O630" s="129"/>
      <c r="P630" s="129"/>
      <c r="Q630" s="129"/>
      <c r="R630" s="117">
        <f t="shared" si="0"/>
        <v>0</v>
      </c>
      <c r="S630" s="118">
        <f t="shared" si="1"/>
        <v>0</v>
      </c>
      <c r="T630" s="128"/>
      <c r="U630" s="128"/>
      <c r="V630" s="119"/>
      <c r="W630" s="119" t="str">
        <f>IF( ISBLANK(C630), "", VLOOKUP(C630, Poke_Ref!B:D, 3, FALSE) )</f>
        <v/>
      </c>
      <c r="X630" s="120" t="str">
        <f>IF( ISBLANK(C630), "", VLOOKUP(C630, Poke_Ref!B:E, 4, FALSE) )</f>
        <v/>
      </c>
      <c r="Y630" s="128"/>
      <c r="Z630" s="128"/>
      <c r="AA630" s="128"/>
      <c r="AB630" s="128"/>
      <c r="AC630" s="122" t="e">
        <f>IF(VLOOKUP(C630,Hidden_Abilities!B$2:C989, 2, FALSE) = J630, "YES", "NO")</f>
        <v>#N/A</v>
      </c>
    </row>
    <row r="631" spans="1:29" ht="26.25" customHeight="1" x14ac:dyDescent="0.2">
      <c r="A631" s="87"/>
      <c r="B631" s="111" t="str">
        <f t="array" aca="1" ref="B631" ca="1">IFERROR(IMAGE(INDEX(Poke_Ref!$C$2:$C$745, MATCH(C631, Poke_Ref!$B$2:$B$745,0)), 3), "")</f>
        <v/>
      </c>
      <c r="C631" s="128"/>
      <c r="D631" s="128"/>
      <c r="E631" s="129"/>
      <c r="F631" s="128"/>
      <c r="G631" s="129"/>
      <c r="H631" s="128"/>
      <c r="I631" s="128"/>
      <c r="J631" s="128"/>
      <c r="K631" s="128"/>
      <c r="L631" s="129"/>
      <c r="M631" s="129"/>
      <c r="N631" s="129"/>
      <c r="O631" s="129"/>
      <c r="P631" s="129"/>
      <c r="Q631" s="129"/>
      <c r="R631" s="117">
        <f t="shared" si="0"/>
        <v>0</v>
      </c>
      <c r="S631" s="118">
        <f t="shared" si="1"/>
        <v>0</v>
      </c>
      <c r="T631" s="128"/>
      <c r="U631" s="128"/>
      <c r="V631" s="119"/>
      <c r="W631" s="119" t="str">
        <f>IF( ISBLANK(C631), "", VLOOKUP(C631, Poke_Ref!B:D, 3, FALSE) )</f>
        <v/>
      </c>
      <c r="X631" s="120" t="str">
        <f>IF( ISBLANK(C631), "", VLOOKUP(C631, Poke_Ref!B:E, 4, FALSE) )</f>
        <v/>
      </c>
      <c r="Y631" s="128"/>
      <c r="Z631" s="128"/>
      <c r="AA631" s="128"/>
      <c r="AB631" s="128"/>
      <c r="AC631" s="122" t="e">
        <f>IF(VLOOKUP(C631,Hidden_Abilities!B$2:C989, 2, FALSE) = J631, "YES", "NO")</f>
        <v>#N/A</v>
      </c>
    </row>
    <row r="632" spans="1:29" ht="26.25" customHeight="1" x14ac:dyDescent="0.2">
      <c r="A632" s="87"/>
      <c r="B632" s="111" t="str">
        <f t="array" aca="1" ref="B632" ca="1">IFERROR(IMAGE(INDEX(Poke_Ref!$C$2:$C$745, MATCH(C632, Poke_Ref!$B$2:$B$745,0)), 3), "")</f>
        <v/>
      </c>
      <c r="C632" s="128"/>
      <c r="D632" s="128"/>
      <c r="E632" s="129"/>
      <c r="F632" s="128"/>
      <c r="G632" s="129"/>
      <c r="H632" s="128"/>
      <c r="I632" s="128"/>
      <c r="J632" s="128"/>
      <c r="K632" s="128"/>
      <c r="L632" s="129"/>
      <c r="M632" s="129"/>
      <c r="N632" s="129"/>
      <c r="O632" s="129"/>
      <c r="P632" s="129"/>
      <c r="Q632" s="129"/>
      <c r="R632" s="117">
        <f t="shared" si="0"/>
        <v>0</v>
      </c>
      <c r="S632" s="118">
        <f t="shared" si="1"/>
        <v>0</v>
      </c>
      <c r="T632" s="128"/>
      <c r="U632" s="128"/>
      <c r="V632" s="119"/>
      <c r="W632" s="119" t="str">
        <f>IF( ISBLANK(C632), "", VLOOKUP(C632, Poke_Ref!B:D, 3, FALSE) )</f>
        <v/>
      </c>
      <c r="X632" s="120" t="str">
        <f>IF( ISBLANK(C632), "", VLOOKUP(C632, Poke_Ref!B:E, 4, FALSE) )</f>
        <v/>
      </c>
      <c r="Y632" s="128"/>
      <c r="Z632" s="128"/>
      <c r="AA632" s="128"/>
      <c r="AB632" s="128"/>
      <c r="AC632" s="122" t="e">
        <f>IF(VLOOKUP(C632,Hidden_Abilities!B$2:C989, 2, FALSE) = J632, "YES", "NO")</f>
        <v>#N/A</v>
      </c>
    </row>
    <row r="633" spans="1:29" ht="26.25" customHeight="1" x14ac:dyDescent="0.2">
      <c r="A633" s="87"/>
      <c r="B633" s="111" t="str">
        <f t="array" aca="1" ref="B633" ca="1">IFERROR(IMAGE(INDEX(Poke_Ref!$C$2:$C$745, MATCH(C633, Poke_Ref!$B$2:$B$745,0)), 3), "")</f>
        <v/>
      </c>
      <c r="C633" s="128"/>
      <c r="D633" s="128"/>
      <c r="E633" s="129"/>
      <c r="F633" s="128"/>
      <c r="G633" s="129"/>
      <c r="H633" s="128"/>
      <c r="I633" s="128"/>
      <c r="J633" s="128"/>
      <c r="K633" s="128"/>
      <c r="L633" s="129"/>
      <c r="M633" s="129"/>
      <c r="N633" s="129"/>
      <c r="O633" s="129"/>
      <c r="P633" s="129"/>
      <c r="Q633" s="129"/>
      <c r="R633" s="117">
        <f t="shared" si="0"/>
        <v>0</v>
      </c>
      <c r="S633" s="118">
        <f t="shared" si="1"/>
        <v>0</v>
      </c>
      <c r="T633" s="128"/>
      <c r="U633" s="128"/>
      <c r="V633" s="119"/>
      <c r="W633" s="119" t="str">
        <f>IF( ISBLANK(C633), "", VLOOKUP(C633, Poke_Ref!B:D, 3, FALSE) )</f>
        <v/>
      </c>
      <c r="X633" s="120" t="str">
        <f>IF( ISBLANK(C633), "", VLOOKUP(C633, Poke_Ref!B:E, 4, FALSE) )</f>
        <v/>
      </c>
      <c r="Y633" s="128"/>
      <c r="Z633" s="128"/>
      <c r="AA633" s="128"/>
      <c r="AB633" s="128"/>
      <c r="AC633" s="122" t="e">
        <f>IF(VLOOKUP(C633,Hidden_Abilities!B$2:C989, 2, FALSE) = J633, "YES", "NO")</f>
        <v>#N/A</v>
      </c>
    </row>
    <row r="634" spans="1:29" ht="26.25" customHeight="1" x14ac:dyDescent="0.2">
      <c r="A634" s="87"/>
      <c r="B634" s="111" t="str">
        <f t="array" aca="1" ref="B634" ca="1">IFERROR(IMAGE(INDEX(Poke_Ref!$C$2:$C$745, MATCH(C634, Poke_Ref!$B$2:$B$745,0)), 3), "")</f>
        <v/>
      </c>
      <c r="C634" s="128"/>
      <c r="D634" s="128"/>
      <c r="E634" s="129"/>
      <c r="F634" s="128"/>
      <c r="G634" s="129"/>
      <c r="H634" s="128"/>
      <c r="I634" s="128"/>
      <c r="J634" s="128"/>
      <c r="K634" s="128"/>
      <c r="L634" s="129"/>
      <c r="M634" s="129"/>
      <c r="N634" s="129"/>
      <c r="O634" s="129"/>
      <c r="P634" s="129"/>
      <c r="Q634" s="129"/>
      <c r="R634" s="117">
        <f t="shared" si="0"/>
        <v>0</v>
      </c>
      <c r="S634" s="118">
        <f t="shared" si="1"/>
        <v>0</v>
      </c>
      <c r="T634" s="128"/>
      <c r="U634" s="128"/>
      <c r="V634" s="119"/>
      <c r="W634" s="119" t="str">
        <f>IF( ISBLANK(C634), "", VLOOKUP(C634, Poke_Ref!B:D, 3, FALSE) )</f>
        <v/>
      </c>
      <c r="X634" s="120" t="str">
        <f>IF( ISBLANK(C634), "", VLOOKUP(C634, Poke_Ref!B:E, 4, FALSE) )</f>
        <v/>
      </c>
      <c r="Y634" s="128"/>
      <c r="Z634" s="128"/>
      <c r="AA634" s="128"/>
      <c r="AB634" s="128"/>
      <c r="AC634" s="122" t="e">
        <f>IF(VLOOKUP(C634,Hidden_Abilities!B$2:C989, 2, FALSE) = J634, "YES", "NO")</f>
        <v>#N/A</v>
      </c>
    </row>
    <row r="635" spans="1:29" ht="26.25" customHeight="1" x14ac:dyDescent="0.2">
      <c r="A635" s="87"/>
      <c r="B635" s="111" t="str">
        <f t="array" aca="1" ref="B635" ca="1">IFERROR(IMAGE(INDEX(Poke_Ref!$C$2:$C$745, MATCH(C635, Poke_Ref!$B$2:$B$745,0)), 3), "")</f>
        <v/>
      </c>
      <c r="C635" s="128"/>
      <c r="D635" s="128"/>
      <c r="E635" s="129"/>
      <c r="F635" s="128"/>
      <c r="G635" s="129"/>
      <c r="H635" s="128"/>
      <c r="I635" s="128"/>
      <c r="J635" s="128"/>
      <c r="K635" s="128"/>
      <c r="L635" s="129"/>
      <c r="M635" s="129"/>
      <c r="N635" s="129"/>
      <c r="O635" s="129"/>
      <c r="P635" s="129"/>
      <c r="Q635" s="129"/>
      <c r="R635" s="117">
        <f t="shared" si="0"/>
        <v>0</v>
      </c>
      <c r="S635" s="118">
        <f t="shared" si="1"/>
        <v>0</v>
      </c>
      <c r="T635" s="128"/>
      <c r="U635" s="128"/>
      <c r="V635" s="119"/>
      <c r="W635" s="119" t="str">
        <f>IF( ISBLANK(C635), "", VLOOKUP(C635, Poke_Ref!B:D, 3, FALSE) )</f>
        <v/>
      </c>
      <c r="X635" s="120" t="str">
        <f>IF( ISBLANK(C635), "", VLOOKUP(C635, Poke_Ref!B:E, 4, FALSE) )</f>
        <v/>
      </c>
      <c r="Y635" s="128"/>
      <c r="Z635" s="128"/>
      <c r="AA635" s="128"/>
      <c r="AB635" s="128"/>
      <c r="AC635" s="122" t="e">
        <f>IF(VLOOKUP(C635,Hidden_Abilities!B$2:C989, 2, FALSE) = J635, "YES", "NO")</f>
        <v>#N/A</v>
      </c>
    </row>
    <row r="636" spans="1:29" ht="26.25" customHeight="1" x14ac:dyDescent="0.2">
      <c r="A636" s="87"/>
      <c r="B636" s="111" t="str">
        <f t="array" aca="1" ref="B636" ca="1">IFERROR(IMAGE(INDEX(Poke_Ref!$C$2:$C$745, MATCH(C636, Poke_Ref!$B$2:$B$745,0)), 3), "")</f>
        <v/>
      </c>
      <c r="C636" s="128"/>
      <c r="D636" s="128"/>
      <c r="E636" s="129"/>
      <c r="F636" s="128"/>
      <c r="G636" s="129"/>
      <c r="H636" s="128"/>
      <c r="I636" s="128"/>
      <c r="J636" s="128"/>
      <c r="K636" s="128"/>
      <c r="L636" s="129"/>
      <c r="M636" s="129"/>
      <c r="N636" s="129"/>
      <c r="O636" s="129"/>
      <c r="P636" s="129"/>
      <c r="Q636" s="129"/>
      <c r="R636" s="117">
        <f t="shared" si="0"/>
        <v>0</v>
      </c>
      <c r="S636" s="118">
        <f t="shared" si="1"/>
        <v>0</v>
      </c>
      <c r="T636" s="128"/>
      <c r="U636" s="128"/>
      <c r="V636" s="119"/>
      <c r="W636" s="119" t="str">
        <f>IF( ISBLANK(C636), "", VLOOKUP(C636, Poke_Ref!B:D, 3, FALSE) )</f>
        <v/>
      </c>
      <c r="X636" s="120" t="str">
        <f>IF( ISBLANK(C636), "", VLOOKUP(C636, Poke_Ref!B:E, 4, FALSE) )</f>
        <v/>
      </c>
      <c r="Y636" s="128"/>
      <c r="Z636" s="128"/>
      <c r="AA636" s="128"/>
      <c r="AB636" s="128"/>
      <c r="AC636" s="122" t="e">
        <f>IF(VLOOKUP(C636,Hidden_Abilities!B$2:C989, 2, FALSE) = J636, "YES", "NO")</f>
        <v>#N/A</v>
      </c>
    </row>
    <row r="637" spans="1:29" ht="26.25" customHeight="1" x14ac:dyDescent="0.2">
      <c r="A637" s="87"/>
      <c r="B637" s="111" t="str">
        <f t="array" aca="1" ref="B637" ca="1">IFERROR(IMAGE(INDEX(Poke_Ref!$C$2:$C$745, MATCH(C637, Poke_Ref!$B$2:$B$745,0)), 3), "")</f>
        <v/>
      </c>
      <c r="C637" s="128"/>
      <c r="D637" s="128"/>
      <c r="E637" s="129"/>
      <c r="F637" s="128"/>
      <c r="G637" s="129"/>
      <c r="H637" s="128"/>
      <c r="I637" s="128"/>
      <c r="J637" s="128"/>
      <c r="K637" s="128"/>
      <c r="L637" s="129"/>
      <c r="M637" s="129"/>
      <c r="N637" s="129"/>
      <c r="O637" s="129"/>
      <c r="P637" s="129"/>
      <c r="Q637" s="129"/>
      <c r="R637" s="117">
        <f t="shared" si="0"/>
        <v>0</v>
      </c>
      <c r="S637" s="118">
        <f t="shared" si="1"/>
        <v>0</v>
      </c>
      <c r="T637" s="128"/>
      <c r="U637" s="128"/>
      <c r="V637" s="119"/>
      <c r="W637" s="119" t="str">
        <f>IF( ISBLANK(C637), "", VLOOKUP(C637, Poke_Ref!B:D, 3, FALSE) )</f>
        <v/>
      </c>
      <c r="X637" s="120" t="str">
        <f>IF( ISBLANK(C637), "", VLOOKUP(C637, Poke_Ref!B:E, 4, FALSE) )</f>
        <v/>
      </c>
      <c r="Y637" s="128"/>
      <c r="Z637" s="128"/>
      <c r="AA637" s="128"/>
      <c r="AB637" s="128"/>
      <c r="AC637" s="122" t="e">
        <f>IF(VLOOKUP(C637,Hidden_Abilities!B$2:C989, 2, FALSE) = J637, "YES", "NO")</f>
        <v>#N/A</v>
      </c>
    </row>
    <row r="638" spans="1:29" ht="26.25" customHeight="1" x14ac:dyDescent="0.2">
      <c r="A638" s="87"/>
      <c r="B638" s="111" t="str">
        <f t="array" aca="1" ref="B638" ca="1">IFERROR(IMAGE(INDEX(Poke_Ref!$C$2:$C$745, MATCH(C638, Poke_Ref!$B$2:$B$745,0)), 3), "")</f>
        <v/>
      </c>
      <c r="C638" s="128"/>
      <c r="D638" s="128"/>
      <c r="E638" s="129"/>
      <c r="F638" s="128"/>
      <c r="G638" s="129"/>
      <c r="H638" s="128"/>
      <c r="I638" s="128"/>
      <c r="J638" s="128"/>
      <c r="K638" s="128"/>
      <c r="L638" s="129"/>
      <c r="M638" s="129"/>
      <c r="N638" s="129"/>
      <c r="O638" s="129"/>
      <c r="P638" s="129"/>
      <c r="Q638" s="129"/>
      <c r="R638" s="117">
        <f t="shared" si="0"/>
        <v>0</v>
      </c>
      <c r="S638" s="118">
        <f t="shared" si="1"/>
        <v>0</v>
      </c>
      <c r="T638" s="128"/>
      <c r="U638" s="128"/>
      <c r="V638" s="119"/>
      <c r="W638" s="119" t="str">
        <f>IF( ISBLANK(C638), "", VLOOKUP(C638, Poke_Ref!B:D, 3, FALSE) )</f>
        <v/>
      </c>
      <c r="X638" s="120" t="str">
        <f>IF( ISBLANK(C638), "", VLOOKUP(C638, Poke_Ref!B:E, 4, FALSE) )</f>
        <v/>
      </c>
      <c r="Y638" s="128"/>
      <c r="Z638" s="128"/>
      <c r="AA638" s="128"/>
      <c r="AB638" s="128"/>
      <c r="AC638" s="122" t="e">
        <f>IF(VLOOKUP(C638,Hidden_Abilities!B$2:C989, 2, FALSE) = J638, "YES", "NO")</f>
        <v>#N/A</v>
      </c>
    </row>
    <row r="639" spans="1:29" ht="26.25" customHeight="1" x14ac:dyDescent="0.2">
      <c r="A639" s="87"/>
      <c r="B639" s="111" t="str">
        <f t="array" aca="1" ref="B639" ca="1">IFERROR(IMAGE(INDEX(Poke_Ref!$C$2:$C$745, MATCH(C639, Poke_Ref!$B$2:$B$745,0)), 3), "")</f>
        <v/>
      </c>
      <c r="C639" s="128"/>
      <c r="D639" s="128"/>
      <c r="E639" s="129"/>
      <c r="F639" s="128"/>
      <c r="G639" s="129"/>
      <c r="H639" s="128"/>
      <c r="I639" s="128"/>
      <c r="J639" s="128"/>
      <c r="K639" s="128"/>
      <c r="L639" s="129"/>
      <c r="M639" s="129"/>
      <c r="N639" s="129"/>
      <c r="O639" s="129"/>
      <c r="P639" s="129"/>
      <c r="Q639" s="129"/>
      <c r="R639" s="117">
        <f t="shared" si="0"/>
        <v>0</v>
      </c>
      <c r="S639" s="118">
        <f t="shared" si="1"/>
        <v>0</v>
      </c>
      <c r="T639" s="128"/>
      <c r="U639" s="128"/>
      <c r="V639" s="119"/>
      <c r="W639" s="119" t="str">
        <f>IF( ISBLANK(C639), "", VLOOKUP(C639, Poke_Ref!B:D, 3, FALSE) )</f>
        <v/>
      </c>
      <c r="X639" s="120" t="str">
        <f>IF( ISBLANK(C639), "", VLOOKUP(C639, Poke_Ref!B:E, 4, FALSE) )</f>
        <v/>
      </c>
      <c r="Y639" s="128"/>
      <c r="Z639" s="128"/>
      <c r="AA639" s="128"/>
      <c r="AB639" s="128"/>
      <c r="AC639" s="122" t="e">
        <f>IF(VLOOKUP(C639,Hidden_Abilities!B$2:C989, 2, FALSE) = J639, "YES", "NO")</f>
        <v>#N/A</v>
      </c>
    </row>
    <row r="640" spans="1:29" ht="26.25" customHeight="1" x14ac:dyDescent="0.2">
      <c r="A640" s="87"/>
      <c r="B640" s="111" t="str">
        <f t="array" aca="1" ref="B640" ca="1">IFERROR(IMAGE(INDEX(Poke_Ref!$C$2:$C$745, MATCH(C640, Poke_Ref!$B$2:$B$745,0)), 3), "")</f>
        <v/>
      </c>
      <c r="C640" s="128"/>
      <c r="D640" s="128"/>
      <c r="E640" s="129"/>
      <c r="F640" s="128"/>
      <c r="G640" s="129"/>
      <c r="H640" s="128"/>
      <c r="I640" s="128"/>
      <c r="J640" s="128"/>
      <c r="K640" s="128"/>
      <c r="L640" s="129"/>
      <c r="M640" s="129"/>
      <c r="N640" s="129"/>
      <c r="O640" s="129"/>
      <c r="P640" s="129"/>
      <c r="Q640" s="129"/>
      <c r="R640" s="117">
        <f t="shared" si="0"/>
        <v>0</v>
      </c>
      <c r="S640" s="118">
        <f t="shared" si="1"/>
        <v>0</v>
      </c>
      <c r="T640" s="128"/>
      <c r="U640" s="128"/>
      <c r="V640" s="119"/>
      <c r="W640" s="119" t="str">
        <f>IF( ISBLANK(C640), "", VLOOKUP(C640, Poke_Ref!B:D, 3, FALSE) )</f>
        <v/>
      </c>
      <c r="X640" s="120" t="str">
        <f>IF( ISBLANK(C640), "", VLOOKUP(C640, Poke_Ref!B:E, 4, FALSE) )</f>
        <v/>
      </c>
      <c r="Y640" s="128"/>
      <c r="Z640" s="128"/>
      <c r="AA640" s="128"/>
      <c r="AB640" s="128"/>
      <c r="AC640" s="122" t="e">
        <f>IF(VLOOKUP(C640,Hidden_Abilities!B$2:C989, 2, FALSE) = J640, "YES", "NO")</f>
        <v>#N/A</v>
      </c>
    </row>
    <row r="641" spans="1:29" ht="26.25" customHeight="1" x14ac:dyDescent="0.2">
      <c r="A641" s="87"/>
      <c r="B641" s="111" t="str">
        <f t="array" aca="1" ref="B641" ca="1">IFERROR(IMAGE(INDEX(Poke_Ref!$C$2:$C$745, MATCH(C641, Poke_Ref!$B$2:$B$745,0)), 3), "")</f>
        <v/>
      </c>
      <c r="C641" s="128"/>
      <c r="D641" s="128"/>
      <c r="E641" s="129"/>
      <c r="F641" s="128"/>
      <c r="G641" s="129"/>
      <c r="H641" s="128"/>
      <c r="I641" s="128"/>
      <c r="J641" s="128"/>
      <c r="K641" s="128"/>
      <c r="L641" s="129"/>
      <c r="M641" s="129"/>
      <c r="N641" s="129"/>
      <c r="O641" s="129"/>
      <c r="P641" s="129"/>
      <c r="Q641" s="129"/>
      <c r="R641" s="117">
        <f t="shared" si="0"/>
        <v>0</v>
      </c>
      <c r="S641" s="118">
        <f t="shared" si="1"/>
        <v>0</v>
      </c>
      <c r="T641" s="128"/>
      <c r="U641" s="128"/>
      <c r="V641" s="119"/>
      <c r="W641" s="119" t="str">
        <f>IF( ISBLANK(C641), "", VLOOKUP(C641, Poke_Ref!B:D, 3, FALSE) )</f>
        <v/>
      </c>
      <c r="X641" s="120" t="str">
        <f>IF( ISBLANK(C641), "", VLOOKUP(C641, Poke_Ref!B:E, 4, FALSE) )</f>
        <v/>
      </c>
      <c r="Y641" s="128"/>
      <c r="Z641" s="128"/>
      <c r="AA641" s="128"/>
      <c r="AB641" s="128"/>
      <c r="AC641" s="122" t="e">
        <f>IF(VLOOKUP(C641,Hidden_Abilities!B$2:C989, 2, FALSE) = J641, "YES", "NO")</f>
        <v>#N/A</v>
      </c>
    </row>
    <row r="642" spans="1:29" ht="26.25" customHeight="1" x14ac:dyDescent="0.2">
      <c r="A642" s="87"/>
      <c r="B642" s="111" t="str">
        <f t="array" aca="1" ref="B642" ca="1">IFERROR(IMAGE(INDEX(Poke_Ref!$C$2:$C$745, MATCH(C642, Poke_Ref!$B$2:$B$745,0)), 3), "")</f>
        <v/>
      </c>
      <c r="C642" s="128"/>
      <c r="D642" s="128"/>
      <c r="E642" s="129"/>
      <c r="F642" s="128"/>
      <c r="G642" s="129"/>
      <c r="H642" s="128"/>
      <c r="I642" s="128"/>
      <c r="J642" s="128"/>
      <c r="K642" s="128"/>
      <c r="L642" s="129"/>
      <c r="M642" s="129"/>
      <c r="N642" s="129"/>
      <c r="O642" s="129"/>
      <c r="P642" s="129"/>
      <c r="Q642" s="129"/>
      <c r="R642" s="117">
        <f t="shared" si="0"/>
        <v>0</v>
      </c>
      <c r="S642" s="118">
        <f t="shared" si="1"/>
        <v>0</v>
      </c>
      <c r="T642" s="128"/>
      <c r="U642" s="128"/>
      <c r="V642" s="119"/>
      <c r="W642" s="119" t="str">
        <f>IF( ISBLANK(C642), "", VLOOKUP(C642, Poke_Ref!B:D, 3, FALSE) )</f>
        <v/>
      </c>
      <c r="X642" s="120" t="str">
        <f>IF( ISBLANK(C642), "", VLOOKUP(C642, Poke_Ref!B:E, 4, FALSE) )</f>
        <v/>
      </c>
      <c r="Y642" s="128"/>
      <c r="Z642" s="128"/>
      <c r="AA642" s="128"/>
      <c r="AB642" s="128"/>
      <c r="AC642" s="122" t="e">
        <f>IF(VLOOKUP(C642,Hidden_Abilities!B$2:C989, 2, FALSE) = J642, "YES", "NO")</f>
        <v>#N/A</v>
      </c>
    </row>
    <row r="643" spans="1:29" ht="26.25" customHeight="1" x14ac:dyDescent="0.2">
      <c r="A643" s="87"/>
      <c r="B643" s="111" t="str">
        <f t="array" aca="1" ref="B643" ca="1">IFERROR(IMAGE(INDEX(Poke_Ref!$C$2:$C$745, MATCH(C643, Poke_Ref!$B$2:$B$745,0)), 3), "")</f>
        <v/>
      </c>
      <c r="C643" s="128"/>
      <c r="D643" s="128"/>
      <c r="E643" s="129"/>
      <c r="F643" s="128"/>
      <c r="G643" s="129"/>
      <c r="H643" s="128"/>
      <c r="I643" s="128"/>
      <c r="J643" s="128"/>
      <c r="K643" s="128"/>
      <c r="L643" s="129"/>
      <c r="M643" s="129"/>
      <c r="N643" s="129"/>
      <c r="O643" s="129"/>
      <c r="P643" s="129"/>
      <c r="Q643" s="129"/>
      <c r="R643" s="117">
        <f t="shared" si="0"/>
        <v>0</v>
      </c>
      <c r="S643" s="118">
        <f t="shared" si="1"/>
        <v>0</v>
      </c>
      <c r="T643" s="128"/>
      <c r="U643" s="128"/>
      <c r="V643" s="119"/>
      <c r="W643" s="119" t="str">
        <f>IF( ISBLANK(C643), "", VLOOKUP(C643, Poke_Ref!B:D, 3, FALSE) )</f>
        <v/>
      </c>
      <c r="X643" s="120" t="str">
        <f>IF( ISBLANK(C643), "", VLOOKUP(C643, Poke_Ref!B:E, 4, FALSE) )</f>
        <v/>
      </c>
      <c r="Y643" s="128"/>
      <c r="Z643" s="128"/>
      <c r="AA643" s="128"/>
      <c r="AB643" s="128"/>
      <c r="AC643" s="122" t="e">
        <f>IF(VLOOKUP(C643,Hidden_Abilities!B$2:C989, 2, FALSE) = J643, "YES", "NO")</f>
        <v>#N/A</v>
      </c>
    </row>
    <row r="644" spans="1:29" ht="26.25" customHeight="1" x14ac:dyDescent="0.2">
      <c r="A644" s="87"/>
      <c r="B644" s="111" t="str">
        <f t="array" aca="1" ref="B644" ca="1">IFERROR(IMAGE(INDEX(Poke_Ref!$C$2:$C$745, MATCH(C644, Poke_Ref!$B$2:$B$745,0)), 3), "")</f>
        <v/>
      </c>
      <c r="C644" s="128"/>
      <c r="D644" s="128"/>
      <c r="E644" s="129"/>
      <c r="F644" s="128"/>
      <c r="G644" s="129"/>
      <c r="H644" s="128"/>
      <c r="I644" s="128"/>
      <c r="J644" s="128"/>
      <c r="K644" s="128"/>
      <c r="L644" s="129"/>
      <c r="M644" s="129"/>
      <c r="N644" s="129"/>
      <c r="O644" s="129"/>
      <c r="P644" s="129"/>
      <c r="Q644" s="129"/>
      <c r="R644" s="117">
        <f t="shared" si="0"/>
        <v>0</v>
      </c>
      <c r="S644" s="118">
        <f t="shared" si="1"/>
        <v>0</v>
      </c>
      <c r="T644" s="128"/>
      <c r="U644" s="128"/>
      <c r="V644" s="119"/>
      <c r="W644" s="119" t="str">
        <f>IF( ISBLANK(C644), "", VLOOKUP(C644, Poke_Ref!B:D, 3, FALSE) )</f>
        <v/>
      </c>
      <c r="X644" s="120" t="str">
        <f>IF( ISBLANK(C644), "", VLOOKUP(C644, Poke_Ref!B:E, 4, FALSE) )</f>
        <v/>
      </c>
      <c r="Y644" s="128"/>
      <c r="Z644" s="128"/>
      <c r="AA644" s="128"/>
      <c r="AB644" s="128"/>
      <c r="AC644" s="122" t="e">
        <f>IF(VLOOKUP(C644,Hidden_Abilities!B$2:C989, 2, FALSE) = J644, "YES", "NO")</f>
        <v>#N/A</v>
      </c>
    </row>
    <row r="645" spans="1:29" ht="26.25" customHeight="1" x14ac:dyDescent="0.2">
      <c r="A645" s="87"/>
      <c r="B645" s="111" t="str">
        <f t="array" aca="1" ref="B645" ca="1">IFERROR(IMAGE(INDEX(Poke_Ref!$C$2:$C$745, MATCH(C645, Poke_Ref!$B$2:$B$745,0)), 3), "")</f>
        <v/>
      </c>
      <c r="C645" s="128"/>
      <c r="D645" s="128"/>
      <c r="E645" s="129"/>
      <c r="F645" s="128"/>
      <c r="G645" s="129"/>
      <c r="H645" s="128"/>
      <c r="I645" s="128"/>
      <c r="J645" s="128"/>
      <c r="K645" s="128"/>
      <c r="L645" s="129"/>
      <c r="M645" s="129"/>
      <c r="N645" s="129"/>
      <c r="O645" s="129"/>
      <c r="P645" s="129"/>
      <c r="Q645" s="129"/>
      <c r="R645" s="117">
        <f t="shared" si="0"/>
        <v>0</v>
      </c>
      <c r="S645" s="118">
        <f t="shared" si="1"/>
        <v>0</v>
      </c>
      <c r="T645" s="128"/>
      <c r="U645" s="128"/>
      <c r="V645" s="119"/>
      <c r="W645" s="119" t="str">
        <f>IF( ISBLANK(C645), "", VLOOKUP(C645, Poke_Ref!B:D, 3, FALSE) )</f>
        <v/>
      </c>
      <c r="X645" s="120" t="str">
        <f>IF( ISBLANK(C645), "", VLOOKUP(C645, Poke_Ref!B:E, 4, FALSE) )</f>
        <v/>
      </c>
      <c r="Y645" s="128"/>
      <c r="Z645" s="128"/>
      <c r="AA645" s="128"/>
      <c r="AB645" s="128"/>
      <c r="AC645" s="122" t="e">
        <f>IF(VLOOKUP(C645,Hidden_Abilities!B$2:C989, 2, FALSE) = J645, "YES", "NO")</f>
        <v>#N/A</v>
      </c>
    </row>
    <row r="646" spans="1:29" ht="26.25" customHeight="1" x14ac:dyDescent="0.2">
      <c r="A646" s="87"/>
      <c r="B646" s="111" t="str">
        <f t="array" aca="1" ref="B646" ca="1">IFERROR(IMAGE(INDEX(Poke_Ref!$C$2:$C$745, MATCH(C646, Poke_Ref!$B$2:$B$745,0)), 3), "")</f>
        <v/>
      </c>
      <c r="C646" s="128"/>
      <c r="D646" s="128"/>
      <c r="E646" s="129"/>
      <c r="F646" s="128"/>
      <c r="G646" s="129"/>
      <c r="H646" s="128"/>
      <c r="I646" s="128"/>
      <c r="J646" s="128"/>
      <c r="K646" s="128"/>
      <c r="L646" s="129"/>
      <c r="M646" s="129"/>
      <c r="N646" s="129"/>
      <c r="O646" s="129"/>
      <c r="P646" s="129"/>
      <c r="Q646" s="129"/>
      <c r="R646" s="117">
        <f t="shared" si="0"/>
        <v>0</v>
      </c>
      <c r="S646" s="118">
        <f t="shared" si="1"/>
        <v>0</v>
      </c>
      <c r="T646" s="128"/>
      <c r="U646" s="128"/>
      <c r="V646" s="119"/>
      <c r="W646" s="119" t="str">
        <f>IF( ISBLANK(C646), "", VLOOKUP(C646, Poke_Ref!B:D, 3, FALSE) )</f>
        <v/>
      </c>
      <c r="X646" s="120" t="str">
        <f>IF( ISBLANK(C646), "", VLOOKUP(C646, Poke_Ref!B:E, 4, FALSE) )</f>
        <v/>
      </c>
      <c r="Y646" s="128"/>
      <c r="Z646" s="128"/>
      <c r="AA646" s="128"/>
      <c r="AB646" s="128"/>
      <c r="AC646" s="122" t="e">
        <f>IF(VLOOKUP(C646,Hidden_Abilities!B$2:C989, 2, FALSE) = J646, "YES", "NO")</f>
        <v>#N/A</v>
      </c>
    </row>
    <row r="647" spans="1:29" ht="26.25" customHeight="1" x14ac:dyDescent="0.2">
      <c r="A647" s="87"/>
      <c r="B647" s="111" t="str">
        <f t="array" aca="1" ref="B647" ca="1">IFERROR(IMAGE(INDEX(Poke_Ref!$C$2:$C$745, MATCH(C647, Poke_Ref!$B$2:$B$745,0)), 3), "")</f>
        <v/>
      </c>
      <c r="C647" s="128"/>
      <c r="D647" s="128"/>
      <c r="E647" s="129"/>
      <c r="F647" s="128"/>
      <c r="G647" s="129"/>
      <c r="H647" s="128"/>
      <c r="I647" s="128"/>
      <c r="J647" s="128"/>
      <c r="K647" s="128"/>
      <c r="L647" s="129"/>
      <c r="M647" s="129"/>
      <c r="N647" s="129"/>
      <c r="O647" s="129"/>
      <c r="P647" s="129"/>
      <c r="Q647" s="129"/>
      <c r="R647" s="117">
        <f t="shared" si="0"/>
        <v>0</v>
      </c>
      <c r="S647" s="118">
        <f t="shared" si="1"/>
        <v>0</v>
      </c>
      <c r="T647" s="128"/>
      <c r="U647" s="128"/>
      <c r="V647" s="119"/>
      <c r="W647" s="119" t="str">
        <f>IF( ISBLANK(C647), "", VLOOKUP(C647, Poke_Ref!B:D, 3, FALSE) )</f>
        <v/>
      </c>
      <c r="X647" s="120" t="str">
        <f>IF( ISBLANK(C647), "", VLOOKUP(C647, Poke_Ref!B:E, 4, FALSE) )</f>
        <v/>
      </c>
      <c r="Y647" s="128"/>
      <c r="Z647" s="128"/>
      <c r="AA647" s="128"/>
      <c r="AB647" s="128"/>
      <c r="AC647" s="122" t="e">
        <f>IF(VLOOKUP(C647,Hidden_Abilities!B$2:C989, 2, FALSE) = J647, "YES", "NO")</f>
        <v>#N/A</v>
      </c>
    </row>
    <row r="648" spans="1:29" ht="26.25" customHeight="1" x14ac:dyDescent="0.2">
      <c r="A648" s="87"/>
      <c r="B648" s="111" t="str">
        <f t="array" aca="1" ref="B648" ca="1">IFERROR(IMAGE(INDEX(Poke_Ref!$C$2:$C$745, MATCH(C648, Poke_Ref!$B$2:$B$745,0)), 3), "")</f>
        <v/>
      </c>
      <c r="C648" s="128"/>
      <c r="D648" s="128"/>
      <c r="E648" s="129"/>
      <c r="F648" s="128"/>
      <c r="G648" s="129"/>
      <c r="H648" s="128"/>
      <c r="I648" s="128"/>
      <c r="J648" s="128"/>
      <c r="K648" s="128"/>
      <c r="L648" s="129"/>
      <c r="M648" s="129"/>
      <c r="N648" s="129"/>
      <c r="O648" s="129"/>
      <c r="P648" s="129"/>
      <c r="Q648" s="129"/>
      <c r="R648" s="117">
        <f t="shared" si="0"/>
        <v>0</v>
      </c>
      <c r="S648" s="118">
        <f t="shared" si="1"/>
        <v>0</v>
      </c>
      <c r="T648" s="128"/>
      <c r="U648" s="128"/>
      <c r="V648" s="119"/>
      <c r="W648" s="119" t="str">
        <f>IF( ISBLANK(C648), "", VLOOKUP(C648, Poke_Ref!B:D, 3, FALSE) )</f>
        <v/>
      </c>
      <c r="X648" s="120" t="str">
        <f>IF( ISBLANK(C648), "", VLOOKUP(C648, Poke_Ref!B:E, 4, FALSE) )</f>
        <v/>
      </c>
      <c r="Y648" s="128"/>
      <c r="Z648" s="128"/>
      <c r="AA648" s="128"/>
      <c r="AB648" s="128"/>
      <c r="AC648" s="122" t="e">
        <f>IF(VLOOKUP(C648,Hidden_Abilities!B$2:C989, 2, FALSE) = J648, "YES", "NO")</f>
        <v>#N/A</v>
      </c>
    </row>
    <row r="649" spans="1:29" ht="26.25" customHeight="1" x14ac:dyDescent="0.2">
      <c r="A649" s="87"/>
      <c r="B649" s="111" t="str">
        <f t="array" aca="1" ref="B649" ca="1">IFERROR(IMAGE(INDEX(Poke_Ref!$C$2:$C$745, MATCH(C649, Poke_Ref!$B$2:$B$745,0)), 3), "")</f>
        <v/>
      </c>
      <c r="C649" s="128"/>
      <c r="D649" s="128"/>
      <c r="E649" s="129"/>
      <c r="F649" s="128"/>
      <c r="G649" s="129"/>
      <c r="H649" s="128"/>
      <c r="I649" s="128"/>
      <c r="J649" s="128"/>
      <c r="K649" s="128"/>
      <c r="L649" s="129"/>
      <c r="M649" s="129"/>
      <c r="N649" s="129"/>
      <c r="O649" s="129"/>
      <c r="P649" s="129"/>
      <c r="Q649" s="129"/>
      <c r="R649" s="117">
        <f t="shared" si="0"/>
        <v>0</v>
      </c>
      <c r="S649" s="118">
        <f t="shared" si="1"/>
        <v>0</v>
      </c>
      <c r="T649" s="128"/>
      <c r="U649" s="128"/>
      <c r="V649" s="119"/>
      <c r="W649" s="119" t="str">
        <f>IF( ISBLANK(C649), "", VLOOKUP(C649, Poke_Ref!B:D, 3, FALSE) )</f>
        <v/>
      </c>
      <c r="X649" s="120" t="str">
        <f>IF( ISBLANK(C649), "", VLOOKUP(C649, Poke_Ref!B:E, 4, FALSE) )</f>
        <v/>
      </c>
      <c r="Y649" s="128"/>
      <c r="Z649" s="128"/>
      <c r="AA649" s="128"/>
      <c r="AB649" s="128"/>
      <c r="AC649" s="122" t="e">
        <f>IF(VLOOKUP(C649,Hidden_Abilities!B$2:C989, 2, FALSE) = J649, "YES", "NO")</f>
        <v>#N/A</v>
      </c>
    </row>
    <row r="650" spans="1:29" ht="26.25" customHeight="1" x14ac:dyDescent="0.2">
      <c r="A650" s="87"/>
      <c r="B650" s="111" t="str">
        <f t="array" aca="1" ref="B650" ca="1">IFERROR(IMAGE(INDEX(Poke_Ref!$C$2:$C$745, MATCH(C650, Poke_Ref!$B$2:$B$745,0)), 3), "")</f>
        <v/>
      </c>
      <c r="C650" s="128"/>
      <c r="D650" s="128"/>
      <c r="E650" s="129"/>
      <c r="F650" s="128"/>
      <c r="G650" s="129"/>
      <c r="H650" s="128"/>
      <c r="I650" s="128"/>
      <c r="J650" s="128"/>
      <c r="K650" s="128"/>
      <c r="L650" s="129"/>
      <c r="M650" s="129"/>
      <c r="N650" s="129"/>
      <c r="O650" s="129"/>
      <c r="P650" s="129"/>
      <c r="Q650" s="129"/>
      <c r="R650" s="117">
        <f t="shared" si="0"/>
        <v>0</v>
      </c>
      <c r="S650" s="118">
        <f t="shared" si="1"/>
        <v>0</v>
      </c>
      <c r="T650" s="128"/>
      <c r="U650" s="128"/>
      <c r="V650" s="119"/>
      <c r="W650" s="119" t="str">
        <f>IF( ISBLANK(C650), "", VLOOKUP(C650, Poke_Ref!B:D, 3, FALSE) )</f>
        <v/>
      </c>
      <c r="X650" s="120" t="str">
        <f>IF( ISBLANK(C650), "", VLOOKUP(C650, Poke_Ref!B:E, 4, FALSE) )</f>
        <v/>
      </c>
      <c r="Y650" s="128"/>
      <c r="Z650" s="128"/>
      <c r="AA650" s="128"/>
      <c r="AB650" s="128"/>
      <c r="AC650" s="122" t="e">
        <f>IF(VLOOKUP(C650,Hidden_Abilities!B$2:C989, 2, FALSE) = J650, "YES", "NO")</f>
        <v>#N/A</v>
      </c>
    </row>
    <row r="651" spans="1:29" ht="26.25" customHeight="1" x14ac:dyDescent="0.2">
      <c r="A651" s="87"/>
      <c r="B651" s="111" t="str">
        <f t="array" aca="1" ref="B651" ca="1">IFERROR(IMAGE(INDEX(Poke_Ref!$C$2:$C$745, MATCH(C651, Poke_Ref!$B$2:$B$745,0)), 3), "")</f>
        <v/>
      </c>
      <c r="C651" s="128"/>
      <c r="D651" s="128"/>
      <c r="E651" s="129"/>
      <c r="F651" s="128"/>
      <c r="G651" s="129"/>
      <c r="H651" s="128"/>
      <c r="I651" s="128"/>
      <c r="J651" s="128"/>
      <c r="K651" s="128"/>
      <c r="L651" s="129"/>
      <c r="M651" s="129"/>
      <c r="N651" s="129"/>
      <c r="O651" s="129"/>
      <c r="P651" s="129"/>
      <c r="Q651" s="129"/>
      <c r="R651" s="117">
        <f t="shared" si="0"/>
        <v>0</v>
      </c>
      <c r="S651" s="118">
        <f t="shared" si="1"/>
        <v>0</v>
      </c>
      <c r="T651" s="128"/>
      <c r="U651" s="128"/>
      <c r="V651" s="119"/>
      <c r="W651" s="119" t="str">
        <f>IF( ISBLANK(C651), "", VLOOKUP(C651, Poke_Ref!B:D, 3, FALSE) )</f>
        <v/>
      </c>
      <c r="X651" s="120" t="str">
        <f>IF( ISBLANK(C651), "", VLOOKUP(C651, Poke_Ref!B:E, 4, FALSE) )</f>
        <v/>
      </c>
      <c r="Y651" s="128"/>
      <c r="Z651" s="128"/>
      <c r="AA651" s="128"/>
      <c r="AB651" s="128"/>
      <c r="AC651" s="122" t="e">
        <f>IF(VLOOKUP(C651,Hidden_Abilities!B$2:C989, 2, FALSE) = J651, "YES", "NO")</f>
        <v>#N/A</v>
      </c>
    </row>
    <row r="652" spans="1:29" ht="26.25" customHeight="1" x14ac:dyDescent="0.2">
      <c r="A652" s="87"/>
      <c r="B652" s="111" t="str">
        <f t="array" aca="1" ref="B652" ca="1">IFERROR(IMAGE(INDEX(Poke_Ref!$C$2:$C$745, MATCH(C652, Poke_Ref!$B$2:$B$745,0)), 3), "")</f>
        <v/>
      </c>
      <c r="C652" s="128"/>
      <c r="D652" s="128"/>
      <c r="E652" s="129"/>
      <c r="F652" s="128"/>
      <c r="G652" s="129"/>
      <c r="H652" s="128"/>
      <c r="I652" s="128"/>
      <c r="J652" s="128"/>
      <c r="K652" s="128"/>
      <c r="L652" s="129"/>
      <c r="M652" s="129"/>
      <c r="N652" s="129"/>
      <c r="O652" s="129"/>
      <c r="P652" s="129"/>
      <c r="Q652" s="129"/>
      <c r="R652" s="117">
        <f t="shared" si="0"/>
        <v>0</v>
      </c>
      <c r="S652" s="118">
        <f t="shared" si="1"/>
        <v>0</v>
      </c>
      <c r="T652" s="128"/>
      <c r="U652" s="128"/>
      <c r="V652" s="119"/>
      <c r="W652" s="119" t="str">
        <f>IF( ISBLANK(C652), "", VLOOKUP(C652, Poke_Ref!B:D, 3, FALSE) )</f>
        <v/>
      </c>
      <c r="X652" s="120" t="str">
        <f>IF( ISBLANK(C652), "", VLOOKUP(C652, Poke_Ref!B:E, 4, FALSE) )</f>
        <v/>
      </c>
      <c r="Y652" s="128"/>
      <c r="Z652" s="128"/>
      <c r="AA652" s="128"/>
      <c r="AB652" s="128"/>
      <c r="AC652" s="122" t="e">
        <f>IF(VLOOKUP(C652,Hidden_Abilities!B$2:C989, 2, FALSE) = J652, "YES", "NO")</f>
        <v>#N/A</v>
      </c>
    </row>
    <row r="653" spans="1:29" ht="26.25" customHeight="1" x14ac:dyDescent="0.2">
      <c r="A653" s="87"/>
      <c r="B653" s="111" t="str">
        <f t="array" aca="1" ref="B653" ca="1">IFERROR(IMAGE(INDEX(Poke_Ref!$C$2:$C$745, MATCH(C653, Poke_Ref!$B$2:$B$745,0)), 3), "")</f>
        <v/>
      </c>
      <c r="C653" s="128"/>
      <c r="D653" s="128"/>
      <c r="E653" s="129"/>
      <c r="F653" s="128"/>
      <c r="G653" s="129"/>
      <c r="H653" s="128"/>
      <c r="I653" s="128"/>
      <c r="J653" s="128"/>
      <c r="K653" s="128"/>
      <c r="L653" s="129"/>
      <c r="M653" s="129"/>
      <c r="N653" s="129"/>
      <c r="O653" s="129"/>
      <c r="P653" s="129"/>
      <c r="Q653" s="129"/>
      <c r="R653" s="117">
        <f t="shared" si="0"/>
        <v>0</v>
      </c>
      <c r="S653" s="118">
        <f t="shared" si="1"/>
        <v>0</v>
      </c>
      <c r="T653" s="128"/>
      <c r="U653" s="128"/>
      <c r="V653" s="119"/>
      <c r="W653" s="119" t="str">
        <f>IF( ISBLANK(C653), "", VLOOKUP(C653, Poke_Ref!B:D, 3, FALSE) )</f>
        <v/>
      </c>
      <c r="X653" s="120" t="str">
        <f>IF( ISBLANK(C653), "", VLOOKUP(C653, Poke_Ref!B:E, 4, FALSE) )</f>
        <v/>
      </c>
      <c r="Y653" s="128"/>
      <c r="Z653" s="128"/>
      <c r="AA653" s="128"/>
      <c r="AB653" s="128"/>
      <c r="AC653" s="122" t="e">
        <f>IF(VLOOKUP(C653,Hidden_Abilities!B$2:C989, 2, FALSE) = J653, "YES", "NO")</f>
        <v>#N/A</v>
      </c>
    </row>
    <row r="654" spans="1:29" ht="26.25" customHeight="1" x14ac:dyDescent="0.2">
      <c r="A654" s="87"/>
      <c r="B654" s="111" t="str">
        <f t="array" aca="1" ref="B654" ca="1">IFERROR(IMAGE(INDEX(Poke_Ref!$C$2:$C$745, MATCH(C654, Poke_Ref!$B$2:$B$745,0)), 3), "")</f>
        <v/>
      </c>
      <c r="C654" s="128"/>
      <c r="D654" s="128"/>
      <c r="E654" s="129"/>
      <c r="F654" s="128"/>
      <c r="G654" s="129"/>
      <c r="H654" s="128"/>
      <c r="I654" s="128"/>
      <c r="J654" s="128"/>
      <c r="K654" s="128"/>
      <c r="L654" s="129"/>
      <c r="M654" s="129"/>
      <c r="N654" s="129"/>
      <c r="O654" s="129"/>
      <c r="P654" s="129"/>
      <c r="Q654" s="129"/>
      <c r="R654" s="117">
        <f t="shared" si="0"/>
        <v>0</v>
      </c>
      <c r="S654" s="118">
        <f t="shared" si="1"/>
        <v>0</v>
      </c>
      <c r="T654" s="128"/>
      <c r="U654" s="128"/>
      <c r="V654" s="119"/>
      <c r="W654" s="119" t="str">
        <f>IF( ISBLANK(C654), "", VLOOKUP(C654, Poke_Ref!B:D, 3, FALSE) )</f>
        <v/>
      </c>
      <c r="X654" s="120" t="str">
        <f>IF( ISBLANK(C654), "", VLOOKUP(C654, Poke_Ref!B:E, 4, FALSE) )</f>
        <v/>
      </c>
      <c r="Y654" s="128"/>
      <c r="Z654" s="128"/>
      <c r="AA654" s="128"/>
      <c r="AB654" s="128"/>
      <c r="AC654" s="122" t="e">
        <f>IF(VLOOKUP(C654,Hidden_Abilities!B$2:C989, 2, FALSE) = J654, "YES", "NO")</f>
        <v>#N/A</v>
      </c>
    </row>
    <row r="655" spans="1:29" ht="26.25" customHeight="1" x14ac:dyDescent="0.2">
      <c r="A655" s="87"/>
      <c r="B655" s="111" t="str">
        <f t="array" aca="1" ref="B655" ca="1">IFERROR(IMAGE(INDEX(Poke_Ref!$C$2:$C$745, MATCH(C655, Poke_Ref!$B$2:$B$745,0)), 3), "")</f>
        <v/>
      </c>
      <c r="C655" s="128"/>
      <c r="D655" s="128"/>
      <c r="E655" s="129"/>
      <c r="F655" s="128"/>
      <c r="G655" s="129"/>
      <c r="H655" s="128"/>
      <c r="I655" s="128"/>
      <c r="J655" s="128"/>
      <c r="K655" s="128"/>
      <c r="L655" s="129"/>
      <c r="M655" s="129"/>
      <c r="N655" s="129"/>
      <c r="O655" s="129"/>
      <c r="P655" s="129"/>
      <c r="Q655" s="129"/>
      <c r="R655" s="117">
        <f t="shared" si="0"/>
        <v>0</v>
      </c>
      <c r="S655" s="118">
        <f t="shared" si="1"/>
        <v>0</v>
      </c>
      <c r="T655" s="128"/>
      <c r="U655" s="128"/>
      <c r="V655" s="119"/>
      <c r="W655" s="119" t="str">
        <f>IF( ISBLANK(C655), "", VLOOKUP(C655, Poke_Ref!B:D, 3, FALSE) )</f>
        <v/>
      </c>
      <c r="X655" s="120" t="str">
        <f>IF( ISBLANK(C655), "", VLOOKUP(C655, Poke_Ref!B:E, 4, FALSE) )</f>
        <v/>
      </c>
      <c r="Y655" s="128"/>
      <c r="Z655" s="128"/>
      <c r="AA655" s="128"/>
      <c r="AB655" s="128"/>
      <c r="AC655" s="122" t="e">
        <f>IF(VLOOKUP(C655,Hidden_Abilities!B$2:C989, 2, FALSE) = J655, "YES", "NO")</f>
        <v>#N/A</v>
      </c>
    </row>
    <row r="656" spans="1:29" ht="26.25" customHeight="1" x14ac:dyDescent="0.2">
      <c r="A656" s="87"/>
      <c r="B656" s="111" t="str">
        <f t="array" aca="1" ref="B656" ca="1">IFERROR(IMAGE(INDEX(Poke_Ref!$C$2:$C$745, MATCH(C656, Poke_Ref!$B$2:$B$745,0)), 3), "")</f>
        <v/>
      </c>
      <c r="C656" s="128"/>
      <c r="D656" s="128"/>
      <c r="E656" s="129"/>
      <c r="F656" s="128"/>
      <c r="G656" s="129"/>
      <c r="H656" s="128"/>
      <c r="I656" s="128"/>
      <c r="J656" s="128"/>
      <c r="K656" s="128"/>
      <c r="L656" s="129"/>
      <c r="M656" s="129"/>
      <c r="N656" s="129"/>
      <c r="O656" s="129"/>
      <c r="P656" s="129"/>
      <c r="Q656" s="129"/>
      <c r="R656" s="117">
        <f t="shared" si="0"/>
        <v>0</v>
      </c>
      <c r="S656" s="118">
        <f t="shared" si="1"/>
        <v>0</v>
      </c>
      <c r="T656" s="128"/>
      <c r="U656" s="128"/>
      <c r="V656" s="119"/>
      <c r="W656" s="119" t="str">
        <f>IF( ISBLANK(C656), "", VLOOKUP(C656, Poke_Ref!B:D, 3, FALSE) )</f>
        <v/>
      </c>
      <c r="X656" s="120" t="str">
        <f>IF( ISBLANK(C656), "", VLOOKUP(C656, Poke_Ref!B:E, 4, FALSE) )</f>
        <v/>
      </c>
      <c r="Y656" s="128"/>
      <c r="Z656" s="128"/>
      <c r="AA656" s="128"/>
      <c r="AB656" s="128"/>
      <c r="AC656" s="122" t="e">
        <f>IF(VLOOKUP(C656,Hidden_Abilities!B$2:C989, 2, FALSE) = J656, "YES", "NO")</f>
        <v>#N/A</v>
      </c>
    </row>
    <row r="657" spans="1:29" ht="26.25" customHeight="1" x14ac:dyDescent="0.2">
      <c r="A657" s="87"/>
      <c r="B657" s="111" t="str">
        <f t="array" aca="1" ref="B657" ca="1">IFERROR(IMAGE(INDEX(Poke_Ref!$C$2:$C$745, MATCH(C657, Poke_Ref!$B$2:$B$745,0)), 3), "")</f>
        <v/>
      </c>
      <c r="C657" s="128"/>
      <c r="D657" s="128"/>
      <c r="E657" s="129"/>
      <c r="F657" s="128"/>
      <c r="G657" s="129"/>
      <c r="H657" s="128"/>
      <c r="I657" s="128"/>
      <c r="J657" s="128"/>
      <c r="K657" s="128"/>
      <c r="L657" s="129"/>
      <c r="M657" s="129"/>
      <c r="N657" s="129"/>
      <c r="O657" s="129"/>
      <c r="P657" s="129"/>
      <c r="Q657" s="129"/>
      <c r="R657" s="117">
        <f t="shared" si="0"/>
        <v>0</v>
      </c>
      <c r="S657" s="118">
        <f t="shared" si="1"/>
        <v>0</v>
      </c>
      <c r="T657" s="128"/>
      <c r="U657" s="128"/>
      <c r="V657" s="119"/>
      <c r="W657" s="119" t="str">
        <f>IF( ISBLANK(C657), "", VLOOKUP(C657, Poke_Ref!B:D, 3, FALSE) )</f>
        <v/>
      </c>
      <c r="X657" s="120" t="str">
        <f>IF( ISBLANK(C657), "", VLOOKUP(C657, Poke_Ref!B:E, 4, FALSE) )</f>
        <v/>
      </c>
      <c r="Y657" s="128"/>
      <c r="Z657" s="128"/>
      <c r="AA657" s="128"/>
      <c r="AB657" s="128"/>
      <c r="AC657" s="122" t="e">
        <f>IF(VLOOKUP(C657,Hidden_Abilities!B$2:C989, 2, FALSE) = J657, "YES", "NO")</f>
        <v>#N/A</v>
      </c>
    </row>
    <row r="658" spans="1:29" ht="26.25" customHeight="1" x14ac:dyDescent="0.2">
      <c r="A658" s="87"/>
      <c r="B658" s="111" t="str">
        <f t="array" aca="1" ref="B658" ca="1">IFERROR(IMAGE(INDEX(Poke_Ref!$C$2:$C$745, MATCH(C658, Poke_Ref!$B$2:$B$745,0)), 3), "")</f>
        <v/>
      </c>
      <c r="C658" s="128"/>
      <c r="D658" s="128"/>
      <c r="E658" s="129"/>
      <c r="F658" s="128"/>
      <c r="G658" s="129"/>
      <c r="H658" s="128"/>
      <c r="I658" s="128"/>
      <c r="J658" s="128"/>
      <c r="K658" s="128"/>
      <c r="L658" s="129"/>
      <c r="M658" s="129"/>
      <c r="N658" s="129"/>
      <c r="O658" s="129"/>
      <c r="P658" s="129"/>
      <c r="Q658" s="129"/>
      <c r="R658" s="117">
        <f t="shared" si="0"/>
        <v>0</v>
      </c>
      <c r="S658" s="118">
        <f t="shared" si="1"/>
        <v>0</v>
      </c>
      <c r="T658" s="128"/>
      <c r="U658" s="128"/>
      <c r="V658" s="119"/>
      <c r="W658" s="119" t="str">
        <f>IF( ISBLANK(C658), "", VLOOKUP(C658, Poke_Ref!B:D, 3, FALSE) )</f>
        <v/>
      </c>
      <c r="X658" s="120" t="str">
        <f>IF( ISBLANK(C658), "", VLOOKUP(C658, Poke_Ref!B:E, 4, FALSE) )</f>
        <v/>
      </c>
      <c r="Y658" s="128"/>
      <c r="Z658" s="128"/>
      <c r="AA658" s="128"/>
      <c r="AB658" s="128"/>
      <c r="AC658" s="122" t="e">
        <f>IF(VLOOKUP(C658,Hidden_Abilities!B$2:C989, 2, FALSE) = J658, "YES", "NO")</f>
        <v>#N/A</v>
      </c>
    </row>
    <row r="659" spans="1:29" ht="26.25" customHeight="1" x14ac:dyDescent="0.2">
      <c r="A659" s="87"/>
      <c r="B659" s="111" t="str">
        <f t="array" aca="1" ref="B659" ca="1">IFERROR(IMAGE(INDEX(Poke_Ref!$C$2:$C$745, MATCH(C659, Poke_Ref!$B$2:$B$745,0)), 3), "")</f>
        <v/>
      </c>
      <c r="C659" s="128"/>
      <c r="D659" s="128"/>
      <c r="E659" s="129"/>
      <c r="F659" s="128"/>
      <c r="G659" s="129"/>
      <c r="H659" s="128"/>
      <c r="I659" s="128"/>
      <c r="J659" s="128"/>
      <c r="K659" s="128"/>
      <c r="L659" s="129"/>
      <c r="M659" s="129"/>
      <c r="N659" s="129"/>
      <c r="O659" s="129"/>
      <c r="P659" s="129"/>
      <c r="Q659" s="129"/>
      <c r="R659" s="117">
        <f t="shared" si="0"/>
        <v>0</v>
      </c>
      <c r="S659" s="118">
        <f t="shared" si="1"/>
        <v>0</v>
      </c>
      <c r="T659" s="128"/>
      <c r="U659" s="128"/>
      <c r="V659" s="119"/>
      <c r="W659" s="119" t="str">
        <f>IF( ISBLANK(C659), "", VLOOKUP(C659, Poke_Ref!B:D, 3, FALSE) )</f>
        <v/>
      </c>
      <c r="X659" s="120" t="str">
        <f>IF( ISBLANK(C659), "", VLOOKUP(C659, Poke_Ref!B:E, 4, FALSE) )</f>
        <v/>
      </c>
      <c r="Y659" s="128"/>
      <c r="Z659" s="128"/>
      <c r="AA659" s="128"/>
      <c r="AB659" s="128"/>
      <c r="AC659" s="122" t="e">
        <f>IF(VLOOKUP(C659,Hidden_Abilities!B$2:C989, 2, FALSE) = J659, "YES", "NO")</f>
        <v>#N/A</v>
      </c>
    </row>
    <row r="660" spans="1:29" ht="26.25" customHeight="1" x14ac:dyDescent="0.2">
      <c r="A660" s="87"/>
      <c r="B660" s="111" t="str">
        <f t="array" aca="1" ref="B660" ca="1">IFERROR(IMAGE(INDEX(Poke_Ref!$C$2:$C$745, MATCH(C660, Poke_Ref!$B$2:$B$745,0)), 3), "")</f>
        <v/>
      </c>
      <c r="C660" s="128"/>
      <c r="D660" s="128"/>
      <c r="E660" s="129"/>
      <c r="F660" s="128"/>
      <c r="G660" s="129"/>
      <c r="H660" s="128"/>
      <c r="I660" s="128"/>
      <c r="J660" s="128"/>
      <c r="K660" s="128"/>
      <c r="L660" s="129"/>
      <c r="M660" s="129"/>
      <c r="N660" s="129"/>
      <c r="O660" s="129"/>
      <c r="P660" s="129"/>
      <c r="Q660" s="129"/>
      <c r="R660" s="117">
        <f t="shared" si="0"/>
        <v>0</v>
      </c>
      <c r="S660" s="118">
        <f t="shared" si="1"/>
        <v>0</v>
      </c>
      <c r="T660" s="128"/>
      <c r="U660" s="128"/>
      <c r="V660" s="119"/>
      <c r="W660" s="119" t="str">
        <f>IF( ISBLANK(C660), "", VLOOKUP(C660, Poke_Ref!B:D, 3, FALSE) )</f>
        <v/>
      </c>
      <c r="X660" s="120" t="str">
        <f>IF( ISBLANK(C660), "", VLOOKUP(C660, Poke_Ref!B:E, 4, FALSE) )</f>
        <v/>
      </c>
      <c r="Y660" s="128"/>
      <c r="Z660" s="128"/>
      <c r="AA660" s="128"/>
      <c r="AB660" s="128"/>
      <c r="AC660" s="122" t="e">
        <f>IF(VLOOKUP(C660,Hidden_Abilities!B$2:C989, 2, FALSE) = J660, "YES", "NO")</f>
        <v>#N/A</v>
      </c>
    </row>
    <row r="661" spans="1:29" ht="26.25" customHeight="1" x14ac:dyDescent="0.2">
      <c r="A661" s="87"/>
      <c r="B661" s="111" t="str">
        <f t="array" aca="1" ref="B661" ca="1">IFERROR(IMAGE(INDEX(Poke_Ref!$C$2:$C$745, MATCH(C661, Poke_Ref!$B$2:$B$745,0)), 3), "")</f>
        <v/>
      </c>
      <c r="C661" s="128"/>
      <c r="D661" s="128"/>
      <c r="E661" s="129"/>
      <c r="F661" s="128"/>
      <c r="G661" s="129"/>
      <c r="H661" s="128"/>
      <c r="I661" s="128"/>
      <c r="J661" s="128"/>
      <c r="K661" s="128"/>
      <c r="L661" s="129"/>
      <c r="M661" s="129"/>
      <c r="N661" s="129"/>
      <c r="O661" s="129"/>
      <c r="P661" s="129"/>
      <c r="Q661" s="129"/>
      <c r="R661" s="117">
        <f t="shared" si="0"/>
        <v>0</v>
      </c>
      <c r="S661" s="118">
        <f t="shared" si="1"/>
        <v>0</v>
      </c>
      <c r="T661" s="128"/>
      <c r="U661" s="128"/>
      <c r="V661" s="119"/>
      <c r="W661" s="119" t="str">
        <f>IF( ISBLANK(C661), "", VLOOKUP(C661, Poke_Ref!B:D, 3, FALSE) )</f>
        <v/>
      </c>
      <c r="X661" s="120" t="str">
        <f>IF( ISBLANK(C661), "", VLOOKUP(C661, Poke_Ref!B:E, 4, FALSE) )</f>
        <v/>
      </c>
      <c r="Y661" s="128"/>
      <c r="Z661" s="128"/>
      <c r="AA661" s="128"/>
      <c r="AB661" s="128"/>
      <c r="AC661" s="122" t="e">
        <f>IF(VLOOKUP(C661,Hidden_Abilities!B$2:C989, 2, FALSE) = J661, "YES", "NO")</f>
        <v>#N/A</v>
      </c>
    </row>
    <row r="662" spans="1:29" ht="26.25" customHeight="1" x14ac:dyDescent="0.2">
      <c r="A662" s="87"/>
      <c r="B662" s="111" t="str">
        <f t="array" aca="1" ref="B662" ca="1">IFERROR(IMAGE(INDEX(Poke_Ref!$C$2:$C$745, MATCH(C662, Poke_Ref!$B$2:$B$745,0)), 3), "")</f>
        <v/>
      </c>
      <c r="C662" s="128"/>
      <c r="D662" s="128"/>
      <c r="E662" s="129"/>
      <c r="F662" s="128"/>
      <c r="G662" s="129"/>
      <c r="H662" s="128"/>
      <c r="I662" s="128"/>
      <c r="J662" s="128"/>
      <c r="K662" s="128"/>
      <c r="L662" s="129"/>
      <c r="M662" s="129"/>
      <c r="N662" s="129"/>
      <c r="O662" s="129"/>
      <c r="P662" s="129"/>
      <c r="Q662" s="129"/>
      <c r="R662" s="117">
        <f t="shared" si="0"/>
        <v>0</v>
      </c>
      <c r="S662" s="118">
        <f t="shared" si="1"/>
        <v>0</v>
      </c>
      <c r="T662" s="128"/>
      <c r="U662" s="128"/>
      <c r="V662" s="119"/>
      <c r="W662" s="119" t="str">
        <f>IF( ISBLANK(C662), "", VLOOKUP(C662, Poke_Ref!B:D, 3, FALSE) )</f>
        <v/>
      </c>
      <c r="X662" s="120" t="str">
        <f>IF( ISBLANK(C662), "", VLOOKUP(C662, Poke_Ref!B:E, 4, FALSE) )</f>
        <v/>
      </c>
      <c r="Y662" s="128"/>
      <c r="Z662" s="128"/>
      <c r="AA662" s="128"/>
      <c r="AB662" s="128"/>
      <c r="AC662" s="122" t="e">
        <f>IF(VLOOKUP(C662,Hidden_Abilities!B$2:C989, 2, FALSE) = J662, "YES", "NO")</f>
        <v>#N/A</v>
      </c>
    </row>
    <row r="663" spans="1:29" ht="26.25" customHeight="1" x14ac:dyDescent="0.2">
      <c r="A663" s="87"/>
      <c r="B663" s="111" t="str">
        <f t="array" aca="1" ref="B663" ca="1">IFERROR(IMAGE(INDEX(Poke_Ref!$C$2:$C$745, MATCH(C663, Poke_Ref!$B$2:$B$745,0)), 3), "")</f>
        <v/>
      </c>
      <c r="C663" s="128"/>
      <c r="D663" s="128"/>
      <c r="E663" s="129"/>
      <c r="F663" s="128"/>
      <c r="G663" s="129"/>
      <c r="H663" s="128"/>
      <c r="I663" s="128"/>
      <c r="J663" s="128"/>
      <c r="K663" s="128"/>
      <c r="L663" s="129"/>
      <c r="M663" s="129"/>
      <c r="N663" s="129"/>
      <c r="O663" s="129"/>
      <c r="P663" s="129"/>
      <c r="Q663" s="129"/>
      <c r="R663" s="117">
        <f t="shared" si="0"/>
        <v>0</v>
      </c>
      <c r="S663" s="118">
        <f t="shared" si="1"/>
        <v>0</v>
      </c>
      <c r="T663" s="128"/>
      <c r="U663" s="128"/>
      <c r="V663" s="119"/>
      <c r="W663" s="119" t="str">
        <f>IF( ISBLANK(C663), "", VLOOKUP(C663, Poke_Ref!B:D, 3, FALSE) )</f>
        <v/>
      </c>
      <c r="X663" s="120" t="str">
        <f>IF( ISBLANK(C663), "", VLOOKUP(C663, Poke_Ref!B:E, 4, FALSE) )</f>
        <v/>
      </c>
      <c r="Y663" s="128"/>
      <c r="Z663" s="128"/>
      <c r="AA663" s="128"/>
      <c r="AB663" s="128"/>
      <c r="AC663" s="122" t="e">
        <f>IF(VLOOKUP(C663,Hidden_Abilities!B$2:C989, 2, FALSE) = J663, "YES", "NO")</f>
        <v>#N/A</v>
      </c>
    </row>
    <row r="664" spans="1:29" ht="26.25" customHeight="1" x14ac:dyDescent="0.2">
      <c r="A664" s="87"/>
      <c r="B664" s="111" t="str">
        <f t="array" aca="1" ref="B664" ca="1">IFERROR(IMAGE(INDEX(Poke_Ref!$C$2:$C$745, MATCH(C664, Poke_Ref!$B$2:$B$745,0)), 3), "")</f>
        <v/>
      </c>
      <c r="C664" s="128"/>
      <c r="D664" s="128"/>
      <c r="E664" s="129"/>
      <c r="F664" s="128"/>
      <c r="G664" s="129"/>
      <c r="H664" s="128"/>
      <c r="I664" s="128"/>
      <c r="J664" s="128"/>
      <c r="K664" s="128"/>
      <c r="L664" s="129"/>
      <c r="M664" s="129"/>
      <c r="N664" s="129"/>
      <c r="O664" s="129"/>
      <c r="P664" s="129"/>
      <c r="Q664" s="129"/>
      <c r="R664" s="117">
        <f t="shared" si="0"/>
        <v>0</v>
      </c>
      <c r="S664" s="118">
        <f t="shared" si="1"/>
        <v>0</v>
      </c>
      <c r="T664" s="128"/>
      <c r="U664" s="128"/>
      <c r="V664" s="119"/>
      <c r="W664" s="119" t="str">
        <f>IF( ISBLANK(C664), "", VLOOKUP(C664, Poke_Ref!B:D, 3, FALSE) )</f>
        <v/>
      </c>
      <c r="X664" s="120" t="str">
        <f>IF( ISBLANK(C664), "", VLOOKUP(C664, Poke_Ref!B:E, 4, FALSE) )</f>
        <v/>
      </c>
      <c r="Y664" s="128"/>
      <c r="Z664" s="128"/>
      <c r="AA664" s="128"/>
      <c r="AB664" s="128"/>
      <c r="AC664" s="122" t="e">
        <f>IF(VLOOKUP(C664,Hidden_Abilities!B$2:C989, 2, FALSE) = J664, "YES", "NO")</f>
        <v>#N/A</v>
      </c>
    </row>
    <row r="665" spans="1:29" ht="26.25" customHeight="1" x14ac:dyDescent="0.2">
      <c r="A665" s="87"/>
      <c r="B665" s="111" t="str">
        <f t="array" aca="1" ref="B665" ca="1">IFERROR(IMAGE(INDEX(Poke_Ref!$C$2:$C$745, MATCH(C665, Poke_Ref!$B$2:$B$745,0)), 3), "")</f>
        <v/>
      </c>
      <c r="C665" s="128"/>
      <c r="D665" s="128"/>
      <c r="E665" s="129"/>
      <c r="F665" s="128"/>
      <c r="G665" s="129"/>
      <c r="H665" s="128"/>
      <c r="I665" s="128"/>
      <c r="J665" s="128"/>
      <c r="K665" s="128"/>
      <c r="L665" s="129"/>
      <c r="M665" s="129"/>
      <c r="N665" s="129"/>
      <c r="O665" s="129"/>
      <c r="P665" s="129"/>
      <c r="Q665" s="129"/>
      <c r="R665" s="117">
        <f t="shared" si="0"/>
        <v>0</v>
      </c>
      <c r="S665" s="118">
        <f t="shared" si="1"/>
        <v>0</v>
      </c>
      <c r="T665" s="128"/>
      <c r="U665" s="128"/>
      <c r="V665" s="119"/>
      <c r="W665" s="119" t="str">
        <f>IF( ISBLANK(C665), "", VLOOKUP(C665, Poke_Ref!B:D, 3, FALSE) )</f>
        <v/>
      </c>
      <c r="X665" s="120" t="str">
        <f>IF( ISBLANK(C665), "", VLOOKUP(C665, Poke_Ref!B:E, 4, FALSE) )</f>
        <v/>
      </c>
      <c r="Y665" s="128"/>
      <c r="Z665" s="128"/>
      <c r="AA665" s="128"/>
      <c r="AB665" s="128"/>
      <c r="AC665" s="122" t="e">
        <f>IF(VLOOKUP(C665,Hidden_Abilities!B$2:C989, 2, FALSE) = J665, "YES", "NO")</f>
        <v>#N/A</v>
      </c>
    </row>
    <row r="666" spans="1:29" ht="26.25" customHeight="1" x14ac:dyDescent="0.2">
      <c r="A666" s="87"/>
      <c r="B666" s="111" t="str">
        <f t="array" aca="1" ref="B666" ca="1">IFERROR(IMAGE(INDEX(Poke_Ref!$C$2:$C$745, MATCH(C666, Poke_Ref!$B$2:$B$745,0)), 3), "")</f>
        <v/>
      </c>
      <c r="C666" s="128"/>
      <c r="D666" s="128"/>
      <c r="E666" s="129"/>
      <c r="F666" s="128"/>
      <c r="G666" s="129"/>
      <c r="H666" s="128"/>
      <c r="I666" s="128"/>
      <c r="J666" s="128"/>
      <c r="K666" s="128"/>
      <c r="L666" s="129"/>
      <c r="M666" s="129"/>
      <c r="N666" s="129"/>
      <c r="O666" s="129"/>
      <c r="P666" s="129"/>
      <c r="Q666" s="129"/>
      <c r="R666" s="117">
        <f t="shared" si="0"/>
        <v>0</v>
      </c>
      <c r="S666" s="118">
        <f t="shared" si="1"/>
        <v>0</v>
      </c>
      <c r="T666" s="128"/>
      <c r="U666" s="128"/>
      <c r="V666" s="119"/>
      <c r="W666" s="119" t="str">
        <f>IF( ISBLANK(C666), "", VLOOKUP(C666, Poke_Ref!B:D, 3, FALSE) )</f>
        <v/>
      </c>
      <c r="X666" s="120" t="str">
        <f>IF( ISBLANK(C666), "", VLOOKUP(C666, Poke_Ref!B:E, 4, FALSE) )</f>
        <v/>
      </c>
      <c r="Y666" s="128"/>
      <c r="Z666" s="128"/>
      <c r="AA666" s="128"/>
      <c r="AB666" s="128"/>
      <c r="AC666" s="122" t="e">
        <f>IF(VLOOKUP(C666,Hidden_Abilities!B$2:C989, 2, FALSE) = J666, "YES", "NO")</f>
        <v>#N/A</v>
      </c>
    </row>
    <row r="667" spans="1:29" ht="26.25" customHeight="1" x14ac:dyDescent="0.2">
      <c r="A667" s="87"/>
      <c r="B667" s="111" t="str">
        <f t="array" aca="1" ref="B667" ca="1">IFERROR(IMAGE(INDEX(Poke_Ref!$C$2:$C$745, MATCH(C667, Poke_Ref!$B$2:$B$745,0)), 3), "")</f>
        <v/>
      </c>
      <c r="C667" s="128"/>
      <c r="D667" s="128"/>
      <c r="E667" s="129"/>
      <c r="F667" s="128"/>
      <c r="G667" s="129"/>
      <c r="H667" s="128"/>
      <c r="I667" s="128"/>
      <c r="J667" s="128"/>
      <c r="K667" s="128"/>
      <c r="L667" s="129"/>
      <c r="M667" s="129"/>
      <c r="N667" s="129"/>
      <c r="O667" s="129"/>
      <c r="P667" s="129"/>
      <c r="Q667" s="129"/>
      <c r="R667" s="117">
        <f t="shared" si="0"/>
        <v>0</v>
      </c>
      <c r="S667" s="118">
        <f t="shared" si="1"/>
        <v>0</v>
      </c>
      <c r="T667" s="128"/>
      <c r="U667" s="128"/>
      <c r="V667" s="119"/>
      <c r="W667" s="119" t="str">
        <f>IF( ISBLANK(C667), "", VLOOKUP(C667, Poke_Ref!B:D, 3, FALSE) )</f>
        <v/>
      </c>
      <c r="X667" s="120" t="str">
        <f>IF( ISBLANK(C667), "", VLOOKUP(C667, Poke_Ref!B:E, 4, FALSE) )</f>
        <v/>
      </c>
      <c r="Y667" s="128"/>
      <c r="Z667" s="128"/>
      <c r="AA667" s="128"/>
      <c r="AB667" s="128"/>
      <c r="AC667" s="122" t="e">
        <f>IF(VLOOKUP(C667,Hidden_Abilities!B$2:C989, 2, FALSE) = J667, "YES", "NO")</f>
        <v>#N/A</v>
      </c>
    </row>
    <row r="668" spans="1:29" ht="26.25" customHeight="1" x14ac:dyDescent="0.2">
      <c r="A668" s="87"/>
      <c r="B668" s="111" t="str">
        <f t="array" aca="1" ref="B668" ca="1">IFERROR(IMAGE(INDEX(Poke_Ref!$C$2:$C$745, MATCH(C668, Poke_Ref!$B$2:$B$745,0)), 3), "")</f>
        <v/>
      </c>
      <c r="C668" s="128"/>
      <c r="D668" s="128"/>
      <c r="E668" s="129"/>
      <c r="F668" s="128"/>
      <c r="G668" s="129"/>
      <c r="H668" s="128"/>
      <c r="I668" s="128"/>
      <c r="J668" s="128"/>
      <c r="K668" s="128"/>
      <c r="L668" s="129"/>
      <c r="M668" s="129"/>
      <c r="N668" s="129"/>
      <c r="O668" s="129"/>
      <c r="P668" s="129"/>
      <c r="Q668" s="129"/>
      <c r="R668" s="117">
        <f t="shared" si="0"/>
        <v>0</v>
      </c>
      <c r="S668" s="118">
        <f t="shared" si="1"/>
        <v>0</v>
      </c>
      <c r="T668" s="128"/>
      <c r="U668" s="128"/>
      <c r="V668" s="119"/>
      <c r="W668" s="119" t="str">
        <f>IF( ISBLANK(C668), "", VLOOKUP(C668, Poke_Ref!B:D, 3, FALSE) )</f>
        <v/>
      </c>
      <c r="X668" s="120" t="str">
        <f>IF( ISBLANK(C668), "", VLOOKUP(C668, Poke_Ref!B:E, 4, FALSE) )</f>
        <v/>
      </c>
      <c r="Y668" s="128"/>
      <c r="Z668" s="128"/>
      <c r="AA668" s="128"/>
      <c r="AB668" s="128"/>
      <c r="AC668" s="122" t="e">
        <f>IF(VLOOKUP(C668,Hidden_Abilities!B$2:C989, 2, FALSE) = J668, "YES", "NO")</f>
        <v>#N/A</v>
      </c>
    </row>
    <row r="669" spans="1:29" ht="26.25" customHeight="1" x14ac:dyDescent="0.2">
      <c r="A669" s="87"/>
      <c r="B669" s="111" t="str">
        <f t="array" aca="1" ref="B669" ca="1">IFERROR(IMAGE(INDEX(Poke_Ref!$C$2:$C$745, MATCH(C669, Poke_Ref!$B$2:$B$745,0)), 3), "")</f>
        <v/>
      </c>
      <c r="C669" s="128"/>
      <c r="D669" s="128"/>
      <c r="E669" s="129"/>
      <c r="F669" s="128"/>
      <c r="G669" s="129"/>
      <c r="H669" s="128"/>
      <c r="I669" s="128"/>
      <c r="J669" s="128"/>
      <c r="K669" s="128"/>
      <c r="L669" s="129"/>
      <c r="M669" s="129"/>
      <c r="N669" s="129"/>
      <c r="O669" s="129"/>
      <c r="P669" s="129"/>
      <c r="Q669" s="129"/>
      <c r="R669" s="117">
        <f t="shared" si="0"/>
        <v>0</v>
      </c>
      <c r="S669" s="118">
        <f t="shared" si="1"/>
        <v>0</v>
      </c>
      <c r="T669" s="128"/>
      <c r="U669" s="128"/>
      <c r="V669" s="119"/>
      <c r="W669" s="119" t="str">
        <f>IF( ISBLANK(C669), "", VLOOKUP(C669, Poke_Ref!B:D, 3, FALSE) )</f>
        <v/>
      </c>
      <c r="X669" s="120" t="str">
        <f>IF( ISBLANK(C669), "", VLOOKUP(C669, Poke_Ref!B:E, 4, FALSE) )</f>
        <v/>
      </c>
      <c r="Y669" s="128"/>
      <c r="Z669" s="128"/>
      <c r="AA669" s="128"/>
      <c r="AB669" s="128"/>
      <c r="AC669" s="122" t="e">
        <f>IF(VLOOKUP(C669,Hidden_Abilities!B$2:C989, 2, FALSE) = J669, "YES", "NO")</f>
        <v>#N/A</v>
      </c>
    </row>
    <row r="670" spans="1:29" ht="26.25" customHeight="1" x14ac:dyDescent="0.2">
      <c r="A670" s="87"/>
      <c r="B670" s="111" t="str">
        <f t="array" aca="1" ref="B670" ca="1">IFERROR(IMAGE(INDEX(Poke_Ref!$C$2:$C$745, MATCH(C670, Poke_Ref!$B$2:$B$745,0)), 3), "")</f>
        <v/>
      </c>
      <c r="C670" s="128"/>
      <c r="D670" s="128"/>
      <c r="E670" s="129"/>
      <c r="F670" s="128"/>
      <c r="G670" s="129"/>
      <c r="H670" s="128"/>
      <c r="I670" s="128"/>
      <c r="J670" s="128"/>
      <c r="K670" s="128"/>
      <c r="L670" s="129"/>
      <c r="M670" s="129"/>
      <c r="N670" s="129"/>
      <c r="O670" s="129"/>
      <c r="P670" s="129"/>
      <c r="Q670" s="129"/>
      <c r="R670" s="117">
        <f t="shared" si="0"/>
        <v>0</v>
      </c>
      <c r="S670" s="118">
        <f t="shared" si="1"/>
        <v>0</v>
      </c>
      <c r="T670" s="128"/>
      <c r="U670" s="128"/>
      <c r="V670" s="119"/>
      <c r="W670" s="119" t="str">
        <f>IF( ISBLANK(C670), "", VLOOKUP(C670, Poke_Ref!B:D, 3, FALSE) )</f>
        <v/>
      </c>
      <c r="X670" s="120" t="str">
        <f>IF( ISBLANK(C670), "", VLOOKUP(C670, Poke_Ref!B:E, 4, FALSE) )</f>
        <v/>
      </c>
      <c r="Y670" s="128"/>
      <c r="Z670" s="128"/>
      <c r="AA670" s="128"/>
      <c r="AB670" s="128"/>
      <c r="AC670" s="122" t="e">
        <f>IF(VLOOKUP(C670,Hidden_Abilities!B$2:C989, 2, FALSE) = J670, "YES", "NO")</f>
        <v>#N/A</v>
      </c>
    </row>
    <row r="671" spans="1:29" ht="26.25" customHeight="1" x14ac:dyDescent="0.2">
      <c r="A671" s="87"/>
      <c r="B671" s="111" t="str">
        <f t="array" aca="1" ref="B671" ca="1">IFERROR(IMAGE(INDEX(Poke_Ref!$C$2:$C$745, MATCH(C671, Poke_Ref!$B$2:$B$745,0)), 3), "")</f>
        <v/>
      </c>
      <c r="C671" s="128"/>
      <c r="D671" s="128"/>
      <c r="E671" s="129"/>
      <c r="F671" s="128"/>
      <c r="G671" s="129"/>
      <c r="H671" s="128"/>
      <c r="I671" s="128"/>
      <c r="J671" s="128"/>
      <c r="K671" s="128"/>
      <c r="L671" s="129"/>
      <c r="M671" s="129"/>
      <c r="N671" s="129"/>
      <c r="O671" s="129"/>
      <c r="P671" s="129"/>
      <c r="Q671" s="129"/>
      <c r="R671" s="117">
        <f t="shared" si="0"/>
        <v>0</v>
      </c>
      <c r="S671" s="118">
        <f t="shared" si="1"/>
        <v>0</v>
      </c>
      <c r="T671" s="128"/>
      <c r="U671" s="128"/>
      <c r="V671" s="119"/>
      <c r="W671" s="119" t="str">
        <f>IF( ISBLANK(C671), "", VLOOKUP(C671, Poke_Ref!B:D, 3, FALSE) )</f>
        <v/>
      </c>
      <c r="X671" s="120" t="str">
        <f>IF( ISBLANK(C671), "", VLOOKUP(C671, Poke_Ref!B:E, 4, FALSE) )</f>
        <v/>
      </c>
      <c r="Y671" s="128"/>
      <c r="Z671" s="128"/>
      <c r="AA671" s="128"/>
      <c r="AB671" s="128"/>
      <c r="AC671" s="122" t="e">
        <f>IF(VLOOKUP(C671,Hidden_Abilities!B$2:C989, 2, FALSE) = J671, "YES", "NO")</f>
        <v>#N/A</v>
      </c>
    </row>
    <row r="672" spans="1:29" ht="26.25" customHeight="1" x14ac:dyDescent="0.2">
      <c r="A672" s="87"/>
      <c r="B672" s="111" t="str">
        <f t="array" aca="1" ref="B672" ca="1">IFERROR(IMAGE(INDEX(Poke_Ref!$C$2:$C$745, MATCH(C672, Poke_Ref!$B$2:$B$745,0)), 3), "")</f>
        <v/>
      </c>
      <c r="C672" s="128"/>
      <c r="D672" s="128"/>
      <c r="E672" s="129"/>
      <c r="F672" s="128"/>
      <c r="G672" s="129"/>
      <c r="H672" s="128"/>
      <c r="I672" s="128"/>
      <c r="J672" s="128"/>
      <c r="K672" s="128"/>
      <c r="L672" s="129"/>
      <c r="M672" s="129"/>
      <c r="N672" s="129"/>
      <c r="O672" s="129"/>
      <c r="P672" s="129"/>
      <c r="Q672" s="129"/>
      <c r="R672" s="117">
        <f t="shared" si="0"/>
        <v>0</v>
      </c>
      <c r="S672" s="118">
        <f t="shared" si="1"/>
        <v>0</v>
      </c>
      <c r="T672" s="128"/>
      <c r="U672" s="128"/>
      <c r="V672" s="119"/>
      <c r="W672" s="119" t="str">
        <f>IF( ISBLANK(C672), "", VLOOKUP(C672, Poke_Ref!B:D, 3, FALSE) )</f>
        <v/>
      </c>
      <c r="X672" s="120" t="str">
        <f>IF( ISBLANK(C672), "", VLOOKUP(C672, Poke_Ref!B:E, 4, FALSE) )</f>
        <v/>
      </c>
      <c r="Y672" s="128"/>
      <c r="Z672" s="128"/>
      <c r="AA672" s="128"/>
      <c r="AB672" s="128"/>
      <c r="AC672" s="122" t="e">
        <f>IF(VLOOKUP(C672,Hidden_Abilities!B$2:C989, 2, FALSE) = J672, "YES", "NO")</f>
        <v>#N/A</v>
      </c>
    </row>
    <row r="673" spans="1:29" ht="26.25" customHeight="1" x14ac:dyDescent="0.2">
      <c r="A673" s="87"/>
      <c r="B673" s="111" t="str">
        <f t="array" aca="1" ref="B673" ca="1">IFERROR(IMAGE(INDEX(Poke_Ref!$C$2:$C$745, MATCH(C673, Poke_Ref!$B$2:$B$745,0)), 3), "")</f>
        <v/>
      </c>
      <c r="C673" s="128"/>
      <c r="D673" s="128"/>
      <c r="E673" s="129"/>
      <c r="F673" s="128"/>
      <c r="G673" s="129"/>
      <c r="H673" s="128"/>
      <c r="I673" s="128"/>
      <c r="J673" s="128"/>
      <c r="K673" s="128"/>
      <c r="L673" s="129"/>
      <c r="M673" s="129"/>
      <c r="N673" s="129"/>
      <c r="O673" s="129"/>
      <c r="P673" s="129"/>
      <c r="Q673" s="129"/>
      <c r="R673" s="117">
        <f t="shared" si="0"/>
        <v>0</v>
      </c>
      <c r="S673" s="118">
        <f t="shared" si="1"/>
        <v>0</v>
      </c>
      <c r="T673" s="128"/>
      <c r="U673" s="128"/>
      <c r="V673" s="119"/>
      <c r="W673" s="119" t="str">
        <f>IF( ISBLANK(C673), "", VLOOKUP(C673, Poke_Ref!B:D, 3, FALSE) )</f>
        <v/>
      </c>
      <c r="X673" s="120" t="str">
        <f>IF( ISBLANK(C673), "", VLOOKUP(C673, Poke_Ref!B:E, 4, FALSE) )</f>
        <v/>
      </c>
      <c r="Y673" s="128"/>
      <c r="Z673" s="128"/>
      <c r="AA673" s="128"/>
      <c r="AB673" s="128"/>
      <c r="AC673" s="122" t="e">
        <f>IF(VLOOKUP(C673,Hidden_Abilities!B$2:C989, 2, FALSE) = J673, "YES", "NO")</f>
        <v>#N/A</v>
      </c>
    </row>
    <row r="674" spans="1:29" ht="26.25" customHeight="1" x14ac:dyDescent="0.2">
      <c r="A674" s="87"/>
      <c r="B674" s="111" t="str">
        <f t="array" aca="1" ref="B674" ca="1">IFERROR(IMAGE(INDEX(Poke_Ref!$C$2:$C$745, MATCH(C674, Poke_Ref!$B$2:$B$745,0)), 3), "")</f>
        <v/>
      </c>
      <c r="C674" s="128"/>
      <c r="D674" s="128"/>
      <c r="E674" s="129"/>
      <c r="F674" s="128"/>
      <c r="G674" s="129"/>
      <c r="H674" s="128"/>
      <c r="I674" s="128"/>
      <c r="J674" s="128"/>
      <c r="K674" s="128"/>
      <c r="L674" s="129"/>
      <c r="M674" s="129"/>
      <c r="N674" s="129"/>
      <c r="O674" s="129"/>
      <c r="P674" s="129"/>
      <c r="Q674" s="129"/>
      <c r="R674" s="117">
        <f t="shared" si="0"/>
        <v>0</v>
      </c>
      <c r="S674" s="118">
        <f t="shared" si="1"/>
        <v>0</v>
      </c>
      <c r="T674" s="128"/>
      <c r="U674" s="128"/>
      <c r="V674" s="119"/>
      <c r="W674" s="119" t="str">
        <f>IF( ISBLANK(C674), "", VLOOKUP(C674, Poke_Ref!B:D, 3, FALSE) )</f>
        <v/>
      </c>
      <c r="X674" s="120" t="str">
        <f>IF( ISBLANK(C674), "", VLOOKUP(C674, Poke_Ref!B:E, 4, FALSE) )</f>
        <v/>
      </c>
      <c r="Y674" s="128"/>
      <c r="Z674" s="128"/>
      <c r="AA674" s="128"/>
      <c r="AB674" s="128"/>
      <c r="AC674" s="122" t="e">
        <f>IF(VLOOKUP(C674,Hidden_Abilities!B$2:C989, 2, FALSE) = J674, "YES", "NO")</f>
        <v>#N/A</v>
      </c>
    </row>
    <row r="675" spans="1:29" ht="26.25" customHeight="1" x14ac:dyDescent="0.2">
      <c r="A675" s="87"/>
      <c r="B675" s="111" t="str">
        <f t="array" aca="1" ref="B675" ca="1">IFERROR(IMAGE(INDEX(Poke_Ref!$C$2:$C$745, MATCH(C675, Poke_Ref!$B$2:$B$745,0)), 3), "")</f>
        <v/>
      </c>
      <c r="C675" s="128"/>
      <c r="D675" s="128"/>
      <c r="E675" s="129"/>
      <c r="F675" s="128"/>
      <c r="G675" s="129"/>
      <c r="H675" s="128"/>
      <c r="I675" s="128"/>
      <c r="J675" s="128"/>
      <c r="K675" s="128"/>
      <c r="L675" s="129"/>
      <c r="M675" s="129"/>
      <c r="N675" s="129"/>
      <c r="O675" s="129"/>
      <c r="P675" s="129"/>
      <c r="Q675" s="129"/>
      <c r="R675" s="117">
        <f t="shared" si="0"/>
        <v>0</v>
      </c>
      <c r="S675" s="118">
        <f t="shared" si="1"/>
        <v>0</v>
      </c>
      <c r="T675" s="128"/>
      <c r="U675" s="128"/>
      <c r="V675" s="119"/>
      <c r="W675" s="119" t="str">
        <f>IF( ISBLANK(C675), "", VLOOKUP(C675, Poke_Ref!B:D, 3, FALSE) )</f>
        <v/>
      </c>
      <c r="X675" s="120" t="str">
        <f>IF( ISBLANK(C675), "", VLOOKUP(C675, Poke_Ref!B:E, 4, FALSE) )</f>
        <v/>
      </c>
      <c r="Y675" s="128"/>
      <c r="Z675" s="128"/>
      <c r="AA675" s="128"/>
      <c r="AB675" s="128"/>
      <c r="AC675" s="122" t="e">
        <f>IF(VLOOKUP(C675,Hidden_Abilities!B$2:C989, 2, FALSE) = J675, "YES", "NO")</f>
        <v>#N/A</v>
      </c>
    </row>
    <row r="676" spans="1:29" ht="26.25" customHeight="1" x14ac:dyDescent="0.2">
      <c r="A676" s="87"/>
      <c r="B676" s="111" t="str">
        <f t="array" aca="1" ref="B676" ca="1">IFERROR(IMAGE(INDEX(Poke_Ref!$C$2:$C$745, MATCH(C676, Poke_Ref!$B$2:$B$745,0)), 3), "")</f>
        <v/>
      </c>
      <c r="C676" s="128"/>
      <c r="D676" s="128"/>
      <c r="E676" s="129"/>
      <c r="F676" s="128"/>
      <c r="G676" s="129"/>
      <c r="H676" s="128"/>
      <c r="I676" s="128"/>
      <c r="J676" s="128"/>
      <c r="K676" s="128"/>
      <c r="L676" s="129"/>
      <c r="M676" s="129"/>
      <c r="N676" s="129"/>
      <c r="O676" s="129"/>
      <c r="P676" s="129"/>
      <c r="Q676" s="129"/>
      <c r="R676" s="117">
        <f t="shared" si="0"/>
        <v>0</v>
      </c>
      <c r="S676" s="118">
        <f t="shared" si="1"/>
        <v>0</v>
      </c>
      <c r="T676" s="128"/>
      <c r="U676" s="128"/>
      <c r="V676" s="119"/>
      <c r="W676" s="119" t="str">
        <f>IF( ISBLANK(C676), "", VLOOKUP(C676, Poke_Ref!B:D, 3, FALSE) )</f>
        <v/>
      </c>
      <c r="X676" s="120" t="str">
        <f>IF( ISBLANK(C676), "", VLOOKUP(C676, Poke_Ref!B:E, 4, FALSE) )</f>
        <v/>
      </c>
      <c r="Y676" s="128"/>
      <c r="Z676" s="128"/>
      <c r="AA676" s="128"/>
      <c r="AB676" s="128"/>
      <c r="AC676" s="122" t="e">
        <f>IF(VLOOKUP(C676,Hidden_Abilities!B$2:C989, 2, FALSE) = J676, "YES", "NO")</f>
        <v>#N/A</v>
      </c>
    </row>
    <row r="677" spans="1:29" ht="26.25" customHeight="1" x14ac:dyDescent="0.2">
      <c r="A677" s="87"/>
      <c r="B677" s="111" t="str">
        <f t="array" aca="1" ref="B677" ca="1">IFERROR(IMAGE(INDEX(Poke_Ref!$C$2:$C$745, MATCH(C677, Poke_Ref!$B$2:$B$745,0)), 3), "")</f>
        <v/>
      </c>
      <c r="C677" s="128"/>
      <c r="D677" s="128"/>
      <c r="E677" s="129"/>
      <c r="F677" s="128"/>
      <c r="G677" s="129"/>
      <c r="H677" s="128"/>
      <c r="I677" s="128"/>
      <c r="J677" s="128"/>
      <c r="K677" s="128"/>
      <c r="L677" s="129"/>
      <c r="M677" s="129"/>
      <c r="N677" s="129"/>
      <c r="O677" s="129"/>
      <c r="P677" s="129"/>
      <c r="Q677" s="129"/>
      <c r="R677" s="117">
        <f t="shared" si="0"/>
        <v>0</v>
      </c>
      <c r="S677" s="118">
        <f t="shared" si="1"/>
        <v>0</v>
      </c>
      <c r="T677" s="128"/>
      <c r="U677" s="128"/>
      <c r="V677" s="119"/>
      <c r="W677" s="119" t="str">
        <f>IF( ISBLANK(C677), "", VLOOKUP(C677, Poke_Ref!B:D, 3, FALSE) )</f>
        <v/>
      </c>
      <c r="X677" s="120" t="str">
        <f>IF( ISBLANK(C677), "", VLOOKUP(C677, Poke_Ref!B:E, 4, FALSE) )</f>
        <v/>
      </c>
      <c r="Y677" s="128"/>
      <c r="Z677" s="128"/>
      <c r="AA677" s="128"/>
      <c r="AB677" s="128"/>
      <c r="AC677" s="122" t="e">
        <f>IF(VLOOKUP(C677,Hidden_Abilities!B$2:C989, 2, FALSE) = J677, "YES", "NO")</f>
        <v>#N/A</v>
      </c>
    </row>
    <row r="678" spans="1:29" ht="26.25" customHeight="1" x14ac:dyDescent="0.2">
      <c r="A678" s="87"/>
      <c r="B678" s="111" t="str">
        <f t="array" aca="1" ref="B678" ca="1">IFERROR(IMAGE(INDEX(Poke_Ref!$C$2:$C$745, MATCH(C678, Poke_Ref!$B$2:$B$745,0)), 3), "")</f>
        <v/>
      </c>
      <c r="C678" s="128"/>
      <c r="D678" s="128"/>
      <c r="E678" s="129"/>
      <c r="F678" s="128"/>
      <c r="G678" s="129"/>
      <c r="H678" s="128"/>
      <c r="I678" s="128"/>
      <c r="J678" s="128"/>
      <c r="K678" s="128"/>
      <c r="L678" s="129"/>
      <c r="M678" s="129"/>
      <c r="N678" s="129"/>
      <c r="O678" s="129"/>
      <c r="P678" s="129"/>
      <c r="Q678" s="129"/>
      <c r="R678" s="117">
        <f t="shared" si="0"/>
        <v>0</v>
      </c>
      <c r="S678" s="118">
        <f t="shared" si="1"/>
        <v>0</v>
      </c>
      <c r="T678" s="128"/>
      <c r="U678" s="128"/>
      <c r="V678" s="119"/>
      <c r="W678" s="119" t="str">
        <f>IF( ISBLANK(C678), "", VLOOKUP(C678, Poke_Ref!B:D, 3, FALSE) )</f>
        <v/>
      </c>
      <c r="X678" s="120" t="str">
        <f>IF( ISBLANK(C678), "", VLOOKUP(C678, Poke_Ref!B:E, 4, FALSE) )</f>
        <v/>
      </c>
      <c r="Y678" s="128"/>
      <c r="Z678" s="128"/>
      <c r="AA678" s="128"/>
      <c r="AB678" s="128"/>
      <c r="AC678" s="122" t="e">
        <f>IF(VLOOKUP(C678,Hidden_Abilities!B$2:C989, 2, FALSE) = J678, "YES", "NO")</f>
        <v>#N/A</v>
      </c>
    </row>
    <row r="679" spans="1:29" ht="26.25" customHeight="1" x14ac:dyDescent="0.2">
      <c r="A679" s="87"/>
      <c r="B679" s="111" t="str">
        <f t="array" aca="1" ref="B679" ca="1">IFERROR(IMAGE(INDEX(Poke_Ref!$C$2:$C$745, MATCH(C679, Poke_Ref!$B$2:$B$745,0)), 3), "")</f>
        <v/>
      </c>
      <c r="C679" s="128"/>
      <c r="D679" s="128"/>
      <c r="E679" s="129"/>
      <c r="F679" s="128"/>
      <c r="G679" s="129"/>
      <c r="H679" s="128"/>
      <c r="I679" s="128"/>
      <c r="J679" s="128"/>
      <c r="K679" s="128"/>
      <c r="L679" s="129"/>
      <c r="M679" s="129"/>
      <c r="N679" s="129"/>
      <c r="O679" s="129"/>
      <c r="P679" s="129"/>
      <c r="Q679" s="129"/>
      <c r="R679" s="117">
        <f t="shared" si="0"/>
        <v>0</v>
      </c>
      <c r="S679" s="118">
        <f t="shared" si="1"/>
        <v>0</v>
      </c>
      <c r="T679" s="128"/>
      <c r="U679" s="128"/>
      <c r="V679" s="119"/>
      <c r="W679" s="119" t="str">
        <f>IF( ISBLANK(C679), "", VLOOKUP(C679, Poke_Ref!B:D, 3, FALSE) )</f>
        <v/>
      </c>
      <c r="X679" s="120" t="str">
        <f>IF( ISBLANK(C679), "", VLOOKUP(C679, Poke_Ref!B:E, 4, FALSE) )</f>
        <v/>
      </c>
      <c r="Y679" s="128"/>
      <c r="Z679" s="128"/>
      <c r="AA679" s="128"/>
      <c r="AB679" s="128"/>
      <c r="AC679" s="122" t="e">
        <f>IF(VLOOKUP(C679,Hidden_Abilities!B$2:C989, 2, FALSE) = J679, "YES", "NO")</f>
        <v>#N/A</v>
      </c>
    </row>
    <row r="680" spans="1:29" ht="26.25" customHeight="1" x14ac:dyDescent="0.2">
      <c r="A680" s="87"/>
      <c r="B680" s="111" t="str">
        <f t="array" aca="1" ref="B680" ca="1">IFERROR(IMAGE(INDEX(Poke_Ref!$C$2:$C$745, MATCH(C680, Poke_Ref!$B$2:$B$745,0)), 3), "")</f>
        <v/>
      </c>
      <c r="C680" s="128"/>
      <c r="D680" s="128"/>
      <c r="E680" s="129"/>
      <c r="F680" s="128"/>
      <c r="G680" s="129"/>
      <c r="H680" s="128"/>
      <c r="I680" s="128"/>
      <c r="J680" s="128"/>
      <c r="K680" s="128"/>
      <c r="L680" s="129"/>
      <c r="M680" s="129"/>
      <c r="N680" s="129"/>
      <c r="O680" s="129"/>
      <c r="P680" s="129"/>
      <c r="Q680" s="129"/>
      <c r="R680" s="117">
        <f t="shared" si="0"/>
        <v>0</v>
      </c>
      <c r="S680" s="118">
        <f t="shared" si="1"/>
        <v>0</v>
      </c>
      <c r="T680" s="128"/>
      <c r="U680" s="128"/>
      <c r="V680" s="119"/>
      <c r="W680" s="119" t="str">
        <f>IF( ISBLANK(C680), "", VLOOKUP(C680, Poke_Ref!B:D, 3, FALSE) )</f>
        <v/>
      </c>
      <c r="X680" s="120" t="str">
        <f>IF( ISBLANK(C680), "", VLOOKUP(C680, Poke_Ref!B:E, 4, FALSE) )</f>
        <v/>
      </c>
      <c r="Y680" s="128"/>
      <c r="Z680" s="128"/>
      <c r="AA680" s="128"/>
      <c r="AB680" s="128"/>
      <c r="AC680" s="122" t="e">
        <f>IF(VLOOKUP(C680,Hidden_Abilities!B$2:C989, 2, FALSE) = J680, "YES", "NO")</f>
        <v>#N/A</v>
      </c>
    </row>
    <row r="681" spans="1:29" ht="26.25" customHeight="1" x14ac:dyDescent="0.2">
      <c r="A681" s="87"/>
      <c r="B681" s="111" t="str">
        <f t="array" aca="1" ref="B681" ca="1">IFERROR(IMAGE(INDEX(Poke_Ref!$C$2:$C$745, MATCH(C681, Poke_Ref!$B$2:$B$745,0)), 3), "")</f>
        <v/>
      </c>
      <c r="C681" s="128"/>
      <c r="D681" s="128"/>
      <c r="E681" s="129"/>
      <c r="F681" s="128"/>
      <c r="G681" s="129"/>
      <c r="H681" s="128"/>
      <c r="I681" s="128"/>
      <c r="J681" s="128"/>
      <c r="K681" s="128"/>
      <c r="L681" s="129"/>
      <c r="M681" s="129"/>
      <c r="N681" s="129"/>
      <c r="O681" s="129"/>
      <c r="P681" s="129"/>
      <c r="Q681" s="129"/>
      <c r="R681" s="117">
        <f t="shared" si="0"/>
        <v>0</v>
      </c>
      <c r="S681" s="118">
        <f t="shared" si="1"/>
        <v>0</v>
      </c>
      <c r="T681" s="128"/>
      <c r="U681" s="128"/>
      <c r="V681" s="119"/>
      <c r="W681" s="119" t="str">
        <f>IF( ISBLANK(C681), "", VLOOKUP(C681, Poke_Ref!B:D, 3, FALSE) )</f>
        <v/>
      </c>
      <c r="X681" s="120" t="str">
        <f>IF( ISBLANK(C681), "", VLOOKUP(C681, Poke_Ref!B:E, 4, FALSE) )</f>
        <v/>
      </c>
      <c r="Y681" s="128"/>
      <c r="Z681" s="128"/>
      <c r="AA681" s="128"/>
      <c r="AB681" s="128"/>
      <c r="AC681" s="122" t="e">
        <f>IF(VLOOKUP(C681,Hidden_Abilities!B$2:C989, 2, FALSE) = J681, "YES", "NO")</f>
        <v>#N/A</v>
      </c>
    </row>
    <row r="682" spans="1:29" ht="26.25" customHeight="1" x14ac:dyDescent="0.2">
      <c r="A682" s="87"/>
      <c r="B682" s="111" t="str">
        <f t="array" aca="1" ref="B682" ca="1">IFERROR(IMAGE(INDEX(Poke_Ref!$C$2:$C$745, MATCH(C682, Poke_Ref!$B$2:$B$745,0)), 3), "")</f>
        <v/>
      </c>
      <c r="C682" s="128"/>
      <c r="D682" s="128"/>
      <c r="E682" s="129"/>
      <c r="F682" s="128"/>
      <c r="G682" s="129"/>
      <c r="H682" s="128"/>
      <c r="I682" s="128"/>
      <c r="J682" s="128"/>
      <c r="K682" s="128"/>
      <c r="L682" s="129"/>
      <c r="M682" s="129"/>
      <c r="N682" s="129"/>
      <c r="O682" s="129"/>
      <c r="P682" s="129"/>
      <c r="Q682" s="129"/>
      <c r="R682" s="117">
        <f t="shared" si="0"/>
        <v>0</v>
      </c>
      <c r="S682" s="118">
        <f t="shared" si="1"/>
        <v>0</v>
      </c>
      <c r="T682" s="128"/>
      <c r="U682" s="128"/>
      <c r="V682" s="119"/>
      <c r="W682" s="119" t="str">
        <f>IF( ISBLANK(C682), "", VLOOKUP(C682, Poke_Ref!B:D, 3, FALSE) )</f>
        <v/>
      </c>
      <c r="X682" s="120" t="str">
        <f>IF( ISBLANK(C682), "", VLOOKUP(C682, Poke_Ref!B:E, 4, FALSE) )</f>
        <v/>
      </c>
      <c r="Y682" s="128"/>
      <c r="Z682" s="128"/>
      <c r="AA682" s="128"/>
      <c r="AB682" s="128"/>
      <c r="AC682" s="122" t="e">
        <f>IF(VLOOKUP(C682,Hidden_Abilities!B$2:C989, 2, FALSE) = J682, "YES", "NO")</f>
        <v>#N/A</v>
      </c>
    </row>
    <row r="683" spans="1:29" ht="26.25" customHeight="1" x14ac:dyDescent="0.2">
      <c r="A683" s="87"/>
      <c r="B683" s="111" t="str">
        <f t="array" aca="1" ref="B683" ca="1">IFERROR(IMAGE(INDEX(Poke_Ref!$C$2:$C$745, MATCH(C683, Poke_Ref!$B$2:$B$745,0)), 3), "")</f>
        <v/>
      </c>
      <c r="C683" s="128"/>
      <c r="D683" s="128"/>
      <c r="E683" s="129"/>
      <c r="F683" s="128"/>
      <c r="G683" s="129"/>
      <c r="H683" s="128"/>
      <c r="I683" s="128"/>
      <c r="J683" s="128"/>
      <c r="K683" s="128"/>
      <c r="L683" s="129"/>
      <c r="M683" s="129"/>
      <c r="N683" s="129"/>
      <c r="O683" s="129"/>
      <c r="P683" s="129"/>
      <c r="Q683" s="129"/>
      <c r="R683" s="117">
        <f t="shared" si="0"/>
        <v>0</v>
      </c>
      <c r="S683" s="118">
        <f t="shared" si="1"/>
        <v>0</v>
      </c>
      <c r="T683" s="128"/>
      <c r="U683" s="128"/>
      <c r="V683" s="119"/>
      <c r="W683" s="119" t="str">
        <f>IF( ISBLANK(C683), "", VLOOKUP(C683, Poke_Ref!B:D, 3, FALSE) )</f>
        <v/>
      </c>
      <c r="X683" s="120" t="str">
        <f>IF( ISBLANK(C683), "", VLOOKUP(C683, Poke_Ref!B:E, 4, FALSE) )</f>
        <v/>
      </c>
      <c r="Y683" s="128"/>
      <c r="Z683" s="128"/>
      <c r="AA683" s="128"/>
      <c r="AB683" s="128"/>
      <c r="AC683" s="122" t="e">
        <f>IF(VLOOKUP(C683,Hidden_Abilities!B$2:C989, 2, FALSE) = J683, "YES", "NO")</f>
        <v>#N/A</v>
      </c>
    </row>
    <row r="684" spans="1:29" ht="26.25" customHeight="1" x14ac:dyDescent="0.2">
      <c r="A684" s="87"/>
      <c r="B684" s="111" t="str">
        <f t="array" aca="1" ref="B684" ca="1">IFERROR(IMAGE(INDEX(Poke_Ref!$C$2:$C$745, MATCH(C684, Poke_Ref!$B$2:$B$745,0)), 3), "")</f>
        <v/>
      </c>
      <c r="C684" s="128"/>
      <c r="D684" s="128"/>
      <c r="E684" s="129"/>
      <c r="F684" s="128"/>
      <c r="G684" s="129"/>
      <c r="H684" s="128"/>
      <c r="I684" s="128"/>
      <c r="J684" s="128"/>
      <c r="K684" s="128"/>
      <c r="L684" s="129"/>
      <c r="M684" s="129"/>
      <c r="N684" s="129"/>
      <c r="O684" s="129"/>
      <c r="P684" s="129"/>
      <c r="Q684" s="129"/>
      <c r="R684" s="117">
        <f t="shared" si="0"/>
        <v>0</v>
      </c>
      <c r="S684" s="118">
        <f t="shared" si="1"/>
        <v>0</v>
      </c>
      <c r="T684" s="128"/>
      <c r="U684" s="128"/>
      <c r="V684" s="119"/>
      <c r="W684" s="119" t="str">
        <f>IF( ISBLANK(C684), "", VLOOKUP(C684, Poke_Ref!B:D, 3, FALSE) )</f>
        <v/>
      </c>
      <c r="X684" s="120" t="str">
        <f>IF( ISBLANK(C684), "", VLOOKUP(C684, Poke_Ref!B:E, 4, FALSE) )</f>
        <v/>
      </c>
      <c r="Y684" s="128"/>
      <c r="Z684" s="128"/>
      <c r="AA684" s="128"/>
      <c r="AB684" s="128"/>
      <c r="AC684" s="122" t="e">
        <f>IF(VLOOKUP(C684,Hidden_Abilities!B$2:C989, 2, FALSE) = J684, "YES", "NO")</f>
        <v>#N/A</v>
      </c>
    </row>
    <row r="685" spans="1:29" ht="26.25" customHeight="1" x14ac:dyDescent="0.2">
      <c r="A685" s="87"/>
      <c r="B685" s="111" t="str">
        <f t="array" aca="1" ref="B685" ca="1">IFERROR(IMAGE(INDEX(Poke_Ref!$C$2:$C$745, MATCH(C685, Poke_Ref!$B$2:$B$745,0)), 3), "")</f>
        <v/>
      </c>
      <c r="C685" s="128"/>
      <c r="D685" s="128"/>
      <c r="E685" s="129"/>
      <c r="F685" s="128"/>
      <c r="G685" s="129"/>
      <c r="H685" s="128"/>
      <c r="I685" s="128"/>
      <c r="J685" s="128"/>
      <c r="K685" s="128"/>
      <c r="L685" s="129"/>
      <c r="M685" s="129"/>
      <c r="N685" s="129"/>
      <c r="O685" s="129"/>
      <c r="P685" s="129"/>
      <c r="Q685" s="129"/>
      <c r="R685" s="117">
        <f t="shared" si="0"/>
        <v>0</v>
      </c>
      <c r="S685" s="118">
        <f t="shared" si="1"/>
        <v>0</v>
      </c>
      <c r="T685" s="128"/>
      <c r="U685" s="128"/>
      <c r="V685" s="119"/>
      <c r="W685" s="119" t="str">
        <f>IF( ISBLANK(C685), "", VLOOKUP(C685, Poke_Ref!B:D, 3, FALSE) )</f>
        <v/>
      </c>
      <c r="X685" s="120" t="str">
        <f>IF( ISBLANK(C685), "", VLOOKUP(C685, Poke_Ref!B:E, 4, FALSE) )</f>
        <v/>
      </c>
      <c r="Y685" s="128"/>
      <c r="Z685" s="128"/>
      <c r="AA685" s="128"/>
      <c r="AB685" s="128"/>
      <c r="AC685" s="122" t="e">
        <f>IF(VLOOKUP(C685,Hidden_Abilities!B$2:C989, 2, FALSE) = J685, "YES", "NO")</f>
        <v>#N/A</v>
      </c>
    </row>
    <row r="686" spans="1:29" ht="26.25" customHeight="1" x14ac:dyDescent="0.2">
      <c r="A686" s="87"/>
      <c r="B686" s="111" t="str">
        <f t="array" aca="1" ref="B686" ca="1">IFERROR(IMAGE(INDEX(Poke_Ref!$C$2:$C$745, MATCH(C686, Poke_Ref!$B$2:$B$745,0)), 3), "")</f>
        <v/>
      </c>
      <c r="C686" s="128"/>
      <c r="D686" s="128"/>
      <c r="E686" s="129"/>
      <c r="F686" s="128"/>
      <c r="G686" s="129"/>
      <c r="H686" s="128"/>
      <c r="I686" s="128"/>
      <c r="J686" s="128"/>
      <c r="K686" s="128"/>
      <c r="L686" s="129"/>
      <c r="M686" s="129"/>
      <c r="N686" s="129"/>
      <c r="O686" s="129"/>
      <c r="P686" s="129"/>
      <c r="Q686" s="129"/>
      <c r="R686" s="117">
        <f t="shared" si="0"/>
        <v>0</v>
      </c>
      <c r="S686" s="118">
        <f t="shared" si="1"/>
        <v>0</v>
      </c>
      <c r="T686" s="128"/>
      <c r="U686" s="128"/>
      <c r="V686" s="119"/>
      <c r="W686" s="119" t="str">
        <f>IF( ISBLANK(C686), "", VLOOKUP(C686, Poke_Ref!B:D, 3, FALSE) )</f>
        <v/>
      </c>
      <c r="X686" s="120" t="str">
        <f>IF( ISBLANK(C686), "", VLOOKUP(C686, Poke_Ref!B:E, 4, FALSE) )</f>
        <v/>
      </c>
      <c r="Y686" s="128"/>
      <c r="Z686" s="128"/>
      <c r="AA686" s="128"/>
      <c r="AB686" s="128"/>
      <c r="AC686" s="122" t="e">
        <f>IF(VLOOKUP(C686,Hidden_Abilities!B$2:C989, 2, FALSE) = J686, "YES", "NO")</f>
        <v>#N/A</v>
      </c>
    </row>
    <row r="687" spans="1:29" ht="26.25" customHeight="1" x14ac:dyDescent="0.2">
      <c r="A687" s="87"/>
      <c r="B687" s="111" t="str">
        <f t="array" aca="1" ref="B687" ca="1">IFERROR(IMAGE(INDEX(Poke_Ref!$C$2:$C$745, MATCH(C687, Poke_Ref!$B$2:$B$745,0)), 3), "")</f>
        <v/>
      </c>
      <c r="C687" s="128"/>
      <c r="D687" s="128"/>
      <c r="E687" s="129"/>
      <c r="F687" s="128"/>
      <c r="G687" s="129"/>
      <c r="H687" s="128"/>
      <c r="I687" s="128"/>
      <c r="J687" s="128"/>
      <c r="K687" s="128"/>
      <c r="L687" s="129"/>
      <c r="M687" s="129"/>
      <c r="N687" s="129"/>
      <c r="O687" s="129"/>
      <c r="P687" s="129"/>
      <c r="Q687" s="129"/>
      <c r="R687" s="117">
        <f t="shared" si="0"/>
        <v>0</v>
      </c>
      <c r="S687" s="118">
        <f t="shared" si="1"/>
        <v>0</v>
      </c>
      <c r="T687" s="128"/>
      <c r="U687" s="128"/>
      <c r="V687" s="119"/>
      <c r="W687" s="119" t="str">
        <f>IF( ISBLANK(C687), "", VLOOKUP(C687, Poke_Ref!B:D, 3, FALSE) )</f>
        <v/>
      </c>
      <c r="X687" s="120" t="str">
        <f>IF( ISBLANK(C687), "", VLOOKUP(C687, Poke_Ref!B:E, 4, FALSE) )</f>
        <v/>
      </c>
      <c r="Y687" s="128"/>
      <c r="Z687" s="128"/>
      <c r="AA687" s="128"/>
      <c r="AB687" s="128"/>
      <c r="AC687" s="122" t="e">
        <f>IF(VLOOKUP(C687,Hidden_Abilities!B$2:C989, 2, FALSE) = J687, "YES", "NO")</f>
        <v>#N/A</v>
      </c>
    </row>
    <row r="688" spans="1:29" ht="26.25" customHeight="1" x14ac:dyDescent="0.2">
      <c r="A688" s="87"/>
      <c r="B688" s="111" t="str">
        <f t="array" aca="1" ref="B688" ca="1">IFERROR(IMAGE(INDEX(Poke_Ref!$C$2:$C$745, MATCH(C688, Poke_Ref!$B$2:$B$745,0)), 3), "")</f>
        <v/>
      </c>
      <c r="C688" s="128"/>
      <c r="D688" s="128"/>
      <c r="E688" s="129"/>
      <c r="F688" s="128"/>
      <c r="G688" s="129"/>
      <c r="H688" s="128"/>
      <c r="I688" s="128"/>
      <c r="J688" s="128"/>
      <c r="K688" s="128"/>
      <c r="L688" s="129"/>
      <c r="M688" s="129"/>
      <c r="N688" s="129"/>
      <c r="O688" s="129"/>
      <c r="P688" s="129"/>
      <c r="Q688" s="129"/>
      <c r="R688" s="117">
        <f t="shared" si="0"/>
        <v>0</v>
      </c>
      <c r="S688" s="118">
        <f t="shared" si="1"/>
        <v>0</v>
      </c>
      <c r="T688" s="128"/>
      <c r="U688" s="128"/>
      <c r="V688" s="119"/>
      <c r="W688" s="119" t="str">
        <f>IF( ISBLANK(C688), "", VLOOKUP(C688, Poke_Ref!B:D, 3, FALSE) )</f>
        <v/>
      </c>
      <c r="X688" s="120" t="str">
        <f>IF( ISBLANK(C688), "", VLOOKUP(C688, Poke_Ref!B:E, 4, FALSE) )</f>
        <v/>
      </c>
      <c r="Y688" s="128"/>
      <c r="Z688" s="128"/>
      <c r="AA688" s="128"/>
      <c r="AB688" s="128"/>
      <c r="AC688" s="122" t="e">
        <f>IF(VLOOKUP(C688,Hidden_Abilities!B$2:C989, 2, FALSE) = J688, "YES", "NO")</f>
        <v>#N/A</v>
      </c>
    </row>
    <row r="689" spans="1:29" ht="26.25" customHeight="1" x14ac:dyDescent="0.2">
      <c r="A689" s="87"/>
      <c r="B689" s="111" t="str">
        <f t="array" aca="1" ref="B689" ca="1">IFERROR(IMAGE(INDEX(Poke_Ref!$C$2:$C$745, MATCH(C689, Poke_Ref!$B$2:$B$745,0)), 3), "")</f>
        <v/>
      </c>
      <c r="C689" s="128"/>
      <c r="D689" s="128"/>
      <c r="E689" s="129"/>
      <c r="F689" s="128"/>
      <c r="G689" s="129"/>
      <c r="H689" s="128"/>
      <c r="I689" s="128"/>
      <c r="J689" s="128"/>
      <c r="K689" s="128"/>
      <c r="L689" s="129"/>
      <c r="M689" s="129"/>
      <c r="N689" s="129"/>
      <c r="O689" s="129"/>
      <c r="P689" s="129"/>
      <c r="Q689" s="129"/>
      <c r="R689" s="117">
        <f t="shared" si="0"/>
        <v>0</v>
      </c>
      <c r="S689" s="118">
        <f t="shared" si="1"/>
        <v>0</v>
      </c>
      <c r="T689" s="128"/>
      <c r="U689" s="128"/>
      <c r="V689" s="119"/>
      <c r="W689" s="119" t="str">
        <f>IF( ISBLANK(C689), "", VLOOKUP(C689, Poke_Ref!B:D, 3, FALSE) )</f>
        <v/>
      </c>
      <c r="X689" s="120" t="str">
        <f>IF( ISBLANK(C689), "", VLOOKUP(C689, Poke_Ref!B:E, 4, FALSE) )</f>
        <v/>
      </c>
      <c r="Y689" s="128"/>
      <c r="Z689" s="128"/>
      <c r="AA689" s="128"/>
      <c r="AB689" s="128"/>
      <c r="AC689" s="122" t="e">
        <f>IF(VLOOKUP(C689,Hidden_Abilities!B$2:C989, 2, FALSE) = J689, "YES", "NO")</f>
        <v>#N/A</v>
      </c>
    </row>
    <row r="690" spans="1:29" ht="26.25" customHeight="1" x14ac:dyDescent="0.2">
      <c r="A690" s="87"/>
      <c r="B690" s="111" t="str">
        <f t="array" aca="1" ref="B690" ca="1">IFERROR(IMAGE(INDEX(Poke_Ref!$C$2:$C$745, MATCH(C690, Poke_Ref!$B$2:$B$745,0)), 3), "")</f>
        <v/>
      </c>
      <c r="C690" s="128"/>
      <c r="D690" s="128"/>
      <c r="E690" s="129"/>
      <c r="F690" s="128"/>
      <c r="G690" s="129"/>
      <c r="H690" s="128"/>
      <c r="I690" s="128"/>
      <c r="J690" s="128"/>
      <c r="K690" s="128"/>
      <c r="L690" s="129"/>
      <c r="M690" s="129"/>
      <c r="N690" s="129"/>
      <c r="O690" s="129"/>
      <c r="P690" s="129"/>
      <c r="Q690" s="129"/>
      <c r="R690" s="117">
        <f t="shared" si="0"/>
        <v>0</v>
      </c>
      <c r="S690" s="118">
        <f t="shared" si="1"/>
        <v>0</v>
      </c>
      <c r="T690" s="128"/>
      <c r="U690" s="128"/>
      <c r="V690" s="119"/>
      <c r="W690" s="119" t="str">
        <f>IF( ISBLANK(C690), "", VLOOKUP(C690, Poke_Ref!B:D, 3, FALSE) )</f>
        <v/>
      </c>
      <c r="X690" s="120" t="str">
        <f>IF( ISBLANK(C690), "", VLOOKUP(C690, Poke_Ref!B:E, 4, FALSE) )</f>
        <v/>
      </c>
      <c r="Y690" s="128"/>
      <c r="Z690" s="128"/>
      <c r="AA690" s="128"/>
      <c r="AB690" s="128"/>
      <c r="AC690" s="122" t="e">
        <f>IF(VLOOKUP(C690,Hidden_Abilities!B$2:C989, 2, FALSE) = J690, "YES", "NO")</f>
        <v>#N/A</v>
      </c>
    </row>
    <row r="691" spans="1:29" ht="26.25" customHeight="1" x14ac:dyDescent="0.2">
      <c r="A691" s="87"/>
      <c r="B691" s="111" t="str">
        <f t="array" aca="1" ref="B691" ca="1">IFERROR(IMAGE(INDEX(Poke_Ref!$C$2:$C$745, MATCH(C691, Poke_Ref!$B$2:$B$745,0)), 3), "")</f>
        <v/>
      </c>
      <c r="C691" s="128"/>
      <c r="D691" s="128"/>
      <c r="E691" s="129"/>
      <c r="F691" s="128"/>
      <c r="G691" s="129"/>
      <c r="H691" s="128"/>
      <c r="I691" s="128"/>
      <c r="J691" s="128"/>
      <c r="K691" s="128"/>
      <c r="L691" s="129"/>
      <c r="M691" s="129"/>
      <c r="N691" s="129"/>
      <c r="O691" s="129"/>
      <c r="P691" s="129"/>
      <c r="Q691" s="129"/>
      <c r="R691" s="117">
        <f t="shared" si="0"/>
        <v>0</v>
      </c>
      <c r="S691" s="118">
        <f t="shared" si="1"/>
        <v>0</v>
      </c>
      <c r="T691" s="128"/>
      <c r="U691" s="128"/>
      <c r="V691" s="119"/>
      <c r="W691" s="119" t="str">
        <f>IF( ISBLANK(C691), "", VLOOKUP(C691, Poke_Ref!B:D, 3, FALSE) )</f>
        <v/>
      </c>
      <c r="X691" s="120" t="str">
        <f>IF( ISBLANK(C691), "", VLOOKUP(C691, Poke_Ref!B:E, 4, FALSE) )</f>
        <v/>
      </c>
      <c r="Y691" s="128"/>
      <c r="Z691" s="128"/>
      <c r="AA691" s="128"/>
      <c r="AB691" s="128"/>
      <c r="AC691" s="122" t="e">
        <f>IF(VLOOKUP(C691,Hidden_Abilities!B$2:C989, 2, FALSE) = J691, "YES", "NO")</f>
        <v>#N/A</v>
      </c>
    </row>
    <row r="692" spans="1:29" ht="26.25" customHeight="1" x14ac:dyDescent="0.2">
      <c r="A692" s="87"/>
      <c r="B692" s="111" t="str">
        <f t="array" aca="1" ref="B692" ca="1">IFERROR(IMAGE(INDEX(Poke_Ref!$C$2:$C$745, MATCH(C692, Poke_Ref!$B$2:$B$745,0)), 3), "")</f>
        <v/>
      </c>
      <c r="C692" s="128"/>
      <c r="D692" s="128"/>
      <c r="E692" s="129"/>
      <c r="F692" s="128"/>
      <c r="G692" s="129"/>
      <c r="H692" s="128"/>
      <c r="I692" s="128"/>
      <c r="J692" s="128"/>
      <c r="K692" s="128"/>
      <c r="L692" s="129"/>
      <c r="M692" s="129"/>
      <c r="N692" s="129"/>
      <c r="O692" s="129"/>
      <c r="P692" s="129"/>
      <c r="Q692" s="129"/>
      <c r="R692" s="117">
        <f t="shared" si="0"/>
        <v>0</v>
      </c>
      <c r="S692" s="118">
        <f t="shared" si="1"/>
        <v>0</v>
      </c>
      <c r="T692" s="128"/>
      <c r="U692" s="128"/>
      <c r="V692" s="119"/>
      <c r="W692" s="119" t="str">
        <f>IF( ISBLANK(C692), "", VLOOKUP(C692, Poke_Ref!B:D, 3, FALSE) )</f>
        <v/>
      </c>
      <c r="X692" s="120" t="str">
        <f>IF( ISBLANK(C692), "", VLOOKUP(C692, Poke_Ref!B:E, 4, FALSE) )</f>
        <v/>
      </c>
      <c r="Y692" s="128"/>
      <c r="Z692" s="128"/>
      <c r="AA692" s="128"/>
      <c r="AB692" s="128"/>
      <c r="AC692" s="122" t="e">
        <f>IF(VLOOKUP(C692,Hidden_Abilities!B$2:C989, 2, FALSE) = J692, "YES", "NO")</f>
        <v>#N/A</v>
      </c>
    </row>
    <row r="693" spans="1:29" ht="26.25" customHeight="1" x14ac:dyDescent="0.2">
      <c r="A693" s="87"/>
      <c r="B693" s="111" t="str">
        <f t="array" aca="1" ref="B693" ca="1">IFERROR(IMAGE(INDEX(Poke_Ref!$C$2:$C$745, MATCH(C693, Poke_Ref!$B$2:$B$745,0)), 3), "")</f>
        <v/>
      </c>
      <c r="C693" s="128"/>
      <c r="D693" s="128"/>
      <c r="E693" s="129"/>
      <c r="F693" s="128"/>
      <c r="G693" s="129"/>
      <c r="H693" s="128"/>
      <c r="I693" s="128"/>
      <c r="J693" s="128"/>
      <c r="K693" s="128"/>
      <c r="L693" s="129"/>
      <c r="M693" s="129"/>
      <c r="N693" s="129"/>
      <c r="O693" s="129"/>
      <c r="P693" s="129"/>
      <c r="Q693" s="129"/>
      <c r="R693" s="117">
        <f t="shared" si="0"/>
        <v>0</v>
      </c>
      <c r="S693" s="118">
        <f t="shared" si="1"/>
        <v>0</v>
      </c>
      <c r="T693" s="128"/>
      <c r="U693" s="128"/>
      <c r="V693" s="119"/>
      <c r="W693" s="119" t="str">
        <f>IF( ISBLANK(C693), "", VLOOKUP(C693, Poke_Ref!B:D, 3, FALSE) )</f>
        <v/>
      </c>
      <c r="X693" s="120" t="str">
        <f>IF( ISBLANK(C693), "", VLOOKUP(C693, Poke_Ref!B:E, 4, FALSE) )</f>
        <v/>
      </c>
      <c r="Y693" s="128"/>
      <c r="Z693" s="128"/>
      <c r="AA693" s="128"/>
      <c r="AB693" s="128"/>
      <c r="AC693" s="122" t="e">
        <f>IF(VLOOKUP(C693,Hidden_Abilities!B$2:C989, 2, FALSE) = J693, "YES", "NO")</f>
        <v>#N/A</v>
      </c>
    </row>
    <row r="694" spans="1:29" ht="26.25" customHeight="1" x14ac:dyDescent="0.2">
      <c r="A694" s="87"/>
      <c r="B694" s="111" t="str">
        <f t="array" aca="1" ref="B694" ca="1">IFERROR(IMAGE(INDEX(Poke_Ref!$C$2:$C$745, MATCH(C694, Poke_Ref!$B$2:$B$745,0)), 3), "")</f>
        <v/>
      </c>
      <c r="C694" s="128"/>
      <c r="D694" s="128"/>
      <c r="E694" s="129"/>
      <c r="F694" s="128"/>
      <c r="G694" s="129"/>
      <c r="H694" s="128"/>
      <c r="I694" s="128"/>
      <c r="J694" s="128"/>
      <c r="K694" s="128"/>
      <c r="L694" s="129"/>
      <c r="M694" s="129"/>
      <c r="N694" s="129"/>
      <c r="O694" s="129"/>
      <c r="P694" s="129"/>
      <c r="Q694" s="129"/>
      <c r="R694" s="117">
        <f t="shared" si="0"/>
        <v>0</v>
      </c>
      <c r="S694" s="118">
        <f t="shared" si="1"/>
        <v>0</v>
      </c>
      <c r="T694" s="128"/>
      <c r="U694" s="128"/>
      <c r="V694" s="119"/>
      <c r="W694" s="119" t="str">
        <f>IF( ISBLANK(C694), "", VLOOKUP(C694, Poke_Ref!B:D, 3, FALSE) )</f>
        <v/>
      </c>
      <c r="X694" s="120" t="str">
        <f>IF( ISBLANK(C694), "", VLOOKUP(C694, Poke_Ref!B:E, 4, FALSE) )</f>
        <v/>
      </c>
      <c r="Y694" s="128"/>
      <c r="Z694" s="128"/>
      <c r="AA694" s="128"/>
      <c r="AB694" s="128"/>
      <c r="AC694" s="122" t="e">
        <f>IF(VLOOKUP(C694,Hidden_Abilities!B$2:C989, 2, FALSE) = J694, "YES", "NO")</f>
        <v>#N/A</v>
      </c>
    </row>
    <row r="695" spans="1:29" ht="26.25" customHeight="1" x14ac:dyDescent="0.2">
      <c r="A695" s="87"/>
      <c r="B695" s="111" t="str">
        <f t="array" aca="1" ref="B695" ca="1">IFERROR(IMAGE(INDEX(Poke_Ref!$C$2:$C$745, MATCH(C695, Poke_Ref!$B$2:$B$745,0)), 3), "")</f>
        <v/>
      </c>
      <c r="C695" s="128"/>
      <c r="D695" s="128"/>
      <c r="E695" s="129"/>
      <c r="F695" s="128"/>
      <c r="G695" s="129"/>
      <c r="H695" s="128"/>
      <c r="I695" s="128"/>
      <c r="J695" s="128"/>
      <c r="K695" s="128"/>
      <c r="L695" s="129"/>
      <c r="M695" s="129"/>
      <c r="N695" s="129"/>
      <c r="O695" s="129"/>
      <c r="P695" s="129"/>
      <c r="Q695" s="129"/>
      <c r="R695" s="117">
        <f t="shared" si="0"/>
        <v>0</v>
      </c>
      <c r="S695" s="118">
        <f t="shared" si="1"/>
        <v>0</v>
      </c>
      <c r="T695" s="128"/>
      <c r="U695" s="128"/>
      <c r="V695" s="119"/>
      <c r="W695" s="119" t="str">
        <f>IF( ISBLANK(C695), "", VLOOKUP(C695, Poke_Ref!B:D, 3, FALSE) )</f>
        <v/>
      </c>
      <c r="X695" s="120" t="str">
        <f>IF( ISBLANK(C695), "", VLOOKUP(C695, Poke_Ref!B:E, 4, FALSE) )</f>
        <v/>
      </c>
      <c r="Y695" s="128"/>
      <c r="Z695" s="128"/>
      <c r="AA695" s="128"/>
      <c r="AB695" s="128"/>
      <c r="AC695" s="122" t="e">
        <f>IF(VLOOKUP(C695,Hidden_Abilities!B$2:C989, 2, FALSE) = J695, "YES", "NO")</f>
        <v>#N/A</v>
      </c>
    </row>
    <row r="696" spans="1:29" ht="26.25" customHeight="1" x14ac:dyDescent="0.2">
      <c r="A696" s="87"/>
      <c r="B696" s="111" t="str">
        <f t="array" aca="1" ref="B696" ca="1">IFERROR(IMAGE(INDEX(Poke_Ref!$C$2:$C$745, MATCH(C696, Poke_Ref!$B$2:$B$745,0)), 3), "")</f>
        <v/>
      </c>
      <c r="C696" s="128"/>
      <c r="D696" s="128"/>
      <c r="E696" s="129"/>
      <c r="F696" s="128"/>
      <c r="G696" s="129"/>
      <c r="H696" s="128"/>
      <c r="I696" s="128"/>
      <c r="J696" s="128"/>
      <c r="K696" s="128"/>
      <c r="L696" s="129"/>
      <c r="M696" s="129"/>
      <c r="N696" s="129"/>
      <c r="O696" s="129"/>
      <c r="P696" s="129"/>
      <c r="Q696" s="129"/>
      <c r="R696" s="117">
        <f t="shared" si="0"/>
        <v>0</v>
      </c>
      <c r="S696" s="118">
        <f t="shared" si="1"/>
        <v>0</v>
      </c>
      <c r="T696" s="128"/>
      <c r="U696" s="128"/>
      <c r="V696" s="119"/>
      <c r="W696" s="119" t="str">
        <f>IF( ISBLANK(C696), "", VLOOKUP(C696, Poke_Ref!B:D, 3, FALSE) )</f>
        <v/>
      </c>
      <c r="X696" s="120" t="str">
        <f>IF( ISBLANK(C696), "", VLOOKUP(C696, Poke_Ref!B:E, 4, FALSE) )</f>
        <v/>
      </c>
      <c r="Y696" s="128"/>
      <c r="Z696" s="128"/>
      <c r="AA696" s="128"/>
      <c r="AB696" s="128"/>
      <c r="AC696" s="122" t="e">
        <f>IF(VLOOKUP(C696,Hidden_Abilities!B$2:C989, 2, FALSE) = J696, "YES", "NO")</f>
        <v>#N/A</v>
      </c>
    </row>
    <row r="697" spans="1:29" ht="26.25" customHeight="1" x14ac:dyDescent="0.2">
      <c r="A697" s="87"/>
      <c r="B697" s="111" t="str">
        <f t="array" aca="1" ref="B697" ca="1">IFERROR(IMAGE(INDEX(Poke_Ref!$C$2:$C$745, MATCH(C697, Poke_Ref!$B$2:$B$745,0)), 3), "")</f>
        <v/>
      </c>
      <c r="C697" s="128"/>
      <c r="D697" s="128"/>
      <c r="E697" s="129"/>
      <c r="F697" s="128"/>
      <c r="G697" s="129"/>
      <c r="H697" s="128"/>
      <c r="I697" s="128"/>
      <c r="J697" s="128"/>
      <c r="K697" s="128"/>
      <c r="L697" s="129"/>
      <c r="M697" s="129"/>
      <c r="N697" s="129"/>
      <c r="O697" s="129"/>
      <c r="P697" s="129"/>
      <c r="Q697" s="129"/>
      <c r="R697" s="117">
        <f t="shared" si="0"/>
        <v>0</v>
      </c>
      <c r="S697" s="118">
        <f t="shared" si="1"/>
        <v>0</v>
      </c>
      <c r="T697" s="128"/>
      <c r="U697" s="128"/>
      <c r="V697" s="119"/>
      <c r="W697" s="119" t="str">
        <f>IF( ISBLANK(C697), "", VLOOKUP(C697, Poke_Ref!B:D, 3, FALSE) )</f>
        <v/>
      </c>
      <c r="X697" s="120" t="str">
        <f>IF( ISBLANK(C697), "", VLOOKUP(C697, Poke_Ref!B:E, 4, FALSE) )</f>
        <v/>
      </c>
      <c r="Y697" s="128"/>
      <c r="Z697" s="128"/>
      <c r="AA697" s="128"/>
      <c r="AB697" s="128"/>
      <c r="AC697" s="122" t="e">
        <f>IF(VLOOKUP(C697,Hidden_Abilities!B$2:C989, 2, FALSE) = J697, "YES", "NO")</f>
        <v>#N/A</v>
      </c>
    </row>
    <row r="698" spans="1:29" ht="26.25" customHeight="1" x14ac:dyDescent="0.2">
      <c r="A698" s="87"/>
      <c r="B698" s="111" t="str">
        <f t="array" aca="1" ref="B698" ca="1">IFERROR(IMAGE(INDEX(Poke_Ref!$C$2:$C$745, MATCH(C698, Poke_Ref!$B$2:$B$745,0)), 3), "")</f>
        <v/>
      </c>
      <c r="C698" s="128"/>
      <c r="D698" s="128"/>
      <c r="E698" s="129"/>
      <c r="F698" s="128"/>
      <c r="G698" s="129"/>
      <c r="H698" s="128"/>
      <c r="I698" s="128"/>
      <c r="J698" s="128"/>
      <c r="K698" s="128"/>
      <c r="L698" s="129"/>
      <c r="M698" s="129"/>
      <c r="N698" s="129"/>
      <c r="O698" s="129"/>
      <c r="P698" s="129"/>
      <c r="Q698" s="129"/>
      <c r="R698" s="117">
        <f t="shared" si="0"/>
        <v>0</v>
      </c>
      <c r="S698" s="118">
        <f t="shared" si="1"/>
        <v>0</v>
      </c>
      <c r="T698" s="128"/>
      <c r="U698" s="128"/>
      <c r="V698" s="119"/>
      <c r="W698" s="119" t="str">
        <f>IF( ISBLANK(C698), "", VLOOKUP(C698, Poke_Ref!B:D, 3, FALSE) )</f>
        <v/>
      </c>
      <c r="X698" s="120" t="str">
        <f>IF( ISBLANK(C698), "", VLOOKUP(C698, Poke_Ref!B:E, 4, FALSE) )</f>
        <v/>
      </c>
      <c r="Y698" s="128"/>
      <c r="Z698" s="128"/>
      <c r="AA698" s="128"/>
      <c r="AB698" s="128"/>
      <c r="AC698" s="122" t="e">
        <f>IF(VLOOKUP(C698,Hidden_Abilities!B$2:C989, 2, FALSE) = J698, "YES", "NO")</f>
        <v>#N/A</v>
      </c>
    </row>
    <row r="699" spans="1:29" ht="26.25" customHeight="1" x14ac:dyDescent="0.2">
      <c r="A699" s="87"/>
      <c r="B699" s="111" t="str">
        <f t="array" aca="1" ref="B699" ca="1">IFERROR(IMAGE(INDEX(Poke_Ref!$C$2:$C$745, MATCH(C699, Poke_Ref!$B$2:$B$745,0)), 3), "")</f>
        <v/>
      </c>
      <c r="C699" s="128"/>
      <c r="D699" s="128"/>
      <c r="E699" s="129"/>
      <c r="F699" s="128"/>
      <c r="G699" s="129"/>
      <c r="H699" s="128"/>
      <c r="I699" s="128"/>
      <c r="J699" s="128"/>
      <c r="K699" s="128"/>
      <c r="L699" s="129"/>
      <c r="M699" s="129"/>
      <c r="N699" s="129"/>
      <c r="O699" s="129"/>
      <c r="P699" s="129"/>
      <c r="Q699" s="129"/>
      <c r="R699" s="117">
        <f t="shared" si="0"/>
        <v>0</v>
      </c>
      <c r="S699" s="118">
        <f t="shared" si="1"/>
        <v>0</v>
      </c>
      <c r="T699" s="128"/>
      <c r="U699" s="128"/>
      <c r="V699" s="119"/>
      <c r="W699" s="119" t="str">
        <f>IF( ISBLANK(C699), "", VLOOKUP(C699, Poke_Ref!B:D, 3, FALSE) )</f>
        <v/>
      </c>
      <c r="X699" s="120" t="str">
        <f>IF( ISBLANK(C699), "", VLOOKUP(C699, Poke_Ref!B:E, 4, FALSE) )</f>
        <v/>
      </c>
      <c r="Y699" s="128"/>
      <c r="Z699" s="128"/>
      <c r="AA699" s="128"/>
      <c r="AB699" s="128"/>
      <c r="AC699" s="122" t="e">
        <f>IF(VLOOKUP(C699,Hidden_Abilities!B$2:C989, 2, FALSE) = J699, "YES", "NO")</f>
        <v>#N/A</v>
      </c>
    </row>
    <row r="700" spans="1:29" ht="26.25" customHeight="1" x14ac:dyDescent="0.2">
      <c r="A700" s="87"/>
      <c r="B700" s="111" t="str">
        <f t="array" aca="1" ref="B700" ca="1">IFERROR(IMAGE(INDEX(Poke_Ref!$C$2:$C$745, MATCH(C700, Poke_Ref!$B$2:$B$745,0)), 3), "")</f>
        <v/>
      </c>
      <c r="C700" s="128"/>
      <c r="D700" s="128"/>
      <c r="E700" s="129"/>
      <c r="F700" s="128"/>
      <c r="G700" s="129"/>
      <c r="H700" s="128"/>
      <c r="I700" s="128"/>
      <c r="J700" s="128"/>
      <c r="K700" s="128"/>
      <c r="L700" s="129"/>
      <c r="M700" s="129"/>
      <c r="N700" s="129"/>
      <c r="O700" s="129"/>
      <c r="P700" s="129"/>
      <c r="Q700" s="129"/>
      <c r="R700" s="117">
        <f t="shared" si="0"/>
        <v>0</v>
      </c>
      <c r="S700" s="118">
        <f t="shared" si="1"/>
        <v>0</v>
      </c>
      <c r="T700" s="128"/>
      <c r="U700" s="128"/>
      <c r="V700" s="119"/>
      <c r="W700" s="119" t="str">
        <f>IF( ISBLANK(C700), "", VLOOKUP(C700, Poke_Ref!B:D, 3, FALSE) )</f>
        <v/>
      </c>
      <c r="X700" s="120" t="str">
        <f>IF( ISBLANK(C700), "", VLOOKUP(C700, Poke_Ref!B:E, 4, FALSE) )</f>
        <v/>
      </c>
      <c r="Y700" s="128"/>
      <c r="Z700" s="128"/>
      <c r="AA700" s="128"/>
      <c r="AB700" s="128"/>
      <c r="AC700" s="122" t="e">
        <f>IF(VLOOKUP(C700,Hidden_Abilities!B$2:C989, 2, FALSE) = J700, "YES", "NO")</f>
        <v>#N/A</v>
      </c>
    </row>
    <row r="701" spans="1:29" ht="26.25" customHeight="1" x14ac:dyDescent="0.2">
      <c r="A701" s="87"/>
      <c r="B701" s="111" t="str">
        <f t="array" aca="1" ref="B701" ca="1">IFERROR(IMAGE(INDEX(Poke_Ref!$C$2:$C$745, MATCH(C701, Poke_Ref!$B$2:$B$745,0)), 3), "")</f>
        <v/>
      </c>
      <c r="C701" s="128"/>
      <c r="D701" s="128"/>
      <c r="E701" s="129"/>
      <c r="F701" s="128"/>
      <c r="G701" s="129"/>
      <c r="H701" s="128"/>
      <c r="I701" s="128"/>
      <c r="J701" s="128"/>
      <c r="K701" s="128"/>
      <c r="L701" s="129"/>
      <c r="M701" s="129"/>
      <c r="N701" s="129"/>
      <c r="O701" s="129"/>
      <c r="P701" s="129"/>
      <c r="Q701" s="129"/>
      <c r="R701" s="117">
        <f t="shared" si="0"/>
        <v>0</v>
      </c>
      <c r="S701" s="118">
        <f t="shared" si="1"/>
        <v>0</v>
      </c>
      <c r="T701" s="128"/>
      <c r="U701" s="128"/>
      <c r="V701" s="119"/>
      <c r="W701" s="119" t="str">
        <f>IF( ISBLANK(C701), "", VLOOKUP(C701, Poke_Ref!B:D, 3, FALSE) )</f>
        <v/>
      </c>
      <c r="X701" s="120" t="str">
        <f>IF( ISBLANK(C701), "", VLOOKUP(C701, Poke_Ref!B:E, 4, FALSE) )</f>
        <v/>
      </c>
      <c r="Y701" s="128"/>
      <c r="Z701" s="128"/>
      <c r="AA701" s="128"/>
      <c r="AB701" s="128"/>
      <c r="AC701" s="122" t="e">
        <f>IF(VLOOKUP(C701,Hidden_Abilities!B$2:C989, 2, FALSE) = J701, "YES", "NO")</f>
        <v>#N/A</v>
      </c>
    </row>
    <row r="702" spans="1:29" ht="26.25" customHeight="1" x14ac:dyDescent="0.2">
      <c r="A702" s="87"/>
      <c r="B702" s="111" t="str">
        <f t="array" aca="1" ref="B702" ca="1">IFERROR(IMAGE(INDEX(Poke_Ref!$C$2:$C$745, MATCH(C702, Poke_Ref!$B$2:$B$745,0)), 3), "")</f>
        <v/>
      </c>
      <c r="C702" s="128"/>
      <c r="D702" s="128"/>
      <c r="E702" s="129"/>
      <c r="F702" s="128"/>
      <c r="G702" s="129"/>
      <c r="H702" s="128"/>
      <c r="I702" s="128"/>
      <c r="J702" s="128"/>
      <c r="K702" s="128"/>
      <c r="L702" s="129"/>
      <c r="M702" s="129"/>
      <c r="N702" s="129"/>
      <c r="O702" s="129"/>
      <c r="P702" s="129"/>
      <c r="Q702" s="129"/>
      <c r="R702" s="117">
        <f t="shared" si="0"/>
        <v>0</v>
      </c>
      <c r="S702" s="118">
        <f t="shared" si="1"/>
        <v>0</v>
      </c>
      <c r="T702" s="128"/>
      <c r="U702" s="128"/>
      <c r="V702" s="119"/>
      <c r="W702" s="119" t="str">
        <f>IF( ISBLANK(C702), "", VLOOKUP(C702, Poke_Ref!B:D, 3, FALSE) )</f>
        <v/>
      </c>
      <c r="X702" s="120" t="str">
        <f>IF( ISBLANK(C702), "", VLOOKUP(C702, Poke_Ref!B:E, 4, FALSE) )</f>
        <v/>
      </c>
      <c r="Y702" s="128"/>
      <c r="Z702" s="128"/>
      <c r="AA702" s="128"/>
      <c r="AB702" s="128"/>
      <c r="AC702" s="122" t="e">
        <f>IF(VLOOKUP(C702,Hidden_Abilities!B$2:C989, 2, FALSE) = J702, "YES", "NO")</f>
        <v>#N/A</v>
      </c>
    </row>
    <row r="703" spans="1:29" ht="26.25" customHeight="1" x14ac:dyDescent="0.2">
      <c r="A703" s="87"/>
      <c r="B703" s="111" t="str">
        <f t="array" aca="1" ref="B703" ca="1">IFERROR(IMAGE(INDEX(Poke_Ref!$C$2:$C$745, MATCH(C703, Poke_Ref!$B$2:$B$745,0)), 3), "")</f>
        <v/>
      </c>
      <c r="C703" s="128"/>
      <c r="D703" s="128"/>
      <c r="E703" s="129"/>
      <c r="F703" s="128"/>
      <c r="G703" s="129"/>
      <c r="H703" s="128"/>
      <c r="I703" s="128"/>
      <c r="J703" s="128"/>
      <c r="K703" s="128"/>
      <c r="L703" s="129"/>
      <c r="M703" s="129"/>
      <c r="N703" s="129"/>
      <c r="O703" s="129"/>
      <c r="P703" s="129"/>
      <c r="Q703" s="129"/>
      <c r="R703" s="117">
        <f t="shared" si="0"/>
        <v>0</v>
      </c>
      <c r="S703" s="118">
        <f t="shared" si="1"/>
        <v>0</v>
      </c>
      <c r="T703" s="128"/>
      <c r="U703" s="128"/>
      <c r="V703" s="119"/>
      <c r="W703" s="119" t="str">
        <f>IF( ISBLANK(C703), "", VLOOKUP(C703, Poke_Ref!B:D, 3, FALSE) )</f>
        <v/>
      </c>
      <c r="X703" s="120" t="str">
        <f>IF( ISBLANK(C703), "", VLOOKUP(C703, Poke_Ref!B:E, 4, FALSE) )</f>
        <v/>
      </c>
      <c r="Y703" s="128"/>
      <c r="Z703" s="128"/>
      <c r="AA703" s="128"/>
      <c r="AB703" s="128"/>
      <c r="AC703" s="122" t="e">
        <f>IF(VLOOKUP(C703,Hidden_Abilities!B$2:C989, 2, FALSE) = J703, "YES", "NO")</f>
        <v>#N/A</v>
      </c>
    </row>
    <row r="704" spans="1:29" ht="26.25" customHeight="1" x14ac:dyDescent="0.2">
      <c r="A704" s="87"/>
      <c r="B704" s="111" t="str">
        <f t="array" aca="1" ref="B704" ca="1">IFERROR(IMAGE(INDEX(Poke_Ref!$C$2:$C$745, MATCH(C704, Poke_Ref!$B$2:$B$745,0)), 3), "")</f>
        <v/>
      </c>
      <c r="C704" s="128"/>
      <c r="D704" s="128"/>
      <c r="E704" s="129"/>
      <c r="F704" s="128"/>
      <c r="G704" s="129"/>
      <c r="H704" s="128"/>
      <c r="I704" s="128"/>
      <c r="J704" s="128"/>
      <c r="K704" s="128"/>
      <c r="L704" s="129"/>
      <c r="M704" s="129"/>
      <c r="N704" s="129"/>
      <c r="O704" s="129"/>
      <c r="P704" s="129"/>
      <c r="Q704" s="129"/>
      <c r="R704" s="117">
        <f t="shared" si="0"/>
        <v>0</v>
      </c>
      <c r="S704" s="118">
        <f t="shared" si="1"/>
        <v>0</v>
      </c>
      <c r="T704" s="128"/>
      <c r="U704" s="128"/>
      <c r="V704" s="119"/>
      <c r="W704" s="119" t="str">
        <f>IF( ISBLANK(C704), "", VLOOKUP(C704, Poke_Ref!B:D, 3, FALSE) )</f>
        <v/>
      </c>
      <c r="X704" s="120" t="str">
        <f>IF( ISBLANK(C704), "", VLOOKUP(C704, Poke_Ref!B:E, 4, FALSE) )</f>
        <v/>
      </c>
      <c r="Y704" s="128"/>
      <c r="Z704" s="128"/>
      <c r="AA704" s="128"/>
      <c r="AB704" s="128"/>
      <c r="AC704" s="122" t="e">
        <f>IF(VLOOKUP(C704,Hidden_Abilities!B$2:C989, 2, FALSE) = J704, "YES", "NO")</f>
        <v>#N/A</v>
      </c>
    </row>
    <row r="705" spans="1:29" ht="26.25" customHeight="1" x14ac:dyDescent="0.2">
      <c r="A705" s="87"/>
      <c r="B705" s="111" t="str">
        <f t="array" aca="1" ref="B705" ca="1">IFERROR(IMAGE(INDEX(Poke_Ref!$C$2:$C$745, MATCH(C705, Poke_Ref!$B$2:$B$745,0)), 3), "")</f>
        <v/>
      </c>
      <c r="C705" s="128"/>
      <c r="D705" s="128"/>
      <c r="E705" s="129"/>
      <c r="F705" s="128"/>
      <c r="G705" s="129"/>
      <c r="H705" s="128"/>
      <c r="I705" s="128"/>
      <c r="J705" s="128"/>
      <c r="K705" s="128"/>
      <c r="L705" s="129"/>
      <c r="M705" s="129"/>
      <c r="N705" s="129"/>
      <c r="O705" s="129"/>
      <c r="P705" s="129"/>
      <c r="Q705" s="129"/>
      <c r="R705" s="117">
        <f t="shared" si="0"/>
        <v>0</v>
      </c>
      <c r="S705" s="118">
        <f t="shared" si="1"/>
        <v>0</v>
      </c>
      <c r="T705" s="128"/>
      <c r="U705" s="128"/>
      <c r="V705" s="119"/>
      <c r="W705" s="119" t="str">
        <f>IF( ISBLANK(C705), "", VLOOKUP(C705, Poke_Ref!B:D, 3, FALSE) )</f>
        <v/>
      </c>
      <c r="X705" s="120" t="str">
        <f>IF( ISBLANK(C705), "", VLOOKUP(C705, Poke_Ref!B:E, 4, FALSE) )</f>
        <v/>
      </c>
      <c r="Y705" s="128"/>
      <c r="Z705" s="128"/>
      <c r="AA705" s="128"/>
      <c r="AB705" s="128"/>
      <c r="AC705" s="122" t="e">
        <f>IF(VLOOKUP(C705,Hidden_Abilities!B$2:C989, 2, FALSE) = J705, "YES", "NO")</f>
        <v>#N/A</v>
      </c>
    </row>
    <row r="706" spans="1:29" ht="26.25" customHeight="1" x14ac:dyDescent="0.2">
      <c r="A706" s="87"/>
      <c r="B706" s="111" t="str">
        <f t="array" aca="1" ref="B706" ca="1">IFERROR(IMAGE(INDEX(Poke_Ref!$C$2:$C$745, MATCH(C706, Poke_Ref!$B$2:$B$745,0)), 3), "")</f>
        <v/>
      </c>
      <c r="C706" s="128"/>
      <c r="D706" s="128"/>
      <c r="E706" s="129"/>
      <c r="F706" s="128"/>
      <c r="G706" s="129"/>
      <c r="H706" s="128"/>
      <c r="I706" s="128"/>
      <c r="J706" s="128"/>
      <c r="K706" s="128"/>
      <c r="L706" s="129"/>
      <c r="M706" s="129"/>
      <c r="N706" s="129"/>
      <c r="O706" s="129"/>
      <c r="P706" s="129"/>
      <c r="Q706" s="129"/>
      <c r="R706" s="117">
        <f t="shared" si="0"/>
        <v>0</v>
      </c>
      <c r="S706" s="118">
        <f t="shared" si="1"/>
        <v>0</v>
      </c>
      <c r="T706" s="128"/>
      <c r="U706" s="128"/>
      <c r="V706" s="119"/>
      <c r="W706" s="119" t="str">
        <f>IF( ISBLANK(C706), "", VLOOKUP(C706, Poke_Ref!B:D, 3, FALSE) )</f>
        <v/>
      </c>
      <c r="X706" s="120" t="str">
        <f>IF( ISBLANK(C706), "", VLOOKUP(C706, Poke_Ref!B:E, 4, FALSE) )</f>
        <v/>
      </c>
      <c r="Y706" s="128"/>
      <c r="Z706" s="128"/>
      <c r="AA706" s="128"/>
      <c r="AB706" s="128"/>
      <c r="AC706" s="122" t="e">
        <f>IF(VLOOKUP(C706,Hidden_Abilities!B$2:C989, 2, FALSE) = J706, "YES", "NO")</f>
        <v>#N/A</v>
      </c>
    </row>
    <row r="707" spans="1:29" ht="26.25" customHeight="1" x14ac:dyDescent="0.2">
      <c r="A707" s="87"/>
      <c r="B707" s="111" t="str">
        <f t="array" aca="1" ref="B707" ca="1">IFERROR(IMAGE(INDEX(Poke_Ref!$C$2:$C$745, MATCH(C707, Poke_Ref!$B$2:$B$745,0)), 3), "")</f>
        <v/>
      </c>
      <c r="C707" s="128"/>
      <c r="D707" s="128"/>
      <c r="E707" s="129"/>
      <c r="F707" s="128"/>
      <c r="G707" s="129"/>
      <c r="H707" s="128"/>
      <c r="I707" s="128"/>
      <c r="J707" s="128"/>
      <c r="K707" s="128"/>
      <c r="L707" s="129"/>
      <c r="M707" s="129"/>
      <c r="N707" s="129"/>
      <c r="O707" s="129"/>
      <c r="P707" s="129"/>
      <c r="Q707" s="129"/>
      <c r="R707" s="117">
        <f t="shared" si="0"/>
        <v>0</v>
      </c>
      <c r="S707" s="118">
        <f t="shared" si="1"/>
        <v>0</v>
      </c>
      <c r="T707" s="128"/>
      <c r="U707" s="128"/>
      <c r="V707" s="119"/>
      <c r="W707" s="119" t="str">
        <f>IF( ISBLANK(C707), "", VLOOKUP(C707, Poke_Ref!B:D, 3, FALSE) )</f>
        <v/>
      </c>
      <c r="X707" s="120" t="str">
        <f>IF( ISBLANK(C707), "", VLOOKUP(C707, Poke_Ref!B:E, 4, FALSE) )</f>
        <v/>
      </c>
      <c r="Y707" s="128"/>
      <c r="Z707" s="128"/>
      <c r="AA707" s="128"/>
      <c r="AB707" s="128"/>
      <c r="AC707" s="122" t="e">
        <f>IF(VLOOKUP(C707,Hidden_Abilities!B$2:C989, 2, FALSE) = J707, "YES", "NO")</f>
        <v>#N/A</v>
      </c>
    </row>
    <row r="708" spans="1:29" ht="26.25" customHeight="1" x14ac:dyDescent="0.2">
      <c r="A708" s="87"/>
      <c r="B708" s="111" t="str">
        <f t="array" aca="1" ref="B708" ca="1">IFERROR(IMAGE(INDEX(Poke_Ref!$C$2:$C$745, MATCH(C708, Poke_Ref!$B$2:$B$745,0)), 3), "")</f>
        <v/>
      </c>
      <c r="C708" s="128"/>
      <c r="D708" s="128"/>
      <c r="E708" s="129"/>
      <c r="F708" s="128"/>
      <c r="G708" s="129"/>
      <c r="H708" s="128"/>
      <c r="I708" s="128"/>
      <c r="J708" s="128"/>
      <c r="K708" s="128"/>
      <c r="L708" s="129"/>
      <c r="M708" s="129"/>
      <c r="N708" s="129"/>
      <c r="O708" s="129"/>
      <c r="P708" s="129"/>
      <c r="Q708" s="129"/>
      <c r="R708" s="117">
        <f t="shared" si="0"/>
        <v>0</v>
      </c>
      <c r="S708" s="118">
        <f t="shared" si="1"/>
        <v>0</v>
      </c>
      <c r="T708" s="128"/>
      <c r="U708" s="128"/>
      <c r="V708" s="119"/>
      <c r="W708" s="119" t="str">
        <f>IF( ISBLANK(C708), "", VLOOKUP(C708, Poke_Ref!B:D, 3, FALSE) )</f>
        <v/>
      </c>
      <c r="X708" s="120" t="str">
        <f>IF( ISBLANK(C708), "", VLOOKUP(C708, Poke_Ref!B:E, 4, FALSE) )</f>
        <v/>
      </c>
      <c r="Y708" s="128"/>
      <c r="Z708" s="128"/>
      <c r="AA708" s="128"/>
      <c r="AB708" s="128"/>
      <c r="AC708" s="122" t="e">
        <f>IF(VLOOKUP(C708,Hidden_Abilities!B$2:C989, 2, FALSE) = J708, "YES", "NO")</f>
        <v>#N/A</v>
      </c>
    </row>
    <row r="709" spans="1:29" ht="26.25" customHeight="1" x14ac:dyDescent="0.2">
      <c r="A709" s="87"/>
      <c r="B709" s="111" t="str">
        <f t="array" aca="1" ref="B709" ca="1">IFERROR(IMAGE(INDEX(Poke_Ref!$C$2:$C$745, MATCH(C709, Poke_Ref!$B$2:$B$745,0)), 3), "")</f>
        <v/>
      </c>
      <c r="C709" s="128"/>
      <c r="D709" s="128"/>
      <c r="E709" s="129"/>
      <c r="F709" s="128"/>
      <c r="G709" s="129"/>
      <c r="H709" s="128"/>
      <c r="I709" s="128"/>
      <c r="J709" s="128"/>
      <c r="K709" s="128"/>
      <c r="L709" s="129"/>
      <c r="M709" s="129"/>
      <c r="N709" s="129"/>
      <c r="O709" s="129"/>
      <c r="P709" s="129"/>
      <c r="Q709" s="129"/>
      <c r="R709" s="117">
        <f t="shared" si="0"/>
        <v>0</v>
      </c>
      <c r="S709" s="118">
        <f t="shared" si="1"/>
        <v>0</v>
      </c>
      <c r="T709" s="128"/>
      <c r="U709" s="128"/>
      <c r="V709" s="119"/>
      <c r="W709" s="119" t="str">
        <f>IF( ISBLANK(C709), "", VLOOKUP(C709, Poke_Ref!B:D, 3, FALSE) )</f>
        <v/>
      </c>
      <c r="X709" s="120" t="str">
        <f>IF( ISBLANK(C709), "", VLOOKUP(C709, Poke_Ref!B:E, 4, FALSE) )</f>
        <v/>
      </c>
      <c r="Y709" s="128"/>
      <c r="Z709" s="128"/>
      <c r="AA709" s="128"/>
      <c r="AB709" s="128"/>
      <c r="AC709" s="122" t="e">
        <f>IF(VLOOKUP(C709,Hidden_Abilities!B$2:C989, 2, FALSE) = J709, "YES", "NO")</f>
        <v>#N/A</v>
      </c>
    </row>
    <row r="710" spans="1:29" ht="26.25" customHeight="1" x14ac:dyDescent="0.2">
      <c r="A710" s="87"/>
      <c r="B710" s="111" t="str">
        <f t="array" aca="1" ref="B710" ca="1">IFERROR(IMAGE(INDEX(Poke_Ref!$C$2:$C$745, MATCH(C710, Poke_Ref!$B$2:$B$745,0)), 3), "")</f>
        <v/>
      </c>
      <c r="C710" s="128"/>
      <c r="D710" s="128"/>
      <c r="E710" s="129"/>
      <c r="F710" s="128"/>
      <c r="G710" s="129"/>
      <c r="H710" s="128"/>
      <c r="I710" s="128"/>
      <c r="J710" s="128"/>
      <c r="K710" s="128"/>
      <c r="L710" s="129"/>
      <c r="M710" s="129"/>
      <c r="N710" s="129"/>
      <c r="O710" s="129"/>
      <c r="P710" s="129"/>
      <c r="Q710" s="129"/>
      <c r="R710" s="117">
        <f t="shared" si="0"/>
        <v>0</v>
      </c>
      <c r="S710" s="118">
        <f t="shared" si="1"/>
        <v>0</v>
      </c>
      <c r="T710" s="128"/>
      <c r="U710" s="128"/>
      <c r="V710" s="119"/>
      <c r="W710" s="119" t="str">
        <f>IF( ISBLANK(C710), "", VLOOKUP(C710, Poke_Ref!B:D, 3, FALSE) )</f>
        <v/>
      </c>
      <c r="X710" s="120" t="str">
        <f>IF( ISBLANK(C710), "", VLOOKUP(C710, Poke_Ref!B:E, 4, FALSE) )</f>
        <v/>
      </c>
      <c r="Y710" s="128"/>
      <c r="Z710" s="128"/>
      <c r="AA710" s="128"/>
      <c r="AB710" s="128"/>
      <c r="AC710" s="122" t="e">
        <f>IF(VLOOKUP(C710,Hidden_Abilities!B$2:C989, 2, FALSE) = J710, "YES", "NO")</f>
        <v>#N/A</v>
      </c>
    </row>
    <row r="711" spans="1:29" ht="26.25" customHeight="1" x14ac:dyDescent="0.2">
      <c r="A711" s="87"/>
      <c r="B711" s="111" t="str">
        <f t="array" aca="1" ref="B711" ca="1">IFERROR(IMAGE(INDEX(Poke_Ref!$C$2:$C$745, MATCH(C711, Poke_Ref!$B$2:$B$745,0)), 3), "")</f>
        <v/>
      </c>
      <c r="C711" s="128"/>
      <c r="D711" s="128"/>
      <c r="E711" s="129"/>
      <c r="F711" s="128"/>
      <c r="G711" s="129"/>
      <c r="H711" s="128"/>
      <c r="I711" s="128"/>
      <c r="J711" s="128"/>
      <c r="K711" s="128"/>
      <c r="L711" s="129"/>
      <c r="M711" s="129"/>
      <c r="N711" s="129"/>
      <c r="O711" s="129"/>
      <c r="P711" s="129"/>
      <c r="Q711" s="129"/>
      <c r="R711" s="117">
        <f t="shared" si="0"/>
        <v>0</v>
      </c>
      <c r="S711" s="118">
        <f t="shared" si="1"/>
        <v>0</v>
      </c>
      <c r="T711" s="128"/>
      <c r="U711" s="128"/>
      <c r="V711" s="119"/>
      <c r="W711" s="119" t="str">
        <f>IF( ISBLANK(C711), "", VLOOKUP(C711, Poke_Ref!B:D, 3, FALSE) )</f>
        <v/>
      </c>
      <c r="X711" s="120" t="str">
        <f>IF( ISBLANK(C711), "", VLOOKUP(C711, Poke_Ref!B:E, 4, FALSE) )</f>
        <v/>
      </c>
      <c r="Y711" s="128"/>
      <c r="Z711" s="128"/>
      <c r="AA711" s="128"/>
      <c r="AB711" s="128"/>
      <c r="AC711" s="122" t="e">
        <f>IF(VLOOKUP(C711,Hidden_Abilities!B$2:C989, 2, FALSE) = J711, "YES", "NO")</f>
        <v>#N/A</v>
      </c>
    </row>
    <row r="712" spans="1:29" ht="26.25" customHeight="1" x14ac:dyDescent="0.2">
      <c r="A712" s="87"/>
      <c r="B712" s="111" t="str">
        <f t="array" aca="1" ref="B712" ca="1">IFERROR(IMAGE(INDEX(Poke_Ref!$C$2:$C$745, MATCH(C712, Poke_Ref!$B$2:$B$745,0)), 3), "")</f>
        <v/>
      </c>
      <c r="C712" s="128"/>
      <c r="D712" s="128"/>
      <c r="E712" s="129"/>
      <c r="F712" s="128"/>
      <c r="G712" s="129"/>
      <c r="H712" s="128"/>
      <c r="I712" s="128"/>
      <c r="J712" s="128"/>
      <c r="K712" s="128"/>
      <c r="L712" s="129"/>
      <c r="M712" s="129"/>
      <c r="N712" s="129"/>
      <c r="O712" s="129"/>
      <c r="P712" s="129"/>
      <c r="Q712" s="129"/>
      <c r="R712" s="117">
        <f t="shared" si="0"/>
        <v>0</v>
      </c>
      <c r="S712" s="118">
        <f t="shared" si="1"/>
        <v>0</v>
      </c>
      <c r="T712" s="128"/>
      <c r="U712" s="128"/>
      <c r="V712" s="119"/>
      <c r="W712" s="119" t="str">
        <f>IF( ISBLANK(C712), "", VLOOKUP(C712, Poke_Ref!B:D, 3, FALSE) )</f>
        <v/>
      </c>
      <c r="X712" s="120" t="str">
        <f>IF( ISBLANK(C712), "", VLOOKUP(C712, Poke_Ref!B:E, 4, FALSE) )</f>
        <v/>
      </c>
      <c r="Y712" s="128"/>
      <c r="Z712" s="128"/>
      <c r="AA712" s="128"/>
      <c r="AB712" s="128"/>
      <c r="AC712" s="122" t="e">
        <f>IF(VLOOKUP(C712,Hidden_Abilities!B$2:C989, 2, FALSE) = J712, "YES", "NO")</f>
        <v>#N/A</v>
      </c>
    </row>
    <row r="713" spans="1:29" ht="26.25" customHeight="1" x14ac:dyDescent="0.2">
      <c r="A713" s="87"/>
      <c r="B713" s="111" t="str">
        <f t="array" aca="1" ref="B713" ca="1">IFERROR(IMAGE(INDEX(Poke_Ref!$C$2:$C$745, MATCH(C713, Poke_Ref!$B$2:$B$745,0)), 3), "")</f>
        <v/>
      </c>
      <c r="C713" s="128"/>
      <c r="D713" s="128"/>
      <c r="E713" s="129"/>
      <c r="F713" s="128"/>
      <c r="G713" s="129"/>
      <c r="H713" s="128"/>
      <c r="I713" s="128"/>
      <c r="J713" s="128"/>
      <c r="K713" s="128"/>
      <c r="L713" s="129"/>
      <c r="M713" s="129"/>
      <c r="N713" s="129"/>
      <c r="O713" s="129"/>
      <c r="P713" s="129"/>
      <c r="Q713" s="129"/>
      <c r="R713" s="117">
        <f t="shared" si="0"/>
        <v>0</v>
      </c>
      <c r="S713" s="118">
        <f t="shared" si="1"/>
        <v>0</v>
      </c>
      <c r="T713" s="128"/>
      <c r="U713" s="128"/>
      <c r="V713" s="119"/>
      <c r="W713" s="119" t="str">
        <f>IF( ISBLANK(C713), "", VLOOKUP(C713, Poke_Ref!B:D, 3, FALSE) )</f>
        <v/>
      </c>
      <c r="X713" s="120" t="str">
        <f>IF( ISBLANK(C713), "", VLOOKUP(C713, Poke_Ref!B:E, 4, FALSE) )</f>
        <v/>
      </c>
      <c r="Y713" s="128"/>
      <c r="Z713" s="128"/>
      <c r="AA713" s="128"/>
      <c r="AB713" s="128"/>
      <c r="AC713" s="122" t="e">
        <f>IF(VLOOKUP(C713,Hidden_Abilities!B$2:C989, 2, FALSE) = J713, "YES", "NO")</f>
        <v>#N/A</v>
      </c>
    </row>
    <row r="714" spans="1:29" ht="26.25" customHeight="1" x14ac:dyDescent="0.2">
      <c r="A714" s="87"/>
      <c r="B714" s="111" t="str">
        <f t="array" aca="1" ref="B714" ca="1">IFERROR(IMAGE(INDEX(Poke_Ref!$C$2:$C$745, MATCH(C714, Poke_Ref!$B$2:$B$745,0)), 3), "")</f>
        <v/>
      </c>
      <c r="C714" s="128"/>
      <c r="D714" s="128"/>
      <c r="E714" s="129"/>
      <c r="F714" s="128"/>
      <c r="G714" s="129"/>
      <c r="H714" s="128"/>
      <c r="I714" s="128"/>
      <c r="J714" s="128"/>
      <c r="K714" s="128"/>
      <c r="L714" s="129"/>
      <c r="M714" s="129"/>
      <c r="N714" s="129"/>
      <c r="O714" s="129"/>
      <c r="P714" s="129"/>
      <c r="Q714" s="129"/>
      <c r="R714" s="117">
        <f t="shared" si="0"/>
        <v>0</v>
      </c>
      <c r="S714" s="118">
        <f t="shared" si="1"/>
        <v>0</v>
      </c>
      <c r="T714" s="128"/>
      <c r="U714" s="128"/>
      <c r="V714" s="119"/>
      <c r="W714" s="119" t="str">
        <f>IF( ISBLANK(C714), "", VLOOKUP(C714, Poke_Ref!B:D, 3, FALSE) )</f>
        <v/>
      </c>
      <c r="X714" s="120" t="str">
        <f>IF( ISBLANK(C714), "", VLOOKUP(C714, Poke_Ref!B:E, 4, FALSE) )</f>
        <v/>
      </c>
      <c r="Y714" s="128"/>
      <c r="Z714" s="128"/>
      <c r="AA714" s="128"/>
      <c r="AB714" s="128"/>
      <c r="AC714" s="122" t="e">
        <f>IF(VLOOKUP(C714,Hidden_Abilities!B$2:C989, 2, FALSE) = J714, "YES", "NO")</f>
        <v>#N/A</v>
      </c>
    </row>
    <row r="715" spans="1:29" ht="26.25" customHeight="1" x14ac:dyDescent="0.2">
      <c r="A715" s="87"/>
      <c r="B715" s="111" t="str">
        <f t="array" aca="1" ref="B715" ca="1">IFERROR(IMAGE(INDEX(Poke_Ref!$C$2:$C$745, MATCH(C715, Poke_Ref!$B$2:$B$745,0)), 3), "")</f>
        <v/>
      </c>
      <c r="C715" s="128"/>
      <c r="D715" s="128"/>
      <c r="E715" s="129"/>
      <c r="F715" s="128"/>
      <c r="G715" s="129"/>
      <c r="H715" s="128"/>
      <c r="I715" s="128"/>
      <c r="J715" s="128"/>
      <c r="K715" s="128"/>
      <c r="L715" s="129"/>
      <c r="M715" s="129"/>
      <c r="N715" s="129"/>
      <c r="O715" s="129"/>
      <c r="P715" s="129"/>
      <c r="Q715" s="129"/>
      <c r="R715" s="117">
        <f t="shared" si="0"/>
        <v>0</v>
      </c>
      <c r="S715" s="118">
        <f t="shared" si="1"/>
        <v>0</v>
      </c>
      <c r="T715" s="128"/>
      <c r="U715" s="128"/>
      <c r="V715" s="119"/>
      <c r="W715" s="119" t="str">
        <f>IF( ISBLANK(C715), "", VLOOKUP(C715, Poke_Ref!B:D, 3, FALSE) )</f>
        <v/>
      </c>
      <c r="X715" s="120" t="str">
        <f>IF( ISBLANK(C715), "", VLOOKUP(C715, Poke_Ref!B:E, 4, FALSE) )</f>
        <v/>
      </c>
      <c r="Y715" s="128"/>
      <c r="Z715" s="128"/>
      <c r="AA715" s="128"/>
      <c r="AB715" s="128"/>
      <c r="AC715" s="122" t="e">
        <f>IF(VLOOKUP(C715,Hidden_Abilities!B$2:C989, 2, FALSE) = J715, "YES", "NO")</f>
        <v>#N/A</v>
      </c>
    </row>
    <row r="716" spans="1:29" ht="26.25" customHeight="1" x14ac:dyDescent="0.2">
      <c r="A716" s="87"/>
      <c r="B716" s="111" t="str">
        <f t="array" aca="1" ref="B716" ca="1">IFERROR(IMAGE(INDEX(Poke_Ref!$C$2:$C$745, MATCH(C716, Poke_Ref!$B$2:$B$745,0)), 3), "")</f>
        <v/>
      </c>
      <c r="C716" s="128"/>
      <c r="D716" s="128"/>
      <c r="E716" s="129"/>
      <c r="F716" s="128"/>
      <c r="G716" s="129"/>
      <c r="H716" s="128"/>
      <c r="I716" s="128"/>
      <c r="J716" s="128"/>
      <c r="K716" s="128"/>
      <c r="L716" s="129"/>
      <c r="M716" s="129"/>
      <c r="N716" s="129"/>
      <c r="O716" s="129"/>
      <c r="P716" s="129"/>
      <c r="Q716" s="129"/>
      <c r="R716" s="117">
        <f t="shared" si="0"/>
        <v>0</v>
      </c>
      <c r="S716" s="118">
        <f t="shared" si="1"/>
        <v>0</v>
      </c>
      <c r="T716" s="128"/>
      <c r="U716" s="128"/>
      <c r="V716" s="119"/>
      <c r="W716" s="119" t="str">
        <f>IF( ISBLANK(C716), "", VLOOKUP(C716, Poke_Ref!B:D, 3, FALSE) )</f>
        <v/>
      </c>
      <c r="X716" s="120" t="str">
        <f>IF( ISBLANK(C716), "", VLOOKUP(C716, Poke_Ref!B:E, 4, FALSE) )</f>
        <v/>
      </c>
      <c r="Y716" s="128"/>
      <c r="Z716" s="128"/>
      <c r="AA716" s="128"/>
      <c r="AB716" s="128"/>
      <c r="AC716" s="122" t="e">
        <f>IF(VLOOKUP(C716,Hidden_Abilities!B$2:C989, 2, FALSE) = J716, "YES", "NO")</f>
        <v>#N/A</v>
      </c>
    </row>
    <row r="717" spans="1:29" ht="26.25" customHeight="1" x14ac:dyDescent="0.2">
      <c r="A717" s="87"/>
      <c r="B717" s="111" t="str">
        <f t="array" aca="1" ref="B717" ca="1">IFERROR(IMAGE(INDEX(Poke_Ref!$C$2:$C$745, MATCH(C717, Poke_Ref!$B$2:$B$745,0)), 3), "")</f>
        <v/>
      </c>
      <c r="C717" s="128"/>
      <c r="D717" s="128"/>
      <c r="E717" s="129"/>
      <c r="F717" s="128"/>
      <c r="G717" s="129"/>
      <c r="H717" s="128"/>
      <c r="I717" s="128"/>
      <c r="J717" s="128"/>
      <c r="K717" s="128"/>
      <c r="L717" s="129"/>
      <c r="M717" s="129"/>
      <c r="N717" s="129"/>
      <c r="O717" s="129"/>
      <c r="P717" s="129"/>
      <c r="Q717" s="129"/>
      <c r="R717" s="117">
        <f t="shared" si="0"/>
        <v>0</v>
      </c>
      <c r="S717" s="118">
        <f t="shared" si="1"/>
        <v>0</v>
      </c>
      <c r="T717" s="128"/>
      <c r="U717" s="128"/>
      <c r="V717" s="119"/>
      <c r="W717" s="119" t="str">
        <f>IF( ISBLANK(C717), "", VLOOKUP(C717, Poke_Ref!B:D, 3, FALSE) )</f>
        <v/>
      </c>
      <c r="X717" s="120" t="str">
        <f>IF( ISBLANK(C717), "", VLOOKUP(C717, Poke_Ref!B:E, 4, FALSE) )</f>
        <v/>
      </c>
      <c r="Y717" s="128"/>
      <c r="Z717" s="128"/>
      <c r="AA717" s="128"/>
      <c r="AB717" s="128"/>
      <c r="AC717" s="122" t="e">
        <f>IF(VLOOKUP(C717,Hidden_Abilities!B$2:C989, 2, FALSE) = J717, "YES", "NO")</f>
        <v>#N/A</v>
      </c>
    </row>
    <row r="718" spans="1:29" ht="26.25" customHeight="1" x14ac:dyDescent="0.2">
      <c r="A718" s="87"/>
      <c r="B718" s="111" t="str">
        <f t="array" aca="1" ref="B718" ca="1">IFERROR(IMAGE(INDEX(Poke_Ref!$C$2:$C$745, MATCH(C718, Poke_Ref!$B$2:$B$745,0)), 3), "")</f>
        <v/>
      </c>
      <c r="C718" s="128"/>
      <c r="D718" s="128"/>
      <c r="E718" s="129"/>
      <c r="F718" s="128"/>
      <c r="G718" s="129"/>
      <c r="H718" s="128"/>
      <c r="I718" s="128"/>
      <c r="J718" s="128"/>
      <c r="K718" s="128"/>
      <c r="L718" s="129"/>
      <c r="M718" s="129"/>
      <c r="N718" s="129"/>
      <c r="O718" s="129"/>
      <c r="P718" s="129"/>
      <c r="Q718" s="129"/>
      <c r="R718" s="117">
        <f t="shared" si="0"/>
        <v>0</v>
      </c>
      <c r="S718" s="118">
        <f t="shared" si="1"/>
        <v>0</v>
      </c>
      <c r="T718" s="128"/>
      <c r="U718" s="128"/>
      <c r="V718" s="119"/>
      <c r="W718" s="119" t="str">
        <f>IF( ISBLANK(C718), "", VLOOKUP(C718, Poke_Ref!B:D, 3, FALSE) )</f>
        <v/>
      </c>
      <c r="X718" s="120" t="str">
        <f>IF( ISBLANK(C718), "", VLOOKUP(C718, Poke_Ref!B:E, 4, FALSE) )</f>
        <v/>
      </c>
      <c r="Y718" s="128"/>
      <c r="Z718" s="128"/>
      <c r="AA718" s="128"/>
      <c r="AB718" s="128"/>
      <c r="AC718" s="122" t="e">
        <f>IF(VLOOKUP(C718,Hidden_Abilities!B$2:C989, 2, FALSE) = J718, "YES", "NO")</f>
        <v>#N/A</v>
      </c>
    </row>
    <row r="719" spans="1:29" ht="26.25" customHeight="1" x14ac:dyDescent="0.2">
      <c r="A719" s="87"/>
      <c r="B719" s="111" t="str">
        <f t="array" aca="1" ref="B719" ca="1">IFERROR(IMAGE(INDEX(Poke_Ref!$C$2:$C$745, MATCH(C719, Poke_Ref!$B$2:$B$745,0)), 3), "")</f>
        <v/>
      </c>
      <c r="C719" s="128"/>
      <c r="D719" s="128"/>
      <c r="E719" s="129"/>
      <c r="F719" s="128"/>
      <c r="G719" s="129"/>
      <c r="H719" s="128"/>
      <c r="I719" s="128"/>
      <c r="J719" s="128"/>
      <c r="K719" s="128"/>
      <c r="L719" s="129"/>
      <c r="M719" s="129"/>
      <c r="N719" s="129"/>
      <c r="O719" s="129"/>
      <c r="P719" s="129"/>
      <c r="Q719" s="129"/>
      <c r="R719" s="117">
        <f t="shared" si="0"/>
        <v>0</v>
      </c>
      <c r="S719" s="118">
        <f t="shared" si="1"/>
        <v>0</v>
      </c>
      <c r="T719" s="128"/>
      <c r="U719" s="128"/>
      <c r="V719" s="119"/>
      <c r="W719" s="119" t="str">
        <f>IF( ISBLANK(C719), "", VLOOKUP(C719, Poke_Ref!B:D, 3, FALSE) )</f>
        <v/>
      </c>
      <c r="X719" s="120" t="str">
        <f>IF( ISBLANK(C719), "", VLOOKUP(C719, Poke_Ref!B:E, 4, FALSE) )</f>
        <v/>
      </c>
      <c r="Y719" s="128"/>
      <c r="Z719" s="128"/>
      <c r="AA719" s="128"/>
      <c r="AB719" s="128"/>
      <c r="AC719" s="122" t="e">
        <f>IF(VLOOKUP(C719,Hidden_Abilities!B$2:C989, 2, FALSE) = J719, "YES", "NO")</f>
        <v>#N/A</v>
      </c>
    </row>
    <row r="720" spans="1:29" ht="26.25" customHeight="1" x14ac:dyDescent="0.2">
      <c r="A720" s="87"/>
      <c r="B720" s="111" t="str">
        <f t="array" aca="1" ref="B720" ca="1">IFERROR(IMAGE(INDEX(Poke_Ref!$C$2:$C$745, MATCH(C720, Poke_Ref!$B$2:$B$745,0)), 3), "")</f>
        <v/>
      </c>
      <c r="C720" s="128"/>
      <c r="D720" s="128"/>
      <c r="E720" s="129"/>
      <c r="F720" s="128"/>
      <c r="G720" s="129"/>
      <c r="H720" s="128"/>
      <c r="I720" s="128"/>
      <c r="J720" s="128"/>
      <c r="K720" s="128"/>
      <c r="L720" s="129"/>
      <c r="M720" s="129"/>
      <c r="N720" s="129"/>
      <c r="O720" s="129"/>
      <c r="P720" s="129"/>
      <c r="Q720" s="129"/>
      <c r="R720" s="117">
        <f t="shared" si="0"/>
        <v>0</v>
      </c>
      <c r="S720" s="118">
        <f t="shared" si="1"/>
        <v>0</v>
      </c>
      <c r="T720" s="128"/>
      <c r="U720" s="128"/>
      <c r="V720" s="119"/>
      <c r="W720" s="119" t="str">
        <f>IF( ISBLANK(C720), "", VLOOKUP(C720, Poke_Ref!B:D, 3, FALSE) )</f>
        <v/>
      </c>
      <c r="X720" s="120" t="str">
        <f>IF( ISBLANK(C720), "", VLOOKUP(C720, Poke_Ref!B:E, 4, FALSE) )</f>
        <v/>
      </c>
      <c r="Y720" s="128"/>
      <c r="Z720" s="128"/>
      <c r="AA720" s="128"/>
      <c r="AB720" s="128"/>
      <c r="AC720" s="122" t="e">
        <f>IF(VLOOKUP(C720,Hidden_Abilities!B$2:C989, 2, FALSE) = J720, "YES", "NO")</f>
        <v>#N/A</v>
      </c>
    </row>
    <row r="721" spans="1:29" ht="26.25" customHeight="1" x14ac:dyDescent="0.2">
      <c r="A721" s="87"/>
      <c r="B721" s="111" t="str">
        <f t="array" aca="1" ref="B721" ca="1">IFERROR(IMAGE(INDEX(Poke_Ref!$C$2:$C$745, MATCH(C721, Poke_Ref!$B$2:$B$745,0)), 3), "")</f>
        <v/>
      </c>
      <c r="C721" s="128"/>
      <c r="D721" s="128"/>
      <c r="E721" s="129"/>
      <c r="F721" s="128"/>
      <c r="G721" s="129"/>
      <c r="H721" s="128"/>
      <c r="I721" s="128"/>
      <c r="J721" s="128"/>
      <c r="K721" s="128"/>
      <c r="L721" s="129"/>
      <c r="M721" s="129"/>
      <c r="N721" s="129"/>
      <c r="O721" s="129"/>
      <c r="P721" s="129"/>
      <c r="Q721" s="129"/>
      <c r="R721" s="117">
        <f t="shared" si="0"/>
        <v>0</v>
      </c>
      <c r="S721" s="118">
        <f t="shared" si="1"/>
        <v>0</v>
      </c>
      <c r="T721" s="128"/>
      <c r="U721" s="128"/>
      <c r="V721" s="119"/>
      <c r="W721" s="119" t="str">
        <f>IF( ISBLANK(C721), "", VLOOKUP(C721, Poke_Ref!B:D, 3, FALSE) )</f>
        <v/>
      </c>
      <c r="X721" s="120" t="str">
        <f>IF( ISBLANK(C721), "", VLOOKUP(C721, Poke_Ref!B:E, 4, FALSE) )</f>
        <v/>
      </c>
      <c r="Y721" s="128"/>
      <c r="Z721" s="128"/>
      <c r="AA721" s="128"/>
      <c r="AB721" s="128"/>
      <c r="AC721" s="122" t="e">
        <f>IF(VLOOKUP(C721,Hidden_Abilities!B$2:C989, 2, FALSE) = J721, "YES", "NO")</f>
        <v>#N/A</v>
      </c>
    </row>
    <row r="722" spans="1:29" ht="26.25" customHeight="1" x14ac:dyDescent="0.2">
      <c r="A722" s="87"/>
      <c r="B722" s="111" t="str">
        <f t="array" aca="1" ref="B722" ca="1">IFERROR(IMAGE(INDEX(Poke_Ref!$C$2:$C$745, MATCH(C722, Poke_Ref!$B$2:$B$745,0)), 3), "")</f>
        <v/>
      </c>
      <c r="C722" s="128"/>
      <c r="D722" s="128"/>
      <c r="E722" s="129"/>
      <c r="F722" s="128"/>
      <c r="G722" s="129"/>
      <c r="H722" s="128"/>
      <c r="I722" s="128"/>
      <c r="J722" s="128"/>
      <c r="K722" s="128"/>
      <c r="L722" s="129"/>
      <c r="M722" s="129"/>
      <c r="N722" s="129"/>
      <c r="O722" s="129"/>
      <c r="P722" s="129"/>
      <c r="Q722" s="129"/>
      <c r="R722" s="117">
        <f t="shared" si="0"/>
        <v>0</v>
      </c>
      <c r="S722" s="118">
        <f t="shared" si="1"/>
        <v>0</v>
      </c>
      <c r="T722" s="128"/>
      <c r="U722" s="128"/>
      <c r="V722" s="119"/>
      <c r="W722" s="119" t="str">
        <f>IF( ISBLANK(C722), "", VLOOKUP(C722, Poke_Ref!B:D, 3, FALSE) )</f>
        <v/>
      </c>
      <c r="X722" s="120" t="str">
        <f>IF( ISBLANK(C722), "", VLOOKUP(C722, Poke_Ref!B:E, 4, FALSE) )</f>
        <v/>
      </c>
      <c r="Y722" s="128"/>
      <c r="Z722" s="128"/>
      <c r="AA722" s="128"/>
      <c r="AB722" s="128"/>
      <c r="AC722" s="122" t="e">
        <f>IF(VLOOKUP(C722,Hidden_Abilities!B$2:C989, 2, FALSE) = J722, "YES", "NO")</f>
        <v>#N/A</v>
      </c>
    </row>
    <row r="723" spans="1:29" ht="26.25" customHeight="1" x14ac:dyDescent="0.2">
      <c r="A723" s="87"/>
      <c r="B723" s="111" t="str">
        <f t="array" aca="1" ref="B723" ca="1">IFERROR(IMAGE(INDEX(Poke_Ref!$C$2:$C$745, MATCH(C723, Poke_Ref!$B$2:$B$745,0)), 3), "")</f>
        <v/>
      </c>
      <c r="C723" s="128"/>
      <c r="D723" s="128"/>
      <c r="E723" s="129"/>
      <c r="F723" s="128"/>
      <c r="G723" s="129"/>
      <c r="H723" s="128"/>
      <c r="I723" s="128"/>
      <c r="J723" s="128"/>
      <c r="K723" s="128"/>
      <c r="L723" s="129"/>
      <c r="M723" s="129"/>
      <c r="N723" s="129"/>
      <c r="O723" s="129"/>
      <c r="P723" s="129"/>
      <c r="Q723" s="129"/>
      <c r="R723" s="117">
        <f t="shared" si="0"/>
        <v>0</v>
      </c>
      <c r="S723" s="118">
        <f t="shared" si="1"/>
        <v>0</v>
      </c>
      <c r="T723" s="128"/>
      <c r="U723" s="128"/>
      <c r="V723" s="119"/>
      <c r="W723" s="119" t="str">
        <f>IF( ISBLANK(C723), "", VLOOKUP(C723, Poke_Ref!B:D, 3, FALSE) )</f>
        <v/>
      </c>
      <c r="X723" s="120" t="str">
        <f>IF( ISBLANK(C723), "", VLOOKUP(C723, Poke_Ref!B:E, 4, FALSE) )</f>
        <v/>
      </c>
      <c r="Y723" s="128"/>
      <c r="Z723" s="128"/>
      <c r="AA723" s="128"/>
      <c r="AB723" s="128"/>
      <c r="AC723" s="122" t="e">
        <f>IF(VLOOKUP(C723,Hidden_Abilities!B$2:C989, 2, FALSE) = J723, "YES", "NO")</f>
        <v>#N/A</v>
      </c>
    </row>
    <row r="724" spans="1:29" ht="26.25" customHeight="1" x14ac:dyDescent="0.2">
      <c r="A724" s="87"/>
      <c r="B724" s="111" t="str">
        <f t="array" aca="1" ref="B724" ca="1">IFERROR(IMAGE(INDEX(Poke_Ref!$C$2:$C$745, MATCH(C724, Poke_Ref!$B$2:$B$745,0)), 3), "")</f>
        <v/>
      </c>
      <c r="C724" s="128"/>
      <c r="D724" s="128"/>
      <c r="E724" s="129"/>
      <c r="F724" s="128"/>
      <c r="G724" s="129"/>
      <c r="H724" s="128"/>
      <c r="I724" s="128"/>
      <c r="J724" s="128"/>
      <c r="K724" s="128"/>
      <c r="L724" s="129"/>
      <c r="M724" s="129"/>
      <c r="N724" s="129"/>
      <c r="O724" s="129"/>
      <c r="P724" s="129"/>
      <c r="Q724" s="129"/>
      <c r="R724" s="117">
        <f t="shared" si="0"/>
        <v>0</v>
      </c>
      <c r="S724" s="118">
        <f t="shared" si="1"/>
        <v>0</v>
      </c>
      <c r="T724" s="128"/>
      <c r="U724" s="128"/>
      <c r="V724" s="119"/>
      <c r="W724" s="119" t="str">
        <f>IF( ISBLANK(C724), "", VLOOKUP(C724, Poke_Ref!B:D, 3, FALSE) )</f>
        <v/>
      </c>
      <c r="X724" s="120" t="str">
        <f>IF( ISBLANK(C724), "", VLOOKUP(C724, Poke_Ref!B:E, 4, FALSE) )</f>
        <v/>
      </c>
      <c r="Y724" s="128"/>
      <c r="Z724" s="128"/>
      <c r="AA724" s="128"/>
      <c r="AB724" s="128"/>
      <c r="AC724" s="122" t="e">
        <f>IF(VLOOKUP(C724,Hidden_Abilities!B$2:C989, 2, FALSE) = J724, "YES", "NO")</f>
        <v>#N/A</v>
      </c>
    </row>
    <row r="725" spans="1:29" ht="26.25" customHeight="1" x14ac:dyDescent="0.2">
      <c r="A725" s="87"/>
      <c r="B725" s="111" t="str">
        <f t="array" aca="1" ref="B725" ca="1">IFERROR(IMAGE(INDEX(Poke_Ref!$C$2:$C$745, MATCH(C725, Poke_Ref!$B$2:$B$745,0)), 3), "")</f>
        <v/>
      </c>
      <c r="C725" s="128"/>
      <c r="D725" s="128"/>
      <c r="E725" s="129"/>
      <c r="F725" s="128"/>
      <c r="G725" s="129"/>
      <c r="H725" s="128"/>
      <c r="I725" s="128"/>
      <c r="J725" s="128"/>
      <c r="K725" s="128"/>
      <c r="L725" s="129"/>
      <c r="M725" s="129"/>
      <c r="N725" s="129"/>
      <c r="O725" s="129"/>
      <c r="P725" s="129"/>
      <c r="Q725" s="129"/>
      <c r="R725" s="117">
        <f t="shared" si="0"/>
        <v>0</v>
      </c>
      <c r="S725" s="118">
        <f t="shared" si="1"/>
        <v>0</v>
      </c>
      <c r="T725" s="128"/>
      <c r="U725" s="128"/>
      <c r="V725" s="119"/>
      <c r="W725" s="119" t="str">
        <f>IF( ISBLANK(C725), "", VLOOKUP(C725, Poke_Ref!B:D, 3, FALSE) )</f>
        <v/>
      </c>
      <c r="X725" s="120" t="str">
        <f>IF( ISBLANK(C725), "", VLOOKUP(C725, Poke_Ref!B:E, 4, FALSE) )</f>
        <v/>
      </c>
      <c r="Y725" s="128"/>
      <c r="Z725" s="128"/>
      <c r="AA725" s="128"/>
      <c r="AB725" s="128"/>
      <c r="AC725" s="122" t="e">
        <f>IF(VLOOKUP(C725,Hidden_Abilities!B$2:C989, 2, FALSE) = J725, "YES", "NO")</f>
        <v>#N/A</v>
      </c>
    </row>
    <row r="726" spans="1:29" ht="26.25" customHeight="1" x14ac:dyDescent="0.2">
      <c r="A726" s="87"/>
      <c r="B726" s="111" t="str">
        <f t="array" aca="1" ref="B726" ca="1">IFERROR(IMAGE(INDEX(Poke_Ref!$C$2:$C$745, MATCH(C726, Poke_Ref!$B$2:$B$745,0)), 3), "")</f>
        <v/>
      </c>
      <c r="C726" s="128"/>
      <c r="D726" s="128"/>
      <c r="E726" s="129"/>
      <c r="F726" s="128"/>
      <c r="G726" s="129"/>
      <c r="H726" s="128"/>
      <c r="I726" s="128"/>
      <c r="J726" s="128"/>
      <c r="K726" s="128"/>
      <c r="L726" s="129"/>
      <c r="M726" s="129"/>
      <c r="N726" s="129"/>
      <c r="O726" s="129"/>
      <c r="P726" s="129"/>
      <c r="Q726" s="129"/>
      <c r="R726" s="117">
        <f t="shared" si="0"/>
        <v>0</v>
      </c>
      <c r="S726" s="118">
        <f t="shared" si="1"/>
        <v>0</v>
      </c>
      <c r="T726" s="128"/>
      <c r="U726" s="128"/>
      <c r="V726" s="119"/>
      <c r="W726" s="119" t="str">
        <f>IF( ISBLANK(C726), "", VLOOKUP(C726, Poke_Ref!B:D, 3, FALSE) )</f>
        <v/>
      </c>
      <c r="X726" s="120" t="str">
        <f>IF( ISBLANK(C726), "", VLOOKUP(C726, Poke_Ref!B:E, 4, FALSE) )</f>
        <v/>
      </c>
      <c r="Y726" s="128"/>
      <c r="Z726" s="128"/>
      <c r="AA726" s="128"/>
      <c r="AB726" s="128"/>
      <c r="AC726" s="122" t="e">
        <f>IF(VLOOKUP(C726,Hidden_Abilities!B$2:C989, 2, FALSE) = J726, "YES", "NO")</f>
        <v>#N/A</v>
      </c>
    </row>
    <row r="727" spans="1:29" ht="26.25" customHeight="1" x14ac:dyDescent="0.2">
      <c r="A727" s="87"/>
      <c r="B727" s="111" t="str">
        <f t="array" aca="1" ref="B727" ca="1">IFERROR(IMAGE(INDEX(Poke_Ref!$C$2:$C$745, MATCH(C727, Poke_Ref!$B$2:$B$745,0)), 3), "")</f>
        <v/>
      </c>
      <c r="C727" s="128"/>
      <c r="D727" s="128"/>
      <c r="E727" s="129"/>
      <c r="F727" s="128"/>
      <c r="G727" s="129"/>
      <c r="H727" s="128"/>
      <c r="I727" s="128"/>
      <c r="J727" s="128"/>
      <c r="K727" s="128"/>
      <c r="L727" s="129"/>
      <c r="M727" s="129"/>
      <c r="N727" s="129"/>
      <c r="O727" s="129"/>
      <c r="P727" s="129"/>
      <c r="Q727" s="129"/>
      <c r="R727" s="117">
        <f t="shared" si="0"/>
        <v>0</v>
      </c>
      <c r="S727" s="118">
        <f t="shared" si="1"/>
        <v>0</v>
      </c>
      <c r="T727" s="128"/>
      <c r="U727" s="128"/>
      <c r="V727" s="119"/>
      <c r="W727" s="119" t="str">
        <f>IF( ISBLANK(C727), "", VLOOKUP(C727, Poke_Ref!B:D, 3, FALSE) )</f>
        <v/>
      </c>
      <c r="X727" s="120" t="str">
        <f>IF( ISBLANK(C727), "", VLOOKUP(C727, Poke_Ref!B:E, 4, FALSE) )</f>
        <v/>
      </c>
      <c r="Y727" s="128"/>
      <c r="Z727" s="128"/>
      <c r="AA727" s="128"/>
      <c r="AB727" s="128"/>
      <c r="AC727" s="122" t="e">
        <f>IF(VLOOKUP(C727,Hidden_Abilities!B$2:C989, 2, FALSE) = J727, "YES", "NO")</f>
        <v>#N/A</v>
      </c>
    </row>
    <row r="728" spans="1:29" ht="26.25" customHeight="1" x14ac:dyDescent="0.2">
      <c r="A728" s="87"/>
      <c r="B728" s="111" t="str">
        <f t="array" aca="1" ref="B728" ca="1">IFERROR(IMAGE(INDEX(Poke_Ref!$C$2:$C$745, MATCH(C728, Poke_Ref!$B$2:$B$745,0)), 3), "")</f>
        <v/>
      </c>
      <c r="C728" s="128"/>
      <c r="D728" s="128"/>
      <c r="E728" s="129"/>
      <c r="F728" s="128"/>
      <c r="G728" s="129"/>
      <c r="H728" s="128"/>
      <c r="I728" s="128"/>
      <c r="J728" s="128"/>
      <c r="K728" s="128"/>
      <c r="L728" s="129"/>
      <c r="M728" s="129"/>
      <c r="N728" s="129"/>
      <c r="O728" s="129"/>
      <c r="P728" s="129"/>
      <c r="Q728" s="129"/>
      <c r="R728" s="117">
        <f t="shared" si="0"/>
        <v>0</v>
      </c>
      <c r="S728" s="118">
        <f t="shared" si="1"/>
        <v>0</v>
      </c>
      <c r="T728" s="128"/>
      <c r="U728" s="128"/>
      <c r="V728" s="119"/>
      <c r="W728" s="119" t="str">
        <f>IF( ISBLANK(C728), "", VLOOKUP(C728, Poke_Ref!B:D, 3, FALSE) )</f>
        <v/>
      </c>
      <c r="X728" s="120" t="str">
        <f>IF( ISBLANK(C728), "", VLOOKUP(C728, Poke_Ref!B:E, 4, FALSE) )</f>
        <v/>
      </c>
      <c r="Y728" s="128"/>
      <c r="Z728" s="128"/>
      <c r="AA728" s="128"/>
      <c r="AB728" s="128"/>
      <c r="AC728" s="122" t="e">
        <f>IF(VLOOKUP(C728,Hidden_Abilities!B$2:C989, 2, FALSE) = J728, "YES", "NO")</f>
        <v>#N/A</v>
      </c>
    </row>
    <row r="729" spans="1:29" ht="26.25" customHeight="1" x14ac:dyDescent="0.2">
      <c r="A729" s="87"/>
      <c r="B729" s="111" t="str">
        <f t="array" aca="1" ref="B729" ca="1">IFERROR(IMAGE(INDEX(Poke_Ref!$C$2:$C$745, MATCH(C729, Poke_Ref!$B$2:$B$745,0)), 3), "")</f>
        <v/>
      </c>
      <c r="C729" s="128"/>
      <c r="D729" s="128"/>
      <c r="E729" s="129"/>
      <c r="F729" s="128"/>
      <c r="G729" s="129"/>
      <c r="H729" s="128"/>
      <c r="I729" s="128"/>
      <c r="J729" s="128"/>
      <c r="K729" s="128"/>
      <c r="L729" s="129"/>
      <c r="M729" s="129"/>
      <c r="N729" s="129"/>
      <c r="O729" s="129"/>
      <c r="P729" s="129"/>
      <c r="Q729" s="129"/>
      <c r="R729" s="117">
        <f t="shared" si="0"/>
        <v>0</v>
      </c>
      <c r="S729" s="118">
        <f t="shared" si="1"/>
        <v>0</v>
      </c>
      <c r="T729" s="128"/>
      <c r="U729" s="128"/>
      <c r="V729" s="119"/>
      <c r="W729" s="119" t="str">
        <f>IF( ISBLANK(C729), "", VLOOKUP(C729, Poke_Ref!B:D, 3, FALSE) )</f>
        <v/>
      </c>
      <c r="X729" s="120" t="str">
        <f>IF( ISBLANK(C729), "", VLOOKUP(C729, Poke_Ref!B:E, 4, FALSE) )</f>
        <v/>
      </c>
      <c r="Y729" s="128"/>
      <c r="Z729" s="128"/>
      <c r="AA729" s="128"/>
      <c r="AB729" s="128"/>
      <c r="AC729" s="122" t="e">
        <f>IF(VLOOKUP(C729,Hidden_Abilities!B$2:C989, 2, FALSE) = J729, "YES", "NO")</f>
        <v>#N/A</v>
      </c>
    </row>
    <row r="730" spans="1:29" ht="26.25" customHeight="1" x14ac:dyDescent="0.2">
      <c r="A730" s="87"/>
      <c r="B730" s="111" t="str">
        <f t="array" aca="1" ref="B730" ca="1">IFERROR(IMAGE(INDEX(Poke_Ref!$C$2:$C$745, MATCH(C730, Poke_Ref!$B$2:$B$745,0)), 3), "")</f>
        <v/>
      </c>
      <c r="C730" s="128"/>
      <c r="D730" s="128"/>
      <c r="E730" s="129"/>
      <c r="F730" s="128"/>
      <c r="G730" s="129"/>
      <c r="H730" s="128"/>
      <c r="I730" s="128"/>
      <c r="J730" s="128"/>
      <c r="K730" s="128"/>
      <c r="L730" s="129"/>
      <c r="M730" s="129"/>
      <c r="N730" s="129"/>
      <c r="O730" s="129"/>
      <c r="P730" s="129"/>
      <c r="Q730" s="129"/>
      <c r="R730" s="117">
        <f t="shared" si="0"/>
        <v>0</v>
      </c>
      <c r="S730" s="118">
        <f t="shared" si="1"/>
        <v>0</v>
      </c>
      <c r="T730" s="128"/>
      <c r="U730" s="128"/>
      <c r="V730" s="119"/>
      <c r="W730" s="119" t="str">
        <f>IF( ISBLANK(C730), "", VLOOKUP(C730, Poke_Ref!B:D, 3, FALSE) )</f>
        <v/>
      </c>
      <c r="X730" s="120" t="str">
        <f>IF( ISBLANK(C730), "", VLOOKUP(C730, Poke_Ref!B:E, 4, FALSE) )</f>
        <v/>
      </c>
      <c r="Y730" s="128"/>
      <c r="Z730" s="128"/>
      <c r="AA730" s="128"/>
      <c r="AB730" s="128"/>
      <c r="AC730" s="122" t="e">
        <f>IF(VLOOKUP(C730,Hidden_Abilities!B$2:C989, 2, FALSE) = J730, "YES", "NO")</f>
        <v>#N/A</v>
      </c>
    </row>
    <row r="731" spans="1:29" ht="26.25" customHeight="1" x14ac:dyDescent="0.2">
      <c r="A731" s="87"/>
      <c r="B731" s="111" t="str">
        <f t="array" aca="1" ref="B731" ca="1">IFERROR(IMAGE(INDEX(Poke_Ref!$C$2:$C$745, MATCH(C731, Poke_Ref!$B$2:$B$745,0)), 3), "")</f>
        <v/>
      </c>
      <c r="C731" s="128"/>
      <c r="D731" s="128"/>
      <c r="E731" s="129"/>
      <c r="F731" s="128"/>
      <c r="G731" s="129"/>
      <c r="H731" s="128"/>
      <c r="I731" s="128"/>
      <c r="J731" s="128"/>
      <c r="K731" s="128"/>
      <c r="L731" s="129"/>
      <c r="M731" s="129"/>
      <c r="N731" s="129"/>
      <c r="O731" s="129"/>
      <c r="P731" s="129"/>
      <c r="Q731" s="129"/>
      <c r="R731" s="117">
        <f t="shared" si="0"/>
        <v>0</v>
      </c>
      <c r="S731" s="118">
        <f t="shared" si="1"/>
        <v>0</v>
      </c>
      <c r="T731" s="128"/>
      <c r="U731" s="128"/>
      <c r="V731" s="119"/>
      <c r="W731" s="119" t="str">
        <f>IF( ISBLANK(C731), "", VLOOKUP(C731, Poke_Ref!B:D, 3, FALSE) )</f>
        <v/>
      </c>
      <c r="X731" s="120" t="str">
        <f>IF( ISBLANK(C731), "", VLOOKUP(C731, Poke_Ref!B:E, 4, FALSE) )</f>
        <v/>
      </c>
      <c r="Y731" s="128"/>
      <c r="Z731" s="128"/>
      <c r="AA731" s="128"/>
      <c r="AB731" s="128"/>
      <c r="AC731" s="122" t="e">
        <f>IF(VLOOKUP(C731,Hidden_Abilities!B$2:C989, 2, FALSE) = J731, "YES", "NO")</f>
        <v>#N/A</v>
      </c>
    </row>
    <row r="732" spans="1:29" ht="26.25" customHeight="1" x14ac:dyDescent="0.2">
      <c r="A732" s="87"/>
      <c r="B732" s="111" t="str">
        <f t="array" aca="1" ref="B732" ca="1">IFERROR(IMAGE(INDEX(Poke_Ref!$C$2:$C$745, MATCH(C732, Poke_Ref!$B$2:$B$745,0)), 3), "")</f>
        <v/>
      </c>
      <c r="C732" s="128"/>
      <c r="D732" s="128"/>
      <c r="E732" s="129"/>
      <c r="F732" s="128"/>
      <c r="G732" s="129"/>
      <c r="H732" s="128"/>
      <c r="I732" s="128"/>
      <c r="J732" s="128"/>
      <c r="K732" s="128"/>
      <c r="L732" s="129"/>
      <c r="M732" s="129"/>
      <c r="N732" s="129"/>
      <c r="O732" s="129"/>
      <c r="P732" s="129"/>
      <c r="Q732" s="129"/>
      <c r="R732" s="117">
        <f t="shared" si="0"/>
        <v>0</v>
      </c>
      <c r="S732" s="118">
        <f t="shared" si="1"/>
        <v>0</v>
      </c>
      <c r="T732" s="128"/>
      <c r="U732" s="128"/>
      <c r="V732" s="119"/>
      <c r="W732" s="119" t="str">
        <f>IF( ISBLANK(C732), "", VLOOKUP(C732, Poke_Ref!B:D, 3, FALSE) )</f>
        <v/>
      </c>
      <c r="X732" s="120" t="str">
        <f>IF( ISBLANK(C732), "", VLOOKUP(C732, Poke_Ref!B:E, 4, FALSE) )</f>
        <v/>
      </c>
      <c r="Y732" s="128"/>
      <c r="Z732" s="128"/>
      <c r="AA732" s="128"/>
      <c r="AB732" s="128"/>
      <c r="AC732" s="122" t="e">
        <f>IF(VLOOKUP(C732,Hidden_Abilities!B$2:C989, 2, FALSE) = J732, "YES", "NO")</f>
        <v>#N/A</v>
      </c>
    </row>
    <row r="733" spans="1:29" ht="26.25" customHeight="1" x14ac:dyDescent="0.2">
      <c r="A733" s="87"/>
      <c r="B733" s="111" t="str">
        <f t="array" aca="1" ref="B733" ca="1">IFERROR(IMAGE(INDEX(Poke_Ref!$C$2:$C$745, MATCH(C733, Poke_Ref!$B$2:$B$745,0)), 3), "")</f>
        <v/>
      </c>
      <c r="C733" s="128"/>
      <c r="D733" s="128"/>
      <c r="E733" s="129"/>
      <c r="F733" s="128"/>
      <c r="G733" s="129"/>
      <c r="H733" s="128"/>
      <c r="I733" s="128"/>
      <c r="J733" s="128"/>
      <c r="K733" s="128"/>
      <c r="L733" s="129"/>
      <c r="M733" s="129"/>
      <c r="N733" s="129"/>
      <c r="O733" s="129"/>
      <c r="P733" s="129"/>
      <c r="Q733" s="129"/>
      <c r="R733" s="117">
        <f t="shared" si="0"/>
        <v>0</v>
      </c>
      <c r="S733" s="118">
        <f t="shared" si="1"/>
        <v>0</v>
      </c>
      <c r="T733" s="128"/>
      <c r="U733" s="128"/>
      <c r="V733" s="119"/>
      <c r="W733" s="119" t="str">
        <f>IF( ISBLANK(C733), "", VLOOKUP(C733, Poke_Ref!B:D, 3, FALSE) )</f>
        <v/>
      </c>
      <c r="X733" s="120" t="str">
        <f>IF( ISBLANK(C733), "", VLOOKUP(C733, Poke_Ref!B:E, 4, FALSE) )</f>
        <v/>
      </c>
      <c r="Y733" s="128"/>
      <c r="Z733" s="128"/>
      <c r="AA733" s="128"/>
      <c r="AB733" s="128"/>
      <c r="AC733" s="122" t="e">
        <f>IF(VLOOKUP(C733,Hidden_Abilities!B$2:C989, 2, FALSE) = J733, "YES", "NO")</f>
        <v>#N/A</v>
      </c>
    </row>
    <row r="734" spans="1:29" ht="26.25" customHeight="1" x14ac:dyDescent="0.2">
      <c r="A734" s="87"/>
      <c r="B734" s="111" t="str">
        <f t="array" aca="1" ref="B734" ca="1">IFERROR(IMAGE(INDEX(Poke_Ref!$C$2:$C$745, MATCH(C734, Poke_Ref!$B$2:$B$745,0)), 3), "")</f>
        <v/>
      </c>
      <c r="C734" s="128"/>
      <c r="D734" s="128"/>
      <c r="E734" s="129"/>
      <c r="F734" s="128"/>
      <c r="G734" s="129"/>
      <c r="H734" s="128"/>
      <c r="I734" s="128"/>
      <c r="J734" s="128"/>
      <c r="K734" s="128"/>
      <c r="L734" s="129"/>
      <c r="M734" s="129"/>
      <c r="N734" s="129"/>
      <c r="O734" s="129"/>
      <c r="P734" s="129"/>
      <c r="Q734" s="129"/>
      <c r="R734" s="117">
        <f t="shared" si="0"/>
        <v>0</v>
      </c>
      <c r="S734" s="118">
        <f t="shared" si="1"/>
        <v>0</v>
      </c>
      <c r="T734" s="128"/>
      <c r="U734" s="128"/>
      <c r="V734" s="119"/>
      <c r="W734" s="119" t="str">
        <f>IF( ISBLANK(C734), "", VLOOKUP(C734, Poke_Ref!B:D, 3, FALSE) )</f>
        <v/>
      </c>
      <c r="X734" s="120" t="str">
        <f>IF( ISBLANK(C734), "", VLOOKUP(C734, Poke_Ref!B:E, 4, FALSE) )</f>
        <v/>
      </c>
      <c r="Y734" s="128"/>
      <c r="Z734" s="128"/>
      <c r="AA734" s="128"/>
      <c r="AB734" s="128"/>
      <c r="AC734" s="122" t="e">
        <f>IF(VLOOKUP(C734,Hidden_Abilities!B$2:C989, 2, FALSE) = J734, "YES", "NO")</f>
        <v>#N/A</v>
      </c>
    </row>
    <row r="735" spans="1:29" ht="26.25" customHeight="1" x14ac:dyDescent="0.2">
      <c r="A735" s="87"/>
      <c r="B735" s="111" t="str">
        <f t="array" aca="1" ref="B735" ca="1">IFERROR(IMAGE(INDEX(Poke_Ref!$C$2:$C$745, MATCH(C735, Poke_Ref!$B$2:$B$745,0)), 3), "")</f>
        <v/>
      </c>
      <c r="C735" s="128"/>
      <c r="D735" s="128"/>
      <c r="E735" s="129"/>
      <c r="F735" s="128"/>
      <c r="G735" s="129"/>
      <c r="H735" s="128"/>
      <c r="I735" s="128"/>
      <c r="J735" s="128"/>
      <c r="K735" s="128"/>
      <c r="L735" s="129"/>
      <c r="M735" s="129"/>
      <c r="N735" s="129"/>
      <c r="O735" s="129"/>
      <c r="P735" s="129"/>
      <c r="Q735" s="129"/>
      <c r="R735" s="117">
        <f t="shared" si="0"/>
        <v>0</v>
      </c>
      <c r="S735" s="118">
        <f t="shared" si="1"/>
        <v>0</v>
      </c>
      <c r="T735" s="128"/>
      <c r="U735" s="128"/>
      <c r="V735" s="119"/>
      <c r="W735" s="119" t="str">
        <f>IF( ISBLANK(C735), "", VLOOKUP(C735, Poke_Ref!B:D, 3, FALSE) )</f>
        <v/>
      </c>
      <c r="X735" s="120" t="str">
        <f>IF( ISBLANK(C735), "", VLOOKUP(C735, Poke_Ref!B:E, 4, FALSE) )</f>
        <v/>
      </c>
      <c r="Y735" s="128"/>
      <c r="Z735" s="128"/>
      <c r="AA735" s="128"/>
      <c r="AB735" s="128"/>
      <c r="AC735" s="122" t="e">
        <f>IF(VLOOKUP(C735,Hidden_Abilities!B$2:C989, 2, FALSE) = J735, "YES", "NO")</f>
        <v>#N/A</v>
      </c>
    </row>
    <row r="736" spans="1:29" ht="26.25" customHeight="1" x14ac:dyDescent="0.2">
      <c r="A736" s="87"/>
      <c r="B736" s="111" t="str">
        <f t="array" aca="1" ref="B736" ca="1">IFERROR(IMAGE(INDEX(Poke_Ref!$C$2:$C$745, MATCH(C736, Poke_Ref!$B$2:$B$745,0)), 3), "")</f>
        <v/>
      </c>
      <c r="C736" s="128"/>
      <c r="D736" s="128"/>
      <c r="E736" s="129"/>
      <c r="F736" s="128"/>
      <c r="G736" s="129"/>
      <c r="H736" s="128"/>
      <c r="I736" s="128"/>
      <c r="J736" s="128"/>
      <c r="K736" s="128"/>
      <c r="L736" s="129"/>
      <c r="M736" s="129"/>
      <c r="N736" s="129"/>
      <c r="O736" s="129"/>
      <c r="P736" s="129"/>
      <c r="Q736" s="129"/>
      <c r="R736" s="117">
        <f t="shared" si="0"/>
        <v>0</v>
      </c>
      <c r="S736" s="118">
        <f t="shared" si="1"/>
        <v>0</v>
      </c>
      <c r="T736" s="128"/>
      <c r="U736" s="128"/>
      <c r="V736" s="119"/>
      <c r="W736" s="119" t="str">
        <f>IF( ISBLANK(C736), "", VLOOKUP(C736, Poke_Ref!B:D, 3, FALSE) )</f>
        <v/>
      </c>
      <c r="X736" s="120" t="str">
        <f>IF( ISBLANK(C736), "", VLOOKUP(C736, Poke_Ref!B:E, 4, FALSE) )</f>
        <v/>
      </c>
      <c r="Y736" s="128"/>
      <c r="Z736" s="128"/>
      <c r="AA736" s="128"/>
      <c r="AB736" s="128"/>
      <c r="AC736" s="122" t="e">
        <f>IF(VLOOKUP(C736,Hidden_Abilities!B$2:C989, 2, FALSE) = J736, "YES", "NO")</f>
        <v>#N/A</v>
      </c>
    </row>
    <row r="737" spans="1:29" ht="26.25" customHeight="1" x14ac:dyDescent="0.2">
      <c r="A737" s="87"/>
      <c r="B737" s="111" t="str">
        <f t="array" aca="1" ref="B737" ca="1">IFERROR(IMAGE(INDEX(Poke_Ref!$C$2:$C$745, MATCH(C737, Poke_Ref!$B$2:$B$745,0)), 3), "")</f>
        <v/>
      </c>
      <c r="C737" s="128"/>
      <c r="D737" s="128"/>
      <c r="E737" s="129"/>
      <c r="F737" s="128"/>
      <c r="G737" s="129"/>
      <c r="H737" s="128"/>
      <c r="I737" s="128"/>
      <c r="J737" s="128"/>
      <c r="K737" s="128"/>
      <c r="L737" s="129"/>
      <c r="M737" s="129"/>
      <c r="N737" s="129"/>
      <c r="O737" s="129"/>
      <c r="P737" s="129"/>
      <c r="Q737" s="129"/>
      <c r="R737" s="117">
        <f t="shared" si="0"/>
        <v>0</v>
      </c>
      <c r="S737" s="118">
        <f t="shared" si="1"/>
        <v>0</v>
      </c>
      <c r="T737" s="128"/>
      <c r="U737" s="128"/>
      <c r="V737" s="119"/>
      <c r="W737" s="119" t="str">
        <f>IF( ISBLANK(C737), "", VLOOKUP(C737, Poke_Ref!B:D, 3, FALSE) )</f>
        <v/>
      </c>
      <c r="X737" s="120" t="str">
        <f>IF( ISBLANK(C737), "", VLOOKUP(C737, Poke_Ref!B:E, 4, FALSE) )</f>
        <v/>
      </c>
      <c r="Y737" s="128"/>
      <c r="Z737" s="128"/>
      <c r="AA737" s="128"/>
      <c r="AB737" s="128"/>
      <c r="AC737" s="122" t="e">
        <f>IF(VLOOKUP(C737,Hidden_Abilities!B$2:C989, 2, FALSE) = J737, "YES", "NO")</f>
        <v>#N/A</v>
      </c>
    </row>
    <row r="738" spans="1:29" ht="26.25" customHeight="1" x14ac:dyDescent="0.2">
      <c r="A738" s="87"/>
      <c r="B738" s="111" t="str">
        <f t="array" aca="1" ref="B738" ca="1">IFERROR(IMAGE(INDEX(Poke_Ref!$C$2:$C$745, MATCH(C738, Poke_Ref!$B$2:$B$745,0)), 3), "")</f>
        <v/>
      </c>
      <c r="C738" s="128"/>
      <c r="D738" s="128"/>
      <c r="E738" s="129"/>
      <c r="F738" s="128"/>
      <c r="G738" s="129"/>
      <c r="H738" s="128"/>
      <c r="I738" s="128"/>
      <c r="J738" s="128"/>
      <c r="K738" s="128"/>
      <c r="L738" s="129"/>
      <c r="M738" s="129"/>
      <c r="N738" s="129"/>
      <c r="O738" s="129"/>
      <c r="P738" s="129"/>
      <c r="Q738" s="129"/>
      <c r="R738" s="117">
        <f t="shared" si="0"/>
        <v>0</v>
      </c>
      <c r="S738" s="118">
        <f t="shared" si="1"/>
        <v>0</v>
      </c>
      <c r="T738" s="128"/>
      <c r="U738" s="128"/>
      <c r="V738" s="119"/>
      <c r="W738" s="119" t="str">
        <f>IF( ISBLANK(C738), "", VLOOKUP(C738, Poke_Ref!B:D, 3, FALSE) )</f>
        <v/>
      </c>
      <c r="X738" s="120" t="str">
        <f>IF( ISBLANK(C738), "", VLOOKUP(C738, Poke_Ref!B:E, 4, FALSE) )</f>
        <v/>
      </c>
      <c r="Y738" s="128"/>
      <c r="Z738" s="128"/>
      <c r="AA738" s="128"/>
      <c r="AB738" s="128"/>
      <c r="AC738" s="122" t="e">
        <f>IF(VLOOKUP(C738,Hidden_Abilities!B$2:C989, 2, FALSE) = J738, "YES", "NO")</f>
        <v>#N/A</v>
      </c>
    </row>
    <row r="739" spans="1:29" ht="26.25" customHeight="1" x14ac:dyDescent="0.2">
      <c r="A739" s="87"/>
      <c r="B739" s="111" t="str">
        <f t="array" aca="1" ref="B739" ca="1">IFERROR(IMAGE(INDEX(Poke_Ref!$C$2:$C$745, MATCH(C739, Poke_Ref!$B$2:$B$745,0)), 3), "")</f>
        <v/>
      </c>
      <c r="C739" s="128"/>
      <c r="D739" s="128"/>
      <c r="E739" s="129"/>
      <c r="F739" s="128"/>
      <c r="G739" s="129"/>
      <c r="H739" s="128"/>
      <c r="I739" s="128"/>
      <c r="J739" s="128"/>
      <c r="K739" s="128"/>
      <c r="L739" s="129"/>
      <c r="M739" s="129"/>
      <c r="N739" s="129"/>
      <c r="O739" s="129"/>
      <c r="P739" s="129"/>
      <c r="Q739" s="129"/>
      <c r="R739" s="117">
        <f t="shared" si="0"/>
        <v>0</v>
      </c>
      <c r="S739" s="118">
        <f t="shared" si="1"/>
        <v>0</v>
      </c>
      <c r="T739" s="128"/>
      <c r="U739" s="128"/>
      <c r="V739" s="119"/>
      <c r="W739" s="119" t="str">
        <f>IF( ISBLANK(C739), "", VLOOKUP(C739, Poke_Ref!B:D, 3, FALSE) )</f>
        <v/>
      </c>
      <c r="X739" s="120" t="str">
        <f>IF( ISBLANK(C739), "", VLOOKUP(C739, Poke_Ref!B:E, 4, FALSE) )</f>
        <v/>
      </c>
      <c r="Y739" s="128"/>
      <c r="Z739" s="128"/>
      <c r="AA739" s="128"/>
      <c r="AB739" s="128"/>
      <c r="AC739" s="122" t="e">
        <f>IF(VLOOKUP(C739,Hidden_Abilities!B$2:C989, 2, FALSE) = J739, "YES", "NO")</f>
        <v>#N/A</v>
      </c>
    </row>
    <row r="740" spans="1:29" ht="26.25" customHeight="1" x14ac:dyDescent="0.2">
      <c r="A740" s="87"/>
      <c r="B740" s="111" t="str">
        <f t="array" aca="1" ref="B740" ca="1">IFERROR(IMAGE(INDEX(Poke_Ref!$C$2:$C$745, MATCH(C740, Poke_Ref!$B$2:$B$745,0)), 3), "")</f>
        <v/>
      </c>
      <c r="C740" s="128"/>
      <c r="D740" s="128"/>
      <c r="E740" s="129"/>
      <c r="F740" s="128"/>
      <c r="G740" s="129"/>
      <c r="H740" s="128"/>
      <c r="I740" s="128"/>
      <c r="J740" s="128"/>
      <c r="K740" s="128"/>
      <c r="L740" s="129"/>
      <c r="M740" s="129"/>
      <c r="N740" s="129"/>
      <c r="O740" s="129"/>
      <c r="P740" s="129"/>
      <c r="Q740" s="129"/>
      <c r="R740" s="117">
        <f t="shared" si="0"/>
        <v>0</v>
      </c>
      <c r="S740" s="118">
        <f t="shared" si="1"/>
        <v>0</v>
      </c>
      <c r="T740" s="128"/>
      <c r="U740" s="128"/>
      <c r="V740" s="119"/>
      <c r="W740" s="119" t="str">
        <f>IF( ISBLANK(C740), "", VLOOKUP(C740, Poke_Ref!B:D, 3, FALSE) )</f>
        <v/>
      </c>
      <c r="X740" s="120" t="str">
        <f>IF( ISBLANK(C740), "", VLOOKUP(C740, Poke_Ref!B:E, 4, FALSE) )</f>
        <v/>
      </c>
      <c r="Y740" s="128"/>
      <c r="Z740" s="128"/>
      <c r="AA740" s="128"/>
      <c r="AB740" s="128"/>
      <c r="AC740" s="122" t="e">
        <f>IF(VLOOKUP(C740,Hidden_Abilities!B$2:C989, 2, FALSE) = J740, "YES", "NO")</f>
        <v>#N/A</v>
      </c>
    </row>
    <row r="741" spans="1:29" ht="26.25" customHeight="1" x14ac:dyDescent="0.2">
      <c r="A741" s="87"/>
      <c r="B741" s="111" t="str">
        <f t="array" aca="1" ref="B741" ca="1">IFERROR(IMAGE(INDEX(Poke_Ref!$C$2:$C$745, MATCH(C741, Poke_Ref!$B$2:$B$745,0)), 3), "")</f>
        <v/>
      </c>
      <c r="C741" s="128"/>
      <c r="D741" s="128"/>
      <c r="E741" s="129"/>
      <c r="F741" s="128"/>
      <c r="G741" s="129"/>
      <c r="H741" s="128"/>
      <c r="I741" s="128"/>
      <c r="J741" s="128"/>
      <c r="K741" s="128"/>
      <c r="L741" s="129"/>
      <c r="M741" s="129"/>
      <c r="N741" s="129"/>
      <c r="O741" s="129"/>
      <c r="P741" s="129"/>
      <c r="Q741" s="129"/>
      <c r="R741" s="117">
        <f t="shared" si="0"/>
        <v>0</v>
      </c>
      <c r="S741" s="118">
        <f t="shared" si="1"/>
        <v>0</v>
      </c>
      <c r="T741" s="128"/>
      <c r="U741" s="128"/>
      <c r="V741" s="119"/>
      <c r="W741" s="119" t="str">
        <f>IF( ISBLANK(C741), "", VLOOKUP(C741, Poke_Ref!B:D, 3, FALSE) )</f>
        <v/>
      </c>
      <c r="X741" s="120" t="str">
        <f>IF( ISBLANK(C741), "", VLOOKUP(C741, Poke_Ref!B:E, 4, FALSE) )</f>
        <v/>
      </c>
      <c r="Y741" s="128"/>
      <c r="Z741" s="128"/>
      <c r="AA741" s="128"/>
      <c r="AB741" s="128"/>
      <c r="AC741" s="122" t="e">
        <f>IF(VLOOKUP(C741,Hidden_Abilities!B$2:C989, 2, FALSE) = J741, "YES", "NO")</f>
        <v>#N/A</v>
      </c>
    </row>
    <row r="742" spans="1:29" ht="26.25" customHeight="1" x14ac:dyDescent="0.2">
      <c r="A742" s="87"/>
      <c r="B742" s="111" t="str">
        <f t="array" aca="1" ref="B742" ca="1">IFERROR(IMAGE(INDEX(Poke_Ref!$C$2:$C$745, MATCH(C742, Poke_Ref!$B$2:$B$745,0)), 3), "")</f>
        <v/>
      </c>
      <c r="C742" s="128"/>
      <c r="D742" s="128"/>
      <c r="E742" s="129"/>
      <c r="F742" s="128"/>
      <c r="G742" s="129"/>
      <c r="H742" s="128"/>
      <c r="I742" s="128"/>
      <c r="J742" s="128"/>
      <c r="K742" s="128"/>
      <c r="L742" s="129"/>
      <c r="M742" s="129"/>
      <c r="N742" s="129"/>
      <c r="O742" s="129"/>
      <c r="P742" s="129"/>
      <c r="Q742" s="129"/>
      <c r="R742" s="117">
        <f t="shared" si="0"/>
        <v>0</v>
      </c>
      <c r="S742" s="118">
        <f t="shared" si="1"/>
        <v>0</v>
      </c>
      <c r="T742" s="128"/>
      <c r="U742" s="128"/>
      <c r="V742" s="119"/>
      <c r="W742" s="119" t="str">
        <f>IF( ISBLANK(C742), "", VLOOKUP(C742, Poke_Ref!B:D, 3, FALSE) )</f>
        <v/>
      </c>
      <c r="X742" s="120" t="str">
        <f>IF( ISBLANK(C742), "", VLOOKUP(C742, Poke_Ref!B:E, 4, FALSE) )</f>
        <v/>
      </c>
      <c r="Y742" s="128"/>
      <c r="Z742" s="128"/>
      <c r="AA742" s="128"/>
      <c r="AB742" s="128"/>
      <c r="AC742" s="122" t="e">
        <f>IF(VLOOKUP(C742,Hidden_Abilities!B$2:C989, 2, FALSE) = J742, "YES", "NO")</f>
        <v>#N/A</v>
      </c>
    </row>
    <row r="743" spans="1:29" ht="26.25" customHeight="1" x14ac:dyDescent="0.2">
      <c r="A743" s="87"/>
      <c r="B743" s="111" t="str">
        <f t="array" aca="1" ref="B743" ca="1">IFERROR(IMAGE(INDEX(Poke_Ref!$C$2:$C$745, MATCH(C743, Poke_Ref!$B$2:$B$745,0)), 3), "")</f>
        <v/>
      </c>
      <c r="C743" s="128"/>
      <c r="D743" s="128"/>
      <c r="E743" s="129"/>
      <c r="F743" s="128"/>
      <c r="G743" s="129"/>
      <c r="H743" s="128"/>
      <c r="I743" s="128"/>
      <c r="J743" s="128"/>
      <c r="K743" s="128"/>
      <c r="L743" s="129"/>
      <c r="M743" s="129"/>
      <c r="N743" s="129"/>
      <c r="O743" s="129"/>
      <c r="P743" s="129"/>
      <c r="Q743" s="129"/>
      <c r="R743" s="117">
        <f t="shared" si="0"/>
        <v>0</v>
      </c>
      <c r="S743" s="118">
        <f t="shared" si="1"/>
        <v>0</v>
      </c>
      <c r="T743" s="128"/>
      <c r="U743" s="128"/>
      <c r="V743" s="119"/>
      <c r="W743" s="119" t="str">
        <f>IF( ISBLANK(C743), "", VLOOKUP(C743, Poke_Ref!B:D, 3, FALSE) )</f>
        <v/>
      </c>
      <c r="X743" s="120" t="str">
        <f>IF( ISBLANK(C743), "", VLOOKUP(C743, Poke_Ref!B:E, 4, FALSE) )</f>
        <v/>
      </c>
      <c r="Y743" s="128"/>
      <c r="Z743" s="128"/>
      <c r="AA743" s="128"/>
      <c r="AB743" s="128"/>
      <c r="AC743" s="122" t="e">
        <f>IF(VLOOKUP(C743,Hidden_Abilities!B$2:C989, 2, FALSE) = J743, "YES", "NO")</f>
        <v>#N/A</v>
      </c>
    </row>
    <row r="744" spans="1:29" ht="26.25" customHeight="1" x14ac:dyDescent="0.2">
      <c r="A744" s="87"/>
      <c r="B744" s="111" t="str">
        <f t="array" aca="1" ref="B744" ca="1">IFERROR(IMAGE(INDEX(Poke_Ref!$C$2:$C$745, MATCH(C744, Poke_Ref!$B$2:$B$745,0)), 3), "")</f>
        <v/>
      </c>
      <c r="C744" s="128"/>
      <c r="D744" s="128"/>
      <c r="E744" s="129"/>
      <c r="F744" s="128"/>
      <c r="G744" s="129"/>
      <c r="H744" s="128"/>
      <c r="I744" s="128"/>
      <c r="J744" s="128"/>
      <c r="K744" s="128"/>
      <c r="L744" s="129"/>
      <c r="M744" s="129"/>
      <c r="N744" s="129"/>
      <c r="O744" s="129"/>
      <c r="P744" s="129"/>
      <c r="Q744" s="129"/>
      <c r="R744" s="117">
        <f t="shared" si="0"/>
        <v>0</v>
      </c>
      <c r="S744" s="118">
        <f t="shared" si="1"/>
        <v>0</v>
      </c>
      <c r="T744" s="128"/>
      <c r="U744" s="128"/>
      <c r="V744" s="119"/>
      <c r="W744" s="119" t="str">
        <f>IF( ISBLANK(C744), "", VLOOKUP(C744, Poke_Ref!B:D, 3, FALSE) )</f>
        <v/>
      </c>
      <c r="X744" s="120" t="str">
        <f>IF( ISBLANK(C744), "", VLOOKUP(C744, Poke_Ref!B:E, 4, FALSE) )</f>
        <v/>
      </c>
      <c r="Y744" s="128"/>
      <c r="Z744" s="128"/>
      <c r="AA744" s="128"/>
      <c r="AB744" s="128"/>
      <c r="AC744" s="122" t="e">
        <f>IF(VLOOKUP(C744,Hidden_Abilities!B$2:C989, 2, FALSE) = J744, "YES", "NO")</f>
        <v>#N/A</v>
      </c>
    </row>
    <row r="745" spans="1:29" ht="26.25" customHeight="1" x14ac:dyDescent="0.2">
      <c r="A745" s="87"/>
      <c r="B745" s="111" t="str">
        <f t="array" aca="1" ref="B745" ca="1">IFERROR(IMAGE(INDEX(Poke_Ref!$C$2:$C$745, MATCH(C745, Poke_Ref!$B$2:$B$745,0)), 3), "")</f>
        <v/>
      </c>
      <c r="C745" s="128"/>
      <c r="D745" s="128"/>
      <c r="E745" s="129"/>
      <c r="F745" s="128"/>
      <c r="G745" s="129"/>
      <c r="H745" s="128"/>
      <c r="I745" s="128"/>
      <c r="J745" s="128"/>
      <c r="K745" s="128"/>
      <c r="L745" s="129"/>
      <c r="M745" s="129"/>
      <c r="N745" s="129"/>
      <c r="O745" s="129"/>
      <c r="P745" s="129"/>
      <c r="Q745" s="129"/>
      <c r="R745" s="117">
        <f t="shared" si="0"/>
        <v>0</v>
      </c>
      <c r="S745" s="118">
        <f t="shared" si="1"/>
        <v>0</v>
      </c>
      <c r="T745" s="128"/>
      <c r="U745" s="128"/>
      <c r="V745" s="119"/>
      <c r="W745" s="119" t="str">
        <f>IF( ISBLANK(C745), "", VLOOKUP(C745, Poke_Ref!B:D, 3, FALSE) )</f>
        <v/>
      </c>
      <c r="X745" s="120" t="str">
        <f>IF( ISBLANK(C745), "", VLOOKUP(C745, Poke_Ref!B:E, 4, FALSE) )</f>
        <v/>
      </c>
      <c r="Y745" s="128"/>
      <c r="Z745" s="128"/>
      <c r="AA745" s="128"/>
      <c r="AB745" s="128"/>
      <c r="AC745" s="122" t="e">
        <f>IF(VLOOKUP(C745,Hidden_Abilities!B$2:C989, 2, FALSE) = J745, "YES", "NO")</f>
        <v>#N/A</v>
      </c>
    </row>
    <row r="746" spans="1:29" ht="26.25" customHeight="1" x14ac:dyDescent="0.2">
      <c r="A746" s="87"/>
      <c r="B746" s="111" t="str">
        <f t="array" aca="1" ref="B746" ca="1">IFERROR(IMAGE(INDEX(Poke_Ref!$C$2:$C$745, MATCH(C746, Poke_Ref!$B$2:$B$745,0)), 3), "")</f>
        <v/>
      </c>
      <c r="C746" s="128"/>
      <c r="D746" s="128"/>
      <c r="E746" s="129"/>
      <c r="F746" s="128"/>
      <c r="G746" s="129"/>
      <c r="H746" s="128"/>
      <c r="I746" s="128"/>
      <c r="J746" s="128"/>
      <c r="K746" s="128"/>
      <c r="L746" s="129"/>
      <c r="M746" s="129"/>
      <c r="N746" s="129"/>
      <c r="O746" s="129"/>
      <c r="P746" s="129"/>
      <c r="Q746" s="129"/>
      <c r="R746" s="117">
        <f t="shared" si="0"/>
        <v>0</v>
      </c>
      <c r="S746" s="118">
        <f t="shared" si="1"/>
        <v>0</v>
      </c>
      <c r="T746" s="128"/>
      <c r="U746" s="128"/>
      <c r="V746" s="119"/>
      <c r="W746" s="119" t="str">
        <f>IF( ISBLANK(C746), "", VLOOKUP(C746, Poke_Ref!B:D, 3, FALSE) )</f>
        <v/>
      </c>
      <c r="X746" s="120" t="str">
        <f>IF( ISBLANK(C746), "", VLOOKUP(C746, Poke_Ref!B:E, 4, FALSE) )</f>
        <v/>
      </c>
      <c r="Y746" s="128"/>
      <c r="Z746" s="128"/>
      <c r="AA746" s="128"/>
      <c r="AB746" s="128"/>
      <c r="AC746" s="122" t="e">
        <f>IF(VLOOKUP(C746,Hidden_Abilities!B$2:C989, 2, FALSE) = J746, "YES", "NO")</f>
        <v>#N/A</v>
      </c>
    </row>
    <row r="747" spans="1:29" ht="26.25" customHeight="1" x14ac:dyDescent="0.2">
      <c r="A747" s="87"/>
      <c r="B747" s="111" t="str">
        <f t="array" aca="1" ref="B747" ca="1">IFERROR(IMAGE(INDEX(Poke_Ref!$C$2:$C$745, MATCH(C747, Poke_Ref!$B$2:$B$745,0)), 3), "")</f>
        <v/>
      </c>
      <c r="C747" s="128"/>
      <c r="D747" s="128"/>
      <c r="E747" s="129"/>
      <c r="F747" s="128"/>
      <c r="G747" s="129"/>
      <c r="H747" s="128"/>
      <c r="I747" s="128"/>
      <c r="J747" s="128"/>
      <c r="K747" s="128"/>
      <c r="L747" s="129"/>
      <c r="M747" s="129"/>
      <c r="N747" s="129"/>
      <c r="O747" s="129"/>
      <c r="P747" s="129"/>
      <c r="Q747" s="129"/>
      <c r="R747" s="117">
        <f t="shared" si="0"/>
        <v>0</v>
      </c>
      <c r="S747" s="118">
        <f t="shared" si="1"/>
        <v>0</v>
      </c>
      <c r="T747" s="128"/>
      <c r="U747" s="128"/>
      <c r="V747" s="119"/>
      <c r="W747" s="119" t="str">
        <f>IF( ISBLANK(C747), "", VLOOKUP(C747, Poke_Ref!B:D, 3, FALSE) )</f>
        <v/>
      </c>
      <c r="X747" s="120" t="str">
        <f>IF( ISBLANK(C747), "", VLOOKUP(C747, Poke_Ref!B:E, 4, FALSE) )</f>
        <v/>
      </c>
      <c r="Y747" s="128"/>
      <c r="Z747" s="128"/>
      <c r="AA747" s="128"/>
      <c r="AB747" s="128"/>
      <c r="AC747" s="122" t="e">
        <f>IF(VLOOKUP(C747,Hidden_Abilities!B$2:C989, 2, FALSE) = J747, "YES", "NO")</f>
        <v>#N/A</v>
      </c>
    </row>
    <row r="748" spans="1:29" ht="26.25" customHeight="1" x14ac:dyDescent="0.2">
      <c r="A748" s="87"/>
      <c r="B748" s="111" t="str">
        <f t="array" aca="1" ref="B748" ca="1">IFERROR(IMAGE(INDEX(Poke_Ref!$C$2:$C$745, MATCH(C748, Poke_Ref!$B$2:$B$745,0)), 3), "")</f>
        <v/>
      </c>
      <c r="C748" s="128"/>
      <c r="D748" s="128"/>
      <c r="E748" s="129"/>
      <c r="F748" s="128"/>
      <c r="G748" s="129"/>
      <c r="H748" s="128"/>
      <c r="I748" s="128"/>
      <c r="J748" s="128"/>
      <c r="K748" s="128"/>
      <c r="L748" s="129"/>
      <c r="M748" s="129"/>
      <c r="N748" s="129"/>
      <c r="O748" s="129"/>
      <c r="P748" s="129"/>
      <c r="Q748" s="129"/>
      <c r="R748" s="117">
        <f t="shared" si="0"/>
        <v>0</v>
      </c>
      <c r="S748" s="118">
        <f t="shared" si="1"/>
        <v>0</v>
      </c>
      <c r="T748" s="128"/>
      <c r="U748" s="128"/>
      <c r="V748" s="119"/>
      <c r="W748" s="119" t="str">
        <f>IF( ISBLANK(C748), "", VLOOKUP(C748, Poke_Ref!B:D, 3, FALSE) )</f>
        <v/>
      </c>
      <c r="X748" s="120" t="str">
        <f>IF( ISBLANK(C748), "", VLOOKUP(C748, Poke_Ref!B:E, 4, FALSE) )</f>
        <v/>
      </c>
      <c r="Y748" s="128"/>
      <c r="Z748" s="128"/>
      <c r="AA748" s="128"/>
      <c r="AB748" s="128"/>
      <c r="AC748" s="122" t="e">
        <f>IF(VLOOKUP(C748,Hidden_Abilities!B$2:C989, 2, FALSE) = J748, "YES", "NO")</f>
        <v>#N/A</v>
      </c>
    </row>
    <row r="749" spans="1:29" ht="26.25" customHeight="1" x14ac:dyDescent="0.2">
      <c r="A749" s="87"/>
      <c r="B749" s="111" t="str">
        <f t="array" aca="1" ref="B749" ca="1">IFERROR(IMAGE(INDEX(Poke_Ref!$C$2:$C$745, MATCH(C749, Poke_Ref!$B$2:$B$745,0)), 3), "")</f>
        <v/>
      </c>
      <c r="C749" s="128"/>
      <c r="D749" s="128"/>
      <c r="E749" s="129"/>
      <c r="F749" s="128"/>
      <c r="G749" s="129"/>
      <c r="H749" s="128"/>
      <c r="I749" s="128"/>
      <c r="J749" s="128"/>
      <c r="K749" s="128"/>
      <c r="L749" s="129"/>
      <c r="M749" s="129"/>
      <c r="N749" s="129"/>
      <c r="O749" s="129"/>
      <c r="P749" s="129"/>
      <c r="Q749" s="129"/>
      <c r="R749" s="117">
        <f t="shared" si="0"/>
        <v>0</v>
      </c>
      <c r="S749" s="118">
        <f t="shared" si="1"/>
        <v>0</v>
      </c>
      <c r="T749" s="128"/>
      <c r="U749" s="128"/>
      <c r="V749" s="119"/>
      <c r="W749" s="119" t="str">
        <f>IF( ISBLANK(C749), "", VLOOKUP(C749, Poke_Ref!B:D, 3, FALSE) )</f>
        <v/>
      </c>
      <c r="X749" s="120" t="str">
        <f>IF( ISBLANK(C749), "", VLOOKUP(C749, Poke_Ref!B:E, 4, FALSE) )</f>
        <v/>
      </c>
      <c r="Y749" s="128"/>
      <c r="Z749" s="128"/>
      <c r="AA749" s="128"/>
      <c r="AB749" s="128"/>
      <c r="AC749" s="122" t="e">
        <f>IF(VLOOKUP(C749,Hidden_Abilities!B$2:C989, 2, FALSE) = J749, "YES", "NO")</f>
        <v>#N/A</v>
      </c>
    </row>
    <row r="750" spans="1:29" ht="26.25" customHeight="1" x14ac:dyDescent="0.2">
      <c r="A750" s="87"/>
      <c r="B750" s="111" t="str">
        <f t="array" aca="1" ref="B750" ca="1">IFERROR(IMAGE(INDEX(Poke_Ref!$C$2:$C$745, MATCH(C750, Poke_Ref!$B$2:$B$745,0)), 3), "")</f>
        <v/>
      </c>
      <c r="C750" s="128"/>
      <c r="D750" s="128"/>
      <c r="E750" s="129"/>
      <c r="F750" s="128"/>
      <c r="G750" s="129"/>
      <c r="H750" s="128"/>
      <c r="I750" s="128"/>
      <c r="J750" s="128"/>
      <c r="K750" s="128"/>
      <c r="L750" s="129"/>
      <c r="M750" s="129"/>
      <c r="N750" s="129"/>
      <c r="O750" s="129"/>
      <c r="P750" s="129"/>
      <c r="Q750" s="129"/>
      <c r="R750" s="117">
        <f t="shared" si="0"/>
        <v>0</v>
      </c>
      <c r="S750" s="118">
        <f t="shared" si="1"/>
        <v>0</v>
      </c>
      <c r="T750" s="128"/>
      <c r="U750" s="128"/>
      <c r="V750" s="119"/>
      <c r="W750" s="119" t="str">
        <f>IF( ISBLANK(C750), "", VLOOKUP(C750, Poke_Ref!B:D, 3, FALSE) )</f>
        <v/>
      </c>
      <c r="X750" s="120" t="str">
        <f>IF( ISBLANK(C750), "", VLOOKUP(C750, Poke_Ref!B:E, 4, FALSE) )</f>
        <v/>
      </c>
      <c r="Y750" s="128"/>
      <c r="Z750" s="128"/>
      <c r="AA750" s="128"/>
      <c r="AB750" s="128"/>
      <c r="AC750" s="122" t="e">
        <f>IF(VLOOKUP(C750,Hidden_Abilities!B$2:C989, 2, FALSE) = J750, "YES", "NO")</f>
        <v>#N/A</v>
      </c>
    </row>
    <row r="751" spans="1:29" ht="26.25" customHeight="1" x14ac:dyDescent="0.2">
      <c r="A751" s="87"/>
      <c r="B751" s="111" t="str">
        <f t="array" aca="1" ref="B751" ca="1">IFERROR(IMAGE(INDEX(Poke_Ref!$C$2:$C$745, MATCH(C751, Poke_Ref!$B$2:$B$745,0)), 3), "")</f>
        <v/>
      </c>
      <c r="C751" s="128"/>
      <c r="D751" s="128"/>
      <c r="E751" s="129"/>
      <c r="F751" s="128"/>
      <c r="G751" s="129"/>
      <c r="H751" s="128"/>
      <c r="I751" s="128"/>
      <c r="J751" s="128"/>
      <c r="K751" s="128"/>
      <c r="L751" s="129"/>
      <c r="M751" s="129"/>
      <c r="N751" s="129"/>
      <c r="O751" s="129"/>
      <c r="P751" s="129"/>
      <c r="Q751" s="129"/>
      <c r="R751" s="117">
        <f t="shared" si="0"/>
        <v>0</v>
      </c>
      <c r="S751" s="118">
        <f t="shared" si="1"/>
        <v>0</v>
      </c>
      <c r="T751" s="128"/>
      <c r="U751" s="128"/>
      <c r="V751" s="119"/>
      <c r="W751" s="119" t="str">
        <f>IF( ISBLANK(C751), "", VLOOKUP(C751, Poke_Ref!B:D, 3, FALSE) )</f>
        <v/>
      </c>
      <c r="X751" s="120" t="str">
        <f>IF( ISBLANK(C751), "", VLOOKUP(C751, Poke_Ref!B:E, 4, FALSE) )</f>
        <v/>
      </c>
      <c r="Y751" s="128"/>
      <c r="Z751" s="128"/>
      <c r="AA751" s="128"/>
      <c r="AB751" s="128"/>
      <c r="AC751" s="122" t="e">
        <f>IF(VLOOKUP(C751,Hidden_Abilities!B$2:C989, 2, FALSE) = J751, "YES", "NO")</f>
        <v>#N/A</v>
      </c>
    </row>
    <row r="752" spans="1:29" ht="26.25" customHeight="1" x14ac:dyDescent="0.2">
      <c r="A752" s="87"/>
      <c r="B752" s="111" t="str">
        <f t="array" aca="1" ref="B752" ca="1">IFERROR(IMAGE(INDEX(Poke_Ref!$C$2:$C$745, MATCH(C752, Poke_Ref!$B$2:$B$745,0)), 3), "")</f>
        <v/>
      </c>
      <c r="C752" s="128"/>
      <c r="D752" s="128"/>
      <c r="E752" s="129"/>
      <c r="F752" s="128"/>
      <c r="G752" s="129"/>
      <c r="H752" s="128"/>
      <c r="I752" s="128"/>
      <c r="J752" s="128"/>
      <c r="K752" s="128"/>
      <c r="L752" s="129"/>
      <c r="M752" s="129"/>
      <c r="N752" s="129"/>
      <c r="O752" s="129"/>
      <c r="P752" s="129"/>
      <c r="Q752" s="129"/>
      <c r="R752" s="117">
        <f t="shared" si="0"/>
        <v>0</v>
      </c>
      <c r="S752" s="118">
        <f t="shared" si="1"/>
        <v>0</v>
      </c>
      <c r="T752" s="128"/>
      <c r="U752" s="128"/>
      <c r="V752" s="119"/>
      <c r="W752" s="119" t="str">
        <f>IF( ISBLANK(C752), "", VLOOKUP(C752, Poke_Ref!B:D, 3, FALSE) )</f>
        <v/>
      </c>
      <c r="X752" s="120" t="str">
        <f>IF( ISBLANK(C752), "", VLOOKUP(C752, Poke_Ref!B:E, 4, FALSE) )</f>
        <v/>
      </c>
      <c r="Y752" s="128"/>
      <c r="Z752" s="128"/>
      <c r="AA752" s="128"/>
      <c r="AB752" s="128"/>
      <c r="AC752" s="122" t="e">
        <f>IF(VLOOKUP(C752,Hidden_Abilities!B$2:C989, 2, FALSE) = J752, "YES", "NO")</f>
        <v>#N/A</v>
      </c>
    </row>
    <row r="753" spans="1:29" ht="26.25" customHeight="1" x14ac:dyDescent="0.2">
      <c r="A753" s="87"/>
      <c r="B753" s="111" t="str">
        <f t="array" aca="1" ref="B753" ca="1">IFERROR(IMAGE(INDEX(Poke_Ref!$C$2:$C$745, MATCH(C753, Poke_Ref!$B$2:$B$745,0)), 3), "")</f>
        <v/>
      </c>
      <c r="C753" s="128"/>
      <c r="D753" s="128"/>
      <c r="E753" s="129"/>
      <c r="F753" s="128"/>
      <c r="G753" s="129"/>
      <c r="H753" s="128"/>
      <c r="I753" s="128"/>
      <c r="J753" s="128"/>
      <c r="K753" s="128"/>
      <c r="L753" s="129"/>
      <c r="M753" s="129"/>
      <c r="N753" s="129"/>
      <c r="O753" s="129"/>
      <c r="P753" s="129"/>
      <c r="Q753" s="129"/>
      <c r="R753" s="117">
        <f t="shared" si="0"/>
        <v>0</v>
      </c>
      <c r="S753" s="118">
        <f t="shared" si="1"/>
        <v>0</v>
      </c>
      <c r="T753" s="128"/>
      <c r="U753" s="128"/>
      <c r="V753" s="119"/>
      <c r="W753" s="119" t="str">
        <f>IF( ISBLANK(C753), "", VLOOKUP(C753, Poke_Ref!B:D, 3, FALSE) )</f>
        <v/>
      </c>
      <c r="X753" s="120" t="str">
        <f>IF( ISBLANK(C753), "", VLOOKUP(C753, Poke_Ref!B:E, 4, FALSE) )</f>
        <v/>
      </c>
      <c r="Y753" s="128"/>
      <c r="Z753" s="128"/>
      <c r="AA753" s="128"/>
      <c r="AB753" s="128"/>
      <c r="AC753" s="122" t="e">
        <f>IF(VLOOKUP(C753,Hidden_Abilities!B$2:C989, 2, FALSE) = J753, "YES", "NO")</f>
        <v>#N/A</v>
      </c>
    </row>
    <row r="754" spans="1:29" ht="26.25" customHeight="1" x14ac:dyDescent="0.2">
      <c r="A754" s="87"/>
      <c r="B754" s="111" t="str">
        <f t="array" aca="1" ref="B754" ca="1">IFERROR(IMAGE(INDEX(Poke_Ref!$C$2:$C$745, MATCH(C754, Poke_Ref!$B$2:$B$745,0)), 3), "")</f>
        <v/>
      </c>
      <c r="C754" s="128"/>
      <c r="D754" s="128"/>
      <c r="E754" s="129"/>
      <c r="F754" s="128"/>
      <c r="G754" s="129"/>
      <c r="H754" s="128"/>
      <c r="I754" s="128"/>
      <c r="J754" s="128"/>
      <c r="K754" s="128"/>
      <c r="L754" s="129"/>
      <c r="M754" s="129"/>
      <c r="N754" s="129"/>
      <c r="O754" s="129"/>
      <c r="P754" s="129"/>
      <c r="Q754" s="129"/>
      <c r="R754" s="117">
        <f t="shared" si="0"/>
        <v>0</v>
      </c>
      <c r="S754" s="118">
        <f t="shared" si="1"/>
        <v>0</v>
      </c>
      <c r="T754" s="128"/>
      <c r="U754" s="128"/>
      <c r="V754" s="119"/>
      <c r="W754" s="119" t="str">
        <f>IF( ISBLANK(C754), "", VLOOKUP(C754, Poke_Ref!B:D, 3, FALSE) )</f>
        <v/>
      </c>
      <c r="X754" s="120" t="str">
        <f>IF( ISBLANK(C754), "", VLOOKUP(C754, Poke_Ref!B:E, 4, FALSE) )</f>
        <v/>
      </c>
      <c r="Y754" s="128"/>
      <c r="Z754" s="128"/>
      <c r="AA754" s="128"/>
      <c r="AB754" s="128"/>
      <c r="AC754" s="122" t="e">
        <f>IF(VLOOKUP(C754,Hidden_Abilities!B$2:C989, 2, FALSE) = J754, "YES", "NO")</f>
        <v>#N/A</v>
      </c>
    </row>
    <row r="755" spans="1:29" ht="26.25" customHeight="1" x14ac:dyDescent="0.2">
      <c r="A755" s="87"/>
      <c r="B755" s="111" t="str">
        <f t="array" aca="1" ref="B755" ca="1">IFERROR(IMAGE(INDEX(Poke_Ref!$C$2:$C$745, MATCH(C755, Poke_Ref!$B$2:$B$745,0)), 3), "")</f>
        <v/>
      </c>
      <c r="C755" s="128"/>
      <c r="D755" s="128"/>
      <c r="E755" s="129"/>
      <c r="F755" s="128"/>
      <c r="G755" s="129"/>
      <c r="H755" s="128"/>
      <c r="I755" s="128"/>
      <c r="J755" s="128"/>
      <c r="K755" s="128"/>
      <c r="L755" s="129"/>
      <c r="M755" s="129"/>
      <c r="N755" s="129"/>
      <c r="O755" s="129"/>
      <c r="P755" s="129"/>
      <c r="Q755" s="129"/>
      <c r="R755" s="117">
        <f t="shared" si="0"/>
        <v>0</v>
      </c>
      <c r="S755" s="118">
        <f t="shared" si="1"/>
        <v>0</v>
      </c>
      <c r="T755" s="128"/>
      <c r="U755" s="128"/>
      <c r="V755" s="119"/>
      <c r="W755" s="119" t="str">
        <f>IF( ISBLANK(C755), "", VLOOKUP(C755, Poke_Ref!B:D, 3, FALSE) )</f>
        <v/>
      </c>
      <c r="X755" s="120" t="str">
        <f>IF( ISBLANK(C755), "", VLOOKUP(C755, Poke_Ref!B:E, 4, FALSE) )</f>
        <v/>
      </c>
      <c r="Y755" s="128"/>
      <c r="Z755" s="128"/>
      <c r="AA755" s="128"/>
      <c r="AB755" s="128"/>
      <c r="AC755" s="122" t="e">
        <f>IF(VLOOKUP(C755,Hidden_Abilities!B$2:C989, 2, FALSE) = J755, "YES", "NO")</f>
        <v>#N/A</v>
      </c>
    </row>
    <row r="756" spans="1:29" ht="26.25" customHeight="1" x14ac:dyDescent="0.2">
      <c r="A756" s="87"/>
      <c r="B756" s="111" t="str">
        <f t="array" aca="1" ref="B756" ca="1">IFERROR(IMAGE(INDEX(Poke_Ref!$C$2:$C$745, MATCH(C756, Poke_Ref!$B$2:$B$745,0)), 3), "")</f>
        <v/>
      </c>
      <c r="C756" s="128"/>
      <c r="D756" s="128"/>
      <c r="E756" s="129"/>
      <c r="F756" s="128"/>
      <c r="G756" s="129"/>
      <c r="H756" s="128"/>
      <c r="I756" s="128"/>
      <c r="J756" s="128"/>
      <c r="K756" s="128"/>
      <c r="L756" s="129"/>
      <c r="M756" s="129"/>
      <c r="N756" s="129"/>
      <c r="O756" s="129"/>
      <c r="P756" s="129"/>
      <c r="Q756" s="129"/>
      <c r="R756" s="117">
        <f t="shared" si="0"/>
        <v>0</v>
      </c>
      <c r="S756" s="118">
        <f t="shared" si="1"/>
        <v>0</v>
      </c>
      <c r="T756" s="128"/>
      <c r="U756" s="128"/>
      <c r="V756" s="119"/>
      <c r="W756" s="119" t="str">
        <f>IF( ISBLANK(C756), "", VLOOKUP(C756, Poke_Ref!B:D, 3, FALSE) )</f>
        <v/>
      </c>
      <c r="X756" s="120" t="str">
        <f>IF( ISBLANK(C756), "", VLOOKUP(C756, Poke_Ref!B:E, 4, FALSE) )</f>
        <v/>
      </c>
      <c r="Y756" s="128"/>
      <c r="Z756" s="128"/>
      <c r="AA756" s="128"/>
      <c r="AB756" s="128"/>
      <c r="AC756" s="122" t="e">
        <f>IF(VLOOKUP(C756,Hidden_Abilities!B$2:C989, 2, FALSE) = J756, "YES", "NO")</f>
        <v>#N/A</v>
      </c>
    </row>
    <row r="757" spans="1:29" ht="26.25" customHeight="1" x14ac:dyDescent="0.2">
      <c r="A757" s="87"/>
      <c r="B757" s="111" t="str">
        <f t="array" aca="1" ref="B757" ca="1">IFERROR(IMAGE(INDEX(Poke_Ref!$C$2:$C$745, MATCH(C757, Poke_Ref!$B$2:$B$745,0)), 3), "")</f>
        <v/>
      </c>
      <c r="C757" s="128"/>
      <c r="D757" s="128"/>
      <c r="E757" s="129"/>
      <c r="F757" s="128"/>
      <c r="G757" s="129"/>
      <c r="H757" s="128"/>
      <c r="I757" s="128"/>
      <c r="J757" s="128"/>
      <c r="K757" s="128"/>
      <c r="L757" s="129"/>
      <c r="M757" s="129"/>
      <c r="N757" s="129"/>
      <c r="O757" s="129"/>
      <c r="P757" s="129"/>
      <c r="Q757" s="129"/>
      <c r="R757" s="117">
        <f t="shared" si="0"/>
        <v>0</v>
      </c>
      <c r="S757" s="118">
        <f t="shared" si="1"/>
        <v>0</v>
      </c>
      <c r="T757" s="128"/>
      <c r="U757" s="128"/>
      <c r="V757" s="119"/>
      <c r="W757" s="119" t="str">
        <f>IF( ISBLANK(C757), "", VLOOKUP(C757, Poke_Ref!B:D, 3, FALSE) )</f>
        <v/>
      </c>
      <c r="X757" s="120" t="str">
        <f>IF( ISBLANK(C757), "", VLOOKUP(C757, Poke_Ref!B:E, 4, FALSE) )</f>
        <v/>
      </c>
      <c r="Y757" s="128"/>
      <c r="Z757" s="128"/>
      <c r="AA757" s="128"/>
      <c r="AB757" s="128"/>
      <c r="AC757" s="122" t="e">
        <f>IF(VLOOKUP(C757,Hidden_Abilities!B$2:C989, 2, FALSE) = J757, "YES", "NO")</f>
        <v>#N/A</v>
      </c>
    </row>
    <row r="758" spans="1:29" ht="26.25" customHeight="1" x14ac:dyDescent="0.2">
      <c r="A758" s="87"/>
      <c r="B758" s="111" t="str">
        <f t="array" aca="1" ref="B758" ca="1">IFERROR(IMAGE(INDEX(Poke_Ref!$C$2:$C$745, MATCH(C758, Poke_Ref!$B$2:$B$745,0)), 3), "")</f>
        <v/>
      </c>
      <c r="C758" s="128"/>
      <c r="D758" s="128"/>
      <c r="E758" s="129"/>
      <c r="F758" s="128"/>
      <c r="G758" s="129"/>
      <c r="H758" s="128"/>
      <c r="I758" s="128"/>
      <c r="J758" s="128"/>
      <c r="K758" s="128"/>
      <c r="L758" s="129"/>
      <c r="M758" s="129"/>
      <c r="N758" s="129"/>
      <c r="O758" s="129"/>
      <c r="P758" s="129"/>
      <c r="Q758" s="129"/>
      <c r="R758" s="117">
        <f t="shared" si="0"/>
        <v>0</v>
      </c>
      <c r="S758" s="118">
        <f t="shared" si="1"/>
        <v>0</v>
      </c>
      <c r="T758" s="128"/>
      <c r="U758" s="128"/>
      <c r="V758" s="119"/>
      <c r="W758" s="119" t="str">
        <f>IF( ISBLANK(C758), "", VLOOKUP(C758, Poke_Ref!B:D, 3, FALSE) )</f>
        <v/>
      </c>
      <c r="X758" s="120" t="str">
        <f>IF( ISBLANK(C758), "", VLOOKUP(C758, Poke_Ref!B:E, 4, FALSE) )</f>
        <v/>
      </c>
      <c r="Y758" s="128"/>
      <c r="Z758" s="128"/>
      <c r="AA758" s="128"/>
      <c r="AB758" s="128"/>
      <c r="AC758" s="122" t="e">
        <f>IF(VLOOKUP(C758,Hidden_Abilities!B$2:C989, 2, FALSE) = J758, "YES", "NO")</f>
        <v>#N/A</v>
      </c>
    </row>
    <row r="759" spans="1:29" ht="26.25" customHeight="1" x14ac:dyDescent="0.2">
      <c r="A759" s="87"/>
      <c r="B759" s="111" t="str">
        <f t="array" aca="1" ref="B759" ca="1">IFERROR(IMAGE(INDEX(Poke_Ref!$C$2:$C$745, MATCH(C759, Poke_Ref!$B$2:$B$745,0)), 3), "")</f>
        <v/>
      </c>
      <c r="C759" s="128"/>
      <c r="D759" s="128"/>
      <c r="E759" s="129"/>
      <c r="F759" s="128"/>
      <c r="G759" s="129"/>
      <c r="H759" s="128"/>
      <c r="I759" s="128"/>
      <c r="J759" s="128"/>
      <c r="K759" s="128"/>
      <c r="L759" s="129"/>
      <c r="M759" s="129"/>
      <c r="N759" s="129"/>
      <c r="O759" s="129"/>
      <c r="P759" s="129"/>
      <c r="Q759" s="129"/>
      <c r="R759" s="117">
        <f t="shared" si="0"/>
        <v>0</v>
      </c>
      <c r="S759" s="118">
        <f t="shared" si="1"/>
        <v>0</v>
      </c>
      <c r="T759" s="128"/>
      <c r="U759" s="128"/>
      <c r="V759" s="119"/>
      <c r="W759" s="119" t="str">
        <f>IF( ISBLANK(C759), "", VLOOKUP(C759, Poke_Ref!B:D, 3, FALSE) )</f>
        <v/>
      </c>
      <c r="X759" s="120" t="str">
        <f>IF( ISBLANK(C759), "", VLOOKUP(C759, Poke_Ref!B:E, 4, FALSE) )</f>
        <v/>
      </c>
      <c r="Y759" s="128"/>
      <c r="Z759" s="128"/>
      <c r="AA759" s="128"/>
      <c r="AB759" s="128"/>
      <c r="AC759" s="122" t="e">
        <f>IF(VLOOKUP(C759,Hidden_Abilities!B$2:C989, 2, FALSE) = J759, "YES", "NO")</f>
        <v>#N/A</v>
      </c>
    </row>
    <row r="760" spans="1:29" ht="26.25" customHeight="1" x14ac:dyDescent="0.2">
      <c r="A760" s="87"/>
      <c r="B760" s="111" t="str">
        <f t="array" aca="1" ref="B760" ca="1">IFERROR(IMAGE(INDEX(Poke_Ref!$C$2:$C$745, MATCH(C760, Poke_Ref!$B$2:$B$745,0)), 3), "")</f>
        <v/>
      </c>
      <c r="C760" s="128"/>
      <c r="D760" s="128"/>
      <c r="E760" s="129"/>
      <c r="F760" s="128"/>
      <c r="G760" s="129"/>
      <c r="H760" s="128"/>
      <c r="I760" s="128"/>
      <c r="J760" s="128"/>
      <c r="K760" s="128"/>
      <c r="L760" s="129"/>
      <c r="M760" s="129"/>
      <c r="N760" s="129"/>
      <c r="O760" s="129"/>
      <c r="P760" s="129"/>
      <c r="Q760" s="129"/>
      <c r="R760" s="117">
        <f t="shared" si="0"/>
        <v>0</v>
      </c>
      <c r="S760" s="118">
        <f t="shared" si="1"/>
        <v>0</v>
      </c>
      <c r="T760" s="128"/>
      <c r="U760" s="128"/>
      <c r="V760" s="119"/>
      <c r="W760" s="119" t="str">
        <f>IF( ISBLANK(C760), "", VLOOKUP(C760, Poke_Ref!B:D, 3, FALSE) )</f>
        <v/>
      </c>
      <c r="X760" s="120" t="str">
        <f>IF( ISBLANK(C760), "", VLOOKUP(C760, Poke_Ref!B:E, 4, FALSE) )</f>
        <v/>
      </c>
      <c r="Y760" s="128"/>
      <c r="Z760" s="128"/>
      <c r="AA760" s="128"/>
      <c r="AB760" s="128"/>
      <c r="AC760" s="122" t="e">
        <f>IF(VLOOKUP(C760,Hidden_Abilities!B$2:C989, 2, FALSE) = J760, "YES", "NO")</f>
        <v>#N/A</v>
      </c>
    </row>
    <row r="761" spans="1:29" ht="26.25" customHeight="1" x14ac:dyDescent="0.2">
      <c r="A761" s="87"/>
      <c r="B761" s="111" t="str">
        <f t="array" aca="1" ref="B761" ca="1">IFERROR(IMAGE(INDEX(Poke_Ref!$C$2:$C$745, MATCH(C761, Poke_Ref!$B$2:$B$745,0)), 3), "")</f>
        <v/>
      </c>
      <c r="C761" s="128"/>
      <c r="D761" s="128"/>
      <c r="E761" s="129"/>
      <c r="F761" s="128"/>
      <c r="G761" s="129"/>
      <c r="H761" s="128"/>
      <c r="I761" s="128"/>
      <c r="J761" s="128"/>
      <c r="K761" s="128"/>
      <c r="L761" s="129"/>
      <c r="M761" s="129"/>
      <c r="N761" s="129"/>
      <c r="O761" s="129"/>
      <c r="P761" s="129"/>
      <c r="Q761" s="129"/>
      <c r="R761" s="117">
        <f t="shared" si="0"/>
        <v>0</v>
      </c>
      <c r="S761" s="118">
        <f t="shared" si="1"/>
        <v>0</v>
      </c>
      <c r="T761" s="128"/>
      <c r="U761" s="128"/>
      <c r="V761" s="119"/>
      <c r="W761" s="119" t="str">
        <f>IF( ISBLANK(C761), "", VLOOKUP(C761, Poke_Ref!B:D, 3, FALSE) )</f>
        <v/>
      </c>
      <c r="X761" s="120" t="str">
        <f>IF( ISBLANK(C761), "", VLOOKUP(C761, Poke_Ref!B:E, 4, FALSE) )</f>
        <v/>
      </c>
      <c r="Y761" s="128"/>
      <c r="Z761" s="128"/>
      <c r="AA761" s="128"/>
      <c r="AB761" s="128"/>
      <c r="AC761" s="122" t="e">
        <f>IF(VLOOKUP(C761,Hidden_Abilities!B$2:C989, 2, FALSE) = J761, "YES", "NO")</f>
        <v>#N/A</v>
      </c>
    </row>
    <row r="762" spans="1:29" ht="26.25" customHeight="1" x14ac:dyDescent="0.2">
      <c r="A762" s="87"/>
      <c r="B762" s="111" t="str">
        <f t="array" aca="1" ref="B762" ca="1">IFERROR(IMAGE(INDEX(Poke_Ref!$C$2:$C$745, MATCH(C762, Poke_Ref!$B$2:$B$745,0)), 3), "")</f>
        <v/>
      </c>
      <c r="C762" s="128"/>
      <c r="D762" s="128"/>
      <c r="E762" s="129"/>
      <c r="F762" s="128"/>
      <c r="G762" s="129"/>
      <c r="H762" s="128"/>
      <c r="I762" s="128"/>
      <c r="J762" s="128"/>
      <c r="K762" s="128"/>
      <c r="L762" s="129"/>
      <c r="M762" s="129"/>
      <c r="N762" s="129"/>
      <c r="O762" s="129"/>
      <c r="P762" s="129"/>
      <c r="Q762" s="129"/>
      <c r="R762" s="117">
        <f t="shared" si="0"/>
        <v>0</v>
      </c>
      <c r="S762" s="118">
        <f t="shared" si="1"/>
        <v>0</v>
      </c>
      <c r="T762" s="128"/>
      <c r="U762" s="128"/>
      <c r="V762" s="119"/>
      <c r="W762" s="119" t="str">
        <f>IF( ISBLANK(C762), "", VLOOKUP(C762, Poke_Ref!B:D, 3, FALSE) )</f>
        <v/>
      </c>
      <c r="X762" s="120" t="str">
        <f>IF( ISBLANK(C762), "", VLOOKUP(C762, Poke_Ref!B:E, 4, FALSE) )</f>
        <v/>
      </c>
      <c r="Y762" s="128"/>
      <c r="Z762" s="128"/>
      <c r="AA762" s="128"/>
      <c r="AB762" s="128"/>
      <c r="AC762" s="122" t="e">
        <f>IF(VLOOKUP(C762,Hidden_Abilities!B$2:C989, 2, FALSE) = J762, "YES", "NO")</f>
        <v>#N/A</v>
      </c>
    </row>
    <row r="763" spans="1:29" ht="26.25" customHeight="1" x14ac:dyDescent="0.2">
      <c r="A763" s="87"/>
      <c r="B763" s="111" t="str">
        <f t="array" aca="1" ref="B763" ca="1">IFERROR(IMAGE(INDEX(Poke_Ref!$C$2:$C$745, MATCH(C763, Poke_Ref!$B$2:$B$745,0)), 3), "")</f>
        <v/>
      </c>
      <c r="C763" s="128"/>
      <c r="D763" s="128"/>
      <c r="E763" s="129"/>
      <c r="F763" s="128"/>
      <c r="G763" s="129"/>
      <c r="H763" s="128"/>
      <c r="I763" s="128"/>
      <c r="J763" s="128"/>
      <c r="K763" s="128"/>
      <c r="L763" s="129"/>
      <c r="M763" s="129"/>
      <c r="N763" s="129"/>
      <c r="O763" s="129"/>
      <c r="P763" s="129"/>
      <c r="Q763" s="129"/>
      <c r="R763" s="117">
        <f t="shared" si="0"/>
        <v>0</v>
      </c>
      <c r="S763" s="118">
        <f t="shared" si="1"/>
        <v>0</v>
      </c>
      <c r="T763" s="128"/>
      <c r="U763" s="128"/>
      <c r="V763" s="119"/>
      <c r="W763" s="119" t="str">
        <f>IF( ISBLANK(C763), "", VLOOKUP(C763, Poke_Ref!B:D, 3, FALSE) )</f>
        <v/>
      </c>
      <c r="X763" s="120" t="str">
        <f>IF( ISBLANK(C763), "", VLOOKUP(C763, Poke_Ref!B:E, 4, FALSE) )</f>
        <v/>
      </c>
      <c r="Y763" s="128"/>
      <c r="Z763" s="128"/>
      <c r="AA763" s="128"/>
      <c r="AB763" s="128"/>
      <c r="AC763" s="122" t="e">
        <f>IF(VLOOKUP(C763,Hidden_Abilities!B$2:C989, 2, FALSE) = J763, "YES", "NO")</f>
        <v>#N/A</v>
      </c>
    </row>
    <row r="764" spans="1:29" ht="26.25" customHeight="1" x14ac:dyDescent="0.2">
      <c r="A764" s="87"/>
      <c r="B764" s="111" t="str">
        <f t="array" aca="1" ref="B764" ca="1">IFERROR(IMAGE(INDEX(Poke_Ref!$C$2:$C$745, MATCH(C764, Poke_Ref!$B$2:$B$745,0)), 3), "")</f>
        <v/>
      </c>
      <c r="C764" s="128"/>
      <c r="D764" s="128"/>
      <c r="E764" s="129"/>
      <c r="F764" s="128"/>
      <c r="G764" s="129"/>
      <c r="H764" s="128"/>
      <c r="I764" s="128"/>
      <c r="J764" s="128"/>
      <c r="K764" s="128"/>
      <c r="L764" s="129"/>
      <c r="M764" s="129"/>
      <c r="N764" s="129"/>
      <c r="O764" s="129"/>
      <c r="P764" s="129"/>
      <c r="Q764" s="129"/>
      <c r="R764" s="117">
        <f t="shared" si="0"/>
        <v>0</v>
      </c>
      <c r="S764" s="118">
        <f t="shared" si="1"/>
        <v>0</v>
      </c>
      <c r="T764" s="128"/>
      <c r="U764" s="128"/>
      <c r="V764" s="119"/>
      <c r="W764" s="119" t="str">
        <f>IF( ISBLANK(C764), "", VLOOKUP(C764, Poke_Ref!B:D, 3, FALSE) )</f>
        <v/>
      </c>
      <c r="X764" s="120" t="str">
        <f>IF( ISBLANK(C764), "", VLOOKUP(C764, Poke_Ref!B:E, 4, FALSE) )</f>
        <v/>
      </c>
      <c r="Y764" s="128"/>
      <c r="Z764" s="128"/>
      <c r="AA764" s="128"/>
      <c r="AB764" s="128"/>
      <c r="AC764" s="122" t="e">
        <f>IF(VLOOKUP(C764,Hidden_Abilities!B$2:C989, 2, FALSE) = J764, "YES", "NO")</f>
        <v>#N/A</v>
      </c>
    </row>
    <row r="765" spans="1:29" ht="26.25" customHeight="1" x14ac:dyDescent="0.2">
      <c r="A765" s="87"/>
      <c r="B765" s="111" t="str">
        <f t="array" aca="1" ref="B765" ca="1">IFERROR(IMAGE(INDEX(Poke_Ref!$C$2:$C$745, MATCH(C765, Poke_Ref!$B$2:$B$745,0)), 3), "")</f>
        <v/>
      </c>
      <c r="C765" s="128"/>
      <c r="D765" s="128"/>
      <c r="E765" s="129"/>
      <c r="F765" s="128"/>
      <c r="G765" s="129"/>
      <c r="H765" s="128"/>
      <c r="I765" s="128"/>
      <c r="J765" s="128"/>
      <c r="K765" s="128"/>
      <c r="L765" s="129"/>
      <c r="M765" s="129"/>
      <c r="N765" s="129"/>
      <c r="O765" s="129"/>
      <c r="P765" s="129"/>
      <c r="Q765" s="129"/>
      <c r="R765" s="117">
        <f t="shared" si="0"/>
        <v>0</v>
      </c>
      <c r="S765" s="118">
        <f t="shared" si="1"/>
        <v>0</v>
      </c>
      <c r="T765" s="128"/>
      <c r="U765" s="128"/>
      <c r="V765" s="119"/>
      <c r="W765" s="119" t="str">
        <f>IF( ISBLANK(C765), "", VLOOKUP(C765, Poke_Ref!B:D, 3, FALSE) )</f>
        <v/>
      </c>
      <c r="X765" s="120" t="str">
        <f>IF( ISBLANK(C765), "", VLOOKUP(C765, Poke_Ref!B:E, 4, FALSE) )</f>
        <v/>
      </c>
      <c r="Y765" s="128"/>
      <c r="Z765" s="128"/>
      <c r="AA765" s="128"/>
      <c r="AB765" s="128"/>
      <c r="AC765" s="122" t="e">
        <f>IF(VLOOKUP(C765,Hidden_Abilities!B$2:C989, 2, FALSE) = J765, "YES", "NO")</f>
        <v>#N/A</v>
      </c>
    </row>
    <row r="766" spans="1:29" ht="26.25" customHeight="1" x14ac:dyDescent="0.2">
      <c r="A766" s="87"/>
      <c r="B766" s="111" t="str">
        <f t="array" aca="1" ref="B766" ca="1">IFERROR(IMAGE(INDEX(Poke_Ref!$C$2:$C$745, MATCH(C766, Poke_Ref!$B$2:$B$745,0)), 3), "")</f>
        <v/>
      </c>
      <c r="C766" s="128"/>
      <c r="D766" s="128"/>
      <c r="E766" s="129"/>
      <c r="F766" s="128"/>
      <c r="G766" s="129"/>
      <c r="H766" s="128"/>
      <c r="I766" s="128"/>
      <c r="J766" s="128"/>
      <c r="K766" s="128"/>
      <c r="L766" s="129"/>
      <c r="M766" s="129"/>
      <c r="N766" s="129"/>
      <c r="O766" s="129"/>
      <c r="P766" s="129"/>
      <c r="Q766" s="129"/>
      <c r="R766" s="117">
        <f t="shared" si="0"/>
        <v>0</v>
      </c>
      <c r="S766" s="118">
        <f t="shared" si="1"/>
        <v>0</v>
      </c>
      <c r="T766" s="128"/>
      <c r="U766" s="128"/>
      <c r="V766" s="119"/>
      <c r="W766" s="119" t="str">
        <f>IF( ISBLANK(C766), "", VLOOKUP(C766, Poke_Ref!B:D, 3, FALSE) )</f>
        <v/>
      </c>
      <c r="X766" s="120" t="str">
        <f>IF( ISBLANK(C766), "", VLOOKUP(C766, Poke_Ref!B:E, 4, FALSE) )</f>
        <v/>
      </c>
      <c r="Y766" s="128"/>
      <c r="Z766" s="128"/>
      <c r="AA766" s="128"/>
      <c r="AB766" s="128"/>
      <c r="AC766" s="122" t="e">
        <f>IF(VLOOKUP(C766,Hidden_Abilities!B$2:C989, 2, FALSE) = J766, "YES", "NO")</f>
        <v>#N/A</v>
      </c>
    </row>
    <row r="767" spans="1:29" ht="26.25" customHeight="1" x14ac:dyDescent="0.2">
      <c r="A767" s="87"/>
      <c r="B767" s="111" t="str">
        <f t="array" aca="1" ref="B767" ca="1">IFERROR(IMAGE(INDEX(Poke_Ref!$C$2:$C$745, MATCH(C767, Poke_Ref!$B$2:$B$745,0)), 3), "")</f>
        <v/>
      </c>
      <c r="C767" s="128"/>
      <c r="D767" s="128"/>
      <c r="E767" s="129"/>
      <c r="F767" s="128"/>
      <c r="G767" s="129"/>
      <c r="H767" s="128"/>
      <c r="I767" s="128"/>
      <c r="J767" s="128"/>
      <c r="K767" s="128"/>
      <c r="L767" s="129"/>
      <c r="M767" s="129"/>
      <c r="N767" s="129"/>
      <c r="O767" s="129"/>
      <c r="P767" s="129"/>
      <c r="Q767" s="129"/>
      <c r="R767" s="117">
        <f t="shared" si="0"/>
        <v>0</v>
      </c>
      <c r="S767" s="118">
        <f t="shared" si="1"/>
        <v>0</v>
      </c>
      <c r="T767" s="128"/>
      <c r="U767" s="128"/>
      <c r="V767" s="119"/>
      <c r="W767" s="119" t="str">
        <f>IF( ISBLANK(C767), "", VLOOKUP(C767, Poke_Ref!B:D, 3, FALSE) )</f>
        <v/>
      </c>
      <c r="X767" s="120" t="str">
        <f>IF( ISBLANK(C767), "", VLOOKUP(C767, Poke_Ref!B:E, 4, FALSE) )</f>
        <v/>
      </c>
      <c r="Y767" s="128"/>
      <c r="Z767" s="128"/>
      <c r="AA767" s="128"/>
      <c r="AB767" s="128"/>
      <c r="AC767" s="122" t="e">
        <f>IF(VLOOKUP(C767,Hidden_Abilities!B$2:C989, 2, FALSE) = J767, "YES", "NO")</f>
        <v>#N/A</v>
      </c>
    </row>
    <row r="768" spans="1:29" ht="26.25" customHeight="1" x14ac:dyDescent="0.2">
      <c r="A768" s="87"/>
      <c r="B768" s="111" t="str">
        <f t="array" aca="1" ref="B768" ca="1">IFERROR(IMAGE(INDEX(Poke_Ref!$C$2:$C$745, MATCH(C768, Poke_Ref!$B$2:$B$745,0)), 3), "")</f>
        <v/>
      </c>
      <c r="C768" s="128"/>
      <c r="D768" s="128"/>
      <c r="E768" s="129"/>
      <c r="F768" s="128"/>
      <c r="G768" s="129"/>
      <c r="H768" s="128"/>
      <c r="I768" s="128"/>
      <c r="J768" s="128"/>
      <c r="K768" s="128"/>
      <c r="L768" s="129"/>
      <c r="M768" s="129"/>
      <c r="N768" s="129"/>
      <c r="O768" s="129"/>
      <c r="P768" s="129"/>
      <c r="Q768" s="129"/>
      <c r="R768" s="117">
        <f t="shared" si="0"/>
        <v>0</v>
      </c>
      <c r="S768" s="118">
        <f t="shared" si="1"/>
        <v>0</v>
      </c>
      <c r="T768" s="128"/>
      <c r="U768" s="128"/>
      <c r="V768" s="119"/>
      <c r="W768" s="119" t="str">
        <f>IF( ISBLANK(C768), "", VLOOKUP(C768, Poke_Ref!B:D, 3, FALSE) )</f>
        <v/>
      </c>
      <c r="X768" s="120" t="str">
        <f>IF( ISBLANK(C768), "", VLOOKUP(C768, Poke_Ref!B:E, 4, FALSE) )</f>
        <v/>
      </c>
      <c r="Y768" s="128"/>
      <c r="Z768" s="128"/>
      <c r="AA768" s="128"/>
      <c r="AB768" s="128"/>
      <c r="AC768" s="122" t="e">
        <f>IF(VLOOKUP(C768,Hidden_Abilities!B$2:C989, 2, FALSE) = J768, "YES", "NO")</f>
        <v>#N/A</v>
      </c>
    </row>
    <row r="769" spans="1:29" ht="26.25" customHeight="1" x14ac:dyDescent="0.2">
      <c r="A769" s="87"/>
      <c r="B769" s="111" t="str">
        <f t="array" aca="1" ref="B769" ca="1">IFERROR(IMAGE(INDEX(Poke_Ref!$C$2:$C$745, MATCH(C769, Poke_Ref!$B$2:$B$745,0)), 3), "")</f>
        <v/>
      </c>
      <c r="C769" s="128"/>
      <c r="D769" s="128"/>
      <c r="E769" s="129"/>
      <c r="F769" s="128"/>
      <c r="G769" s="129"/>
      <c r="H769" s="128"/>
      <c r="I769" s="128"/>
      <c r="J769" s="128"/>
      <c r="K769" s="128"/>
      <c r="L769" s="129"/>
      <c r="M769" s="129"/>
      <c r="N769" s="129"/>
      <c r="O769" s="129"/>
      <c r="P769" s="129"/>
      <c r="Q769" s="129"/>
      <c r="R769" s="117">
        <f t="shared" si="0"/>
        <v>0</v>
      </c>
      <c r="S769" s="118">
        <f t="shared" si="1"/>
        <v>0</v>
      </c>
      <c r="T769" s="128"/>
      <c r="U769" s="128"/>
      <c r="V769" s="119"/>
      <c r="W769" s="119" t="str">
        <f>IF( ISBLANK(C769), "", VLOOKUP(C769, Poke_Ref!B:D, 3, FALSE) )</f>
        <v/>
      </c>
      <c r="X769" s="120" t="str">
        <f>IF( ISBLANK(C769), "", VLOOKUP(C769, Poke_Ref!B:E, 4, FALSE) )</f>
        <v/>
      </c>
      <c r="Y769" s="128"/>
      <c r="Z769" s="128"/>
      <c r="AA769" s="128"/>
      <c r="AB769" s="128"/>
      <c r="AC769" s="122" t="e">
        <f>IF(VLOOKUP(C769,Hidden_Abilities!B$2:C989, 2, FALSE) = J769, "YES", "NO")</f>
        <v>#N/A</v>
      </c>
    </row>
    <row r="770" spans="1:29" ht="26.25" customHeight="1" x14ac:dyDescent="0.2">
      <c r="A770" s="87"/>
      <c r="B770" s="111" t="str">
        <f t="array" aca="1" ref="B770" ca="1">IFERROR(IMAGE(INDEX(Poke_Ref!$C$2:$C$745, MATCH(C770, Poke_Ref!$B$2:$B$745,0)), 3), "")</f>
        <v/>
      </c>
      <c r="C770" s="128"/>
      <c r="D770" s="128"/>
      <c r="E770" s="129"/>
      <c r="F770" s="128"/>
      <c r="G770" s="129"/>
      <c r="H770" s="128"/>
      <c r="I770" s="128"/>
      <c r="J770" s="128"/>
      <c r="K770" s="128"/>
      <c r="L770" s="129"/>
      <c r="M770" s="129"/>
      <c r="N770" s="129"/>
      <c r="O770" s="129"/>
      <c r="P770" s="129"/>
      <c r="Q770" s="129"/>
      <c r="R770" s="117">
        <f t="shared" si="0"/>
        <v>0</v>
      </c>
      <c r="S770" s="118">
        <f t="shared" si="1"/>
        <v>0</v>
      </c>
      <c r="T770" s="128"/>
      <c r="U770" s="128"/>
      <c r="V770" s="119"/>
      <c r="W770" s="119" t="str">
        <f>IF( ISBLANK(C770), "", VLOOKUP(C770, Poke_Ref!B:D, 3, FALSE) )</f>
        <v/>
      </c>
      <c r="X770" s="120" t="str">
        <f>IF( ISBLANK(C770), "", VLOOKUP(C770, Poke_Ref!B:E, 4, FALSE) )</f>
        <v/>
      </c>
      <c r="Y770" s="128"/>
      <c r="Z770" s="128"/>
      <c r="AA770" s="128"/>
      <c r="AB770" s="128"/>
      <c r="AC770" s="122" t="e">
        <f>IF(VLOOKUP(C770,Hidden_Abilities!B$2:C989, 2, FALSE) = J770, "YES", "NO")</f>
        <v>#N/A</v>
      </c>
    </row>
    <row r="771" spans="1:29" ht="26.25" customHeight="1" x14ac:dyDescent="0.2">
      <c r="A771" s="87"/>
      <c r="B771" s="111" t="str">
        <f t="array" aca="1" ref="B771" ca="1">IFERROR(IMAGE(INDEX(Poke_Ref!$C$2:$C$745, MATCH(C771, Poke_Ref!$B$2:$B$745,0)), 3), "")</f>
        <v/>
      </c>
      <c r="C771" s="128"/>
      <c r="D771" s="128"/>
      <c r="E771" s="129"/>
      <c r="F771" s="128"/>
      <c r="G771" s="129"/>
      <c r="H771" s="128"/>
      <c r="I771" s="128"/>
      <c r="J771" s="128"/>
      <c r="K771" s="128"/>
      <c r="L771" s="129"/>
      <c r="M771" s="129"/>
      <c r="N771" s="129"/>
      <c r="O771" s="129"/>
      <c r="P771" s="129"/>
      <c r="Q771" s="129"/>
      <c r="R771" s="117">
        <f t="shared" si="0"/>
        <v>0</v>
      </c>
      <c r="S771" s="118">
        <f t="shared" si="1"/>
        <v>0</v>
      </c>
      <c r="T771" s="128"/>
      <c r="U771" s="128"/>
      <c r="V771" s="119"/>
      <c r="W771" s="119" t="str">
        <f>IF( ISBLANK(C771), "", VLOOKUP(C771, Poke_Ref!B:D, 3, FALSE) )</f>
        <v/>
      </c>
      <c r="X771" s="120" t="str">
        <f>IF( ISBLANK(C771), "", VLOOKUP(C771, Poke_Ref!B:E, 4, FALSE) )</f>
        <v/>
      </c>
      <c r="Y771" s="128"/>
      <c r="Z771" s="128"/>
      <c r="AA771" s="128"/>
      <c r="AB771" s="128"/>
      <c r="AC771" s="122" t="e">
        <f>IF(VLOOKUP(C771,Hidden_Abilities!B$2:C989, 2, FALSE) = J771, "YES", "NO")</f>
        <v>#N/A</v>
      </c>
    </row>
    <row r="772" spans="1:29" ht="26.25" customHeight="1" x14ac:dyDescent="0.2">
      <c r="A772" s="87"/>
      <c r="B772" s="111" t="str">
        <f t="array" aca="1" ref="B772" ca="1">IFERROR(IMAGE(INDEX(Poke_Ref!$C$2:$C$745, MATCH(C772, Poke_Ref!$B$2:$B$745,0)), 3), "")</f>
        <v/>
      </c>
      <c r="C772" s="128"/>
      <c r="D772" s="128"/>
      <c r="E772" s="129"/>
      <c r="F772" s="128"/>
      <c r="G772" s="129"/>
      <c r="H772" s="128"/>
      <c r="I772" s="128"/>
      <c r="J772" s="128"/>
      <c r="K772" s="128"/>
      <c r="L772" s="129"/>
      <c r="M772" s="129"/>
      <c r="N772" s="129"/>
      <c r="O772" s="129"/>
      <c r="P772" s="129"/>
      <c r="Q772" s="129"/>
      <c r="R772" s="117">
        <f t="shared" si="0"/>
        <v>0</v>
      </c>
      <c r="S772" s="118">
        <f t="shared" si="1"/>
        <v>0</v>
      </c>
      <c r="T772" s="128"/>
      <c r="U772" s="128"/>
      <c r="V772" s="119"/>
      <c r="W772" s="119" t="str">
        <f>IF( ISBLANK(C772), "", VLOOKUP(C772, Poke_Ref!B:D, 3, FALSE) )</f>
        <v/>
      </c>
      <c r="X772" s="120" t="str">
        <f>IF( ISBLANK(C772), "", VLOOKUP(C772, Poke_Ref!B:E, 4, FALSE) )</f>
        <v/>
      </c>
      <c r="Y772" s="128"/>
      <c r="Z772" s="128"/>
      <c r="AA772" s="128"/>
      <c r="AB772" s="128"/>
      <c r="AC772" s="122" t="e">
        <f>IF(VLOOKUP(C772,Hidden_Abilities!B$2:C989, 2, FALSE) = J772, "YES", "NO")</f>
        <v>#N/A</v>
      </c>
    </row>
    <row r="773" spans="1:29" ht="26.25" customHeight="1" x14ac:dyDescent="0.2">
      <c r="A773" s="87"/>
      <c r="B773" s="111" t="str">
        <f t="array" aca="1" ref="B773" ca="1">IFERROR(IMAGE(INDEX(Poke_Ref!$C$2:$C$745, MATCH(C773, Poke_Ref!$B$2:$B$745,0)), 3), "")</f>
        <v/>
      </c>
      <c r="C773" s="128"/>
      <c r="D773" s="128"/>
      <c r="E773" s="129"/>
      <c r="F773" s="128"/>
      <c r="G773" s="129"/>
      <c r="H773" s="128"/>
      <c r="I773" s="128"/>
      <c r="J773" s="128"/>
      <c r="K773" s="128"/>
      <c r="L773" s="129"/>
      <c r="M773" s="129"/>
      <c r="N773" s="129"/>
      <c r="O773" s="129"/>
      <c r="P773" s="129"/>
      <c r="Q773" s="129"/>
      <c r="R773" s="117">
        <f t="shared" si="0"/>
        <v>0</v>
      </c>
      <c r="S773" s="118">
        <f t="shared" si="1"/>
        <v>0</v>
      </c>
      <c r="T773" s="128"/>
      <c r="U773" s="128"/>
      <c r="V773" s="119"/>
      <c r="W773" s="119" t="str">
        <f>IF( ISBLANK(C773), "", VLOOKUP(C773, Poke_Ref!B:D, 3, FALSE) )</f>
        <v/>
      </c>
      <c r="X773" s="120" t="str">
        <f>IF( ISBLANK(C773), "", VLOOKUP(C773, Poke_Ref!B:E, 4, FALSE) )</f>
        <v/>
      </c>
      <c r="Y773" s="128"/>
      <c r="Z773" s="128"/>
      <c r="AA773" s="128"/>
      <c r="AB773" s="128"/>
      <c r="AC773" s="122" t="e">
        <f>IF(VLOOKUP(C773,Hidden_Abilities!B$2:C989, 2, FALSE) = J773, "YES", "NO")</f>
        <v>#N/A</v>
      </c>
    </row>
    <row r="774" spans="1:29" ht="26.25" customHeight="1" x14ac:dyDescent="0.2">
      <c r="A774" s="87"/>
      <c r="B774" s="111" t="str">
        <f t="array" aca="1" ref="B774" ca="1">IFERROR(IMAGE(INDEX(Poke_Ref!$C$2:$C$745, MATCH(C774, Poke_Ref!$B$2:$B$745,0)), 3), "")</f>
        <v/>
      </c>
      <c r="C774" s="128"/>
      <c r="D774" s="128"/>
      <c r="E774" s="129"/>
      <c r="F774" s="128"/>
      <c r="G774" s="129"/>
      <c r="H774" s="128"/>
      <c r="I774" s="128"/>
      <c r="J774" s="128"/>
      <c r="K774" s="128"/>
      <c r="L774" s="129"/>
      <c r="M774" s="129"/>
      <c r="N774" s="129"/>
      <c r="O774" s="129"/>
      <c r="P774" s="129"/>
      <c r="Q774" s="129"/>
      <c r="R774" s="117">
        <f t="shared" si="0"/>
        <v>0</v>
      </c>
      <c r="S774" s="118">
        <f t="shared" si="1"/>
        <v>0</v>
      </c>
      <c r="T774" s="128"/>
      <c r="U774" s="128"/>
      <c r="V774" s="119"/>
      <c r="W774" s="119" t="str">
        <f>IF( ISBLANK(C774), "", VLOOKUP(C774, Poke_Ref!B:D, 3, FALSE) )</f>
        <v/>
      </c>
      <c r="X774" s="120" t="str">
        <f>IF( ISBLANK(C774), "", VLOOKUP(C774, Poke_Ref!B:E, 4, FALSE) )</f>
        <v/>
      </c>
      <c r="Y774" s="128"/>
      <c r="Z774" s="128"/>
      <c r="AA774" s="128"/>
      <c r="AB774" s="128"/>
      <c r="AC774" s="122" t="e">
        <f>IF(VLOOKUP(C774,Hidden_Abilities!B$2:C989, 2, FALSE) = J774, "YES", "NO")</f>
        <v>#N/A</v>
      </c>
    </row>
    <row r="775" spans="1:29" ht="26.25" customHeight="1" x14ac:dyDescent="0.2">
      <c r="A775" s="87"/>
      <c r="B775" s="111" t="str">
        <f t="array" aca="1" ref="B775" ca="1">IFERROR(IMAGE(INDEX(Poke_Ref!$C$2:$C$745, MATCH(C775, Poke_Ref!$B$2:$B$745,0)), 3), "")</f>
        <v/>
      </c>
      <c r="C775" s="128"/>
      <c r="D775" s="128"/>
      <c r="E775" s="129"/>
      <c r="F775" s="128"/>
      <c r="G775" s="129"/>
      <c r="H775" s="128"/>
      <c r="I775" s="128"/>
      <c r="J775" s="128"/>
      <c r="K775" s="128"/>
      <c r="L775" s="129"/>
      <c r="M775" s="129"/>
      <c r="N775" s="129"/>
      <c r="O775" s="129"/>
      <c r="P775" s="129"/>
      <c r="Q775" s="129"/>
      <c r="R775" s="117">
        <f t="shared" si="0"/>
        <v>0</v>
      </c>
      <c r="S775" s="118">
        <f t="shared" si="1"/>
        <v>0</v>
      </c>
      <c r="T775" s="128"/>
      <c r="U775" s="128"/>
      <c r="V775" s="119"/>
      <c r="W775" s="119" t="str">
        <f>IF( ISBLANK(C775), "", VLOOKUP(C775, Poke_Ref!B:D, 3, FALSE) )</f>
        <v/>
      </c>
      <c r="X775" s="120" t="str">
        <f>IF( ISBLANK(C775), "", VLOOKUP(C775, Poke_Ref!B:E, 4, FALSE) )</f>
        <v/>
      </c>
      <c r="Y775" s="128"/>
      <c r="Z775" s="128"/>
      <c r="AA775" s="128"/>
      <c r="AB775" s="128"/>
      <c r="AC775" s="122" t="e">
        <f>IF(VLOOKUP(C775,Hidden_Abilities!B$2:C989, 2, FALSE) = J775, "YES", "NO")</f>
        <v>#N/A</v>
      </c>
    </row>
    <row r="776" spans="1:29" ht="26.25" customHeight="1" x14ac:dyDescent="0.2">
      <c r="A776" s="87"/>
      <c r="B776" s="111" t="str">
        <f t="array" aca="1" ref="B776" ca="1">IFERROR(IMAGE(INDEX(Poke_Ref!$C$2:$C$745, MATCH(C776, Poke_Ref!$B$2:$B$745,0)), 3), "")</f>
        <v/>
      </c>
      <c r="C776" s="128"/>
      <c r="D776" s="128"/>
      <c r="E776" s="129"/>
      <c r="F776" s="128"/>
      <c r="G776" s="129"/>
      <c r="H776" s="128"/>
      <c r="I776" s="128"/>
      <c r="J776" s="128"/>
      <c r="K776" s="128"/>
      <c r="L776" s="129"/>
      <c r="M776" s="129"/>
      <c r="N776" s="129"/>
      <c r="O776" s="129"/>
      <c r="P776" s="129"/>
      <c r="Q776" s="129"/>
      <c r="R776" s="117">
        <f t="shared" si="0"/>
        <v>0</v>
      </c>
      <c r="S776" s="118">
        <f t="shared" si="1"/>
        <v>0</v>
      </c>
      <c r="T776" s="128"/>
      <c r="U776" s="128"/>
      <c r="V776" s="119"/>
      <c r="W776" s="119" t="str">
        <f>IF( ISBLANK(C776), "", VLOOKUP(C776, Poke_Ref!B:D, 3, FALSE) )</f>
        <v/>
      </c>
      <c r="X776" s="120" t="str">
        <f>IF( ISBLANK(C776), "", VLOOKUP(C776, Poke_Ref!B:E, 4, FALSE) )</f>
        <v/>
      </c>
      <c r="Y776" s="128"/>
      <c r="Z776" s="128"/>
      <c r="AA776" s="128"/>
      <c r="AB776" s="128"/>
      <c r="AC776" s="122" t="e">
        <f>IF(VLOOKUP(C776,Hidden_Abilities!B$2:C989, 2, FALSE) = J776, "YES", "NO")</f>
        <v>#N/A</v>
      </c>
    </row>
    <row r="777" spans="1:29" ht="26.25" customHeight="1" x14ac:dyDescent="0.2">
      <c r="A777" s="87"/>
      <c r="B777" s="111" t="str">
        <f t="array" aca="1" ref="B777" ca="1">IFERROR(IMAGE(INDEX(Poke_Ref!$C$2:$C$745, MATCH(C777, Poke_Ref!$B$2:$B$745,0)), 3), "")</f>
        <v/>
      </c>
      <c r="C777" s="128"/>
      <c r="D777" s="128"/>
      <c r="E777" s="129"/>
      <c r="F777" s="128"/>
      <c r="G777" s="129"/>
      <c r="H777" s="128"/>
      <c r="I777" s="128"/>
      <c r="J777" s="128"/>
      <c r="K777" s="128"/>
      <c r="L777" s="129"/>
      <c r="M777" s="129"/>
      <c r="N777" s="129"/>
      <c r="O777" s="129"/>
      <c r="P777" s="129"/>
      <c r="Q777" s="129"/>
      <c r="R777" s="117">
        <f t="shared" si="0"/>
        <v>0</v>
      </c>
      <c r="S777" s="118">
        <f t="shared" si="1"/>
        <v>0</v>
      </c>
      <c r="T777" s="128"/>
      <c r="U777" s="128"/>
      <c r="V777" s="119"/>
      <c r="W777" s="119" t="str">
        <f>IF( ISBLANK(C777), "", VLOOKUP(C777, Poke_Ref!B:D, 3, FALSE) )</f>
        <v/>
      </c>
      <c r="X777" s="120" t="str">
        <f>IF( ISBLANK(C777), "", VLOOKUP(C777, Poke_Ref!B:E, 4, FALSE) )</f>
        <v/>
      </c>
      <c r="Y777" s="128"/>
      <c r="Z777" s="128"/>
      <c r="AA777" s="128"/>
      <c r="AB777" s="128"/>
      <c r="AC777" s="122" t="e">
        <f>IF(VLOOKUP(C777,Hidden_Abilities!B$2:C989, 2, FALSE) = J777, "YES", "NO")</f>
        <v>#N/A</v>
      </c>
    </row>
    <row r="778" spans="1:29" ht="26.25" customHeight="1" x14ac:dyDescent="0.2">
      <c r="A778" s="87"/>
      <c r="B778" s="111" t="str">
        <f t="array" aca="1" ref="B778" ca="1">IFERROR(IMAGE(INDEX(Poke_Ref!$C$2:$C$745, MATCH(C778, Poke_Ref!$B$2:$B$745,0)), 3), "")</f>
        <v/>
      </c>
      <c r="C778" s="128"/>
      <c r="D778" s="128"/>
      <c r="E778" s="129"/>
      <c r="F778" s="128"/>
      <c r="G778" s="129"/>
      <c r="H778" s="128"/>
      <c r="I778" s="128"/>
      <c r="J778" s="128"/>
      <c r="K778" s="128"/>
      <c r="L778" s="129"/>
      <c r="M778" s="129"/>
      <c r="N778" s="129"/>
      <c r="O778" s="129"/>
      <c r="P778" s="129"/>
      <c r="Q778" s="129"/>
      <c r="R778" s="117">
        <f t="shared" si="0"/>
        <v>0</v>
      </c>
      <c r="S778" s="118">
        <f t="shared" si="1"/>
        <v>0</v>
      </c>
      <c r="T778" s="128"/>
      <c r="U778" s="128"/>
      <c r="V778" s="119"/>
      <c r="W778" s="119" t="str">
        <f>IF( ISBLANK(C778), "", VLOOKUP(C778, Poke_Ref!B:D, 3, FALSE) )</f>
        <v/>
      </c>
      <c r="X778" s="120" t="str">
        <f>IF( ISBLANK(C778), "", VLOOKUP(C778, Poke_Ref!B:E, 4, FALSE) )</f>
        <v/>
      </c>
      <c r="Y778" s="128"/>
      <c r="Z778" s="128"/>
      <c r="AA778" s="128"/>
      <c r="AB778" s="128"/>
      <c r="AC778" s="122" t="e">
        <f>IF(VLOOKUP(C778,Hidden_Abilities!B$2:C989, 2, FALSE) = J778, "YES", "NO")</f>
        <v>#N/A</v>
      </c>
    </row>
    <row r="779" spans="1:29" ht="26.25" customHeight="1" x14ac:dyDescent="0.2">
      <c r="A779" s="87"/>
      <c r="B779" s="111" t="str">
        <f t="array" aca="1" ref="B779" ca="1">IFERROR(IMAGE(INDEX(Poke_Ref!$C$2:$C$745, MATCH(C779, Poke_Ref!$B$2:$B$745,0)), 3), "")</f>
        <v/>
      </c>
      <c r="C779" s="128"/>
      <c r="D779" s="128"/>
      <c r="E779" s="129"/>
      <c r="F779" s="128"/>
      <c r="G779" s="129"/>
      <c r="H779" s="128"/>
      <c r="I779" s="128"/>
      <c r="J779" s="128"/>
      <c r="K779" s="128"/>
      <c r="L779" s="129"/>
      <c r="M779" s="129"/>
      <c r="N779" s="129"/>
      <c r="O779" s="129"/>
      <c r="P779" s="129"/>
      <c r="Q779" s="129"/>
      <c r="R779" s="117">
        <f t="shared" si="0"/>
        <v>0</v>
      </c>
      <c r="S779" s="118">
        <f t="shared" si="1"/>
        <v>0</v>
      </c>
      <c r="T779" s="128"/>
      <c r="U779" s="128"/>
      <c r="V779" s="119"/>
      <c r="W779" s="119" t="str">
        <f>IF( ISBLANK(C779), "", VLOOKUP(C779, Poke_Ref!B:D, 3, FALSE) )</f>
        <v/>
      </c>
      <c r="X779" s="120" t="str">
        <f>IF( ISBLANK(C779), "", VLOOKUP(C779, Poke_Ref!B:E, 4, FALSE) )</f>
        <v/>
      </c>
      <c r="Y779" s="128"/>
      <c r="Z779" s="128"/>
      <c r="AA779" s="128"/>
      <c r="AB779" s="128"/>
      <c r="AC779" s="122" t="e">
        <f>IF(VLOOKUP(C779,Hidden_Abilities!B$2:C989, 2, FALSE) = J779, "YES", "NO")</f>
        <v>#N/A</v>
      </c>
    </row>
    <row r="780" spans="1:29" ht="26.25" customHeight="1" x14ac:dyDescent="0.2">
      <c r="A780" s="87"/>
      <c r="B780" s="111" t="str">
        <f t="array" aca="1" ref="B780" ca="1">IFERROR(IMAGE(INDEX(Poke_Ref!$C$2:$C$745, MATCH(C780, Poke_Ref!$B$2:$B$745,0)), 3), "")</f>
        <v/>
      </c>
      <c r="C780" s="128"/>
      <c r="D780" s="128"/>
      <c r="E780" s="129"/>
      <c r="F780" s="128"/>
      <c r="G780" s="129"/>
      <c r="H780" s="128"/>
      <c r="I780" s="128"/>
      <c r="J780" s="128"/>
      <c r="K780" s="128"/>
      <c r="L780" s="129"/>
      <c r="M780" s="129"/>
      <c r="N780" s="129"/>
      <c r="O780" s="129"/>
      <c r="P780" s="129"/>
      <c r="Q780" s="129"/>
      <c r="R780" s="117">
        <f t="shared" si="0"/>
        <v>0</v>
      </c>
      <c r="S780" s="118">
        <f t="shared" si="1"/>
        <v>0</v>
      </c>
      <c r="T780" s="128"/>
      <c r="U780" s="128"/>
      <c r="V780" s="119"/>
      <c r="W780" s="119" t="str">
        <f>IF( ISBLANK(C780), "", VLOOKUP(C780, Poke_Ref!B:D, 3, FALSE) )</f>
        <v/>
      </c>
      <c r="X780" s="120" t="str">
        <f>IF( ISBLANK(C780), "", VLOOKUP(C780, Poke_Ref!B:E, 4, FALSE) )</f>
        <v/>
      </c>
      <c r="Y780" s="128"/>
      <c r="Z780" s="128"/>
      <c r="AA780" s="128"/>
      <c r="AB780" s="128"/>
      <c r="AC780" s="122" t="e">
        <f>IF(VLOOKUP(C780,Hidden_Abilities!B$2:C989, 2, FALSE) = J780, "YES", "NO")</f>
        <v>#N/A</v>
      </c>
    </row>
    <row r="781" spans="1:29" ht="26.25" customHeight="1" x14ac:dyDescent="0.2">
      <c r="A781" s="87"/>
      <c r="B781" s="111" t="str">
        <f t="array" aca="1" ref="B781" ca="1">IFERROR(IMAGE(INDEX(Poke_Ref!$C$2:$C$745, MATCH(C781, Poke_Ref!$B$2:$B$745,0)), 3), "")</f>
        <v/>
      </c>
      <c r="C781" s="128"/>
      <c r="D781" s="128"/>
      <c r="E781" s="129"/>
      <c r="F781" s="128"/>
      <c r="G781" s="129"/>
      <c r="H781" s="128"/>
      <c r="I781" s="128"/>
      <c r="J781" s="128"/>
      <c r="K781" s="128"/>
      <c r="L781" s="129"/>
      <c r="M781" s="129"/>
      <c r="N781" s="129"/>
      <c r="O781" s="129"/>
      <c r="P781" s="129"/>
      <c r="Q781" s="129"/>
      <c r="R781" s="117">
        <f t="shared" si="0"/>
        <v>0</v>
      </c>
      <c r="S781" s="118">
        <f t="shared" si="1"/>
        <v>0</v>
      </c>
      <c r="T781" s="128"/>
      <c r="U781" s="128"/>
      <c r="V781" s="119"/>
      <c r="W781" s="119" t="str">
        <f>IF( ISBLANK(C781), "", VLOOKUP(C781, Poke_Ref!B:D, 3, FALSE) )</f>
        <v/>
      </c>
      <c r="X781" s="120" t="str">
        <f>IF( ISBLANK(C781), "", VLOOKUP(C781, Poke_Ref!B:E, 4, FALSE) )</f>
        <v/>
      </c>
      <c r="Y781" s="128"/>
      <c r="Z781" s="128"/>
      <c r="AA781" s="128"/>
      <c r="AB781" s="128"/>
      <c r="AC781" s="122" t="e">
        <f>IF(VLOOKUP(C781,Hidden_Abilities!B$2:C989, 2, FALSE) = J781, "YES", "NO")</f>
        <v>#N/A</v>
      </c>
    </row>
    <row r="782" spans="1:29" ht="26.25" customHeight="1" x14ac:dyDescent="0.2">
      <c r="A782" s="87"/>
      <c r="B782" s="111" t="str">
        <f t="array" aca="1" ref="B782" ca="1">IFERROR(IMAGE(INDEX(Poke_Ref!$C$2:$C$745, MATCH(C782, Poke_Ref!$B$2:$B$745,0)), 3), "")</f>
        <v/>
      </c>
      <c r="C782" s="128"/>
      <c r="D782" s="128"/>
      <c r="E782" s="129"/>
      <c r="F782" s="128"/>
      <c r="G782" s="129"/>
      <c r="H782" s="128"/>
      <c r="I782" s="128"/>
      <c r="J782" s="128"/>
      <c r="K782" s="128"/>
      <c r="L782" s="129"/>
      <c r="M782" s="129"/>
      <c r="N782" s="129"/>
      <c r="O782" s="129"/>
      <c r="P782" s="129"/>
      <c r="Q782" s="129"/>
      <c r="R782" s="117">
        <f t="shared" si="0"/>
        <v>0</v>
      </c>
      <c r="S782" s="118">
        <f t="shared" si="1"/>
        <v>0</v>
      </c>
      <c r="T782" s="128"/>
      <c r="U782" s="128"/>
      <c r="V782" s="119"/>
      <c r="W782" s="119" t="str">
        <f>IF( ISBLANK(C782), "", VLOOKUP(C782, Poke_Ref!B:D, 3, FALSE) )</f>
        <v/>
      </c>
      <c r="X782" s="120" t="str">
        <f>IF( ISBLANK(C782), "", VLOOKUP(C782, Poke_Ref!B:E, 4, FALSE) )</f>
        <v/>
      </c>
      <c r="Y782" s="128"/>
      <c r="Z782" s="128"/>
      <c r="AA782" s="128"/>
      <c r="AB782" s="128"/>
      <c r="AC782" s="122" t="e">
        <f>IF(VLOOKUP(C782,Hidden_Abilities!B$2:C989, 2, FALSE) = J782, "YES", "NO")</f>
        <v>#N/A</v>
      </c>
    </row>
    <row r="783" spans="1:29" ht="26.25" customHeight="1" x14ac:dyDescent="0.2">
      <c r="A783" s="87"/>
      <c r="B783" s="111" t="str">
        <f t="array" aca="1" ref="B783" ca="1">IFERROR(IMAGE(INDEX(Poke_Ref!$C$2:$C$745, MATCH(C783, Poke_Ref!$B$2:$B$745,0)), 3), "")</f>
        <v/>
      </c>
      <c r="C783" s="128"/>
      <c r="D783" s="128"/>
      <c r="E783" s="129"/>
      <c r="F783" s="128"/>
      <c r="G783" s="129"/>
      <c r="H783" s="128"/>
      <c r="I783" s="128"/>
      <c r="J783" s="128"/>
      <c r="K783" s="128"/>
      <c r="L783" s="129"/>
      <c r="M783" s="129"/>
      <c r="N783" s="129"/>
      <c r="O783" s="129"/>
      <c r="P783" s="129"/>
      <c r="Q783" s="129"/>
      <c r="R783" s="117">
        <f t="shared" si="0"/>
        <v>0</v>
      </c>
      <c r="S783" s="118">
        <f t="shared" si="1"/>
        <v>0</v>
      </c>
      <c r="T783" s="128"/>
      <c r="U783" s="128"/>
      <c r="V783" s="119"/>
      <c r="W783" s="119" t="str">
        <f>IF( ISBLANK(C783), "", VLOOKUP(C783, Poke_Ref!B:D, 3, FALSE) )</f>
        <v/>
      </c>
      <c r="X783" s="120" t="str">
        <f>IF( ISBLANK(C783), "", VLOOKUP(C783, Poke_Ref!B:E, 4, FALSE) )</f>
        <v/>
      </c>
      <c r="Y783" s="128"/>
      <c r="Z783" s="128"/>
      <c r="AA783" s="128"/>
      <c r="AB783" s="128"/>
      <c r="AC783" s="122" t="e">
        <f>IF(VLOOKUP(C783,Hidden_Abilities!B$2:C989, 2, FALSE) = J783, "YES", "NO")</f>
        <v>#N/A</v>
      </c>
    </row>
    <row r="784" spans="1:29" ht="26.25" customHeight="1" x14ac:dyDescent="0.2">
      <c r="A784" s="87"/>
      <c r="B784" s="111" t="str">
        <f t="array" aca="1" ref="B784" ca="1">IFERROR(IMAGE(INDEX(Poke_Ref!$C$2:$C$745, MATCH(C784, Poke_Ref!$B$2:$B$745,0)), 3), "")</f>
        <v/>
      </c>
      <c r="C784" s="128"/>
      <c r="D784" s="128"/>
      <c r="E784" s="129"/>
      <c r="F784" s="128"/>
      <c r="G784" s="129"/>
      <c r="H784" s="128"/>
      <c r="I784" s="128"/>
      <c r="J784" s="128"/>
      <c r="K784" s="128"/>
      <c r="L784" s="129"/>
      <c r="M784" s="129"/>
      <c r="N784" s="129"/>
      <c r="O784" s="129"/>
      <c r="P784" s="129"/>
      <c r="Q784" s="129"/>
      <c r="R784" s="117">
        <f t="shared" si="0"/>
        <v>0</v>
      </c>
      <c r="S784" s="118">
        <f t="shared" si="1"/>
        <v>0</v>
      </c>
      <c r="T784" s="128"/>
      <c r="U784" s="128"/>
      <c r="V784" s="119"/>
      <c r="W784" s="119" t="str">
        <f>IF( ISBLANK(C784), "", VLOOKUP(C784, Poke_Ref!B:D, 3, FALSE) )</f>
        <v/>
      </c>
      <c r="X784" s="120" t="str">
        <f>IF( ISBLANK(C784), "", VLOOKUP(C784, Poke_Ref!B:E, 4, FALSE) )</f>
        <v/>
      </c>
      <c r="Y784" s="128"/>
      <c r="Z784" s="128"/>
      <c r="AA784" s="128"/>
      <c r="AB784" s="128"/>
      <c r="AC784" s="122" t="e">
        <f>IF(VLOOKUP(C784,Hidden_Abilities!B$2:C989, 2, FALSE) = J784, "YES", "NO")</f>
        <v>#N/A</v>
      </c>
    </row>
    <row r="785" spans="1:29" ht="26.25" customHeight="1" x14ac:dyDescent="0.2">
      <c r="A785" s="87"/>
      <c r="B785" s="111" t="str">
        <f t="array" aca="1" ref="B785" ca="1">IFERROR(IMAGE(INDEX(Poke_Ref!$C$2:$C$745, MATCH(C785, Poke_Ref!$B$2:$B$745,0)), 3), "")</f>
        <v/>
      </c>
      <c r="C785" s="128"/>
      <c r="D785" s="128"/>
      <c r="E785" s="129"/>
      <c r="F785" s="128"/>
      <c r="G785" s="129"/>
      <c r="H785" s="128"/>
      <c r="I785" s="128"/>
      <c r="J785" s="128"/>
      <c r="K785" s="128"/>
      <c r="L785" s="129"/>
      <c r="M785" s="129"/>
      <c r="N785" s="129"/>
      <c r="O785" s="129"/>
      <c r="P785" s="129"/>
      <c r="Q785" s="129"/>
      <c r="R785" s="117">
        <f t="shared" si="0"/>
        <v>0</v>
      </c>
      <c r="S785" s="118">
        <f t="shared" si="1"/>
        <v>0</v>
      </c>
      <c r="T785" s="128"/>
      <c r="U785" s="128"/>
      <c r="V785" s="119"/>
      <c r="W785" s="119" t="str">
        <f>IF( ISBLANK(C785), "", VLOOKUP(C785, Poke_Ref!B:D, 3, FALSE) )</f>
        <v/>
      </c>
      <c r="X785" s="120" t="str">
        <f>IF( ISBLANK(C785), "", VLOOKUP(C785, Poke_Ref!B:E, 4, FALSE) )</f>
        <v/>
      </c>
      <c r="Y785" s="128"/>
      <c r="Z785" s="128"/>
      <c r="AA785" s="128"/>
      <c r="AB785" s="128"/>
      <c r="AC785" s="122" t="e">
        <f>IF(VLOOKUP(C785,Hidden_Abilities!B$2:C989, 2, FALSE) = J785, "YES", "NO")</f>
        <v>#N/A</v>
      </c>
    </row>
    <row r="786" spans="1:29" ht="26.25" customHeight="1" x14ac:dyDescent="0.2">
      <c r="A786" s="87"/>
      <c r="B786" s="111" t="str">
        <f t="array" aca="1" ref="B786" ca="1">IFERROR(IMAGE(INDEX(Poke_Ref!$C$2:$C$745, MATCH(C786, Poke_Ref!$B$2:$B$745,0)), 3), "")</f>
        <v/>
      </c>
      <c r="C786" s="128"/>
      <c r="D786" s="128"/>
      <c r="E786" s="129"/>
      <c r="F786" s="128"/>
      <c r="G786" s="129"/>
      <c r="H786" s="128"/>
      <c r="I786" s="128"/>
      <c r="J786" s="128"/>
      <c r="K786" s="128"/>
      <c r="L786" s="129"/>
      <c r="M786" s="129"/>
      <c r="N786" s="129"/>
      <c r="O786" s="129"/>
      <c r="P786" s="129"/>
      <c r="Q786" s="129"/>
      <c r="R786" s="117">
        <f t="shared" si="0"/>
        <v>0</v>
      </c>
      <c r="S786" s="118">
        <f t="shared" si="1"/>
        <v>0</v>
      </c>
      <c r="T786" s="128"/>
      <c r="U786" s="128"/>
      <c r="V786" s="119"/>
      <c r="W786" s="119" t="str">
        <f>IF( ISBLANK(C786), "", VLOOKUP(C786, Poke_Ref!B:D, 3, FALSE) )</f>
        <v/>
      </c>
      <c r="X786" s="120" t="str">
        <f>IF( ISBLANK(C786), "", VLOOKUP(C786, Poke_Ref!B:E, 4, FALSE) )</f>
        <v/>
      </c>
      <c r="Y786" s="128"/>
      <c r="Z786" s="128"/>
      <c r="AA786" s="128"/>
      <c r="AB786" s="128"/>
      <c r="AC786" s="122" t="e">
        <f>IF(VLOOKUP(C786,Hidden_Abilities!B$2:C989, 2, FALSE) = J786, "YES", "NO")</f>
        <v>#N/A</v>
      </c>
    </row>
    <row r="787" spans="1:29" ht="26.25" customHeight="1" x14ac:dyDescent="0.2">
      <c r="A787" s="87"/>
      <c r="B787" s="111" t="str">
        <f t="array" aca="1" ref="B787" ca="1">IFERROR(IMAGE(INDEX(Poke_Ref!$C$2:$C$745, MATCH(C787, Poke_Ref!$B$2:$B$745,0)), 3), "")</f>
        <v/>
      </c>
      <c r="C787" s="128"/>
      <c r="D787" s="128"/>
      <c r="E787" s="129"/>
      <c r="F787" s="128"/>
      <c r="G787" s="129"/>
      <c r="H787" s="128"/>
      <c r="I787" s="128"/>
      <c r="J787" s="128"/>
      <c r="K787" s="128"/>
      <c r="L787" s="129"/>
      <c r="M787" s="129"/>
      <c r="N787" s="129"/>
      <c r="O787" s="129"/>
      <c r="P787" s="129"/>
      <c r="Q787" s="129"/>
      <c r="R787" s="117">
        <f t="shared" si="0"/>
        <v>0</v>
      </c>
      <c r="S787" s="118">
        <f t="shared" si="1"/>
        <v>0</v>
      </c>
      <c r="T787" s="128"/>
      <c r="U787" s="128"/>
      <c r="V787" s="119"/>
      <c r="W787" s="119" t="str">
        <f>IF( ISBLANK(C787), "", VLOOKUP(C787, Poke_Ref!B:D, 3, FALSE) )</f>
        <v/>
      </c>
      <c r="X787" s="120" t="str">
        <f>IF( ISBLANK(C787), "", VLOOKUP(C787, Poke_Ref!B:E, 4, FALSE) )</f>
        <v/>
      </c>
      <c r="Y787" s="128"/>
      <c r="Z787" s="128"/>
      <c r="AA787" s="128"/>
      <c r="AB787" s="128"/>
      <c r="AC787" s="122" t="e">
        <f>IF(VLOOKUP(C787,Hidden_Abilities!B$2:C989, 2, FALSE) = J787, "YES", "NO")</f>
        <v>#N/A</v>
      </c>
    </row>
    <row r="788" spans="1:29" ht="26.25" customHeight="1" x14ac:dyDescent="0.2">
      <c r="A788" s="87"/>
      <c r="B788" s="111" t="str">
        <f t="array" aca="1" ref="B788" ca="1">IFERROR(IMAGE(INDEX(Poke_Ref!$C$2:$C$745, MATCH(C788, Poke_Ref!$B$2:$B$745,0)), 3), "")</f>
        <v/>
      </c>
      <c r="C788" s="128"/>
      <c r="D788" s="128"/>
      <c r="E788" s="129"/>
      <c r="F788" s="128"/>
      <c r="G788" s="129"/>
      <c r="H788" s="128"/>
      <c r="I788" s="128"/>
      <c r="J788" s="128"/>
      <c r="K788" s="128"/>
      <c r="L788" s="129"/>
      <c r="M788" s="129"/>
      <c r="N788" s="129"/>
      <c r="O788" s="129"/>
      <c r="P788" s="129"/>
      <c r="Q788" s="129"/>
      <c r="R788" s="117">
        <f t="shared" si="0"/>
        <v>0</v>
      </c>
      <c r="S788" s="118">
        <f t="shared" si="1"/>
        <v>0</v>
      </c>
      <c r="T788" s="128"/>
      <c r="U788" s="128"/>
      <c r="V788" s="119"/>
      <c r="W788" s="119" t="str">
        <f>IF( ISBLANK(C788), "", VLOOKUP(C788, Poke_Ref!B:D, 3, FALSE) )</f>
        <v/>
      </c>
      <c r="X788" s="120" t="str">
        <f>IF( ISBLANK(C788), "", VLOOKUP(C788, Poke_Ref!B:E, 4, FALSE) )</f>
        <v/>
      </c>
      <c r="Y788" s="128"/>
      <c r="Z788" s="128"/>
      <c r="AA788" s="128"/>
      <c r="AB788" s="128"/>
      <c r="AC788" s="122" t="e">
        <f>IF(VLOOKUP(C788,Hidden_Abilities!B$2:C989, 2, FALSE) = J788, "YES", "NO")</f>
        <v>#N/A</v>
      </c>
    </row>
    <row r="789" spans="1:29" ht="26.25" customHeight="1" x14ac:dyDescent="0.2">
      <c r="A789" s="87"/>
      <c r="B789" s="111" t="str">
        <f t="array" aca="1" ref="B789" ca="1">IFERROR(IMAGE(INDEX(Poke_Ref!$C$2:$C$745, MATCH(C789, Poke_Ref!$B$2:$B$745,0)), 3), "")</f>
        <v/>
      </c>
      <c r="C789" s="128"/>
      <c r="D789" s="128"/>
      <c r="E789" s="129"/>
      <c r="F789" s="128"/>
      <c r="G789" s="129"/>
      <c r="H789" s="128"/>
      <c r="I789" s="128"/>
      <c r="J789" s="128"/>
      <c r="K789" s="128"/>
      <c r="L789" s="129"/>
      <c r="M789" s="129"/>
      <c r="N789" s="129"/>
      <c r="O789" s="129"/>
      <c r="P789" s="129"/>
      <c r="Q789" s="129"/>
      <c r="R789" s="117">
        <f t="shared" si="0"/>
        <v>0</v>
      </c>
      <c r="S789" s="118">
        <f t="shared" si="1"/>
        <v>0</v>
      </c>
      <c r="T789" s="128"/>
      <c r="U789" s="128"/>
      <c r="V789" s="119"/>
      <c r="W789" s="119" t="str">
        <f>IF( ISBLANK(C789), "", VLOOKUP(C789, Poke_Ref!B:D, 3, FALSE) )</f>
        <v/>
      </c>
      <c r="X789" s="120" t="str">
        <f>IF( ISBLANK(C789), "", VLOOKUP(C789, Poke_Ref!B:E, 4, FALSE) )</f>
        <v/>
      </c>
      <c r="Y789" s="128"/>
      <c r="Z789" s="128"/>
      <c r="AA789" s="128"/>
      <c r="AB789" s="128"/>
      <c r="AC789" s="122" t="e">
        <f>IF(VLOOKUP(C789,Hidden_Abilities!B$2:C989, 2, FALSE) = J789, "YES", "NO")</f>
        <v>#N/A</v>
      </c>
    </row>
    <row r="790" spans="1:29" ht="26.25" customHeight="1" x14ac:dyDescent="0.2">
      <c r="A790" s="87"/>
      <c r="B790" s="111" t="str">
        <f t="array" aca="1" ref="B790" ca="1">IFERROR(IMAGE(INDEX(Poke_Ref!$C$2:$C$745, MATCH(C790, Poke_Ref!$B$2:$B$745,0)), 3), "")</f>
        <v/>
      </c>
      <c r="C790" s="128"/>
      <c r="D790" s="128"/>
      <c r="E790" s="129"/>
      <c r="F790" s="128"/>
      <c r="G790" s="129"/>
      <c r="H790" s="128"/>
      <c r="I790" s="128"/>
      <c r="J790" s="128"/>
      <c r="K790" s="128"/>
      <c r="L790" s="129"/>
      <c r="M790" s="129"/>
      <c r="N790" s="129"/>
      <c r="O790" s="129"/>
      <c r="P790" s="129"/>
      <c r="Q790" s="129"/>
      <c r="R790" s="117">
        <f t="shared" si="0"/>
        <v>0</v>
      </c>
      <c r="S790" s="118">
        <f t="shared" si="1"/>
        <v>0</v>
      </c>
      <c r="T790" s="128"/>
      <c r="U790" s="128"/>
      <c r="V790" s="119"/>
      <c r="W790" s="119" t="str">
        <f>IF( ISBLANK(C790), "", VLOOKUP(C790, Poke_Ref!B:D, 3, FALSE) )</f>
        <v/>
      </c>
      <c r="X790" s="120" t="str">
        <f>IF( ISBLANK(C790), "", VLOOKUP(C790, Poke_Ref!B:E, 4, FALSE) )</f>
        <v/>
      </c>
      <c r="Y790" s="128"/>
      <c r="Z790" s="128"/>
      <c r="AA790" s="128"/>
      <c r="AB790" s="128"/>
      <c r="AC790" s="122" t="e">
        <f>IF(VLOOKUP(C790,Hidden_Abilities!B$2:C989, 2, FALSE) = J790, "YES", "NO")</f>
        <v>#N/A</v>
      </c>
    </row>
    <row r="791" spans="1:29" ht="26.25" customHeight="1" x14ac:dyDescent="0.2">
      <c r="A791" s="87"/>
      <c r="B791" s="111" t="str">
        <f t="array" aca="1" ref="B791" ca="1">IFERROR(IMAGE(INDEX(Poke_Ref!$C$2:$C$745, MATCH(C791, Poke_Ref!$B$2:$B$745,0)), 3), "")</f>
        <v/>
      </c>
      <c r="C791" s="128"/>
      <c r="D791" s="128"/>
      <c r="E791" s="129"/>
      <c r="F791" s="128"/>
      <c r="G791" s="129"/>
      <c r="H791" s="128"/>
      <c r="I791" s="128"/>
      <c r="J791" s="128"/>
      <c r="K791" s="128"/>
      <c r="L791" s="129"/>
      <c r="M791" s="129"/>
      <c r="N791" s="129"/>
      <c r="O791" s="129"/>
      <c r="P791" s="129"/>
      <c r="Q791" s="129"/>
      <c r="R791" s="117">
        <f t="shared" si="0"/>
        <v>0</v>
      </c>
      <c r="S791" s="118">
        <f t="shared" si="1"/>
        <v>0</v>
      </c>
      <c r="T791" s="128"/>
      <c r="U791" s="128"/>
      <c r="V791" s="119"/>
      <c r="W791" s="119" t="str">
        <f>IF( ISBLANK(C791), "", VLOOKUP(C791, Poke_Ref!B:D, 3, FALSE) )</f>
        <v/>
      </c>
      <c r="X791" s="120" t="str">
        <f>IF( ISBLANK(C791), "", VLOOKUP(C791, Poke_Ref!B:E, 4, FALSE) )</f>
        <v/>
      </c>
      <c r="Y791" s="128"/>
      <c r="Z791" s="128"/>
      <c r="AA791" s="128"/>
      <c r="AB791" s="128"/>
      <c r="AC791" s="122" t="e">
        <f>IF(VLOOKUP(C791,Hidden_Abilities!B$2:C989, 2, FALSE) = J791, "YES", "NO")</f>
        <v>#N/A</v>
      </c>
    </row>
    <row r="792" spans="1:29" ht="26.25" customHeight="1" x14ac:dyDescent="0.2">
      <c r="A792" s="87"/>
      <c r="B792" s="111" t="str">
        <f t="array" aca="1" ref="B792" ca="1">IFERROR(IMAGE(INDEX(Poke_Ref!$C$2:$C$745, MATCH(C792, Poke_Ref!$B$2:$B$745,0)), 3), "")</f>
        <v/>
      </c>
      <c r="C792" s="128"/>
      <c r="D792" s="128"/>
      <c r="E792" s="129"/>
      <c r="F792" s="128"/>
      <c r="G792" s="129"/>
      <c r="H792" s="128"/>
      <c r="I792" s="128"/>
      <c r="J792" s="128"/>
      <c r="K792" s="128"/>
      <c r="L792" s="129"/>
      <c r="M792" s="129"/>
      <c r="N792" s="129"/>
      <c r="O792" s="129"/>
      <c r="P792" s="129"/>
      <c r="Q792" s="129"/>
      <c r="R792" s="117">
        <f t="shared" si="0"/>
        <v>0</v>
      </c>
      <c r="S792" s="118">
        <f t="shared" si="1"/>
        <v>0</v>
      </c>
      <c r="T792" s="128"/>
      <c r="U792" s="128"/>
      <c r="V792" s="119"/>
      <c r="W792" s="119" t="str">
        <f>IF( ISBLANK(C792), "", VLOOKUP(C792, Poke_Ref!B:D, 3, FALSE) )</f>
        <v/>
      </c>
      <c r="X792" s="120" t="str">
        <f>IF( ISBLANK(C792), "", VLOOKUP(C792, Poke_Ref!B:E, 4, FALSE) )</f>
        <v/>
      </c>
      <c r="Y792" s="128"/>
      <c r="Z792" s="128"/>
      <c r="AA792" s="128"/>
      <c r="AB792" s="128"/>
      <c r="AC792" s="122" t="e">
        <f>IF(VLOOKUP(C792,Hidden_Abilities!B$2:C989, 2, FALSE) = J792, "YES", "NO")</f>
        <v>#N/A</v>
      </c>
    </row>
    <row r="793" spans="1:29" ht="26.25" customHeight="1" x14ac:dyDescent="0.2">
      <c r="A793" s="87"/>
      <c r="B793" s="111" t="str">
        <f t="array" aca="1" ref="B793" ca="1">IFERROR(IMAGE(INDEX(Poke_Ref!$C$2:$C$745, MATCH(C793, Poke_Ref!$B$2:$B$745,0)), 3), "")</f>
        <v/>
      </c>
      <c r="C793" s="128"/>
      <c r="D793" s="128"/>
      <c r="E793" s="129"/>
      <c r="F793" s="128"/>
      <c r="G793" s="129"/>
      <c r="H793" s="128"/>
      <c r="I793" s="128"/>
      <c r="J793" s="128"/>
      <c r="K793" s="128"/>
      <c r="L793" s="129"/>
      <c r="M793" s="129"/>
      <c r="N793" s="129"/>
      <c r="O793" s="129"/>
      <c r="P793" s="129"/>
      <c r="Q793" s="129"/>
      <c r="R793" s="117">
        <f t="shared" si="0"/>
        <v>0</v>
      </c>
      <c r="S793" s="118">
        <f t="shared" si="1"/>
        <v>0</v>
      </c>
      <c r="T793" s="128"/>
      <c r="U793" s="128"/>
      <c r="V793" s="119"/>
      <c r="W793" s="119" t="str">
        <f>IF( ISBLANK(C793), "", VLOOKUP(C793, Poke_Ref!B:D, 3, FALSE) )</f>
        <v/>
      </c>
      <c r="X793" s="120" t="str">
        <f>IF( ISBLANK(C793), "", VLOOKUP(C793, Poke_Ref!B:E, 4, FALSE) )</f>
        <v/>
      </c>
      <c r="Y793" s="128"/>
      <c r="Z793" s="128"/>
      <c r="AA793" s="128"/>
      <c r="AB793" s="128"/>
      <c r="AC793" s="122" t="e">
        <f>IF(VLOOKUP(C793,Hidden_Abilities!B$2:C989, 2, FALSE) = J793, "YES", "NO")</f>
        <v>#N/A</v>
      </c>
    </row>
    <row r="794" spans="1:29" ht="26.25" customHeight="1" x14ac:dyDescent="0.2">
      <c r="A794" s="87"/>
      <c r="B794" s="111" t="str">
        <f t="array" aca="1" ref="B794" ca="1">IFERROR(IMAGE(INDEX(Poke_Ref!$C$2:$C$745, MATCH(C794, Poke_Ref!$B$2:$B$745,0)), 3), "")</f>
        <v/>
      </c>
      <c r="C794" s="128"/>
      <c r="D794" s="128"/>
      <c r="E794" s="129"/>
      <c r="F794" s="128"/>
      <c r="G794" s="129"/>
      <c r="H794" s="128"/>
      <c r="I794" s="128"/>
      <c r="J794" s="128"/>
      <c r="K794" s="128"/>
      <c r="L794" s="129"/>
      <c r="M794" s="129"/>
      <c r="N794" s="129"/>
      <c r="O794" s="129"/>
      <c r="P794" s="129"/>
      <c r="Q794" s="129"/>
      <c r="R794" s="117">
        <f t="shared" si="0"/>
        <v>0</v>
      </c>
      <c r="S794" s="118">
        <f t="shared" si="1"/>
        <v>0</v>
      </c>
      <c r="T794" s="128"/>
      <c r="U794" s="128"/>
      <c r="V794" s="119"/>
      <c r="W794" s="119" t="str">
        <f>IF( ISBLANK(C794), "", VLOOKUP(C794, Poke_Ref!B:D, 3, FALSE) )</f>
        <v/>
      </c>
      <c r="X794" s="120" t="str">
        <f>IF( ISBLANK(C794), "", VLOOKUP(C794, Poke_Ref!B:E, 4, FALSE) )</f>
        <v/>
      </c>
      <c r="Y794" s="128"/>
      <c r="Z794" s="128"/>
      <c r="AA794" s="128"/>
      <c r="AB794" s="128"/>
      <c r="AC794" s="122" t="e">
        <f>IF(VLOOKUP(C794,Hidden_Abilities!B$2:C989, 2, FALSE) = J794, "YES", "NO")</f>
        <v>#N/A</v>
      </c>
    </row>
    <row r="795" spans="1:29" ht="26.25" customHeight="1" x14ac:dyDescent="0.2">
      <c r="A795" s="87"/>
      <c r="B795" s="111" t="str">
        <f t="array" aca="1" ref="B795" ca="1">IFERROR(IMAGE(INDEX(Poke_Ref!$C$2:$C$745, MATCH(C795, Poke_Ref!$B$2:$B$745,0)), 3), "")</f>
        <v/>
      </c>
      <c r="C795" s="128"/>
      <c r="D795" s="128"/>
      <c r="E795" s="129"/>
      <c r="F795" s="128"/>
      <c r="G795" s="129"/>
      <c r="H795" s="128"/>
      <c r="I795" s="128"/>
      <c r="J795" s="128"/>
      <c r="K795" s="128"/>
      <c r="L795" s="129"/>
      <c r="M795" s="129"/>
      <c r="N795" s="129"/>
      <c r="O795" s="129"/>
      <c r="P795" s="129"/>
      <c r="Q795" s="129"/>
      <c r="R795" s="117">
        <f t="shared" si="0"/>
        <v>0</v>
      </c>
      <c r="S795" s="118">
        <f t="shared" si="1"/>
        <v>0</v>
      </c>
      <c r="T795" s="128"/>
      <c r="U795" s="128"/>
      <c r="V795" s="119"/>
      <c r="W795" s="119" t="str">
        <f>IF( ISBLANK(C795), "", VLOOKUP(C795, Poke_Ref!B:D, 3, FALSE) )</f>
        <v/>
      </c>
      <c r="X795" s="120" t="str">
        <f>IF( ISBLANK(C795), "", VLOOKUP(C795, Poke_Ref!B:E, 4, FALSE) )</f>
        <v/>
      </c>
      <c r="Y795" s="128"/>
      <c r="Z795" s="128"/>
      <c r="AA795" s="128"/>
      <c r="AB795" s="128"/>
      <c r="AC795" s="122" t="e">
        <f>IF(VLOOKUP(C795,Hidden_Abilities!B$2:C989, 2, FALSE) = J795, "YES", "NO")</f>
        <v>#N/A</v>
      </c>
    </row>
    <row r="796" spans="1:29" ht="26.25" customHeight="1" x14ac:dyDescent="0.2">
      <c r="A796" s="87"/>
      <c r="B796" s="111" t="str">
        <f t="array" aca="1" ref="B796" ca="1">IFERROR(IMAGE(INDEX(Poke_Ref!$C$2:$C$745, MATCH(C796, Poke_Ref!$B$2:$B$745,0)), 3), "")</f>
        <v/>
      </c>
      <c r="C796" s="128"/>
      <c r="D796" s="128"/>
      <c r="E796" s="129"/>
      <c r="F796" s="128"/>
      <c r="G796" s="129"/>
      <c r="H796" s="128"/>
      <c r="I796" s="128"/>
      <c r="J796" s="128"/>
      <c r="K796" s="128"/>
      <c r="L796" s="129"/>
      <c r="M796" s="129"/>
      <c r="N796" s="129"/>
      <c r="O796" s="129"/>
      <c r="P796" s="129"/>
      <c r="Q796" s="129"/>
      <c r="R796" s="117">
        <f t="shared" si="0"/>
        <v>0</v>
      </c>
      <c r="S796" s="118">
        <f t="shared" si="1"/>
        <v>0</v>
      </c>
      <c r="T796" s="128"/>
      <c r="U796" s="128"/>
      <c r="V796" s="119"/>
      <c r="W796" s="119" t="str">
        <f>IF( ISBLANK(C796), "", VLOOKUP(C796, Poke_Ref!B:D, 3, FALSE) )</f>
        <v/>
      </c>
      <c r="X796" s="120" t="str">
        <f>IF( ISBLANK(C796), "", VLOOKUP(C796, Poke_Ref!B:E, 4, FALSE) )</f>
        <v/>
      </c>
      <c r="Y796" s="128"/>
      <c r="Z796" s="128"/>
      <c r="AA796" s="128"/>
      <c r="AB796" s="128"/>
      <c r="AC796" s="122" t="e">
        <f>IF(VLOOKUP(C796,Hidden_Abilities!B$2:C989, 2, FALSE) = J796, "YES", "NO")</f>
        <v>#N/A</v>
      </c>
    </row>
    <row r="797" spans="1:29" ht="26.25" customHeight="1" x14ac:dyDescent="0.2">
      <c r="A797" s="87"/>
      <c r="B797" s="111" t="str">
        <f t="array" aca="1" ref="B797" ca="1">IFERROR(IMAGE(INDEX(Poke_Ref!$C$2:$C$745, MATCH(C797, Poke_Ref!$B$2:$B$745,0)), 3), "")</f>
        <v/>
      </c>
      <c r="C797" s="128"/>
      <c r="D797" s="128"/>
      <c r="E797" s="129"/>
      <c r="F797" s="128"/>
      <c r="G797" s="129"/>
      <c r="H797" s="128"/>
      <c r="I797" s="128"/>
      <c r="J797" s="128"/>
      <c r="K797" s="128"/>
      <c r="L797" s="129"/>
      <c r="M797" s="129"/>
      <c r="N797" s="129"/>
      <c r="O797" s="129"/>
      <c r="P797" s="129"/>
      <c r="Q797" s="129"/>
      <c r="R797" s="117">
        <f t="shared" si="0"/>
        <v>0</v>
      </c>
      <c r="S797" s="118">
        <f t="shared" si="1"/>
        <v>0</v>
      </c>
      <c r="T797" s="128"/>
      <c r="U797" s="128"/>
      <c r="V797" s="119"/>
      <c r="W797" s="119" t="str">
        <f>IF( ISBLANK(C797), "", VLOOKUP(C797, Poke_Ref!B:D, 3, FALSE) )</f>
        <v/>
      </c>
      <c r="X797" s="120" t="str">
        <f>IF( ISBLANK(C797), "", VLOOKUP(C797, Poke_Ref!B:E, 4, FALSE) )</f>
        <v/>
      </c>
      <c r="Y797" s="128"/>
      <c r="Z797" s="128"/>
      <c r="AA797" s="128"/>
      <c r="AB797" s="128"/>
      <c r="AC797" s="122" t="e">
        <f>IF(VLOOKUP(C797,Hidden_Abilities!B$2:C989, 2, FALSE) = J797, "YES", "NO")</f>
        <v>#N/A</v>
      </c>
    </row>
    <row r="798" spans="1:29" ht="26.25" customHeight="1" x14ac:dyDescent="0.2">
      <c r="A798" s="87"/>
      <c r="B798" s="111" t="str">
        <f t="array" aca="1" ref="B798" ca="1">IFERROR(IMAGE(INDEX(Poke_Ref!$C$2:$C$745, MATCH(C798, Poke_Ref!$B$2:$B$745,0)), 3), "")</f>
        <v/>
      </c>
      <c r="C798" s="128"/>
      <c r="D798" s="128"/>
      <c r="E798" s="129"/>
      <c r="F798" s="128"/>
      <c r="G798" s="129"/>
      <c r="H798" s="128"/>
      <c r="I798" s="128"/>
      <c r="J798" s="128"/>
      <c r="K798" s="128"/>
      <c r="L798" s="129"/>
      <c r="M798" s="129"/>
      <c r="N798" s="129"/>
      <c r="O798" s="129"/>
      <c r="P798" s="129"/>
      <c r="Q798" s="129"/>
      <c r="R798" s="117">
        <f t="shared" si="0"/>
        <v>0</v>
      </c>
      <c r="S798" s="118">
        <f t="shared" si="1"/>
        <v>0</v>
      </c>
      <c r="T798" s="128"/>
      <c r="U798" s="128"/>
      <c r="V798" s="119"/>
      <c r="W798" s="119" t="str">
        <f>IF( ISBLANK(C798), "", VLOOKUP(C798, Poke_Ref!B:D, 3, FALSE) )</f>
        <v/>
      </c>
      <c r="X798" s="120" t="str">
        <f>IF( ISBLANK(C798), "", VLOOKUP(C798, Poke_Ref!B:E, 4, FALSE) )</f>
        <v/>
      </c>
      <c r="Y798" s="128"/>
      <c r="Z798" s="128"/>
      <c r="AA798" s="128"/>
      <c r="AB798" s="128"/>
      <c r="AC798" s="122" t="e">
        <f>IF(VLOOKUP(C798,Hidden_Abilities!B$2:C989, 2, FALSE) = J798, "YES", "NO")</f>
        <v>#N/A</v>
      </c>
    </row>
    <row r="799" spans="1:29" ht="26.25" customHeight="1" x14ac:dyDescent="0.2">
      <c r="A799" s="87"/>
      <c r="B799" s="111" t="str">
        <f t="array" aca="1" ref="B799" ca="1">IFERROR(IMAGE(INDEX(Poke_Ref!$C$2:$C$745, MATCH(C799, Poke_Ref!$B$2:$B$745,0)), 3), "")</f>
        <v/>
      </c>
      <c r="C799" s="128"/>
      <c r="D799" s="128"/>
      <c r="E799" s="129"/>
      <c r="F799" s="128"/>
      <c r="G799" s="129"/>
      <c r="H799" s="128"/>
      <c r="I799" s="128"/>
      <c r="J799" s="128"/>
      <c r="K799" s="128"/>
      <c r="L799" s="129"/>
      <c r="M799" s="129"/>
      <c r="N799" s="129"/>
      <c r="O799" s="129"/>
      <c r="P799" s="129"/>
      <c r="Q799" s="129"/>
      <c r="R799" s="117">
        <f t="shared" si="0"/>
        <v>0</v>
      </c>
      <c r="S799" s="118">
        <f t="shared" si="1"/>
        <v>0</v>
      </c>
      <c r="T799" s="128"/>
      <c r="U799" s="128"/>
      <c r="V799" s="119"/>
      <c r="W799" s="119" t="str">
        <f>IF( ISBLANK(C799), "", VLOOKUP(C799, Poke_Ref!B:D, 3, FALSE) )</f>
        <v/>
      </c>
      <c r="X799" s="120" t="str">
        <f>IF( ISBLANK(C799), "", VLOOKUP(C799, Poke_Ref!B:E, 4, FALSE) )</f>
        <v/>
      </c>
      <c r="Y799" s="128"/>
      <c r="Z799" s="128"/>
      <c r="AA799" s="128"/>
      <c r="AB799" s="128"/>
      <c r="AC799" s="122" t="e">
        <f>IF(VLOOKUP(C799,Hidden_Abilities!B$2:C989, 2, FALSE) = J799, "YES", "NO")</f>
        <v>#N/A</v>
      </c>
    </row>
    <row r="800" spans="1:29" ht="26.25" customHeight="1" x14ac:dyDescent="0.2">
      <c r="A800" s="87"/>
      <c r="B800" s="111" t="str">
        <f t="array" aca="1" ref="B800" ca="1">IFERROR(IMAGE(INDEX(Poke_Ref!$C$2:$C$745, MATCH(C800, Poke_Ref!$B$2:$B$745,0)), 3), "")</f>
        <v/>
      </c>
      <c r="C800" s="128"/>
      <c r="D800" s="128"/>
      <c r="E800" s="129"/>
      <c r="F800" s="128"/>
      <c r="G800" s="129"/>
      <c r="H800" s="128"/>
      <c r="I800" s="128"/>
      <c r="J800" s="128"/>
      <c r="K800" s="128"/>
      <c r="L800" s="129"/>
      <c r="M800" s="129"/>
      <c r="N800" s="129"/>
      <c r="O800" s="129"/>
      <c r="P800" s="129"/>
      <c r="Q800" s="129"/>
      <c r="R800" s="117">
        <f t="shared" si="0"/>
        <v>0</v>
      </c>
      <c r="S800" s="118">
        <f t="shared" si="1"/>
        <v>0</v>
      </c>
      <c r="T800" s="128"/>
      <c r="U800" s="128"/>
      <c r="V800" s="119"/>
      <c r="W800" s="119" t="str">
        <f>IF( ISBLANK(C800), "", VLOOKUP(C800, Poke_Ref!B:D, 3, FALSE) )</f>
        <v/>
      </c>
      <c r="X800" s="120" t="str">
        <f>IF( ISBLANK(C800), "", VLOOKUP(C800, Poke_Ref!B:E, 4, FALSE) )</f>
        <v/>
      </c>
      <c r="Y800" s="128"/>
      <c r="Z800" s="128"/>
      <c r="AA800" s="128"/>
      <c r="AB800" s="128"/>
      <c r="AC800" s="122" t="e">
        <f>IF(VLOOKUP(C800,Hidden_Abilities!B$2:C989, 2, FALSE) = J800, "YES", "NO")</f>
        <v>#N/A</v>
      </c>
    </row>
    <row r="801" spans="1:29" ht="26.25" customHeight="1" x14ac:dyDescent="0.2">
      <c r="A801" s="87"/>
      <c r="B801" s="111" t="str">
        <f t="array" aca="1" ref="B801" ca="1">IFERROR(IMAGE(INDEX(Poke_Ref!$C$2:$C$745, MATCH(C801, Poke_Ref!$B$2:$B$745,0)), 3), "")</f>
        <v/>
      </c>
      <c r="C801" s="128"/>
      <c r="D801" s="128"/>
      <c r="E801" s="129"/>
      <c r="F801" s="128"/>
      <c r="G801" s="129"/>
      <c r="H801" s="128"/>
      <c r="I801" s="128"/>
      <c r="J801" s="128"/>
      <c r="K801" s="128"/>
      <c r="L801" s="129"/>
      <c r="M801" s="129"/>
      <c r="N801" s="129"/>
      <c r="O801" s="129"/>
      <c r="P801" s="129"/>
      <c r="Q801" s="129"/>
      <c r="R801" s="117">
        <f t="shared" si="0"/>
        <v>0</v>
      </c>
      <c r="S801" s="118">
        <f t="shared" si="1"/>
        <v>0</v>
      </c>
      <c r="T801" s="128"/>
      <c r="U801" s="128"/>
      <c r="V801" s="119"/>
      <c r="W801" s="119" t="str">
        <f>IF( ISBLANK(C801), "", VLOOKUP(C801, Poke_Ref!B:D, 3, FALSE) )</f>
        <v/>
      </c>
      <c r="X801" s="120" t="str">
        <f>IF( ISBLANK(C801), "", VLOOKUP(C801, Poke_Ref!B:E, 4, FALSE) )</f>
        <v/>
      </c>
      <c r="Y801" s="128"/>
      <c r="Z801" s="128"/>
      <c r="AA801" s="128"/>
      <c r="AB801" s="128"/>
      <c r="AC801" s="122" t="e">
        <f>IF(VLOOKUP(C801,Hidden_Abilities!B$2:C989, 2, FALSE) = J801, "YES", "NO")</f>
        <v>#N/A</v>
      </c>
    </row>
    <row r="802" spans="1:29" ht="26.25" customHeight="1" x14ac:dyDescent="0.2">
      <c r="A802" s="87"/>
      <c r="B802" s="111" t="str">
        <f t="array" aca="1" ref="B802" ca="1">IFERROR(IMAGE(INDEX(Poke_Ref!$C$2:$C$745, MATCH(C802, Poke_Ref!$B$2:$B$745,0)), 3), "")</f>
        <v/>
      </c>
      <c r="C802" s="128"/>
      <c r="D802" s="128"/>
      <c r="E802" s="129"/>
      <c r="F802" s="128"/>
      <c r="G802" s="129"/>
      <c r="H802" s="128"/>
      <c r="I802" s="128"/>
      <c r="J802" s="128"/>
      <c r="K802" s="128"/>
      <c r="L802" s="129"/>
      <c r="M802" s="129"/>
      <c r="N802" s="129"/>
      <c r="O802" s="129"/>
      <c r="P802" s="129"/>
      <c r="Q802" s="129"/>
      <c r="R802" s="117">
        <f t="shared" si="0"/>
        <v>0</v>
      </c>
      <c r="S802" s="118">
        <f t="shared" si="1"/>
        <v>0</v>
      </c>
      <c r="T802" s="128"/>
      <c r="U802" s="128"/>
      <c r="V802" s="119"/>
      <c r="W802" s="119" t="str">
        <f>IF( ISBLANK(C802), "", VLOOKUP(C802, Poke_Ref!B:D, 3, FALSE) )</f>
        <v/>
      </c>
      <c r="X802" s="120" t="str">
        <f>IF( ISBLANK(C802), "", VLOOKUP(C802, Poke_Ref!B:E, 4, FALSE) )</f>
        <v/>
      </c>
      <c r="Y802" s="128"/>
      <c r="Z802" s="128"/>
      <c r="AA802" s="128"/>
      <c r="AB802" s="128"/>
      <c r="AC802" s="122" t="e">
        <f>IF(VLOOKUP(C802,Hidden_Abilities!B$2:C989, 2, FALSE) = J802, "YES", "NO")</f>
        <v>#N/A</v>
      </c>
    </row>
    <row r="803" spans="1:29" ht="26.25" customHeight="1" x14ac:dyDescent="0.2">
      <c r="A803" s="87"/>
      <c r="B803" s="111" t="str">
        <f t="array" aca="1" ref="B803" ca="1">IFERROR(IMAGE(INDEX(Poke_Ref!$C$2:$C$745, MATCH(C803, Poke_Ref!$B$2:$B$745,0)), 3), "")</f>
        <v/>
      </c>
      <c r="C803" s="128"/>
      <c r="D803" s="128"/>
      <c r="E803" s="129"/>
      <c r="F803" s="128"/>
      <c r="G803" s="129"/>
      <c r="H803" s="128"/>
      <c r="I803" s="128"/>
      <c r="J803" s="128"/>
      <c r="K803" s="128"/>
      <c r="L803" s="129"/>
      <c r="M803" s="129"/>
      <c r="N803" s="129"/>
      <c r="O803" s="129"/>
      <c r="P803" s="129"/>
      <c r="Q803" s="129"/>
      <c r="R803" s="117">
        <f t="shared" si="0"/>
        <v>0</v>
      </c>
      <c r="S803" s="118">
        <f t="shared" si="1"/>
        <v>0</v>
      </c>
      <c r="T803" s="128"/>
      <c r="U803" s="128"/>
      <c r="V803" s="119"/>
      <c r="W803" s="119" t="str">
        <f>IF( ISBLANK(C803), "", VLOOKUP(C803, Poke_Ref!B:D, 3, FALSE) )</f>
        <v/>
      </c>
      <c r="X803" s="120" t="str">
        <f>IF( ISBLANK(C803), "", VLOOKUP(C803, Poke_Ref!B:E, 4, FALSE) )</f>
        <v/>
      </c>
      <c r="Y803" s="128"/>
      <c r="Z803" s="128"/>
      <c r="AA803" s="128"/>
      <c r="AB803" s="128"/>
      <c r="AC803" s="122" t="e">
        <f>IF(VLOOKUP(C803,Hidden_Abilities!B$2:C989, 2, FALSE) = J803, "YES", "NO")</f>
        <v>#N/A</v>
      </c>
    </row>
    <row r="804" spans="1:29" ht="26.25" customHeight="1" x14ac:dyDescent="0.2">
      <c r="A804" s="87"/>
      <c r="B804" s="111" t="str">
        <f t="array" aca="1" ref="B804" ca="1">IFERROR(IMAGE(INDEX(Poke_Ref!$C$2:$C$745, MATCH(C804, Poke_Ref!$B$2:$B$745,0)), 3), "")</f>
        <v/>
      </c>
      <c r="C804" s="128"/>
      <c r="D804" s="128"/>
      <c r="E804" s="129"/>
      <c r="F804" s="128"/>
      <c r="G804" s="129"/>
      <c r="H804" s="128"/>
      <c r="I804" s="128"/>
      <c r="J804" s="128"/>
      <c r="K804" s="128"/>
      <c r="L804" s="129"/>
      <c r="M804" s="129"/>
      <c r="N804" s="129"/>
      <c r="O804" s="129"/>
      <c r="P804" s="129"/>
      <c r="Q804" s="129"/>
      <c r="R804" s="117">
        <f t="shared" si="0"/>
        <v>0</v>
      </c>
      <c r="S804" s="118">
        <f t="shared" si="1"/>
        <v>0</v>
      </c>
      <c r="T804" s="128"/>
      <c r="U804" s="128"/>
      <c r="V804" s="119"/>
      <c r="W804" s="119" t="str">
        <f>IF( ISBLANK(C804), "", VLOOKUP(C804, Poke_Ref!B:D, 3, FALSE) )</f>
        <v/>
      </c>
      <c r="X804" s="120" t="str">
        <f>IF( ISBLANK(C804), "", VLOOKUP(C804, Poke_Ref!B:E, 4, FALSE) )</f>
        <v/>
      </c>
      <c r="Y804" s="128"/>
      <c r="Z804" s="128"/>
      <c r="AA804" s="128"/>
      <c r="AB804" s="128"/>
      <c r="AC804" s="122" t="e">
        <f>IF(VLOOKUP(C804,Hidden_Abilities!B$2:C989, 2, FALSE) = J804, "YES", "NO")</f>
        <v>#N/A</v>
      </c>
    </row>
    <row r="805" spans="1:29" ht="26.25" customHeight="1" x14ac:dyDescent="0.2">
      <c r="A805" s="87"/>
      <c r="B805" s="111" t="str">
        <f t="array" aca="1" ref="B805" ca="1">IFERROR(IMAGE(INDEX(Poke_Ref!$C$2:$C$745, MATCH(C805, Poke_Ref!$B$2:$B$745,0)), 3), "")</f>
        <v/>
      </c>
      <c r="C805" s="128"/>
      <c r="D805" s="128"/>
      <c r="E805" s="129"/>
      <c r="F805" s="128"/>
      <c r="G805" s="129"/>
      <c r="H805" s="128"/>
      <c r="I805" s="128"/>
      <c r="J805" s="128"/>
      <c r="K805" s="128"/>
      <c r="L805" s="129"/>
      <c r="M805" s="129"/>
      <c r="N805" s="129"/>
      <c r="O805" s="129"/>
      <c r="P805" s="129"/>
      <c r="Q805" s="129"/>
      <c r="R805" s="117">
        <f t="shared" si="0"/>
        <v>0</v>
      </c>
      <c r="S805" s="118">
        <f t="shared" si="1"/>
        <v>0</v>
      </c>
      <c r="T805" s="128"/>
      <c r="U805" s="128"/>
      <c r="V805" s="119"/>
      <c r="W805" s="119" t="str">
        <f>IF( ISBLANK(C805), "", VLOOKUP(C805, Poke_Ref!B:D, 3, FALSE) )</f>
        <v/>
      </c>
      <c r="X805" s="120" t="str">
        <f>IF( ISBLANK(C805), "", VLOOKUP(C805, Poke_Ref!B:E, 4, FALSE) )</f>
        <v/>
      </c>
      <c r="Y805" s="128"/>
      <c r="Z805" s="128"/>
      <c r="AA805" s="128"/>
      <c r="AB805" s="128"/>
      <c r="AC805" s="122" t="e">
        <f>IF(VLOOKUP(C805,Hidden_Abilities!B$2:C989, 2, FALSE) = J805, "YES", "NO")</f>
        <v>#N/A</v>
      </c>
    </row>
    <row r="806" spans="1:29" ht="26.25" customHeight="1" x14ac:dyDescent="0.2">
      <c r="A806" s="87"/>
      <c r="B806" s="111" t="str">
        <f t="array" aca="1" ref="B806" ca="1">IFERROR(IMAGE(INDEX(Poke_Ref!$C$2:$C$745, MATCH(C806, Poke_Ref!$B$2:$B$745,0)), 3), "")</f>
        <v/>
      </c>
      <c r="C806" s="128"/>
      <c r="D806" s="128"/>
      <c r="E806" s="129"/>
      <c r="F806" s="128"/>
      <c r="G806" s="129"/>
      <c r="H806" s="128"/>
      <c r="I806" s="128"/>
      <c r="J806" s="128"/>
      <c r="K806" s="128"/>
      <c r="L806" s="129"/>
      <c r="M806" s="129"/>
      <c r="N806" s="129"/>
      <c r="O806" s="129"/>
      <c r="P806" s="129"/>
      <c r="Q806" s="129"/>
      <c r="R806" s="117">
        <f t="shared" si="0"/>
        <v>0</v>
      </c>
      <c r="S806" s="118">
        <f t="shared" si="1"/>
        <v>0</v>
      </c>
      <c r="T806" s="128"/>
      <c r="U806" s="128"/>
      <c r="V806" s="119"/>
      <c r="W806" s="119" t="str">
        <f>IF( ISBLANK(C806), "", VLOOKUP(C806, Poke_Ref!B:D, 3, FALSE) )</f>
        <v/>
      </c>
      <c r="X806" s="120" t="str">
        <f>IF( ISBLANK(C806), "", VLOOKUP(C806, Poke_Ref!B:E, 4, FALSE) )</f>
        <v/>
      </c>
      <c r="Y806" s="128"/>
      <c r="Z806" s="128"/>
      <c r="AA806" s="128"/>
      <c r="AB806" s="128"/>
      <c r="AC806" s="122" t="e">
        <f>IF(VLOOKUP(C806,Hidden_Abilities!B$2:C989, 2, FALSE) = J806, "YES", "NO")</f>
        <v>#N/A</v>
      </c>
    </row>
    <row r="807" spans="1:29" ht="26.25" customHeight="1" x14ac:dyDescent="0.2">
      <c r="A807" s="87"/>
      <c r="B807" s="111" t="str">
        <f t="array" aca="1" ref="B807" ca="1">IFERROR(IMAGE(INDEX(Poke_Ref!$C$2:$C$745, MATCH(C807, Poke_Ref!$B$2:$B$745,0)), 3), "")</f>
        <v/>
      </c>
      <c r="C807" s="128"/>
      <c r="D807" s="128"/>
      <c r="E807" s="129"/>
      <c r="F807" s="128"/>
      <c r="G807" s="129"/>
      <c r="H807" s="128"/>
      <c r="I807" s="128"/>
      <c r="J807" s="128"/>
      <c r="K807" s="128"/>
      <c r="L807" s="129"/>
      <c r="M807" s="129"/>
      <c r="N807" s="129"/>
      <c r="O807" s="129"/>
      <c r="P807" s="129"/>
      <c r="Q807" s="129"/>
      <c r="R807" s="117">
        <f t="shared" si="0"/>
        <v>0</v>
      </c>
      <c r="S807" s="118">
        <f t="shared" si="1"/>
        <v>0</v>
      </c>
      <c r="T807" s="128"/>
      <c r="U807" s="128"/>
      <c r="V807" s="119"/>
      <c r="W807" s="119" t="str">
        <f>IF( ISBLANK(C807), "", VLOOKUP(C807, Poke_Ref!B:D, 3, FALSE) )</f>
        <v/>
      </c>
      <c r="X807" s="120" t="str">
        <f>IF( ISBLANK(C807), "", VLOOKUP(C807, Poke_Ref!B:E, 4, FALSE) )</f>
        <v/>
      </c>
      <c r="Y807" s="128"/>
      <c r="Z807" s="128"/>
      <c r="AA807" s="128"/>
      <c r="AB807" s="128"/>
      <c r="AC807" s="122" t="e">
        <f>IF(VLOOKUP(C807,Hidden_Abilities!B$2:C989, 2, FALSE) = J807, "YES", "NO")</f>
        <v>#N/A</v>
      </c>
    </row>
    <row r="808" spans="1:29" ht="26.25" customHeight="1" x14ac:dyDescent="0.2">
      <c r="A808" s="87"/>
      <c r="B808" s="111" t="str">
        <f t="array" aca="1" ref="B808" ca="1">IFERROR(IMAGE(INDEX(Poke_Ref!$C$2:$C$745, MATCH(C808, Poke_Ref!$B$2:$B$745,0)), 3), "")</f>
        <v/>
      </c>
      <c r="C808" s="128"/>
      <c r="D808" s="128"/>
      <c r="E808" s="129"/>
      <c r="F808" s="128"/>
      <c r="G808" s="129"/>
      <c r="H808" s="128"/>
      <c r="I808" s="128"/>
      <c r="J808" s="128"/>
      <c r="K808" s="128"/>
      <c r="L808" s="129"/>
      <c r="M808" s="129"/>
      <c r="N808" s="129"/>
      <c r="O808" s="129"/>
      <c r="P808" s="129"/>
      <c r="Q808" s="129"/>
      <c r="R808" s="117">
        <f t="shared" si="0"/>
        <v>0</v>
      </c>
      <c r="S808" s="118">
        <f t="shared" si="1"/>
        <v>0</v>
      </c>
      <c r="T808" s="128"/>
      <c r="U808" s="128"/>
      <c r="V808" s="119"/>
      <c r="W808" s="119" t="str">
        <f>IF( ISBLANK(C808), "", VLOOKUP(C808, Poke_Ref!B:D, 3, FALSE) )</f>
        <v/>
      </c>
      <c r="X808" s="120" t="str">
        <f>IF( ISBLANK(C808), "", VLOOKUP(C808, Poke_Ref!B:E, 4, FALSE) )</f>
        <v/>
      </c>
      <c r="Y808" s="128"/>
      <c r="Z808" s="128"/>
      <c r="AA808" s="128"/>
      <c r="AB808" s="128"/>
      <c r="AC808" s="122" t="e">
        <f>IF(VLOOKUP(C808,Hidden_Abilities!B$2:C989, 2, FALSE) = J808, "YES", "NO")</f>
        <v>#N/A</v>
      </c>
    </row>
    <row r="809" spans="1:29" ht="26.25" customHeight="1" x14ac:dyDescent="0.2">
      <c r="A809" s="87"/>
      <c r="B809" s="111" t="str">
        <f t="array" aca="1" ref="B809" ca="1">IFERROR(IMAGE(INDEX(Poke_Ref!$C$2:$C$745, MATCH(C809, Poke_Ref!$B$2:$B$745,0)), 3), "")</f>
        <v/>
      </c>
      <c r="C809" s="128"/>
      <c r="D809" s="128"/>
      <c r="E809" s="129"/>
      <c r="F809" s="128"/>
      <c r="G809" s="129"/>
      <c r="H809" s="128"/>
      <c r="I809" s="128"/>
      <c r="J809" s="128"/>
      <c r="K809" s="128"/>
      <c r="L809" s="129"/>
      <c r="M809" s="129"/>
      <c r="N809" s="129"/>
      <c r="O809" s="129"/>
      <c r="P809" s="129"/>
      <c r="Q809" s="129"/>
      <c r="R809" s="117">
        <f t="shared" si="0"/>
        <v>0</v>
      </c>
      <c r="S809" s="118">
        <f t="shared" si="1"/>
        <v>0</v>
      </c>
      <c r="T809" s="128"/>
      <c r="U809" s="128"/>
      <c r="V809" s="119"/>
      <c r="W809" s="119" t="str">
        <f>IF( ISBLANK(C809), "", VLOOKUP(C809, Poke_Ref!B:D, 3, FALSE) )</f>
        <v/>
      </c>
      <c r="X809" s="120" t="str">
        <f>IF( ISBLANK(C809), "", VLOOKUP(C809, Poke_Ref!B:E, 4, FALSE) )</f>
        <v/>
      </c>
      <c r="Y809" s="128"/>
      <c r="Z809" s="128"/>
      <c r="AA809" s="128"/>
      <c r="AB809" s="128"/>
      <c r="AC809" s="122" t="e">
        <f>IF(VLOOKUP(C809,Hidden_Abilities!B$2:C989, 2, FALSE) = J809, "YES", "NO")</f>
        <v>#N/A</v>
      </c>
    </row>
    <row r="810" spans="1:29" ht="26.25" customHeight="1" x14ac:dyDescent="0.2">
      <c r="A810" s="87"/>
      <c r="B810" s="111" t="str">
        <f t="array" aca="1" ref="B810" ca="1">IFERROR(IMAGE(INDEX(Poke_Ref!$C$2:$C$745, MATCH(C810, Poke_Ref!$B$2:$B$745,0)), 3), "")</f>
        <v/>
      </c>
      <c r="C810" s="128"/>
      <c r="D810" s="128"/>
      <c r="E810" s="129"/>
      <c r="F810" s="128"/>
      <c r="G810" s="129"/>
      <c r="H810" s="128"/>
      <c r="I810" s="128"/>
      <c r="J810" s="128"/>
      <c r="K810" s="128"/>
      <c r="L810" s="129"/>
      <c r="M810" s="129"/>
      <c r="N810" s="129"/>
      <c r="O810" s="129"/>
      <c r="P810" s="129"/>
      <c r="Q810" s="129"/>
      <c r="R810" s="117">
        <f t="shared" si="0"/>
        <v>0</v>
      </c>
      <c r="S810" s="118">
        <f t="shared" si="1"/>
        <v>0</v>
      </c>
      <c r="T810" s="128"/>
      <c r="U810" s="128"/>
      <c r="V810" s="119"/>
      <c r="W810" s="119" t="str">
        <f>IF( ISBLANK(C810), "", VLOOKUP(C810, Poke_Ref!B:D, 3, FALSE) )</f>
        <v/>
      </c>
      <c r="X810" s="120" t="str">
        <f>IF( ISBLANK(C810), "", VLOOKUP(C810, Poke_Ref!B:E, 4, FALSE) )</f>
        <v/>
      </c>
      <c r="Y810" s="128"/>
      <c r="Z810" s="128"/>
      <c r="AA810" s="128"/>
      <c r="AB810" s="128"/>
      <c r="AC810" s="122" t="e">
        <f>IF(VLOOKUP(C810,Hidden_Abilities!B$2:C989, 2, FALSE) = J810, "YES", "NO")</f>
        <v>#N/A</v>
      </c>
    </row>
    <row r="811" spans="1:29" ht="26.25" customHeight="1" x14ac:dyDescent="0.2">
      <c r="A811" s="87"/>
      <c r="B811" s="111" t="str">
        <f t="array" aca="1" ref="B811" ca="1">IFERROR(IMAGE(INDEX(Poke_Ref!$C$2:$C$745, MATCH(C811, Poke_Ref!$B$2:$B$745,0)), 3), "")</f>
        <v/>
      </c>
      <c r="C811" s="128"/>
      <c r="D811" s="128"/>
      <c r="E811" s="129"/>
      <c r="F811" s="128"/>
      <c r="G811" s="129"/>
      <c r="H811" s="128"/>
      <c r="I811" s="128"/>
      <c r="J811" s="128"/>
      <c r="K811" s="128"/>
      <c r="L811" s="129"/>
      <c r="M811" s="129"/>
      <c r="N811" s="129"/>
      <c r="O811" s="129"/>
      <c r="P811" s="129"/>
      <c r="Q811" s="129"/>
      <c r="R811" s="117">
        <f t="shared" si="0"/>
        <v>0</v>
      </c>
      <c r="S811" s="118">
        <f t="shared" si="1"/>
        <v>0</v>
      </c>
      <c r="T811" s="128"/>
      <c r="U811" s="128"/>
      <c r="V811" s="119"/>
      <c r="W811" s="119" t="str">
        <f>IF( ISBLANK(C811), "", VLOOKUP(C811, Poke_Ref!B:D, 3, FALSE) )</f>
        <v/>
      </c>
      <c r="X811" s="120" t="str">
        <f>IF( ISBLANK(C811), "", VLOOKUP(C811, Poke_Ref!B:E, 4, FALSE) )</f>
        <v/>
      </c>
      <c r="Y811" s="128"/>
      <c r="Z811" s="128"/>
      <c r="AA811" s="128"/>
      <c r="AB811" s="128"/>
      <c r="AC811" s="122" t="e">
        <f>IF(VLOOKUP(C811,Hidden_Abilities!B$2:C989, 2, FALSE) = J811, "YES", "NO")</f>
        <v>#N/A</v>
      </c>
    </row>
    <row r="812" spans="1:29" ht="26.25" customHeight="1" x14ac:dyDescent="0.2">
      <c r="A812" s="87"/>
      <c r="B812" s="111" t="str">
        <f t="array" aca="1" ref="B812" ca="1">IFERROR(IMAGE(INDEX(Poke_Ref!$C$2:$C$745, MATCH(C812, Poke_Ref!$B$2:$B$745,0)), 3), "")</f>
        <v/>
      </c>
      <c r="C812" s="128"/>
      <c r="D812" s="128"/>
      <c r="E812" s="129"/>
      <c r="F812" s="128"/>
      <c r="G812" s="129"/>
      <c r="H812" s="128"/>
      <c r="I812" s="128"/>
      <c r="J812" s="128"/>
      <c r="K812" s="128"/>
      <c r="L812" s="129"/>
      <c r="M812" s="129"/>
      <c r="N812" s="129"/>
      <c r="O812" s="129"/>
      <c r="P812" s="129"/>
      <c r="Q812" s="129"/>
      <c r="R812" s="117">
        <f t="shared" si="0"/>
        <v>0</v>
      </c>
      <c r="S812" s="118">
        <f t="shared" si="1"/>
        <v>0</v>
      </c>
      <c r="T812" s="128"/>
      <c r="U812" s="128"/>
      <c r="V812" s="119"/>
      <c r="W812" s="119" t="str">
        <f>IF( ISBLANK(C812), "", VLOOKUP(C812, Poke_Ref!B:D, 3, FALSE) )</f>
        <v/>
      </c>
      <c r="X812" s="120" t="str">
        <f>IF( ISBLANK(C812), "", VLOOKUP(C812, Poke_Ref!B:E, 4, FALSE) )</f>
        <v/>
      </c>
      <c r="Y812" s="128"/>
      <c r="Z812" s="128"/>
      <c r="AA812" s="128"/>
      <c r="AB812" s="128"/>
      <c r="AC812" s="122" t="e">
        <f>IF(VLOOKUP(C812,Hidden_Abilities!B$2:C989, 2, FALSE) = J812, "YES", "NO")</f>
        <v>#N/A</v>
      </c>
    </row>
    <row r="813" spans="1:29" ht="26.25" customHeight="1" x14ac:dyDescent="0.2">
      <c r="A813" s="87"/>
      <c r="B813" s="111" t="str">
        <f t="array" aca="1" ref="B813" ca="1">IFERROR(IMAGE(INDEX(Poke_Ref!$C$2:$C$745, MATCH(C813, Poke_Ref!$B$2:$B$745,0)), 3), "")</f>
        <v/>
      </c>
      <c r="C813" s="128"/>
      <c r="D813" s="128"/>
      <c r="E813" s="129"/>
      <c r="F813" s="128"/>
      <c r="G813" s="129"/>
      <c r="H813" s="128"/>
      <c r="I813" s="128"/>
      <c r="J813" s="128"/>
      <c r="K813" s="128"/>
      <c r="L813" s="129"/>
      <c r="M813" s="129"/>
      <c r="N813" s="129"/>
      <c r="O813" s="129"/>
      <c r="P813" s="129"/>
      <c r="Q813" s="129"/>
      <c r="R813" s="117">
        <f t="shared" si="0"/>
        <v>0</v>
      </c>
      <c r="S813" s="118">
        <f t="shared" si="1"/>
        <v>0</v>
      </c>
      <c r="T813" s="128"/>
      <c r="U813" s="128"/>
      <c r="V813" s="119"/>
      <c r="W813" s="119" t="str">
        <f>IF( ISBLANK(C813), "", VLOOKUP(C813, Poke_Ref!B:D, 3, FALSE) )</f>
        <v/>
      </c>
      <c r="X813" s="120" t="str">
        <f>IF( ISBLANK(C813), "", VLOOKUP(C813, Poke_Ref!B:E, 4, FALSE) )</f>
        <v/>
      </c>
      <c r="Y813" s="128"/>
      <c r="Z813" s="128"/>
      <c r="AA813" s="128"/>
      <c r="AB813" s="128"/>
      <c r="AC813" s="122" t="e">
        <f>IF(VLOOKUP(C813,Hidden_Abilities!B$2:C989, 2, FALSE) = J813, "YES", "NO")</f>
        <v>#N/A</v>
      </c>
    </row>
    <row r="814" spans="1:29" ht="26.25" customHeight="1" x14ac:dyDescent="0.2">
      <c r="A814" s="87"/>
      <c r="B814" s="111" t="str">
        <f t="array" aca="1" ref="B814" ca="1">IFERROR(IMAGE(INDEX(Poke_Ref!$C$2:$C$745, MATCH(C814, Poke_Ref!$B$2:$B$745,0)), 3), "")</f>
        <v/>
      </c>
      <c r="C814" s="128"/>
      <c r="D814" s="128"/>
      <c r="E814" s="129"/>
      <c r="F814" s="128"/>
      <c r="G814" s="129"/>
      <c r="H814" s="128"/>
      <c r="I814" s="128"/>
      <c r="J814" s="128"/>
      <c r="K814" s="128"/>
      <c r="L814" s="129"/>
      <c r="M814" s="129"/>
      <c r="N814" s="129"/>
      <c r="O814" s="129"/>
      <c r="P814" s="129"/>
      <c r="Q814" s="129"/>
      <c r="R814" s="117">
        <f t="shared" si="0"/>
        <v>0</v>
      </c>
      <c r="S814" s="118">
        <f t="shared" si="1"/>
        <v>0</v>
      </c>
      <c r="T814" s="128"/>
      <c r="U814" s="128"/>
      <c r="V814" s="119"/>
      <c r="W814" s="119" t="str">
        <f>IF( ISBLANK(C814), "", VLOOKUP(C814, Poke_Ref!B:D, 3, FALSE) )</f>
        <v/>
      </c>
      <c r="X814" s="120" t="str">
        <f>IF( ISBLANK(C814), "", VLOOKUP(C814, Poke_Ref!B:E, 4, FALSE) )</f>
        <v/>
      </c>
      <c r="Y814" s="128"/>
      <c r="Z814" s="128"/>
      <c r="AA814" s="128"/>
      <c r="AB814" s="128"/>
      <c r="AC814" s="122" t="e">
        <f>IF(VLOOKUP(C814,Hidden_Abilities!B$2:C989, 2, FALSE) = J814, "YES", "NO")</f>
        <v>#N/A</v>
      </c>
    </row>
    <row r="815" spans="1:29" ht="26.25" customHeight="1" x14ac:dyDescent="0.2">
      <c r="A815" s="87"/>
      <c r="B815" s="111" t="str">
        <f t="array" aca="1" ref="B815" ca="1">IFERROR(IMAGE(INDEX(Poke_Ref!$C$2:$C$745, MATCH(C815, Poke_Ref!$B$2:$B$745,0)), 3), "")</f>
        <v/>
      </c>
      <c r="C815" s="128"/>
      <c r="D815" s="128"/>
      <c r="E815" s="129"/>
      <c r="F815" s="128"/>
      <c r="G815" s="129"/>
      <c r="H815" s="128"/>
      <c r="I815" s="128"/>
      <c r="J815" s="128"/>
      <c r="K815" s="128"/>
      <c r="L815" s="129"/>
      <c r="M815" s="129"/>
      <c r="N815" s="129"/>
      <c r="O815" s="129"/>
      <c r="P815" s="129"/>
      <c r="Q815" s="129"/>
      <c r="R815" s="117">
        <f t="shared" si="0"/>
        <v>0</v>
      </c>
      <c r="S815" s="118">
        <f t="shared" si="1"/>
        <v>0</v>
      </c>
      <c r="T815" s="128"/>
      <c r="U815" s="128"/>
      <c r="V815" s="119"/>
      <c r="W815" s="119" t="str">
        <f>IF( ISBLANK(C815), "", VLOOKUP(C815, Poke_Ref!B:D, 3, FALSE) )</f>
        <v/>
      </c>
      <c r="X815" s="120" t="str">
        <f>IF( ISBLANK(C815), "", VLOOKUP(C815, Poke_Ref!B:E, 4, FALSE) )</f>
        <v/>
      </c>
      <c r="Y815" s="128"/>
      <c r="Z815" s="128"/>
      <c r="AA815" s="128"/>
      <c r="AB815" s="128"/>
      <c r="AC815" s="122" t="e">
        <f>IF(VLOOKUP(C815,Hidden_Abilities!B$2:C989, 2, FALSE) = J815, "YES", "NO")</f>
        <v>#N/A</v>
      </c>
    </row>
    <row r="816" spans="1:29" ht="26.25" customHeight="1" x14ac:dyDescent="0.2">
      <c r="A816" s="87"/>
      <c r="B816" s="111" t="str">
        <f t="array" aca="1" ref="B816" ca="1">IFERROR(IMAGE(INDEX(Poke_Ref!$C$2:$C$745, MATCH(C816, Poke_Ref!$B$2:$B$745,0)), 3), "")</f>
        <v/>
      </c>
      <c r="C816" s="128"/>
      <c r="D816" s="128"/>
      <c r="E816" s="129"/>
      <c r="F816" s="128"/>
      <c r="G816" s="129"/>
      <c r="H816" s="128"/>
      <c r="I816" s="128"/>
      <c r="J816" s="128"/>
      <c r="K816" s="128"/>
      <c r="L816" s="129"/>
      <c r="M816" s="129"/>
      <c r="N816" s="129"/>
      <c r="O816" s="129"/>
      <c r="P816" s="129"/>
      <c r="Q816" s="129"/>
      <c r="R816" s="117">
        <f t="shared" si="0"/>
        <v>0</v>
      </c>
      <c r="S816" s="118">
        <f t="shared" si="1"/>
        <v>0</v>
      </c>
      <c r="T816" s="128"/>
      <c r="U816" s="128"/>
      <c r="V816" s="119"/>
      <c r="W816" s="119" t="str">
        <f>IF( ISBLANK(C816), "", VLOOKUP(C816, Poke_Ref!B:D, 3, FALSE) )</f>
        <v/>
      </c>
      <c r="X816" s="120" t="str">
        <f>IF( ISBLANK(C816), "", VLOOKUP(C816, Poke_Ref!B:E, 4, FALSE) )</f>
        <v/>
      </c>
      <c r="Y816" s="128"/>
      <c r="Z816" s="128"/>
      <c r="AA816" s="128"/>
      <c r="AB816" s="128"/>
      <c r="AC816" s="122" t="e">
        <f>IF(VLOOKUP(C816,Hidden_Abilities!B$2:C989, 2, FALSE) = J816, "YES", "NO")</f>
        <v>#N/A</v>
      </c>
    </row>
    <row r="817" spans="1:29" ht="26.25" customHeight="1" x14ac:dyDescent="0.2">
      <c r="A817" s="87"/>
      <c r="B817" s="111" t="str">
        <f t="array" aca="1" ref="B817" ca="1">IFERROR(IMAGE(INDEX(Poke_Ref!$C$2:$C$745, MATCH(C817, Poke_Ref!$B$2:$B$745,0)), 3), "")</f>
        <v/>
      </c>
      <c r="C817" s="128"/>
      <c r="D817" s="128"/>
      <c r="E817" s="129"/>
      <c r="F817" s="128"/>
      <c r="G817" s="129"/>
      <c r="H817" s="128"/>
      <c r="I817" s="128"/>
      <c r="J817" s="128"/>
      <c r="K817" s="128"/>
      <c r="L817" s="129"/>
      <c r="M817" s="129"/>
      <c r="N817" s="129"/>
      <c r="O817" s="129"/>
      <c r="P817" s="129"/>
      <c r="Q817" s="129"/>
      <c r="R817" s="117">
        <f t="shared" si="0"/>
        <v>0</v>
      </c>
      <c r="S817" s="118">
        <f t="shared" si="1"/>
        <v>0</v>
      </c>
      <c r="T817" s="128"/>
      <c r="U817" s="128"/>
      <c r="V817" s="119"/>
      <c r="W817" s="119" t="str">
        <f>IF( ISBLANK(C817), "", VLOOKUP(C817, Poke_Ref!B:D, 3, FALSE) )</f>
        <v/>
      </c>
      <c r="X817" s="120" t="str">
        <f>IF( ISBLANK(C817), "", VLOOKUP(C817, Poke_Ref!B:E, 4, FALSE) )</f>
        <v/>
      </c>
      <c r="Y817" s="128"/>
      <c r="Z817" s="128"/>
      <c r="AA817" s="128"/>
      <c r="AB817" s="128"/>
      <c r="AC817" s="122" t="e">
        <f>IF(VLOOKUP(C817,Hidden_Abilities!B$2:C989, 2, FALSE) = J817, "YES", "NO")</f>
        <v>#N/A</v>
      </c>
    </row>
    <row r="818" spans="1:29" ht="26.25" customHeight="1" x14ac:dyDescent="0.2">
      <c r="A818" s="87"/>
      <c r="B818" s="111" t="str">
        <f t="array" aca="1" ref="B818" ca="1">IFERROR(IMAGE(INDEX(Poke_Ref!$C$2:$C$745, MATCH(C818, Poke_Ref!$B$2:$B$745,0)), 3), "")</f>
        <v/>
      </c>
      <c r="C818" s="128"/>
      <c r="D818" s="128"/>
      <c r="E818" s="129"/>
      <c r="F818" s="128"/>
      <c r="G818" s="129"/>
      <c r="H818" s="128"/>
      <c r="I818" s="128"/>
      <c r="J818" s="128"/>
      <c r="K818" s="128"/>
      <c r="L818" s="129"/>
      <c r="M818" s="129"/>
      <c r="N818" s="129"/>
      <c r="O818" s="129"/>
      <c r="P818" s="129"/>
      <c r="Q818" s="129"/>
      <c r="R818" s="117">
        <f t="shared" si="0"/>
        <v>0</v>
      </c>
      <c r="S818" s="118">
        <f t="shared" si="1"/>
        <v>0</v>
      </c>
      <c r="T818" s="128"/>
      <c r="U818" s="128"/>
      <c r="V818" s="119"/>
      <c r="W818" s="119" t="str">
        <f>IF( ISBLANK(C818), "", VLOOKUP(C818, Poke_Ref!B:D, 3, FALSE) )</f>
        <v/>
      </c>
      <c r="X818" s="120" t="str">
        <f>IF( ISBLANK(C818), "", VLOOKUP(C818, Poke_Ref!B:E, 4, FALSE) )</f>
        <v/>
      </c>
      <c r="Y818" s="128"/>
      <c r="Z818" s="128"/>
      <c r="AA818" s="128"/>
      <c r="AB818" s="128"/>
      <c r="AC818" s="122" t="e">
        <f>IF(VLOOKUP(C818,Hidden_Abilities!B$2:C989, 2, FALSE) = J818, "YES", "NO")</f>
        <v>#N/A</v>
      </c>
    </row>
    <row r="819" spans="1:29" ht="26.25" customHeight="1" x14ac:dyDescent="0.2">
      <c r="A819" s="87"/>
      <c r="B819" s="111" t="str">
        <f t="array" aca="1" ref="B819" ca="1">IFERROR(IMAGE(INDEX(Poke_Ref!$C$2:$C$745, MATCH(C819, Poke_Ref!$B$2:$B$745,0)), 3), "")</f>
        <v/>
      </c>
      <c r="C819" s="128"/>
      <c r="D819" s="128"/>
      <c r="E819" s="129"/>
      <c r="F819" s="128"/>
      <c r="G819" s="129"/>
      <c r="H819" s="128"/>
      <c r="I819" s="128"/>
      <c r="J819" s="128"/>
      <c r="K819" s="128"/>
      <c r="L819" s="129"/>
      <c r="M819" s="129"/>
      <c r="N819" s="129"/>
      <c r="O819" s="129"/>
      <c r="P819" s="129"/>
      <c r="Q819" s="129"/>
      <c r="R819" s="117">
        <f t="shared" si="0"/>
        <v>0</v>
      </c>
      <c r="S819" s="118">
        <f t="shared" si="1"/>
        <v>0</v>
      </c>
      <c r="T819" s="128"/>
      <c r="U819" s="128"/>
      <c r="V819" s="119"/>
      <c r="W819" s="119" t="str">
        <f>IF( ISBLANK(C819), "", VLOOKUP(C819, Poke_Ref!B:D, 3, FALSE) )</f>
        <v/>
      </c>
      <c r="X819" s="120" t="str">
        <f>IF( ISBLANK(C819), "", VLOOKUP(C819, Poke_Ref!B:E, 4, FALSE) )</f>
        <v/>
      </c>
      <c r="Y819" s="128"/>
      <c r="Z819" s="128"/>
      <c r="AA819" s="128"/>
      <c r="AB819" s="128"/>
      <c r="AC819" s="122" t="e">
        <f>IF(VLOOKUP(C819,Hidden_Abilities!B$2:C989, 2, FALSE) = J819, "YES", "NO")</f>
        <v>#N/A</v>
      </c>
    </row>
    <row r="820" spans="1:29" ht="26.25" customHeight="1" x14ac:dyDescent="0.2">
      <c r="A820" s="87"/>
      <c r="B820" s="111" t="str">
        <f t="array" aca="1" ref="B820" ca="1">IFERROR(IMAGE(INDEX(Poke_Ref!$C$2:$C$745, MATCH(C820, Poke_Ref!$B$2:$B$745,0)), 3), "")</f>
        <v/>
      </c>
      <c r="C820" s="128"/>
      <c r="D820" s="128"/>
      <c r="E820" s="129"/>
      <c r="F820" s="128"/>
      <c r="G820" s="129"/>
      <c r="H820" s="128"/>
      <c r="I820" s="128"/>
      <c r="J820" s="128"/>
      <c r="K820" s="128"/>
      <c r="L820" s="129"/>
      <c r="M820" s="129"/>
      <c r="N820" s="129"/>
      <c r="O820" s="129"/>
      <c r="P820" s="129"/>
      <c r="Q820" s="129"/>
      <c r="R820" s="117">
        <f t="shared" si="0"/>
        <v>0</v>
      </c>
      <c r="S820" s="118">
        <f t="shared" si="1"/>
        <v>0</v>
      </c>
      <c r="T820" s="128"/>
      <c r="U820" s="128"/>
      <c r="V820" s="119"/>
      <c r="W820" s="119" t="str">
        <f>IF( ISBLANK(C820), "", VLOOKUP(C820, Poke_Ref!B:D, 3, FALSE) )</f>
        <v/>
      </c>
      <c r="X820" s="120" t="str">
        <f>IF( ISBLANK(C820), "", VLOOKUP(C820, Poke_Ref!B:E, 4, FALSE) )</f>
        <v/>
      </c>
      <c r="Y820" s="128"/>
      <c r="Z820" s="128"/>
      <c r="AA820" s="128"/>
      <c r="AB820" s="128"/>
      <c r="AC820" s="122" t="e">
        <f>IF(VLOOKUP(C820,Hidden_Abilities!B$2:C989, 2, FALSE) = J820, "YES", "NO")</f>
        <v>#N/A</v>
      </c>
    </row>
    <row r="821" spans="1:29" ht="26.25" customHeight="1" x14ac:dyDescent="0.2">
      <c r="A821" s="87"/>
      <c r="B821" s="111" t="str">
        <f t="array" aca="1" ref="B821" ca="1">IFERROR(IMAGE(INDEX(Poke_Ref!$C$2:$C$745, MATCH(C821, Poke_Ref!$B$2:$B$745,0)), 3), "")</f>
        <v/>
      </c>
      <c r="C821" s="128"/>
      <c r="D821" s="128"/>
      <c r="E821" s="129"/>
      <c r="F821" s="128"/>
      <c r="G821" s="129"/>
      <c r="H821" s="128"/>
      <c r="I821" s="128"/>
      <c r="J821" s="128"/>
      <c r="K821" s="128"/>
      <c r="L821" s="129"/>
      <c r="M821" s="129"/>
      <c r="N821" s="129"/>
      <c r="O821" s="129"/>
      <c r="P821" s="129"/>
      <c r="Q821" s="129"/>
      <c r="R821" s="117">
        <f t="shared" si="0"/>
        <v>0</v>
      </c>
      <c r="S821" s="118">
        <f t="shared" si="1"/>
        <v>0</v>
      </c>
      <c r="T821" s="128"/>
      <c r="U821" s="128"/>
      <c r="V821" s="119"/>
      <c r="W821" s="119" t="str">
        <f>IF( ISBLANK(C821), "", VLOOKUP(C821, Poke_Ref!B:D, 3, FALSE) )</f>
        <v/>
      </c>
      <c r="X821" s="120" t="str">
        <f>IF( ISBLANK(C821), "", VLOOKUP(C821, Poke_Ref!B:E, 4, FALSE) )</f>
        <v/>
      </c>
      <c r="Y821" s="128"/>
      <c r="Z821" s="128"/>
      <c r="AA821" s="128"/>
      <c r="AB821" s="128"/>
      <c r="AC821" s="122" t="e">
        <f>IF(VLOOKUP(C821,Hidden_Abilities!B$2:C989, 2, FALSE) = J821, "YES", "NO")</f>
        <v>#N/A</v>
      </c>
    </row>
    <row r="822" spans="1:29" ht="26.25" customHeight="1" x14ac:dyDescent="0.2">
      <c r="A822" s="87"/>
      <c r="B822" s="111" t="str">
        <f t="array" aca="1" ref="B822" ca="1">IFERROR(IMAGE(INDEX(Poke_Ref!$C$2:$C$745, MATCH(C822, Poke_Ref!$B$2:$B$745,0)), 3), "")</f>
        <v/>
      </c>
      <c r="C822" s="128"/>
      <c r="D822" s="128"/>
      <c r="E822" s="129"/>
      <c r="F822" s="128"/>
      <c r="G822" s="129"/>
      <c r="H822" s="128"/>
      <c r="I822" s="128"/>
      <c r="J822" s="128"/>
      <c r="K822" s="128"/>
      <c r="L822" s="129"/>
      <c r="M822" s="129"/>
      <c r="N822" s="129"/>
      <c r="O822" s="129"/>
      <c r="P822" s="129"/>
      <c r="Q822" s="129"/>
      <c r="R822" s="117">
        <f t="shared" si="0"/>
        <v>0</v>
      </c>
      <c r="S822" s="118">
        <f t="shared" si="1"/>
        <v>0</v>
      </c>
      <c r="T822" s="128"/>
      <c r="U822" s="128"/>
      <c r="V822" s="119"/>
      <c r="W822" s="119" t="str">
        <f>IF( ISBLANK(C822), "", VLOOKUP(C822, Poke_Ref!B:D, 3, FALSE) )</f>
        <v/>
      </c>
      <c r="X822" s="120" t="str">
        <f>IF( ISBLANK(C822), "", VLOOKUP(C822, Poke_Ref!B:E, 4, FALSE) )</f>
        <v/>
      </c>
      <c r="Y822" s="128"/>
      <c r="Z822" s="128"/>
      <c r="AA822" s="128"/>
      <c r="AB822" s="128"/>
      <c r="AC822" s="122" t="e">
        <f>IF(VLOOKUP(C822,Hidden_Abilities!B$2:C989, 2, FALSE) = J822, "YES", "NO")</f>
        <v>#N/A</v>
      </c>
    </row>
    <row r="823" spans="1:29" ht="26.25" customHeight="1" x14ac:dyDescent="0.2">
      <c r="A823" s="87"/>
      <c r="B823" s="111" t="str">
        <f t="array" aca="1" ref="B823" ca="1">IFERROR(IMAGE(INDEX(Poke_Ref!$C$2:$C$745, MATCH(C823, Poke_Ref!$B$2:$B$745,0)), 3), "")</f>
        <v/>
      </c>
      <c r="C823" s="128"/>
      <c r="D823" s="128"/>
      <c r="E823" s="129"/>
      <c r="F823" s="128"/>
      <c r="G823" s="129"/>
      <c r="H823" s="128"/>
      <c r="I823" s="128"/>
      <c r="J823" s="128"/>
      <c r="K823" s="128"/>
      <c r="L823" s="129"/>
      <c r="M823" s="129"/>
      <c r="N823" s="129"/>
      <c r="O823" s="129"/>
      <c r="P823" s="129"/>
      <c r="Q823" s="129"/>
      <c r="R823" s="117">
        <f t="shared" si="0"/>
        <v>0</v>
      </c>
      <c r="S823" s="118">
        <f t="shared" si="1"/>
        <v>0</v>
      </c>
      <c r="T823" s="128"/>
      <c r="U823" s="128"/>
      <c r="V823" s="119"/>
      <c r="W823" s="119" t="str">
        <f>IF( ISBLANK(C823), "", VLOOKUP(C823, Poke_Ref!B:D, 3, FALSE) )</f>
        <v/>
      </c>
      <c r="X823" s="120" t="str">
        <f>IF( ISBLANK(C823), "", VLOOKUP(C823, Poke_Ref!B:E, 4, FALSE) )</f>
        <v/>
      </c>
      <c r="Y823" s="128"/>
      <c r="Z823" s="128"/>
      <c r="AA823" s="128"/>
      <c r="AB823" s="128"/>
      <c r="AC823" s="122" t="e">
        <f>IF(VLOOKUP(C823,Hidden_Abilities!B$2:C989, 2, FALSE) = J823, "YES", "NO")</f>
        <v>#N/A</v>
      </c>
    </row>
    <row r="824" spans="1:29" ht="26.25" customHeight="1" x14ac:dyDescent="0.2">
      <c r="A824" s="87"/>
      <c r="B824" s="111" t="str">
        <f t="array" aca="1" ref="B824" ca="1">IFERROR(IMAGE(INDEX(Poke_Ref!$C$2:$C$745, MATCH(C824, Poke_Ref!$B$2:$B$745,0)), 3), "")</f>
        <v/>
      </c>
      <c r="C824" s="128"/>
      <c r="D824" s="128"/>
      <c r="E824" s="129"/>
      <c r="F824" s="128"/>
      <c r="G824" s="129"/>
      <c r="H824" s="128"/>
      <c r="I824" s="128"/>
      <c r="J824" s="128"/>
      <c r="K824" s="128"/>
      <c r="L824" s="129"/>
      <c r="M824" s="129"/>
      <c r="N824" s="129"/>
      <c r="O824" s="129"/>
      <c r="P824" s="129"/>
      <c r="Q824" s="129"/>
      <c r="R824" s="117">
        <f t="shared" si="0"/>
        <v>0</v>
      </c>
      <c r="S824" s="118">
        <f t="shared" si="1"/>
        <v>0</v>
      </c>
      <c r="T824" s="128"/>
      <c r="U824" s="128"/>
      <c r="V824" s="119"/>
      <c r="W824" s="119" t="str">
        <f>IF( ISBLANK(C824), "", VLOOKUP(C824, Poke_Ref!B:D, 3, FALSE) )</f>
        <v/>
      </c>
      <c r="X824" s="120" t="str">
        <f>IF( ISBLANK(C824), "", VLOOKUP(C824, Poke_Ref!B:E, 4, FALSE) )</f>
        <v/>
      </c>
      <c r="Y824" s="128"/>
      <c r="Z824" s="128"/>
      <c r="AA824" s="128"/>
      <c r="AB824" s="128"/>
      <c r="AC824" s="122" t="e">
        <f>IF(VLOOKUP(C824,Hidden_Abilities!B$2:C989, 2, FALSE) = J824, "YES", "NO")</f>
        <v>#N/A</v>
      </c>
    </row>
    <row r="825" spans="1:29" ht="26.25" customHeight="1" x14ac:dyDescent="0.2">
      <c r="A825" s="87"/>
      <c r="B825" s="111" t="str">
        <f t="array" aca="1" ref="B825" ca="1">IFERROR(IMAGE(INDEX(Poke_Ref!$C$2:$C$745, MATCH(C825, Poke_Ref!$B$2:$B$745,0)), 3), "")</f>
        <v/>
      </c>
      <c r="C825" s="128"/>
      <c r="D825" s="128"/>
      <c r="E825" s="129"/>
      <c r="F825" s="128"/>
      <c r="G825" s="129"/>
      <c r="H825" s="128"/>
      <c r="I825" s="128"/>
      <c r="J825" s="128"/>
      <c r="K825" s="128"/>
      <c r="L825" s="129"/>
      <c r="M825" s="129"/>
      <c r="N825" s="129"/>
      <c r="O825" s="129"/>
      <c r="P825" s="129"/>
      <c r="Q825" s="129"/>
      <c r="R825" s="117">
        <f t="shared" si="0"/>
        <v>0</v>
      </c>
      <c r="S825" s="118">
        <f t="shared" si="1"/>
        <v>0</v>
      </c>
      <c r="T825" s="128"/>
      <c r="U825" s="128"/>
      <c r="V825" s="119"/>
      <c r="W825" s="119" t="str">
        <f>IF( ISBLANK(C825), "", VLOOKUP(C825, Poke_Ref!B:D, 3, FALSE) )</f>
        <v/>
      </c>
      <c r="X825" s="120" t="str">
        <f>IF( ISBLANK(C825), "", VLOOKUP(C825, Poke_Ref!B:E, 4, FALSE) )</f>
        <v/>
      </c>
      <c r="Y825" s="128"/>
      <c r="Z825" s="128"/>
      <c r="AA825" s="128"/>
      <c r="AB825" s="128"/>
      <c r="AC825" s="122" t="e">
        <f>IF(VLOOKUP(C825,Hidden_Abilities!B$2:C989, 2, FALSE) = J825, "YES", "NO")</f>
        <v>#N/A</v>
      </c>
    </row>
    <row r="826" spans="1:29" ht="26.25" customHeight="1" x14ac:dyDescent="0.2">
      <c r="A826" s="87"/>
      <c r="B826" s="111" t="str">
        <f t="array" aca="1" ref="B826" ca="1">IFERROR(IMAGE(INDEX(Poke_Ref!$C$2:$C$745, MATCH(C826, Poke_Ref!$B$2:$B$745,0)), 3), "")</f>
        <v/>
      </c>
      <c r="C826" s="128"/>
      <c r="D826" s="128"/>
      <c r="E826" s="129"/>
      <c r="F826" s="128"/>
      <c r="G826" s="129"/>
      <c r="H826" s="128"/>
      <c r="I826" s="128"/>
      <c r="J826" s="128"/>
      <c r="K826" s="128"/>
      <c r="L826" s="129"/>
      <c r="M826" s="129"/>
      <c r="N826" s="129"/>
      <c r="O826" s="129"/>
      <c r="P826" s="129"/>
      <c r="Q826" s="129"/>
      <c r="R826" s="117">
        <f t="shared" si="0"/>
        <v>0</v>
      </c>
      <c r="S826" s="118">
        <f t="shared" si="1"/>
        <v>0</v>
      </c>
      <c r="T826" s="128"/>
      <c r="U826" s="128"/>
      <c r="V826" s="119"/>
      <c r="W826" s="119" t="str">
        <f>IF( ISBLANK(C826), "", VLOOKUP(C826, Poke_Ref!B:D, 3, FALSE) )</f>
        <v/>
      </c>
      <c r="X826" s="120" t="str">
        <f>IF( ISBLANK(C826), "", VLOOKUP(C826, Poke_Ref!B:E, 4, FALSE) )</f>
        <v/>
      </c>
      <c r="Y826" s="128"/>
      <c r="Z826" s="128"/>
      <c r="AA826" s="128"/>
      <c r="AB826" s="128"/>
      <c r="AC826" s="122" t="e">
        <f>IF(VLOOKUP(C826,Hidden_Abilities!B$2:C989, 2, FALSE) = J826, "YES", "NO")</f>
        <v>#N/A</v>
      </c>
    </row>
    <row r="827" spans="1:29" ht="26.25" customHeight="1" x14ac:dyDescent="0.2">
      <c r="A827" s="87"/>
      <c r="B827" s="111" t="str">
        <f t="array" aca="1" ref="B827" ca="1">IFERROR(IMAGE(INDEX(Poke_Ref!$C$2:$C$745, MATCH(C827, Poke_Ref!$B$2:$B$745,0)), 3), "")</f>
        <v/>
      </c>
      <c r="C827" s="128"/>
      <c r="D827" s="128"/>
      <c r="E827" s="129"/>
      <c r="F827" s="128"/>
      <c r="G827" s="129"/>
      <c r="H827" s="128"/>
      <c r="I827" s="128"/>
      <c r="J827" s="128"/>
      <c r="K827" s="128"/>
      <c r="L827" s="129"/>
      <c r="M827" s="129"/>
      <c r="N827" s="129"/>
      <c r="O827" s="129"/>
      <c r="P827" s="129"/>
      <c r="Q827" s="129"/>
      <c r="R827" s="117">
        <f t="shared" si="0"/>
        <v>0</v>
      </c>
      <c r="S827" s="118">
        <f t="shared" si="1"/>
        <v>0</v>
      </c>
      <c r="T827" s="128"/>
      <c r="U827" s="128"/>
      <c r="V827" s="119"/>
      <c r="W827" s="119" t="str">
        <f>IF( ISBLANK(C827), "", VLOOKUP(C827, Poke_Ref!B:D, 3, FALSE) )</f>
        <v/>
      </c>
      <c r="X827" s="120" t="str">
        <f>IF( ISBLANK(C827), "", VLOOKUP(C827, Poke_Ref!B:E, 4, FALSE) )</f>
        <v/>
      </c>
      <c r="Y827" s="128"/>
      <c r="Z827" s="128"/>
      <c r="AA827" s="128"/>
      <c r="AB827" s="128"/>
      <c r="AC827" s="122" t="e">
        <f>IF(VLOOKUP(C827,Hidden_Abilities!B$2:C989, 2, FALSE) = J827, "YES", "NO")</f>
        <v>#N/A</v>
      </c>
    </row>
    <row r="828" spans="1:29" ht="26.25" customHeight="1" x14ac:dyDescent="0.2">
      <c r="A828" s="87"/>
      <c r="B828" s="111" t="str">
        <f t="array" aca="1" ref="B828" ca="1">IFERROR(IMAGE(INDEX(Poke_Ref!$C$2:$C$745, MATCH(C828, Poke_Ref!$B$2:$B$745,0)), 3), "")</f>
        <v/>
      </c>
      <c r="C828" s="128"/>
      <c r="D828" s="128"/>
      <c r="E828" s="129"/>
      <c r="F828" s="128"/>
      <c r="G828" s="129"/>
      <c r="H828" s="128"/>
      <c r="I828" s="128"/>
      <c r="J828" s="128"/>
      <c r="K828" s="128"/>
      <c r="L828" s="129"/>
      <c r="M828" s="129"/>
      <c r="N828" s="129"/>
      <c r="O828" s="129"/>
      <c r="P828" s="129"/>
      <c r="Q828" s="129"/>
      <c r="R828" s="117">
        <f t="shared" si="0"/>
        <v>0</v>
      </c>
      <c r="S828" s="118">
        <f t="shared" si="1"/>
        <v>0</v>
      </c>
      <c r="T828" s="128"/>
      <c r="U828" s="128"/>
      <c r="V828" s="119"/>
      <c r="W828" s="119" t="str">
        <f>IF( ISBLANK(C828), "", VLOOKUP(C828, Poke_Ref!B:D, 3, FALSE) )</f>
        <v/>
      </c>
      <c r="X828" s="120" t="str">
        <f>IF( ISBLANK(C828), "", VLOOKUP(C828, Poke_Ref!B:E, 4, FALSE) )</f>
        <v/>
      </c>
      <c r="Y828" s="128"/>
      <c r="Z828" s="128"/>
      <c r="AA828" s="128"/>
      <c r="AB828" s="128"/>
      <c r="AC828" s="122" t="e">
        <f>IF(VLOOKUP(C828,Hidden_Abilities!B$2:C989, 2, FALSE) = J828, "YES", "NO")</f>
        <v>#N/A</v>
      </c>
    </row>
    <row r="829" spans="1:29" ht="26.25" customHeight="1" x14ac:dyDescent="0.2">
      <c r="A829" s="87"/>
      <c r="B829" s="111" t="str">
        <f t="array" aca="1" ref="B829" ca="1">IFERROR(IMAGE(INDEX(Poke_Ref!$C$2:$C$745, MATCH(C829, Poke_Ref!$B$2:$B$745,0)), 3), "")</f>
        <v/>
      </c>
      <c r="C829" s="128"/>
      <c r="D829" s="128"/>
      <c r="E829" s="129"/>
      <c r="F829" s="128"/>
      <c r="G829" s="129"/>
      <c r="H829" s="128"/>
      <c r="I829" s="128"/>
      <c r="J829" s="128"/>
      <c r="K829" s="128"/>
      <c r="L829" s="129"/>
      <c r="M829" s="129"/>
      <c r="N829" s="129"/>
      <c r="O829" s="129"/>
      <c r="P829" s="129"/>
      <c r="Q829" s="129"/>
      <c r="R829" s="117">
        <f t="shared" si="0"/>
        <v>0</v>
      </c>
      <c r="S829" s="118">
        <f t="shared" si="1"/>
        <v>0</v>
      </c>
      <c r="T829" s="128"/>
      <c r="U829" s="128"/>
      <c r="V829" s="119"/>
      <c r="W829" s="119" t="str">
        <f>IF( ISBLANK(C829), "", VLOOKUP(C829, Poke_Ref!B:D, 3, FALSE) )</f>
        <v/>
      </c>
      <c r="X829" s="120" t="str">
        <f>IF( ISBLANK(C829), "", VLOOKUP(C829, Poke_Ref!B:E, 4, FALSE) )</f>
        <v/>
      </c>
      <c r="Y829" s="128"/>
      <c r="Z829" s="128"/>
      <c r="AA829" s="128"/>
      <c r="AB829" s="128"/>
      <c r="AC829" s="122" t="e">
        <f>IF(VLOOKUP(C829,Hidden_Abilities!B$2:C989, 2, FALSE) = J829, "YES", "NO")</f>
        <v>#N/A</v>
      </c>
    </row>
    <row r="830" spans="1:29" ht="26.25" customHeight="1" x14ac:dyDescent="0.2">
      <c r="A830" s="87"/>
      <c r="B830" s="111" t="str">
        <f t="array" aca="1" ref="B830" ca="1">IFERROR(IMAGE(INDEX(Poke_Ref!$C$2:$C$745, MATCH(C830, Poke_Ref!$B$2:$B$745,0)), 3), "")</f>
        <v/>
      </c>
      <c r="C830" s="128"/>
      <c r="D830" s="128"/>
      <c r="E830" s="129"/>
      <c r="F830" s="128"/>
      <c r="G830" s="129"/>
      <c r="H830" s="128"/>
      <c r="I830" s="128"/>
      <c r="J830" s="128"/>
      <c r="K830" s="128"/>
      <c r="L830" s="129"/>
      <c r="M830" s="129"/>
      <c r="N830" s="129"/>
      <c r="O830" s="129"/>
      <c r="P830" s="129"/>
      <c r="Q830" s="129"/>
      <c r="R830" s="117">
        <f t="shared" si="0"/>
        <v>0</v>
      </c>
      <c r="S830" s="118">
        <f t="shared" si="1"/>
        <v>0</v>
      </c>
      <c r="T830" s="128"/>
      <c r="U830" s="128"/>
      <c r="V830" s="119"/>
      <c r="W830" s="119" t="str">
        <f>IF( ISBLANK(C830), "", VLOOKUP(C830, Poke_Ref!B:D, 3, FALSE) )</f>
        <v/>
      </c>
      <c r="X830" s="120" t="str">
        <f>IF( ISBLANK(C830), "", VLOOKUP(C830, Poke_Ref!B:E, 4, FALSE) )</f>
        <v/>
      </c>
      <c r="Y830" s="128"/>
      <c r="Z830" s="128"/>
      <c r="AA830" s="128"/>
      <c r="AB830" s="128"/>
      <c r="AC830" s="122" t="e">
        <f>IF(VLOOKUP(C830,Hidden_Abilities!B$2:C989, 2, FALSE) = J830, "YES", "NO")</f>
        <v>#N/A</v>
      </c>
    </row>
    <row r="831" spans="1:29" ht="26.25" customHeight="1" x14ac:dyDescent="0.2">
      <c r="A831" s="87"/>
      <c r="B831" s="111" t="str">
        <f t="array" aca="1" ref="B831" ca="1">IFERROR(IMAGE(INDEX(Poke_Ref!$C$2:$C$745, MATCH(C831, Poke_Ref!$B$2:$B$745,0)), 3), "")</f>
        <v/>
      </c>
      <c r="C831" s="128"/>
      <c r="D831" s="128"/>
      <c r="E831" s="129"/>
      <c r="F831" s="128"/>
      <c r="G831" s="129"/>
      <c r="H831" s="128"/>
      <c r="I831" s="128"/>
      <c r="J831" s="128"/>
      <c r="K831" s="128"/>
      <c r="L831" s="129"/>
      <c r="M831" s="129"/>
      <c r="N831" s="129"/>
      <c r="O831" s="129"/>
      <c r="P831" s="129"/>
      <c r="Q831" s="129"/>
      <c r="R831" s="117">
        <f t="shared" si="0"/>
        <v>0</v>
      </c>
      <c r="S831" s="118">
        <f t="shared" si="1"/>
        <v>0</v>
      </c>
      <c r="T831" s="128"/>
      <c r="U831" s="128"/>
      <c r="V831" s="119"/>
      <c r="W831" s="119" t="str">
        <f>IF( ISBLANK(C831), "", VLOOKUP(C831, Poke_Ref!B:D, 3, FALSE) )</f>
        <v/>
      </c>
      <c r="X831" s="120" t="str">
        <f>IF( ISBLANK(C831), "", VLOOKUP(C831, Poke_Ref!B:E, 4, FALSE) )</f>
        <v/>
      </c>
      <c r="Y831" s="128"/>
      <c r="Z831" s="128"/>
      <c r="AA831" s="128"/>
      <c r="AB831" s="128"/>
      <c r="AC831" s="122" t="e">
        <f>IF(VLOOKUP(C831,Hidden_Abilities!B$2:C989, 2, FALSE) = J831, "YES", "NO")</f>
        <v>#N/A</v>
      </c>
    </row>
    <row r="832" spans="1:29" ht="26.25" customHeight="1" x14ac:dyDescent="0.2">
      <c r="A832" s="87"/>
      <c r="B832" s="111" t="str">
        <f t="array" aca="1" ref="B832" ca="1">IFERROR(IMAGE(INDEX(Poke_Ref!$C$2:$C$745, MATCH(C832, Poke_Ref!$B$2:$B$745,0)), 3), "")</f>
        <v/>
      </c>
      <c r="C832" s="128"/>
      <c r="D832" s="128"/>
      <c r="E832" s="129"/>
      <c r="F832" s="128"/>
      <c r="G832" s="129"/>
      <c r="H832" s="128"/>
      <c r="I832" s="128"/>
      <c r="J832" s="128"/>
      <c r="K832" s="128"/>
      <c r="L832" s="129"/>
      <c r="M832" s="129"/>
      <c r="N832" s="129"/>
      <c r="O832" s="129"/>
      <c r="P832" s="129"/>
      <c r="Q832" s="129"/>
      <c r="R832" s="117">
        <f t="shared" si="0"/>
        <v>0</v>
      </c>
      <c r="S832" s="118">
        <f t="shared" si="1"/>
        <v>0</v>
      </c>
      <c r="T832" s="128"/>
      <c r="U832" s="128"/>
      <c r="V832" s="119"/>
      <c r="W832" s="119" t="str">
        <f>IF( ISBLANK(C832), "", VLOOKUP(C832, Poke_Ref!B:D, 3, FALSE) )</f>
        <v/>
      </c>
      <c r="X832" s="120" t="str">
        <f>IF( ISBLANK(C832), "", VLOOKUP(C832, Poke_Ref!B:E, 4, FALSE) )</f>
        <v/>
      </c>
      <c r="Y832" s="128"/>
      <c r="Z832" s="128"/>
      <c r="AA832" s="128"/>
      <c r="AB832" s="128"/>
      <c r="AC832" s="122" t="e">
        <f>IF(VLOOKUP(C832,Hidden_Abilities!B$2:C989, 2, FALSE) = J832, "YES", "NO")</f>
        <v>#N/A</v>
      </c>
    </row>
    <row r="833" spans="1:29" ht="26.25" customHeight="1" x14ac:dyDescent="0.2">
      <c r="A833" s="87"/>
      <c r="B833" s="111" t="str">
        <f t="array" aca="1" ref="B833" ca="1">IFERROR(IMAGE(INDEX(Poke_Ref!$C$2:$C$745, MATCH(C833, Poke_Ref!$B$2:$B$745,0)), 3), "")</f>
        <v/>
      </c>
      <c r="C833" s="128"/>
      <c r="D833" s="128"/>
      <c r="E833" s="129"/>
      <c r="F833" s="128"/>
      <c r="G833" s="129"/>
      <c r="H833" s="128"/>
      <c r="I833" s="128"/>
      <c r="J833" s="128"/>
      <c r="K833" s="128"/>
      <c r="L833" s="129"/>
      <c r="M833" s="129"/>
      <c r="N833" s="129"/>
      <c r="O833" s="129"/>
      <c r="P833" s="129"/>
      <c r="Q833" s="129"/>
      <c r="R833" s="117">
        <f t="shared" si="0"/>
        <v>0</v>
      </c>
      <c r="S833" s="118">
        <f t="shared" si="1"/>
        <v>0</v>
      </c>
      <c r="T833" s="128"/>
      <c r="U833" s="128"/>
      <c r="V833" s="119"/>
      <c r="W833" s="119" t="str">
        <f>IF( ISBLANK(C833), "", VLOOKUP(C833, Poke_Ref!B:D, 3, FALSE) )</f>
        <v/>
      </c>
      <c r="X833" s="120" t="str">
        <f>IF( ISBLANK(C833), "", VLOOKUP(C833, Poke_Ref!B:E, 4, FALSE) )</f>
        <v/>
      </c>
      <c r="Y833" s="128"/>
      <c r="Z833" s="128"/>
      <c r="AA833" s="128"/>
      <c r="AB833" s="128"/>
      <c r="AC833" s="122" t="e">
        <f>IF(VLOOKUP(C833,Hidden_Abilities!B$2:C989, 2, FALSE) = J833, "YES", "NO")</f>
        <v>#N/A</v>
      </c>
    </row>
    <row r="834" spans="1:29" ht="26.25" customHeight="1" x14ac:dyDescent="0.2">
      <c r="A834" s="87"/>
      <c r="B834" s="111" t="str">
        <f t="array" aca="1" ref="B834" ca="1">IFERROR(IMAGE(INDEX(Poke_Ref!$C$2:$C$745, MATCH(C834, Poke_Ref!$B$2:$B$745,0)), 3), "")</f>
        <v/>
      </c>
      <c r="C834" s="128"/>
      <c r="D834" s="128"/>
      <c r="E834" s="129"/>
      <c r="F834" s="128"/>
      <c r="G834" s="129"/>
      <c r="H834" s="128"/>
      <c r="I834" s="128"/>
      <c r="J834" s="128"/>
      <c r="K834" s="128"/>
      <c r="L834" s="129"/>
      <c r="M834" s="129"/>
      <c r="N834" s="129"/>
      <c r="O834" s="129"/>
      <c r="P834" s="129"/>
      <c r="Q834" s="129"/>
      <c r="R834" s="117">
        <f t="shared" si="0"/>
        <v>0</v>
      </c>
      <c r="S834" s="118">
        <f t="shared" si="1"/>
        <v>0</v>
      </c>
      <c r="T834" s="128"/>
      <c r="U834" s="128"/>
      <c r="V834" s="119"/>
      <c r="W834" s="119" t="str">
        <f>IF( ISBLANK(C834), "", VLOOKUP(C834, Poke_Ref!B:D, 3, FALSE) )</f>
        <v/>
      </c>
      <c r="X834" s="120" t="str">
        <f>IF( ISBLANK(C834), "", VLOOKUP(C834, Poke_Ref!B:E, 4, FALSE) )</f>
        <v/>
      </c>
      <c r="Y834" s="128"/>
      <c r="Z834" s="128"/>
      <c r="AA834" s="128"/>
      <c r="AB834" s="128"/>
      <c r="AC834" s="122" t="e">
        <f>IF(VLOOKUP(C834,Hidden_Abilities!B$2:C989, 2, FALSE) = J834, "YES", "NO")</f>
        <v>#N/A</v>
      </c>
    </row>
    <row r="835" spans="1:29" ht="26.25" customHeight="1" x14ac:dyDescent="0.2">
      <c r="A835" s="87"/>
      <c r="B835" s="111" t="str">
        <f t="array" aca="1" ref="B835" ca="1">IFERROR(IMAGE(INDEX(Poke_Ref!$C$2:$C$745, MATCH(C835, Poke_Ref!$B$2:$B$745,0)), 3), "")</f>
        <v/>
      </c>
      <c r="C835" s="128"/>
      <c r="D835" s="128"/>
      <c r="E835" s="129"/>
      <c r="F835" s="128"/>
      <c r="G835" s="129"/>
      <c r="H835" s="128"/>
      <c r="I835" s="128"/>
      <c r="J835" s="128"/>
      <c r="K835" s="128"/>
      <c r="L835" s="129"/>
      <c r="M835" s="129"/>
      <c r="N835" s="129"/>
      <c r="O835" s="129"/>
      <c r="P835" s="129"/>
      <c r="Q835" s="129"/>
      <c r="R835" s="117">
        <f t="shared" si="0"/>
        <v>0</v>
      </c>
      <c r="S835" s="118">
        <f t="shared" si="1"/>
        <v>0</v>
      </c>
      <c r="T835" s="128"/>
      <c r="U835" s="128"/>
      <c r="V835" s="119"/>
      <c r="W835" s="119" t="str">
        <f>IF( ISBLANK(C835), "", VLOOKUP(C835, Poke_Ref!B:D, 3, FALSE) )</f>
        <v/>
      </c>
      <c r="X835" s="120" t="str">
        <f>IF( ISBLANK(C835), "", VLOOKUP(C835, Poke_Ref!B:E, 4, FALSE) )</f>
        <v/>
      </c>
      <c r="Y835" s="128"/>
      <c r="Z835" s="128"/>
      <c r="AA835" s="128"/>
      <c r="AB835" s="128"/>
      <c r="AC835" s="122" t="e">
        <f>IF(VLOOKUP(C835,Hidden_Abilities!B$2:C989, 2, FALSE) = J835, "YES", "NO")</f>
        <v>#N/A</v>
      </c>
    </row>
    <row r="836" spans="1:29" ht="26.25" customHeight="1" x14ac:dyDescent="0.2">
      <c r="A836" s="87"/>
      <c r="B836" s="111" t="str">
        <f t="array" aca="1" ref="B836" ca="1">IFERROR(IMAGE(INDEX(Poke_Ref!$C$2:$C$745, MATCH(C836, Poke_Ref!$B$2:$B$745,0)), 3), "")</f>
        <v/>
      </c>
      <c r="C836" s="128"/>
      <c r="D836" s="128"/>
      <c r="E836" s="129"/>
      <c r="F836" s="128"/>
      <c r="G836" s="129"/>
      <c r="H836" s="128"/>
      <c r="I836" s="128"/>
      <c r="J836" s="128"/>
      <c r="K836" s="128"/>
      <c r="L836" s="129"/>
      <c r="M836" s="129"/>
      <c r="N836" s="129"/>
      <c r="O836" s="129"/>
      <c r="P836" s="129"/>
      <c r="Q836" s="129"/>
      <c r="R836" s="117">
        <f t="shared" si="0"/>
        <v>0</v>
      </c>
      <c r="S836" s="118">
        <f t="shared" si="1"/>
        <v>0</v>
      </c>
      <c r="T836" s="128"/>
      <c r="U836" s="128"/>
      <c r="V836" s="119"/>
      <c r="W836" s="119" t="str">
        <f>IF( ISBLANK(C836), "", VLOOKUP(C836, Poke_Ref!B:D, 3, FALSE) )</f>
        <v/>
      </c>
      <c r="X836" s="120" t="str">
        <f>IF( ISBLANK(C836), "", VLOOKUP(C836, Poke_Ref!B:E, 4, FALSE) )</f>
        <v/>
      </c>
      <c r="Y836" s="128"/>
      <c r="Z836" s="128"/>
      <c r="AA836" s="128"/>
      <c r="AB836" s="128"/>
      <c r="AC836" s="122" t="e">
        <f>IF(VLOOKUP(C836,Hidden_Abilities!B$2:C989, 2, FALSE) = J836, "YES", "NO")</f>
        <v>#N/A</v>
      </c>
    </row>
    <row r="837" spans="1:29" ht="26.25" customHeight="1" x14ac:dyDescent="0.2">
      <c r="A837" s="87"/>
      <c r="B837" s="111" t="str">
        <f t="array" aca="1" ref="B837" ca="1">IFERROR(IMAGE(INDEX(Poke_Ref!$C$2:$C$745, MATCH(C837, Poke_Ref!$B$2:$B$745,0)), 3), "")</f>
        <v/>
      </c>
      <c r="C837" s="128"/>
      <c r="D837" s="128"/>
      <c r="E837" s="129"/>
      <c r="F837" s="128"/>
      <c r="G837" s="129"/>
      <c r="H837" s="128"/>
      <c r="I837" s="128"/>
      <c r="J837" s="128"/>
      <c r="K837" s="128"/>
      <c r="L837" s="129"/>
      <c r="M837" s="129"/>
      <c r="N837" s="129"/>
      <c r="O837" s="129"/>
      <c r="P837" s="129"/>
      <c r="Q837" s="129"/>
      <c r="R837" s="117">
        <f t="shared" si="0"/>
        <v>0</v>
      </c>
      <c r="S837" s="118">
        <f t="shared" si="1"/>
        <v>0</v>
      </c>
      <c r="T837" s="128"/>
      <c r="U837" s="128"/>
      <c r="V837" s="119"/>
      <c r="W837" s="119" t="str">
        <f>IF( ISBLANK(C837), "", VLOOKUP(C837, Poke_Ref!B:D, 3, FALSE) )</f>
        <v/>
      </c>
      <c r="X837" s="120" t="str">
        <f>IF( ISBLANK(C837), "", VLOOKUP(C837, Poke_Ref!B:E, 4, FALSE) )</f>
        <v/>
      </c>
      <c r="Y837" s="128"/>
      <c r="Z837" s="128"/>
      <c r="AA837" s="128"/>
      <c r="AB837" s="128"/>
      <c r="AC837" s="122" t="e">
        <f>IF(VLOOKUP(C837,Hidden_Abilities!B$2:C989, 2, FALSE) = J837, "YES", "NO")</f>
        <v>#N/A</v>
      </c>
    </row>
    <row r="838" spans="1:29" ht="26.25" customHeight="1" x14ac:dyDescent="0.2">
      <c r="A838" s="87"/>
      <c r="B838" s="111" t="str">
        <f t="array" aca="1" ref="B838" ca="1">IFERROR(IMAGE(INDEX(Poke_Ref!$C$2:$C$745, MATCH(C838, Poke_Ref!$B$2:$B$745,0)), 3), "")</f>
        <v/>
      </c>
      <c r="C838" s="128"/>
      <c r="D838" s="128"/>
      <c r="E838" s="129"/>
      <c r="F838" s="128"/>
      <c r="G838" s="129"/>
      <c r="H838" s="128"/>
      <c r="I838" s="128"/>
      <c r="J838" s="128"/>
      <c r="K838" s="128"/>
      <c r="L838" s="129"/>
      <c r="M838" s="129"/>
      <c r="N838" s="129"/>
      <c r="O838" s="129"/>
      <c r="P838" s="129"/>
      <c r="Q838" s="129"/>
      <c r="R838" s="117">
        <f t="shared" si="0"/>
        <v>0</v>
      </c>
      <c r="S838" s="118">
        <f t="shared" si="1"/>
        <v>0</v>
      </c>
      <c r="T838" s="128"/>
      <c r="U838" s="128"/>
      <c r="V838" s="119"/>
      <c r="W838" s="119" t="str">
        <f>IF( ISBLANK(C838), "", VLOOKUP(C838, Poke_Ref!B:D, 3, FALSE) )</f>
        <v/>
      </c>
      <c r="X838" s="120" t="str">
        <f>IF( ISBLANK(C838), "", VLOOKUP(C838, Poke_Ref!B:E, 4, FALSE) )</f>
        <v/>
      </c>
      <c r="Y838" s="128"/>
      <c r="Z838" s="128"/>
      <c r="AA838" s="128"/>
      <c r="AB838" s="128"/>
      <c r="AC838" s="122" t="e">
        <f>IF(VLOOKUP(C838,Hidden_Abilities!B$2:C989, 2, FALSE) = J838, "YES", "NO")</f>
        <v>#N/A</v>
      </c>
    </row>
    <row r="839" spans="1:29" ht="26.25" customHeight="1" x14ac:dyDescent="0.2">
      <c r="A839" s="87"/>
      <c r="B839" s="111" t="str">
        <f t="array" aca="1" ref="B839" ca="1">IFERROR(IMAGE(INDEX(Poke_Ref!$C$2:$C$745, MATCH(C839, Poke_Ref!$B$2:$B$745,0)), 3), "")</f>
        <v/>
      </c>
      <c r="C839" s="128"/>
      <c r="D839" s="128"/>
      <c r="E839" s="129"/>
      <c r="F839" s="128"/>
      <c r="G839" s="129"/>
      <c r="H839" s="128"/>
      <c r="I839" s="128"/>
      <c r="J839" s="128"/>
      <c r="K839" s="128"/>
      <c r="L839" s="129"/>
      <c r="M839" s="129"/>
      <c r="N839" s="129"/>
      <c r="O839" s="129"/>
      <c r="P839" s="129"/>
      <c r="Q839" s="129"/>
      <c r="R839" s="117">
        <f t="shared" si="0"/>
        <v>0</v>
      </c>
      <c r="S839" s="118">
        <f t="shared" si="1"/>
        <v>0</v>
      </c>
      <c r="T839" s="128"/>
      <c r="U839" s="128"/>
      <c r="V839" s="119"/>
      <c r="W839" s="119" t="str">
        <f>IF( ISBLANK(C839), "", VLOOKUP(C839, Poke_Ref!B:D, 3, FALSE) )</f>
        <v/>
      </c>
      <c r="X839" s="120" t="str">
        <f>IF( ISBLANK(C839), "", VLOOKUP(C839, Poke_Ref!B:E, 4, FALSE) )</f>
        <v/>
      </c>
      <c r="Y839" s="128"/>
      <c r="Z839" s="128"/>
      <c r="AA839" s="128"/>
      <c r="AB839" s="128"/>
      <c r="AC839" s="122" t="e">
        <f>IF(VLOOKUP(C839,Hidden_Abilities!B$2:C989, 2, FALSE) = J839, "YES", "NO")</f>
        <v>#N/A</v>
      </c>
    </row>
    <row r="840" spans="1:29" ht="26.25" customHeight="1" x14ac:dyDescent="0.2">
      <c r="A840" s="87"/>
      <c r="B840" s="111" t="str">
        <f t="array" aca="1" ref="B840" ca="1">IFERROR(IMAGE(INDEX(Poke_Ref!$C$2:$C$745, MATCH(C840, Poke_Ref!$B$2:$B$745,0)), 3), "")</f>
        <v/>
      </c>
      <c r="C840" s="128"/>
      <c r="D840" s="128"/>
      <c r="E840" s="129"/>
      <c r="F840" s="128"/>
      <c r="G840" s="129"/>
      <c r="H840" s="128"/>
      <c r="I840" s="128"/>
      <c r="J840" s="128"/>
      <c r="K840" s="128"/>
      <c r="L840" s="129"/>
      <c r="M840" s="129"/>
      <c r="N840" s="129"/>
      <c r="O840" s="129"/>
      <c r="P840" s="129"/>
      <c r="Q840" s="129"/>
      <c r="R840" s="117">
        <f t="shared" si="0"/>
        <v>0</v>
      </c>
      <c r="S840" s="118">
        <f t="shared" si="1"/>
        <v>0</v>
      </c>
      <c r="T840" s="128"/>
      <c r="U840" s="128"/>
      <c r="V840" s="119"/>
      <c r="W840" s="119" t="str">
        <f>IF( ISBLANK(C840), "", VLOOKUP(C840, Poke_Ref!B:D, 3, FALSE) )</f>
        <v/>
      </c>
      <c r="X840" s="120" t="str">
        <f>IF( ISBLANK(C840), "", VLOOKUP(C840, Poke_Ref!B:E, 4, FALSE) )</f>
        <v/>
      </c>
      <c r="Y840" s="128"/>
      <c r="Z840" s="128"/>
      <c r="AA840" s="128"/>
      <c r="AB840" s="128"/>
      <c r="AC840" s="122" t="e">
        <f>IF(VLOOKUP(C840,Hidden_Abilities!B$2:C989, 2, FALSE) = J840, "YES", "NO")</f>
        <v>#N/A</v>
      </c>
    </row>
    <row r="841" spans="1:29" ht="26.25" customHeight="1" x14ac:dyDescent="0.2">
      <c r="A841" s="87"/>
      <c r="B841" s="111" t="str">
        <f t="array" aca="1" ref="B841" ca="1">IFERROR(IMAGE(INDEX(Poke_Ref!$C$2:$C$745, MATCH(C841, Poke_Ref!$B$2:$B$745,0)), 3), "")</f>
        <v/>
      </c>
      <c r="C841" s="128"/>
      <c r="D841" s="128"/>
      <c r="E841" s="129"/>
      <c r="F841" s="128"/>
      <c r="G841" s="129"/>
      <c r="H841" s="128"/>
      <c r="I841" s="128"/>
      <c r="J841" s="128"/>
      <c r="K841" s="128"/>
      <c r="L841" s="129"/>
      <c r="M841" s="129"/>
      <c r="N841" s="129"/>
      <c r="O841" s="129"/>
      <c r="P841" s="129"/>
      <c r="Q841" s="129"/>
      <c r="R841" s="117">
        <f t="shared" si="0"/>
        <v>0</v>
      </c>
      <c r="S841" s="118">
        <f t="shared" si="1"/>
        <v>0</v>
      </c>
      <c r="T841" s="128"/>
      <c r="U841" s="128"/>
      <c r="V841" s="119"/>
      <c r="W841" s="119" t="str">
        <f>IF( ISBLANK(C841), "", VLOOKUP(C841, Poke_Ref!B:D, 3, FALSE) )</f>
        <v/>
      </c>
      <c r="X841" s="120" t="str">
        <f>IF( ISBLANK(C841), "", VLOOKUP(C841, Poke_Ref!B:E, 4, FALSE) )</f>
        <v/>
      </c>
      <c r="Y841" s="128"/>
      <c r="Z841" s="128"/>
      <c r="AA841" s="128"/>
      <c r="AB841" s="128"/>
      <c r="AC841" s="122" t="e">
        <f>IF(VLOOKUP(C841,Hidden_Abilities!B$2:C989, 2, FALSE) = J841, "YES", "NO")</f>
        <v>#N/A</v>
      </c>
    </row>
    <row r="842" spans="1:29" ht="26.25" customHeight="1" x14ac:dyDescent="0.2">
      <c r="A842" s="87"/>
      <c r="B842" s="111" t="str">
        <f t="array" aca="1" ref="B842" ca="1">IFERROR(IMAGE(INDEX(Poke_Ref!$C$2:$C$745, MATCH(C842, Poke_Ref!$B$2:$B$745,0)), 3), "")</f>
        <v/>
      </c>
      <c r="C842" s="128"/>
      <c r="D842" s="128"/>
      <c r="E842" s="129"/>
      <c r="F842" s="128"/>
      <c r="G842" s="129"/>
      <c r="H842" s="128"/>
      <c r="I842" s="128"/>
      <c r="J842" s="128"/>
      <c r="K842" s="128"/>
      <c r="L842" s="129"/>
      <c r="M842" s="129"/>
      <c r="N842" s="129"/>
      <c r="O842" s="129"/>
      <c r="P842" s="129"/>
      <c r="Q842" s="129"/>
      <c r="R842" s="117">
        <f t="shared" si="0"/>
        <v>0</v>
      </c>
      <c r="S842" s="118">
        <f t="shared" si="1"/>
        <v>0</v>
      </c>
      <c r="T842" s="128"/>
      <c r="U842" s="128"/>
      <c r="V842" s="119"/>
      <c r="W842" s="119" t="str">
        <f>IF( ISBLANK(C842), "", VLOOKUP(C842, Poke_Ref!B:D, 3, FALSE) )</f>
        <v/>
      </c>
      <c r="X842" s="120" t="str">
        <f>IF( ISBLANK(C842), "", VLOOKUP(C842, Poke_Ref!B:E, 4, FALSE) )</f>
        <v/>
      </c>
      <c r="Y842" s="128"/>
      <c r="Z842" s="128"/>
      <c r="AA842" s="128"/>
      <c r="AB842" s="128"/>
      <c r="AC842" s="122" t="e">
        <f>IF(VLOOKUP(C842,Hidden_Abilities!B$2:C989, 2, FALSE) = J842, "YES", "NO")</f>
        <v>#N/A</v>
      </c>
    </row>
    <row r="843" spans="1:29" ht="26.25" customHeight="1" x14ac:dyDescent="0.2">
      <c r="A843" s="87"/>
      <c r="B843" s="111" t="str">
        <f t="array" aca="1" ref="B843" ca="1">IFERROR(IMAGE(INDEX(Poke_Ref!$C$2:$C$745, MATCH(C843, Poke_Ref!$B$2:$B$745,0)), 3), "")</f>
        <v/>
      </c>
      <c r="C843" s="128"/>
      <c r="D843" s="128"/>
      <c r="E843" s="129"/>
      <c r="F843" s="128"/>
      <c r="G843" s="129"/>
      <c r="H843" s="128"/>
      <c r="I843" s="128"/>
      <c r="J843" s="128"/>
      <c r="K843" s="128"/>
      <c r="L843" s="129"/>
      <c r="M843" s="129"/>
      <c r="N843" s="129"/>
      <c r="O843" s="129"/>
      <c r="P843" s="129"/>
      <c r="Q843" s="129"/>
      <c r="R843" s="117">
        <f t="shared" si="0"/>
        <v>0</v>
      </c>
      <c r="S843" s="118">
        <f t="shared" si="1"/>
        <v>0</v>
      </c>
      <c r="T843" s="128"/>
      <c r="U843" s="128"/>
      <c r="V843" s="119"/>
      <c r="W843" s="119" t="str">
        <f>IF( ISBLANK(C843), "", VLOOKUP(C843, Poke_Ref!B:D, 3, FALSE) )</f>
        <v/>
      </c>
      <c r="X843" s="120" t="str">
        <f>IF( ISBLANK(C843), "", VLOOKUP(C843, Poke_Ref!B:E, 4, FALSE) )</f>
        <v/>
      </c>
      <c r="Y843" s="128"/>
      <c r="Z843" s="128"/>
      <c r="AA843" s="128"/>
      <c r="AB843" s="128"/>
      <c r="AC843" s="122" t="e">
        <f>IF(VLOOKUP(C843,Hidden_Abilities!B$2:C989, 2, FALSE) = J843, "YES", "NO")</f>
        <v>#N/A</v>
      </c>
    </row>
    <row r="844" spans="1:29" ht="26.25" customHeight="1" x14ac:dyDescent="0.2">
      <c r="A844" s="87"/>
      <c r="B844" s="111" t="str">
        <f t="array" aca="1" ref="B844" ca="1">IFERROR(IMAGE(INDEX(Poke_Ref!$C$2:$C$745, MATCH(C844, Poke_Ref!$B$2:$B$745,0)), 3), "")</f>
        <v/>
      </c>
      <c r="C844" s="128"/>
      <c r="D844" s="128"/>
      <c r="E844" s="129"/>
      <c r="F844" s="128"/>
      <c r="G844" s="129"/>
      <c r="H844" s="128"/>
      <c r="I844" s="128"/>
      <c r="J844" s="128"/>
      <c r="K844" s="128"/>
      <c r="L844" s="129"/>
      <c r="M844" s="129"/>
      <c r="N844" s="129"/>
      <c r="O844" s="129"/>
      <c r="P844" s="129"/>
      <c r="Q844" s="129"/>
      <c r="R844" s="117">
        <f t="shared" si="0"/>
        <v>0</v>
      </c>
      <c r="S844" s="118">
        <f t="shared" si="1"/>
        <v>0</v>
      </c>
      <c r="T844" s="128"/>
      <c r="U844" s="128"/>
      <c r="V844" s="119"/>
      <c r="W844" s="119" t="str">
        <f>IF( ISBLANK(C844), "", VLOOKUP(C844, Poke_Ref!B:D, 3, FALSE) )</f>
        <v/>
      </c>
      <c r="X844" s="120" t="str">
        <f>IF( ISBLANK(C844), "", VLOOKUP(C844, Poke_Ref!B:E, 4, FALSE) )</f>
        <v/>
      </c>
      <c r="Y844" s="128"/>
      <c r="Z844" s="128"/>
      <c r="AA844" s="128"/>
      <c r="AB844" s="128"/>
      <c r="AC844" s="122" t="e">
        <f>IF(VLOOKUP(C844,Hidden_Abilities!B$2:C989, 2, FALSE) = J844, "YES", "NO")</f>
        <v>#N/A</v>
      </c>
    </row>
    <row r="845" spans="1:29" ht="26.25" customHeight="1" x14ac:dyDescent="0.2">
      <c r="A845" s="87"/>
      <c r="B845" s="111" t="str">
        <f t="array" aca="1" ref="B845" ca="1">IFERROR(IMAGE(INDEX(Poke_Ref!$C$2:$C$745, MATCH(C845, Poke_Ref!$B$2:$B$745,0)), 3), "")</f>
        <v/>
      </c>
      <c r="C845" s="128"/>
      <c r="D845" s="128"/>
      <c r="E845" s="129"/>
      <c r="F845" s="128"/>
      <c r="G845" s="129"/>
      <c r="H845" s="128"/>
      <c r="I845" s="128"/>
      <c r="J845" s="128"/>
      <c r="K845" s="128"/>
      <c r="L845" s="129"/>
      <c r="M845" s="129"/>
      <c r="N845" s="129"/>
      <c r="O845" s="129"/>
      <c r="P845" s="129"/>
      <c r="Q845" s="129"/>
      <c r="R845" s="117">
        <f t="shared" si="0"/>
        <v>0</v>
      </c>
      <c r="S845" s="118">
        <f t="shared" si="1"/>
        <v>0</v>
      </c>
      <c r="T845" s="128"/>
      <c r="U845" s="128"/>
      <c r="V845" s="119"/>
      <c r="W845" s="119" t="str">
        <f>IF( ISBLANK(C845), "", VLOOKUP(C845, Poke_Ref!B:D, 3, FALSE) )</f>
        <v/>
      </c>
      <c r="X845" s="120" t="str">
        <f>IF( ISBLANK(C845), "", VLOOKUP(C845, Poke_Ref!B:E, 4, FALSE) )</f>
        <v/>
      </c>
      <c r="Y845" s="128"/>
      <c r="Z845" s="128"/>
      <c r="AA845" s="128"/>
      <c r="AB845" s="128"/>
      <c r="AC845" s="122" t="e">
        <f>IF(VLOOKUP(C845,Hidden_Abilities!B$2:C989, 2, FALSE) = J845, "YES", "NO")</f>
        <v>#N/A</v>
      </c>
    </row>
    <row r="846" spans="1:29" ht="26.25" customHeight="1" x14ac:dyDescent="0.2">
      <c r="A846" s="87"/>
      <c r="B846" s="111" t="str">
        <f t="array" aca="1" ref="B846" ca="1">IFERROR(IMAGE(INDEX(Poke_Ref!$C$2:$C$745, MATCH(C846, Poke_Ref!$B$2:$B$745,0)), 3), "")</f>
        <v/>
      </c>
      <c r="C846" s="128"/>
      <c r="D846" s="128"/>
      <c r="E846" s="129"/>
      <c r="F846" s="128"/>
      <c r="G846" s="129"/>
      <c r="H846" s="128"/>
      <c r="I846" s="128"/>
      <c r="J846" s="128"/>
      <c r="K846" s="128"/>
      <c r="L846" s="129"/>
      <c r="M846" s="129"/>
      <c r="N846" s="129"/>
      <c r="O846" s="129"/>
      <c r="P846" s="129"/>
      <c r="Q846" s="129"/>
      <c r="R846" s="117">
        <f t="shared" si="0"/>
        <v>0</v>
      </c>
      <c r="S846" s="118">
        <f t="shared" si="1"/>
        <v>0</v>
      </c>
      <c r="T846" s="128"/>
      <c r="U846" s="128"/>
      <c r="V846" s="119"/>
      <c r="W846" s="119" t="str">
        <f>IF( ISBLANK(C846), "", VLOOKUP(C846, Poke_Ref!B:D, 3, FALSE) )</f>
        <v/>
      </c>
      <c r="X846" s="120" t="str">
        <f>IF( ISBLANK(C846), "", VLOOKUP(C846, Poke_Ref!B:E, 4, FALSE) )</f>
        <v/>
      </c>
      <c r="Y846" s="128"/>
      <c r="Z846" s="128"/>
      <c r="AA846" s="128"/>
      <c r="AB846" s="128"/>
      <c r="AC846" s="122" t="e">
        <f>IF(VLOOKUP(C846,Hidden_Abilities!B$2:C989, 2, FALSE) = J846, "YES", "NO")</f>
        <v>#N/A</v>
      </c>
    </row>
    <row r="847" spans="1:29" ht="26.25" customHeight="1" x14ac:dyDescent="0.2">
      <c r="A847" s="87"/>
      <c r="B847" s="111" t="str">
        <f t="array" aca="1" ref="B847" ca="1">IFERROR(IMAGE(INDEX(Poke_Ref!$C$2:$C$745, MATCH(C847, Poke_Ref!$B$2:$B$745,0)), 3), "")</f>
        <v/>
      </c>
      <c r="C847" s="128"/>
      <c r="D847" s="128"/>
      <c r="E847" s="129"/>
      <c r="F847" s="128"/>
      <c r="G847" s="129"/>
      <c r="H847" s="128"/>
      <c r="I847" s="128"/>
      <c r="J847" s="128"/>
      <c r="K847" s="128"/>
      <c r="L847" s="129"/>
      <c r="M847" s="129"/>
      <c r="N847" s="129"/>
      <c r="O847" s="129"/>
      <c r="P847" s="129"/>
      <c r="Q847" s="129"/>
      <c r="R847" s="117">
        <f t="shared" si="0"/>
        <v>0</v>
      </c>
      <c r="S847" s="118">
        <f t="shared" si="1"/>
        <v>0</v>
      </c>
      <c r="T847" s="128"/>
      <c r="U847" s="128"/>
      <c r="V847" s="119"/>
      <c r="W847" s="119" t="str">
        <f>IF( ISBLANK(C847), "", VLOOKUP(C847, Poke_Ref!B:D, 3, FALSE) )</f>
        <v/>
      </c>
      <c r="X847" s="120" t="str">
        <f>IF( ISBLANK(C847), "", VLOOKUP(C847, Poke_Ref!B:E, 4, FALSE) )</f>
        <v/>
      </c>
      <c r="Y847" s="128"/>
      <c r="Z847" s="128"/>
      <c r="AA847" s="128"/>
      <c r="AB847" s="128"/>
      <c r="AC847" s="122" t="e">
        <f>IF(VLOOKUP(C847,Hidden_Abilities!B$2:C989, 2, FALSE) = J847, "YES", "NO")</f>
        <v>#N/A</v>
      </c>
    </row>
    <row r="848" spans="1:29" ht="26.25" customHeight="1" x14ac:dyDescent="0.2">
      <c r="A848" s="87"/>
      <c r="B848" s="111" t="str">
        <f t="array" aca="1" ref="B848" ca="1">IFERROR(IMAGE(INDEX(Poke_Ref!$C$2:$C$745, MATCH(C848, Poke_Ref!$B$2:$B$745,0)), 3), "")</f>
        <v/>
      </c>
      <c r="C848" s="128"/>
      <c r="D848" s="128"/>
      <c r="E848" s="129"/>
      <c r="F848" s="128"/>
      <c r="G848" s="129"/>
      <c r="H848" s="128"/>
      <c r="I848" s="128"/>
      <c r="J848" s="128"/>
      <c r="K848" s="128"/>
      <c r="L848" s="129"/>
      <c r="M848" s="129"/>
      <c r="N848" s="129"/>
      <c r="O848" s="129"/>
      <c r="P848" s="129"/>
      <c r="Q848" s="129"/>
      <c r="R848" s="117">
        <f t="shared" si="0"/>
        <v>0</v>
      </c>
      <c r="S848" s="118">
        <f t="shared" si="1"/>
        <v>0</v>
      </c>
      <c r="T848" s="128"/>
      <c r="U848" s="128"/>
      <c r="V848" s="119"/>
      <c r="W848" s="119" t="str">
        <f>IF( ISBLANK(C848), "", VLOOKUP(C848, Poke_Ref!B:D, 3, FALSE) )</f>
        <v/>
      </c>
      <c r="X848" s="120" t="str">
        <f>IF( ISBLANK(C848), "", VLOOKUP(C848, Poke_Ref!B:E, 4, FALSE) )</f>
        <v/>
      </c>
      <c r="Y848" s="128"/>
      <c r="Z848" s="128"/>
      <c r="AA848" s="128"/>
      <c r="AB848" s="128"/>
      <c r="AC848" s="122" t="e">
        <f>IF(VLOOKUP(C848,Hidden_Abilities!B$2:C989, 2, FALSE) = J848, "YES", "NO")</f>
        <v>#N/A</v>
      </c>
    </row>
    <row r="849" spans="1:29" ht="26.25" customHeight="1" x14ac:dyDescent="0.2">
      <c r="A849" s="87"/>
      <c r="B849" s="111" t="str">
        <f t="array" aca="1" ref="B849" ca="1">IFERROR(IMAGE(INDEX(Poke_Ref!$C$2:$C$745, MATCH(C849, Poke_Ref!$B$2:$B$745,0)), 3), "")</f>
        <v/>
      </c>
      <c r="C849" s="128"/>
      <c r="D849" s="128"/>
      <c r="E849" s="129"/>
      <c r="F849" s="128"/>
      <c r="G849" s="129"/>
      <c r="H849" s="128"/>
      <c r="I849" s="128"/>
      <c r="J849" s="128"/>
      <c r="K849" s="128"/>
      <c r="L849" s="129"/>
      <c r="M849" s="129"/>
      <c r="N849" s="129"/>
      <c r="O849" s="129"/>
      <c r="P849" s="129"/>
      <c r="Q849" s="129"/>
      <c r="R849" s="117">
        <f t="shared" si="0"/>
        <v>0</v>
      </c>
      <c r="S849" s="118">
        <f t="shared" si="1"/>
        <v>0</v>
      </c>
      <c r="T849" s="128"/>
      <c r="U849" s="128"/>
      <c r="V849" s="119"/>
      <c r="W849" s="119" t="str">
        <f>IF( ISBLANK(C849), "", VLOOKUP(C849, Poke_Ref!B:D, 3, FALSE) )</f>
        <v/>
      </c>
      <c r="X849" s="120" t="str">
        <f>IF( ISBLANK(C849), "", VLOOKUP(C849, Poke_Ref!B:E, 4, FALSE) )</f>
        <v/>
      </c>
      <c r="Y849" s="128"/>
      <c r="Z849" s="128"/>
      <c r="AA849" s="128"/>
      <c r="AB849" s="128"/>
      <c r="AC849" s="122" t="e">
        <f>IF(VLOOKUP(C849,Hidden_Abilities!B$2:C989, 2, FALSE) = J849, "YES", "NO")</f>
        <v>#N/A</v>
      </c>
    </row>
    <row r="850" spans="1:29" ht="26.25" customHeight="1" x14ac:dyDescent="0.2">
      <c r="A850" s="87"/>
      <c r="B850" s="111" t="str">
        <f t="array" aca="1" ref="B850" ca="1">IFERROR(IMAGE(INDEX(Poke_Ref!$C$2:$C$745, MATCH(C850, Poke_Ref!$B$2:$B$745,0)), 3), "")</f>
        <v/>
      </c>
      <c r="C850" s="128"/>
      <c r="D850" s="128"/>
      <c r="E850" s="129"/>
      <c r="F850" s="128"/>
      <c r="G850" s="129"/>
      <c r="H850" s="128"/>
      <c r="I850" s="128"/>
      <c r="J850" s="128"/>
      <c r="K850" s="128"/>
      <c r="L850" s="129"/>
      <c r="M850" s="129"/>
      <c r="N850" s="129"/>
      <c r="O850" s="129"/>
      <c r="P850" s="129"/>
      <c r="Q850" s="129"/>
      <c r="R850" s="117">
        <f t="shared" si="0"/>
        <v>0</v>
      </c>
      <c r="S850" s="118">
        <f t="shared" si="1"/>
        <v>0</v>
      </c>
      <c r="T850" s="128"/>
      <c r="U850" s="128"/>
      <c r="V850" s="119"/>
      <c r="W850" s="119" t="str">
        <f>IF( ISBLANK(C850), "", VLOOKUP(C850, Poke_Ref!B:D, 3, FALSE) )</f>
        <v/>
      </c>
      <c r="X850" s="120" t="str">
        <f>IF( ISBLANK(C850), "", VLOOKUP(C850, Poke_Ref!B:E, 4, FALSE) )</f>
        <v/>
      </c>
      <c r="Y850" s="128"/>
      <c r="Z850" s="128"/>
      <c r="AA850" s="128"/>
      <c r="AB850" s="128"/>
      <c r="AC850" s="122" t="e">
        <f>IF(VLOOKUP(C850,Hidden_Abilities!B$2:C989, 2, FALSE) = J850, "YES", "NO")</f>
        <v>#N/A</v>
      </c>
    </row>
    <row r="851" spans="1:29" ht="26.25" customHeight="1" x14ac:dyDescent="0.2">
      <c r="A851" s="87"/>
      <c r="B851" s="111" t="str">
        <f t="array" aca="1" ref="B851" ca="1">IFERROR(IMAGE(INDEX(Poke_Ref!$C$2:$C$745, MATCH(C851, Poke_Ref!$B$2:$B$745,0)), 3), "")</f>
        <v/>
      </c>
      <c r="C851" s="128"/>
      <c r="D851" s="128"/>
      <c r="E851" s="129"/>
      <c r="F851" s="128"/>
      <c r="G851" s="129"/>
      <c r="H851" s="128"/>
      <c r="I851" s="128"/>
      <c r="J851" s="128"/>
      <c r="K851" s="128"/>
      <c r="L851" s="129"/>
      <c r="M851" s="129"/>
      <c r="N851" s="129"/>
      <c r="O851" s="129"/>
      <c r="P851" s="129"/>
      <c r="Q851" s="129"/>
      <c r="R851" s="117">
        <f t="shared" si="0"/>
        <v>0</v>
      </c>
      <c r="S851" s="118">
        <f t="shared" si="1"/>
        <v>0</v>
      </c>
      <c r="T851" s="128"/>
      <c r="U851" s="128"/>
      <c r="V851" s="119"/>
      <c r="W851" s="119" t="str">
        <f>IF( ISBLANK(C851), "", VLOOKUP(C851, Poke_Ref!B:D, 3, FALSE) )</f>
        <v/>
      </c>
      <c r="X851" s="120" t="str">
        <f>IF( ISBLANK(C851), "", VLOOKUP(C851, Poke_Ref!B:E, 4, FALSE) )</f>
        <v/>
      </c>
      <c r="Y851" s="128"/>
      <c r="Z851" s="128"/>
      <c r="AA851" s="128"/>
      <c r="AB851" s="128"/>
      <c r="AC851" s="122" t="e">
        <f>IF(VLOOKUP(C851,Hidden_Abilities!B$2:C989, 2, FALSE) = J851, "YES", "NO")</f>
        <v>#N/A</v>
      </c>
    </row>
    <row r="852" spans="1:29" ht="26.25" customHeight="1" x14ac:dyDescent="0.2">
      <c r="A852" s="87"/>
      <c r="B852" s="111" t="str">
        <f t="array" aca="1" ref="B852" ca="1">IFERROR(IMAGE(INDEX(Poke_Ref!$C$2:$C$745, MATCH(C852, Poke_Ref!$B$2:$B$745,0)), 3), "")</f>
        <v/>
      </c>
      <c r="C852" s="128"/>
      <c r="D852" s="128"/>
      <c r="E852" s="129"/>
      <c r="F852" s="128"/>
      <c r="G852" s="129"/>
      <c r="H852" s="128"/>
      <c r="I852" s="128"/>
      <c r="J852" s="128"/>
      <c r="K852" s="128"/>
      <c r="L852" s="129"/>
      <c r="M852" s="129"/>
      <c r="N852" s="129"/>
      <c r="O852" s="129"/>
      <c r="P852" s="129"/>
      <c r="Q852" s="129"/>
      <c r="R852" s="117">
        <f t="shared" si="0"/>
        <v>0</v>
      </c>
      <c r="S852" s="118">
        <f t="shared" si="1"/>
        <v>0</v>
      </c>
      <c r="T852" s="128"/>
      <c r="U852" s="128"/>
      <c r="V852" s="119"/>
      <c r="W852" s="119" t="str">
        <f>IF( ISBLANK(C852), "", VLOOKUP(C852, Poke_Ref!B:D, 3, FALSE) )</f>
        <v/>
      </c>
      <c r="X852" s="120" t="str">
        <f>IF( ISBLANK(C852), "", VLOOKUP(C852, Poke_Ref!B:E, 4, FALSE) )</f>
        <v/>
      </c>
      <c r="Y852" s="128"/>
      <c r="Z852" s="128"/>
      <c r="AA852" s="128"/>
      <c r="AB852" s="128"/>
      <c r="AC852" s="122" t="e">
        <f>IF(VLOOKUP(C852,Hidden_Abilities!B$2:C989, 2, FALSE) = J852, "YES", "NO")</f>
        <v>#N/A</v>
      </c>
    </row>
    <row r="853" spans="1:29" ht="26.25" customHeight="1" x14ac:dyDescent="0.2">
      <c r="A853" s="87"/>
      <c r="B853" s="111" t="str">
        <f t="array" aca="1" ref="B853" ca="1">IFERROR(IMAGE(INDEX(Poke_Ref!$C$2:$C$745, MATCH(C853, Poke_Ref!$B$2:$B$745,0)), 3), "")</f>
        <v/>
      </c>
      <c r="C853" s="128"/>
      <c r="D853" s="128"/>
      <c r="E853" s="129"/>
      <c r="F853" s="128"/>
      <c r="G853" s="129"/>
      <c r="H853" s="128"/>
      <c r="I853" s="128"/>
      <c r="J853" s="128"/>
      <c r="K853" s="128"/>
      <c r="L853" s="129"/>
      <c r="M853" s="129"/>
      <c r="N853" s="129"/>
      <c r="O853" s="129"/>
      <c r="P853" s="129"/>
      <c r="Q853" s="129"/>
      <c r="R853" s="117">
        <f t="shared" si="0"/>
        <v>0</v>
      </c>
      <c r="S853" s="118">
        <f t="shared" si="1"/>
        <v>0</v>
      </c>
      <c r="T853" s="128"/>
      <c r="U853" s="128"/>
      <c r="V853" s="119"/>
      <c r="W853" s="119" t="str">
        <f>IF( ISBLANK(C853), "", VLOOKUP(C853, Poke_Ref!B:D, 3, FALSE) )</f>
        <v/>
      </c>
      <c r="X853" s="120" t="str">
        <f>IF( ISBLANK(C853), "", VLOOKUP(C853, Poke_Ref!B:E, 4, FALSE) )</f>
        <v/>
      </c>
      <c r="Y853" s="128"/>
      <c r="Z853" s="128"/>
      <c r="AA853" s="128"/>
      <c r="AB853" s="128"/>
      <c r="AC853" s="122" t="e">
        <f>IF(VLOOKUP(C853,Hidden_Abilities!B$2:C989, 2, FALSE) = J853, "YES", "NO")</f>
        <v>#N/A</v>
      </c>
    </row>
    <row r="854" spans="1:29" ht="26.25" customHeight="1" x14ac:dyDescent="0.2">
      <c r="A854" s="87"/>
      <c r="B854" s="111" t="str">
        <f t="array" aca="1" ref="B854" ca="1">IFERROR(IMAGE(INDEX(Poke_Ref!$C$2:$C$745, MATCH(C854, Poke_Ref!$B$2:$B$745,0)), 3), "")</f>
        <v/>
      </c>
      <c r="C854" s="128"/>
      <c r="D854" s="128"/>
      <c r="E854" s="129"/>
      <c r="F854" s="128"/>
      <c r="G854" s="129"/>
      <c r="H854" s="128"/>
      <c r="I854" s="128"/>
      <c r="J854" s="128"/>
      <c r="K854" s="128"/>
      <c r="L854" s="129"/>
      <c r="M854" s="129"/>
      <c r="N854" s="129"/>
      <c r="O854" s="129"/>
      <c r="P854" s="129"/>
      <c r="Q854" s="129"/>
      <c r="R854" s="117">
        <f t="shared" si="0"/>
        <v>0</v>
      </c>
      <c r="S854" s="118">
        <f t="shared" si="1"/>
        <v>0</v>
      </c>
      <c r="T854" s="128"/>
      <c r="U854" s="128"/>
      <c r="V854" s="119"/>
      <c r="W854" s="119" t="str">
        <f>IF( ISBLANK(C854), "", VLOOKUP(C854, Poke_Ref!B:D, 3, FALSE) )</f>
        <v/>
      </c>
      <c r="X854" s="120" t="str">
        <f>IF( ISBLANK(C854), "", VLOOKUP(C854, Poke_Ref!B:E, 4, FALSE) )</f>
        <v/>
      </c>
      <c r="Y854" s="128"/>
      <c r="Z854" s="128"/>
      <c r="AA854" s="128"/>
      <c r="AB854" s="128"/>
      <c r="AC854" s="122" t="e">
        <f>IF(VLOOKUP(C854,Hidden_Abilities!B$2:C989, 2, FALSE) = J854, "YES", "NO")</f>
        <v>#N/A</v>
      </c>
    </row>
    <row r="855" spans="1:29" ht="26.25" customHeight="1" x14ac:dyDescent="0.2">
      <c r="A855" s="87"/>
      <c r="B855" s="111" t="str">
        <f t="array" aca="1" ref="B855" ca="1">IFERROR(IMAGE(INDEX(Poke_Ref!$C$2:$C$745, MATCH(C855, Poke_Ref!$B$2:$B$745,0)), 3), "")</f>
        <v/>
      </c>
      <c r="C855" s="128"/>
      <c r="D855" s="128"/>
      <c r="E855" s="129"/>
      <c r="F855" s="128"/>
      <c r="G855" s="129"/>
      <c r="H855" s="128"/>
      <c r="I855" s="128"/>
      <c r="J855" s="128"/>
      <c r="K855" s="128"/>
      <c r="L855" s="129"/>
      <c r="M855" s="129"/>
      <c r="N855" s="129"/>
      <c r="O855" s="129"/>
      <c r="P855" s="129"/>
      <c r="Q855" s="129"/>
      <c r="R855" s="117">
        <f t="shared" si="0"/>
        <v>0</v>
      </c>
      <c r="S855" s="118">
        <f t="shared" si="1"/>
        <v>0</v>
      </c>
      <c r="T855" s="128"/>
      <c r="U855" s="128"/>
      <c r="V855" s="119"/>
      <c r="W855" s="119" t="str">
        <f>IF( ISBLANK(C855), "", VLOOKUP(C855, Poke_Ref!B:D, 3, FALSE) )</f>
        <v/>
      </c>
      <c r="X855" s="120" t="str">
        <f>IF( ISBLANK(C855), "", VLOOKUP(C855, Poke_Ref!B:E, 4, FALSE) )</f>
        <v/>
      </c>
      <c r="Y855" s="128"/>
      <c r="Z855" s="128"/>
      <c r="AA855" s="128"/>
      <c r="AB855" s="128"/>
      <c r="AC855" s="122" t="e">
        <f>IF(VLOOKUP(C855,Hidden_Abilities!B$2:C989, 2, FALSE) = J855, "YES", "NO")</f>
        <v>#N/A</v>
      </c>
    </row>
    <row r="856" spans="1:29" ht="26.25" customHeight="1" x14ac:dyDescent="0.2">
      <c r="A856" s="87"/>
      <c r="B856" s="111" t="str">
        <f t="array" aca="1" ref="B856" ca="1">IFERROR(IMAGE(INDEX(Poke_Ref!$C$2:$C$745, MATCH(C856, Poke_Ref!$B$2:$B$745,0)), 3), "")</f>
        <v/>
      </c>
      <c r="C856" s="128"/>
      <c r="D856" s="128"/>
      <c r="E856" s="129"/>
      <c r="F856" s="128"/>
      <c r="G856" s="129"/>
      <c r="H856" s="128"/>
      <c r="I856" s="128"/>
      <c r="J856" s="128"/>
      <c r="K856" s="128"/>
      <c r="L856" s="129"/>
      <c r="M856" s="129"/>
      <c r="N856" s="129"/>
      <c r="O856" s="129"/>
      <c r="P856" s="129"/>
      <c r="Q856" s="129"/>
      <c r="R856" s="117">
        <f t="shared" si="0"/>
        <v>0</v>
      </c>
      <c r="S856" s="118">
        <f t="shared" si="1"/>
        <v>0</v>
      </c>
      <c r="T856" s="128"/>
      <c r="U856" s="128"/>
      <c r="V856" s="119"/>
      <c r="W856" s="119" t="str">
        <f>IF( ISBLANK(C856), "", VLOOKUP(C856, Poke_Ref!B:D, 3, FALSE) )</f>
        <v/>
      </c>
      <c r="X856" s="120" t="str">
        <f>IF( ISBLANK(C856), "", VLOOKUP(C856, Poke_Ref!B:E, 4, FALSE) )</f>
        <v/>
      </c>
      <c r="Y856" s="128"/>
      <c r="Z856" s="128"/>
      <c r="AA856" s="128"/>
      <c r="AB856" s="128"/>
      <c r="AC856" s="122" t="e">
        <f>IF(VLOOKUP(C856,Hidden_Abilities!B$2:C989, 2, FALSE) = J856, "YES", "NO")</f>
        <v>#N/A</v>
      </c>
    </row>
    <row r="857" spans="1:29" ht="26.25" customHeight="1" x14ac:dyDescent="0.2">
      <c r="A857" s="87"/>
      <c r="B857" s="111" t="str">
        <f t="array" aca="1" ref="B857" ca="1">IFERROR(IMAGE(INDEX(Poke_Ref!$C$2:$C$745, MATCH(C857, Poke_Ref!$B$2:$B$745,0)), 3), "")</f>
        <v/>
      </c>
      <c r="C857" s="128"/>
      <c r="D857" s="128"/>
      <c r="E857" s="129"/>
      <c r="F857" s="128"/>
      <c r="G857" s="129"/>
      <c r="H857" s="128"/>
      <c r="I857" s="128"/>
      <c r="J857" s="128"/>
      <c r="K857" s="128"/>
      <c r="L857" s="129"/>
      <c r="M857" s="129"/>
      <c r="N857" s="129"/>
      <c r="O857" s="129"/>
      <c r="P857" s="129"/>
      <c r="Q857" s="129"/>
      <c r="R857" s="117">
        <f t="shared" si="0"/>
        <v>0</v>
      </c>
      <c r="S857" s="118">
        <f t="shared" si="1"/>
        <v>0</v>
      </c>
      <c r="T857" s="128"/>
      <c r="U857" s="128"/>
      <c r="V857" s="119"/>
      <c r="W857" s="119" t="str">
        <f>IF( ISBLANK(C857), "", VLOOKUP(C857, Poke_Ref!B:D, 3, FALSE) )</f>
        <v/>
      </c>
      <c r="X857" s="120" t="str">
        <f>IF( ISBLANK(C857), "", VLOOKUP(C857, Poke_Ref!B:E, 4, FALSE) )</f>
        <v/>
      </c>
      <c r="Y857" s="128"/>
      <c r="Z857" s="128"/>
      <c r="AA857" s="128"/>
      <c r="AB857" s="128"/>
      <c r="AC857" s="122" t="e">
        <f>IF(VLOOKUP(C857,Hidden_Abilities!B$2:C989, 2, FALSE) = J857, "YES", "NO")</f>
        <v>#N/A</v>
      </c>
    </row>
    <row r="858" spans="1:29" ht="26.25" customHeight="1" x14ac:dyDescent="0.2">
      <c r="A858" s="87"/>
      <c r="B858" s="111" t="str">
        <f t="array" aca="1" ref="B858" ca="1">IFERROR(IMAGE(INDEX(Poke_Ref!$C$2:$C$745, MATCH(C858, Poke_Ref!$B$2:$B$745,0)), 3), "")</f>
        <v/>
      </c>
      <c r="C858" s="128"/>
      <c r="D858" s="128"/>
      <c r="E858" s="129"/>
      <c r="F858" s="128"/>
      <c r="G858" s="129"/>
      <c r="H858" s="128"/>
      <c r="I858" s="128"/>
      <c r="J858" s="128"/>
      <c r="K858" s="128"/>
      <c r="L858" s="129"/>
      <c r="M858" s="129"/>
      <c r="N858" s="129"/>
      <c r="O858" s="129"/>
      <c r="P858" s="129"/>
      <c r="Q858" s="129"/>
      <c r="R858" s="117">
        <f t="shared" si="0"/>
        <v>0</v>
      </c>
      <c r="S858" s="118">
        <f t="shared" si="1"/>
        <v>0</v>
      </c>
      <c r="T858" s="128"/>
      <c r="U858" s="128"/>
      <c r="V858" s="119"/>
      <c r="W858" s="119" t="str">
        <f>IF( ISBLANK(C858), "", VLOOKUP(C858, Poke_Ref!B:D, 3, FALSE) )</f>
        <v/>
      </c>
      <c r="X858" s="120" t="str">
        <f>IF( ISBLANK(C858), "", VLOOKUP(C858, Poke_Ref!B:E, 4, FALSE) )</f>
        <v/>
      </c>
      <c r="Y858" s="128"/>
      <c r="Z858" s="128"/>
      <c r="AA858" s="128"/>
      <c r="AB858" s="128"/>
      <c r="AC858" s="122" t="e">
        <f>IF(VLOOKUP(C858,Hidden_Abilities!B$2:C989, 2, FALSE) = J858, "YES", "NO")</f>
        <v>#N/A</v>
      </c>
    </row>
    <row r="859" spans="1:29" ht="26.25" customHeight="1" x14ac:dyDescent="0.2">
      <c r="A859" s="87"/>
      <c r="B859" s="111" t="str">
        <f t="array" aca="1" ref="B859" ca="1">IFERROR(IMAGE(INDEX(Poke_Ref!$C$2:$C$745, MATCH(C859, Poke_Ref!$B$2:$B$745,0)), 3), "")</f>
        <v/>
      </c>
      <c r="C859" s="128"/>
      <c r="D859" s="128"/>
      <c r="E859" s="129"/>
      <c r="F859" s="128"/>
      <c r="G859" s="129"/>
      <c r="H859" s="128"/>
      <c r="I859" s="128"/>
      <c r="J859" s="128"/>
      <c r="K859" s="128"/>
      <c r="L859" s="129"/>
      <c r="M859" s="129"/>
      <c r="N859" s="129"/>
      <c r="O859" s="129"/>
      <c r="P859" s="129"/>
      <c r="Q859" s="129"/>
      <c r="R859" s="117">
        <f t="shared" si="0"/>
        <v>0</v>
      </c>
      <c r="S859" s="118">
        <f t="shared" si="1"/>
        <v>0</v>
      </c>
      <c r="T859" s="128"/>
      <c r="U859" s="128"/>
      <c r="V859" s="119"/>
      <c r="W859" s="119" t="str">
        <f>IF( ISBLANK(C859), "", VLOOKUP(C859, Poke_Ref!B:D, 3, FALSE) )</f>
        <v/>
      </c>
      <c r="X859" s="120" t="str">
        <f>IF( ISBLANK(C859), "", VLOOKUP(C859, Poke_Ref!B:E, 4, FALSE) )</f>
        <v/>
      </c>
      <c r="Y859" s="128"/>
      <c r="Z859" s="128"/>
      <c r="AA859" s="128"/>
      <c r="AB859" s="128"/>
      <c r="AC859" s="122" t="e">
        <f>IF(VLOOKUP(C859,Hidden_Abilities!B$2:C989, 2, FALSE) = J859, "YES", "NO")</f>
        <v>#N/A</v>
      </c>
    </row>
    <row r="860" spans="1:29" ht="26.25" customHeight="1" x14ac:dyDescent="0.2">
      <c r="A860" s="87"/>
      <c r="B860" s="111" t="str">
        <f t="array" aca="1" ref="B860" ca="1">IFERROR(IMAGE(INDEX(Poke_Ref!$C$2:$C$745, MATCH(C860, Poke_Ref!$B$2:$B$745,0)), 3), "")</f>
        <v/>
      </c>
      <c r="C860" s="128"/>
      <c r="D860" s="128"/>
      <c r="E860" s="129"/>
      <c r="F860" s="128"/>
      <c r="G860" s="129"/>
      <c r="H860" s="128"/>
      <c r="I860" s="128"/>
      <c r="J860" s="128"/>
      <c r="K860" s="128"/>
      <c r="L860" s="129"/>
      <c r="M860" s="129"/>
      <c r="N860" s="129"/>
      <c r="O860" s="129"/>
      <c r="P860" s="129"/>
      <c r="Q860" s="129"/>
      <c r="R860" s="117">
        <f t="shared" si="0"/>
        <v>0</v>
      </c>
      <c r="S860" s="118">
        <f t="shared" si="1"/>
        <v>0</v>
      </c>
      <c r="T860" s="128"/>
      <c r="U860" s="128"/>
      <c r="V860" s="119"/>
      <c r="W860" s="119" t="str">
        <f>IF( ISBLANK(C860), "", VLOOKUP(C860, Poke_Ref!B:D, 3, FALSE) )</f>
        <v/>
      </c>
      <c r="X860" s="120" t="str">
        <f>IF( ISBLANK(C860), "", VLOOKUP(C860, Poke_Ref!B:E, 4, FALSE) )</f>
        <v/>
      </c>
      <c r="Y860" s="128"/>
      <c r="Z860" s="128"/>
      <c r="AA860" s="128"/>
      <c r="AB860" s="128"/>
      <c r="AC860" s="122" t="e">
        <f>IF(VLOOKUP(C860,Hidden_Abilities!B$2:C989, 2, FALSE) = J860, "YES", "NO")</f>
        <v>#N/A</v>
      </c>
    </row>
    <row r="861" spans="1:29" ht="26.25" customHeight="1" x14ac:dyDescent="0.2">
      <c r="A861" s="87"/>
      <c r="B861" s="111" t="str">
        <f t="array" aca="1" ref="B861" ca="1">IFERROR(IMAGE(INDEX(Poke_Ref!$C$2:$C$745, MATCH(C861, Poke_Ref!$B$2:$B$745,0)), 3), "")</f>
        <v/>
      </c>
      <c r="C861" s="128"/>
      <c r="D861" s="128"/>
      <c r="E861" s="129"/>
      <c r="F861" s="128"/>
      <c r="G861" s="129"/>
      <c r="H861" s="128"/>
      <c r="I861" s="128"/>
      <c r="J861" s="128"/>
      <c r="K861" s="128"/>
      <c r="L861" s="129"/>
      <c r="M861" s="129"/>
      <c r="N861" s="129"/>
      <c r="O861" s="129"/>
      <c r="P861" s="129"/>
      <c r="Q861" s="129"/>
      <c r="R861" s="117">
        <f t="shared" si="0"/>
        <v>0</v>
      </c>
      <c r="S861" s="118">
        <f t="shared" si="1"/>
        <v>0</v>
      </c>
      <c r="T861" s="128"/>
      <c r="U861" s="128"/>
      <c r="V861" s="119"/>
      <c r="W861" s="119" t="str">
        <f>IF( ISBLANK(C861), "", VLOOKUP(C861, Poke_Ref!B:D, 3, FALSE) )</f>
        <v/>
      </c>
      <c r="X861" s="120" t="str">
        <f>IF( ISBLANK(C861), "", VLOOKUP(C861, Poke_Ref!B:E, 4, FALSE) )</f>
        <v/>
      </c>
      <c r="Y861" s="128"/>
      <c r="Z861" s="128"/>
      <c r="AA861" s="128"/>
      <c r="AB861" s="128"/>
      <c r="AC861" s="122" t="e">
        <f>IF(VLOOKUP(C861,Hidden_Abilities!B$2:C989, 2, FALSE) = J861, "YES", "NO")</f>
        <v>#N/A</v>
      </c>
    </row>
    <row r="862" spans="1:29" ht="26.25" customHeight="1" x14ac:dyDescent="0.2">
      <c r="A862" s="87"/>
      <c r="B862" s="111" t="str">
        <f t="array" aca="1" ref="B862" ca="1">IFERROR(IMAGE(INDEX(Poke_Ref!$C$2:$C$745, MATCH(C862, Poke_Ref!$B$2:$B$745,0)), 3), "")</f>
        <v/>
      </c>
      <c r="C862" s="128"/>
      <c r="D862" s="128"/>
      <c r="E862" s="129"/>
      <c r="F862" s="128"/>
      <c r="G862" s="129"/>
      <c r="H862" s="128"/>
      <c r="I862" s="128"/>
      <c r="J862" s="128"/>
      <c r="K862" s="128"/>
      <c r="L862" s="129"/>
      <c r="M862" s="129"/>
      <c r="N862" s="129"/>
      <c r="O862" s="129"/>
      <c r="P862" s="129"/>
      <c r="Q862" s="129"/>
      <c r="R862" s="117">
        <f t="shared" si="0"/>
        <v>0</v>
      </c>
      <c r="S862" s="118">
        <f t="shared" si="1"/>
        <v>0</v>
      </c>
      <c r="T862" s="128"/>
      <c r="U862" s="128"/>
      <c r="V862" s="119"/>
      <c r="W862" s="119" t="str">
        <f>IF( ISBLANK(C862), "", VLOOKUP(C862, Poke_Ref!B:D, 3, FALSE) )</f>
        <v/>
      </c>
      <c r="X862" s="120" t="str">
        <f>IF( ISBLANK(C862), "", VLOOKUP(C862, Poke_Ref!B:E, 4, FALSE) )</f>
        <v/>
      </c>
      <c r="Y862" s="128"/>
      <c r="Z862" s="128"/>
      <c r="AA862" s="128"/>
      <c r="AB862" s="128"/>
      <c r="AC862" s="122" t="e">
        <f>IF(VLOOKUP(C862,Hidden_Abilities!B$2:C989, 2, FALSE) = J862, "YES", "NO")</f>
        <v>#N/A</v>
      </c>
    </row>
    <row r="863" spans="1:29" ht="26.25" customHeight="1" x14ac:dyDescent="0.2">
      <c r="A863" s="87"/>
      <c r="B863" s="111" t="str">
        <f t="array" aca="1" ref="B863" ca="1">IFERROR(IMAGE(INDEX(Poke_Ref!$C$2:$C$745, MATCH(C863, Poke_Ref!$B$2:$B$745,0)), 3), "")</f>
        <v/>
      </c>
      <c r="C863" s="128"/>
      <c r="D863" s="128"/>
      <c r="E863" s="129"/>
      <c r="F863" s="128"/>
      <c r="G863" s="129"/>
      <c r="H863" s="128"/>
      <c r="I863" s="128"/>
      <c r="J863" s="128"/>
      <c r="K863" s="128"/>
      <c r="L863" s="129"/>
      <c r="M863" s="129"/>
      <c r="N863" s="129"/>
      <c r="O863" s="129"/>
      <c r="P863" s="129"/>
      <c r="Q863" s="129"/>
      <c r="R863" s="117">
        <f t="shared" si="0"/>
        <v>0</v>
      </c>
      <c r="S863" s="118">
        <f t="shared" si="1"/>
        <v>0</v>
      </c>
      <c r="T863" s="128"/>
      <c r="U863" s="128"/>
      <c r="V863" s="119"/>
      <c r="W863" s="119" t="str">
        <f>IF( ISBLANK(C863), "", VLOOKUP(C863, Poke_Ref!B:D, 3, FALSE) )</f>
        <v/>
      </c>
      <c r="X863" s="120" t="str">
        <f>IF( ISBLANK(C863), "", VLOOKUP(C863, Poke_Ref!B:E, 4, FALSE) )</f>
        <v/>
      </c>
      <c r="Y863" s="128"/>
      <c r="Z863" s="128"/>
      <c r="AA863" s="128"/>
      <c r="AB863" s="128"/>
      <c r="AC863" s="122" t="e">
        <f>IF(VLOOKUP(C863,Hidden_Abilities!B$2:C989, 2, FALSE) = J863, "YES", "NO")</f>
        <v>#N/A</v>
      </c>
    </row>
    <row r="864" spans="1:29" ht="26.25" customHeight="1" x14ac:dyDescent="0.2">
      <c r="A864" s="87"/>
      <c r="B864" s="111" t="str">
        <f t="array" aca="1" ref="B864" ca="1">IFERROR(IMAGE(INDEX(Poke_Ref!$C$2:$C$745, MATCH(C864, Poke_Ref!$B$2:$B$745,0)), 3), "")</f>
        <v/>
      </c>
      <c r="C864" s="128"/>
      <c r="D864" s="128"/>
      <c r="E864" s="129"/>
      <c r="F864" s="128"/>
      <c r="G864" s="129"/>
      <c r="H864" s="128"/>
      <c r="I864" s="128"/>
      <c r="J864" s="128"/>
      <c r="K864" s="128"/>
      <c r="L864" s="129"/>
      <c r="M864" s="129"/>
      <c r="N864" s="129"/>
      <c r="O864" s="129"/>
      <c r="P864" s="129"/>
      <c r="Q864" s="129"/>
      <c r="R864" s="117">
        <f t="shared" si="0"/>
        <v>0</v>
      </c>
      <c r="S864" s="118">
        <f t="shared" si="1"/>
        <v>0</v>
      </c>
      <c r="T864" s="128"/>
      <c r="U864" s="128"/>
      <c r="V864" s="119"/>
      <c r="W864" s="119" t="str">
        <f>IF( ISBLANK(C864), "", VLOOKUP(C864, Poke_Ref!B:D, 3, FALSE) )</f>
        <v/>
      </c>
      <c r="X864" s="120" t="str">
        <f>IF( ISBLANK(C864), "", VLOOKUP(C864, Poke_Ref!B:E, 4, FALSE) )</f>
        <v/>
      </c>
      <c r="Y864" s="128"/>
      <c r="Z864" s="128"/>
      <c r="AA864" s="128"/>
      <c r="AB864" s="128"/>
      <c r="AC864" s="122" t="e">
        <f>IF(VLOOKUP(C864,Hidden_Abilities!B$2:C989, 2, FALSE) = J864, "YES", "NO")</f>
        <v>#N/A</v>
      </c>
    </row>
    <row r="865" spans="1:29" ht="26.25" customHeight="1" x14ac:dyDescent="0.2">
      <c r="A865" s="87"/>
      <c r="B865" s="111" t="str">
        <f t="array" aca="1" ref="B865" ca="1">IFERROR(IMAGE(INDEX(Poke_Ref!$C$2:$C$745, MATCH(C865, Poke_Ref!$B$2:$B$745,0)), 3), "")</f>
        <v/>
      </c>
      <c r="C865" s="128"/>
      <c r="D865" s="128"/>
      <c r="E865" s="129"/>
      <c r="F865" s="128"/>
      <c r="G865" s="129"/>
      <c r="H865" s="128"/>
      <c r="I865" s="128"/>
      <c r="J865" s="128"/>
      <c r="K865" s="128"/>
      <c r="L865" s="129"/>
      <c r="M865" s="129"/>
      <c r="N865" s="129"/>
      <c r="O865" s="129"/>
      <c r="P865" s="129"/>
      <c r="Q865" s="129"/>
      <c r="R865" s="117">
        <f t="shared" si="0"/>
        <v>0</v>
      </c>
      <c r="S865" s="118">
        <f t="shared" si="1"/>
        <v>0</v>
      </c>
      <c r="T865" s="128"/>
      <c r="U865" s="128"/>
      <c r="V865" s="119"/>
      <c r="W865" s="119" t="str">
        <f>IF( ISBLANK(C865), "", VLOOKUP(C865, Poke_Ref!B:D, 3, FALSE) )</f>
        <v/>
      </c>
      <c r="X865" s="120" t="str">
        <f>IF( ISBLANK(C865), "", VLOOKUP(C865, Poke_Ref!B:E, 4, FALSE) )</f>
        <v/>
      </c>
      <c r="Y865" s="128"/>
      <c r="Z865" s="128"/>
      <c r="AA865" s="128"/>
      <c r="AB865" s="128"/>
      <c r="AC865" s="122" t="e">
        <f>IF(VLOOKUP(C865,Hidden_Abilities!B$2:C989, 2, FALSE) = J865, "YES", "NO")</f>
        <v>#N/A</v>
      </c>
    </row>
    <row r="866" spans="1:29" ht="26.25" customHeight="1" x14ac:dyDescent="0.2">
      <c r="A866" s="87"/>
      <c r="B866" s="111" t="str">
        <f t="array" aca="1" ref="B866" ca="1">IFERROR(IMAGE(INDEX(Poke_Ref!$C$2:$C$745, MATCH(C866, Poke_Ref!$B$2:$B$745,0)), 3), "")</f>
        <v/>
      </c>
      <c r="C866" s="128"/>
      <c r="D866" s="128"/>
      <c r="E866" s="129"/>
      <c r="F866" s="128"/>
      <c r="G866" s="129"/>
      <c r="H866" s="128"/>
      <c r="I866" s="128"/>
      <c r="J866" s="128"/>
      <c r="K866" s="128"/>
      <c r="L866" s="129"/>
      <c r="M866" s="129"/>
      <c r="N866" s="129"/>
      <c r="O866" s="129"/>
      <c r="P866" s="129"/>
      <c r="Q866" s="129"/>
      <c r="R866" s="117">
        <f t="shared" si="0"/>
        <v>0</v>
      </c>
      <c r="S866" s="118">
        <f t="shared" si="1"/>
        <v>0</v>
      </c>
      <c r="T866" s="128"/>
      <c r="U866" s="128"/>
      <c r="V866" s="119"/>
      <c r="W866" s="119" t="str">
        <f>IF( ISBLANK(C866), "", VLOOKUP(C866, Poke_Ref!B:D, 3, FALSE) )</f>
        <v/>
      </c>
      <c r="X866" s="120" t="str">
        <f>IF( ISBLANK(C866), "", VLOOKUP(C866, Poke_Ref!B:E, 4, FALSE) )</f>
        <v/>
      </c>
      <c r="Y866" s="128"/>
      <c r="Z866" s="128"/>
      <c r="AA866" s="128"/>
      <c r="AB866" s="128"/>
      <c r="AC866" s="122" t="e">
        <f>IF(VLOOKUP(C866,Hidden_Abilities!B$2:C989, 2, FALSE) = J866, "YES", "NO")</f>
        <v>#N/A</v>
      </c>
    </row>
    <row r="867" spans="1:29" ht="26.25" customHeight="1" x14ac:dyDescent="0.2">
      <c r="A867" s="87"/>
      <c r="B867" s="111" t="str">
        <f t="array" aca="1" ref="B867" ca="1">IFERROR(IMAGE(INDEX(Poke_Ref!$C$2:$C$745, MATCH(C867, Poke_Ref!$B$2:$B$745,0)), 3), "")</f>
        <v/>
      </c>
      <c r="C867" s="128"/>
      <c r="D867" s="128"/>
      <c r="E867" s="129"/>
      <c r="F867" s="128"/>
      <c r="G867" s="129"/>
      <c r="H867" s="128"/>
      <c r="I867" s="128"/>
      <c r="J867" s="128"/>
      <c r="K867" s="128"/>
      <c r="L867" s="129"/>
      <c r="M867" s="129"/>
      <c r="N867" s="129"/>
      <c r="O867" s="129"/>
      <c r="P867" s="129"/>
      <c r="Q867" s="129"/>
      <c r="R867" s="117">
        <f t="shared" si="0"/>
        <v>0</v>
      </c>
      <c r="S867" s="118">
        <f t="shared" si="1"/>
        <v>0</v>
      </c>
      <c r="T867" s="128"/>
      <c r="U867" s="128"/>
      <c r="V867" s="119"/>
      <c r="W867" s="119" t="str">
        <f>IF( ISBLANK(C867), "", VLOOKUP(C867, Poke_Ref!B:D, 3, FALSE) )</f>
        <v/>
      </c>
      <c r="X867" s="120" t="str">
        <f>IF( ISBLANK(C867), "", VLOOKUP(C867, Poke_Ref!B:E, 4, FALSE) )</f>
        <v/>
      </c>
      <c r="Y867" s="128"/>
      <c r="Z867" s="128"/>
      <c r="AA867" s="128"/>
      <c r="AB867" s="128"/>
      <c r="AC867" s="122" t="e">
        <f>IF(VLOOKUP(C867,Hidden_Abilities!B$2:C989, 2, FALSE) = J867, "YES", "NO")</f>
        <v>#N/A</v>
      </c>
    </row>
    <row r="868" spans="1:29" ht="26.25" customHeight="1" x14ac:dyDescent="0.2">
      <c r="A868" s="87"/>
      <c r="B868" s="111" t="str">
        <f t="array" aca="1" ref="B868" ca="1">IFERROR(IMAGE(INDEX(Poke_Ref!$C$2:$C$745, MATCH(C868, Poke_Ref!$B$2:$B$745,0)), 3), "")</f>
        <v/>
      </c>
      <c r="C868" s="128"/>
      <c r="D868" s="128"/>
      <c r="E868" s="129"/>
      <c r="F868" s="128"/>
      <c r="G868" s="129"/>
      <c r="H868" s="128"/>
      <c r="I868" s="128"/>
      <c r="J868" s="128"/>
      <c r="K868" s="128"/>
      <c r="L868" s="129"/>
      <c r="M868" s="129"/>
      <c r="N868" s="129"/>
      <c r="O868" s="129"/>
      <c r="P868" s="129"/>
      <c r="Q868" s="129"/>
      <c r="R868" s="117">
        <f t="shared" si="0"/>
        <v>0</v>
      </c>
      <c r="S868" s="118">
        <f t="shared" si="1"/>
        <v>0</v>
      </c>
      <c r="T868" s="128"/>
      <c r="U868" s="128"/>
      <c r="V868" s="119"/>
      <c r="W868" s="119" t="str">
        <f>IF( ISBLANK(C868), "", VLOOKUP(C868, Poke_Ref!B:D, 3, FALSE) )</f>
        <v/>
      </c>
      <c r="X868" s="120" t="str">
        <f>IF( ISBLANK(C868), "", VLOOKUP(C868, Poke_Ref!B:E, 4, FALSE) )</f>
        <v/>
      </c>
      <c r="Y868" s="128"/>
      <c r="Z868" s="128"/>
      <c r="AA868" s="128"/>
      <c r="AB868" s="128"/>
      <c r="AC868" s="122" t="e">
        <f>IF(VLOOKUP(C868,Hidden_Abilities!B$2:C989, 2, FALSE) = J868, "YES", "NO")</f>
        <v>#N/A</v>
      </c>
    </row>
    <row r="869" spans="1:29" ht="26.25" customHeight="1" x14ac:dyDescent="0.2">
      <c r="A869" s="87"/>
      <c r="B869" s="111" t="str">
        <f t="array" aca="1" ref="B869" ca="1">IFERROR(IMAGE(INDEX(Poke_Ref!$C$2:$C$745, MATCH(C869, Poke_Ref!$B$2:$B$745,0)), 3), "")</f>
        <v/>
      </c>
      <c r="C869" s="128"/>
      <c r="D869" s="128"/>
      <c r="E869" s="129"/>
      <c r="F869" s="128"/>
      <c r="G869" s="129"/>
      <c r="H869" s="128"/>
      <c r="I869" s="128"/>
      <c r="J869" s="128"/>
      <c r="K869" s="128"/>
      <c r="L869" s="129"/>
      <c r="M869" s="129"/>
      <c r="N869" s="129"/>
      <c r="O869" s="129"/>
      <c r="P869" s="129"/>
      <c r="Q869" s="129"/>
      <c r="R869" s="117">
        <f t="shared" si="0"/>
        <v>0</v>
      </c>
      <c r="S869" s="118">
        <f t="shared" si="1"/>
        <v>0</v>
      </c>
      <c r="T869" s="128"/>
      <c r="U869" s="128"/>
      <c r="V869" s="119"/>
      <c r="W869" s="119" t="str">
        <f>IF( ISBLANK(C869), "", VLOOKUP(C869, Poke_Ref!B:D, 3, FALSE) )</f>
        <v/>
      </c>
      <c r="X869" s="120" t="str">
        <f>IF( ISBLANK(C869), "", VLOOKUP(C869, Poke_Ref!B:E, 4, FALSE) )</f>
        <v/>
      </c>
      <c r="Y869" s="128"/>
      <c r="Z869" s="128"/>
      <c r="AA869" s="128"/>
      <c r="AB869" s="128"/>
      <c r="AC869" s="122" t="e">
        <f>IF(VLOOKUP(C869,Hidden_Abilities!B$2:C989, 2, FALSE) = J869, "YES", "NO")</f>
        <v>#N/A</v>
      </c>
    </row>
    <row r="870" spans="1:29" ht="26.25" customHeight="1" x14ac:dyDescent="0.2">
      <c r="A870" s="87"/>
      <c r="B870" s="111" t="str">
        <f t="array" aca="1" ref="B870" ca="1">IFERROR(IMAGE(INDEX(Poke_Ref!$C$2:$C$745, MATCH(C870, Poke_Ref!$B$2:$B$745,0)), 3), "")</f>
        <v/>
      </c>
      <c r="C870" s="128"/>
      <c r="D870" s="128"/>
      <c r="E870" s="129"/>
      <c r="F870" s="128"/>
      <c r="G870" s="129"/>
      <c r="H870" s="128"/>
      <c r="I870" s="128"/>
      <c r="J870" s="128"/>
      <c r="K870" s="128"/>
      <c r="L870" s="129"/>
      <c r="M870" s="129"/>
      <c r="N870" s="129"/>
      <c r="O870" s="129"/>
      <c r="P870" s="129"/>
      <c r="Q870" s="129"/>
      <c r="R870" s="117">
        <f t="shared" si="0"/>
        <v>0</v>
      </c>
      <c r="S870" s="118">
        <f t="shared" si="1"/>
        <v>0</v>
      </c>
      <c r="T870" s="128"/>
      <c r="U870" s="128"/>
      <c r="V870" s="119"/>
      <c r="W870" s="119" t="str">
        <f>IF( ISBLANK(C870), "", VLOOKUP(C870, Poke_Ref!B:D, 3, FALSE) )</f>
        <v/>
      </c>
      <c r="X870" s="120" t="str">
        <f>IF( ISBLANK(C870), "", VLOOKUP(C870, Poke_Ref!B:E, 4, FALSE) )</f>
        <v/>
      </c>
      <c r="Y870" s="128"/>
      <c r="Z870" s="128"/>
      <c r="AA870" s="128"/>
      <c r="AB870" s="128"/>
      <c r="AC870" s="122" t="e">
        <f>IF(VLOOKUP(C870,Hidden_Abilities!B$2:C989, 2, FALSE) = J870, "YES", "NO")</f>
        <v>#N/A</v>
      </c>
    </row>
    <row r="871" spans="1:29" ht="26.25" customHeight="1" x14ac:dyDescent="0.2">
      <c r="A871" s="87"/>
      <c r="B871" s="111" t="str">
        <f t="array" aca="1" ref="B871" ca="1">IFERROR(IMAGE(INDEX(Poke_Ref!$C$2:$C$745, MATCH(C871, Poke_Ref!$B$2:$B$745,0)), 3), "")</f>
        <v/>
      </c>
      <c r="C871" s="128"/>
      <c r="D871" s="128"/>
      <c r="E871" s="129"/>
      <c r="F871" s="128"/>
      <c r="G871" s="129"/>
      <c r="H871" s="128"/>
      <c r="I871" s="128"/>
      <c r="J871" s="128"/>
      <c r="K871" s="128"/>
      <c r="L871" s="129"/>
      <c r="M871" s="129"/>
      <c r="N871" s="129"/>
      <c r="O871" s="129"/>
      <c r="P871" s="129"/>
      <c r="Q871" s="129"/>
      <c r="R871" s="117">
        <f t="shared" si="0"/>
        <v>0</v>
      </c>
      <c r="S871" s="118">
        <f t="shared" si="1"/>
        <v>0</v>
      </c>
      <c r="T871" s="128"/>
      <c r="U871" s="128"/>
      <c r="V871" s="119"/>
      <c r="W871" s="119" t="str">
        <f>IF( ISBLANK(C871), "", VLOOKUP(C871, Poke_Ref!B:D, 3, FALSE) )</f>
        <v/>
      </c>
      <c r="X871" s="120" t="str">
        <f>IF( ISBLANK(C871), "", VLOOKUP(C871, Poke_Ref!B:E, 4, FALSE) )</f>
        <v/>
      </c>
      <c r="Y871" s="128"/>
      <c r="Z871" s="128"/>
      <c r="AA871" s="128"/>
      <c r="AB871" s="128"/>
      <c r="AC871" s="122" t="e">
        <f>IF(VLOOKUP(C871,Hidden_Abilities!B$2:C989, 2, FALSE) = J871, "YES", "NO")</f>
        <v>#N/A</v>
      </c>
    </row>
    <row r="872" spans="1:29" ht="26.25" customHeight="1" x14ac:dyDescent="0.2">
      <c r="A872" s="87"/>
      <c r="B872" s="111" t="str">
        <f t="array" aca="1" ref="B872" ca="1">IFERROR(IMAGE(INDEX(Poke_Ref!$C$2:$C$745, MATCH(C872, Poke_Ref!$B$2:$B$745,0)), 3), "")</f>
        <v/>
      </c>
      <c r="C872" s="128"/>
      <c r="D872" s="128"/>
      <c r="E872" s="129"/>
      <c r="F872" s="128"/>
      <c r="G872" s="129"/>
      <c r="H872" s="128"/>
      <c r="I872" s="128"/>
      <c r="J872" s="128"/>
      <c r="K872" s="128"/>
      <c r="L872" s="129"/>
      <c r="M872" s="129"/>
      <c r="N872" s="129"/>
      <c r="O872" s="129"/>
      <c r="P872" s="129"/>
      <c r="Q872" s="129"/>
      <c r="R872" s="117">
        <f t="shared" si="0"/>
        <v>0</v>
      </c>
      <c r="S872" s="118">
        <f t="shared" si="1"/>
        <v>0</v>
      </c>
      <c r="T872" s="128"/>
      <c r="U872" s="128"/>
      <c r="V872" s="119"/>
      <c r="W872" s="119" t="str">
        <f>IF( ISBLANK(C872), "", VLOOKUP(C872, Poke_Ref!B:D, 3, FALSE) )</f>
        <v/>
      </c>
      <c r="X872" s="120" t="str">
        <f>IF( ISBLANK(C872), "", VLOOKUP(C872, Poke_Ref!B:E, 4, FALSE) )</f>
        <v/>
      </c>
      <c r="Y872" s="128"/>
      <c r="Z872" s="128"/>
      <c r="AA872" s="128"/>
      <c r="AB872" s="128"/>
      <c r="AC872" s="122" t="e">
        <f>IF(VLOOKUP(C872,Hidden_Abilities!B$2:C989, 2, FALSE) = J872, "YES", "NO")</f>
        <v>#N/A</v>
      </c>
    </row>
    <row r="873" spans="1:29" ht="26.25" customHeight="1" x14ac:dyDescent="0.2">
      <c r="A873" s="87"/>
      <c r="B873" s="111" t="str">
        <f t="array" aca="1" ref="B873" ca="1">IFERROR(IMAGE(INDEX(Poke_Ref!$C$2:$C$745, MATCH(C873, Poke_Ref!$B$2:$B$745,0)), 3), "")</f>
        <v/>
      </c>
      <c r="C873" s="128"/>
      <c r="D873" s="128"/>
      <c r="E873" s="129"/>
      <c r="F873" s="128"/>
      <c r="G873" s="129"/>
      <c r="H873" s="128"/>
      <c r="I873" s="128"/>
      <c r="J873" s="128"/>
      <c r="K873" s="128"/>
      <c r="L873" s="129"/>
      <c r="M873" s="129"/>
      <c r="N873" s="129"/>
      <c r="O873" s="129"/>
      <c r="P873" s="129"/>
      <c r="Q873" s="129"/>
      <c r="R873" s="117">
        <f t="shared" si="0"/>
        <v>0</v>
      </c>
      <c r="S873" s="118">
        <f t="shared" si="1"/>
        <v>0</v>
      </c>
      <c r="T873" s="128"/>
      <c r="U873" s="128"/>
      <c r="V873" s="119"/>
      <c r="W873" s="119" t="str">
        <f>IF( ISBLANK(C873), "", VLOOKUP(C873, Poke_Ref!B:D, 3, FALSE) )</f>
        <v/>
      </c>
      <c r="X873" s="120" t="str">
        <f>IF( ISBLANK(C873), "", VLOOKUP(C873, Poke_Ref!B:E, 4, FALSE) )</f>
        <v/>
      </c>
      <c r="Y873" s="128"/>
      <c r="Z873" s="128"/>
      <c r="AA873" s="128"/>
      <c r="AB873" s="128"/>
      <c r="AC873" s="122" t="e">
        <f>IF(VLOOKUP(C873,Hidden_Abilities!B$2:C989, 2, FALSE) = J873, "YES", "NO")</f>
        <v>#N/A</v>
      </c>
    </row>
    <row r="874" spans="1:29" ht="26.25" customHeight="1" x14ac:dyDescent="0.2">
      <c r="A874" s="87"/>
      <c r="B874" s="111" t="str">
        <f t="array" aca="1" ref="B874" ca="1">IFERROR(IMAGE(INDEX(Poke_Ref!$C$2:$C$745, MATCH(C874, Poke_Ref!$B$2:$B$745,0)), 3), "")</f>
        <v/>
      </c>
      <c r="C874" s="128"/>
      <c r="D874" s="128"/>
      <c r="E874" s="129"/>
      <c r="F874" s="128"/>
      <c r="G874" s="129"/>
      <c r="H874" s="128"/>
      <c r="I874" s="128"/>
      <c r="J874" s="128"/>
      <c r="K874" s="128"/>
      <c r="L874" s="129"/>
      <c r="M874" s="129"/>
      <c r="N874" s="129"/>
      <c r="O874" s="129"/>
      <c r="P874" s="129"/>
      <c r="Q874" s="129"/>
      <c r="R874" s="117">
        <f t="shared" si="0"/>
        <v>0</v>
      </c>
      <c r="S874" s="118">
        <f t="shared" si="1"/>
        <v>0</v>
      </c>
      <c r="T874" s="128"/>
      <c r="U874" s="128"/>
      <c r="V874" s="119"/>
      <c r="W874" s="119" t="str">
        <f>IF( ISBLANK(C874), "", VLOOKUP(C874, Poke_Ref!B:D, 3, FALSE) )</f>
        <v/>
      </c>
      <c r="X874" s="120" t="str">
        <f>IF( ISBLANK(C874), "", VLOOKUP(C874, Poke_Ref!B:E, 4, FALSE) )</f>
        <v/>
      </c>
      <c r="Y874" s="128"/>
      <c r="Z874" s="128"/>
      <c r="AA874" s="128"/>
      <c r="AB874" s="128"/>
      <c r="AC874" s="122" t="e">
        <f>IF(VLOOKUP(C874,Hidden_Abilities!B$2:C989, 2, FALSE) = J874, "YES", "NO")</f>
        <v>#N/A</v>
      </c>
    </row>
    <row r="875" spans="1:29" ht="26.25" customHeight="1" x14ac:dyDescent="0.2">
      <c r="A875" s="87"/>
      <c r="B875" s="111" t="str">
        <f t="array" aca="1" ref="B875" ca="1">IFERROR(IMAGE(INDEX(Poke_Ref!$C$2:$C$745, MATCH(C875, Poke_Ref!$B$2:$B$745,0)), 3), "")</f>
        <v/>
      </c>
      <c r="C875" s="128"/>
      <c r="D875" s="128"/>
      <c r="E875" s="129"/>
      <c r="F875" s="128"/>
      <c r="G875" s="129"/>
      <c r="H875" s="128"/>
      <c r="I875" s="128"/>
      <c r="J875" s="128"/>
      <c r="K875" s="128"/>
      <c r="L875" s="129"/>
      <c r="M875" s="129"/>
      <c r="N875" s="129"/>
      <c r="O875" s="129"/>
      <c r="P875" s="129"/>
      <c r="Q875" s="129"/>
      <c r="R875" s="117">
        <f t="shared" si="0"/>
        <v>0</v>
      </c>
      <c r="S875" s="118">
        <f t="shared" si="1"/>
        <v>0</v>
      </c>
      <c r="T875" s="128"/>
      <c r="U875" s="128"/>
      <c r="V875" s="119"/>
      <c r="W875" s="119" t="str">
        <f>IF( ISBLANK(C875), "", VLOOKUP(C875, Poke_Ref!B:D, 3, FALSE) )</f>
        <v/>
      </c>
      <c r="X875" s="120" t="str">
        <f>IF( ISBLANK(C875), "", VLOOKUP(C875, Poke_Ref!B:E, 4, FALSE) )</f>
        <v/>
      </c>
      <c r="Y875" s="128"/>
      <c r="Z875" s="128"/>
      <c r="AA875" s="128"/>
      <c r="AB875" s="128"/>
      <c r="AC875" s="122" t="e">
        <f>IF(VLOOKUP(C875,Hidden_Abilities!B$2:C989, 2, FALSE) = J875, "YES", "NO")</f>
        <v>#N/A</v>
      </c>
    </row>
    <row r="876" spans="1:29" ht="26.25" customHeight="1" x14ac:dyDescent="0.2">
      <c r="A876" s="87"/>
      <c r="B876" s="111" t="str">
        <f t="array" aca="1" ref="B876" ca="1">IFERROR(IMAGE(INDEX(Poke_Ref!$C$2:$C$745, MATCH(C876, Poke_Ref!$B$2:$B$745,0)), 3), "")</f>
        <v/>
      </c>
      <c r="C876" s="128"/>
      <c r="D876" s="128"/>
      <c r="E876" s="129"/>
      <c r="F876" s="128"/>
      <c r="G876" s="129"/>
      <c r="H876" s="128"/>
      <c r="I876" s="128"/>
      <c r="J876" s="128"/>
      <c r="K876" s="128"/>
      <c r="L876" s="129"/>
      <c r="M876" s="129"/>
      <c r="N876" s="129"/>
      <c r="O876" s="129"/>
      <c r="P876" s="129"/>
      <c r="Q876" s="129"/>
      <c r="R876" s="117">
        <f t="shared" si="0"/>
        <v>0</v>
      </c>
      <c r="S876" s="118">
        <f t="shared" si="1"/>
        <v>0</v>
      </c>
      <c r="T876" s="128"/>
      <c r="U876" s="128"/>
      <c r="V876" s="119"/>
      <c r="W876" s="119" t="str">
        <f>IF( ISBLANK(C876), "", VLOOKUP(C876, Poke_Ref!B:D, 3, FALSE) )</f>
        <v/>
      </c>
      <c r="X876" s="120" t="str">
        <f>IF( ISBLANK(C876), "", VLOOKUP(C876, Poke_Ref!B:E, 4, FALSE) )</f>
        <v/>
      </c>
      <c r="Y876" s="128"/>
      <c r="Z876" s="128"/>
      <c r="AA876" s="128"/>
      <c r="AB876" s="128"/>
      <c r="AC876" s="122" t="e">
        <f>IF(VLOOKUP(C876,Hidden_Abilities!B$2:C989, 2, FALSE) = J876, "YES", "NO")</f>
        <v>#N/A</v>
      </c>
    </row>
    <row r="877" spans="1:29" ht="26.25" customHeight="1" x14ac:dyDescent="0.2">
      <c r="A877" s="87"/>
      <c r="B877" s="111" t="str">
        <f t="array" aca="1" ref="B877" ca="1">IFERROR(IMAGE(INDEX(Poke_Ref!$C$2:$C$745, MATCH(C877, Poke_Ref!$B$2:$B$745,0)), 3), "")</f>
        <v/>
      </c>
      <c r="C877" s="128"/>
      <c r="D877" s="128"/>
      <c r="E877" s="129"/>
      <c r="F877" s="128"/>
      <c r="G877" s="129"/>
      <c r="H877" s="128"/>
      <c r="I877" s="128"/>
      <c r="J877" s="128"/>
      <c r="K877" s="128"/>
      <c r="L877" s="129"/>
      <c r="M877" s="129"/>
      <c r="N877" s="129"/>
      <c r="O877" s="129"/>
      <c r="P877" s="129"/>
      <c r="Q877" s="129"/>
      <c r="R877" s="117">
        <f t="shared" si="0"/>
        <v>0</v>
      </c>
      <c r="S877" s="118">
        <f t="shared" si="1"/>
        <v>0</v>
      </c>
      <c r="T877" s="128"/>
      <c r="U877" s="128"/>
      <c r="V877" s="119"/>
      <c r="W877" s="119" t="str">
        <f>IF( ISBLANK(C877), "", VLOOKUP(C877, Poke_Ref!B:D, 3, FALSE) )</f>
        <v/>
      </c>
      <c r="X877" s="120" t="str">
        <f>IF( ISBLANK(C877), "", VLOOKUP(C877, Poke_Ref!B:E, 4, FALSE) )</f>
        <v/>
      </c>
      <c r="Y877" s="128"/>
      <c r="Z877" s="128"/>
      <c r="AA877" s="128"/>
      <c r="AB877" s="128"/>
      <c r="AC877" s="122" t="e">
        <f>IF(VLOOKUP(C877,Hidden_Abilities!B$2:C989, 2, FALSE) = J877, "YES", "NO")</f>
        <v>#N/A</v>
      </c>
    </row>
    <row r="878" spans="1:29" ht="26.25" customHeight="1" x14ac:dyDescent="0.2">
      <c r="A878" s="87"/>
      <c r="B878" s="111" t="str">
        <f t="array" aca="1" ref="B878" ca="1">IFERROR(IMAGE(INDEX(Poke_Ref!$C$2:$C$745, MATCH(C878, Poke_Ref!$B$2:$B$745,0)), 3), "")</f>
        <v/>
      </c>
      <c r="C878" s="128"/>
      <c r="D878" s="128"/>
      <c r="E878" s="129"/>
      <c r="F878" s="128"/>
      <c r="G878" s="129"/>
      <c r="H878" s="128"/>
      <c r="I878" s="128"/>
      <c r="J878" s="128"/>
      <c r="K878" s="128"/>
      <c r="L878" s="129"/>
      <c r="M878" s="129"/>
      <c r="N878" s="129"/>
      <c r="O878" s="129"/>
      <c r="P878" s="129"/>
      <c r="Q878" s="129"/>
      <c r="R878" s="117">
        <f t="shared" si="0"/>
        <v>0</v>
      </c>
      <c r="S878" s="118">
        <f t="shared" si="1"/>
        <v>0</v>
      </c>
      <c r="T878" s="128"/>
      <c r="U878" s="128"/>
      <c r="V878" s="119"/>
      <c r="W878" s="119" t="str">
        <f>IF( ISBLANK(C878), "", VLOOKUP(C878, Poke_Ref!B:D, 3, FALSE) )</f>
        <v/>
      </c>
      <c r="X878" s="120" t="str">
        <f>IF( ISBLANK(C878), "", VLOOKUP(C878, Poke_Ref!B:E, 4, FALSE) )</f>
        <v/>
      </c>
      <c r="Y878" s="128"/>
      <c r="Z878" s="128"/>
      <c r="AA878" s="128"/>
      <c r="AB878" s="128"/>
      <c r="AC878" s="122" t="e">
        <f>IF(VLOOKUP(C878,Hidden_Abilities!B$2:C989, 2, FALSE) = J878, "YES", "NO")</f>
        <v>#N/A</v>
      </c>
    </row>
    <row r="879" spans="1:29" ht="26.25" customHeight="1" x14ac:dyDescent="0.2">
      <c r="A879" s="87"/>
      <c r="B879" s="111" t="str">
        <f t="array" aca="1" ref="B879" ca="1">IFERROR(IMAGE(INDEX(Poke_Ref!$C$2:$C$745, MATCH(C879, Poke_Ref!$B$2:$B$745,0)), 3), "")</f>
        <v/>
      </c>
      <c r="C879" s="128"/>
      <c r="D879" s="128"/>
      <c r="E879" s="129"/>
      <c r="F879" s="128"/>
      <c r="G879" s="129"/>
      <c r="H879" s="128"/>
      <c r="I879" s="128"/>
      <c r="J879" s="128"/>
      <c r="K879" s="128"/>
      <c r="L879" s="129"/>
      <c r="M879" s="129"/>
      <c r="N879" s="129"/>
      <c r="O879" s="129"/>
      <c r="P879" s="129"/>
      <c r="Q879" s="129"/>
      <c r="R879" s="117">
        <f t="shared" si="0"/>
        <v>0</v>
      </c>
      <c r="S879" s="118">
        <f t="shared" si="1"/>
        <v>0</v>
      </c>
      <c r="T879" s="128"/>
      <c r="U879" s="128"/>
      <c r="V879" s="119"/>
      <c r="W879" s="119" t="str">
        <f>IF( ISBLANK(C879), "", VLOOKUP(C879, Poke_Ref!B:D, 3, FALSE) )</f>
        <v/>
      </c>
      <c r="X879" s="120" t="str">
        <f>IF( ISBLANK(C879), "", VLOOKUP(C879, Poke_Ref!B:E, 4, FALSE) )</f>
        <v/>
      </c>
      <c r="Y879" s="128"/>
      <c r="Z879" s="128"/>
      <c r="AA879" s="128"/>
      <c r="AB879" s="128"/>
      <c r="AC879" s="122" t="e">
        <f>IF(VLOOKUP(C879,Hidden_Abilities!B$2:C989, 2, FALSE) = J879, "YES", "NO")</f>
        <v>#N/A</v>
      </c>
    </row>
    <row r="880" spans="1:29" ht="26.25" customHeight="1" x14ac:dyDescent="0.2">
      <c r="A880" s="87"/>
      <c r="B880" s="111" t="str">
        <f t="array" aca="1" ref="B880" ca="1">IFERROR(IMAGE(INDEX(Poke_Ref!$C$2:$C$745, MATCH(C880, Poke_Ref!$B$2:$B$745,0)), 3), "")</f>
        <v/>
      </c>
      <c r="C880" s="128"/>
      <c r="D880" s="128"/>
      <c r="E880" s="129"/>
      <c r="F880" s="128"/>
      <c r="G880" s="129"/>
      <c r="H880" s="128"/>
      <c r="I880" s="128"/>
      <c r="J880" s="128"/>
      <c r="K880" s="128"/>
      <c r="L880" s="129"/>
      <c r="M880" s="129"/>
      <c r="N880" s="129"/>
      <c r="O880" s="129"/>
      <c r="P880" s="129"/>
      <c r="Q880" s="129"/>
      <c r="R880" s="117">
        <f t="shared" si="0"/>
        <v>0</v>
      </c>
      <c r="S880" s="118">
        <f t="shared" si="1"/>
        <v>0</v>
      </c>
      <c r="T880" s="128"/>
      <c r="U880" s="128"/>
      <c r="V880" s="119"/>
      <c r="W880" s="119" t="str">
        <f>IF( ISBLANK(C880), "", VLOOKUP(C880, Poke_Ref!B:D, 3, FALSE) )</f>
        <v/>
      </c>
      <c r="X880" s="120" t="str">
        <f>IF( ISBLANK(C880), "", VLOOKUP(C880, Poke_Ref!B:E, 4, FALSE) )</f>
        <v/>
      </c>
      <c r="Y880" s="128"/>
      <c r="Z880" s="128"/>
      <c r="AA880" s="128"/>
      <c r="AB880" s="128"/>
      <c r="AC880" s="122" t="e">
        <f>IF(VLOOKUP(C880,Hidden_Abilities!B$2:C989, 2, FALSE) = J880, "YES", "NO")</f>
        <v>#N/A</v>
      </c>
    </row>
    <row r="881" spans="1:29" ht="26.25" customHeight="1" x14ac:dyDescent="0.2">
      <c r="A881" s="87"/>
      <c r="B881" s="111" t="str">
        <f t="array" aca="1" ref="B881" ca="1">IFERROR(IMAGE(INDEX(Poke_Ref!$C$2:$C$745, MATCH(C881, Poke_Ref!$B$2:$B$745,0)), 3), "")</f>
        <v/>
      </c>
      <c r="C881" s="128"/>
      <c r="D881" s="128"/>
      <c r="E881" s="129"/>
      <c r="F881" s="128"/>
      <c r="G881" s="129"/>
      <c r="H881" s="128"/>
      <c r="I881" s="128"/>
      <c r="J881" s="128"/>
      <c r="K881" s="128"/>
      <c r="L881" s="129"/>
      <c r="M881" s="129"/>
      <c r="N881" s="129"/>
      <c r="O881" s="129"/>
      <c r="P881" s="129"/>
      <c r="Q881" s="129"/>
      <c r="R881" s="117">
        <f t="shared" si="0"/>
        <v>0</v>
      </c>
      <c r="S881" s="118">
        <f t="shared" si="1"/>
        <v>0</v>
      </c>
      <c r="T881" s="128"/>
      <c r="U881" s="128"/>
      <c r="V881" s="119"/>
      <c r="W881" s="119" t="str">
        <f>IF( ISBLANK(C881), "", VLOOKUP(C881, Poke_Ref!B:D, 3, FALSE) )</f>
        <v/>
      </c>
      <c r="X881" s="120" t="str">
        <f>IF( ISBLANK(C881), "", VLOOKUP(C881, Poke_Ref!B:E, 4, FALSE) )</f>
        <v/>
      </c>
      <c r="Y881" s="128"/>
      <c r="Z881" s="128"/>
      <c r="AA881" s="128"/>
      <c r="AB881" s="128"/>
      <c r="AC881" s="122" t="e">
        <f>IF(VLOOKUP(C881,Hidden_Abilities!B$2:C989, 2, FALSE) = J881, "YES", "NO")</f>
        <v>#N/A</v>
      </c>
    </row>
    <row r="882" spans="1:29" ht="26.25" customHeight="1" x14ac:dyDescent="0.2">
      <c r="A882" s="87"/>
      <c r="B882" s="111" t="str">
        <f t="array" aca="1" ref="B882" ca="1">IFERROR(IMAGE(INDEX(Poke_Ref!$C$2:$C$745, MATCH(C882, Poke_Ref!$B$2:$B$745,0)), 3), "")</f>
        <v/>
      </c>
      <c r="C882" s="128"/>
      <c r="D882" s="128"/>
      <c r="E882" s="129"/>
      <c r="F882" s="128"/>
      <c r="G882" s="129"/>
      <c r="H882" s="128"/>
      <c r="I882" s="128"/>
      <c r="J882" s="128"/>
      <c r="K882" s="128"/>
      <c r="L882" s="129"/>
      <c r="M882" s="129"/>
      <c r="N882" s="129"/>
      <c r="O882" s="129"/>
      <c r="P882" s="129"/>
      <c r="Q882" s="129"/>
      <c r="R882" s="117">
        <f t="shared" si="0"/>
        <v>0</v>
      </c>
      <c r="S882" s="118">
        <f t="shared" si="1"/>
        <v>0</v>
      </c>
      <c r="T882" s="128"/>
      <c r="U882" s="128"/>
      <c r="V882" s="119"/>
      <c r="W882" s="119" t="str">
        <f>IF( ISBLANK(C882), "", VLOOKUP(C882, Poke_Ref!B:D, 3, FALSE) )</f>
        <v/>
      </c>
      <c r="X882" s="120" t="str">
        <f>IF( ISBLANK(C882), "", VLOOKUP(C882, Poke_Ref!B:E, 4, FALSE) )</f>
        <v/>
      </c>
      <c r="Y882" s="128"/>
      <c r="Z882" s="128"/>
      <c r="AA882" s="128"/>
      <c r="AB882" s="128"/>
      <c r="AC882" s="122" t="e">
        <f>IF(VLOOKUP(C882,Hidden_Abilities!B$2:C989, 2, FALSE) = J882, "YES", "NO")</f>
        <v>#N/A</v>
      </c>
    </row>
    <row r="883" spans="1:29" ht="26.25" customHeight="1" x14ac:dyDescent="0.2">
      <c r="A883" s="87"/>
      <c r="B883" s="111" t="str">
        <f t="array" aca="1" ref="B883" ca="1">IFERROR(IMAGE(INDEX(Poke_Ref!$C$2:$C$745, MATCH(C883, Poke_Ref!$B$2:$B$745,0)), 3), "")</f>
        <v/>
      </c>
      <c r="C883" s="128"/>
      <c r="D883" s="128"/>
      <c r="E883" s="129"/>
      <c r="F883" s="128"/>
      <c r="G883" s="129"/>
      <c r="H883" s="128"/>
      <c r="I883" s="128"/>
      <c r="J883" s="128"/>
      <c r="K883" s="128"/>
      <c r="L883" s="129"/>
      <c r="M883" s="129"/>
      <c r="N883" s="129"/>
      <c r="O883" s="129"/>
      <c r="P883" s="129"/>
      <c r="Q883" s="129"/>
      <c r="R883" s="117">
        <f t="shared" si="0"/>
        <v>0</v>
      </c>
      <c r="S883" s="118">
        <f t="shared" si="1"/>
        <v>0</v>
      </c>
      <c r="T883" s="128"/>
      <c r="U883" s="128"/>
      <c r="V883" s="119"/>
      <c r="W883" s="119" t="str">
        <f>IF( ISBLANK(C883), "", VLOOKUP(C883, Poke_Ref!B:D, 3, FALSE) )</f>
        <v/>
      </c>
      <c r="X883" s="120" t="str">
        <f>IF( ISBLANK(C883), "", VLOOKUP(C883, Poke_Ref!B:E, 4, FALSE) )</f>
        <v/>
      </c>
      <c r="Y883" s="128"/>
      <c r="Z883" s="128"/>
      <c r="AA883" s="128"/>
      <c r="AB883" s="128"/>
      <c r="AC883" s="122" t="e">
        <f>IF(VLOOKUP(C883,Hidden_Abilities!B$2:C989, 2, FALSE) = J883, "YES", "NO")</f>
        <v>#N/A</v>
      </c>
    </row>
    <row r="884" spans="1:29" ht="26.25" customHeight="1" x14ac:dyDescent="0.2">
      <c r="A884" s="87"/>
      <c r="B884" s="111" t="str">
        <f t="array" aca="1" ref="B884" ca="1">IFERROR(IMAGE(INDEX(Poke_Ref!$C$2:$C$745, MATCH(C884, Poke_Ref!$B$2:$B$745,0)), 3), "")</f>
        <v/>
      </c>
      <c r="C884" s="128"/>
      <c r="D884" s="128"/>
      <c r="E884" s="129"/>
      <c r="F884" s="128"/>
      <c r="G884" s="129"/>
      <c r="H884" s="128"/>
      <c r="I884" s="128"/>
      <c r="J884" s="128"/>
      <c r="K884" s="128"/>
      <c r="L884" s="129"/>
      <c r="M884" s="129"/>
      <c r="N884" s="129"/>
      <c r="O884" s="129"/>
      <c r="P884" s="129"/>
      <c r="Q884" s="129"/>
      <c r="R884" s="117">
        <f t="shared" si="0"/>
        <v>0</v>
      </c>
      <c r="S884" s="118">
        <f t="shared" si="1"/>
        <v>0</v>
      </c>
      <c r="T884" s="128"/>
      <c r="U884" s="128"/>
      <c r="V884" s="119"/>
      <c r="W884" s="119" t="str">
        <f>IF( ISBLANK(C884), "", VLOOKUP(C884, Poke_Ref!B:D, 3, FALSE) )</f>
        <v/>
      </c>
      <c r="X884" s="120" t="str">
        <f>IF( ISBLANK(C884), "", VLOOKUP(C884, Poke_Ref!B:E, 4, FALSE) )</f>
        <v/>
      </c>
      <c r="Y884" s="128"/>
      <c r="Z884" s="128"/>
      <c r="AA884" s="128"/>
      <c r="AB884" s="128"/>
      <c r="AC884" s="122" t="e">
        <f>IF(VLOOKUP(C884,Hidden_Abilities!B$2:C989, 2, FALSE) = J884, "YES", "NO")</f>
        <v>#N/A</v>
      </c>
    </row>
    <row r="885" spans="1:29" ht="26.25" customHeight="1" x14ac:dyDescent="0.2">
      <c r="A885" s="87"/>
      <c r="B885" s="111" t="str">
        <f t="array" aca="1" ref="B885" ca="1">IFERROR(IMAGE(INDEX(Poke_Ref!$C$2:$C$745, MATCH(C885, Poke_Ref!$B$2:$B$745,0)), 3), "")</f>
        <v/>
      </c>
      <c r="C885" s="128"/>
      <c r="D885" s="128"/>
      <c r="E885" s="129"/>
      <c r="F885" s="128"/>
      <c r="G885" s="129"/>
      <c r="H885" s="128"/>
      <c r="I885" s="128"/>
      <c r="J885" s="128"/>
      <c r="K885" s="128"/>
      <c r="L885" s="129"/>
      <c r="M885" s="129"/>
      <c r="N885" s="129"/>
      <c r="O885" s="129"/>
      <c r="P885" s="129"/>
      <c r="Q885" s="129"/>
      <c r="R885" s="117">
        <f t="shared" si="0"/>
        <v>0</v>
      </c>
      <c r="S885" s="118">
        <f t="shared" si="1"/>
        <v>0</v>
      </c>
      <c r="T885" s="128"/>
      <c r="U885" s="128"/>
      <c r="V885" s="119"/>
      <c r="W885" s="119" t="str">
        <f>IF( ISBLANK(C885), "", VLOOKUP(C885, Poke_Ref!B:D, 3, FALSE) )</f>
        <v/>
      </c>
      <c r="X885" s="120" t="str">
        <f>IF( ISBLANK(C885), "", VLOOKUP(C885, Poke_Ref!B:E, 4, FALSE) )</f>
        <v/>
      </c>
      <c r="Y885" s="128"/>
      <c r="Z885" s="128"/>
      <c r="AA885" s="128"/>
      <c r="AB885" s="128"/>
      <c r="AC885" s="122" t="e">
        <f>IF(VLOOKUP(C885,Hidden_Abilities!B$2:C989, 2, FALSE) = J885, "YES", "NO")</f>
        <v>#N/A</v>
      </c>
    </row>
    <row r="886" spans="1:29" ht="26.25" customHeight="1" x14ac:dyDescent="0.2">
      <c r="A886" s="87"/>
      <c r="B886" s="111" t="str">
        <f t="array" aca="1" ref="B886" ca="1">IFERROR(IMAGE(INDEX(Poke_Ref!$C$2:$C$745, MATCH(C886, Poke_Ref!$B$2:$B$745,0)), 3), "")</f>
        <v/>
      </c>
      <c r="C886" s="128"/>
      <c r="D886" s="128"/>
      <c r="E886" s="129"/>
      <c r="F886" s="128"/>
      <c r="G886" s="129"/>
      <c r="H886" s="128"/>
      <c r="I886" s="128"/>
      <c r="J886" s="128"/>
      <c r="K886" s="128"/>
      <c r="L886" s="129"/>
      <c r="M886" s="129"/>
      <c r="N886" s="129"/>
      <c r="O886" s="129"/>
      <c r="P886" s="129"/>
      <c r="Q886" s="129"/>
      <c r="R886" s="117">
        <f t="shared" si="0"/>
        <v>0</v>
      </c>
      <c r="S886" s="118">
        <f t="shared" si="1"/>
        <v>0</v>
      </c>
      <c r="T886" s="128"/>
      <c r="U886" s="128"/>
      <c r="V886" s="119"/>
      <c r="W886" s="119" t="str">
        <f>IF( ISBLANK(C886), "", VLOOKUP(C886, Poke_Ref!B:D, 3, FALSE) )</f>
        <v/>
      </c>
      <c r="X886" s="120" t="str">
        <f>IF( ISBLANK(C886), "", VLOOKUP(C886, Poke_Ref!B:E, 4, FALSE) )</f>
        <v/>
      </c>
      <c r="Y886" s="128"/>
      <c r="Z886" s="128"/>
      <c r="AA886" s="128"/>
      <c r="AB886" s="128"/>
      <c r="AC886" s="122" t="e">
        <f>IF(VLOOKUP(C886,Hidden_Abilities!B$2:C989, 2, FALSE) = J886, "YES", "NO")</f>
        <v>#N/A</v>
      </c>
    </row>
    <row r="887" spans="1:29" ht="26.25" customHeight="1" x14ac:dyDescent="0.2">
      <c r="A887" s="87"/>
      <c r="B887" s="111" t="str">
        <f t="array" aca="1" ref="B887" ca="1">IFERROR(IMAGE(INDEX(Poke_Ref!$C$2:$C$745, MATCH(C887, Poke_Ref!$B$2:$B$745,0)), 3), "")</f>
        <v/>
      </c>
      <c r="C887" s="128"/>
      <c r="D887" s="128"/>
      <c r="E887" s="129"/>
      <c r="F887" s="128"/>
      <c r="G887" s="129"/>
      <c r="H887" s="128"/>
      <c r="I887" s="128"/>
      <c r="J887" s="128"/>
      <c r="K887" s="128"/>
      <c r="L887" s="129"/>
      <c r="M887" s="129"/>
      <c r="N887" s="129"/>
      <c r="O887" s="129"/>
      <c r="P887" s="129"/>
      <c r="Q887" s="129"/>
      <c r="R887" s="117">
        <f t="shared" si="0"/>
        <v>0</v>
      </c>
      <c r="S887" s="118">
        <f t="shared" si="1"/>
        <v>0</v>
      </c>
      <c r="T887" s="128"/>
      <c r="U887" s="128"/>
      <c r="V887" s="119"/>
      <c r="W887" s="119" t="str">
        <f>IF( ISBLANK(C887), "", VLOOKUP(C887, Poke_Ref!B:D, 3, FALSE) )</f>
        <v/>
      </c>
      <c r="X887" s="120" t="str">
        <f>IF( ISBLANK(C887), "", VLOOKUP(C887, Poke_Ref!B:E, 4, FALSE) )</f>
        <v/>
      </c>
      <c r="Y887" s="128"/>
      <c r="Z887" s="128"/>
      <c r="AA887" s="128"/>
      <c r="AB887" s="128"/>
      <c r="AC887" s="122" t="e">
        <f>IF(VLOOKUP(C887,Hidden_Abilities!B$2:C989, 2, FALSE) = J887, "YES", "NO")</f>
        <v>#N/A</v>
      </c>
    </row>
    <row r="888" spans="1:29" ht="26.25" customHeight="1" x14ac:dyDescent="0.2">
      <c r="A888" s="87"/>
      <c r="B888" s="111" t="str">
        <f t="array" aca="1" ref="B888" ca="1">IFERROR(IMAGE(INDEX(Poke_Ref!$C$2:$C$745, MATCH(C888, Poke_Ref!$B$2:$B$745,0)), 3), "")</f>
        <v/>
      </c>
      <c r="C888" s="128"/>
      <c r="D888" s="128"/>
      <c r="E888" s="129"/>
      <c r="F888" s="128"/>
      <c r="G888" s="129"/>
      <c r="H888" s="128"/>
      <c r="I888" s="128"/>
      <c r="J888" s="128"/>
      <c r="K888" s="128"/>
      <c r="L888" s="129"/>
      <c r="M888" s="129"/>
      <c r="N888" s="129"/>
      <c r="O888" s="129"/>
      <c r="P888" s="129"/>
      <c r="Q888" s="129"/>
      <c r="R888" s="117">
        <f t="shared" si="0"/>
        <v>0</v>
      </c>
      <c r="S888" s="118">
        <f t="shared" si="1"/>
        <v>0</v>
      </c>
      <c r="T888" s="128"/>
      <c r="U888" s="128"/>
      <c r="V888" s="119"/>
      <c r="W888" s="119" t="str">
        <f>IF( ISBLANK(C888), "", VLOOKUP(C888, Poke_Ref!B:D, 3, FALSE) )</f>
        <v/>
      </c>
      <c r="X888" s="120" t="str">
        <f>IF( ISBLANK(C888), "", VLOOKUP(C888, Poke_Ref!B:E, 4, FALSE) )</f>
        <v/>
      </c>
      <c r="Y888" s="128"/>
      <c r="Z888" s="128"/>
      <c r="AA888" s="128"/>
      <c r="AB888" s="128"/>
      <c r="AC888" s="122" t="e">
        <f>IF(VLOOKUP(C888,Hidden_Abilities!B$2:C989, 2, FALSE) = J888, "YES", "NO")</f>
        <v>#N/A</v>
      </c>
    </row>
    <row r="889" spans="1:29" ht="26.25" customHeight="1" x14ac:dyDescent="0.2">
      <c r="A889" s="87"/>
      <c r="B889" s="111" t="str">
        <f t="array" aca="1" ref="B889" ca="1">IFERROR(IMAGE(INDEX(Poke_Ref!$C$2:$C$745, MATCH(C889, Poke_Ref!$B$2:$B$745,0)), 3), "")</f>
        <v/>
      </c>
      <c r="C889" s="128"/>
      <c r="D889" s="128"/>
      <c r="E889" s="129"/>
      <c r="F889" s="128"/>
      <c r="G889" s="129"/>
      <c r="H889" s="128"/>
      <c r="I889" s="128"/>
      <c r="J889" s="128"/>
      <c r="K889" s="128"/>
      <c r="L889" s="129"/>
      <c r="M889" s="129"/>
      <c r="N889" s="129"/>
      <c r="O889" s="129"/>
      <c r="P889" s="129"/>
      <c r="Q889" s="129"/>
      <c r="R889" s="117">
        <f t="shared" si="0"/>
        <v>0</v>
      </c>
      <c r="S889" s="118">
        <f t="shared" si="1"/>
        <v>0</v>
      </c>
      <c r="T889" s="128"/>
      <c r="U889" s="128"/>
      <c r="V889" s="119"/>
      <c r="W889" s="119" t="str">
        <f>IF( ISBLANK(C889), "", VLOOKUP(C889, Poke_Ref!B:D, 3, FALSE) )</f>
        <v/>
      </c>
      <c r="X889" s="120" t="str">
        <f>IF( ISBLANK(C889), "", VLOOKUP(C889, Poke_Ref!B:E, 4, FALSE) )</f>
        <v/>
      </c>
      <c r="Y889" s="128"/>
      <c r="Z889" s="128"/>
      <c r="AA889" s="128"/>
      <c r="AB889" s="128"/>
      <c r="AC889" s="122" t="e">
        <f>IF(VLOOKUP(C889,Hidden_Abilities!B$2:C989, 2, FALSE) = J889, "YES", "NO")</f>
        <v>#N/A</v>
      </c>
    </row>
    <row r="890" spans="1:29" ht="26.25" customHeight="1" x14ac:dyDescent="0.2">
      <c r="A890" s="87"/>
      <c r="B890" s="111" t="str">
        <f t="array" aca="1" ref="B890" ca="1">IFERROR(IMAGE(INDEX(Poke_Ref!$C$2:$C$745, MATCH(C890, Poke_Ref!$B$2:$B$745,0)), 3), "")</f>
        <v/>
      </c>
      <c r="C890" s="128"/>
      <c r="D890" s="128"/>
      <c r="E890" s="129"/>
      <c r="F890" s="128"/>
      <c r="G890" s="129"/>
      <c r="H890" s="128"/>
      <c r="I890" s="128"/>
      <c r="J890" s="128"/>
      <c r="K890" s="128"/>
      <c r="L890" s="129"/>
      <c r="M890" s="129"/>
      <c r="N890" s="129"/>
      <c r="O890" s="129"/>
      <c r="P890" s="129"/>
      <c r="Q890" s="129"/>
      <c r="R890" s="117">
        <f t="shared" si="0"/>
        <v>0</v>
      </c>
      <c r="S890" s="118">
        <f t="shared" si="1"/>
        <v>0</v>
      </c>
      <c r="T890" s="128"/>
      <c r="U890" s="128"/>
      <c r="V890" s="119"/>
      <c r="W890" s="119" t="str">
        <f>IF( ISBLANK(C890), "", VLOOKUP(C890, Poke_Ref!B:D, 3, FALSE) )</f>
        <v/>
      </c>
      <c r="X890" s="120" t="str">
        <f>IF( ISBLANK(C890), "", VLOOKUP(C890, Poke_Ref!B:E, 4, FALSE) )</f>
        <v/>
      </c>
      <c r="Y890" s="128"/>
      <c r="Z890" s="128"/>
      <c r="AA890" s="128"/>
      <c r="AB890" s="128"/>
      <c r="AC890" s="122" t="e">
        <f>IF(VLOOKUP(C890,Hidden_Abilities!B$2:C989, 2, FALSE) = J890, "YES", "NO")</f>
        <v>#N/A</v>
      </c>
    </row>
    <row r="891" spans="1:29" ht="26.25" customHeight="1" x14ac:dyDescent="0.2">
      <c r="A891" s="87"/>
      <c r="B891" s="111" t="str">
        <f t="array" aca="1" ref="B891" ca="1">IFERROR(IMAGE(INDEX(Poke_Ref!$C$2:$C$745, MATCH(C891, Poke_Ref!$B$2:$B$745,0)), 3), "")</f>
        <v/>
      </c>
      <c r="C891" s="128"/>
      <c r="D891" s="128"/>
      <c r="E891" s="129"/>
      <c r="F891" s="128"/>
      <c r="G891" s="129"/>
      <c r="H891" s="128"/>
      <c r="I891" s="128"/>
      <c r="J891" s="128"/>
      <c r="K891" s="128"/>
      <c r="L891" s="129"/>
      <c r="M891" s="129"/>
      <c r="N891" s="129"/>
      <c r="O891" s="129"/>
      <c r="P891" s="129"/>
      <c r="Q891" s="129"/>
      <c r="R891" s="117">
        <f t="shared" si="0"/>
        <v>0</v>
      </c>
      <c r="S891" s="118">
        <f t="shared" si="1"/>
        <v>0</v>
      </c>
      <c r="T891" s="128"/>
      <c r="U891" s="128"/>
      <c r="V891" s="119"/>
      <c r="W891" s="119" t="str">
        <f>IF( ISBLANK(C891), "", VLOOKUP(C891, Poke_Ref!B:D, 3, FALSE) )</f>
        <v/>
      </c>
      <c r="X891" s="120" t="str">
        <f>IF( ISBLANK(C891), "", VLOOKUP(C891, Poke_Ref!B:E, 4, FALSE) )</f>
        <v/>
      </c>
      <c r="Y891" s="128"/>
      <c r="Z891" s="128"/>
      <c r="AA891" s="128"/>
      <c r="AB891" s="128"/>
      <c r="AC891" s="122" t="e">
        <f>IF(VLOOKUP(C891,Hidden_Abilities!B$2:C989, 2, FALSE) = J891, "YES", "NO")</f>
        <v>#N/A</v>
      </c>
    </row>
    <row r="892" spans="1:29" ht="26.25" customHeight="1" x14ac:dyDescent="0.2">
      <c r="A892" s="87"/>
      <c r="B892" s="111" t="str">
        <f t="array" aca="1" ref="B892" ca="1">IFERROR(IMAGE(INDEX(Poke_Ref!$C$2:$C$745, MATCH(C892, Poke_Ref!$B$2:$B$745,0)), 3), "")</f>
        <v/>
      </c>
      <c r="C892" s="128"/>
      <c r="D892" s="128"/>
      <c r="E892" s="129"/>
      <c r="F892" s="128"/>
      <c r="G892" s="129"/>
      <c r="H892" s="128"/>
      <c r="I892" s="128"/>
      <c r="J892" s="128"/>
      <c r="K892" s="128"/>
      <c r="L892" s="129"/>
      <c r="M892" s="129"/>
      <c r="N892" s="129"/>
      <c r="O892" s="129"/>
      <c r="P892" s="129"/>
      <c r="Q892" s="129"/>
      <c r="R892" s="117">
        <f t="shared" si="0"/>
        <v>0</v>
      </c>
      <c r="S892" s="118">
        <f t="shared" si="1"/>
        <v>0</v>
      </c>
      <c r="T892" s="128"/>
      <c r="U892" s="128"/>
      <c r="V892" s="119"/>
      <c r="W892" s="119" t="str">
        <f>IF( ISBLANK(C892), "", VLOOKUP(C892, Poke_Ref!B:D, 3, FALSE) )</f>
        <v/>
      </c>
      <c r="X892" s="120" t="str">
        <f>IF( ISBLANK(C892), "", VLOOKUP(C892, Poke_Ref!B:E, 4, FALSE) )</f>
        <v/>
      </c>
      <c r="Y892" s="128"/>
      <c r="Z892" s="128"/>
      <c r="AA892" s="128"/>
      <c r="AB892" s="128"/>
      <c r="AC892" s="122" t="e">
        <f>IF(VLOOKUP(C892,Hidden_Abilities!B$2:C989, 2, FALSE) = J892, "YES", "NO")</f>
        <v>#N/A</v>
      </c>
    </row>
    <row r="893" spans="1:29" ht="26.25" customHeight="1" x14ac:dyDescent="0.2">
      <c r="A893" s="87"/>
      <c r="B893" s="111" t="str">
        <f t="array" aca="1" ref="B893" ca="1">IFERROR(IMAGE(INDEX(Poke_Ref!$C$2:$C$745, MATCH(C893, Poke_Ref!$B$2:$B$745,0)), 3), "")</f>
        <v/>
      </c>
      <c r="C893" s="128"/>
      <c r="D893" s="128"/>
      <c r="E893" s="129"/>
      <c r="F893" s="128"/>
      <c r="G893" s="129"/>
      <c r="H893" s="128"/>
      <c r="I893" s="128"/>
      <c r="J893" s="128"/>
      <c r="K893" s="128"/>
      <c r="L893" s="129"/>
      <c r="M893" s="129"/>
      <c r="N893" s="129"/>
      <c r="O893" s="129"/>
      <c r="P893" s="129"/>
      <c r="Q893" s="129"/>
      <c r="R893" s="117">
        <f t="shared" si="0"/>
        <v>0</v>
      </c>
      <c r="S893" s="118">
        <f t="shared" si="1"/>
        <v>0</v>
      </c>
      <c r="T893" s="128"/>
      <c r="U893" s="128"/>
      <c r="V893" s="119"/>
      <c r="W893" s="119" t="str">
        <f>IF( ISBLANK(C893), "", VLOOKUP(C893, Poke_Ref!B:D, 3, FALSE) )</f>
        <v/>
      </c>
      <c r="X893" s="120" t="str">
        <f>IF( ISBLANK(C893), "", VLOOKUP(C893, Poke_Ref!B:E, 4, FALSE) )</f>
        <v/>
      </c>
      <c r="Y893" s="128"/>
      <c r="Z893" s="128"/>
      <c r="AA893" s="128"/>
      <c r="AB893" s="128"/>
      <c r="AC893" s="122" t="e">
        <f>IF(VLOOKUP(C893,Hidden_Abilities!B$2:C989, 2, FALSE) = J893, "YES", "NO")</f>
        <v>#N/A</v>
      </c>
    </row>
    <row r="894" spans="1:29" ht="26.25" customHeight="1" x14ac:dyDescent="0.2">
      <c r="A894" s="87"/>
      <c r="B894" s="111" t="str">
        <f t="array" aca="1" ref="B894" ca="1">IFERROR(IMAGE(INDEX(Poke_Ref!$C$2:$C$745, MATCH(C894, Poke_Ref!$B$2:$B$745,0)), 3), "")</f>
        <v/>
      </c>
      <c r="C894" s="128"/>
      <c r="D894" s="128"/>
      <c r="E894" s="129"/>
      <c r="F894" s="128"/>
      <c r="G894" s="129"/>
      <c r="H894" s="128"/>
      <c r="I894" s="128"/>
      <c r="J894" s="128"/>
      <c r="K894" s="128"/>
      <c r="L894" s="129"/>
      <c r="M894" s="129"/>
      <c r="N894" s="129"/>
      <c r="O894" s="129"/>
      <c r="P894" s="129"/>
      <c r="Q894" s="129"/>
      <c r="R894" s="117">
        <f t="shared" si="0"/>
        <v>0</v>
      </c>
      <c r="S894" s="118">
        <f t="shared" si="1"/>
        <v>0</v>
      </c>
      <c r="T894" s="128"/>
      <c r="U894" s="128"/>
      <c r="V894" s="119"/>
      <c r="W894" s="119" t="str">
        <f>IF( ISBLANK(C894), "", VLOOKUP(C894, Poke_Ref!B:D, 3, FALSE) )</f>
        <v/>
      </c>
      <c r="X894" s="120" t="str">
        <f>IF( ISBLANK(C894), "", VLOOKUP(C894, Poke_Ref!B:E, 4, FALSE) )</f>
        <v/>
      </c>
      <c r="Y894" s="128"/>
      <c r="Z894" s="128"/>
      <c r="AA894" s="128"/>
      <c r="AB894" s="128"/>
      <c r="AC894" s="122" t="e">
        <f>IF(VLOOKUP(C894,Hidden_Abilities!B$2:C989, 2, FALSE) = J894, "YES", "NO")</f>
        <v>#N/A</v>
      </c>
    </row>
    <row r="895" spans="1:29" ht="26.25" customHeight="1" x14ac:dyDescent="0.2">
      <c r="A895" s="87"/>
      <c r="B895" s="111" t="str">
        <f t="array" aca="1" ref="B895" ca="1">IFERROR(IMAGE(INDEX(Poke_Ref!$C$2:$C$745, MATCH(C895, Poke_Ref!$B$2:$B$745,0)), 3), "")</f>
        <v/>
      </c>
      <c r="C895" s="128"/>
      <c r="D895" s="128"/>
      <c r="E895" s="129"/>
      <c r="F895" s="128"/>
      <c r="G895" s="129"/>
      <c r="H895" s="128"/>
      <c r="I895" s="128"/>
      <c r="J895" s="128"/>
      <c r="K895" s="128"/>
      <c r="L895" s="129"/>
      <c r="M895" s="129"/>
      <c r="N895" s="129"/>
      <c r="O895" s="129"/>
      <c r="P895" s="129"/>
      <c r="Q895" s="129"/>
      <c r="R895" s="117">
        <f t="shared" si="0"/>
        <v>0</v>
      </c>
      <c r="S895" s="118">
        <f t="shared" si="1"/>
        <v>0</v>
      </c>
      <c r="T895" s="128"/>
      <c r="U895" s="128"/>
      <c r="V895" s="119"/>
      <c r="W895" s="119" t="str">
        <f>IF( ISBLANK(C895), "", VLOOKUP(C895, Poke_Ref!B:D, 3, FALSE) )</f>
        <v/>
      </c>
      <c r="X895" s="120" t="str">
        <f>IF( ISBLANK(C895), "", VLOOKUP(C895, Poke_Ref!B:E, 4, FALSE) )</f>
        <v/>
      </c>
      <c r="Y895" s="128"/>
      <c r="Z895" s="128"/>
      <c r="AA895" s="128"/>
      <c r="AB895" s="128"/>
      <c r="AC895" s="122" t="e">
        <f>IF(VLOOKUP(C895,Hidden_Abilities!B$2:C989, 2, FALSE) = J895, "YES", "NO")</f>
        <v>#N/A</v>
      </c>
    </row>
    <row r="896" spans="1:29" ht="26.25" customHeight="1" x14ac:dyDescent="0.2">
      <c r="A896" s="87"/>
      <c r="B896" s="111" t="str">
        <f t="array" aca="1" ref="B896" ca="1">IFERROR(IMAGE(INDEX(Poke_Ref!$C$2:$C$745, MATCH(C896, Poke_Ref!$B$2:$B$745,0)), 3), "")</f>
        <v/>
      </c>
      <c r="C896" s="128"/>
      <c r="D896" s="128"/>
      <c r="E896" s="129"/>
      <c r="F896" s="128"/>
      <c r="G896" s="129"/>
      <c r="H896" s="128"/>
      <c r="I896" s="128"/>
      <c r="J896" s="128"/>
      <c r="K896" s="128"/>
      <c r="L896" s="129"/>
      <c r="M896" s="129"/>
      <c r="N896" s="129"/>
      <c r="O896" s="129"/>
      <c r="P896" s="129"/>
      <c r="Q896" s="129"/>
      <c r="R896" s="117">
        <f t="shared" si="0"/>
        <v>0</v>
      </c>
      <c r="S896" s="118">
        <f t="shared" si="1"/>
        <v>0</v>
      </c>
      <c r="T896" s="128"/>
      <c r="U896" s="128"/>
      <c r="V896" s="119"/>
      <c r="W896" s="119" t="str">
        <f>IF( ISBLANK(C896), "", VLOOKUP(C896, Poke_Ref!B:D, 3, FALSE) )</f>
        <v/>
      </c>
      <c r="X896" s="120" t="str">
        <f>IF( ISBLANK(C896), "", VLOOKUP(C896, Poke_Ref!B:E, 4, FALSE) )</f>
        <v/>
      </c>
      <c r="Y896" s="128"/>
      <c r="Z896" s="128"/>
      <c r="AA896" s="128"/>
      <c r="AB896" s="128"/>
      <c r="AC896" s="122" t="e">
        <f>IF(VLOOKUP(C896,Hidden_Abilities!B$2:C989, 2, FALSE) = J896, "YES", "NO")</f>
        <v>#N/A</v>
      </c>
    </row>
    <row r="897" spans="1:29" ht="26.25" customHeight="1" x14ac:dyDescent="0.2">
      <c r="A897" s="87"/>
      <c r="B897" s="111" t="str">
        <f t="array" aca="1" ref="B897" ca="1">IFERROR(IMAGE(INDEX(Poke_Ref!$C$2:$C$745, MATCH(C897, Poke_Ref!$B$2:$B$745,0)), 3), "")</f>
        <v/>
      </c>
      <c r="C897" s="128"/>
      <c r="D897" s="128"/>
      <c r="E897" s="129"/>
      <c r="F897" s="128"/>
      <c r="G897" s="129"/>
      <c r="H897" s="128"/>
      <c r="I897" s="128"/>
      <c r="J897" s="128"/>
      <c r="K897" s="128"/>
      <c r="L897" s="129"/>
      <c r="M897" s="129"/>
      <c r="N897" s="129"/>
      <c r="O897" s="129"/>
      <c r="P897" s="129"/>
      <c r="Q897" s="129"/>
      <c r="R897" s="117">
        <f t="shared" si="0"/>
        <v>0</v>
      </c>
      <c r="S897" s="118">
        <f t="shared" si="1"/>
        <v>0</v>
      </c>
      <c r="T897" s="128"/>
      <c r="U897" s="128"/>
      <c r="V897" s="119"/>
      <c r="W897" s="119" t="str">
        <f>IF( ISBLANK(C897), "", VLOOKUP(C897, Poke_Ref!B:D, 3, FALSE) )</f>
        <v/>
      </c>
      <c r="X897" s="120" t="str">
        <f>IF( ISBLANK(C897), "", VLOOKUP(C897, Poke_Ref!B:E, 4, FALSE) )</f>
        <v/>
      </c>
      <c r="Y897" s="128"/>
      <c r="Z897" s="128"/>
      <c r="AA897" s="128"/>
      <c r="AB897" s="128"/>
      <c r="AC897" s="122" t="e">
        <f>IF(VLOOKUP(C897,Hidden_Abilities!B$2:C989, 2, FALSE) = J897, "YES", "NO")</f>
        <v>#N/A</v>
      </c>
    </row>
    <row r="898" spans="1:29" ht="26.25" customHeight="1" x14ac:dyDescent="0.2">
      <c r="A898" s="87"/>
      <c r="B898" s="111" t="str">
        <f t="array" aca="1" ref="B898" ca="1">IFERROR(IMAGE(INDEX(Poke_Ref!$C$2:$C$745, MATCH(C898, Poke_Ref!$B$2:$B$745,0)), 3), "")</f>
        <v/>
      </c>
      <c r="C898" s="128"/>
      <c r="D898" s="128"/>
      <c r="E898" s="129"/>
      <c r="F898" s="128"/>
      <c r="G898" s="129"/>
      <c r="H898" s="128"/>
      <c r="I898" s="128"/>
      <c r="J898" s="128"/>
      <c r="K898" s="128"/>
      <c r="L898" s="129"/>
      <c r="M898" s="129"/>
      <c r="N898" s="129"/>
      <c r="O898" s="129"/>
      <c r="P898" s="129"/>
      <c r="Q898" s="129"/>
      <c r="R898" s="117">
        <f t="shared" si="0"/>
        <v>0</v>
      </c>
      <c r="S898" s="118">
        <f t="shared" si="1"/>
        <v>0</v>
      </c>
      <c r="T898" s="128"/>
      <c r="U898" s="128"/>
      <c r="V898" s="119"/>
      <c r="W898" s="119" t="str">
        <f>IF( ISBLANK(C898), "", VLOOKUP(C898, Poke_Ref!B:D, 3, FALSE) )</f>
        <v/>
      </c>
      <c r="X898" s="120" t="str">
        <f>IF( ISBLANK(C898), "", VLOOKUP(C898, Poke_Ref!B:E, 4, FALSE) )</f>
        <v/>
      </c>
      <c r="Y898" s="128"/>
      <c r="Z898" s="128"/>
      <c r="AA898" s="128"/>
      <c r="AB898" s="128"/>
      <c r="AC898" s="122" t="e">
        <f>IF(VLOOKUP(C898,Hidden_Abilities!B$2:C989, 2, FALSE) = J898, "YES", "NO")</f>
        <v>#N/A</v>
      </c>
    </row>
    <row r="899" spans="1:29" ht="26.25" customHeight="1" x14ac:dyDescent="0.2">
      <c r="A899" s="87"/>
      <c r="B899" s="111" t="str">
        <f t="array" aca="1" ref="B899" ca="1">IFERROR(IMAGE(INDEX(Poke_Ref!$C$2:$C$745, MATCH(C899, Poke_Ref!$B$2:$B$745,0)), 3), "")</f>
        <v/>
      </c>
      <c r="C899" s="128"/>
      <c r="D899" s="128"/>
      <c r="E899" s="129"/>
      <c r="F899" s="128"/>
      <c r="G899" s="129"/>
      <c r="H899" s="128"/>
      <c r="I899" s="128"/>
      <c r="J899" s="128"/>
      <c r="K899" s="128"/>
      <c r="L899" s="129"/>
      <c r="M899" s="129"/>
      <c r="N899" s="129"/>
      <c r="O899" s="129"/>
      <c r="P899" s="129"/>
      <c r="Q899" s="129"/>
      <c r="R899" s="117">
        <f t="shared" si="0"/>
        <v>0</v>
      </c>
      <c r="S899" s="118">
        <f t="shared" si="1"/>
        <v>0</v>
      </c>
      <c r="T899" s="128"/>
      <c r="U899" s="128"/>
      <c r="V899" s="119"/>
      <c r="W899" s="119" t="str">
        <f>IF( ISBLANK(C899), "", VLOOKUP(C899, Poke_Ref!B:D, 3, FALSE) )</f>
        <v/>
      </c>
      <c r="X899" s="120" t="str">
        <f>IF( ISBLANK(C899), "", VLOOKUP(C899, Poke_Ref!B:E, 4, FALSE) )</f>
        <v/>
      </c>
      <c r="Y899" s="128"/>
      <c r="Z899" s="128"/>
      <c r="AA899" s="128"/>
      <c r="AB899" s="128"/>
      <c r="AC899" s="122" t="e">
        <f>IF(VLOOKUP(C899,Hidden_Abilities!B$2:C989, 2, FALSE) = J899, "YES", "NO")</f>
        <v>#N/A</v>
      </c>
    </row>
    <row r="900" spans="1:29" ht="26.25" customHeight="1" x14ac:dyDescent="0.2">
      <c r="A900" s="87"/>
      <c r="B900" s="111" t="str">
        <f t="array" aca="1" ref="B900" ca="1">IFERROR(IMAGE(INDEX(Poke_Ref!$C$2:$C$745, MATCH(C900, Poke_Ref!$B$2:$B$745,0)), 3), "")</f>
        <v/>
      </c>
      <c r="C900" s="128"/>
      <c r="D900" s="128"/>
      <c r="E900" s="129"/>
      <c r="F900" s="128"/>
      <c r="G900" s="129"/>
      <c r="H900" s="128"/>
      <c r="I900" s="128"/>
      <c r="J900" s="128"/>
      <c r="K900" s="128"/>
      <c r="L900" s="129"/>
      <c r="M900" s="129"/>
      <c r="N900" s="129"/>
      <c r="O900" s="129"/>
      <c r="P900" s="129"/>
      <c r="Q900" s="129"/>
      <c r="R900" s="117">
        <f t="shared" si="0"/>
        <v>0</v>
      </c>
      <c r="S900" s="118">
        <f t="shared" si="1"/>
        <v>0</v>
      </c>
      <c r="T900" s="128"/>
      <c r="U900" s="128"/>
      <c r="V900" s="119"/>
      <c r="W900" s="119" t="str">
        <f>IF( ISBLANK(C900), "", VLOOKUP(C900, Poke_Ref!B:D, 3, FALSE) )</f>
        <v/>
      </c>
      <c r="X900" s="120" t="str">
        <f>IF( ISBLANK(C900), "", VLOOKUP(C900, Poke_Ref!B:E, 4, FALSE) )</f>
        <v/>
      </c>
      <c r="Y900" s="128"/>
      <c r="Z900" s="128"/>
      <c r="AA900" s="128"/>
      <c r="AB900" s="128"/>
      <c r="AC900" s="122" t="e">
        <f>IF(VLOOKUP(C900,Hidden_Abilities!B$2:C989, 2, FALSE) = J900, "YES", "NO")</f>
        <v>#N/A</v>
      </c>
    </row>
    <row r="901" spans="1:29" ht="26.25" customHeight="1" x14ac:dyDescent="0.2">
      <c r="A901" s="87"/>
      <c r="B901" s="111" t="str">
        <f t="array" aca="1" ref="B901" ca="1">IFERROR(IMAGE(INDEX(Poke_Ref!$C$2:$C$745, MATCH(C901, Poke_Ref!$B$2:$B$745,0)), 3), "")</f>
        <v/>
      </c>
      <c r="C901" s="128"/>
      <c r="D901" s="128"/>
      <c r="E901" s="129"/>
      <c r="F901" s="128"/>
      <c r="G901" s="129"/>
      <c r="H901" s="128"/>
      <c r="I901" s="128"/>
      <c r="J901" s="128"/>
      <c r="K901" s="128"/>
      <c r="L901" s="129"/>
      <c r="M901" s="129"/>
      <c r="N901" s="129"/>
      <c r="O901" s="129"/>
      <c r="P901" s="129"/>
      <c r="Q901" s="129"/>
      <c r="R901" s="117">
        <f t="shared" si="0"/>
        <v>0</v>
      </c>
      <c r="S901" s="118">
        <f t="shared" si="1"/>
        <v>0</v>
      </c>
      <c r="T901" s="128"/>
      <c r="U901" s="128"/>
      <c r="V901" s="119"/>
      <c r="W901" s="119" t="str">
        <f>IF( ISBLANK(C901), "", VLOOKUP(C901, Poke_Ref!B:D, 3, FALSE) )</f>
        <v/>
      </c>
      <c r="X901" s="120" t="str">
        <f>IF( ISBLANK(C901), "", VLOOKUP(C901, Poke_Ref!B:E, 4, FALSE) )</f>
        <v/>
      </c>
      <c r="Y901" s="128"/>
      <c r="Z901" s="128"/>
      <c r="AA901" s="128"/>
      <c r="AB901" s="128"/>
      <c r="AC901" s="122" t="e">
        <f>IF(VLOOKUP(C901,Hidden_Abilities!B$2:C989, 2, FALSE) = J901, "YES", "NO")</f>
        <v>#N/A</v>
      </c>
    </row>
    <row r="902" spans="1:29" ht="26.25" customHeight="1" x14ac:dyDescent="0.2">
      <c r="A902" s="87"/>
      <c r="B902" s="111" t="str">
        <f t="array" aca="1" ref="B902" ca="1">IFERROR(IMAGE(INDEX(Poke_Ref!$C$2:$C$745, MATCH(C902, Poke_Ref!$B$2:$B$745,0)), 3), "")</f>
        <v/>
      </c>
      <c r="C902" s="128"/>
      <c r="D902" s="128"/>
      <c r="E902" s="129"/>
      <c r="F902" s="128"/>
      <c r="G902" s="129"/>
      <c r="H902" s="128"/>
      <c r="I902" s="128"/>
      <c r="J902" s="128"/>
      <c r="K902" s="128"/>
      <c r="L902" s="129"/>
      <c r="M902" s="129"/>
      <c r="N902" s="129"/>
      <c r="O902" s="129"/>
      <c r="P902" s="129"/>
      <c r="Q902" s="129"/>
      <c r="R902" s="117">
        <f t="shared" si="0"/>
        <v>0</v>
      </c>
      <c r="S902" s="118">
        <f t="shared" si="1"/>
        <v>0</v>
      </c>
      <c r="T902" s="128"/>
      <c r="U902" s="128"/>
      <c r="V902" s="119"/>
      <c r="W902" s="119" t="str">
        <f>IF( ISBLANK(C902), "", VLOOKUP(C902, Poke_Ref!B:D, 3, FALSE) )</f>
        <v/>
      </c>
      <c r="X902" s="120" t="str">
        <f>IF( ISBLANK(C902), "", VLOOKUP(C902, Poke_Ref!B:E, 4, FALSE) )</f>
        <v/>
      </c>
      <c r="Y902" s="128"/>
      <c r="Z902" s="128"/>
      <c r="AA902" s="128"/>
      <c r="AB902" s="128"/>
      <c r="AC902" s="122" t="e">
        <f>IF(VLOOKUP(C902,Hidden_Abilities!B$2:C989, 2, FALSE) = J902, "YES", "NO")</f>
        <v>#N/A</v>
      </c>
    </row>
    <row r="903" spans="1:29" ht="26.25" customHeight="1" x14ac:dyDescent="0.2">
      <c r="A903" s="87"/>
      <c r="B903" s="111" t="str">
        <f t="array" aca="1" ref="B903" ca="1">IFERROR(IMAGE(INDEX(Poke_Ref!$C$2:$C$745, MATCH(C903, Poke_Ref!$B$2:$B$745,0)), 3), "")</f>
        <v/>
      </c>
      <c r="C903" s="128"/>
      <c r="D903" s="128"/>
      <c r="E903" s="129"/>
      <c r="F903" s="128"/>
      <c r="G903" s="129"/>
      <c r="H903" s="128"/>
      <c r="I903" s="128"/>
      <c r="J903" s="128"/>
      <c r="K903" s="128"/>
      <c r="L903" s="129"/>
      <c r="M903" s="129"/>
      <c r="N903" s="129"/>
      <c r="O903" s="129"/>
      <c r="P903" s="129"/>
      <c r="Q903" s="129"/>
      <c r="R903" s="117">
        <f t="shared" si="0"/>
        <v>0</v>
      </c>
      <c r="S903" s="118">
        <f t="shared" si="1"/>
        <v>0</v>
      </c>
      <c r="T903" s="128"/>
      <c r="U903" s="128"/>
      <c r="V903" s="119"/>
      <c r="W903" s="119" t="str">
        <f>IF( ISBLANK(C903), "", VLOOKUP(C903, Poke_Ref!B:D, 3, FALSE) )</f>
        <v/>
      </c>
      <c r="X903" s="120" t="str">
        <f>IF( ISBLANK(C903), "", VLOOKUP(C903, Poke_Ref!B:E, 4, FALSE) )</f>
        <v/>
      </c>
      <c r="Y903" s="128"/>
      <c r="Z903" s="128"/>
      <c r="AA903" s="128"/>
      <c r="AB903" s="128"/>
      <c r="AC903" s="122" t="e">
        <f>IF(VLOOKUP(C903,Hidden_Abilities!B$2:C989, 2, FALSE) = J903, "YES", "NO")</f>
        <v>#N/A</v>
      </c>
    </row>
    <row r="904" spans="1:29" ht="26.25" customHeight="1" x14ac:dyDescent="0.2">
      <c r="A904" s="87"/>
      <c r="B904" s="111" t="str">
        <f t="array" aca="1" ref="B904" ca="1">IFERROR(IMAGE(INDEX(Poke_Ref!$C$2:$C$745, MATCH(C904, Poke_Ref!$B$2:$B$745,0)), 3), "")</f>
        <v/>
      </c>
      <c r="C904" s="128"/>
      <c r="D904" s="128"/>
      <c r="E904" s="129"/>
      <c r="F904" s="128"/>
      <c r="G904" s="129"/>
      <c r="H904" s="128"/>
      <c r="I904" s="128"/>
      <c r="J904" s="128"/>
      <c r="K904" s="128"/>
      <c r="L904" s="129"/>
      <c r="M904" s="129"/>
      <c r="N904" s="129"/>
      <c r="O904" s="129"/>
      <c r="P904" s="129"/>
      <c r="Q904" s="129"/>
      <c r="R904" s="117">
        <f t="shared" si="0"/>
        <v>0</v>
      </c>
      <c r="S904" s="118">
        <f t="shared" si="1"/>
        <v>0</v>
      </c>
      <c r="T904" s="128"/>
      <c r="U904" s="128"/>
      <c r="V904" s="119"/>
      <c r="W904" s="119" t="str">
        <f>IF( ISBLANK(C904), "", VLOOKUP(C904, Poke_Ref!B:D, 3, FALSE) )</f>
        <v/>
      </c>
      <c r="X904" s="120" t="str">
        <f>IF( ISBLANK(C904), "", VLOOKUP(C904, Poke_Ref!B:E, 4, FALSE) )</f>
        <v/>
      </c>
      <c r="Y904" s="128"/>
      <c r="Z904" s="128"/>
      <c r="AA904" s="128"/>
      <c r="AB904" s="128"/>
      <c r="AC904" s="122" t="e">
        <f>IF(VLOOKUP(C904,Hidden_Abilities!B$2:C989, 2, FALSE) = J904, "YES", "NO")</f>
        <v>#N/A</v>
      </c>
    </row>
    <row r="905" spans="1:29" ht="26.25" customHeight="1" x14ac:dyDescent="0.2">
      <c r="A905" s="87"/>
      <c r="B905" s="111" t="str">
        <f t="array" aca="1" ref="B905" ca="1">IFERROR(IMAGE(INDEX(Poke_Ref!$C$2:$C$745, MATCH(C905, Poke_Ref!$B$2:$B$745,0)), 3), "")</f>
        <v/>
      </c>
      <c r="C905" s="128"/>
      <c r="D905" s="128"/>
      <c r="E905" s="129"/>
      <c r="F905" s="128"/>
      <c r="G905" s="129"/>
      <c r="H905" s="128"/>
      <c r="I905" s="128"/>
      <c r="J905" s="128"/>
      <c r="K905" s="128"/>
      <c r="L905" s="129"/>
      <c r="M905" s="129"/>
      <c r="N905" s="129"/>
      <c r="O905" s="129"/>
      <c r="P905" s="129"/>
      <c r="Q905" s="129"/>
      <c r="R905" s="117">
        <f t="shared" si="0"/>
        <v>0</v>
      </c>
      <c r="S905" s="118">
        <f t="shared" si="1"/>
        <v>0</v>
      </c>
      <c r="T905" s="128"/>
      <c r="U905" s="128"/>
      <c r="V905" s="119"/>
      <c r="W905" s="119" t="str">
        <f>IF( ISBLANK(C905), "", VLOOKUP(C905, Poke_Ref!B:D, 3, FALSE) )</f>
        <v/>
      </c>
      <c r="X905" s="120" t="str">
        <f>IF( ISBLANK(C905), "", VLOOKUP(C905, Poke_Ref!B:E, 4, FALSE) )</f>
        <v/>
      </c>
      <c r="Y905" s="128"/>
      <c r="Z905" s="128"/>
      <c r="AA905" s="128"/>
      <c r="AB905" s="128"/>
      <c r="AC905" s="122" t="e">
        <f>IF(VLOOKUP(C905,Hidden_Abilities!B$2:C989, 2, FALSE) = J905, "YES", "NO")</f>
        <v>#N/A</v>
      </c>
    </row>
    <row r="906" spans="1:29" ht="26.25" customHeight="1" x14ac:dyDescent="0.2">
      <c r="A906" s="87"/>
      <c r="B906" s="111" t="str">
        <f t="array" aca="1" ref="B906" ca="1">IFERROR(IMAGE(INDEX(Poke_Ref!$C$2:$C$745, MATCH(C906, Poke_Ref!$B$2:$B$745,0)), 3), "")</f>
        <v/>
      </c>
      <c r="C906" s="128"/>
      <c r="D906" s="128"/>
      <c r="E906" s="129"/>
      <c r="F906" s="128"/>
      <c r="G906" s="129"/>
      <c r="H906" s="128"/>
      <c r="I906" s="128"/>
      <c r="J906" s="128"/>
      <c r="K906" s="128"/>
      <c r="L906" s="129"/>
      <c r="M906" s="129"/>
      <c r="N906" s="129"/>
      <c r="O906" s="129"/>
      <c r="P906" s="129"/>
      <c r="Q906" s="129"/>
      <c r="R906" s="117">
        <f t="shared" si="0"/>
        <v>0</v>
      </c>
      <c r="S906" s="118">
        <f t="shared" si="1"/>
        <v>0</v>
      </c>
      <c r="T906" s="128"/>
      <c r="U906" s="128"/>
      <c r="V906" s="119"/>
      <c r="W906" s="119" t="str">
        <f>IF( ISBLANK(C906), "", VLOOKUP(C906, Poke_Ref!B:D, 3, FALSE) )</f>
        <v/>
      </c>
      <c r="X906" s="120" t="str">
        <f>IF( ISBLANK(C906), "", VLOOKUP(C906, Poke_Ref!B:E, 4, FALSE) )</f>
        <v/>
      </c>
      <c r="Y906" s="128"/>
      <c r="Z906" s="128"/>
      <c r="AA906" s="128"/>
      <c r="AB906" s="128"/>
      <c r="AC906" s="122" t="e">
        <f>IF(VLOOKUP(C906,Hidden_Abilities!B$2:C989, 2, FALSE) = J906, "YES", "NO")</f>
        <v>#N/A</v>
      </c>
    </row>
    <row r="907" spans="1:29" ht="26.25" customHeight="1" x14ac:dyDescent="0.2">
      <c r="A907" s="87"/>
      <c r="B907" s="111" t="str">
        <f t="array" aca="1" ref="B907" ca="1">IFERROR(IMAGE(INDEX(Poke_Ref!$C$2:$C$745, MATCH(C907, Poke_Ref!$B$2:$B$745,0)), 3), "")</f>
        <v/>
      </c>
      <c r="C907" s="128"/>
      <c r="D907" s="128"/>
      <c r="E907" s="129"/>
      <c r="F907" s="128"/>
      <c r="G907" s="129"/>
      <c r="H907" s="128"/>
      <c r="I907" s="128"/>
      <c r="J907" s="128"/>
      <c r="K907" s="128"/>
      <c r="L907" s="129"/>
      <c r="M907" s="129"/>
      <c r="N907" s="129"/>
      <c r="O907" s="129"/>
      <c r="P907" s="129"/>
      <c r="Q907" s="129"/>
      <c r="R907" s="117">
        <f t="shared" si="0"/>
        <v>0</v>
      </c>
      <c r="S907" s="118">
        <f t="shared" si="1"/>
        <v>0</v>
      </c>
      <c r="T907" s="128"/>
      <c r="U907" s="128"/>
      <c r="V907" s="119"/>
      <c r="W907" s="119" t="str">
        <f>IF( ISBLANK(C907), "", VLOOKUP(C907, Poke_Ref!B:D, 3, FALSE) )</f>
        <v/>
      </c>
      <c r="X907" s="120" t="str">
        <f>IF( ISBLANK(C907), "", VLOOKUP(C907, Poke_Ref!B:E, 4, FALSE) )</f>
        <v/>
      </c>
      <c r="Y907" s="128"/>
      <c r="Z907" s="128"/>
      <c r="AA907" s="128"/>
      <c r="AB907" s="128"/>
      <c r="AC907" s="122" t="e">
        <f>IF(VLOOKUP(C907,Hidden_Abilities!B$2:C989, 2, FALSE) = J907, "YES", "NO")</f>
        <v>#N/A</v>
      </c>
    </row>
    <row r="908" spans="1:29" ht="26.25" customHeight="1" x14ac:dyDescent="0.2">
      <c r="A908" s="87"/>
      <c r="B908" s="111" t="str">
        <f t="array" aca="1" ref="B908" ca="1">IFERROR(IMAGE(INDEX(Poke_Ref!$C$2:$C$745, MATCH(C908, Poke_Ref!$B$2:$B$745,0)), 3), "")</f>
        <v/>
      </c>
      <c r="C908" s="128"/>
      <c r="D908" s="128"/>
      <c r="E908" s="129"/>
      <c r="F908" s="128"/>
      <c r="G908" s="129"/>
      <c r="H908" s="128"/>
      <c r="I908" s="128"/>
      <c r="J908" s="128"/>
      <c r="K908" s="128"/>
      <c r="L908" s="129"/>
      <c r="M908" s="129"/>
      <c r="N908" s="129"/>
      <c r="O908" s="129"/>
      <c r="P908" s="129"/>
      <c r="Q908" s="129"/>
      <c r="R908" s="117">
        <f t="shared" si="0"/>
        <v>0</v>
      </c>
      <c r="S908" s="118">
        <f t="shared" si="1"/>
        <v>0</v>
      </c>
      <c r="T908" s="128"/>
      <c r="U908" s="128"/>
      <c r="V908" s="119"/>
      <c r="W908" s="119" t="str">
        <f>IF( ISBLANK(C908), "", VLOOKUP(C908, Poke_Ref!B:D, 3, FALSE) )</f>
        <v/>
      </c>
      <c r="X908" s="120" t="str">
        <f>IF( ISBLANK(C908), "", VLOOKUP(C908, Poke_Ref!B:E, 4, FALSE) )</f>
        <v/>
      </c>
      <c r="Y908" s="128"/>
      <c r="Z908" s="128"/>
      <c r="AA908" s="128"/>
      <c r="AB908" s="128"/>
      <c r="AC908" s="122" t="e">
        <f>IF(VLOOKUP(C908,Hidden_Abilities!B$2:C989, 2, FALSE) = J908, "YES", "NO")</f>
        <v>#N/A</v>
      </c>
    </row>
    <row r="909" spans="1:29" ht="26.25" customHeight="1" x14ac:dyDescent="0.2">
      <c r="A909" s="87"/>
      <c r="B909" s="111" t="str">
        <f t="array" aca="1" ref="B909" ca="1">IFERROR(IMAGE(INDEX(Poke_Ref!$C$2:$C$745, MATCH(C909, Poke_Ref!$B$2:$B$745,0)), 3), "")</f>
        <v/>
      </c>
      <c r="C909" s="128"/>
      <c r="D909" s="128"/>
      <c r="E909" s="129"/>
      <c r="F909" s="128"/>
      <c r="G909" s="129"/>
      <c r="H909" s="128"/>
      <c r="I909" s="128"/>
      <c r="J909" s="128"/>
      <c r="K909" s="128"/>
      <c r="L909" s="129"/>
      <c r="M909" s="129"/>
      <c r="N909" s="129"/>
      <c r="O909" s="129"/>
      <c r="P909" s="129"/>
      <c r="Q909" s="129"/>
      <c r="R909" s="117">
        <f t="shared" si="0"/>
        <v>0</v>
      </c>
      <c r="S909" s="118">
        <f t="shared" si="1"/>
        <v>0</v>
      </c>
      <c r="T909" s="128"/>
      <c r="U909" s="128"/>
      <c r="V909" s="119"/>
      <c r="W909" s="119" t="str">
        <f>IF( ISBLANK(C909), "", VLOOKUP(C909, Poke_Ref!B:D, 3, FALSE) )</f>
        <v/>
      </c>
      <c r="X909" s="120" t="str">
        <f>IF( ISBLANK(C909), "", VLOOKUP(C909, Poke_Ref!B:E, 4, FALSE) )</f>
        <v/>
      </c>
      <c r="Y909" s="128"/>
      <c r="Z909" s="128"/>
      <c r="AA909" s="128"/>
      <c r="AB909" s="128"/>
      <c r="AC909" s="122" t="e">
        <f>IF(VLOOKUP(C909,Hidden_Abilities!B$2:C989, 2, FALSE) = J909, "YES", "NO")</f>
        <v>#N/A</v>
      </c>
    </row>
    <row r="910" spans="1:29" ht="26.25" customHeight="1" x14ac:dyDescent="0.2">
      <c r="A910" s="87"/>
      <c r="B910" s="111" t="str">
        <f t="array" aca="1" ref="B910" ca="1">IFERROR(IMAGE(INDEX(Poke_Ref!$C$2:$C$745, MATCH(C910, Poke_Ref!$B$2:$B$745,0)), 3), "")</f>
        <v/>
      </c>
      <c r="C910" s="128"/>
      <c r="D910" s="128"/>
      <c r="E910" s="129"/>
      <c r="F910" s="128"/>
      <c r="G910" s="129"/>
      <c r="H910" s="128"/>
      <c r="I910" s="128"/>
      <c r="J910" s="128"/>
      <c r="K910" s="128"/>
      <c r="L910" s="129"/>
      <c r="M910" s="129"/>
      <c r="N910" s="129"/>
      <c r="O910" s="129"/>
      <c r="P910" s="129"/>
      <c r="Q910" s="129"/>
      <c r="R910" s="117">
        <f t="shared" si="0"/>
        <v>0</v>
      </c>
      <c r="S910" s="118">
        <f t="shared" si="1"/>
        <v>0</v>
      </c>
      <c r="T910" s="128"/>
      <c r="U910" s="128"/>
      <c r="V910" s="119"/>
      <c r="W910" s="119" t="str">
        <f>IF( ISBLANK(C910), "", VLOOKUP(C910, Poke_Ref!B:D, 3, FALSE) )</f>
        <v/>
      </c>
      <c r="X910" s="120" t="str">
        <f>IF( ISBLANK(C910), "", VLOOKUP(C910, Poke_Ref!B:E, 4, FALSE) )</f>
        <v/>
      </c>
      <c r="Y910" s="128"/>
      <c r="Z910" s="128"/>
      <c r="AA910" s="128"/>
      <c r="AB910" s="128"/>
      <c r="AC910" s="122" t="e">
        <f>IF(VLOOKUP(C910,Hidden_Abilities!B$2:C989, 2, FALSE) = J910, "YES", "NO")</f>
        <v>#N/A</v>
      </c>
    </row>
    <row r="911" spans="1:29" ht="26.25" customHeight="1" x14ac:dyDescent="0.2">
      <c r="A911" s="87"/>
      <c r="B911" s="111" t="str">
        <f t="array" aca="1" ref="B911" ca="1">IFERROR(IMAGE(INDEX(Poke_Ref!$C$2:$C$745, MATCH(C911, Poke_Ref!$B$2:$B$745,0)), 3), "")</f>
        <v/>
      </c>
      <c r="C911" s="128"/>
      <c r="D911" s="128"/>
      <c r="E911" s="129"/>
      <c r="F911" s="128"/>
      <c r="G911" s="129"/>
      <c r="H911" s="128"/>
      <c r="I911" s="128"/>
      <c r="J911" s="128"/>
      <c r="K911" s="128"/>
      <c r="L911" s="129"/>
      <c r="M911" s="129"/>
      <c r="N911" s="129"/>
      <c r="O911" s="129"/>
      <c r="P911" s="129"/>
      <c r="Q911" s="129"/>
      <c r="R911" s="117">
        <f t="shared" si="0"/>
        <v>0</v>
      </c>
      <c r="S911" s="118">
        <f t="shared" si="1"/>
        <v>0</v>
      </c>
      <c r="T911" s="128"/>
      <c r="U911" s="128"/>
      <c r="V911" s="119"/>
      <c r="W911" s="119" t="str">
        <f>IF( ISBLANK(C911), "", VLOOKUP(C911, Poke_Ref!B:D, 3, FALSE) )</f>
        <v/>
      </c>
      <c r="X911" s="120" t="str">
        <f>IF( ISBLANK(C911), "", VLOOKUP(C911, Poke_Ref!B:E, 4, FALSE) )</f>
        <v/>
      </c>
      <c r="Y911" s="128"/>
      <c r="Z911" s="128"/>
      <c r="AA911" s="128"/>
      <c r="AB911" s="128"/>
      <c r="AC911" s="122" t="e">
        <f>IF(VLOOKUP(C911,Hidden_Abilities!B$2:C989, 2, FALSE) = J911, "YES", "NO")</f>
        <v>#N/A</v>
      </c>
    </row>
    <row r="912" spans="1:29" ht="26.25" customHeight="1" x14ac:dyDescent="0.2">
      <c r="A912" s="87"/>
      <c r="B912" s="111" t="str">
        <f t="array" aca="1" ref="B912" ca="1">IFERROR(IMAGE(INDEX(Poke_Ref!$C$2:$C$745, MATCH(C912, Poke_Ref!$B$2:$B$745,0)), 3), "")</f>
        <v/>
      </c>
      <c r="C912" s="128"/>
      <c r="D912" s="128"/>
      <c r="E912" s="129"/>
      <c r="F912" s="128"/>
      <c r="G912" s="129"/>
      <c r="H912" s="128"/>
      <c r="I912" s="128"/>
      <c r="J912" s="128"/>
      <c r="K912" s="128"/>
      <c r="L912" s="129"/>
      <c r="M912" s="129"/>
      <c r="N912" s="129"/>
      <c r="O912" s="129"/>
      <c r="P912" s="129"/>
      <c r="Q912" s="129"/>
      <c r="R912" s="117">
        <f t="shared" si="0"/>
        <v>0</v>
      </c>
      <c r="S912" s="118">
        <f t="shared" si="1"/>
        <v>0</v>
      </c>
      <c r="T912" s="128"/>
      <c r="U912" s="128"/>
      <c r="V912" s="119"/>
      <c r="W912" s="119" t="str">
        <f>IF( ISBLANK(C912), "", VLOOKUP(C912, Poke_Ref!B:D, 3, FALSE) )</f>
        <v/>
      </c>
      <c r="X912" s="120" t="str">
        <f>IF( ISBLANK(C912), "", VLOOKUP(C912, Poke_Ref!B:E, 4, FALSE) )</f>
        <v/>
      </c>
      <c r="Y912" s="128"/>
      <c r="Z912" s="128"/>
      <c r="AA912" s="128"/>
      <c r="AB912" s="128"/>
      <c r="AC912" s="122" t="e">
        <f>IF(VLOOKUP(C912,Hidden_Abilities!B$2:C989, 2, FALSE) = J912, "YES", "NO")</f>
        <v>#N/A</v>
      </c>
    </row>
    <row r="913" spans="1:29" ht="26.25" customHeight="1" x14ac:dyDescent="0.2">
      <c r="A913" s="87"/>
      <c r="B913" s="111" t="str">
        <f t="array" aca="1" ref="B913" ca="1">IFERROR(IMAGE(INDEX(Poke_Ref!$C$2:$C$745, MATCH(C913, Poke_Ref!$B$2:$B$745,0)), 3), "")</f>
        <v/>
      </c>
      <c r="C913" s="128"/>
      <c r="D913" s="128"/>
      <c r="E913" s="129"/>
      <c r="F913" s="128"/>
      <c r="G913" s="129"/>
      <c r="H913" s="128"/>
      <c r="I913" s="128"/>
      <c r="J913" s="128"/>
      <c r="K913" s="128"/>
      <c r="L913" s="129"/>
      <c r="M913" s="129"/>
      <c r="N913" s="129"/>
      <c r="O913" s="129"/>
      <c r="P913" s="129"/>
      <c r="Q913" s="129"/>
      <c r="R913" s="117">
        <f t="shared" si="0"/>
        <v>0</v>
      </c>
      <c r="S913" s="118">
        <f t="shared" si="1"/>
        <v>0</v>
      </c>
      <c r="T913" s="128"/>
      <c r="U913" s="128"/>
      <c r="V913" s="119"/>
      <c r="W913" s="119" t="str">
        <f>IF( ISBLANK(C913), "", VLOOKUP(C913, Poke_Ref!B:D, 3, FALSE) )</f>
        <v/>
      </c>
      <c r="X913" s="120" t="str">
        <f>IF( ISBLANK(C913), "", VLOOKUP(C913, Poke_Ref!B:E, 4, FALSE) )</f>
        <v/>
      </c>
      <c r="Y913" s="128"/>
      <c r="Z913" s="128"/>
      <c r="AA913" s="128"/>
      <c r="AB913" s="128"/>
      <c r="AC913" s="122" t="e">
        <f>IF(VLOOKUP(C913,Hidden_Abilities!B$2:C989, 2, FALSE) = J913, "YES", "NO")</f>
        <v>#N/A</v>
      </c>
    </row>
    <row r="914" spans="1:29" ht="26.25" customHeight="1" x14ac:dyDescent="0.2">
      <c r="A914" s="87"/>
      <c r="B914" s="111" t="str">
        <f t="array" aca="1" ref="B914" ca="1">IFERROR(IMAGE(INDEX(Poke_Ref!$C$2:$C$745, MATCH(C914, Poke_Ref!$B$2:$B$745,0)), 3), "")</f>
        <v/>
      </c>
      <c r="C914" s="128"/>
      <c r="D914" s="128"/>
      <c r="E914" s="129"/>
      <c r="F914" s="128"/>
      <c r="G914" s="129"/>
      <c r="H914" s="128"/>
      <c r="I914" s="128"/>
      <c r="J914" s="128"/>
      <c r="K914" s="128"/>
      <c r="L914" s="129"/>
      <c r="M914" s="129"/>
      <c r="N914" s="129"/>
      <c r="O914" s="129"/>
      <c r="P914" s="129"/>
      <c r="Q914" s="129"/>
      <c r="R914" s="117">
        <f t="shared" si="0"/>
        <v>0</v>
      </c>
      <c r="S914" s="118">
        <f t="shared" si="1"/>
        <v>0</v>
      </c>
      <c r="T914" s="128"/>
      <c r="U914" s="128"/>
      <c r="V914" s="119"/>
      <c r="W914" s="119" t="str">
        <f>IF( ISBLANK(C914), "", VLOOKUP(C914, Poke_Ref!B:D, 3, FALSE) )</f>
        <v/>
      </c>
      <c r="X914" s="120" t="str">
        <f>IF( ISBLANK(C914), "", VLOOKUP(C914, Poke_Ref!B:E, 4, FALSE) )</f>
        <v/>
      </c>
      <c r="Y914" s="128"/>
      <c r="Z914" s="128"/>
      <c r="AA914" s="128"/>
      <c r="AB914" s="128"/>
      <c r="AC914" s="122" t="e">
        <f>IF(VLOOKUP(C914,Hidden_Abilities!B$2:C989, 2, FALSE) = J914, "YES", "NO")</f>
        <v>#N/A</v>
      </c>
    </row>
    <row r="915" spans="1:29" ht="26.25" customHeight="1" x14ac:dyDescent="0.2">
      <c r="A915" s="87"/>
      <c r="B915" s="111" t="str">
        <f t="array" aca="1" ref="B915" ca="1">IFERROR(IMAGE(INDEX(Poke_Ref!$C$2:$C$745, MATCH(C915, Poke_Ref!$B$2:$B$745,0)), 3), "")</f>
        <v/>
      </c>
      <c r="C915" s="128"/>
      <c r="D915" s="128"/>
      <c r="E915" s="129"/>
      <c r="F915" s="128"/>
      <c r="G915" s="129"/>
      <c r="H915" s="128"/>
      <c r="I915" s="128"/>
      <c r="J915" s="128"/>
      <c r="K915" s="128"/>
      <c r="L915" s="129"/>
      <c r="M915" s="129"/>
      <c r="N915" s="129"/>
      <c r="O915" s="129"/>
      <c r="P915" s="129"/>
      <c r="Q915" s="129"/>
      <c r="R915" s="117">
        <f t="shared" si="0"/>
        <v>0</v>
      </c>
      <c r="S915" s="118">
        <f t="shared" si="1"/>
        <v>0</v>
      </c>
      <c r="T915" s="128"/>
      <c r="U915" s="128"/>
      <c r="V915" s="119"/>
      <c r="W915" s="119" t="str">
        <f>IF( ISBLANK(C915), "", VLOOKUP(C915, Poke_Ref!B:D, 3, FALSE) )</f>
        <v/>
      </c>
      <c r="X915" s="120" t="str">
        <f>IF( ISBLANK(C915), "", VLOOKUP(C915, Poke_Ref!B:E, 4, FALSE) )</f>
        <v/>
      </c>
      <c r="Y915" s="128"/>
      <c r="Z915" s="128"/>
      <c r="AA915" s="128"/>
      <c r="AB915" s="128"/>
      <c r="AC915" s="122" t="e">
        <f>IF(VLOOKUP(C915,Hidden_Abilities!B$2:C989, 2, FALSE) = J915, "YES", "NO")</f>
        <v>#N/A</v>
      </c>
    </row>
    <row r="916" spans="1:29" ht="26.25" customHeight="1" x14ac:dyDescent="0.2">
      <c r="A916" s="87"/>
      <c r="B916" s="111" t="str">
        <f t="array" aca="1" ref="B916" ca="1">IFERROR(IMAGE(INDEX(Poke_Ref!$C$2:$C$745, MATCH(C916, Poke_Ref!$B$2:$B$745,0)), 3), "")</f>
        <v/>
      </c>
      <c r="C916" s="128"/>
      <c r="D916" s="128"/>
      <c r="E916" s="129"/>
      <c r="F916" s="128"/>
      <c r="G916" s="129"/>
      <c r="H916" s="128"/>
      <c r="I916" s="128"/>
      <c r="J916" s="128"/>
      <c r="K916" s="128"/>
      <c r="L916" s="129"/>
      <c r="M916" s="129"/>
      <c r="N916" s="129"/>
      <c r="O916" s="129"/>
      <c r="P916" s="129"/>
      <c r="Q916" s="129"/>
      <c r="R916" s="117">
        <f t="shared" si="0"/>
        <v>0</v>
      </c>
      <c r="S916" s="118">
        <f t="shared" si="1"/>
        <v>0</v>
      </c>
      <c r="T916" s="128"/>
      <c r="U916" s="128"/>
      <c r="V916" s="119"/>
      <c r="W916" s="119" t="str">
        <f>IF( ISBLANK(C916), "", VLOOKUP(C916, Poke_Ref!B:D, 3, FALSE) )</f>
        <v/>
      </c>
      <c r="X916" s="120" t="str">
        <f>IF( ISBLANK(C916), "", VLOOKUP(C916, Poke_Ref!B:E, 4, FALSE) )</f>
        <v/>
      </c>
      <c r="Y916" s="128"/>
      <c r="Z916" s="128"/>
      <c r="AA916" s="128"/>
      <c r="AB916" s="128"/>
      <c r="AC916" s="122" t="e">
        <f>IF(VLOOKUP(C916,Hidden_Abilities!B$2:C989, 2, FALSE) = J916, "YES", "NO")</f>
        <v>#N/A</v>
      </c>
    </row>
    <row r="917" spans="1:29" ht="26.25" customHeight="1" x14ac:dyDescent="0.2">
      <c r="A917" s="87"/>
      <c r="B917" s="111" t="str">
        <f t="array" aca="1" ref="B917" ca="1">IFERROR(IMAGE(INDEX(Poke_Ref!$C$2:$C$745, MATCH(C917, Poke_Ref!$B$2:$B$745,0)), 3), "")</f>
        <v/>
      </c>
      <c r="C917" s="128"/>
      <c r="D917" s="128"/>
      <c r="E917" s="129"/>
      <c r="F917" s="128"/>
      <c r="G917" s="129"/>
      <c r="H917" s="128"/>
      <c r="I917" s="128"/>
      <c r="J917" s="128"/>
      <c r="K917" s="128"/>
      <c r="L917" s="129"/>
      <c r="M917" s="129"/>
      <c r="N917" s="129"/>
      <c r="O917" s="129"/>
      <c r="P917" s="129"/>
      <c r="Q917" s="129"/>
      <c r="R917" s="117">
        <f t="shared" si="0"/>
        <v>0</v>
      </c>
      <c r="S917" s="118">
        <f t="shared" si="1"/>
        <v>0</v>
      </c>
      <c r="T917" s="128"/>
      <c r="U917" s="128"/>
      <c r="V917" s="119"/>
      <c r="W917" s="119" t="str">
        <f>IF( ISBLANK(C917), "", VLOOKUP(C917, Poke_Ref!B:D, 3, FALSE) )</f>
        <v/>
      </c>
      <c r="X917" s="120" t="str">
        <f>IF( ISBLANK(C917), "", VLOOKUP(C917, Poke_Ref!B:E, 4, FALSE) )</f>
        <v/>
      </c>
      <c r="Y917" s="128"/>
      <c r="Z917" s="128"/>
      <c r="AA917" s="128"/>
      <c r="AB917" s="128"/>
      <c r="AC917" s="122" t="e">
        <f>IF(VLOOKUP(C917,Hidden_Abilities!B$2:C989, 2, FALSE) = J917, "YES", "NO")</f>
        <v>#N/A</v>
      </c>
    </row>
    <row r="918" spans="1:29" ht="26.25" customHeight="1" x14ac:dyDescent="0.2">
      <c r="A918" s="87"/>
      <c r="B918" s="111" t="str">
        <f t="array" aca="1" ref="B918" ca="1">IFERROR(IMAGE(INDEX(Poke_Ref!$C$2:$C$745, MATCH(C918, Poke_Ref!$B$2:$B$745,0)), 3), "")</f>
        <v/>
      </c>
      <c r="C918" s="128"/>
      <c r="D918" s="128"/>
      <c r="E918" s="129"/>
      <c r="F918" s="128"/>
      <c r="G918" s="129"/>
      <c r="H918" s="128"/>
      <c r="I918" s="128"/>
      <c r="J918" s="128"/>
      <c r="K918" s="128"/>
      <c r="L918" s="129"/>
      <c r="M918" s="129"/>
      <c r="N918" s="129"/>
      <c r="O918" s="129"/>
      <c r="P918" s="129"/>
      <c r="Q918" s="129"/>
      <c r="R918" s="117">
        <f t="shared" si="0"/>
        <v>0</v>
      </c>
      <c r="S918" s="118">
        <f t="shared" si="1"/>
        <v>0</v>
      </c>
      <c r="T918" s="128"/>
      <c r="U918" s="128"/>
      <c r="V918" s="119"/>
      <c r="W918" s="119" t="str">
        <f>IF( ISBLANK(C918), "", VLOOKUP(C918, Poke_Ref!B:D, 3, FALSE) )</f>
        <v/>
      </c>
      <c r="X918" s="120" t="str">
        <f>IF( ISBLANK(C918), "", VLOOKUP(C918, Poke_Ref!B:E, 4, FALSE) )</f>
        <v/>
      </c>
      <c r="Y918" s="128"/>
      <c r="Z918" s="128"/>
      <c r="AA918" s="128"/>
      <c r="AB918" s="128"/>
      <c r="AC918" s="122" t="e">
        <f>IF(VLOOKUP(C918,Hidden_Abilities!B$2:C989, 2, FALSE) = J918, "YES", "NO")</f>
        <v>#N/A</v>
      </c>
    </row>
    <row r="919" spans="1:29" ht="26.25" customHeight="1" x14ac:dyDescent="0.2">
      <c r="A919" s="87"/>
      <c r="B919" s="111" t="str">
        <f t="array" aca="1" ref="B919" ca="1">IFERROR(IMAGE(INDEX(Poke_Ref!$C$2:$C$745, MATCH(C919, Poke_Ref!$B$2:$B$745,0)), 3), "")</f>
        <v/>
      </c>
      <c r="C919" s="128"/>
      <c r="D919" s="128"/>
      <c r="E919" s="129"/>
      <c r="F919" s="128"/>
      <c r="G919" s="129"/>
      <c r="H919" s="128"/>
      <c r="I919" s="128"/>
      <c r="J919" s="128"/>
      <c r="K919" s="128"/>
      <c r="L919" s="129"/>
      <c r="M919" s="129"/>
      <c r="N919" s="129"/>
      <c r="O919" s="129"/>
      <c r="P919" s="129"/>
      <c r="Q919" s="129"/>
      <c r="R919" s="117">
        <f t="shared" si="0"/>
        <v>0</v>
      </c>
      <c r="S919" s="118">
        <f t="shared" si="1"/>
        <v>0</v>
      </c>
      <c r="T919" s="128"/>
      <c r="U919" s="128"/>
      <c r="V919" s="119"/>
      <c r="W919" s="119" t="str">
        <f>IF( ISBLANK(C919), "", VLOOKUP(C919, Poke_Ref!B:D, 3, FALSE) )</f>
        <v/>
      </c>
      <c r="X919" s="120" t="str">
        <f>IF( ISBLANK(C919), "", VLOOKUP(C919, Poke_Ref!B:E, 4, FALSE) )</f>
        <v/>
      </c>
      <c r="Y919" s="128"/>
      <c r="Z919" s="128"/>
      <c r="AA919" s="128"/>
      <c r="AB919" s="128"/>
      <c r="AC919" s="122" t="e">
        <f>IF(VLOOKUP(C919,Hidden_Abilities!B$2:C989, 2, FALSE) = J919, "YES", "NO")</f>
        <v>#N/A</v>
      </c>
    </row>
    <row r="920" spans="1:29" ht="26.25" customHeight="1" x14ac:dyDescent="0.2">
      <c r="A920" s="87"/>
      <c r="B920" s="111" t="str">
        <f t="array" aca="1" ref="B920" ca="1">IFERROR(IMAGE(INDEX(Poke_Ref!$C$2:$C$745, MATCH(C920, Poke_Ref!$B$2:$B$745,0)), 3), "")</f>
        <v/>
      </c>
      <c r="C920" s="128"/>
      <c r="D920" s="128"/>
      <c r="E920" s="129"/>
      <c r="F920" s="128"/>
      <c r="G920" s="129"/>
      <c r="H920" s="128"/>
      <c r="I920" s="128"/>
      <c r="J920" s="128"/>
      <c r="K920" s="128"/>
      <c r="L920" s="129"/>
      <c r="M920" s="129"/>
      <c r="N920" s="129"/>
      <c r="O920" s="129"/>
      <c r="P920" s="129"/>
      <c r="Q920" s="129"/>
      <c r="R920" s="117">
        <f t="shared" si="0"/>
        <v>0</v>
      </c>
      <c r="S920" s="118">
        <f t="shared" si="1"/>
        <v>0</v>
      </c>
      <c r="T920" s="128"/>
      <c r="U920" s="128"/>
      <c r="V920" s="119"/>
      <c r="W920" s="119" t="str">
        <f>IF( ISBLANK(C920), "", VLOOKUP(C920, Poke_Ref!B:D, 3, FALSE) )</f>
        <v/>
      </c>
      <c r="X920" s="120" t="str">
        <f>IF( ISBLANK(C920), "", VLOOKUP(C920, Poke_Ref!B:E, 4, FALSE) )</f>
        <v/>
      </c>
      <c r="Y920" s="128"/>
      <c r="Z920" s="128"/>
      <c r="AA920" s="128"/>
      <c r="AB920" s="128"/>
      <c r="AC920" s="122" t="e">
        <f>IF(VLOOKUP(C920,Hidden_Abilities!B$2:C989, 2, FALSE) = J920, "YES", "NO")</f>
        <v>#N/A</v>
      </c>
    </row>
    <row r="921" spans="1:29" ht="26.25" customHeight="1" x14ac:dyDescent="0.2">
      <c r="A921" s="87"/>
      <c r="B921" s="111" t="str">
        <f t="array" aca="1" ref="B921" ca="1">IFERROR(IMAGE(INDEX(Poke_Ref!$C$2:$C$745, MATCH(C921, Poke_Ref!$B$2:$B$745,0)), 3), "")</f>
        <v/>
      </c>
      <c r="C921" s="128"/>
      <c r="D921" s="128"/>
      <c r="E921" s="129"/>
      <c r="F921" s="128"/>
      <c r="G921" s="129"/>
      <c r="H921" s="128"/>
      <c r="I921" s="128"/>
      <c r="J921" s="128"/>
      <c r="K921" s="128"/>
      <c r="L921" s="129"/>
      <c r="M921" s="129"/>
      <c r="N921" s="129"/>
      <c r="O921" s="129"/>
      <c r="P921" s="129"/>
      <c r="Q921" s="129"/>
      <c r="R921" s="117">
        <f t="shared" si="0"/>
        <v>0</v>
      </c>
      <c r="S921" s="118">
        <f t="shared" si="1"/>
        <v>0</v>
      </c>
      <c r="T921" s="128"/>
      <c r="U921" s="128"/>
      <c r="V921" s="119"/>
      <c r="W921" s="119" t="str">
        <f>IF( ISBLANK(C921), "", VLOOKUP(C921, Poke_Ref!B:D, 3, FALSE) )</f>
        <v/>
      </c>
      <c r="X921" s="120" t="str">
        <f>IF( ISBLANK(C921), "", VLOOKUP(C921, Poke_Ref!B:E, 4, FALSE) )</f>
        <v/>
      </c>
      <c r="Y921" s="128"/>
      <c r="Z921" s="128"/>
      <c r="AA921" s="128"/>
      <c r="AB921" s="128"/>
      <c r="AC921" s="122" t="e">
        <f>IF(VLOOKUP(C921,Hidden_Abilities!B$2:C989, 2, FALSE) = J921, "YES", "NO")</f>
        <v>#N/A</v>
      </c>
    </row>
    <row r="922" spans="1:29" ht="26.25" customHeight="1" x14ac:dyDescent="0.2">
      <c r="A922" s="87"/>
      <c r="B922" s="111" t="str">
        <f t="array" aca="1" ref="B922" ca="1">IFERROR(IMAGE(INDEX(Poke_Ref!$C$2:$C$745, MATCH(C922, Poke_Ref!$B$2:$B$745,0)), 3), "")</f>
        <v/>
      </c>
      <c r="C922" s="128"/>
      <c r="D922" s="128"/>
      <c r="E922" s="129"/>
      <c r="F922" s="128"/>
      <c r="G922" s="129"/>
      <c r="H922" s="128"/>
      <c r="I922" s="128"/>
      <c r="J922" s="128"/>
      <c r="K922" s="128"/>
      <c r="L922" s="129"/>
      <c r="M922" s="129"/>
      <c r="N922" s="129"/>
      <c r="O922" s="129"/>
      <c r="P922" s="129"/>
      <c r="Q922" s="129"/>
      <c r="R922" s="117">
        <f t="shared" si="0"/>
        <v>0</v>
      </c>
      <c r="S922" s="118">
        <f t="shared" si="1"/>
        <v>0</v>
      </c>
      <c r="T922" s="128"/>
      <c r="U922" s="128"/>
      <c r="V922" s="119"/>
      <c r="W922" s="119" t="str">
        <f>IF( ISBLANK(C922), "", VLOOKUP(C922, Poke_Ref!B:D, 3, FALSE) )</f>
        <v/>
      </c>
      <c r="X922" s="120" t="str">
        <f>IF( ISBLANK(C922), "", VLOOKUP(C922, Poke_Ref!B:E, 4, FALSE) )</f>
        <v/>
      </c>
      <c r="Y922" s="128"/>
      <c r="Z922" s="128"/>
      <c r="AA922" s="128"/>
      <c r="AB922" s="128"/>
      <c r="AC922" s="122" t="e">
        <f>IF(VLOOKUP(C922,Hidden_Abilities!B$2:C989, 2, FALSE) = J922, "YES", "NO")</f>
        <v>#N/A</v>
      </c>
    </row>
    <row r="923" spans="1:29" ht="26.25" customHeight="1" x14ac:dyDescent="0.2">
      <c r="A923" s="87"/>
      <c r="B923" s="111" t="str">
        <f t="array" aca="1" ref="B923" ca="1">IFERROR(IMAGE(INDEX(Poke_Ref!$C$2:$C$745, MATCH(C923, Poke_Ref!$B$2:$B$745,0)), 3), "")</f>
        <v/>
      </c>
      <c r="C923" s="128"/>
      <c r="D923" s="128"/>
      <c r="E923" s="129"/>
      <c r="F923" s="128"/>
      <c r="G923" s="129"/>
      <c r="H923" s="128"/>
      <c r="I923" s="128"/>
      <c r="J923" s="128"/>
      <c r="K923" s="128"/>
      <c r="L923" s="129"/>
      <c r="M923" s="129"/>
      <c r="N923" s="129"/>
      <c r="O923" s="129"/>
      <c r="P923" s="129"/>
      <c r="Q923" s="129"/>
      <c r="R923" s="117">
        <f t="shared" si="0"/>
        <v>0</v>
      </c>
      <c r="S923" s="118">
        <f t="shared" si="1"/>
        <v>0</v>
      </c>
      <c r="T923" s="128"/>
      <c r="U923" s="128"/>
      <c r="V923" s="119"/>
      <c r="W923" s="119" t="str">
        <f>IF( ISBLANK(C923), "", VLOOKUP(C923, Poke_Ref!B:D, 3, FALSE) )</f>
        <v/>
      </c>
      <c r="X923" s="120" t="str">
        <f>IF( ISBLANK(C923), "", VLOOKUP(C923, Poke_Ref!B:E, 4, FALSE) )</f>
        <v/>
      </c>
      <c r="Y923" s="128"/>
      <c r="Z923" s="128"/>
      <c r="AA923" s="128"/>
      <c r="AB923" s="128"/>
      <c r="AC923" s="122" t="e">
        <f>IF(VLOOKUP(C923,Hidden_Abilities!B$2:C989, 2, FALSE) = J923, "YES", "NO")</f>
        <v>#N/A</v>
      </c>
    </row>
    <row r="924" spans="1:29" ht="26.25" customHeight="1" x14ac:dyDescent="0.2">
      <c r="A924" s="87"/>
      <c r="B924" s="111" t="str">
        <f t="array" aca="1" ref="B924" ca="1">IFERROR(IMAGE(INDEX(Poke_Ref!$C$2:$C$745, MATCH(C924, Poke_Ref!$B$2:$B$745,0)), 3), "")</f>
        <v/>
      </c>
      <c r="C924" s="128"/>
      <c r="D924" s="128"/>
      <c r="E924" s="129"/>
      <c r="F924" s="128"/>
      <c r="G924" s="129"/>
      <c r="H924" s="128"/>
      <c r="I924" s="128"/>
      <c r="J924" s="128"/>
      <c r="K924" s="128"/>
      <c r="L924" s="129"/>
      <c r="M924" s="129"/>
      <c r="N924" s="129"/>
      <c r="O924" s="129"/>
      <c r="P924" s="129"/>
      <c r="Q924" s="129"/>
      <c r="R924" s="117">
        <f t="shared" si="0"/>
        <v>0</v>
      </c>
      <c r="S924" s="118">
        <f t="shared" si="1"/>
        <v>0</v>
      </c>
      <c r="T924" s="128"/>
      <c r="U924" s="128"/>
      <c r="V924" s="119"/>
      <c r="W924" s="119" t="str">
        <f>IF( ISBLANK(C924), "", VLOOKUP(C924, Poke_Ref!B:D, 3, FALSE) )</f>
        <v/>
      </c>
      <c r="X924" s="120" t="str">
        <f>IF( ISBLANK(C924), "", VLOOKUP(C924, Poke_Ref!B:E, 4, FALSE) )</f>
        <v/>
      </c>
      <c r="Y924" s="128"/>
      <c r="Z924" s="128"/>
      <c r="AA924" s="128"/>
      <c r="AB924" s="128"/>
      <c r="AC924" s="122" t="e">
        <f>IF(VLOOKUP(C924,Hidden_Abilities!B$2:C989, 2, FALSE) = J924, "YES", "NO")</f>
        <v>#N/A</v>
      </c>
    </row>
    <row r="925" spans="1:29" ht="26.25" customHeight="1" x14ac:dyDescent="0.2">
      <c r="A925" s="87"/>
      <c r="B925" s="111" t="str">
        <f t="array" aca="1" ref="B925" ca="1">IFERROR(IMAGE(INDEX(Poke_Ref!$C$2:$C$745, MATCH(C925, Poke_Ref!$B$2:$B$745,0)), 3), "")</f>
        <v/>
      </c>
      <c r="C925" s="128"/>
      <c r="D925" s="128"/>
      <c r="E925" s="129"/>
      <c r="F925" s="128"/>
      <c r="G925" s="129"/>
      <c r="H925" s="128"/>
      <c r="I925" s="128"/>
      <c r="J925" s="128"/>
      <c r="K925" s="128"/>
      <c r="L925" s="129"/>
      <c r="M925" s="129"/>
      <c r="N925" s="129"/>
      <c r="O925" s="129"/>
      <c r="P925" s="129"/>
      <c r="Q925" s="129"/>
      <c r="R925" s="117">
        <f t="shared" si="0"/>
        <v>0</v>
      </c>
      <c r="S925" s="118">
        <f t="shared" si="1"/>
        <v>0</v>
      </c>
      <c r="T925" s="128"/>
      <c r="U925" s="128"/>
      <c r="V925" s="119"/>
      <c r="W925" s="119" t="str">
        <f>IF( ISBLANK(C925), "", VLOOKUP(C925, Poke_Ref!B:D, 3, FALSE) )</f>
        <v/>
      </c>
      <c r="X925" s="120" t="str">
        <f>IF( ISBLANK(C925), "", VLOOKUP(C925, Poke_Ref!B:E, 4, FALSE) )</f>
        <v/>
      </c>
      <c r="Y925" s="128"/>
      <c r="Z925" s="128"/>
      <c r="AA925" s="128"/>
      <c r="AB925" s="128"/>
      <c r="AC925" s="122" t="e">
        <f>IF(VLOOKUP(C925,Hidden_Abilities!B$2:C989, 2, FALSE) = J925, "YES", "NO")</f>
        <v>#N/A</v>
      </c>
    </row>
    <row r="926" spans="1:29" ht="26.25" customHeight="1" x14ac:dyDescent="0.2">
      <c r="A926" s="87"/>
      <c r="B926" s="111" t="str">
        <f t="array" aca="1" ref="B926" ca="1">IFERROR(IMAGE(INDEX(Poke_Ref!$C$2:$C$745, MATCH(C926, Poke_Ref!$B$2:$B$745,0)), 3), "")</f>
        <v/>
      </c>
      <c r="C926" s="128"/>
      <c r="D926" s="128"/>
      <c r="E926" s="129"/>
      <c r="F926" s="128"/>
      <c r="G926" s="129"/>
      <c r="H926" s="128"/>
      <c r="I926" s="128"/>
      <c r="J926" s="128"/>
      <c r="K926" s="128"/>
      <c r="L926" s="129"/>
      <c r="M926" s="129"/>
      <c r="N926" s="129"/>
      <c r="O926" s="129"/>
      <c r="P926" s="129"/>
      <c r="Q926" s="129"/>
      <c r="R926" s="117">
        <f t="shared" si="0"/>
        <v>0</v>
      </c>
      <c r="S926" s="118">
        <f t="shared" si="1"/>
        <v>0</v>
      </c>
      <c r="T926" s="128"/>
      <c r="U926" s="128"/>
      <c r="V926" s="119"/>
      <c r="W926" s="119" t="str">
        <f>IF( ISBLANK(C926), "", VLOOKUP(C926, Poke_Ref!B:D, 3, FALSE) )</f>
        <v/>
      </c>
      <c r="X926" s="120" t="str">
        <f>IF( ISBLANK(C926), "", VLOOKUP(C926, Poke_Ref!B:E, 4, FALSE) )</f>
        <v/>
      </c>
      <c r="Y926" s="128"/>
      <c r="Z926" s="128"/>
      <c r="AA926" s="128"/>
      <c r="AB926" s="128"/>
      <c r="AC926" s="122" t="e">
        <f>IF(VLOOKUP(C926,Hidden_Abilities!B$2:C989, 2, FALSE) = J926, "YES", "NO")</f>
        <v>#N/A</v>
      </c>
    </row>
    <row r="927" spans="1:29" ht="26.25" customHeight="1" x14ac:dyDescent="0.2">
      <c r="A927" s="87"/>
      <c r="B927" s="111" t="str">
        <f t="array" aca="1" ref="B927" ca="1">IFERROR(IMAGE(INDEX(Poke_Ref!$C$2:$C$745, MATCH(C927, Poke_Ref!$B$2:$B$745,0)), 3), "")</f>
        <v/>
      </c>
      <c r="C927" s="128"/>
      <c r="D927" s="128"/>
      <c r="E927" s="129"/>
      <c r="F927" s="128"/>
      <c r="G927" s="129"/>
      <c r="H927" s="128"/>
      <c r="I927" s="128"/>
      <c r="J927" s="128"/>
      <c r="K927" s="128"/>
      <c r="L927" s="129"/>
      <c r="M927" s="129"/>
      <c r="N927" s="129"/>
      <c r="O927" s="129"/>
      <c r="P927" s="129"/>
      <c r="Q927" s="129"/>
      <c r="R927" s="117">
        <f t="shared" si="0"/>
        <v>0</v>
      </c>
      <c r="S927" s="118">
        <f t="shared" si="1"/>
        <v>0</v>
      </c>
      <c r="T927" s="128"/>
      <c r="U927" s="128"/>
      <c r="V927" s="119"/>
      <c r="W927" s="119" t="str">
        <f>IF( ISBLANK(C927), "", VLOOKUP(C927, Poke_Ref!B:D, 3, FALSE) )</f>
        <v/>
      </c>
      <c r="X927" s="120" t="str">
        <f>IF( ISBLANK(C927), "", VLOOKUP(C927, Poke_Ref!B:E, 4, FALSE) )</f>
        <v/>
      </c>
      <c r="Y927" s="128"/>
      <c r="Z927" s="128"/>
      <c r="AA927" s="128"/>
      <c r="AB927" s="128"/>
      <c r="AC927" s="122" t="e">
        <f>IF(VLOOKUP(C927,Hidden_Abilities!B$2:C989, 2, FALSE) = J927, "YES", "NO")</f>
        <v>#N/A</v>
      </c>
    </row>
    <row r="928" spans="1:29" ht="26.25" customHeight="1" x14ac:dyDescent="0.2">
      <c r="A928" s="87"/>
      <c r="B928" s="111" t="str">
        <f t="array" aca="1" ref="B928" ca="1">IFERROR(IMAGE(INDEX(Poke_Ref!$C$2:$C$745, MATCH(C928, Poke_Ref!$B$2:$B$745,0)), 3), "")</f>
        <v/>
      </c>
      <c r="C928" s="128"/>
      <c r="D928" s="128"/>
      <c r="E928" s="129"/>
      <c r="F928" s="128"/>
      <c r="G928" s="129"/>
      <c r="H928" s="128"/>
      <c r="I928" s="128"/>
      <c r="J928" s="128"/>
      <c r="K928" s="128"/>
      <c r="L928" s="129"/>
      <c r="M928" s="129"/>
      <c r="N928" s="129"/>
      <c r="O928" s="129"/>
      <c r="P928" s="129"/>
      <c r="Q928" s="129"/>
      <c r="R928" s="117">
        <f t="shared" si="0"/>
        <v>0</v>
      </c>
      <c r="S928" s="118">
        <f t="shared" si="1"/>
        <v>0</v>
      </c>
      <c r="T928" s="128"/>
      <c r="U928" s="128"/>
      <c r="V928" s="119"/>
      <c r="W928" s="119" t="str">
        <f>IF( ISBLANK(C928), "", VLOOKUP(C928, Poke_Ref!B:D, 3, FALSE) )</f>
        <v/>
      </c>
      <c r="X928" s="120" t="str">
        <f>IF( ISBLANK(C928), "", VLOOKUP(C928, Poke_Ref!B:E, 4, FALSE) )</f>
        <v/>
      </c>
      <c r="Y928" s="128"/>
      <c r="Z928" s="128"/>
      <c r="AA928" s="128"/>
      <c r="AB928" s="128"/>
      <c r="AC928" s="122" t="e">
        <f>IF(VLOOKUP(C928,Hidden_Abilities!B$2:C989, 2, FALSE) = J928, "YES", "NO")</f>
        <v>#N/A</v>
      </c>
    </row>
    <row r="929" spans="1:29" ht="26.25" customHeight="1" x14ac:dyDescent="0.2">
      <c r="A929" s="87"/>
      <c r="B929" s="111" t="str">
        <f t="array" aca="1" ref="B929" ca="1">IFERROR(IMAGE(INDEX(Poke_Ref!$C$2:$C$745, MATCH(C929, Poke_Ref!$B$2:$B$745,0)), 3), "")</f>
        <v/>
      </c>
      <c r="C929" s="128"/>
      <c r="D929" s="128"/>
      <c r="E929" s="129"/>
      <c r="F929" s="128"/>
      <c r="G929" s="129"/>
      <c r="H929" s="128"/>
      <c r="I929" s="128"/>
      <c r="J929" s="128"/>
      <c r="K929" s="128"/>
      <c r="L929" s="129"/>
      <c r="M929" s="129"/>
      <c r="N929" s="129"/>
      <c r="O929" s="129"/>
      <c r="P929" s="129"/>
      <c r="Q929" s="129"/>
      <c r="R929" s="117">
        <f t="shared" si="0"/>
        <v>0</v>
      </c>
      <c r="S929" s="118">
        <f t="shared" si="1"/>
        <v>0</v>
      </c>
      <c r="T929" s="128"/>
      <c r="U929" s="128"/>
      <c r="V929" s="119"/>
      <c r="W929" s="119" t="str">
        <f>IF( ISBLANK(C929), "", VLOOKUP(C929, Poke_Ref!B:D, 3, FALSE) )</f>
        <v/>
      </c>
      <c r="X929" s="120" t="str">
        <f>IF( ISBLANK(C929), "", VLOOKUP(C929, Poke_Ref!B:E, 4, FALSE) )</f>
        <v/>
      </c>
      <c r="Y929" s="128"/>
      <c r="Z929" s="128"/>
      <c r="AA929" s="128"/>
      <c r="AB929" s="128"/>
      <c r="AC929" s="122" t="e">
        <f>IF(VLOOKUP(C929,Hidden_Abilities!B$2:C989, 2, FALSE) = J929, "YES", "NO")</f>
        <v>#N/A</v>
      </c>
    </row>
    <row r="930" spans="1:29" ht="26.25" customHeight="1" x14ac:dyDescent="0.2">
      <c r="A930" s="87"/>
      <c r="B930" s="111" t="str">
        <f t="array" aca="1" ref="B930" ca="1">IFERROR(IMAGE(INDEX(Poke_Ref!$C$2:$C$745, MATCH(C930, Poke_Ref!$B$2:$B$745,0)), 3), "")</f>
        <v/>
      </c>
      <c r="C930" s="128"/>
      <c r="D930" s="128"/>
      <c r="E930" s="129"/>
      <c r="F930" s="128"/>
      <c r="G930" s="129"/>
      <c r="H930" s="128"/>
      <c r="I930" s="128"/>
      <c r="J930" s="128"/>
      <c r="K930" s="128"/>
      <c r="L930" s="129"/>
      <c r="M930" s="129"/>
      <c r="N930" s="129"/>
      <c r="O930" s="129"/>
      <c r="P930" s="129"/>
      <c r="Q930" s="129"/>
      <c r="R930" s="117">
        <f t="shared" si="0"/>
        <v>0</v>
      </c>
      <c r="S930" s="118">
        <f t="shared" si="1"/>
        <v>0</v>
      </c>
      <c r="T930" s="128"/>
      <c r="U930" s="128"/>
      <c r="V930" s="119"/>
      <c r="W930" s="119" t="str">
        <f>IF( ISBLANK(C930), "", VLOOKUP(C930, Poke_Ref!B:D, 3, FALSE) )</f>
        <v/>
      </c>
      <c r="X930" s="120" t="str">
        <f>IF( ISBLANK(C930), "", VLOOKUP(C930, Poke_Ref!B:E, 4, FALSE) )</f>
        <v/>
      </c>
      <c r="Y930" s="128"/>
      <c r="Z930" s="128"/>
      <c r="AA930" s="128"/>
      <c r="AB930" s="128"/>
      <c r="AC930" s="122" t="e">
        <f>IF(VLOOKUP(C930,Hidden_Abilities!B$2:C989, 2, FALSE) = J930, "YES", "NO")</f>
        <v>#N/A</v>
      </c>
    </row>
    <row r="931" spans="1:29" ht="26.25" customHeight="1" x14ac:dyDescent="0.2">
      <c r="A931" s="87"/>
      <c r="B931" s="111" t="str">
        <f t="array" aca="1" ref="B931" ca="1">IFERROR(IMAGE(INDEX(Poke_Ref!$C$2:$C$745, MATCH(C931, Poke_Ref!$B$2:$B$745,0)), 3), "")</f>
        <v/>
      </c>
      <c r="C931" s="128"/>
      <c r="D931" s="128"/>
      <c r="E931" s="129"/>
      <c r="F931" s="128"/>
      <c r="G931" s="129"/>
      <c r="H931" s="128"/>
      <c r="I931" s="128"/>
      <c r="J931" s="128"/>
      <c r="K931" s="128"/>
      <c r="L931" s="129"/>
      <c r="M931" s="129"/>
      <c r="N931" s="129"/>
      <c r="O931" s="129"/>
      <c r="P931" s="129"/>
      <c r="Q931" s="129"/>
      <c r="R931" s="117">
        <f t="shared" si="0"/>
        <v>0</v>
      </c>
      <c r="S931" s="118">
        <f t="shared" si="1"/>
        <v>0</v>
      </c>
      <c r="T931" s="128"/>
      <c r="U931" s="128"/>
      <c r="V931" s="119"/>
      <c r="W931" s="119" t="str">
        <f>IF( ISBLANK(C931), "", VLOOKUP(C931, Poke_Ref!B:D, 3, FALSE) )</f>
        <v/>
      </c>
      <c r="X931" s="120" t="str">
        <f>IF( ISBLANK(C931), "", VLOOKUP(C931, Poke_Ref!B:E, 4, FALSE) )</f>
        <v/>
      </c>
      <c r="Y931" s="128"/>
      <c r="Z931" s="128"/>
      <c r="AA931" s="128"/>
      <c r="AB931" s="128"/>
      <c r="AC931" s="122" t="e">
        <f>IF(VLOOKUP(C931,Hidden_Abilities!B$2:C989, 2, FALSE) = J931, "YES", "NO")</f>
        <v>#N/A</v>
      </c>
    </row>
    <row r="932" spans="1:29" ht="26.25" customHeight="1" x14ac:dyDescent="0.2">
      <c r="A932" s="87"/>
      <c r="B932" s="111" t="str">
        <f t="array" aca="1" ref="B932" ca="1">IFERROR(IMAGE(INDEX(Poke_Ref!$C$2:$C$745, MATCH(C932, Poke_Ref!$B$2:$B$745,0)), 3), "")</f>
        <v/>
      </c>
      <c r="C932" s="128"/>
      <c r="D932" s="128"/>
      <c r="E932" s="129"/>
      <c r="F932" s="128"/>
      <c r="G932" s="129"/>
      <c r="H932" s="128"/>
      <c r="I932" s="128"/>
      <c r="J932" s="128"/>
      <c r="K932" s="128"/>
      <c r="L932" s="129"/>
      <c r="M932" s="129"/>
      <c r="N932" s="129"/>
      <c r="O932" s="129"/>
      <c r="P932" s="129"/>
      <c r="Q932" s="129"/>
      <c r="R932" s="117">
        <f t="shared" si="0"/>
        <v>0</v>
      </c>
      <c r="S932" s="118">
        <f t="shared" si="1"/>
        <v>0</v>
      </c>
      <c r="T932" s="128"/>
      <c r="U932" s="128"/>
      <c r="V932" s="119"/>
      <c r="W932" s="119" t="str">
        <f>IF( ISBLANK(C932), "", VLOOKUP(C932, Poke_Ref!B:D, 3, FALSE) )</f>
        <v/>
      </c>
      <c r="X932" s="120" t="str">
        <f>IF( ISBLANK(C932), "", VLOOKUP(C932, Poke_Ref!B:E, 4, FALSE) )</f>
        <v/>
      </c>
      <c r="Y932" s="128"/>
      <c r="Z932" s="128"/>
      <c r="AA932" s="128"/>
      <c r="AB932" s="128"/>
      <c r="AC932" s="122" t="e">
        <f>IF(VLOOKUP(C932,Hidden_Abilities!B$2:C989, 2, FALSE) = J932, "YES", "NO")</f>
        <v>#N/A</v>
      </c>
    </row>
    <row r="933" spans="1:29" ht="26.25" customHeight="1" x14ac:dyDescent="0.2">
      <c r="A933" s="87"/>
      <c r="B933" s="111" t="str">
        <f t="array" aca="1" ref="B933" ca="1">IFERROR(IMAGE(INDEX(Poke_Ref!$C$2:$C$745, MATCH(C933, Poke_Ref!$B$2:$B$745,0)), 3), "")</f>
        <v/>
      </c>
      <c r="C933" s="128"/>
      <c r="D933" s="128"/>
      <c r="E933" s="129"/>
      <c r="F933" s="128"/>
      <c r="G933" s="129"/>
      <c r="H933" s="128"/>
      <c r="I933" s="128"/>
      <c r="J933" s="128"/>
      <c r="K933" s="128"/>
      <c r="L933" s="129"/>
      <c r="M933" s="129"/>
      <c r="N933" s="129"/>
      <c r="O933" s="129"/>
      <c r="P933" s="129"/>
      <c r="Q933" s="129"/>
      <c r="R933" s="117">
        <f t="shared" si="0"/>
        <v>0</v>
      </c>
      <c r="S933" s="118">
        <f t="shared" si="1"/>
        <v>0</v>
      </c>
      <c r="T933" s="128"/>
      <c r="U933" s="128"/>
      <c r="V933" s="119"/>
      <c r="W933" s="119" t="str">
        <f>IF( ISBLANK(C933), "", VLOOKUP(C933, Poke_Ref!B:D, 3, FALSE) )</f>
        <v/>
      </c>
      <c r="X933" s="120" t="str">
        <f>IF( ISBLANK(C933), "", VLOOKUP(C933, Poke_Ref!B:E, 4, FALSE) )</f>
        <v/>
      </c>
      <c r="Y933" s="128"/>
      <c r="Z933" s="128"/>
      <c r="AA933" s="128"/>
      <c r="AB933" s="128"/>
      <c r="AC933" s="122" t="e">
        <f>IF(VLOOKUP(C933,Hidden_Abilities!B$2:C989, 2, FALSE) = J933, "YES", "NO")</f>
        <v>#N/A</v>
      </c>
    </row>
    <row r="934" spans="1:29" ht="26.25" customHeight="1" x14ac:dyDescent="0.2">
      <c r="A934" s="87"/>
      <c r="B934" s="111" t="str">
        <f t="array" aca="1" ref="B934" ca="1">IFERROR(IMAGE(INDEX(Poke_Ref!$C$2:$C$745, MATCH(C934, Poke_Ref!$B$2:$B$745,0)), 3), "")</f>
        <v/>
      </c>
      <c r="C934" s="128"/>
      <c r="D934" s="128"/>
      <c r="E934" s="129"/>
      <c r="F934" s="128"/>
      <c r="G934" s="129"/>
      <c r="H934" s="128"/>
      <c r="I934" s="128"/>
      <c r="J934" s="128"/>
      <c r="K934" s="128"/>
      <c r="L934" s="129"/>
      <c r="M934" s="129"/>
      <c r="N934" s="129"/>
      <c r="O934" s="129"/>
      <c r="P934" s="129"/>
      <c r="Q934" s="129"/>
      <c r="R934" s="117">
        <f t="shared" si="0"/>
        <v>0</v>
      </c>
      <c r="S934" s="118">
        <f t="shared" si="1"/>
        <v>0</v>
      </c>
      <c r="T934" s="128"/>
      <c r="U934" s="128"/>
      <c r="V934" s="119"/>
      <c r="W934" s="119" t="str">
        <f>IF( ISBLANK(C934), "", VLOOKUP(C934, Poke_Ref!B:D, 3, FALSE) )</f>
        <v/>
      </c>
      <c r="X934" s="120" t="str">
        <f>IF( ISBLANK(C934), "", VLOOKUP(C934, Poke_Ref!B:E, 4, FALSE) )</f>
        <v/>
      </c>
      <c r="Y934" s="128"/>
      <c r="Z934" s="128"/>
      <c r="AA934" s="128"/>
      <c r="AB934" s="128"/>
      <c r="AC934" s="122" t="e">
        <f>IF(VLOOKUP(C934,Hidden_Abilities!B$2:C989, 2, FALSE) = J934, "YES", "NO")</f>
        <v>#N/A</v>
      </c>
    </row>
    <row r="935" spans="1:29" ht="26.25" customHeight="1" x14ac:dyDescent="0.2">
      <c r="A935" s="87"/>
      <c r="B935" s="111" t="str">
        <f t="array" aca="1" ref="B935" ca="1">IFERROR(IMAGE(INDEX(Poke_Ref!$C$2:$C$745, MATCH(C935, Poke_Ref!$B$2:$B$745,0)), 3), "")</f>
        <v/>
      </c>
      <c r="C935" s="128"/>
      <c r="D935" s="128"/>
      <c r="E935" s="129"/>
      <c r="F935" s="128"/>
      <c r="G935" s="129"/>
      <c r="H935" s="128"/>
      <c r="I935" s="128"/>
      <c r="J935" s="128"/>
      <c r="K935" s="128"/>
      <c r="L935" s="129"/>
      <c r="M935" s="129"/>
      <c r="N935" s="129"/>
      <c r="O935" s="129"/>
      <c r="P935" s="129"/>
      <c r="Q935" s="129"/>
      <c r="R935" s="117">
        <f t="shared" si="0"/>
        <v>0</v>
      </c>
      <c r="S935" s="118">
        <f t="shared" si="1"/>
        <v>0</v>
      </c>
      <c r="T935" s="128"/>
      <c r="U935" s="128"/>
      <c r="V935" s="119"/>
      <c r="W935" s="119" t="str">
        <f>IF( ISBLANK(C935), "", VLOOKUP(C935, Poke_Ref!B:D, 3, FALSE) )</f>
        <v/>
      </c>
      <c r="X935" s="120" t="str">
        <f>IF( ISBLANK(C935), "", VLOOKUP(C935, Poke_Ref!B:E, 4, FALSE) )</f>
        <v/>
      </c>
      <c r="Y935" s="128"/>
      <c r="Z935" s="128"/>
      <c r="AA935" s="128"/>
      <c r="AB935" s="128"/>
      <c r="AC935" s="122" t="e">
        <f>IF(VLOOKUP(C935,Hidden_Abilities!B$2:C989, 2, FALSE) = J935, "YES", "NO")</f>
        <v>#N/A</v>
      </c>
    </row>
    <row r="936" spans="1:29" ht="26.25" customHeight="1" x14ac:dyDescent="0.2">
      <c r="A936" s="87"/>
      <c r="B936" s="111" t="str">
        <f t="array" aca="1" ref="B936" ca="1">IFERROR(IMAGE(INDEX(Poke_Ref!$C$2:$C$745, MATCH(C936, Poke_Ref!$B$2:$B$745,0)), 3), "")</f>
        <v/>
      </c>
      <c r="C936" s="128"/>
      <c r="D936" s="128"/>
      <c r="E936" s="129"/>
      <c r="F936" s="128"/>
      <c r="G936" s="129"/>
      <c r="H936" s="128"/>
      <c r="I936" s="128"/>
      <c r="J936" s="128"/>
      <c r="K936" s="128"/>
      <c r="L936" s="129"/>
      <c r="M936" s="129"/>
      <c r="N936" s="129"/>
      <c r="O936" s="129"/>
      <c r="P936" s="129"/>
      <c r="Q936" s="129"/>
      <c r="R936" s="117">
        <f t="shared" si="0"/>
        <v>0</v>
      </c>
      <c r="S936" s="118">
        <f t="shared" si="1"/>
        <v>0</v>
      </c>
      <c r="T936" s="128"/>
      <c r="U936" s="128"/>
      <c r="V936" s="119"/>
      <c r="W936" s="119" t="str">
        <f>IF( ISBLANK(C936), "", VLOOKUP(C936, Poke_Ref!B:D, 3, FALSE) )</f>
        <v/>
      </c>
      <c r="X936" s="120" t="str">
        <f>IF( ISBLANK(C936), "", VLOOKUP(C936, Poke_Ref!B:E, 4, FALSE) )</f>
        <v/>
      </c>
      <c r="Y936" s="128"/>
      <c r="Z936" s="128"/>
      <c r="AA936" s="128"/>
      <c r="AB936" s="128"/>
      <c r="AC936" s="122" t="e">
        <f>IF(VLOOKUP(C936,Hidden_Abilities!B$2:C989, 2, FALSE) = J936, "YES", "NO")</f>
        <v>#N/A</v>
      </c>
    </row>
    <row r="937" spans="1:29" ht="26.25" customHeight="1" x14ac:dyDescent="0.2">
      <c r="A937" s="87"/>
      <c r="B937" s="111" t="str">
        <f t="array" aca="1" ref="B937" ca="1">IFERROR(IMAGE(INDEX(Poke_Ref!$C$2:$C$745, MATCH(C937, Poke_Ref!$B$2:$B$745,0)), 3), "")</f>
        <v/>
      </c>
      <c r="C937" s="128"/>
      <c r="D937" s="128"/>
      <c r="E937" s="129"/>
      <c r="F937" s="128"/>
      <c r="G937" s="129"/>
      <c r="H937" s="128"/>
      <c r="I937" s="128"/>
      <c r="J937" s="128"/>
      <c r="K937" s="128"/>
      <c r="L937" s="129"/>
      <c r="M937" s="129"/>
      <c r="N937" s="129"/>
      <c r="O937" s="129"/>
      <c r="P937" s="129"/>
      <c r="Q937" s="129"/>
      <c r="R937" s="117">
        <f t="shared" si="0"/>
        <v>0</v>
      </c>
      <c r="S937" s="118">
        <f t="shared" si="1"/>
        <v>0</v>
      </c>
      <c r="T937" s="128"/>
      <c r="U937" s="128"/>
      <c r="V937" s="119"/>
      <c r="W937" s="119" t="str">
        <f>IF( ISBLANK(C937), "", VLOOKUP(C937, Poke_Ref!B:D, 3, FALSE) )</f>
        <v/>
      </c>
      <c r="X937" s="120" t="str">
        <f>IF( ISBLANK(C937), "", VLOOKUP(C937, Poke_Ref!B:E, 4, FALSE) )</f>
        <v/>
      </c>
      <c r="Y937" s="128"/>
      <c r="Z937" s="128"/>
      <c r="AA937" s="128"/>
      <c r="AB937" s="128"/>
      <c r="AC937" s="122" t="e">
        <f>IF(VLOOKUP(C937,Hidden_Abilities!B$2:C989, 2, FALSE) = J937, "YES", "NO")</f>
        <v>#N/A</v>
      </c>
    </row>
    <row r="938" spans="1:29" ht="26.25" customHeight="1" x14ac:dyDescent="0.2">
      <c r="A938" s="87"/>
      <c r="B938" s="111" t="str">
        <f t="array" aca="1" ref="B938" ca="1">IFERROR(IMAGE(INDEX(Poke_Ref!$C$2:$C$745, MATCH(C938, Poke_Ref!$B$2:$B$745,0)), 3), "")</f>
        <v/>
      </c>
      <c r="C938" s="128"/>
      <c r="D938" s="128"/>
      <c r="E938" s="129"/>
      <c r="F938" s="128"/>
      <c r="G938" s="129"/>
      <c r="H938" s="128"/>
      <c r="I938" s="128"/>
      <c r="J938" s="128"/>
      <c r="K938" s="128"/>
      <c r="L938" s="129"/>
      <c r="M938" s="129"/>
      <c r="N938" s="129"/>
      <c r="O938" s="129"/>
      <c r="P938" s="129"/>
      <c r="Q938" s="129"/>
      <c r="R938" s="117">
        <f t="shared" si="0"/>
        <v>0</v>
      </c>
      <c r="S938" s="118">
        <f t="shared" si="1"/>
        <v>0</v>
      </c>
      <c r="T938" s="128"/>
      <c r="U938" s="128"/>
      <c r="V938" s="119"/>
      <c r="W938" s="119" t="str">
        <f>IF( ISBLANK(C938), "", VLOOKUP(C938, Poke_Ref!B:D, 3, FALSE) )</f>
        <v/>
      </c>
      <c r="X938" s="120" t="str">
        <f>IF( ISBLANK(C938), "", VLOOKUP(C938, Poke_Ref!B:E, 4, FALSE) )</f>
        <v/>
      </c>
      <c r="Y938" s="128"/>
      <c r="Z938" s="128"/>
      <c r="AA938" s="128"/>
      <c r="AB938" s="128"/>
      <c r="AC938" s="122" t="e">
        <f>IF(VLOOKUP(C938,Hidden_Abilities!B$2:C989, 2, FALSE) = J938, "YES", "NO")</f>
        <v>#N/A</v>
      </c>
    </row>
    <row r="939" spans="1:29" ht="26.25" customHeight="1" x14ac:dyDescent="0.2">
      <c r="A939" s="87"/>
      <c r="B939" s="111" t="str">
        <f t="array" aca="1" ref="B939" ca="1">IFERROR(IMAGE(INDEX(Poke_Ref!$C$2:$C$745, MATCH(C939, Poke_Ref!$B$2:$B$745,0)), 3), "")</f>
        <v/>
      </c>
      <c r="C939" s="128"/>
      <c r="D939" s="128"/>
      <c r="E939" s="129"/>
      <c r="F939" s="128"/>
      <c r="G939" s="129"/>
      <c r="H939" s="128"/>
      <c r="I939" s="128"/>
      <c r="J939" s="128"/>
      <c r="K939" s="128"/>
      <c r="L939" s="129"/>
      <c r="M939" s="129"/>
      <c r="N939" s="129"/>
      <c r="O939" s="129"/>
      <c r="P939" s="129"/>
      <c r="Q939" s="129"/>
      <c r="R939" s="117">
        <f t="shared" si="0"/>
        <v>0</v>
      </c>
      <c r="S939" s="118">
        <f t="shared" si="1"/>
        <v>0</v>
      </c>
      <c r="T939" s="128"/>
      <c r="U939" s="128"/>
      <c r="V939" s="119"/>
      <c r="W939" s="119" t="str">
        <f>IF( ISBLANK(C939), "", VLOOKUP(C939, Poke_Ref!B:D, 3, FALSE) )</f>
        <v/>
      </c>
      <c r="X939" s="120" t="str">
        <f>IF( ISBLANK(C939), "", VLOOKUP(C939, Poke_Ref!B:E, 4, FALSE) )</f>
        <v/>
      </c>
      <c r="Y939" s="128"/>
      <c r="Z939" s="128"/>
      <c r="AA939" s="128"/>
      <c r="AB939" s="128"/>
      <c r="AC939" s="122" t="e">
        <f>IF(VLOOKUP(C939,Hidden_Abilities!B$2:C989, 2, FALSE) = J939, "YES", "NO")</f>
        <v>#N/A</v>
      </c>
    </row>
    <row r="940" spans="1:29" ht="26.25" customHeight="1" x14ac:dyDescent="0.2">
      <c r="A940" s="87"/>
      <c r="B940" s="111" t="str">
        <f t="array" aca="1" ref="B940" ca="1">IFERROR(IMAGE(INDEX(Poke_Ref!$C$2:$C$745, MATCH(C940, Poke_Ref!$B$2:$B$745,0)), 3), "")</f>
        <v/>
      </c>
      <c r="C940" s="128"/>
      <c r="D940" s="128"/>
      <c r="E940" s="129"/>
      <c r="F940" s="128"/>
      <c r="G940" s="129"/>
      <c r="H940" s="128"/>
      <c r="I940" s="128"/>
      <c r="J940" s="128"/>
      <c r="K940" s="128"/>
      <c r="L940" s="129"/>
      <c r="M940" s="129"/>
      <c r="N940" s="129"/>
      <c r="O940" s="129"/>
      <c r="P940" s="129"/>
      <c r="Q940" s="129"/>
      <c r="R940" s="117">
        <f t="shared" si="0"/>
        <v>0</v>
      </c>
      <c r="S940" s="118">
        <f t="shared" si="1"/>
        <v>0</v>
      </c>
      <c r="T940" s="128"/>
      <c r="U940" s="128"/>
      <c r="V940" s="119"/>
      <c r="W940" s="119" t="str">
        <f>IF( ISBLANK(C940), "", VLOOKUP(C940, Poke_Ref!B:D, 3, FALSE) )</f>
        <v/>
      </c>
      <c r="X940" s="120" t="str">
        <f>IF( ISBLANK(C940), "", VLOOKUP(C940, Poke_Ref!B:E, 4, FALSE) )</f>
        <v/>
      </c>
      <c r="Y940" s="128"/>
      <c r="Z940" s="128"/>
      <c r="AA940" s="128"/>
      <c r="AB940" s="128"/>
      <c r="AC940" s="122" t="e">
        <f>IF(VLOOKUP(C940,Hidden_Abilities!B$2:C989, 2, FALSE) = J940, "YES", "NO")</f>
        <v>#N/A</v>
      </c>
    </row>
    <row r="941" spans="1:29" ht="26.25" customHeight="1" x14ac:dyDescent="0.2">
      <c r="A941" s="87"/>
      <c r="B941" s="111" t="str">
        <f t="array" aca="1" ref="B941" ca="1">IFERROR(IMAGE(INDEX(Poke_Ref!$C$2:$C$745, MATCH(C941, Poke_Ref!$B$2:$B$745,0)), 3), "")</f>
        <v/>
      </c>
      <c r="C941" s="128"/>
      <c r="D941" s="128"/>
      <c r="E941" s="129"/>
      <c r="F941" s="128"/>
      <c r="G941" s="129"/>
      <c r="H941" s="128"/>
      <c r="I941" s="128"/>
      <c r="J941" s="128"/>
      <c r="K941" s="128"/>
      <c r="L941" s="129"/>
      <c r="M941" s="129"/>
      <c r="N941" s="129"/>
      <c r="O941" s="129"/>
      <c r="P941" s="129"/>
      <c r="Q941" s="129"/>
      <c r="R941" s="117">
        <f t="shared" si="0"/>
        <v>0</v>
      </c>
      <c r="S941" s="118">
        <f t="shared" si="1"/>
        <v>0</v>
      </c>
      <c r="T941" s="128"/>
      <c r="U941" s="128"/>
      <c r="V941" s="119"/>
      <c r="W941" s="119" t="str">
        <f>IF( ISBLANK(C941), "", VLOOKUP(C941, Poke_Ref!B:D, 3, FALSE) )</f>
        <v/>
      </c>
      <c r="X941" s="120" t="str">
        <f>IF( ISBLANK(C941), "", VLOOKUP(C941, Poke_Ref!B:E, 4, FALSE) )</f>
        <v/>
      </c>
      <c r="Y941" s="128"/>
      <c r="Z941" s="128"/>
      <c r="AA941" s="128"/>
      <c r="AB941" s="128"/>
      <c r="AC941" s="122" t="e">
        <f>IF(VLOOKUP(C941,Hidden_Abilities!B$2:C989, 2, FALSE) = J941, "YES", "NO")</f>
        <v>#N/A</v>
      </c>
    </row>
    <row r="942" spans="1:29" ht="26.25" customHeight="1" x14ac:dyDescent="0.2">
      <c r="A942" s="87"/>
      <c r="B942" s="111" t="str">
        <f t="array" aca="1" ref="B942" ca="1">IFERROR(IMAGE(INDEX(Poke_Ref!$C$2:$C$745, MATCH(C942, Poke_Ref!$B$2:$B$745,0)), 3), "")</f>
        <v/>
      </c>
      <c r="C942" s="128"/>
      <c r="D942" s="128"/>
      <c r="E942" s="129"/>
      <c r="F942" s="128"/>
      <c r="G942" s="129"/>
      <c r="H942" s="128"/>
      <c r="I942" s="128"/>
      <c r="J942" s="128"/>
      <c r="K942" s="128"/>
      <c r="L942" s="129"/>
      <c r="M942" s="129"/>
      <c r="N942" s="129"/>
      <c r="O942" s="129"/>
      <c r="P942" s="129"/>
      <c r="Q942" s="129"/>
      <c r="R942" s="117">
        <f t="shared" si="0"/>
        <v>0</v>
      </c>
      <c r="S942" s="118">
        <f t="shared" si="1"/>
        <v>0</v>
      </c>
      <c r="T942" s="128"/>
      <c r="U942" s="128"/>
      <c r="V942" s="119"/>
      <c r="W942" s="119" t="str">
        <f>IF( ISBLANK(C942), "", VLOOKUP(C942, Poke_Ref!B:D, 3, FALSE) )</f>
        <v/>
      </c>
      <c r="X942" s="120" t="str">
        <f>IF( ISBLANK(C942), "", VLOOKUP(C942, Poke_Ref!B:E, 4, FALSE) )</f>
        <v/>
      </c>
      <c r="Y942" s="128"/>
      <c r="Z942" s="128"/>
      <c r="AA942" s="128"/>
      <c r="AB942" s="128"/>
      <c r="AC942" s="122" t="e">
        <f>IF(VLOOKUP(C942,Hidden_Abilities!B$2:C989, 2, FALSE) = J942, "YES", "NO")</f>
        <v>#N/A</v>
      </c>
    </row>
    <row r="943" spans="1:29" ht="26.25" customHeight="1" x14ac:dyDescent="0.2">
      <c r="A943" s="87"/>
      <c r="B943" s="111" t="str">
        <f t="array" aca="1" ref="B943" ca="1">IFERROR(IMAGE(INDEX(Poke_Ref!$C$2:$C$745, MATCH(C943, Poke_Ref!$B$2:$B$745,0)), 3), "")</f>
        <v/>
      </c>
      <c r="C943" s="128"/>
      <c r="D943" s="128"/>
      <c r="E943" s="129"/>
      <c r="F943" s="128"/>
      <c r="G943" s="129"/>
      <c r="H943" s="128"/>
      <c r="I943" s="128"/>
      <c r="J943" s="128"/>
      <c r="K943" s="128"/>
      <c r="L943" s="129"/>
      <c r="M943" s="129"/>
      <c r="N943" s="129"/>
      <c r="O943" s="129"/>
      <c r="P943" s="129"/>
      <c r="Q943" s="129"/>
      <c r="R943" s="117">
        <f t="shared" si="0"/>
        <v>0</v>
      </c>
      <c r="S943" s="118">
        <f t="shared" si="1"/>
        <v>0</v>
      </c>
      <c r="T943" s="128"/>
      <c r="U943" s="128"/>
      <c r="V943" s="119"/>
      <c r="W943" s="119" t="str">
        <f>IF( ISBLANK(C943), "", VLOOKUP(C943, Poke_Ref!B:D, 3, FALSE) )</f>
        <v/>
      </c>
      <c r="X943" s="120" t="str">
        <f>IF( ISBLANK(C943), "", VLOOKUP(C943, Poke_Ref!B:E, 4, FALSE) )</f>
        <v/>
      </c>
      <c r="Y943" s="128"/>
      <c r="Z943" s="128"/>
      <c r="AA943" s="128"/>
      <c r="AB943" s="128"/>
      <c r="AC943" s="122" t="e">
        <f>IF(VLOOKUP(C943,Hidden_Abilities!B$2:C989, 2, FALSE) = J943, "YES", "NO")</f>
        <v>#N/A</v>
      </c>
    </row>
    <row r="944" spans="1:29" ht="26.25" customHeight="1" x14ac:dyDescent="0.2">
      <c r="A944" s="87"/>
      <c r="B944" s="111" t="str">
        <f t="array" aca="1" ref="B944" ca="1">IFERROR(IMAGE(INDEX(Poke_Ref!$C$2:$C$745, MATCH(C944, Poke_Ref!$B$2:$B$745,0)), 3), "")</f>
        <v/>
      </c>
      <c r="C944" s="128"/>
      <c r="D944" s="128"/>
      <c r="E944" s="129"/>
      <c r="F944" s="128"/>
      <c r="G944" s="129"/>
      <c r="H944" s="128"/>
      <c r="I944" s="128"/>
      <c r="J944" s="128"/>
      <c r="K944" s="128"/>
      <c r="L944" s="129"/>
      <c r="M944" s="129"/>
      <c r="N944" s="129"/>
      <c r="O944" s="129"/>
      <c r="P944" s="129"/>
      <c r="Q944" s="129"/>
      <c r="R944" s="117">
        <f t="shared" si="0"/>
        <v>0</v>
      </c>
      <c r="S944" s="118">
        <f t="shared" si="1"/>
        <v>0</v>
      </c>
      <c r="T944" s="128"/>
      <c r="U944" s="128"/>
      <c r="V944" s="119"/>
      <c r="W944" s="119" t="str">
        <f>IF( ISBLANK(C944), "", VLOOKUP(C944, Poke_Ref!B:D, 3, FALSE) )</f>
        <v/>
      </c>
      <c r="X944" s="120" t="str">
        <f>IF( ISBLANK(C944), "", VLOOKUP(C944, Poke_Ref!B:E, 4, FALSE) )</f>
        <v/>
      </c>
      <c r="Y944" s="128"/>
      <c r="Z944" s="128"/>
      <c r="AA944" s="128"/>
      <c r="AB944" s="128"/>
      <c r="AC944" s="122" t="e">
        <f>IF(VLOOKUP(C944,Hidden_Abilities!B$2:C989, 2, FALSE) = J944, "YES", "NO")</f>
        <v>#N/A</v>
      </c>
    </row>
    <row r="945" spans="1:29" ht="26.25" customHeight="1" x14ac:dyDescent="0.2">
      <c r="A945" s="87"/>
      <c r="B945" s="111" t="str">
        <f t="array" aca="1" ref="B945" ca="1">IFERROR(IMAGE(INDEX(Poke_Ref!$C$2:$C$745, MATCH(C945, Poke_Ref!$B$2:$B$745,0)), 3), "")</f>
        <v/>
      </c>
      <c r="C945" s="128"/>
      <c r="D945" s="128"/>
      <c r="E945" s="129"/>
      <c r="F945" s="128"/>
      <c r="G945" s="129"/>
      <c r="H945" s="128"/>
      <c r="I945" s="128"/>
      <c r="J945" s="128"/>
      <c r="K945" s="128"/>
      <c r="L945" s="129"/>
      <c r="M945" s="129"/>
      <c r="N945" s="129"/>
      <c r="O945" s="129"/>
      <c r="P945" s="129"/>
      <c r="Q945" s="129"/>
      <c r="R945" s="117">
        <f t="shared" si="0"/>
        <v>0</v>
      </c>
      <c r="S945" s="118">
        <f t="shared" si="1"/>
        <v>0</v>
      </c>
      <c r="T945" s="128"/>
      <c r="U945" s="128"/>
      <c r="V945" s="119"/>
      <c r="W945" s="119" t="str">
        <f>IF( ISBLANK(C945), "", VLOOKUP(C945, Poke_Ref!B:D, 3, FALSE) )</f>
        <v/>
      </c>
      <c r="X945" s="120" t="str">
        <f>IF( ISBLANK(C945), "", VLOOKUP(C945, Poke_Ref!B:E, 4, FALSE) )</f>
        <v/>
      </c>
      <c r="Y945" s="128"/>
      <c r="Z945" s="128"/>
      <c r="AA945" s="128"/>
      <c r="AB945" s="128"/>
      <c r="AC945" s="122" t="e">
        <f>IF(VLOOKUP(C945,Hidden_Abilities!B$2:C989, 2, FALSE) = J945, "YES", "NO")</f>
        <v>#N/A</v>
      </c>
    </row>
    <row r="946" spans="1:29" ht="26.25" customHeight="1" x14ac:dyDescent="0.2">
      <c r="A946" s="87"/>
      <c r="B946" s="111" t="str">
        <f t="array" aca="1" ref="B946" ca="1">IFERROR(IMAGE(INDEX(Poke_Ref!$C$2:$C$745, MATCH(C946, Poke_Ref!$B$2:$B$745,0)), 3), "")</f>
        <v/>
      </c>
      <c r="C946" s="128"/>
      <c r="D946" s="128"/>
      <c r="E946" s="129"/>
      <c r="F946" s="128"/>
      <c r="G946" s="129"/>
      <c r="H946" s="128"/>
      <c r="I946" s="128"/>
      <c r="J946" s="128"/>
      <c r="K946" s="128"/>
      <c r="L946" s="129"/>
      <c r="M946" s="129"/>
      <c r="N946" s="129"/>
      <c r="O946" s="129"/>
      <c r="P946" s="129"/>
      <c r="Q946" s="129"/>
      <c r="R946" s="117">
        <f t="shared" si="0"/>
        <v>0</v>
      </c>
      <c r="S946" s="118">
        <f t="shared" si="1"/>
        <v>0</v>
      </c>
      <c r="T946" s="128"/>
      <c r="U946" s="128"/>
      <c r="V946" s="119"/>
      <c r="W946" s="119" t="str">
        <f>IF( ISBLANK(C946), "", VLOOKUP(C946, Poke_Ref!B:D, 3, FALSE) )</f>
        <v/>
      </c>
      <c r="X946" s="120" t="str">
        <f>IF( ISBLANK(C946), "", VLOOKUP(C946, Poke_Ref!B:E, 4, FALSE) )</f>
        <v/>
      </c>
      <c r="Y946" s="128"/>
      <c r="Z946" s="128"/>
      <c r="AA946" s="128"/>
      <c r="AB946" s="128"/>
      <c r="AC946" s="122" t="e">
        <f>IF(VLOOKUP(C946,Hidden_Abilities!B$2:C989, 2, FALSE) = J946, "YES", "NO")</f>
        <v>#N/A</v>
      </c>
    </row>
    <row r="947" spans="1:29" ht="26.25" customHeight="1" x14ac:dyDescent="0.2">
      <c r="A947" s="87"/>
      <c r="B947" s="111" t="str">
        <f t="array" aca="1" ref="B947" ca="1">IFERROR(IMAGE(INDEX(Poke_Ref!$C$2:$C$745, MATCH(C947, Poke_Ref!$B$2:$B$745,0)), 3), "")</f>
        <v/>
      </c>
      <c r="C947" s="128"/>
      <c r="D947" s="128"/>
      <c r="E947" s="129"/>
      <c r="F947" s="128"/>
      <c r="G947" s="129"/>
      <c r="H947" s="128"/>
      <c r="I947" s="128"/>
      <c r="J947" s="128"/>
      <c r="K947" s="128"/>
      <c r="L947" s="129"/>
      <c r="M947" s="129"/>
      <c r="N947" s="129"/>
      <c r="O947" s="129"/>
      <c r="P947" s="129"/>
      <c r="Q947" s="129"/>
      <c r="R947" s="117">
        <f t="shared" si="0"/>
        <v>0</v>
      </c>
      <c r="S947" s="118">
        <f t="shared" si="1"/>
        <v>0</v>
      </c>
      <c r="T947" s="128"/>
      <c r="U947" s="128"/>
      <c r="V947" s="119"/>
      <c r="W947" s="119" t="str">
        <f>IF( ISBLANK(C947), "", VLOOKUP(C947, Poke_Ref!B:D, 3, FALSE) )</f>
        <v/>
      </c>
      <c r="X947" s="120" t="str">
        <f>IF( ISBLANK(C947), "", VLOOKUP(C947, Poke_Ref!B:E, 4, FALSE) )</f>
        <v/>
      </c>
      <c r="Y947" s="128"/>
      <c r="Z947" s="128"/>
      <c r="AA947" s="128"/>
      <c r="AB947" s="128"/>
      <c r="AC947" s="122" t="e">
        <f>IF(VLOOKUP(C947,Hidden_Abilities!B$2:C989, 2, FALSE) = J947, "YES", "NO")</f>
        <v>#N/A</v>
      </c>
    </row>
    <row r="948" spans="1:29" ht="26.25" customHeight="1" x14ac:dyDescent="0.2">
      <c r="A948" s="87"/>
      <c r="B948" s="111" t="str">
        <f t="array" aca="1" ref="B948" ca="1">IFERROR(IMAGE(INDEX(Poke_Ref!$C$2:$C$745, MATCH(C948, Poke_Ref!$B$2:$B$745,0)), 3), "")</f>
        <v/>
      </c>
      <c r="C948" s="128"/>
      <c r="D948" s="128"/>
      <c r="E948" s="129"/>
      <c r="F948" s="128"/>
      <c r="G948" s="129"/>
      <c r="H948" s="128"/>
      <c r="I948" s="128"/>
      <c r="J948" s="128"/>
      <c r="K948" s="128"/>
      <c r="L948" s="129"/>
      <c r="M948" s="129"/>
      <c r="N948" s="129"/>
      <c r="O948" s="129"/>
      <c r="P948" s="129"/>
      <c r="Q948" s="129"/>
      <c r="R948" s="117">
        <f t="shared" si="0"/>
        <v>0</v>
      </c>
      <c r="S948" s="118">
        <f t="shared" si="1"/>
        <v>0</v>
      </c>
      <c r="T948" s="128"/>
      <c r="U948" s="128"/>
      <c r="V948" s="119"/>
      <c r="W948" s="119" t="str">
        <f>IF( ISBLANK(C948), "", VLOOKUP(C948, Poke_Ref!B:D, 3, FALSE) )</f>
        <v/>
      </c>
      <c r="X948" s="120" t="str">
        <f>IF( ISBLANK(C948), "", VLOOKUP(C948, Poke_Ref!B:E, 4, FALSE) )</f>
        <v/>
      </c>
      <c r="Y948" s="128"/>
      <c r="Z948" s="128"/>
      <c r="AA948" s="128"/>
      <c r="AB948" s="128"/>
      <c r="AC948" s="122" t="e">
        <f>IF(VLOOKUP(C948,Hidden_Abilities!B$2:C989, 2, FALSE) = J948, "YES", "NO")</f>
        <v>#N/A</v>
      </c>
    </row>
    <row r="949" spans="1:29" ht="26.25" customHeight="1" x14ac:dyDescent="0.2">
      <c r="A949" s="87"/>
      <c r="B949" s="111" t="str">
        <f t="array" aca="1" ref="B949" ca="1">IFERROR(IMAGE(INDEX(Poke_Ref!$C$2:$C$745, MATCH(C949, Poke_Ref!$B$2:$B$745,0)), 3), "")</f>
        <v/>
      </c>
      <c r="C949" s="128"/>
      <c r="D949" s="128"/>
      <c r="E949" s="129"/>
      <c r="F949" s="128"/>
      <c r="G949" s="129"/>
      <c r="H949" s="128"/>
      <c r="I949" s="128"/>
      <c r="J949" s="128"/>
      <c r="K949" s="128"/>
      <c r="L949" s="129"/>
      <c r="M949" s="129"/>
      <c r="N949" s="129"/>
      <c r="O949" s="129"/>
      <c r="P949" s="129"/>
      <c r="Q949" s="129"/>
      <c r="R949" s="117">
        <f t="shared" si="0"/>
        <v>0</v>
      </c>
      <c r="S949" s="118">
        <f t="shared" si="1"/>
        <v>0</v>
      </c>
      <c r="T949" s="128"/>
      <c r="U949" s="128"/>
      <c r="V949" s="119"/>
      <c r="W949" s="119" t="str">
        <f>IF( ISBLANK(C949), "", VLOOKUP(C949, Poke_Ref!B:D, 3, FALSE) )</f>
        <v/>
      </c>
      <c r="X949" s="120" t="str">
        <f>IF( ISBLANK(C949), "", VLOOKUP(C949, Poke_Ref!B:E, 4, FALSE) )</f>
        <v/>
      </c>
      <c r="Y949" s="128"/>
      <c r="Z949" s="128"/>
      <c r="AA949" s="128"/>
      <c r="AB949" s="128"/>
      <c r="AC949" s="122" t="e">
        <f>IF(VLOOKUP(C949,Hidden_Abilities!B$2:C989, 2, FALSE) = J949, "YES", "NO")</f>
        <v>#N/A</v>
      </c>
    </row>
    <row r="950" spans="1:29" ht="26.25" customHeight="1" x14ac:dyDescent="0.2">
      <c r="A950" s="87"/>
      <c r="B950" s="111" t="str">
        <f t="array" aca="1" ref="B950" ca="1">IFERROR(IMAGE(INDEX(Poke_Ref!$C$2:$C$745, MATCH(C950, Poke_Ref!$B$2:$B$745,0)), 3), "")</f>
        <v/>
      </c>
      <c r="C950" s="128"/>
      <c r="D950" s="128"/>
      <c r="E950" s="129"/>
      <c r="F950" s="128"/>
      <c r="G950" s="129"/>
      <c r="H950" s="128"/>
      <c r="I950" s="128"/>
      <c r="J950" s="128"/>
      <c r="K950" s="128"/>
      <c r="L950" s="129"/>
      <c r="M950" s="129"/>
      <c r="N950" s="129"/>
      <c r="O950" s="129"/>
      <c r="P950" s="129"/>
      <c r="Q950" s="129"/>
      <c r="R950" s="117">
        <f t="shared" si="0"/>
        <v>0</v>
      </c>
      <c r="S950" s="118">
        <f t="shared" si="1"/>
        <v>0</v>
      </c>
      <c r="T950" s="128"/>
      <c r="U950" s="128"/>
      <c r="V950" s="119"/>
      <c r="W950" s="119" t="str">
        <f>IF( ISBLANK(C950), "", VLOOKUP(C950, Poke_Ref!B:D, 3, FALSE) )</f>
        <v/>
      </c>
      <c r="X950" s="120" t="str">
        <f>IF( ISBLANK(C950), "", VLOOKUP(C950, Poke_Ref!B:E, 4, FALSE) )</f>
        <v/>
      </c>
      <c r="Y950" s="128"/>
      <c r="Z950" s="128"/>
      <c r="AA950" s="128"/>
      <c r="AB950" s="128"/>
      <c r="AC950" s="122" t="e">
        <f>IF(VLOOKUP(C950,Hidden_Abilities!B$2:C989, 2, FALSE) = J950, "YES", "NO")</f>
        <v>#N/A</v>
      </c>
    </row>
    <row r="951" spans="1:29" ht="26.25" customHeight="1" x14ac:dyDescent="0.2">
      <c r="A951" s="87"/>
      <c r="B951" s="111" t="str">
        <f t="array" aca="1" ref="B951" ca="1">IFERROR(IMAGE(INDEX(Poke_Ref!$C$2:$C$745, MATCH(C951, Poke_Ref!$B$2:$B$745,0)), 3), "")</f>
        <v/>
      </c>
      <c r="C951" s="128"/>
      <c r="D951" s="128"/>
      <c r="E951" s="129"/>
      <c r="F951" s="128"/>
      <c r="G951" s="129"/>
      <c r="H951" s="128"/>
      <c r="I951" s="128"/>
      <c r="J951" s="128"/>
      <c r="K951" s="128"/>
      <c r="L951" s="129"/>
      <c r="M951" s="129"/>
      <c r="N951" s="129"/>
      <c r="O951" s="129"/>
      <c r="P951" s="129"/>
      <c r="Q951" s="129"/>
      <c r="R951" s="117">
        <f t="shared" si="0"/>
        <v>0</v>
      </c>
      <c r="S951" s="118">
        <f t="shared" si="1"/>
        <v>0</v>
      </c>
      <c r="T951" s="128"/>
      <c r="U951" s="128"/>
      <c r="V951" s="119"/>
      <c r="W951" s="119" t="str">
        <f>IF( ISBLANK(C951), "", VLOOKUP(C951, Poke_Ref!B:D, 3, FALSE) )</f>
        <v/>
      </c>
      <c r="X951" s="120" t="str">
        <f>IF( ISBLANK(C951), "", VLOOKUP(C951, Poke_Ref!B:E, 4, FALSE) )</f>
        <v/>
      </c>
      <c r="Y951" s="128"/>
      <c r="Z951" s="128"/>
      <c r="AA951" s="128"/>
      <c r="AB951" s="128"/>
      <c r="AC951" s="122" t="e">
        <f>IF(VLOOKUP(C951,Hidden_Abilities!B$2:C989, 2, FALSE) = J951, "YES", "NO")</f>
        <v>#N/A</v>
      </c>
    </row>
    <row r="952" spans="1:29" ht="26.25" customHeight="1" x14ac:dyDescent="0.2">
      <c r="A952" s="87"/>
      <c r="B952" s="111" t="str">
        <f t="array" aca="1" ref="B952" ca="1">IFERROR(IMAGE(INDEX(Poke_Ref!$C$2:$C$745, MATCH(C952, Poke_Ref!$B$2:$B$745,0)), 3), "")</f>
        <v/>
      </c>
      <c r="C952" s="128"/>
      <c r="D952" s="128"/>
      <c r="E952" s="129"/>
      <c r="F952" s="128"/>
      <c r="G952" s="129"/>
      <c r="H952" s="128"/>
      <c r="I952" s="128"/>
      <c r="J952" s="128"/>
      <c r="K952" s="128"/>
      <c r="L952" s="129"/>
      <c r="M952" s="129"/>
      <c r="N952" s="129"/>
      <c r="O952" s="129"/>
      <c r="P952" s="129"/>
      <c r="Q952" s="129"/>
      <c r="R952" s="117">
        <f t="shared" si="0"/>
        <v>0</v>
      </c>
      <c r="S952" s="118">
        <f t="shared" si="1"/>
        <v>0</v>
      </c>
      <c r="T952" s="128"/>
      <c r="U952" s="128"/>
      <c r="V952" s="119"/>
      <c r="W952" s="119" t="str">
        <f>IF( ISBLANK(C952), "", VLOOKUP(C952, Poke_Ref!B:D, 3, FALSE) )</f>
        <v/>
      </c>
      <c r="X952" s="120" t="str">
        <f>IF( ISBLANK(C952), "", VLOOKUP(C952, Poke_Ref!B:E, 4, FALSE) )</f>
        <v/>
      </c>
      <c r="Y952" s="128"/>
      <c r="Z952" s="128"/>
      <c r="AA952" s="128"/>
      <c r="AB952" s="128"/>
      <c r="AC952" s="122" t="e">
        <f>IF(VLOOKUP(C952,Hidden_Abilities!B$2:C989, 2, FALSE) = J952, "YES", "NO")</f>
        <v>#N/A</v>
      </c>
    </row>
    <row r="953" spans="1:29" ht="26.25" customHeight="1" x14ac:dyDescent="0.2">
      <c r="A953" s="87"/>
      <c r="B953" s="111" t="str">
        <f t="array" aca="1" ref="B953" ca="1">IFERROR(IMAGE(INDEX(Poke_Ref!$C$2:$C$745, MATCH(C953, Poke_Ref!$B$2:$B$745,0)), 3), "")</f>
        <v/>
      </c>
      <c r="C953" s="128"/>
      <c r="D953" s="128"/>
      <c r="E953" s="129"/>
      <c r="F953" s="128"/>
      <c r="G953" s="129"/>
      <c r="H953" s="128"/>
      <c r="I953" s="128"/>
      <c r="J953" s="128"/>
      <c r="K953" s="128"/>
      <c r="L953" s="129"/>
      <c r="M953" s="129"/>
      <c r="N953" s="129"/>
      <c r="O953" s="129"/>
      <c r="P953" s="129"/>
      <c r="Q953" s="129"/>
      <c r="R953" s="117">
        <f t="shared" si="0"/>
        <v>0</v>
      </c>
      <c r="S953" s="118">
        <f t="shared" si="1"/>
        <v>0</v>
      </c>
      <c r="T953" s="128"/>
      <c r="U953" s="128"/>
      <c r="V953" s="119"/>
      <c r="W953" s="119" t="str">
        <f>IF( ISBLANK(C953), "", VLOOKUP(C953, Poke_Ref!B:D, 3, FALSE) )</f>
        <v/>
      </c>
      <c r="X953" s="120" t="str">
        <f>IF( ISBLANK(C953), "", VLOOKUP(C953, Poke_Ref!B:E, 4, FALSE) )</f>
        <v/>
      </c>
      <c r="Y953" s="128"/>
      <c r="Z953" s="128"/>
      <c r="AA953" s="128"/>
      <c r="AB953" s="128"/>
      <c r="AC953" s="122" t="e">
        <f>IF(VLOOKUP(C953,Hidden_Abilities!B$2:C989, 2, FALSE) = J953, "YES", "NO")</f>
        <v>#N/A</v>
      </c>
    </row>
    <row r="954" spans="1:29" ht="26.25" customHeight="1" x14ac:dyDescent="0.2">
      <c r="A954" s="87"/>
      <c r="B954" s="111" t="str">
        <f t="array" aca="1" ref="B954" ca="1">IFERROR(IMAGE(INDEX(Poke_Ref!$C$2:$C$745, MATCH(C954, Poke_Ref!$B$2:$B$745,0)), 3), "")</f>
        <v/>
      </c>
      <c r="C954" s="128"/>
      <c r="D954" s="128"/>
      <c r="E954" s="129"/>
      <c r="F954" s="128"/>
      <c r="G954" s="129"/>
      <c r="H954" s="128"/>
      <c r="I954" s="128"/>
      <c r="J954" s="128"/>
      <c r="K954" s="128"/>
      <c r="L954" s="129"/>
      <c r="M954" s="129"/>
      <c r="N954" s="129"/>
      <c r="O954" s="129"/>
      <c r="P954" s="129"/>
      <c r="Q954" s="129"/>
      <c r="R954" s="117">
        <f t="shared" si="0"/>
        <v>0</v>
      </c>
      <c r="S954" s="118">
        <f t="shared" si="1"/>
        <v>0</v>
      </c>
      <c r="T954" s="128"/>
      <c r="U954" s="128"/>
      <c r="V954" s="119"/>
      <c r="W954" s="119" t="str">
        <f>IF( ISBLANK(C954), "", VLOOKUP(C954, Poke_Ref!B:D, 3, FALSE) )</f>
        <v/>
      </c>
      <c r="X954" s="120" t="str">
        <f>IF( ISBLANK(C954), "", VLOOKUP(C954, Poke_Ref!B:E, 4, FALSE) )</f>
        <v/>
      </c>
      <c r="Y954" s="128"/>
      <c r="Z954" s="128"/>
      <c r="AA954" s="128"/>
      <c r="AB954" s="128"/>
      <c r="AC954" s="122" t="e">
        <f>IF(VLOOKUP(C954,Hidden_Abilities!B$2:C989, 2, FALSE) = J954, "YES", "NO")</f>
        <v>#N/A</v>
      </c>
    </row>
    <row r="955" spans="1:29" ht="26.25" customHeight="1" x14ac:dyDescent="0.2">
      <c r="A955" s="87"/>
      <c r="B955" s="111" t="str">
        <f t="array" aca="1" ref="B955" ca="1">IFERROR(IMAGE(INDEX(Poke_Ref!$C$2:$C$745, MATCH(C955, Poke_Ref!$B$2:$B$745,0)), 3), "")</f>
        <v/>
      </c>
      <c r="C955" s="128"/>
      <c r="D955" s="128"/>
      <c r="E955" s="129"/>
      <c r="F955" s="128"/>
      <c r="G955" s="129"/>
      <c r="H955" s="128"/>
      <c r="I955" s="128"/>
      <c r="J955" s="128"/>
      <c r="K955" s="128"/>
      <c r="L955" s="129"/>
      <c r="M955" s="129"/>
      <c r="N955" s="129"/>
      <c r="O955" s="129"/>
      <c r="P955" s="129"/>
      <c r="Q955" s="129"/>
      <c r="R955" s="117">
        <f t="shared" si="0"/>
        <v>0</v>
      </c>
      <c r="S955" s="118">
        <f t="shared" si="1"/>
        <v>0</v>
      </c>
      <c r="T955" s="128"/>
      <c r="U955" s="128"/>
      <c r="V955" s="119"/>
      <c r="W955" s="119" t="str">
        <f>IF( ISBLANK(C955), "", VLOOKUP(C955, Poke_Ref!B:D, 3, FALSE) )</f>
        <v/>
      </c>
      <c r="X955" s="120" t="str">
        <f>IF( ISBLANK(C955), "", VLOOKUP(C955, Poke_Ref!B:E, 4, FALSE) )</f>
        <v/>
      </c>
      <c r="Y955" s="128"/>
      <c r="Z955" s="128"/>
      <c r="AA955" s="128"/>
      <c r="AB955" s="128"/>
      <c r="AC955" s="122" t="e">
        <f>IF(VLOOKUP(C955,Hidden_Abilities!B$2:C989, 2, FALSE) = J955, "YES", "NO")</f>
        <v>#N/A</v>
      </c>
    </row>
    <row r="956" spans="1:29" ht="26.25" customHeight="1" x14ac:dyDescent="0.2">
      <c r="A956" s="87"/>
      <c r="B956" s="111" t="str">
        <f t="array" aca="1" ref="B956" ca="1">IFERROR(IMAGE(INDEX(Poke_Ref!$C$2:$C$745, MATCH(C956, Poke_Ref!$B$2:$B$745,0)), 3), "")</f>
        <v/>
      </c>
      <c r="C956" s="128"/>
      <c r="D956" s="128"/>
      <c r="E956" s="129"/>
      <c r="F956" s="128"/>
      <c r="G956" s="129"/>
      <c r="H956" s="128"/>
      <c r="I956" s="128"/>
      <c r="J956" s="128"/>
      <c r="K956" s="128"/>
      <c r="L956" s="129"/>
      <c r="M956" s="129"/>
      <c r="N956" s="129"/>
      <c r="O956" s="129"/>
      <c r="P956" s="129"/>
      <c r="Q956" s="129"/>
      <c r="R956" s="117">
        <f t="shared" si="0"/>
        <v>0</v>
      </c>
      <c r="S956" s="118">
        <f t="shared" si="1"/>
        <v>0</v>
      </c>
      <c r="T956" s="128"/>
      <c r="U956" s="128"/>
      <c r="V956" s="119"/>
      <c r="W956" s="119" t="str">
        <f>IF( ISBLANK(C956), "", VLOOKUP(C956, Poke_Ref!B:D, 3, FALSE) )</f>
        <v/>
      </c>
      <c r="X956" s="120" t="str">
        <f>IF( ISBLANK(C956), "", VLOOKUP(C956, Poke_Ref!B:E, 4, FALSE) )</f>
        <v/>
      </c>
      <c r="Y956" s="128"/>
      <c r="Z956" s="128"/>
      <c r="AA956" s="128"/>
      <c r="AB956" s="128"/>
      <c r="AC956" s="122" t="e">
        <f>IF(VLOOKUP(C956,Hidden_Abilities!B$2:C989, 2, FALSE) = J956, "YES", "NO")</f>
        <v>#N/A</v>
      </c>
    </row>
    <row r="957" spans="1:29" ht="26.25" customHeight="1" x14ac:dyDescent="0.2">
      <c r="A957" s="87"/>
      <c r="B957" s="111" t="str">
        <f t="array" aca="1" ref="B957" ca="1">IFERROR(IMAGE(INDEX(Poke_Ref!$C$2:$C$745, MATCH(C957, Poke_Ref!$B$2:$B$745,0)), 3), "")</f>
        <v/>
      </c>
      <c r="C957" s="128"/>
      <c r="D957" s="128"/>
      <c r="E957" s="129"/>
      <c r="F957" s="128"/>
      <c r="G957" s="129"/>
      <c r="H957" s="128"/>
      <c r="I957" s="128"/>
      <c r="J957" s="128"/>
      <c r="K957" s="128"/>
      <c r="L957" s="129"/>
      <c r="M957" s="129"/>
      <c r="N957" s="129"/>
      <c r="O957" s="129"/>
      <c r="P957" s="129"/>
      <c r="Q957" s="129"/>
      <c r="R957" s="117">
        <f t="shared" si="0"/>
        <v>0</v>
      </c>
      <c r="S957" s="118">
        <f t="shared" si="1"/>
        <v>0</v>
      </c>
      <c r="T957" s="128"/>
      <c r="U957" s="128"/>
      <c r="V957" s="119"/>
      <c r="W957" s="119" t="str">
        <f>IF( ISBLANK(C957), "", VLOOKUP(C957, Poke_Ref!B:D, 3, FALSE) )</f>
        <v/>
      </c>
      <c r="X957" s="120" t="str">
        <f>IF( ISBLANK(C957), "", VLOOKUP(C957, Poke_Ref!B:E, 4, FALSE) )</f>
        <v/>
      </c>
      <c r="Y957" s="128"/>
      <c r="Z957" s="128"/>
      <c r="AA957" s="128"/>
      <c r="AB957" s="128"/>
      <c r="AC957" s="122" t="e">
        <f>IF(VLOOKUP(C957,Hidden_Abilities!B$2:C989, 2, FALSE) = J957, "YES", "NO")</f>
        <v>#N/A</v>
      </c>
    </row>
    <row r="958" spans="1:29" ht="26.25" customHeight="1" x14ac:dyDescent="0.2">
      <c r="A958" s="87"/>
      <c r="B958" s="111" t="str">
        <f t="array" aca="1" ref="B958" ca="1">IFERROR(IMAGE(INDEX(Poke_Ref!$C$2:$C$745, MATCH(C958, Poke_Ref!$B$2:$B$745,0)), 3), "")</f>
        <v/>
      </c>
      <c r="C958" s="128"/>
      <c r="D958" s="128"/>
      <c r="E958" s="129"/>
      <c r="F958" s="128"/>
      <c r="G958" s="129"/>
      <c r="H958" s="128"/>
      <c r="I958" s="128"/>
      <c r="J958" s="128"/>
      <c r="K958" s="128"/>
      <c r="L958" s="129"/>
      <c r="M958" s="129"/>
      <c r="N958" s="129"/>
      <c r="O958" s="129"/>
      <c r="P958" s="129"/>
      <c r="Q958" s="129"/>
      <c r="R958" s="117">
        <f t="shared" si="0"/>
        <v>0</v>
      </c>
      <c r="S958" s="118">
        <f t="shared" si="1"/>
        <v>0</v>
      </c>
      <c r="T958" s="128"/>
      <c r="U958" s="128"/>
      <c r="V958" s="119"/>
      <c r="W958" s="119" t="str">
        <f>IF( ISBLANK(C958), "", VLOOKUP(C958, Poke_Ref!B:D, 3, FALSE) )</f>
        <v/>
      </c>
      <c r="X958" s="120" t="str">
        <f>IF( ISBLANK(C958), "", VLOOKUP(C958, Poke_Ref!B:E, 4, FALSE) )</f>
        <v/>
      </c>
      <c r="Y958" s="128"/>
      <c r="Z958" s="128"/>
      <c r="AA958" s="128"/>
      <c r="AB958" s="128"/>
      <c r="AC958" s="122" t="e">
        <f>IF(VLOOKUP(C958,Hidden_Abilities!B$2:C989, 2, FALSE) = J958, "YES", "NO")</f>
        <v>#N/A</v>
      </c>
    </row>
    <row r="959" spans="1:29" ht="26.25" customHeight="1" x14ac:dyDescent="0.2">
      <c r="A959" s="87"/>
      <c r="B959" s="111" t="str">
        <f t="array" aca="1" ref="B959" ca="1">IFERROR(IMAGE(INDEX(Poke_Ref!$C$2:$C$745, MATCH(C959, Poke_Ref!$B$2:$B$745,0)), 3), "")</f>
        <v/>
      </c>
      <c r="C959" s="128"/>
      <c r="D959" s="128"/>
      <c r="E959" s="129"/>
      <c r="F959" s="128"/>
      <c r="G959" s="129"/>
      <c r="H959" s="128"/>
      <c r="I959" s="128"/>
      <c r="J959" s="128"/>
      <c r="K959" s="128"/>
      <c r="L959" s="129"/>
      <c r="M959" s="129"/>
      <c r="N959" s="129"/>
      <c r="O959" s="129"/>
      <c r="P959" s="129"/>
      <c r="Q959" s="129"/>
      <c r="R959" s="117">
        <f t="shared" si="0"/>
        <v>0</v>
      </c>
      <c r="S959" s="118">
        <f t="shared" si="1"/>
        <v>0</v>
      </c>
      <c r="T959" s="128"/>
      <c r="U959" s="128"/>
      <c r="V959" s="119"/>
      <c r="W959" s="119" t="str">
        <f>IF( ISBLANK(C959), "", VLOOKUP(C959, Poke_Ref!B:D, 3, FALSE) )</f>
        <v/>
      </c>
      <c r="X959" s="120" t="str">
        <f>IF( ISBLANK(C959), "", VLOOKUP(C959, Poke_Ref!B:E, 4, FALSE) )</f>
        <v/>
      </c>
      <c r="Y959" s="128"/>
      <c r="Z959" s="128"/>
      <c r="AA959" s="128"/>
      <c r="AB959" s="128"/>
      <c r="AC959" s="122" t="e">
        <f>IF(VLOOKUP(C959,Hidden_Abilities!B$2:C989, 2, FALSE) = J959, "YES", "NO")</f>
        <v>#N/A</v>
      </c>
    </row>
    <row r="960" spans="1:29" ht="26.25" customHeight="1" x14ac:dyDescent="0.2">
      <c r="A960" s="87"/>
      <c r="B960" s="111" t="str">
        <f t="array" aca="1" ref="B960" ca="1">IFERROR(IMAGE(INDEX(Poke_Ref!$C$2:$C$745, MATCH(C960, Poke_Ref!$B$2:$B$745,0)), 3), "")</f>
        <v/>
      </c>
      <c r="C960" s="128"/>
      <c r="D960" s="128"/>
      <c r="E960" s="129"/>
      <c r="F960" s="128"/>
      <c r="G960" s="129"/>
      <c r="H960" s="128"/>
      <c r="I960" s="128"/>
      <c r="J960" s="128"/>
      <c r="K960" s="128"/>
      <c r="L960" s="129"/>
      <c r="M960" s="129"/>
      <c r="N960" s="129"/>
      <c r="O960" s="129"/>
      <c r="P960" s="129"/>
      <c r="Q960" s="129"/>
      <c r="R960" s="117">
        <f t="shared" si="0"/>
        <v>0</v>
      </c>
      <c r="S960" s="118">
        <f t="shared" si="1"/>
        <v>0</v>
      </c>
      <c r="T960" s="128"/>
      <c r="U960" s="128"/>
      <c r="V960" s="119"/>
      <c r="W960" s="119" t="str">
        <f>IF( ISBLANK(C960), "", VLOOKUP(C960, Poke_Ref!B:D, 3, FALSE) )</f>
        <v/>
      </c>
      <c r="X960" s="120" t="str">
        <f>IF( ISBLANK(C960), "", VLOOKUP(C960, Poke_Ref!B:E, 4, FALSE) )</f>
        <v/>
      </c>
      <c r="Y960" s="128"/>
      <c r="Z960" s="128"/>
      <c r="AA960" s="128"/>
      <c r="AB960" s="128"/>
      <c r="AC960" s="122" t="e">
        <f>IF(VLOOKUP(C960,Hidden_Abilities!B$2:C989, 2, FALSE) = J960, "YES", "NO")</f>
        <v>#N/A</v>
      </c>
    </row>
    <row r="961" spans="1:29" ht="26.25" customHeight="1" x14ac:dyDescent="0.2">
      <c r="A961" s="87"/>
      <c r="B961" s="111" t="str">
        <f t="array" aca="1" ref="B961" ca="1">IFERROR(IMAGE(INDEX(Poke_Ref!$C$2:$C$745, MATCH(C961, Poke_Ref!$B$2:$B$745,0)), 3), "")</f>
        <v/>
      </c>
      <c r="C961" s="128"/>
      <c r="D961" s="128"/>
      <c r="E961" s="129"/>
      <c r="F961" s="128"/>
      <c r="G961" s="129"/>
      <c r="H961" s="128"/>
      <c r="I961" s="128"/>
      <c r="J961" s="128"/>
      <c r="K961" s="128"/>
      <c r="L961" s="129"/>
      <c r="M961" s="129"/>
      <c r="N961" s="129"/>
      <c r="O961" s="129"/>
      <c r="P961" s="129"/>
      <c r="Q961" s="129"/>
      <c r="R961" s="117">
        <f t="shared" si="0"/>
        <v>0</v>
      </c>
      <c r="S961" s="118">
        <f t="shared" si="1"/>
        <v>0</v>
      </c>
      <c r="T961" s="128"/>
      <c r="U961" s="128"/>
      <c r="V961" s="119"/>
      <c r="W961" s="119" t="str">
        <f>IF( ISBLANK(C961), "", VLOOKUP(C961, Poke_Ref!B:D, 3, FALSE) )</f>
        <v/>
      </c>
      <c r="X961" s="120" t="str">
        <f>IF( ISBLANK(C961), "", VLOOKUP(C961, Poke_Ref!B:E, 4, FALSE) )</f>
        <v/>
      </c>
      <c r="Y961" s="128"/>
      <c r="Z961" s="128"/>
      <c r="AA961" s="128"/>
      <c r="AB961" s="128"/>
      <c r="AC961" s="122" t="e">
        <f>IF(VLOOKUP(C961,Hidden_Abilities!B$2:C989, 2, FALSE) = J961, "YES", "NO")</f>
        <v>#N/A</v>
      </c>
    </row>
    <row r="962" spans="1:29" ht="26.25" customHeight="1" x14ac:dyDescent="0.2">
      <c r="A962" s="87"/>
      <c r="B962" s="111" t="str">
        <f t="array" aca="1" ref="B962" ca="1">IFERROR(IMAGE(INDEX(Poke_Ref!$C$2:$C$745, MATCH(C962, Poke_Ref!$B$2:$B$745,0)), 3), "")</f>
        <v/>
      </c>
      <c r="C962" s="128"/>
      <c r="D962" s="128"/>
      <c r="E962" s="129"/>
      <c r="F962" s="128"/>
      <c r="G962" s="129"/>
      <c r="H962" s="128"/>
      <c r="I962" s="128"/>
      <c r="J962" s="128"/>
      <c r="K962" s="128"/>
      <c r="L962" s="129"/>
      <c r="M962" s="129"/>
      <c r="N962" s="129"/>
      <c r="O962" s="129"/>
      <c r="P962" s="129"/>
      <c r="Q962" s="129"/>
      <c r="R962" s="117">
        <f t="shared" si="0"/>
        <v>0</v>
      </c>
      <c r="S962" s="118">
        <f t="shared" si="1"/>
        <v>0</v>
      </c>
      <c r="T962" s="128"/>
      <c r="U962" s="128"/>
      <c r="V962" s="119"/>
      <c r="W962" s="119" t="str">
        <f>IF( ISBLANK(C962), "", VLOOKUP(C962, Poke_Ref!B:D, 3, FALSE) )</f>
        <v/>
      </c>
      <c r="X962" s="120" t="str">
        <f>IF( ISBLANK(C962), "", VLOOKUP(C962, Poke_Ref!B:E, 4, FALSE) )</f>
        <v/>
      </c>
      <c r="Y962" s="128"/>
      <c r="Z962" s="128"/>
      <c r="AA962" s="128"/>
      <c r="AB962" s="128"/>
      <c r="AC962" s="122" t="e">
        <f>IF(VLOOKUP(C962,Hidden_Abilities!B$2:C989, 2, FALSE) = J962, "YES", "NO")</f>
        <v>#N/A</v>
      </c>
    </row>
    <row r="963" spans="1:29" ht="26.25" customHeight="1" x14ac:dyDescent="0.2">
      <c r="A963" s="87"/>
      <c r="B963" s="111" t="str">
        <f t="array" aca="1" ref="B963" ca="1">IFERROR(IMAGE(INDEX(Poke_Ref!$C$2:$C$745, MATCH(C963, Poke_Ref!$B$2:$B$745,0)), 3), "")</f>
        <v/>
      </c>
      <c r="C963" s="128"/>
      <c r="D963" s="128"/>
      <c r="E963" s="129"/>
      <c r="F963" s="128"/>
      <c r="G963" s="129"/>
      <c r="H963" s="128"/>
      <c r="I963" s="128"/>
      <c r="J963" s="128"/>
      <c r="K963" s="128"/>
      <c r="L963" s="129"/>
      <c r="M963" s="129"/>
      <c r="N963" s="129"/>
      <c r="O963" s="129"/>
      <c r="P963" s="129"/>
      <c r="Q963" s="129"/>
      <c r="R963" s="117">
        <f t="shared" si="0"/>
        <v>0</v>
      </c>
      <c r="S963" s="118">
        <f t="shared" si="1"/>
        <v>0</v>
      </c>
      <c r="T963" s="128"/>
      <c r="U963" s="128"/>
      <c r="V963" s="119"/>
      <c r="W963" s="119" t="str">
        <f>IF( ISBLANK(C963), "", VLOOKUP(C963, Poke_Ref!B:D, 3, FALSE) )</f>
        <v/>
      </c>
      <c r="X963" s="120" t="str">
        <f>IF( ISBLANK(C963), "", VLOOKUP(C963, Poke_Ref!B:E, 4, FALSE) )</f>
        <v/>
      </c>
      <c r="Y963" s="128"/>
      <c r="Z963" s="128"/>
      <c r="AA963" s="128"/>
      <c r="AB963" s="128"/>
      <c r="AC963" s="122" t="e">
        <f>IF(VLOOKUP(C963,Hidden_Abilities!B$2:C989, 2, FALSE) = J963, "YES", "NO")</f>
        <v>#N/A</v>
      </c>
    </row>
    <row r="964" spans="1:29" ht="26.25" customHeight="1" x14ac:dyDescent="0.2">
      <c r="A964" s="87"/>
      <c r="B964" s="111" t="str">
        <f t="array" aca="1" ref="B964" ca="1">IFERROR(IMAGE(INDEX(Poke_Ref!$C$2:$C$745, MATCH(C964, Poke_Ref!$B$2:$B$745,0)), 3), "")</f>
        <v/>
      </c>
      <c r="C964" s="128"/>
      <c r="D964" s="128"/>
      <c r="E964" s="129"/>
      <c r="F964" s="128"/>
      <c r="G964" s="129"/>
      <c r="H964" s="128"/>
      <c r="I964" s="128"/>
      <c r="J964" s="128"/>
      <c r="K964" s="128"/>
      <c r="L964" s="129"/>
      <c r="M964" s="129"/>
      <c r="N964" s="129"/>
      <c r="O964" s="129"/>
      <c r="P964" s="129"/>
      <c r="Q964" s="129"/>
      <c r="R964" s="117">
        <f t="shared" si="0"/>
        <v>0</v>
      </c>
      <c r="S964" s="118">
        <f t="shared" si="1"/>
        <v>0</v>
      </c>
      <c r="T964" s="128"/>
      <c r="U964" s="128"/>
      <c r="V964" s="119"/>
      <c r="W964" s="119" t="str">
        <f>IF( ISBLANK(C964), "", VLOOKUP(C964, Poke_Ref!B:D, 3, FALSE) )</f>
        <v/>
      </c>
      <c r="X964" s="120" t="str">
        <f>IF( ISBLANK(C964), "", VLOOKUP(C964, Poke_Ref!B:E, 4, FALSE) )</f>
        <v/>
      </c>
      <c r="Y964" s="128"/>
      <c r="Z964" s="128"/>
      <c r="AA964" s="128"/>
      <c r="AB964" s="128"/>
      <c r="AC964" s="122" t="e">
        <f>IF(VLOOKUP(C964,Hidden_Abilities!B$2:C989, 2, FALSE) = J964, "YES", "NO")</f>
        <v>#N/A</v>
      </c>
    </row>
    <row r="965" spans="1:29" ht="26.25" customHeight="1" x14ac:dyDescent="0.2">
      <c r="A965" s="87"/>
      <c r="B965" s="111" t="str">
        <f t="array" aca="1" ref="B965" ca="1">IFERROR(IMAGE(INDEX(Poke_Ref!$C$2:$C$745, MATCH(C965, Poke_Ref!$B$2:$B$745,0)), 3), "")</f>
        <v/>
      </c>
      <c r="C965" s="128"/>
      <c r="D965" s="128"/>
      <c r="E965" s="129"/>
      <c r="F965" s="128"/>
      <c r="G965" s="129"/>
      <c r="H965" s="128"/>
      <c r="I965" s="128"/>
      <c r="J965" s="128"/>
      <c r="K965" s="128"/>
      <c r="L965" s="129"/>
      <c r="M965" s="129"/>
      <c r="N965" s="129"/>
      <c r="O965" s="129"/>
      <c r="P965" s="129"/>
      <c r="Q965" s="129"/>
      <c r="R965" s="117">
        <f t="shared" si="0"/>
        <v>0</v>
      </c>
      <c r="S965" s="118">
        <f t="shared" si="1"/>
        <v>0</v>
      </c>
      <c r="T965" s="128"/>
      <c r="U965" s="128"/>
      <c r="V965" s="119"/>
      <c r="W965" s="119" t="str">
        <f>IF( ISBLANK(C965), "", VLOOKUP(C965, Poke_Ref!B:D, 3, FALSE) )</f>
        <v/>
      </c>
      <c r="X965" s="120" t="str">
        <f>IF( ISBLANK(C965), "", VLOOKUP(C965, Poke_Ref!B:E, 4, FALSE) )</f>
        <v/>
      </c>
      <c r="Y965" s="128"/>
      <c r="Z965" s="128"/>
      <c r="AA965" s="128"/>
      <c r="AB965" s="128"/>
      <c r="AC965" s="122" t="e">
        <f>IF(VLOOKUP(C965,Hidden_Abilities!B$2:C989, 2, FALSE) = J965, "YES", "NO")</f>
        <v>#N/A</v>
      </c>
    </row>
    <row r="966" spans="1:29" ht="26.25" customHeight="1" x14ac:dyDescent="0.2">
      <c r="A966" s="87"/>
      <c r="B966" s="111" t="str">
        <f t="array" aca="1" ref="B966" ca="1">IFERROR(IMAGE(INDEX(Poke_Ref!$C$2:$C$745, MATCH(C966, Poke_Ref!$B$2:$B$745,0)), 3), "")</f>
        <v/>
      </c>
      <c r="C966" s="128"/>
      <c r="D966" s="128"/>
      <c r="E966" s="129"/>
      <c r="F966" s="128"/>
      <c r="G966" s="129"/>
      <c r="H966" s="128"/>
      <c r="I966" s="128"/>
      <c r="J966" s="128"/>
      <c r="K966" s="128"/>
      <c r="L966" s="129"/>
      <c r="M966" s="129"/>
      <c r="N966" s="129"/>
      <c r="O966" s="129"/>
      <c r="P966" s="129"/>
      <c r="Q966" s="129"/>
      <c r="R966" s="117">
        <f t="shared" si="0"/>
        <v>0</v>
      </c>
      <c r="S966" s="118">
        <f t="shared" si="1"/>
        <v>0</v>
      </c>
      <c r="T966" s="128"/>
      <c r="U966" s="128"/>
      <c r="V966" s="119"/>
      <c r="W966" s="119" t="str">
        <f>IF( ISBLANK(C966), "", VLOOKUP(C966, Poke_Ref!B:D, 3, FALSE) )</f>
        <v/>
      </c>
      <c r="X966" s="120" t="str">
        <f>IF( ISBLANK(C966), "", VLOOKUP(C966, Poke_Ref!B:E, 4, FALSE) )</f>
        <v/>
      </c>
      <c r="Y966" s="128"/>
      <c r="Z966" s="128"/>
      <c r="AA966" s="128"/>
      <c r="AB966" s="128"/>
      <c r="AC966" s="122" t="e">
        <f>IF(VLOOKUP(C966,Hidden_Abilities!B$2:C989, 2, FALSE) = J966, "YES", "NO")</f>
        <v>#N/A</v>
      </c>
    </row>
    <row r="967" spans="1:29" ht="26.25" customHeight="1" x14ac:dyDescent="0.2">
      <c r="A967" s="87"/>
      <c r="B967" s="111" t="str">
        <f t="array" aca="1" ref="B967" ca="1">IFERROR(IMAGE(INDEX(Poke_Ref!$C$2:$C$745, MATCH(C967, Poke_Ref!$B$2:$B$745,0)), 3), "")</f>
        <v/>
      </c>
      <c r="C967" s="128"/>
      <c r="D967" s="128"/>
      <c r="E967" s="129"/>
      <c r="F967" s="128"/>
      <c r="G967" s="129"/>
      <c r="H967" s="128"/>
      <c r="I967" s="128"/>
      <c r="J967" s="128"/>
      <c r="K967" s="128"/>
      <c r="L967" s="129"/>
      <c r="M967" s="129"/>
      <c r="N967" s="129"/>
      <c r="O967" s="129"/>
      <c r="P967" s="129"/>
      <c r="Q967" s="129"/>
      <c r="R967" s="117">
        <f t="shared" si="0"/>
        <v>0</v>
      </c>
      <c r="S967" s="118">
        <f t="shared" si="1"/>
        <v>0</v>
      </c>
      <c r="T967" s="128"/>
      <c r="U967" s="128"/>
      <c r="V967" s="119"/>
      <c r="W967" s="119" t="str">
        <f>IF( ISBLANK(C967), "", VLOOKUP(C967, Poke_Ref!B:D, 3, FALSE) )</f>
        <v/>
      </c>
      <c r="X967" s="120" t="str">
        <f>IF( ISBLANK(C967), "", VLOOKUP(C967, Poke_Ref!B:E, 4, FALSE) )</f>
        <v/>
      </c>
      <c r="Y967" s="128"/>
      <c r="Z967" s="128"/>
      <c r="AA967" s="128"/>
      <c r="AB967" s="128"/>
      <c r="AC967" s="122" t="e">
        <f>IF(VLOOKUP(C967,Hidden_Abilities!B$2:C989, 2, FALSE) = J967, "YES", "NO")</f>
        <v>#N/A</v>
      </c>
    </row>
    <row r="968" spans="1:29" ht="26.25" customHeight="1" x14ac:dyDescent="0.2">
      <c r="A968" s="87"/>
      <c r="B968" s="111" t="str">
        <f t="array" aca="1" ref="B968" ca="1">IFERROR(IMAGE(INDEX(Poke_Ref!$C$2:$C$745, MATCH(C968, Poke_Ref!$B$2:$B$745,0)), 3), "")</f>
        <v/>
      </c>
      <c r="C968" s="128"/>
      <c r="D968" s="128"/>
      <c r="E968" s="129"/>
      <c r="F968" s="128"/>
      <c r="G968" s="129"/>
      <c r="H968" s="128"/>
      <c r="I968" s="128"/>
      <c r="J968" s="128"/>
      <c r="K968" s="128"/>
      <c r="L968" s="129"/>
      <c r="M968" s="129"/>
      <c r="N968" s="129"/>
      <c r="O968" s="129"/>
      <c r="P968" s="129"/>
      <c r="Q968" s="129"/>
      <c r="R968" s="117">
        <f t="shared" si="0"/>
        <v>0</v>
      </c>
      <c r="S968" s="118">
        <f t="shared" si="1"/>
        <v>0</v>
      </c>
      <c r="T968" s="128"/>
      <c r="U968" s="128"/>
      <c r="V968" s="119"/>
      <c r="W968" s="119" t="str">
        <f>IF( ISBLANK(C968), "", VLOOKUP(C968, Poke_Ref!B:D, 3, FALSE) )</f>
        <v/>
      </c>
      <c r="X968" s="120" t="str">
        <f>IF( ISBLANK(C968), "", VLOOKUP(C968, Poke_Ref!B:E, 4, FALSE) )</f>
        <v/>
      </c>
      <c r="Y968" s="128"/>
      <c r="Z968" s="128"/>
      <c r="AA968" s="128"/>
      <c r="AB968" s="128"/>
      <c r="AC968" s="122" t="e">
        <f>IF(VLOOKUP(C968,Hidden_Abilities!B$2:C989, 2, FALSE) = J968, "YES", "NO")</f>
        <v>#N/A</v>
      </c>
    </row>
    <row r="969" spans="1:29" ht="26.25" customHeight="1" x14ac:dyDescent="0.2">
      <c r="A969" s="87"/>
      <c r="B969" s="111" t="str">
        <f t="array" aca="1" ref="B969" ca="1">IFERROR(IMAGE(INDEX(Poke_Ref!$C$2:$C$745, MATCH(C969, Poke_Ref!$B$2:$B$745,0)), 3), "")</f>
        <v/>
      </c>
      <c r="C969" s="128"/>
      <c r="D969" s="128"/>
      <c r="E969" s="129"/>
      <c r="F969" s="128"/>
      <c r="G969" s="129"/>
      <c r="H969" s="128"/>
      <c r="I969" s="128"/>
      <c r="J969" s="128"/>
      <c r="K969" s="128"/>
      <c r="L969" s="129"/>
      <c r="M969" s="129"/>
      <c r="N969" s="129"/>
      <c r="O969" s="129"/>
      <c r="P969" s="129"/>
      <c r="Q969" s="129"/>
      <c r="R969" s="117">
        <f t="shared" si="0"/>
        <v>0</v>
      </c>
      <c r="S969" s="118">
        <f t="shared" si="1"/>
        <v>0</v>
      </c>
      <c r="T969" s="128"/>
      <c r="U969" s="128"/>
      <c r="V969" s="119"/>
      <c r="W969" s="119" t="str">
        <f>IF( ISBLANK(C969), "", VLOOKUP(C969, Poke_Ref!B:D, 3, FALSE) )</f>
        <v/>
      </c>
      <c r="X969" s="120" t="str">
        <f>IF( ISBLANK(C969), "", VLOOKUP(C969, Poke_Ref!B:E, 4, FALSE) )</f>
        <v/>
      </c>
      <c r="Y969" s="128"/>
      <c r="Z969" s="128"/>
      <c r="AA969" s="128"/>
      <c r="AB969" s="128"/>
      <c r="AC969" s="122" t="e">
        <f>IF(VLOOKUP(C969,Hidden_Abilities!B$2:C989, 2, FALSE) = J969, "YES", "NO")</f>
        <v>#N/A</v>
      </c>
    </row>
    <row r="970" spans="1:29" ht="26.25" customHeight="1" x14ac:dyDescent="0.2">
      <c r="A970" s="87"/>
      <c r="B970" s="111" t="str">
        <f t="array" aca="1" ref="B970" ca="1">IFERROR(IMAGE(INDEX(Poke_Ref!$C$2:$C$745, MATCH(C970, Poke_Ref!$B$2:$B$745,0)), 3), "")</f>
        <v/>
      </c>
      <c r="C970" s="128"/>
      <c r="D970" s="128"/>
      <c r="E970" s="129"/>
      <c r="F970" s="128"/>
      <c r="G970" s="129"/>
      <c r="H970" s="128"/>
      <c r="I970" s="128"/>
      <c r="J970" s="128"/>
      <c r="K970" s="128"/>
      <c r="L970" s="129"/>
      <c r="M970" s="129"/>
      <c r="N970" s="129"/>
      <c r="O970" s="129"/>
      <c r="P970" s="129"/>
      <c r="Q970" s="129"/>
      <c r="R970" s="117">
        <f t="shared" si="0"/>
        <v>0</v>
      </c>
      <c r="S970" s="118">
        <f t="shared" si="1"/>
        <v>0</v>
      </c>
      <c r="T970" s="128"/>
      <c r="U970" s="128"/>
      <c r="V970" s="119"/>
      <c r="W970" s="119" t="str">
        <f>IF( ISBLANK(C970), "", VLOOKUP(C970, Poke_Ref!B:D, 3, FALSE) )</f>
        <v/>
      </c>
      <c r="X970" s="120" t="str">
        <f>IF( ISBLANK(C970), "", VLOOKUP(C970, Poke_Ref!B:E, 4, FALSE) )</f>
        <v/>
      </c>
      <c r="Y970" s="128"/>
      <c r="Z970" s="128"/>
      <c r="AA970" s="128"/>
      <c r="AB970" s="128"/>
      <c r="AC970" s="122" t="e">
        <f>IF(VLOOKUP(C970,Hidden_Abilities!B$2:C989, 2, FALSE) = J970, "YES", "NO")</f>
        <v>#N/A</v>
      </c>
    </row>
    <row r="971" spans="1:29" ht="26.25" customHeight="1" x14ac:dyDescent="0.2">
      <c r="A971" s="87"/>
      <c r="B971" s="111" t="str">
        <f t="array" aca="1" ref="B971" ca="1">IFERROR(IMAGE(INDEX(Poke_Ref!$C$2:$C$745, MATCH(C971, Poke_Ref!$B$2:$B$745,0)), 3), "")</f>
        <v/>
      </c>
      <c r="C971" s="128"/>
      <c r="D971" s="128"/>
      <c r="E971" s="129"/>
      <c r="F971" s="128"/>
      <c r="G971" s="129"/>
      <c r="H971" s="128"/>
      <c r="I971" s="128"/>
      <c r="J971" s="128"/>
      <c r="K971" s="128"/>
      <c r="L971" s="129"/>
      <c r="M971" s="129"/>
      <c r="N971" s="129"/>
      <c r="O971" s="129"/>
      <c r="P971" s="129"/>
      <c r="Q971" s="129"/>
      <c r="R971" s="117">
        <f t="shared" si="0"/>
        <v>0</v>
      </c>
      <c r="S971" s="118">
        <f t="shared" si="1"/>
        <v>0</v>
      </c>
      <c r="T971" s="128"/>
      <c r="U971" s="128"/>
      <c r="V971" s="119"/>
      <c r="W971" s="119" t="str">
        <f>IF( ISBLANK(C971), "", VLOOKUP(C971, Poke_Ref!B:D, 3, FALSE) )</f>
        <v/>
      </c>
      <c r="X971" s="120" t="str">
        <f>IF( ISBLANK(C971), "", VLOOKUP(C971, Poke_Ref!B:E, 4, FALSE) )</f>
        <v/>
      </c>
      <c r="Y971" s="128"/>
      <c r="Z971" s="128"/>
      <c r="AA971" s="128"/>
      <c r="AB971" s="128"/>
      <c r="AC971" s="122" t="e">
        <f>IF(VLOOKUP(C971,Hidden_Abilities!B$2:C989, 2, FALSE) = J971, "YES", "NO")</f>
        <v>#N/A</v>
      </c>
    </row>
    <row r="972" spans="1:29" ht="26.25" customHeight="1" x14ac:dyDescent="0.2">
      <c r="A972" s="87"/>
      <c r="B972" s="111" t="str">
        <f t="array" aca="1" ref="B972" ca="1">IFERROR(IMAGE(INDEX(Poke_Ref!$C$2:$C$745, MATCH(C972, Poke_Ref!$B$2:$B$745,0)), 3), "")</f>
        <v/>
      </c>
      <c r="C972" s="128"/>
      <c r="D972" s="128"/>
      <c r="E972" s="129"/>
      <c r="F972" s="128"/>
      <c r="G972" s="129"/>
      <c r="H972" s="128"/>
      <c r="I972" s="128"/>
      <c r="J972" s="128"/>
      <c r="K972" s="128"/>
      <c r="L972" s="129"/>
      <c r="M972" s="129"/>
      <c r="N972" s="129"/>
      <c r="O972" s="129"/>
      <c r="P972" s="129"/>
      <c r="Q972" s="129"/>
      <c r="R972" s="117">
        <f t="shared" si="0"/>
        <v>0</v>
      </c>
      <c r="S972" s="118">
        <f t="shared" si="1"/>
        <v>0</v>
      </c>
      <c r="T972" s="128"/>
      <c r="U972" s="128"/>
      <c r="V972" s="119"/>
      <c r="W972" s="119" t="str">
        <f>IF( ISBLANK(C972), "", VLOOKUP(C972, Poke_Ref!B:D, 3, FALSE) )</f>
        <v/>
      </c>
      <c r="X972" s="120" t="str">
        <f>IF( ISBLANK(C972), "", VLOOKUP(C972, Poke_Ref!B:E, 4, FALSE) )</f>
        <v/>
      </c>
      <c r="Y972" s="128"/>
      <c r="Z972" s="128"/>
      <c r="AA972" s="128"/>
      <c r="AB972" s="128"/>
      <c r="AC972" s="122" t="e">
        <f>IF(VLOOKUP(C972,Hidden_Abilities!B$2:C989, 2, FALSE) = J972, "YES", "NO")</f>
        <v>#N/A</v>
      </c>
    </row>
    <row r="973" spans="1:29" ht="26.25" customHeight="1" x14ac:dyDescent="0.2">
      <c r="A973" s="87"/>
      <c r="B973" s="111" t="str">
        <f t="array" aca="1" ref="B973" ca="1">IFERROR(IMAGE(INDEX(Poke_Ref!$C$2:$C$745, MATCH(C973, Poke_Ref!$B$2:$B$745,0)), 3), "")</f>
        <v/>
      </c>
      <c r="C973" s="128"/>
      <c r="D973" s="128"/>
      <c r="E973" s="129"/>
      <c r="F973" s="128"/>
      <c r="G973" s="129"/>
      <c r="H973" s="128"/>
      <c r="I973" s="128"/>
      <c r="J973" s="128"/>
      <c r="K973" s="128"/>
      <c r="L973" s="129"/>
      <c r="M973" s="129"/>
      <c r="N973" s="129"/>
      <c r="O973" s="129"/>
      <c r="P973" s="129"/>
      <c r="Q973" s="129"/>
      <c r="R973" s="117">
        <f t="shared" si="0"/>
        <v>0</v>
      </c>
      <c r="S973" s="118">
        <f t="shared" si="1"/>
        <v>0</v>
      </c>
      <c r="T973" s="128"/>
      <c r="U973" s="128"/>
      <c r="V973" s="119"/>
      <c r="W973" s="119" t="str">
        <f>IF( ISBLANK(C973), "", VLOOKUP(C973, Poke_Ref!B:D, 3, FALSE) )</f>
        <v/>
      </c>
      <c r="X973" s="120" t="str">
        <f>IF( ISBLANK(C973), "", VLOOKUP(C973, Poke_Ref!B:E, 4, FALSE) )</f>
        <v/>
      </c>
      <c r="Y973" s="128"/>
      <c r="Z973" s="128"/>
      <c r="AA973" s="128"/>
      <c r="AB973" s="128"/>
      <c r="AC973" s="122" t="e">
        <f>IF(VLOOKUP(C973,Hidden_Abilities!B$2:C989, 2, FALSE) = J973, "YES", "NO")</f>
        <v>#N/A</v>
      </c>
    </row>
    <row r="974" spans="1:29" ht="26.25" customHeight="1" x14ac:dyDescent="0.2">
      <c r="A974" s="87"/>
      <c r="B974" s="111" t="str">
        <f t="array" aca="1" ref="B974" ca="1">IFERROR(IMAGE(INDEX(Poke_Ref!$C$2:$C$745, MATCH(C974, Poke_Ref!$B$2:$B$745,0)), 3), "")</f>
        <v/>
      </c>
      <c r="C974" s="128"/>
      <c r="D974" s="128"/>
      <c r="E974" s="129"/>
      <c r="F974" s="128"/>
      <c r="G974" s="129"/>
      <c r="H974" s="128"/>
      <c r="I974" s="128"/>
      <c r="J974" s="128"/>
      <c r="K974" s="128"/>
      <c r="L974" s="129"/>
      <c r="M974" s="129"/>
      <c r="N974" s="129"/>
      <c r="O974" s="129"/>
      <c r="P974" s="129"/>
      <c r="Q974" s="129"/>
      <c r="R974" s="117">
        <f t="shared" si="0"/>
        <v>0</v>
      </c>
      <c r="S974" s="118">
        <f t="shared" si="1"/>
        <v>0</v>
      </c>
      <c r="T974" s="128"/>
      <c r="U974" s="128"/>
      <c r="V974" s="119"/>
      <c r="W974" s="119" t="str">
        <f>IF( ISBLANK(C974), "", VLOOKUP(C974, Poke_Ref!B:D, 3, FALSE) )</f>
        <v/>
      </c>
      <c r="X974" s="120" t="str">
        <f>IF( ISBLANK(C974), "", VLOOKUP(C974, Poke_Ref!B:E, 4, FALSE) )</f>
        <v/>
      </c>
      <c r="Y974" s="128"/>
      <c r="Z974" s="128"/>
      <c r="AA974" s="128"/>
      <c r="AB974" s="128"/>
      <c r="AC974" s="122" t="e">
        <f>IF(VLOOKUP(C974,Hidden_Abilities!B$2:C989, 2, FALSE) = J974, "YES", "NO")</f>
        <v>#N/A</v>
      </c>
    </row>
    <row r="975" spans="1:29" ht="26.25" customHeight="1" x14ac:dyDescent="0.2">
      <c r="A975" s="87"/>
      <c r="B975" s="111" t="str">
        <f t="array" aca="1" ref="B975" ca="1">IFERROR(IMAGE(INDEX(Poke_Ref!$C$2:$C$745, MATCH(C975, Poke_Ref!$B$2:$B$745,0)), 3), "")</f>
        <v/>
      </c>
      <c r="C975" s="128"/>
      <c r="D975" s="128"/>
      <c r="E975" s="129"/>
      <c r="F975" s="128"/>
      <c r="G975" s="129"/>
      <c r="H975" s="128"/>
      <c r="I975" s="128"/>
      <c r="J975" s="128"/>
      <c r="K975" s="128"/>
      <c r="L975" s="129"/>
      <c r="M975" s="129"/>
      <c r="N975" s="129"/>
      <c r="O975" s="129"/>
      <c r="P975" s="129"/>
      <c r="Q975" s="129"/>
      <c r="R975" s="117">
        <f t="shared" si="0"/>
        <v>0</v>
      </c>
      <c r="S975" s="118">
        <f t="shared" si="1"/>
        <v>0</v>
      </c>
      <c r="T975" s="128"/>
      <c r="U975" s="128"/>
      <c r="V975" s="119"/>
      <c r="W975" s="119" t="str">
        <f>IF( ISBLANK(C975), "", VLOOKUP(C975, Poke_Ref!B:D, 3, FALSE) )</f>
        <v/>
      </c>
      <c r="X975" s="120" t="str">
        <f>IF( ISBLANK(C975), "", VLOOKUP(C975, Poke_Ref!B:E, 4, FALSE) )</f>
        <v/>
      </c>
      <c r="Y975" s="128"/>
      <c r="Z975" s="128"/>
      <c r="AA975" s="128"/>
      <c r="AB975" s="128"/>
      <c r="AC975" s="122" t="e">
        <f>IF(VLOOKUP(C975,Hidden_Abilities!B$2:C989, 2, FALSE) = J975, "YES", "NO")</f>
        <v>#N/A</v>
      </c>
    </row>
    <row r="976" spans="1:29" ht="26.25" customHeight="1" x14ac:dyDescent="0.2">
      <c r="A976" s="87"/>
      <c r="B976" s="111" t="str">
        <f t="array" aca="1" ref="B976" ca="1">IFERROR(IMAGE(INDEX(Poke_Ref!$C$2:$C$745, MATCH(C976, Poke_Ref!$B$2:$B$745,0)), 3), "")</f>
        <v/>
      </c>
      <c r="C976" s="128"/>
      <c r="D976" s="128"/>
      <c r="E976" s="129"/>
      <c r="F976" s="128"/>
      <c r="G976" s="129"/>
      <c r="H976" s="128"/>
      <c r="I976" s="128"/>
      <c r="J976" s="128"/>
      <c r="K976" s="128"/>
      <c r="L976" s="129"/>
      <c r="M976" s="129"/>
      <c r="N976" s="129"/>
      <c r="O976" s="129"/>
      <c r="P976" s="129"/>
      <c r="Q976" s="129"/>
      <c r="R976" s="117">
        <f t="shared" si="0"/>
        <v>0</v>
      </c>
      <c r="S976" s="118">
        <f t="shared" si="1"/>
        <v>0</v>
      </c>
      <c r="T976" s="128"/>
      <c r="U976" s="128"/>
      <c r="V976" s="119"/>
      <c r="W976" s="119" t="str">
        <f>IF( ISBLANK(C976), "", VLOOKUP(C976, Poke_Ref!B:D, 3, FALSE) )</f>
        <v/>
      </c>
      <c r="X976" s="120" t="str">
        <f>IF( ISBLANK(C976), "", VLOOKUP(C976, Poke_Ref!B:E, 4, FALSE) )</f>
        <v/>
      </c>
      <c r="Y976" s="128"/>
      <c r="Z976" s="128"/>
      <c r="AA976" s="128"/>
      <c r="AB976" s="128"/>
      <c r="AC976" s="122" t="e">
        <f>IF(VLOOKUP(C976,Hidden_Abilities!B$2:C989, 2, FALSE) = J976, "YES", "NO")</f>
        <v>#N/A</v>
      </c>
    </row>
    <row r="977" spans="1:29" ht="26.25" customHeight="1" x14ac:dyDescent="0.2">
      <c r="A977" s="87"/>
      <c r="B977" s="111" t="str">
        <f t="array" aca="1" ref="B977" ca="1">IFERROR(IMAGE(INDEX(Poke_Ref!$C$2:$C$745, MATCH(C977, Poke_Ref!$B$2:$B$745,0)), 3), "")</f>
        <v/>
      </c>
      <c r="C977" s="128"/>
      <c r="D977" s="128"/>
      <c r="E977" s="129"/>
      <c r="F977" s="128"/>
      <c r="G977" s="129"/>
      <c r="H977" s="128"/>
      <c r="I977" s="128"/>
      <c r="J977" s="128"/>
      <c r="K977" s="128"/>
      <c r="L977" s="129"/>
      <c r="M977" s="129"/>
      <c r="N977" s="129"/>
      <c r="O977" s="129"/>
      <c r="P977" s="129"/>
      <c r="Q977" s="129"/>
      <c r="R977" s="117">
        <f t="shared" si="0"/>
        <v>0</v>
      </c>
      <c r="S977" s="118">
        <f t="shared" si="1"/>
        <v>0</v>
      </c>
      <c r="T977" s="128"/>
      <c r="U977" s="128"/>
      <c r="V977" s="119"/>
      <c r="W977" s="119" t="str">
        <f>IF( ISBLANK(C977), "", VLOOKUP(C977, Poke_Ref!B:D, 3, FALSE) )</f>
        <v/>
      </c>
      <c r="X977" s="120" t="str">
        <f>IF( ISBLANK(C977), "", VLOOKUP(C977, Poke_Ref!B:E, 4, FALSE) )</f>
        <v/>
      </c>
      <c r="Y977" s="128"/>
      <c r="Z977" s="128"/>
      <c r="AA977" s="128"/>
      <c r="AB977" s="128"/>
      <c r="AC977" s="122" t="e">
        <f>IF(VLOOKUP(C977,Hidden_Abilities!B$2:C989, 2, FALSE) = J977, "YES", "NO")</f>
        <v>#N/A</v>
      </c>
    </row>
    <row r="978" spans="1:29" ht="26.25" customHeight="1" x14ac:dyDescent="0.2">
      <c r="A978" s="87"/>
      <c r="B978" s="111" t="str">
        <f t="array" aca="1" ref="B978" ca="1">IFERROR(IMAGE(INDEX(Poke_Ref!$C$2:$C$745, MATCH(C978, Poke_Ref!$B$2:$B$745,0)), 3), "")</f>
        <v/>
      </c>
      <c r="C978" s="128"/>
      <c r="D978" s="128"/>
      <c r="E978" s="129"/>
      <c r="F978" s="128"/>
      <c r="G978" s="129"/>
      <c r="H978" s="128"/>
      <c r="I978" s="128"/>
      <c r="J978" s="128"/>
      <c r="K978" s="128"/>
      <c r="L978" s="129"/>
      <c r="M978" s="129"/>
      <c r="N978" s="129"/>
      <c r="O978" s="129"/>
      <c r="P978" s="129"/>
      <c r="Q978" s="129"/>
      <c r="R978" s="117">
        <f t="shared" si="0"/>
        <v>0</v>
      </c>
      <c r="S978" s="118">
        <f t="shared" si="1"/>
        <v>0</v>
      </c>
      <c r="T978" s="128"/>
      <c r="U978" s="128"/>
      <c r="V978" s="119"/>
      <c r="W978" s="119" t="str">
        <f>IF( ISBLANK(C978), "", VLOOKUP(C978, Poke_Ref!B:D, 3, FALSE) )</f>
        <v/>
      </c>
      <c r="X978" s="120" t="str">
        <f>IF( ISBLANK(C978), "", VLOOKUP(C978, Poke_Ref!B:E, 4, FALSE) )</f>
        <v/>
      </c>
      <c r="Y978" s="128"/>
      <c r="Z978" s="128"/>
      <c r="AA978" s="128"/>
      <c r="AB978" s="128"/>
      <c r="AC978" s="122" t="e">
        <f>IF(VLOOKUP(C978,Hidden_Abilities!B$2:C989, 2, FALSE) = J978, "YES", "NO")</f>
        <v>#N/A</v>
      </c>
    </row>
    <row r="979" spans="1:29" ht="26.25" customHeight="1" x14ac:dyDescent="0.2">
      <c r="A979" s="87"/>
      <c r="B979" s="111" t="str">
        <f t="array" aca="1" ref="B979" ca="1">IFERROR(IMAGE(INDEX(Poke_Ref!$C$2:$C$745, MATCH(C979, Poke_Ref!$B$2:$B$745,0)), 3), "")</f>
        <v/>
      </c>
      <c r="C979" s="128"/>
      <c r="D979" s="128"/>
      <c r="E979" s="129"/>
      <c r="F979" s="128"/>
      <c r="G979" s="129"/>
      <c r="H979" s="128"/>
      <c r="I979" s="128"/>
      <c r="J979" s="128"/>
      <c r="K979" s="128"/>
      <c r="L979" s="129"/>
      <c r="M979" s="129"/>
      <c r="N979" s="129"/>
      <c r="O979" s="129"/>
      <c r="P979" s="129"/>
      <c r="Q979" s="129"/>
      <c r="R979" s="117">
        <f t="shared" si="0"/>
        <v>0</v>
      </c>
      <c r="S979" s="118">
        <f t="shared" si="1"/>
        <v>0</v>
      </c>
      <c r="T979" s="128"/>
      <c r="U979" s="128"/>
      <c r="V979" s="119"/>
      <c r="W979" s="119" t="str">
        <f>IF( ISBLANK(C979), "", VLOOKUP(C979, Poke_Ref!B:D, 3, FALSE) )</f>
        <v/>
      </c>
      <c r="X979" s="120" t="str">
        <f>IF( ISBLANK(C979), "", VLOOKUP(C979, Poke_Ref!B:E, 4, FALSE) )</f>
        <v/>
      </c>
      <c r="Y979" s="128"/>
      <c r="Z979" s="128"/>
      <c r="AA979" s="128"/>
      <c r="AB979" s="128"/>
      <c r="AC979" s="122" t="e">
        <f>IF(VLOOKUP(C979,Hidden_Abilities!B$2:C989, 2, FALSE) = J979, "YES", "NO")</f>
        <v>#N/A</v>
      </c>
    </row>
    <row r="980" spans="1:29" ht="26.25" customHeight="1" x14ac:dyDescent="0.2">
      <c r="A980" s="87"/>
      <c r="B980" s="111" t="str">
        <f t="array" aca="1" ref="B980" ca="1">IFERROR(IMAGE(INDEX(Poke_Ref!$C$2:$C$745, MATCH(C980, Poke_Ref!$B$2:$B$745,0)), 3), "")</f>
        <v/>
      </c>
      <c r="C980" s="128"/>
      <c r="D980" s="128"/>
      <c r="E980" s="129"/>
      <c r="F980" s="128"/>
      <c r="G980" s="129"/>
      <c r="H980" s="128"/>
      <c r="I980" s="128"/>
      <c r="J980" s="128"/>
      <c r="K980" s="128"/>
      <c r="L980" s="129"/>
      <c r="M980" s="129"/>
      <c r="N980" s="129"/>
      <c r="O980" s="129"/>
      <c r="P980" s="129"/>
      <c r="Q980" s="129"/>
      <c r="R980" s="117">
        <f t="shared" si="0"/>
        <v>0</v>
      </c>
      <c r="S980" s="118">
        <f t="shared" si="1"/>
        <v>0</v>
      </c>
      <c r="T980" s="128"/>
      <c r="U980" s="128"/>
      <c r="V980" s="119"/>
      <c r="W980" s="119" t="str">
        <f>IF( ISBLANK(C980), "", VLOOKUP(C980, Poke_Ref!B:D, 3, FALSE) )</f>
        <v/>
      </c>
      <c r="X980" s="120" t="str">
        <f>IF( ISBLANK(C980), "", VLOOKUP(C980, Poke_Ref!B:E, 4, FALSE) )</f>
        <v/>
      </c>
      <c r="Y980" s="128"/>
      <c r="Z980" s="128"/>
      <c r="AA980" s="128"/>
      <c r="AB980" s="128"/>
      <c r="AC980" s="122" t="e">
        <f>IF(VLOOKUP(C980,Hidden_Abilities!B$2:C989, 2, FALSE) = J980, "YES", "NO")</f>
        <v>#N/A</v>
      </c>
    </row>
    <row r="981" spans="1:29" ht="26.25" customHeight="1" x14ac:dyDescent="0.2">
      <c r="A981" s="87"/>
      <c r="B981" s="111" t="str">
        <f t="array" aca="1" ref="B981" ca="1">IFERROR(IMAGE(INDEX(Poke_Ref!$C$2:$C$745, MATCH(C981, Poke_Ref!$B$2:$B$745,0)), 3), "")</f>
        <v/>
      </c>
      <c r="C981" s="128"/>
      <c r="D981" s="128"/>
      <c r="E981" s="129"/>
      <c r="F981" s="128"/>
      <c r="G981" s="129"/>
      <c r="H981" s="128"/>
      <c r="I981" s="128"/>
      <c r="J981" s="128"/>
      <c r="K981" s="128"/>
      <c r="L981" s="129"/>
      <c r="M981" s="129"/>
      <c r="N981" s="129"/>
      <c r="O981" s="129"/>
      <c r="P981" s="129"/>
      <c r="Q981" s="129"/>
      <c r="R981" s="117">
        <f t="shared" si="0"/>
        <v>0</v>
      </c>
      <c r="S981" s="118">
        <f t="shared" si="1"/>
        <v>0</v>
      </c>
      <c r="T981" s="128"/>
      <c r="U981" s="128"/>
      <c r="V981" s="119"/>
      <c r="W981" s="119" t="str">
        <f>IF( ISBLANK(C981), "", VLOOKUP(C981, Poke_Ref!B:D, 3, FALSE) )</f>
        <v/>
      </c>
      <c r="X981" s="120" t="str">
        <f>IF( ISBLANK(C981), "", VLOOKUP(C981, Poke_Ref!B:E, 4, FALSE) )</f>
        <v/>
      </c>
      <c r="Y981" s="128"/>
      <c r="Z981" s="128"/>
      <c r="AA981" s="128"/>
      <c r="AB981" s="128"/>
      <c r="AC981" s="122" t="e">
        <f>IF(VLOOKUP(C981,Hidden_Abilities!B$2:C989, 2, FALSE) = J981, "YES", "NO")</f>
        <v>#N/A</v>
      </c>
    </row>
    <row r="982" spans="1:29" ht="26.25" customHeight="1" x14ac:dyDescent="0.2">
      <c r="A982" s="87"/>
      <c r="B982" s="111" t="str">
        <f t="array" aca="1" ref="B982" ca="1">IFERROR(IMAGE(INDEX(Poke_Ref!$C$2:$C$745, MATCH(C982, Poke_Ref!$B$2:$B$745,0)), 3), "")</f>
        <v/>
      </c>
      <c r="C982" s="128"/>
      <c r="D982" s="128"/>
      <c r="E982" s="129"/>
      <c r="F982" s="128"/>
      <c r="G982" s="129"/>
      <c r="H982" s="128"/>
      <c r="I982" s="128"/>
      <c r="J982" s="128"/>
      <c r="K982" s="128"/>
      <c r="L982" s="129"/>
      <c r="M982" s="129"/>
      <c r="N982" s="129"/>
      <c r="O982" s="129"/>
      <c r="P982" s="129"/>
      <c r="Q982" s="129"/>
      <c r="R982" s="117">
        <f t="shared" si="0"/>
        <v>0</v>
      </c>
      <c r="S982" s="118">
        <f t="shared" si="1"/>
        <v>0</v>
      </c>
      <c r="T982" s="128"/>
      <c r="U982" s="128"/>
      <c r="V982" s="119"/>
      <c r="W982" s="119" t="str">
        <f>IF( ISBLANK(C982), "", VLOOKUP(C982, Poke_Ref!B:D, 3, FALSE) )</f>
        <v/>
      </c>
      <c r="X982" s="120" t="str">
        <f>IF( ISBLANK(C982), "", VLOOKUP(C982, Poke_Ref!B:E, 4, FALSE) )</f>
        <v/>
      </c>
      <c r="Y982" s="128"/>
      <c r="Z982" s="128"/>
      <c r="AA982" s="128"/>
      <c r="AB982" s="128"/>
      <c r="AC982" s="122" t="e">
        <f>IF(VLOOKUP(C982,Hidden_Abilities!B$2:C989, 2, FALSE) = J982, "YES", "NO")</f>
        <v>#N/A</v>
      </c>
    </row>
    <row r="983" spans="1:29" ht="26.25" customHeight="1" x14ac:dyDescent="0.2">
      <c r="A983" s="87"/>
      <c r="B983" s="111" t="str">
        <f t="array" aca="1" ref="B983" ca="1">IFERROR(IMAGE(INDEX(Poke_Ref!$C$2:$C$745, MATCH(C983, Poke_Ref!$B$2:$B$745,0)), 3), "")</f>
        <v/>
      </c>
      <c r="C983" s="128"/>
      <c r="D983" s="128"/>
      <c r="E983" s="129"/>
      <c r="F983" s="128"/>
      <c r="G983" s="129"/>
      <c r="H983" s="128"/>
      <c r="I983" s="128"/>
      <c r="J983" s="128"/>
      <c r="K983" s="128"/>
      <c r="L983" s="129"/>
      <c r="M983" s="129"/>
      <c r="N983" s="129"/>
      <c r="O983" s="129"/>
      <c r="P983" s="129"/>
      <c r="Q983" s="129"/>
      <c r="R983" s="117">
        <f t="shared" si="0"/>
        <v>0</v>
      </c>
      <c r="S983" s="118">
        <f t="shared" si="1"/>
        <v>0</v>
      </c>
      <c r="T983" s="128"/>
      <c r="U983" s="128"/>
      <c r="V983" s="119"/>
      <c r="W983" s="119" t="str">
        <f>IF( ISBLANK(C983), "", VLOOKUP(C983, Poke_Ref!B:D, 3, FALSE) )</f>
        <v/>
      </c>
      <c r="X983" s="120" t="str">
        <f>IF( ISBLANK(C983), "", VLOOKUP(C983, Poke_Ref!B:E, 4, FALSE) )</f>
        <v/>
      </c>
      <c r="Y983" s="128"/>
      <c r="Z983" s="128"/>
      <c r="AA983" s="128"/>
      <c r="AB983" s="128"/>
      <c r="AC983" s="122" t="e">
        <f>IF(VLOOKUP(C983,Hidden_Abilities!B$2:C989, 2, FALSE) = J983, "YES", "NO")</f>
        <v>#N/A</v>
      </c>
    </row>
    <row r="984" spans="1:29" ht="26.25" customHeight="1" x14ac:dyDescent="0.2">
      <c r="A984" s="87"/>
      <c r="B984" s="111" t="str">
        <f t="array" aca="1" ref="B984" ca="1">IFERROR(IMAGE(INDEX(Poke_Ref!$C$2:$C$745, MATCH(C984, Poke_Ref!$B$2:$B$745,0)), 3), "")</f>
        <v/>
      </c>
      <c r="C984" s="128"/>
      <c r="D984" s="128"/>
      <c r="E984" s="129"/>
      <c r="F984" s="128"/>
      <c r="G984" s="129"/>
      <c r="H984" s="128"/>
      <c r="I984" s="128"/>
      <c r="J984" s="128"/>
      <c r="K984" s="128"/>
      <c r="L984" s="129"/>
      <c r="M984" s="129"/>
      <c r="N984" s="129"/>
      <c r="O984" s="129"/>
      <c r="P984" s="129"/>
      <c r="Q984" s="129"/>
      <c r="R984" s="117">
        <f t="shared" si="0"/>
        <v>0</v>
      </c>
      <c r="S984" s="118">
        <f t="shared" si="1"/>
        <v>0</v>
      </c>
      <c r="T984" s="128"/>
      <c r="U984" s="128"/>
      <c r="V984" s="119"/>
      <c r="W984" s="119" t="str">
        <f>IF( ISBLANK(C984), "", VLOOKUP(C984, Poke_Ref!B:D, 3, FALSE) )</f>
        <v/>
      </c>
      <c r="X984" s="120" t="str">
        <f>IF( ISBLANK(C984), "", VLOOKUP(C984, Poke_Ref!B:E, 4, FALSE) )</f>
        <v/>
      </c>
      <c r="Y984" s="128"/>
      <c r="Z984" s="128"/>
      <c r="AA984" s="128"/>
      <c r="AB984" s="128"/>
      <c r="AC984" s="122" t="e">
        <f>IF(VLOOKUP(C984,Hidden_Abilities!B$2:C989, 2, FALSE) = J984, "YES", "NO")</f>
        <v>#N/A</v>
      </c>
    </row>
    <row r="985" spans="1:29" ht="26.25" customHeight="1" x14ac:dyDescent="0.2">
      <c r="A985" s="87"/>
      <c r="B985" s="111" t="str">
        <f t="array" aca="1" ref="B985" ca="1">IFERROR(IMAGE(INDEX(Poke_Ref!$C$2:$C$745, MATCH(C985, Poke_Ref!$B$2:$B$745,0)), 3), "")</f>
        <v/>
      </c>
      <c r="C985" s="128"/>
      <c r="D985" s="128"/>
      <c r="E985" s="129"/>
      <c r="F985" s="128"/>
      <c r="G985" s="129"/>
      <c r="H985" s="128"/>
      <c r="I985" s="128"/>
      <c r="J985" s="128"/>
      <c r="K985" s="128"/>
      <c r="L985" s="129"/>
      <c r="M985" s="129"/>
      <c r="N985" s="129"/>
      <c r="O985" s="129"/>
      <c r="P985" s="129"/>
      <c r="Q985" s="129"/>
      <c r="R985" s="117">
        <f t="shared" si="0"/>
        <v>0</v>
      </c>
      <c r="S985" s="118">
        <f t="shared" si="1"/>
        <v>0</v>
      </c>
      <c r="T985" s="128"/>
      <c r="U985" s="128"/>
      <c r="V985" s="119"/>
      <c r="W985" s="119" t="str">
        <f>IF( ISBLANK(C985), "", VLOOKUP(C985, Poke_Ref!B:D, 3, FALSE) )</f>
        <v/>
      </c>
      <c r="X985" s="120" t="str">
        <f>IF( ISBLANK(C985), "", VLOOKUP(C985, Poke_Ref!B:E, 4, FALSE) )</f>
        <v/>
      </c>
      <c r="Y985" s="128"/>
      <c r="Z985" s="128"/>
      <c r="AA985" s="128"/>
      <c r="AB985" s="128"/>
      <c r="AC985" s="122" t="e">
        <f>IF(VLOOKUP(C985,Hidden_Abilities!B$2:C989, 2, FALSE) = J985, "YES", "NO")</f>
        <v>#N/A</v>
      </c>
    </row>
    <row r="986" spans="1:29" ht="26.25" customHeight="1" x14ac:dyDescent="0.2">
      <c r="A986" s="87"/>
      <c r="B986" s="111" t="str">
        <f t="array" aca="1" ref="B986" ca="1">IFERROR(IMAGE(INDEX(Poke_Ref!$C$2:$C$745, MATCH(C986, Poke_Ref!$B$2:$B$745,0)), 3), "")</f>
        <v/>
      </c>
      <c r="C986" s="128"/>
      <c r="D986" s="128"/>
      <c r="E986" s="129"/>
      <c r="F986" s="128"/>
      <c r="G986" s="129"/>
      <c r="H986" s="128"/>
      <c r="I986" s="128"/>
      <c r="J986" s="128"/>
      <c r="K986" s="128"/>
      <c r="L986" s="129"/>
      <c r="M986" s="129"/>
      <c r="N986" s="129"/>
      <c r="O986" s="129"/>
      <c r="P986" s="129"/>
      <c r="Q986" s="129"/>
      <c r="R986" s="117">
        <f t="shared" si="0"/>
        <v>0</v>
      </c>
      <c r="S986" s="118">
        <f t="shared" si="1"/>
        <v>0</v>
      </c>
      <c r="T986" s="128"/>
      <c r="U986" s="128"/>
      <c r="V986" s="119"/>
      <c r="W986" s="119" t="str">
        <f>IF( ISBLANK(C986), "", VLOOKUP(C986, Poke_Ref!B:D, 3, FALSE) )</f>
        <v/>
      </c>
      <c r="X986" s="120" t="str">
        <f>IF( ISBLANK(C986), "", VLOOKUP(C986, Poke_Ref!B:E, 4, FALSE) )</f>
        <v/>
      </c>
      <c r="Y986" s="128"/>
      <c r="Z986" s="128"/>
      <c r="AA986" s="128"/>
      <c r="AB986" s="128"/>
      <c r="AC986" s="122" t="e">
        <f>IF(VLOOKUP(C986,Hidden_Abilities!B$2:C989, 2, FALSE) = J986, "YES", "NO")</f>
        <v>#N/A</v>
      </c>
    </row>
    <row r="987" spans="1:29" ht="26.25" customHeight="1" x14ac:dyDescent="0.2">
      <c r="A987" s="87"/>
      <c r="B987" s="111" t="str">
        <f t="array" aca="1" ref="B987" ca="1">IFERROR(IMAGE(INDEX(Poke_Ref!$C$2:$C$745, MATCH(C987, Poke_Ref!$B$2:$B$745,0)), 3), "")</f>
        <v/>
      </c>
      <c r="C987" s="128"/>
      <c r="D987" s="128"/>
      <c r="E987" s="129"/>
      <c r="F987" s="128"/>
      <c r="G987" s="129"/>
      <c r="H987" s="128"/>
      <c r="I987" s="128"/>
      <c r="J987" s="128"/>
      <c r="K987" s="128"/>
      <c r="L987" s="129"/>
      <c r="M987" s="129"/>
      <c r="N987" s="129"/>
      <c r="O987" s="129"/>
      <c r="P987" s="129"/>
      <c r="Q987" s="129"/>
      <c r="R987" s="117">
        <f t="shared" si="0"/>
        <v>0</v>
      </c>
      <c r="S987" s="118">
        <f t="shared" si="1"/>
        <v>0</v>
      </c>
      <c r="T987" s="128"/>
      <c r="U987" s="128"/>
      <c r="V987" s="119"/>
      <c r="W987" s="119" t="str">
        <f>IF( ISBLANK(C987), "", VLOOKUP(C987, Poke_Ref!B:D, 3, FALSE) )</f>
        <v/>
      </c>
      <c r="X987" s="120" t="str">
        <f>IF( ISBLANK(C987), "", VLOOKUP(C987, Poke_Ref!B:E, 4, FALSE) )</f>
        <v/>
      </c>
      <c r="Y987" s="128"/>
      <c r="Z987" s="128"/>
      <c r="AA987" s="128"/>
      <c r="AB987" s="128"/>
      <c r="AC987" s="122" t="e">
        <f>IF(VLOOKUP(C987,Hidden_Abilities!B$2:C989, 2, FALSE) = J987, "YES", "NO")</f>
        <v>#N/A</v>
      </c>
    </row>
    <row r="988" spans="1:29" ht="26.25" customHeight="1" x14ac:dyDescent="0.2">
      <c r="A988" s="87"/>
      <c r="B988" s="111" t="str">
        <f t="array" aca="1" ref="B988" ca="1">IFERROR(IMAGE(INDEX(Poke_Ref!$C$2:$C$745, MATCH(C988, Poke_Ref!$B$2:$B$745,0)), 3), "")</f>
        <v/>
      </c>
      <c r="C988" s="128"/>
      <c r="D988" s="128"/>
      <c r="E988" s="129"/>
      <c r="F988" s="128"/>
      <c r="G988" s="129"/>
      <c r="H988" s="128"/>
      <c r="I988" s="128"/>
      <c r="J988" s="128"/>
      <c r="K988" s="128"/>
      <c r="L988" s="129"/>
      <c r="M988" s="129"/>
      <c r="N988" s="129"/>
      <c r="O988" s="129"/>
      <c r="P988" s="129"/>
      <c r="Q988" s="129"/>
      <c r="R988" s="117">
        <f t="shared" si="0"/>
        <v>0</v>
      </c>
      <c r="S988" s="118">
        <f t="shared" si="1"/>
        <v>0</v>
      </c>
      <c r="T988" s="128"/>
      <c r="U988" s="128"/>
      <c r="V988" s="119"/>
      <c r="W988" s="119" t="str">
        <f>IF( ISBLANK(C988), "", VLOOKUP(C988, Poke_Ref!B:D, 3, FALSE) )</f>
        <v/>
      </c>
      <c r="X988" s="120" t="str">
        <f>IF( ISBLANK(C988), "", VLOOKUP(C988, Poke_Ref!B:E, 4, FALSE) )</f>
        <v/>
      </c>
      <c r="Y988" s="128"/>
      <c r="Z988" s="128"/>
      <c r="AA988" s="128"/>
      <c r="AB988" s="128"/>
      <c r="AC988" s="122" t="e">
        <f>IF(VLOOKUP(C988,Hidden_Abilities!B$2:C989, 2, FALSE) = J988, "YES", "NO")</f>
        <v>#N/A</v>
      </c>
    </row>
    <row r="989" spans="1:29" ht="26.25" customHeight="1" x14ac:dyDescent="0.2">
      <c r="A989" s="87"/>
      <c r="B989" s="111" t="str">
        <f t="array" aca="1" ref="B989" ca="1">IFERROR(IMAGE(INDEX(Poke_Ref!$C$2:$C$745, MATCH(C989, Poke_Ref!$B$2:$B$745,0)), 3), "")</f>
        <v/>
      </c>
      <c r="C989" s="128"/>
      <c r="D989" s="128"/>
      <c r="E989" s="129"/>
      <c r="F989" s="128"/>
      <c r="G989" s="129"/>
      <c r="H989" s="128"/>
      <c r="I989" s="128"/>
      <c r="J989" s="128"/>
      <c r="K989" s="128"/>
      <c r="L989" s="129"/>
      <c r="M989" s="129"/>
      <c r="N989" s="129"/>
      <c r="O989" s="129"/>
      <c r="P989" s="129"/>
      <c r="Q989" s="129"/>
      <c r="R989" s="117">
        <f t="shared" si="0"/>
        <v>0</v>
      </c>
      <c r="S989" s="118">
        <f t="shared" si="1"/>
        <v>0</v>
      </c>
      <c r="T989" s="128"/>
      <c r="U989" s="128"/>
      <c r="V989" s="119"/>
      <c r="W989" s="119" t="str">
        <f>IF( ISBLANK(C989), "", VLOOKUP(C989, Poke_Ref!B:D, 3, FALSE) )</f>
        <v/>
      </c>
      <c r="X989" s="120" t="str">
        <f>IF( ISBLANK(C989), "", VLOOKUP(C989, Poke_Ref!B:E, 4, FALSE) )</f>
        <v/>
      </c>
      <c r="Y989" s="128"/>
      <c r="Z989" s="128"/>
      <c r="AA989" s="128"/>
      <c r="AB989" s="128"/>
      <c r="AC989" s="122" t="e">
        <f>IF(VLOOKUP(C989,Hidden_Abilities!B$2:C989, 2, FALSE) = J989, "YES", "NO")</f>
        <v>#N/A</v>
      </c>
    </row>
  </sheetData>
  <autoFilter ref="C4:AC989" xr:uid="{00000000-0009-0000-0000-000005000000}">
    <sortState xmlns:xlrd2="http://schemas.microsoft.com/office/spreadsheetml/2017/richdata2" ref="C4:AC989">
      <sortCondition ref="C4:C989"/>
    </sortState>
  </autoFilter>
  <mergeCells count="1">
    <mergeCell ref="B2:E2"/>
  </mergeCells>
  <conditionalFormatting sqref="G5:G989">
    <cfRule type="cellIs" dxfId="295" priority="1" operator="equal">
      <formula>"♀"</formula>
    </cfRule>
  </conditionalFormatting>
  <conditionalFormatting sqref="G5:G989">
    <cfRule type="cellIs" dxfId="294" priority="2" operator="equal">
      <formula>"♂"</formula>
    </cfRule>
  </conditionalFormatting>
  <conditionalFormatting sqref="R5:S989">
    <cfRule type="containsText" dxfId="293" priority="3" operator="containsText" text="0">
      <formula>NOT(ISERROR(SEARCH(("0"),(R5))))</formula>
    </cfRule>
  </conditionalFormatting>
  <conditionalFormatting sqref="R5:S989">
    <cfRule type="containsText" dxfId="292" priority="4" operator="containsText" text="1">
      <formula>NOT(ISERROR(SEARCH(("1"),(R5))))</formula>
    </cfRule>
  </conditionalFormatting>
  <conditionalFormatting sqref="R5:S989">
    <cfRule type="containsText" dxfId="291" priority="5" operator="containsText" text="2">
      <formula>NOT(ISERROR(SEARCH(("2"),(R5))))</formula>
    </cfRule>
  </conditionalFormatting>
  <conditionalFormatting sqref="R5:S989">
    <cfRule type="containsText" dxfId="290" priority="6" operator="containsText" text="3">
      <formula>NOT(ISERROR(SEARCH(("3"),(R5))))</formula>
    </cfRule>
  </conditionalFormatting>
  <conditionalFormatting sqref="R5:S989">
    <cfRule type="containsText" dxfId="289" priority="7" operator="containsText" text="4">
      <formula>NOT(ISERROR(SEARCH(("4"),(R5))))</formula>
    </cfRule>
  </conditionalFormatting>
  <conditionalFormatting sqref="R5:S989">
    <cfRule type="containsText" dxfId="288" priority="8" operator="containsText" text="5">
      <formula>NOT(ISERROR(SEARCH(("5"),(R5))))</formula>
    </cfRule>
  </conditionalFormatting>
  <conditionalFormatting sqref="R5:S989">
    <cfRule type="containsText" dxfId="287" priority="9" operator="containsText" text="6">
      <formula>NOT(ISERROR(SEARCH(("6"),(R5))))</formula>
    </cfRule>
  </conditionalFormatting>
  <conditionalFormatting sqref="L5:Q989">
    <cfRule type="containsText" dxfId="286" priority="10" operator="containsText" text="x">
      <formula>NOT(ISERROR(SEARCH(("x"),(L5))))</formula>
    </cfRule>
  </conditionalFormatting>
  <conditionalFormatting sqref="L5:Q989">
    <cfRule type="containsText" dxfId="285" priority="11" operator="containsText" text="0">
      <formula>NOT(ISERROR(SEARCH(("0"),(L5))))</formula>
    </cfRule>
  </conditionalFormatting>
  <conditionalFormatting sqref="L5:Q989">
    <cfRule type="containsText" dxfId="284" priority="12" operator="containsText" text="31">
      <formula>NOT(ISERROR(SEARCH(("31"),(L5))))</formula>
    </cfRule>
  </conditionalFormatting>
  <conditionalFormatting sqref="I1:I1048576">
    <cfRule type="containsText" dxfId="283" priority="13" operator="containsText" text="Has">
      <formula>NOT(ISERROR(SEARCH(("Has"),(I1))))</formula>
    </cfRule>
  </conditionalFormatting>
  <conditionalFormatting sqref="I1:I1048576">
    <cfRule type="containsText" dxfId="282" priority="14" operator="containsText" text="Had">
      <formula>NOT(ISERROR(SEARCH(("Had"),(I1))))</formula>
    </cfRule>
  </conditionalFormatting>
  <dataValidations count="4">
    <dataValidation type="list" allowBlank="1" sqref="E5:E989" xr:uid="{00000000-0002-0000-0500-000002000000}">
      <formula1>"✔"</formula1>
    </dataValidation>
    <dataValidation type="list" allowBlank="1" sqref="I5:I989" xr:uid="{00000000-0002-0000-0500-000004000000}">
      <formula1>"No,Has,Had"</formula1>
    </dataValidation>
    <dataValidation type="list" allowBlank="1" sqref="G5:G989" xr:uid="{00000000-0002-0000-0500-000007000000}">
      <formula1>"♂,⚪,♀"</formula1>
    </dataValidation>
    <dataValidation type="list" allowBlank="1" sqref="L5:Q989" xr:uid="{00000000-0002-0000-0500-00000B000000}">
      <formula1>"31,x,0"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8">
        <x14:dataValidation type="list" allowBlank="1" xr:uid="{00000000-0002-0000-0500-000000000000}">
          <x14:formula1>
            <xm:f>Location_Ref!$F$5:$F$34</xm:f>
          </x14:formula1>
          <xm:sqref>V5:V989</xm:sqref>
        </x14:dataValidation>
        <x14:dataValidation type="list" allowBlank="1" xr:uid="{00000000-0002-0000-0500-000001000000}">
          <x14:formula1>
            <xm:f>Location_Ref!$D$5:$D$33</xm:f>
          </x14:formula1>
          <xm:sqref>U5:U989</xm:sqref>
        </x14:dataValidation>
        <x14:dataValidation type="list" allowBlank="1" xr:uid="{00000000-0002-0000-0500-000003000000}">
          <x14:formula1>
            <xm:f>PokéBall_Dex!$B$2:$B$27</xm:f>
          </x14:formula1>
          <xm:sqref>H5:H989</xm:sqref>
        </x14:dataValidation>
        <x14:dataValidation type="list" allowBlank="1" xr:uid="{00000000-0002-0000-0500-000005000000}">
          <x14:formula1>
            <xm:f>Location_Ref!$B$5:$B$13</xm:f>
          </x14:formula1>
          <xm:sqref>T5:T989</xm:sqref>
        </x14:dataValidation>
        <x14:dataValidation type="list" allowBlank="1" xr:uid="{00000000-0002-0000-0500-000006000000}">
          <x14:formula1>
            <xm:f>Move_Dex!$B$2:$B$680</xm:f>
          </x14:formula1>
          <xm:sqref>Y5:AB989</xm:sqref>
        </x14:dataValidation>
        <x14:dataValidation type="list" allowBlank="1" xr:uid="{00000000-0002-0000-0500-000008000000}">
          <x14:formula1>
            <xm:f>Ability_Dex!$B$43:$B$234</xm:f>
          </x14:formula1>
          <xm:sqref>J5:J989</xm:sqref>
        </x14:dataValidation>
        <x14:dataValidation type="list" allowBlank="1" xr:uid="{00000000-0002-0000-0500-000009000000}">
          <x14:formula1>
            <xm:f>Natures_Ref!$B$3:$B$27</xm:f>
          </x14:formula1>
          <xm:sqref>K5:K989</xm:sqref>
        </x14:dataValidation>
        <x14:dataValidation type="list" allowBlank="1" xr:uid="{00000000-0002-0000-0500-00000A000000}">
          <x14:formula1>
            <xm:f>Poke_Ref!B$2:B$745</xm:f>
          </x14:formula1>
          <xm:sqref>C5:C989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8C79DC"/>
    <outlinePr summaryBelow="0" summaryRight="0"/>
  </sheetPr>
  <dimension ref="A1:AC1004"/>
  <sheetViews>
    <sheetView showGridLines="0" workbookViewId="0">
      <pane xSplit="7" topLeftCell="H1" activePane="topRight" state="frozen"/>
      <selection pane="topRight" activeCell="I2" sqref="I2"/>
    </sheetView>
  </sheetViews>
  <sheetFormatPr defaultColWidth="14.42578125" defaultRowHeight="15.75" customHeight="1" x14ac:dyDescent="0.2"/>
  <cols>
    <col min="1" max="1" width="1.5703125" customWidth="1"/>
    <col min="2" max="2" width="4" customWidth="1"/>
    <col min="3" max="3" width="7.7109375" customWidth="1"/>
    <col min="8" max="8" width="3" customWidth="1"/>
    <col min="9" max="9" width="14.140625" customWidth="1"/>
    <col min="10" max="27" width="7.7109375" customWidth="1"/>
  </cols>
  <sheetData>
    <row r="1" spans="1:29" ht="7.5" customHeight="1" x14ac:dyDescent="0.3">
      <c r="A1" s="130"/>
      <c r="B1" s="130"/>
      <c r="C1" s="131"/>
      <c r="D1" s="131"/>
      <c r="E1" s="131"/>
      <c r="F1" s="131"/>
      <c r="G1" s="131"/>
      <c r="H1" s="132"/>
      <c r="I1" s="133"/>
      <c r="J1" s="131"/>
      <c r="K1" s="131"/>
      <c r="L1" s="131"/>
      <c r="M1" s="131"/>
      <c r="N1" s="131"/>
      <c r="O1" s="131"/>
      <c r="P1" s="131"/>
      <c r="Q1" s="131"/>
      <c r="R1" s="131"/>
      <c r="S1" s="131"/>
      <c r="T1" s="131"/>
      <c r="U1" s="131"/>
      <c r="V1" s="131"/>
      <c r="W1" s="131"/>
      <c r="X1" s="131"/>
      <c r="Y1" s="131"/>
      <c r="Z1" s="131"/>
      <c r="AA1" s="131"/>
      <c r="AB1" s="132"/>
      <c r="AC1" s="132"/>
    </row>
    <row r="2" spans="1:29" ht="15" x14ac:dyDescent="0.3">
      <c r="A2" s="130"/>
      <c r="B2" s="130"/>
      <c r="C2" s="501" t="s">
        <v>1014</v>
      </c>
      <c r="D2" s="497"/>
      <c r="E2" s="497"/>
      <c r="F2" s="498"/>
      <c r="G2" s="131"/>
      <c r="H2" s="132"/>
      <c r="I2" s="133"/>
      <c r="J2" s="131"/>
      <c r="K2" s="131"/>
      <c r="L2" s="131"/>
      <c r="M2" s="131"/>
      <c r="N2" s="131"/>
      <c r="O2" s="131"/>
      <c r="P2" s="131"/>
      <c r="Q2" s="131"/>
      <c r="R2" s="131"/>
      <c r="S2" s="131"/>
      <c r="T2" s="131"/>
      <c r="U2" s="131"/>
      <c r="V2" s="131"/>
      <c r="W2" s="131"/>
      <c r="X2" s="131"/>
      <c r="Y2" s="131"/>
      <c r="Z2" s="131"/>
      <c r="AA2" s="131"/>
      <c r="AB2" s="132"/>
      <c r="AC2" s="132"/>
    </row>
    <row r="3" spans="1:29" ht="7.5" customHeight="1" x14ac:dyDescent="0.3">
      <c r="A3" s="130"/>
      <c r="B3" s="130"/>
      <c r="C3" s="131"/>
      <c r="D3" s="131"/>
      <c r="E3" s="131"/>
      <c r="F3" s="131"/>
      <c r="G3" s="131"/>
      <c r="H3" s="132"/>
      <c r="I3" s="133"/>
      <c r="J3" s="131"/>
      <c r="K3" s="131"/>
      <c r="L3" s="131"/>
      <c r="M3" s="131"/>
      <c r="N3" s="131"/>
      <c r="O3" s="131"/>
      <c r="P3" s="131"/>
      <c r="Q3" s="131"/>
      <c r="R3" s="131"/>
      <c r="S3" s="131"/>
      <c r="T3" s="131"/>
      <c r="U3" s="131"/>
      <c r="V3" s="131"/>
      <c r="W3" s="131"/>
      <c r="X3" s="131"/>
      <c r="Y3" s="131"/>
      <c r="Z3" s="131"/>
      <c r="AA3" s="131"/>
      <c r="AB3" s="132"/>
      <c r="AC3" s="132"/>
    </row>
    <row r="4" spans="1:29" ht="15" x14ac:dyDescent="0.3">
      <c r="A4" s="130"/>
      <c r="B4" s="130"/>
      <c r="C4" s="131" t="s">
        <v>1015</v>
      </c>
      <c r="D4" s="131"/>
      <c r="E4" s="131"/>
      <c r="F4" s="131"/>
      <c r="G4" s="131"/>
      <c r="H4" s="132"/>
      <c r="I4" s="133"/>
      <c r="J4" s="131"/>
      <c r="K4" s="131"/>
      <c r="L4" s="131"/>
      <c r="M4" s="131"/>
      <c r="N4" s="131"/>
      <c r="O4" s="131"/>
      <c r="P4" s="131"/>
      <c r="Q4" s="131"/>
      <c r="R4" s="131"/>
      <c r="S4" s="131"/>
      <c r="T4" s="131"/>
      <c r="U4" s="131"/>
      <c r="V4" s="131"/>
      <c r="W4" s="131"/>
      <c r="X4" s="131"/>
      <c r="Y4" s="131"/>
      <c r="Z4" s="131"/>
      <c r="AA4" s="131"/>
      <c r="AB4" s="132"/>
      <c r="AC4" s="132"/>
    </row>
    <row r="5" spans="1:29" ht="15" x14ac:dyDescent="0.3">
      <c r="A5" s="130"/>
      <c r="B5" s="130"/>
      <c r="C5" s="134" t="s">
        <v>50</v>
      </c>
      <c r="D5" s="134" t="s">
        <v>25</v>
      </c>
      <c r="E5" s="134" t="s">
        <v>1016</v>
      </c>
      <c r="F5" s="134" t="s">
        <v>29</v>
      </c>
      <c r="G5" s="134" t="s">
        <v>30</v>
      </c>
      <c r="H5" s="132"/>
      <c r="I5" s="135" t="s">
        <v>39</v>
      </c>
      <c r="J5" s="136" t="s">
        <v>1017</v>
      </c>
      <c r="K5" s="136" t="s">
        <v>1018</v>
      </c>
      <c r="L5" s="136" t="s">
        <v>1019</v>
      </c>
      <c r="M5" s="136" t="s">
        <v>1020</v>
      </c>
      <c r="N5" s="136" t="s">
        <v>1021</v>
      </c>
      <c r="O5" s="136" t="s">
        <v>1022</v>
      </c>
      <c r="P5" s="136" t="s">
        <v>1023</v>
      </c>
      <c r="Q5" s="136" t="s">
        <v>1024</v>
      </c>
      <c r="R5" s="136" t="s">
        <v>1025</v>
      </c>
      <c r="S5" s="136" t="s">
        <v>1026</v>
      </c>
      <c r="T5" s="136" t="s">
        <v>1027</v>
      </c>
      <c r="U5" s="136" t="s">
        <v>1028</v>
      </c>
      <c r="V5" s="136" t="s">
        <v>1029</v>
      </c>
      <c r="W5" s="136" t="s">
        <v>1030</v>
      </c>
      <c r="X5" s="136" t="s">
        <v>933</v>
      </c>
      <c r="Y5" s="136" t="s">
        <v>1031</v>
      </c>
      <c r="Z5" s="136" t="s">
        <v>1032</v>
      </c>
      <c r="AA5" s="136" t="s">
        <v>1033</v>
      </c>
      <c r="AB5" s="132"/>
      <c r="AC5" s="132"/>
    </row>
    <row r="6" spans="1:29" ht="26.25" customHeight="1" x14ac:dyDescent="0.3">
      <c r="A6" s="130"/>
      <c r="B6" s="137">
        <v>1</v>
      </c>
      <c r="C6" s="138" t="str">
        <f t="array" aca="1" ref="C6" ca="1">IFERROR(IMAGE(INDEX(Poke_Ref!$C$2:$C$745, MATCH(D6, Poke_Ref!$B$2:$B$745,0)), 3), "")</f>
        <v/>
      </c>
      <c r="D6" s="139" t="s">
        <v>332</v>
      </c>
      <c r="E6" s="140" t="s">
        <v>1034</v>
      </c>
      <c r="F6" s="141" t="str">
        <f t="array" ref="F6">IFERROR(INDEX(Poke_Ref!$D$2:$D$745, MATCH($D6, Poke_Ref!$B$2:$B$745,0)), "")</f>
        <v>Psychic</v>
      </c>
      <c r="G6" s="141" t="str">
        <f t="array" ref="G6">IFERROR(INDEX(Poke_Ref!$E$2:$E$745, MATCH($D6, Poke_Ref!$B$2:$B$745,0)), "")</f>
        <v>Fairy</v>
      </c>
      <c r="H6" s="132"/>
      <c r="I6" s="142" t="s">
        <v>1035</v>
      </c>
      <c r="J6" s="143" t="str">
        <f>IF(COUNTIF(J$14:J$19, "0") = 0, "", COUNTIF(J$14:J$19, "0"))</f>
        <v/>
      </c>
      <c r="K6" s="143" t="str">
        <f t="shared" ref="K6:AA6" si="0">IF(COUNTIF(J$14:J$19, "0") = 0, "", COUNTIF(J$14:J$19, "0"))</f>
        <v/>
      </c>
      <c r="L6" s="143" t="str">
        <f t="shared" si="0"/>
        <v/>
      </c>
      <c r="M6" s="143">
        <f t="shared" si="0"/>
        <v>1</v>
      </c>
      <c r="N6" s="143">
        <f t="shared" si="0"/>
        <v>1</v>
      </c>
      <c r="O6" s="143" t="str">
        <f t="shared" si="0"/>
        <v/>
      </c>
      <c r="P6" s="143">
        <f t="shared" si="0"/>
        <v>1</v>
      </c>
      <c r="Q6" s="143" t="str">
        <f t="shared" si="0"/>
        <v/>
      </c>
      <c r="R6" s="143" t="str">
        <f t="shared" si="0"/>
        <v/>
      </c>
      <c r="S6" s="143" t="str">
        <f t="shared" si="0"/>
        <v/>
      </c>
      <c r="T6" s="143" t="str">
        <f t="shared" si="0"/>
        <v/>
      </c>
      <c r="U6" s="143" t="str">
        <f t="shared" si="0"/>
        <v/>
      </c>
      <c r="V6" s="143" t="str">
        <f t="shared" si="0"/>
        <v/>
      </c>
      <c r="W6" s="143">
        <f t="shared" si="0"/>
        <v>1</v>
      </c>
      <c r="X6" s="143">
        <f t="shared" si="0"/>
        <v>1</v>
      </c>
      <c r="Y6" s="143" t="str">
        <f t="shared" si="0"/>
        <v/>
      </c>
      <c r="Z6" s="143" t="str">
        <f t="shared" si="0"/>
        <v/>
      </c>
      <c r="AA6" s="143" t="str">
        <f t="shared" si="0"/>
        <v/>
      </c>
      <c r="AB6" s="132"/>
      <c r="AC6" s="132"/>
    </row>
    <row r="7" spans="1:29" ht="26.25" customHeight="1" x14ac:dyDescent="0.3">
      <c r="A7" s="130"/>
      <c r="B7" s="137">
        <v>2</v>
      </c>
      <c r="C7" s="138" t="str">
        <f t="array" aca="1" ref="C7" ca="1">IFERROR(IMAGE(INDEX(Poke_Ref!$C$2:$C$745, MATCH(D7, Poke_Ref!$B$2:$B$745,0)), 3), "")</f>
        <v/>
      </c>
      <c r="D7" s="139" t="s">
        <v>495</v>
      </c>
      <c r="E7" s="140" t="s">
        <v>1036</v>
      </c>
      <c r="F7" s="141" t="str">
        <f t="array" ref="F7">IFERROR(INDEX(Poke_Ref!$D$2:$D$745, MATCH($D7, Poke_Ref!$B$2:$B$745,0)), "")</f>
        <v>Dragon</v>
      </c>
      <c r="G7" s="141" t="str">
        <f t="array" ref="G7">IFERROR(INDEX(Poke_Ref!$E$2:$E$745, MATCH($D7, Poke_Ref!$B$2:$B$745,0)), "")</f>
        <v>Ground</v>
      </c>
      <c r="H7" s="132"/>
      <c r="I7" s="142" t="s">
        <v>1037</v>
      </c>
      <c r="J7" s="143" t="str">
        <f t="shared" ref="J7:AA7" si="1">IF(COUNTIF(I$14:I$19, "0.25") = 0, "", COUNTIF(I$14:I$19, "0.25"))</f>
        <v/>
      </c>
      <c r="K7" s="143">
        <f t="shared" si="1"/>
        <v>1</v>
      </c>
      <c r="L7" s="143" t="str">
        <f t="shared" si="1"/>
        <v/>
      </c>
      <c r="M7" s="143" t="str">
        <f t="shared" si="1"/>
        <v/>
      </c>
      <c r="N7" s="143" t="str">
        <f t="shared" si="1"/>
        <v/>
      </c>
      <c r="O7" s="143" t="str">
        <f t="shared" si="1"/>
        <v/>
      </c>
      <c r="P7" s="143">
        <f t="shared" si="1"/>
        <v>1</v>
      </c>
      <c r="Q7" s="143" t="str">
        <f t="shared" si="1"/>
        <v/>
      </c>
      <c r="R7" s="143" t="str">
        <f t="shared" si="1"/>
        <v/>
      </c>
      <c r="S7" s="143" t="str">
        <f t="shared" si="1"/>
        <v/>
      </c>
      <c r="T7" s="143" t="str">
        <f t="shared" si="1"/>
        <v/>
      </c>
      <c r="U7" s="143" t="str">
        <f t="shared" si="1"/>
        <v/>
      </c>
      <c r="V7" s="143" t="str">
        <f t="shared" si="1"/>
        <v/>
      </c>
      <c r="W7" s="143" t="str">
        <f t="shared" si="1"/>
        <v/>
      </c>
      <c r="X7" s="143" t="str">
        <f t="shared" si="1"/>
        <v/>
      </c>
      <c r="Y7" s="143" t="str">
        <f t="shared" si="1"/>
        <v/>
      </c>
      <c r="Z7" s="143" t="str">
        <f t="shared" si="1"/>
        <v/>
      </c>
      <c r="AA7" s="143" t="str">
        <f t="shared" si="1"/>
        <v/>
      </c>
      <c r="AB7" s="132"/>
      <c r="AC7" s="132"/>
    </row>
    <row r="8" spans="1:29" ht="26.25" customHeight="1" x14ac:dyDescent="0.3">
      <c r="A8" s="130"/>
      <c r="B8" s="137">
        <v>3</v>
      </c>
      <c r="C8" s="138" t="str">
        <f t="array" aca="1" ref="C8" ca="1">IFERROR(IMAGE(INDEX(Poke_Ref!$C$2:$C$745, MATCH(D8, Poke_Ref!$B$2:$B$745,0)), 3), "")</f>
        <v/>
      </c>
      <c r="D8" s="139" t="s">
        <v>731</v>
      </c>
      <c r="E8" s="140" t="s">
        <v>1038</v>
      </c>
      <c r="F8" s="141" t="str">
        <f t="array" ref="F8">IFERROR(INDEX(Poke_Ref!$D$2:$D$745, MATCH($D8, Poke_Ref!$B$2:$B$745,0)), "")</f>
        <v>Steel</v>
      </c>
      <c r="G8" s="141" t="str">
        <f t="array" ref="G8">IFERROR(INDEX(Poke_Ref!$E$2:$E$745, MATCH($D8, Poke_Ref!$B$2:$B$745,0)), "")</f>
        <v>Ghost</v>
      </c>
      <c r="H8" s="132"/>
      <c r="I8" s="142" t="s">
        <v>1039</v>
      </c>
      <c r="J8" s="143" t="str">
        <f t="shared" ref="J8:AA8" si="2">IF(COUNTIF(I$14:I$19, ".5") = 0, "", COUNTIF(I$14:I$19, ".5"))</f>
        <v/>
      </c>
      <c r="K8" s="143" t="str">
        <f t="shared" si="2"/>
        <v/>
      </c>
      <c r="L8" s="143" t="str">
        <f t="shared" si="2"/>
        <v/>
      </c>
      <c r="M8" s="143">
        <f t="shared" si="2"/>
        <v>1</v>
      </c>
      <c r="N8" s="143" t="str">
        <f t="shared" si="2"/>
        <v/>
      </c>
      <c r="O8" s="143">
        <f t="shared" si="2"/>
        <v>1</v>
      </c>
      <c r="P8" s="143" t="str">
        <f t="shared" si="2"/>
        <v/>
      </c>
      <c r="Q8" s="143">
        <f t="shared" si="2"/>
        <v>1</v>
      </c>
      <c r="R8" s="143">
        <f t="shared" si="2"/>
        <v>1</v>
      </c>
      <c r="S8" s="143" t="str">
        <f t="shared" si="2"/>
        <v/>
      </c>
      <c r="T8" s="143">
        <f t="shared" si="2"/>
        <v>1</v>
      </c>
      <c r="U8" s="143" t="str">
        <f t="shared" si="2"/>
        <v/>
      </c>
      <c r="V8" s="143">
        <f t="shared" si="2"/>
        <v>1</v>
      </c>
      <c r="W8" s="143" t="str">
        <f t="shared" si="2"/>
        <v/>
      </c>
      <c r="X8" s="143">
        <f t="shared" si="2"/>
        <v>1</v>
      </c>
      <c r="Y8" s="143">
        <f t="shared" si="2"/>
        <v>2</v>
      </c>
      <c r="Z8" s="143">
        <f t="shared" si="2"/>
        <v>2</v>
      </c>
      <c r="AA8" s="143">
        <f t="shared" si="2"/>
        <v>1</v>
      </c>
      <c r="AB8" s="132"/>
      <c r="AC8" s="132"/>
    </row>
    <row r="9" spans="1:29" ht="26.25" customHeight="1" x14ac:dyDescent="0.3">
      <c r="A9" s="130"/>
      <c r="B9" s="137">
        <v>4</v>
      </c>
      <c r="C9" s="138" t="str">
        <f t="array" aca="1" ref="C9" ca="1">IFERROR(IMAGE(INDEX(Poke_Ref!$C$2:$C$745, MATCH(D9, Poke_Ref!$B$2:$B$745,0)), 3), "")</f>
        <v/>
      </c>
      <c r="D9" s="139"/>
      <c r="E9" s="141"/>
      <c r="F9" s="141" t="str">
        <f t="array" ref="F9">IFERROR(INDEX(Poke_Ref!$D$2:$D$745, MATCH($D9, Poke_Ref!$B$2:$B$745,0)), "")</f>
        <v/>
      </c>
      <c r="G9" s="141" t="str">
        <f t="array" ref="G9">IFERROR(INDEX(Poke_Ref!$E$2:$E$745, MATCH($D9, Poke_Ref!$B$2:$B$745,0)), "")</f>
        <v/>
      </c>
      <c r="H9" s="132"/>
      <c r="I9" s="142" t="s">
        <v>1029</v>
      </c>
      <c r="J9" s="143" t="str">
        <f t="shared" ref="J9:AA9" si="3">IF(COUNTIF(I$14:I$19, "1") = 0, "", COUNTIF(I$14:I$19, "1"))</f>
        <v/>
      </c>
      <c r="K9" s="143">
        <f t="shared" si="3"/>
        <v>2</v>
      </c>
      <c r="L9" s="143">
        <f t="shared" si="3"/>
        <v>2</v>
      </c>
      <c r="M9" s="143" t="str">
        <f t="shared" si="3"/>
        <v/>
      </c>
      <c r="N9" s="143">
        <f t="shared" si="3"/>
        <v>2</v>
      </c>
      <c r="O9" s="143">
        <f t="shared" si="3"/>
        <v>1</v>
      </c>
      <c r="P9" s="143">
        <f t="shared" si="3"/>
        <v>1</v>
      </c>
      <c r="Q9" s="143">
        <f t="shared" si="3"/>
        <v>1</v>
      </c>
      <c r="R9" s="143">
        <f t="shared" si="3"/>
        <v>2</v>
      </c>
      <c r="S9" s="143">
        <f t="shared" si="3"/>
        <v>1</v>
      </c>
      <c r="T9" s="143">
        <f t="shared" si="3"/>
        <v>2</v>
      </c>
      <c r="U9" s="143">
        <f t="shared" si="3"/>
        <v>2</v>
      </c>
      <c r="V9" s="143">
        <f t="shared" si="3"/>
        <v>1</v>
      </c>
      <c r="W9" s="143">
        <f t="shared" si="3"/>
        <v>2</v>
      </c>
      <c r="X9" s="143" t="str">
        <f t="shared" si="3"/>
        <v/>
      </c>
      <c r="Y9" s="143">
        <f t="shared" si="3"/>
        <v>1</v>
      </c>
      <c r="Z9" s="143">
        <f t="shared" si="3"/>
        <v>1</v>
      </c>
      <c r="AA9" s="143">
        <f t="shared" si="3"/>
        <v>1</v>
      </c>
      <c r="AB9" s="132"/>
      <c r="AC9" s="132"/>
    </row>
    <row r="10" spans="1:29" ht="26.25" customHeight="1" x14ac:dyDescent="0.3">
      <c r="A10" s="130"/>
      <c r="B10" s="137">
        <v>5</v>
      </c>
      <c r="C10" s="138" t="str">
        <f t="array" aca="1" ref="C10" ca="1">IFERROR(IMAGE(INDEX(Poke_Ref!$C$2:$C$745, MATCH(D10, Poke_Ref!$B$2:$B$745,0)), 3), "")</f>
        <v/>
      </c>
      <c r="D10" s="144"/>
      <c r="E10" s="141"/>
      <c r="F10" s="141" t="str">
        <f t="array" ref="F10">IFERROR(INDEX(Poke_Ref!$D$2:$D$745, MATCH($D10, Poke_Ref!$B$2:$B$745,0)), "")</f>
        <v/>
      </c>
      <c r="G10" s="141" t="str">
        <f t="array" ref="G10">IFERROR(INDEX(Poke_Ref!$E$2:$E$745, MATCH($D10, Poke_Ref!$B$2:$B$745,0)), "")</f>
        <v/>
      </c>
      <c r="H10" s="132"/>
      <c r="I10" s="142" t="s">
        <v>1040</v>
      </c>
      <c r="J10" s="143" t="str">
        <f t="shared" ref="J10:AA10" si="4">IF(COUNTIF(I$14:I$19, "2") = 0, "", COUNTIF(I$14:I$19, "2"))</f>
        <v/>
      </c>
      <c r="K10" s="143" t="str">
        <f t="shared" si="4"/>
        <v/>
      </c>
      <c r="L10" s="143">
        <f t="shared" si="4"/>
        <v>1</v>
      </c>
      <c r="M10" s="143">
        <f t="shared" si="4"/>
        <v>1</v>
      </c>
      <c r="N10" s="143" t="str">
        <f t="shared" si="4"/>
        <v/>
      </c>
      <c r="O10" s="143">
        <f t="shared" si="4"/>
        <v>1</v>
      </c>
      <c r="P10" s="143" t="str">
        <f t="shared" si="4"/>
        <v/>
      </c>
      <c r="Q10" s="143">
        <f t="shared" si="4"/>
        <v>1</v>
      </c>
      <c r="R10" s="143" t="str">
        <f t="shared" si="4"/>
        <v/>
      </c>
      <c r="S10" s="143">
        <f t="shared" si="4"/>
        <v>2</v>
      </c>
      <c r="T10" s="143" t="str">
        <f t="shared" si="4"/>
        <v/>
      </c>
      <c r="U10" s="143">
        <f t="shared" si="4"/>
        <v>1</v>
      </c>
      <c r="V10" s="143" t="str">
        <f t="shared" si="4"/>
        <v/>
      </c>
      <c r="W10" s="143" t="str">
        <f t="shared" si="4"/>
        <v/>
      </c>
      <c r="X10" s="143">
        <f t="shared" si="4"/>
        <v>1</v>
      </c>
      <c r="Y10" s="143" t="str">
        <f t="shared" si="4"/>
        <v/>
      </c>
      <c r="Z10" s="143" t="str">
        <f t="shared" si="4"/>
        <v/>
      </c>
      <c r="AA10" s="143">
        <f t="shared" si="4"/>
        <v>1</v>
      </c>
      <c r="AB10" s="132"/>
      <c r="AC10" s="132"/>
    </row>
    <row r="11" spans="1:29" ht="26.25" customHeight="1" x14ac:dyDescent="0.3">
      <c r="A11" s="130"/>
      <c r="B11" s="137">
        <v>6</v>
      </c>
      <c r="C11" s="138" t="str">
        <f t="array" aca="1" ref="C11" ca="1">IFERROR(IMAGE(INDEX(Poke_Ref!$C$2:$C$745, MATCH(D11, Poke_Ref!$B$2:$B$745,0)), 3), "")</f>
        <v/>
      </c>
      <c r="D11" s="144"/>
      <c r="E11" s="141"/>
      <c r="F11" s="141" t="str">
        <f t="array" ref="F11">IFERROR(INDEX(Poke_Ref!$D$2:$D$745, MATCH($D11, Poke_Ref!$B$2:$B$745,0)), "")</f>
        <v/>
      </c>
      <c r="G11" s="141" t="str">
        <f t="array" ref="G11">IFERROR(INDEX(Poke_Ref!$E$2:$E$745, MATCH($D11, Poke_Ref!$B$2:$B$745,0)), "")</f>
        <v/>
      </c>
      <c r="H11" s="132"/>
      <c r="I11" s="142" t="s">
        <v>1041</v>
      </c>
      <c r="J11" s="143" t="str">
        <f t="shared" ref="J11:AA11" si="5">IF(COUNTIF(I$14:I$19, "4") = 0, "", COUNTIF(I$14:I$19, "4"))</f>
        <v/>
      </c>
      <c r="K11" s="143" t="str">
        <f t="shared" si="5"/>
        <v/>
      </c>
      <c r="L11" s="143" t="str">
        <f t="shared" si="5"/>
        <v/>
      </c>
      <c r="M11" s="143" t="str">
        <f t="shared" si="5"/>
        <v/>
      </c>
      <c r="N11" s="143" t="str">
        <f t="shared" si="5"/>
        <v/>
      </c>
      <c r="O11" s="143" t="str">
        <f t="shared" si="5"/>
        <v/>
      </c>
      <c r="P11" s="143" t="str">
        <f t="shared" si="5"/>
        <v/>
      </c>
      <c r="Q11" s="143" t="str">
        <f t="shared" si="5"/>
        <v/>
      </c>
      <c r="R11" s="143" t="str">
        <f t="shared" si="5"/>
        <v/>
      </c>
      <c r="S11" s="143" t="str">
        <f t="shared" si="5"/>
        <v/>
      </c>
      <c r="T11" s="143" t="str">
        <f t="shared" si="5"/>
        <v/>
      </c>
      <c r="U11" s="143" t="str">
        <f t="shared" si="5"/>
        <v/>
      </c>
      <c r="V11" s="143">
        <f t="shared" si="5"/>
        <v>1</v>
      </c>
      <c r="W11" s="143" t="str">
        <f t="shared" si="5"/>
        <v/>
      </c>
      <c r="X11" s="143" t="str">
        <f t="shared" si="5"/>
        <v/>
      </c>
      <c r="Y11" s="143" t="str">
        <f t="shared" si="5"/>
        <v/>
      </c>
      <c r="Z11" s="143" t="str">
        <f t="shared" si="5"/>
        <v/>
      </c>
      <c r="AA11" s="143" t="str">
        <f t="shared" si="5"/>
        <v/>
      </c>
      <c r="AB11" s="132"/>
      <c r="AC11" s="132"/>
    </row>
    <row r="12" spans="1:29" ht="15" x14ac:dyDescent="0.3">
      <c r="A12" s="145"/>
      <c r="B12" s="145"/>
      <c r="C12" s="132"/>
      <c r="D12" s="132"/>
      <c r="E12" s="132"/>
      <c r="F12" s="132"/>
      <c r="G12" s="132"/>
      <c r="H12" s="132"/>
      <c r="I12" s="146"/>
      <c r="J12" s="132"/>
      <c r="K12" s="132"/>
      <c r="L12" s="132"/>
      <c r="M12" s="132"/>
      <c r="N12" s="132"/>
      <c r="O12" s="132"/>
      <c r="P12" s="132"/>
      <c r="Q12" s="132"/>
      <c r="R12" s="132"/>
      <c r="S12" s="132"/>
      <c r="T12" s="132"/>
      <c r="U12" s="132"/>
      <c r="V12" s="132"/>
      <c r="W12" s="132"/>
      <c r="X12" s="132"/>
      <c r="Y12" s="132"/>
      <c r="Z12" s="132"/>
      <c r="AA12" s="132"/>
      <c r="AB12" s="132"/>
      <c r="AC12" s="132"/>
    </row>
    <row r="13" spans="1:29" ht="15" x14ac:dyDescent="0.3">
      <c r="A13" s="145"/>
      <c r="B13" s="145"/>
      <c r="C13" s="500"/>
      <c r="D13" s="483"/>
      <c r="E13" s="483"/>
      <c r="F13" s="483"/>
      <c r="G13" s="483"/>
      <c r="H13" s="132"/>
      <c r="I13" s="146"/>
      <c r="J13" s="132"/>
      <c r="K13" s="132"/>
      <c r="L13" s="132"/>
      <c r="M13" s="132"/>
      <c r="N13" s="132"/>
      <c r="O13" s="132"/>
      <c r="P13" s="132"/>
      <c r="Q13" s="132"/>
      <c r="R13" s="132"/>
      <c r="S13" s="132"/>
      <c r="T13" s="132"/>
      <c r="U13" s="132"/>
      <c r="V13" s="132"/>
      <c r="W13" s="132"/>
      <c r="X13" s="132"/>
      <c r="Y13" s="132"/>
      <c r="Z13" s="132"/>
      <c r="AA13" s="132"/>
      <c r="AB13" s="132"/>
      <c r="AC13" s="132"/>
    </row>
    <row r="14" spans="1:29" ht="15" x14ac:dyDescent="0.3">
      <c r="A14" s="145"/>
      <c r="B14" s="145"/>
      <c r="C14" s="483"/>
      <c r="D14" s="483"/>
      <c r="E14" s="483"/>
      <c r="F14" s="483"/>
      <c r="G14" s="483"/>
      <c r="H14" s="132"/>
      <c r="I14" s="499" t="s">
        <v>1042</v>
      </c>
      <c r="J14" s="147">
        <f t="array" ref="J14">INDEX(Type_Ref!$C$5:$T$22, MATCH(J$5, Type_Ref!$B$5:$B$22), MATCH(INDEX(Poke_Ref!$D$2:$D$745, MATCH($D6, Poke_Ref!$B$2:$B$745,0)), $J$5:$AA$5,0)) * IFERROR(INDEX(Type_Ref!$C$5:$T$22, MATCH(J$5, Type_Ref!$B$5:$B$22), MATCH(INDEX(Poke_Ref!$E$2:$E$745, MATCH($D6, Poke_Ref!$B$2:$B$745,0)), $J$5:$AA$5,0)), 1)</f>
        <v>1</v>
      </c>
      <c r="K14" s="147">
        <f t="array" ref="K14">INDEX(Type_Ref!$C$5:$T$22, MATCH(K$5, Type_Ref!$B$5:$B$22), MATCH(INDEX(Poke_Ref!$D$2:$D$745, MATCH($D6, Poke_Ref!$B$2:$B$745,0)), $J$5:$AA$5,0)) * IFERROR(INDEX(Type_Ref!$C$5:$T$22, MATCH(K$5, Type_Ref!$B$5:$B$22), MATCH(INDEX(Poke_Ref!$E$2:$E$745, MATCH($D6, Poke_Ref!$B$2:$B$745,0)), $J$5:$AA$5,0)), 1)</f>
        <v>1</v>
      </c>
      <c r="L14" s="147">
        <f t="array" ref="L14">INDEX(Type_Ref!$C$5:$T$22, MATCH(L$5, Type_Ref!$B$5:$B$22), MATCH(INDEX(Poke_Ref!$D$2:$D$745, MATCH($D6, Poke_Ref!$B$2:$B$745,0)), $J$5:$AA$5,0)) * IFERROR(INDEX(Type_Ref!$C$5:$T$22, MATCH(L$5, Type_Ref!$B$5:$B$22), MATCH(INDEX(Poke_Ref!$E$2:$E$745, MATCH($D6, Poke_Ref!$B$2:$B$745,0)), $J$5:$AA$5,0)), 1)</f>
        <v>0</v>
      </c>
      <c r="M14" s="147">
        <f t="array" ref="M14">INDEX(Type_Ref!$C$5:$T$22, MATCH(M$5, Type_Ref!$B$5:$B$22), MATCH(INDEX(Poke_Ref!$D$2:$D$745, MATCH($D6, Poke_Ref!$B$2:$B$745,0)), $J$5:$AA$5,0)) * IFERROR(INDEX(Type_Ref!$C$5:$T$22, MATCH(M$5, Type_Ref!$B$5:$B$22), MATCH(INDEX(Poke_Ref!$E$2:$E$745, MATCH($D6, Poke_Ref!$B$2:$B$745,0)), $J$5:$AA$5,0)), 1)</f>
        <v>1</v>
      </c>
      <c r="N14" s="147">
        <f t="array" ref="N14">INDEX(Type_Ref!$C$5:$T$22, MATCH(N$5, Type_Ref!$B$5:$B$22), MATCH(INDEX(Poke_Ref!$D$2:$D$745, MATCH($D6, Poke_Ref!$B$2:$B$745,0)), $J$5:$AA$5,0)) * IFERROR(INDEX(Type_Ref!$C$5:$T$22, MATCH(N$5, Type_Ref!$B$5:$B$22), MATCH(INDEX(Poke_Ref!$E$2:$E$745, MATCH($D6, Poke_Ref!$B$2:$B$745,0)), $J$5:$AA$5,0)), 1)</f>
        <v>1</v>
      </c>
      <c r="O14" s="147">
        <f t="array" ref="O14">INDEX(Type_Ref!$C$5:$T$22, MATCH(O$5, Type_Ref!$B$5:$B$22), MATCH(INDEX(Poke_Ref!$D$2:$D$745, MATCH($D6, Poke_Ref!$B$2:$B$745,0)), $J$5:$AA$5,0)) * IFERROR(INDEX(Type_Ref!$C$5:$T$22, MATCH(O$5, Type_Ref!$B$5:$B$22), MATCH(INDEX(Poke_Ref!$E$2:$E$745, MATCH($D6, Poke_Ref!$B$2:$B$745,0)), $J$5:$AA$5,0)), 1)</f>
        <v>0.25</v>
      </c>
      <c r="P14" s="147">
        <f t="array" ref="P14">INDEX(Type_Ref!$C$5:$T$22, MATCH(P$5, Type_Ref!$B$5:$B$22), MATCH(INDEX(Poke_Ref!$D$2:$D$745, MATCH($D6, Poke_Ref!$B$2:$B$745,0)), $J$5:$AA$5,0)) * IFERROR(INDEX(Type_Ref!$C$5:$T$22, MATCH(P$5, Type_Ref!$B$5:$B$22), MATCH(INDEX(Poke_Ref!$E$2:$E$745, MATCH($D6, Poke_Ref!$B$2:$B$745,0)), $J$5:$AA$5,0)), 1)</f>
        <v>1</v>
      </c>
      <c r="Q14" s="147">
        <f t="array" ref="Q14">INDEX(Type_Ref!$C$5:$T$22, MATCH(Q$5, Type_Ref!$B$5:$B$22), MATCH(INDEX(Poke_Ref!$D$2:$D$745, MATCH($D6, Poke_Ref!$B$2:$B$745,0)), $J$5:$AA$5,0)) * IFERROR(INDEX(Type_Ref!$C$5:$T$22, MATCH(Q$5, Type_Ref!$B$5:$B$22), MATCH(INDEX(Poke_Ref!$E$2:$E$745, MATCH($D6, Poke_Ref!$B$2:$B$745,0)), $J$5:$AA$5,0)), 1)</f>
        <v>1</v>
      </c>
      <c r="R14" s="147">
        <f t="array" ref="R14">INDEX(Type_Ref!$C$5:$T$22, MATCH(R$5, Type_Ref!$B$5:$B$22), MATCH(INDEX(Poke_Ref!$D$2:$D$745, MATCH($D6, Poke_Ref!$B$2:$B$745,0)), $J$5:$AA$5,0)) * IFERROR(INDEX(Type_Ref!$C$5:$T$22, MATCH(R$5, Type_Ref!$B$5:$B$22), MATCH(INDEX(Poke_Ref!$E$2:$E$745, MATCH($D6, Poke_Ref!$B$2:$B$745,0)), $J$5:$AA$5,0)), 1)</f>
        <v>2</v>
      </c>
      <c r="S14" s="147">
        <f t="array" ref="S14">INDEX(Type_Ref!$C$5:$T$22, MATCH(S$5, Type_Ref!$B$5:$B$22), MATCH(INDEX(Poke_Ref!$D$2:$D$745, MATCH($D6, Poke_Ref!$B$2:$B$745,0)), $J$5:$AA$5,0)) * IFERROR(INDEX(Type_Ref!$C$5:$T$22, MATCH(S$5, Type_Ref!$B$5:$B$22), MATCH(INDEX(Poke_Ref!$E$2:$E$745, MATCH($D6, Poke_Ref!$B$2:$B$745,0)), $J$5:$AA$5,0)), 1)</f>
        <v>1</v>
      </c>
      <c r="T14" s="147">
        <f t="array" ref="T14">INDEX(Type_Ref!$C$5:$T$22, MATCH(T$5, Type_Ref!$B$5:$B$22), MATCH(INDEX(Poke_Ref!$D$2:$D$745, MATCH($D6, Poke_Ref!$B$2:$B$745,0)), $J$5:$AA$5,0)) * IFERROR(INDEX(Type_Ref!$C$5:$T$22, MATCH(T$5, Type_Ref!$B$5:$B$22), MATCH(INDEX(Poke_Ref!$E$2:$E$745, MATCH($D6, Poke_Ref!$B$2:$B$745,0)), $J$5:$AA$5,0)), 1)</f>
        <v>1</v>
      </c>
      <c r="U14" s="147">
        <f t="array" ref="U14">INDEX(Type_Ref!$C$5:$T$22, MATCH(U$5, Type_Ref!$B$5:$B$22), MATCH(INDEX(Poke_Ref!$D$2:$D$745, MATCH($D6, Poke_Ref!$B$2:$B$745,0)), $J$5:$AA$5,0)) * IFERROR(INDEX(Type_Ref!$C$5:$T$22, MATCH(U$5, Type_Ref!$B$5:$B$22), MATCH(INDEX(Poke_Ref!$E$2:$E$745, MATCH($D6, Poke_Ref!$B$2:$B$745,0)), $J$5:$AA$5,0)), 1)</f>
        <v>1</v>
      </c>
      <c r="V14" s="147">
        <f t="array" ref="V14">INDEX(Type_Ref!$C$5:$T$22, MATCH(V$5, Type_Ref!$B$5:$B$22), MATCH(INDEX(Poke_Ref!$D$2:$D$745, MATCH($D6, Poke_Ref!$B$2:$B$745,0)), $J$5:$AA$5,0)) * IFERROR(INDEX(Type_Ref!$C$5:$T$22, MATCH(V$5, Type_Ref!$B$5:$B$22), MATCH(INDEX(Poke_Ref!$E$2:$E$745, MATCH($D6, Poke_Ref!$B$2:$B$745,0)), $J$5:$AA$5,0)), 1)</f>
        <v>1</v>
      </c>
      <c r="W14" s="147">
        <f t="array" ref="W14">INDEX(Type_Ref!$C$5:$T$22, MATCH(W$5, Type_Ref!$B$5:$B$22), MATCH(INDEX(Poke_Ref!$D$2:$D$745, MATCH($D6, Poke_Ref!$B$2:$B$745,0)), $J$5:$AA$5,0)) * IFERROR(INDEX(Type_Ref!$C$5:$T$22, MATCH(W$5, Type_Ref!$B$5:$B$22), MATCH(INDEX(Poke_Ref!$E$2:$E$745, MATCH($D6, Poke_Ref!$B$2:$B$745,0)), $J$5:$AA$5,0)), 1)</f>
        <v>2</v>
      </c>
      <c r="X14" s="147">
        <f t="array" ref="X14">INDEX(Type_Ref!$C$5:$T$22, MATCH(X$5, Type_Ref!$B$5:$B$22), MATCH(INDEX(Poke_Ref!$D$2:$D$745, MATCH($D6, Poke_Ref!$B$2:$B$745,0)), $J$5:$AA$5,0)) * IFERROR(INDEX(Type_Ref!$C$5:$T$22, MATCH(X$5, Type_Ref!$B$5:$B$22), MATCH(INDEX(Poke_Ref!$E$2:$E$745, MATCH($D6, Poke_Ref!$B$2:$B$745,0)), $J$5:$AA$5,0)), 1)</f>
        <v>0.5</v>
      </c>
      <c r="Y14" s="147">
        <f t="array" ref="Y14">INDEX(Type_Ref!$C$5:$T$22, MATCH(Y$5, Type_Ref!$B$5:$B$22), MATCH(INDEX(Poke_Ref!$D$2:$D$745, MATCH($D6, Poke_Ref!$B$2:$B$745,0)), $J$5:$AA$5,0)) * IFERROR(INDEX(Type_Ref!$C$5:$T$22, MATCH(Y$5, Type_Ref!$B$5:$B$22), MATCH(INDEX(Poke_Ref!$E$2:$E$745, MATCH($D6, Poke_Ref!$B$2:$B$745,0)), $J$5:$AA$5,0)), 1)</f>
        <v>1</v>
      </c>
      <c r="Z14" s="147">
        <f t="array" ref="Z14">INDEX(Type_Ref!$C$5:$T$22, MATCH(Z$5, Type_Ref!$B$5:$B$22), MATCH(INDEX(Poke_Ref!$D$2:$D$745, MATCH($D6, Poke_Ref!$B$2:$B$745,0)), $J$5:$AA$5,0)) * IFERROR(INDEX(Type_Ref!$C$5:$T$22, MATCH(Z$5, Type_Ref!$B$5:$B$22), MATCH(INDEX(Poke_Ref!$E$2:$E$745, MATCH($D6, Poke_Ref!$B$2:$B$745,0)), $J$5:$AA$5,0)), 1)</f>
        <v>2</v>
      </c>
      <c r="AA14" s="147">
        <f t="array" ref="AA14">INDEX(Type_Ref!$C$5:$T$22, MATCH(AA$5, Type_Ref!$B$5:$B$22), MATCH(INDEX(Poke_Ref!$D$2:$D$745, MATCH($D6, Poke_Ref!$B$2:$B$745,0)), $J$5:$AA$5,0)) * IFERROR(INDEX(Type_Ref!$C$5:$T$22, MATCH(AA$5, Type_Ref!$B$5:$B$22), MATCH(INDEX(Poke_Ref!$E$2:$E$745, MATCH($D6, Poke_Ref!$B$2:$B$745,0)), $J$5:$AA$5,0)), 1)</f>
        <v>1</v>
      </c>
      <c r="AB14" s="132"/>
      <c r="AC14" s="132"/>
    </row>
    <row r="15" spans="1:29" ht="15" x14ac:dyDescent="0.3">
      <c r="A15" s="145"/>
      <c r="B15" s="145"/>
      <c r="C15" s="483"/>
      <c r="D15" s="483"/>
      <c r="E15" s="483"/>
      <c r="F15" s="483"/>
      <c r="G15" s="483"/>
      <c r="H15" s="132"/>
      <c r="I15" s="483"/>
      <c r="J15" s="147">
        <f t="array" ref="J15">INDEX(Type_Ref!$C$5:$T$22, MATCH(J$5, Type_Ref!$B$5:$B$22), MATCH(INDEX(Poke_Ref!$D$2:$D$745, MATCH($D7, Poke_Ref!$B$2:$B$745,0)), $J$5:$AA$5,0)) * IFERROR(INDEX(Type_Ref!$C$5:$T$22, MATCH(J$5, Type_Ref!$B$5:$B$22), MATCH(INDEX(Poke_Ref!$E$2:$E$745, MATCH($D7, Poke_Ref!$B$2:$B$745,0)), $J$5:$AA$5,0)), 1)</f>
        <v>1</v>
      </c>
      <c r="K15" s="147">
        <f t="array" ref="K15">INDEX(Type_Ref!$C$5:$T$22, MATCH(K$5, Type_Ref!$B$5:$B$22), MATCH(INDEX(Poke_Ref!$D$2:$D$745, MATCH($D7, Poke_Ref!$B$2:$B$745,0)), $J$5:$AA$5,0)) * IFERROR(INDEX(Type_Ref!$C$5:$T$22, MATCH(K$5, Type_Ref!$B$5:$B$22), MATCH(INDEX(Poke_Ref!$E$2:$E$745, MATCH($D7, Poke_Ref!$B$2:$B$745,0)), $J$5:$AA$5,0)), 1)</f>
        <v>1</v>
      </c>
      <c r="L15" s="147">
        <f t="array" ref="L15">INDEX(Type_Ref!$C$5:$T$22, MATCH(L$5, Type_Ref!$B$5:$B$22), MATCH(INDEX(Poke_Ref!$D$2:$D$745, MATCH($D7, Poke_Ref!$B$2:$B$745,0)), $J$5:$AA$5,0)) * IFERROR(INDEX(Type_Ref!$C$5:$T$22, MATCH(L$5, Type_Ref!$B$5:$B$22), MATCH(INDEX(Poke_Ref!$E$2:$E$745, MATCH($D7, Poke_Ref!$B$2:$B$745,0)), $J$5:$AA$5,0)), 1)</f>
        <v>2</v>
      </c>
      <c r="M15" s="147">
        <f t="array" ref="M15">INDEX(Type_Ref!$C$5:$T$22, MATCH(M$5, Type_Ref!$B$5:$B$22), MATCH(INDEX(Poke_Ref!$D$2:$D$745, MATCH($D7, Poke_Ref!$B$2:$B$745,0)), $J$5:$AA$5,0)) * IFERROR(INDEX(Type_Ref!$C$5:$T$22, MATCH(M$5, Type_Ref!$B$5:$B$22), MATCH(INDEX(Poke_Ref!$E$2:$E$745, MATCH($D7, Poke_Ref!$B$2:$B$745,0)), $J$5:$AA$5,0)), 1)</f>
        <v>0</v>
      </c>
      <c r="N15" s="147">
        <f t="array" ref="N15">INDEX(Type_Ref!$C$5:$T$22, MATCH(N$5, Type_Ref!$B$5:$B$22), MATCH(INDEX(Poke_Ref!$D$2:$D$745, MATCH($D7, Poke_Ref!$B$2:$B$745,0)), $J$5:$AA$5,0)) * IFERROR(INDEX(Type_Ref!$C$5:$T$22, MATCH(N$5, Type_Ref!$B$5:$B$22), MATCH(INDEX(Poke_Ref!$E$2:$E$745, MATCH($D7, Poke_Ref!$B$2:$B$745,0)), $J$5:$AA$5,0)), 1)</f>
        <v>2</v>
      </c>
      <c r="O15" s="147">
        <f t="array" ref="O15">INDEX(Type_Ref!$C$5:$T$22, MATCH(O$5, Type_Ref!$B$5:$B$22), MATCH(INDEX(Poke_Ref!$D$2:$D$745, MATCH($D7, Poke_Ref!$B$2:$B$745,0)), $J$5:$AA$5,0)) * IFERROR(INDEX(Type_Ref!$C$5:$T$22, MATCH(O$5, Type_Ref!$B$5:$B$22), MATCH(INDEX(Poke_Ref!$E$2:$E$745, MATCH($D7, Poke_Ref!$B$2:$B$745,0)), $J$5:$AA$5,0)), 1)</f>
        <v>1</v>
      </c>
      <c r="P15" s="147">
        <f t="array" ref="P15">INDEX(Type_Ref!$C$5:$T$22, MATCH(P$5, Type_Ref!$B$5:$B$22), MATCH(INDEX(Poke_Ref!$D$2:$D$745, MATCH($D7, Poke_Ref!$B$2:$B$745,0)), $J$5:$AA$5,0)) * IFERROR(INDEX(Type_Ref!$C$5:$T$22, MATCH(P$5, Type_Ref!$B$5:$B$22), MATCH(INDEX(Poke_Ref!$E$2:$E$745, MATCH($D7, Poke_Ref!$B$2:$B$745,0)), $J$5:$AA$5,0)), 1)</f>
        <v>0.5</v>
      </c>
      <c r="Q15" s="147">
        <f t="array" ref="Q15">INDEX(Type_Ref!$C$5:$T$22, MATCH(Q$5, Type_Ref!$B$5:$B$22), MATCH(INDEX(Poke_Ref!$D$2:$D$745, MATCH($D7, Poke_Ref!$B$2:$B$745,0)), $J$5:$AA$5,0)) * IFERROR(INDEX(Type_Ref!$C$5:$T$22, MATCH(Q$5, Type_Ref!$B$5:$B$22), MATCH(INDEX(Poke_Ref!$E$2:$E$745, MATCH($D7, Poke_Ref!$B$2:$B$745,0)), $J$5:$AA$5,0)), 1)</f>
        <v>1</v>
      </c>
      <c r="R15" s="147">
        <f t="array" ref="R15">INDEX(Type_Ref!$C$5:$T$22, MATCH(R$5, Type_Ref!$B$5:$B$22), MATCH(INDEX(Poke_Ref!$D$2:$D$745, MATCH($D7, Poke_Ref!$B$2:$B$745,0)), $J$5:$AA$5,0)) * IFERROR(INDEX(Type_Ref!$C$5:$T$22, MATCH(R$5, Type_Ref!$B$5:$B$22), MATCH(INDEX(Poke_Ref!$E$2:$E$745, MATCH($D7, Poke_Ref!$B$2:$B$745,0)), $J$5:$AA$5,0)), 1)</f>
        <v>1</v>
      </c>
      <c r="S15" s="147">
        <f t="array" ref="S15">INDEX(Type_Ref!$C$5:$T$22, MATCH(S$5, Type_Ref!$B$5:$B$22), MATCH(INDEX(Poke_Ref!$D$2:$D$745, MATCH($D7, Poke_Ref!$B$2:$B$745,0)), $J$5:$AA$5,0)) * IFERROR(INDEX(Type_Ref!$C$5:$T$22, MATCH(S$5, Type_Ref!$B$5:$B$22), MATCH(INDEX(Poke_Ref!$E$2:$E$745, MATCH($D7, Poke_Ref!$B$2:$B$745,0)), $J$5:$AA$5,0)), 1)</f>
        <v>1</v>
      </c>
      <c r="T15" s="147">
        <f t="array" ref="T15">INDEX(Type_Ref!$C$5:$T$22, MATCH(T$5, Type_Ref!$B$5:$B$22), MATCH(INDEX(Poke_Ref!$D$2:$D$745, MATCH($D7, Poke_Ref!$B$2:$B$745,0)), $J$5:$AA$5,0)) * IFERROR(INDEX(Type_Ref!$C$5:$T$22, MATCH(T$5, Type_Ref!$B$5:$B$22), MATCH(INDEX(Poke_Ref!$E$2:$E$745, MATCH($D7, Poke_Ref!$B$2:$B$745,0)), $J$5:$AA$5,0)), 1)</f>
        <v>1</v>
      </c>
      <c r="U15" s="147">
        <f t="array" ref="U15">INDEX(Type_Ref!$C$5:$T$22, MATCH(U$5, Type_Ref!$B$5:$B$22), MATCH(INDEX(Poke_Ref!$D$2:$D$745, MATCH($D7, Poke_Ref!$B$2:$B$745,0)), $J$5:$AA$5,0)) * IFERROR(INDEX(Type_Ref!$C$5:$T$22, MATCH(U$5, Type_Ref!$B$5:$B$22), MATCH(INDEX(Poke_Ref!$E$2:$E$745, MATCH($D7, Poke_Ref!$B$2:$B$745,0)), $J$5:$AA$5,0)), 1)</f>
        <v>4</v>
      </c>
      <c r="V15" s="147">
        <f t="array" ref="V15">INDEX(Type_Ref!$C$5:$T$22, MATCH(V$5, Type_Ref!$B$5:$B$22), MATCH(INDEX(Poke_Ref!$D$2:$D$745, MATCH($D7, Poke_Ref!$B$2:$B$745,0)), $J$5:$AA$5,0)) * IFERROR(INDEX(Type_Ref!$C$5:$T$22, MATCH(V$5, Type_Ref!$B$5:$B$22), MATCH(INDEX(Poke_Ref!$E$2:$E$745, MATCH($D7, Poke_Ref!$B$2:$B$745,0)), $J$5:$AA$5,0)), 1)</f>
        <v>1</v>
      </c>
      <c r="W15" s="147">
        <f t="array" ref="W15">INDEX(Type_Ref!$C$5:$T$22, MATCH(W$5, Type_Ref!$B$5:$B$22), MATCH(INDEX(Poke_Ref!$D$2:$D$745, MATCH($D7, Poke_Ref!$B$2:$B$745,0)), $J$5:$AA$5,0)) * IFERROR(INDEX(Type_Ref!$C$5:$T$22, MATCH(W$5, Type_Ref!$B$5:$B$22), MATCH(INDEX(Poke_Ref!$E$2:$E$745, MATCH($D7, Poke_Ref!$B$2:$B$745,0)), $J$5:$AA$5,0)), 1)</f>
        <v>0.5</v>
      </c>
      <c r="X15" s="147">
        <f t="array" ref="X15">INDEX(Type_Ref!$C$5:$T$22, MATCH(X$5, Type_Ref!$B$5:$B$22), MATCH(INDEX(Poke_Ref!$D$2:$D$745, MATCH($D7, Poke_Ref!$B$2:$B$745,0)), $J$5:$AA$5,0)) * IFERROR(INDEX(Type_Ref!$C$5:$T$22, MATCH(X$5, Type_Ref!$B$5:$B$22), MATCH(INDEX(Poke_Ref!$E$2:$E$745, MATCH($D7, Poke_Ref!$B$2:$B$745,0)), $J$5:$AA$5,0)), 1)</f>
        <v>1</v>
      </c>
      <c r="Y15" s="147">
        <f t="array" ref="Y15">INDEX(Type_Ref!$C$5:$T$22, MATCH(Y$5, Type_Ref!$B$5:$B$22), MATCH(INDEX(Poke_Ref!$D$2:$D$745, MATCH($D7, Poke_Ref!$B$2:$B$745,0)), $J$5:$AA$5,0)) * IFERROR(INDEX(Type_Ref!$C$5:$T$22, MATCH(Y$5, Type_Ref!$B$5:$B$22), MATCH(INDEX(Poke_Ref!$E$2:$E$745, MATCH($D7, Poke_Ref!$B$2:$B$745,0)), $J$5:$AA$5,0)), 1)</f>
        <v>0.5</v>
      </c>
      <c r="Z15" s="147">
        <f t="array" ref="Z15">INDEX(Type_Ref!$C$5:$T$22, MATCH(Z$5, Type_Ref!$B$5:$B$22), MATCH(INDEX(Poke_Ref!$D$2:$D$745, MATCH($D7, Poke_Ref!$B$2:$B$745,0)), $J$5:$AA$5,0)) * IFERROR(INDEX(Type_Ref!$C$5:$T$22, MATCH(Z$5, Type_Ref!$B$5:$B$22), MATCH(INDEX(Poke_Ref!$E$2:$E$745, MATCH($D7, Poke_Ref!$B$2:$B$745,0)), $J$5:$AA$5,0)), 1)</f>
        <v>1</v>
      </c>
      <c r="AA15" s="147">
        <f t="array" ref="AA15">INDEX(Type_Ref!$C$5:$T$22, MATCH(AA$5, Type_Ref!$B$5:$B$22), MATCH(INDEX(Poke_Ref!$D$2:$D$745, MATCH($D7, Poke_Ref!$B$2:$B$745,0)), $J$5:$AA$5,0)) * IFERROR(INDEX(Type_Ref!$C$5:$T$22, MATCH(AA$5, Type_Ref!$B$5:$B$22), MATCH(INDEX(Poke_Ref!$E$2:$E$745, MATCH($D7, Poke_Ref!$B$2:$B$745,0)), $J$5:$AA$5,0)), 1)</f>
        <v>1</v>
      </c>
      <c r="AB15" s="132"/>
      <c r="AC15" s="132"/>
    </row>
    <row r="16" spans="1:29" ht="15" x14ac:dyDescent="0.3">
      <c r="A16" s="145"/>
      <c r="B16" s="145"/>
      <c r="C16" s="132"/>
      <c r="D16" s="132"/>
      <c r="E16" s="132"/>
      <c r="F16" s="132"/>
      <c r="G16" s="132"/>
      <c r="H16" s="132"/>
      <c r="I16" s="483"/>
      <c r="J16" s="147">
        <f t="array" ref="J16">INDEX(Type_Ref!$C$5:$T$22, MATCH(J$5, Type_Ref!$B$5:$B$22), MATCH(INDEX(Poke_Ref!$D$2:$D$745, MATCH($D8, Poke_Ref!$B$2:$B$745,0)), $J$5:$AA$5,0)) * IFERROR(INDEX(Type_Ref!$C$5:$T$22, MATCH(J$5, Type_Ref!$B$5:$B$22), MATCH(INDEX(Poke_Ref!$E$2:$E$745, MATCH($D8, Poke_Ref!$B$2:$B$745,0)), $J$5:$AA$5,0)), 1)</f>
        <v>0.25</v>
      </c>
      <c r="K16" s="147">
        <f t="array" ref="K16">INDEX(Type_Ref!$C$5:$T$22, MATCH(K$5, Type_Ref!$B$5:$B$22), MATCH(INDEX(Poke_Ref!$D$2:$D$745, MATCH($D8, Poke_Ref!$B$2:$B$745,0)), $J$5:$AA$5,0)) * IFERROR(INDEX(Type_Ref!$C$5:$T$22, MATCH(K$5, Type_Ref!$B$5:$B$22), MATCH(INDEX(Poke_Ref!$E$2:$E$745, MATCH($D8, Poke_Ref!$B$2:$B$745,0)), $J$5:$AA$5,0)), 1)</f>
        <v>2</v>
      </c>
      <c r="L16" s="147">
        <f t="array" ref="L16">INDEX(Type_Ref!$C$5:$T$22, MATCH(L$5, Type_Ref!$B$5:$B$22), MATCH(INDEX(Poke_Ref!$D$2:$D$745, MATCH($D8, Poke_Ref!$B$2:$B$745,0)), $J$5:$AA$5,0)) * IFERROR(INDEX(Type_Ref!$C$5:$T$22, MATCH(L$5, Type_Ref!$B$5:$B$22), MATCH(INDEX(Poke_Ref!$E$2:$E$745, MATCH($D8, Poke_Ref!$B$2:$B$745,0)), $J$5:$AA$5,0)), 1)</f>
        <v>0.5</v>
      </c>
      <c r="M16" s="147">
        <f t="array" ref="M16">INDEX(Type_Ref!$C$5:$T$22, MATCH(M$5, Type_Ref!$B$5:$B$22), MATCH(INDEX(Poke_Ref!$D$2:$D$745, MATCH($D8, Poke_Ref!$B$2:$B$745,0)), $J$5:$AA$5,0)) * IFERROR(INDEX(Type_Ref!$C$5:$T$22, MATCH(M$5, Type_Ref!$B$5:$B$22), MATCH(INDEX(Poke_Ref!$E$2:$E$745, MATCH($D8, Poke_Ref!$B$2:$B$745,0)), $J$5:$AA$5,0)), 1)</f>
        <v>1</v>
      </c>
      <c r="N16" s="147">
        <f t="array" ref="N16">INDEX(Type_Ref!$C$5:$T$22, MATCH(N$5, Type_Ref!$B$5:$B$22), MATCH(INDEX(Poke_Ref!$D$2:$D$745, MATCH($D8, Poke_Ref!$B$2:$B$745,0)), $J$5:$AA$5,0)) * IFERROR(INDEX(Type_Ref!$C$5:$T$22, MATCH(N$5, Type_Ref!$B$5:$B$22), MATCH(INDEX(Poke_Ref!$E$2:$E$745, MATCH($D8, Poke_Ref!$B$2:$B$745,0)), $J$5:$AA$5,0)), 1)</f>
        <v>0.5</v>
      </c>
      <c r="O16" s="147">
        <f t="array" ref="O16">INDEX(Type_Ref!$C$5:$T$22, MATCH(O$5, Type_Ref!$B$5:$B$22), MATCH(INDEX(Poke_Ref!$D$2:$D$745, MATCH($D8, Poke_Ref!$B$2:$B$745,0)), $J$5:$AA$5,0)) * IFERROR(INDEX(Type_Ref!$C$5:$T$22, MATCH(O$5, Type_Ref!$B$5:$B$22), MATCH(INDEX(Poke_Ref!$E$2:$E$745, MATCH($D8, Poke_Ref!$B$2:$B$745,0)), $J$5:$AA$5,0)), 1)</f>
        <v>0</v>
      </c>
      <c r="P16" s="147">
        <f t="array" ref="P16">INDEX(Type_Ref!$C$5:$T$22, MATCH(P$5, Type_Ref!$B$5:$B$22), MATCH(INDEX(Poke_Ref!$D$2:$D$745, MATCH($D8, Poke_Ref!$B$2:$B$745,0)), $J$5:$AA$5,0)) * IFERROR(INDEX(Type_Ref!$C$5:$T$22, MATCH(P$5, Type_Ref!$B$5:$B$22), MATCH(INDEX(Poke_Ref!$E$2:$E$745, MATCH($D8, Poke_Ref!$B$2:$B$745,0)), $J$5:$AA$5,0)), 1)</f>
        <v>2</v>
      </c>
      <c r="Q16" s="147">
        <f t="array" ref="Q16">INDEX(Type_Ref!$C$5:$T$22, MATCH(Q$5, Type_Ref!$B$5:$B$22), MATCH(INDEX(Poke_Ref!$D$2:$D$745, MATCH($D8, Poke_Ref!$B$2:$B$745,0)), $J$5:$AA$5,0)) * IFERROR(INDEX(Type_Ref!$C$5:$T$22, MATCH(Q$5, Type_Ref!$B$5:$B$22), MATCH(INDEX(Poke_Ref!$E$2:$E$745, MATCH($D8, Poke_Ref!$B$2:$B$745,0)), $J$5:$AA$5,0)), 1)</f>
        <v>0.5</v>
      </c>
      <c r="R16" s="147">
        <f t="array" ref="R16">INDEX(Type_Ref!$C$5:$T$22, MATCH(R$5, Type_Ref!$B$5:$B$22), MATCH(INDEX(Poke_Ref!$D$2:$D$745, MATCH($D8, Poke_Ref!$B$2:$B$745,0)), $J$5:$AA$5,0)) * IFERROR(INDEX(Type_Ref!$C$5:$T$22, MATCH(R$5, Type_Ref!$B$5:$B$22), MATCH(INDEX(Poke_Ref!$E$2:$E$745, MATCH($D8, Poke_Ref!$B$2:$B$745,0)), $J$5:$AA$5,0)), 1)</f>
        <v>2</v>
      </c>
      <c r="S16" s="147">
        <f t="array" ref="S16">INDEX(Type_Ref!$C$5:$T$22, MATCH(S$5, Type_Ref!$B$5:$B$22), MATCH(INDEX(Poke_Ref!$D$2:$D$745, MATCH($D8, Poke_Ref!$B$2:$B$745,0)), $J$5:$AA$5,0)) * IFERROR(INDEX(Type_Ref!$C$5:$T$22, MATCH(S$5, Type_Ref!$B$5:$B$22), MATCH(INDEX(Poke_Ref!$E$2:$E$745, MATCH($D8, Poke_Ref!$B$2:$B$745,0)), $J$5:$AA$5,0)), 1)</f>
        <v>0.5</v>
      </c>
      <c r="T16" s="147">
        <f t="array" ref="T16">INDEX(Type_Ref!$C$5:$T$22, MATCH(T$5, Type_Ref!$B$5:$B$22), MATCH(INDEX(Poke_Ref!$D$2:$D$745, MATCH($D8, Poke_Ref!$B$2:$B$745,0)), $J$5:$AA$5,0)) * IFERROR(INDEX(Type_Ref!$C$5:$T$22, MATCH(T$5, Type_Ref!$B$5:$B$22), MATCH(INDEX(Poke_Ref!$E$2:$E$745, MATCH($D8, Poke_Ref!$B$2:$B$745,0)), $J$5:$AA$5,0)), 1)</f>
        <v>2</v>
      </c>
      <c r="U16" s="147">
        <f t="array" ref="U16">INDEX(Type_Ref!$C$5:$T$22, MATCH(U$5, Type_Ref!$B$5:$B$22), MATCH(INDEX(Poke_Ref!$D$2:$D$745, MATCH($D8, Poke_Ref!$B$2:$B$745,0)), $J$5:$AA$5,0)) * IFERROR(INDEX(Type_Ref!$C$5:$T$22, MATCH(U$5, Type_Ref!$B$5:$B$22), MATCH(INDEX(Poke_Ref!$E$2:$E$745, MATCH($D8, Poke_Ref!$B$2:$B$745,0)), $J$5:$AA$5,0)), 1)</f>
        <v>0.5</v>
      </c>
      <c r="V16" s="147">
        <f t="array" ref="V16">INDEX(Type_Ref!$C$5:$T$22, MATCH(V$5, Type_Ref!$B$5:$B$22), MATCH(INDEX(Poke_Ref!$D$2:$D$745, MATCH($D8, Poke_Ref!$B$2:$B$745,0)), $J$5:$AA$5,0)) * IFERROR(INDEX(Type_Ref!$C$5:$T$22, MATCH(V$5, Type_Ref!$B$5:$B$22), MATCH(INDEX(Poke_Ref!$E$2:$E$745, MATCH($D8, Poke_Ref!$B$2:$B$745,0)), $J$5:$AA$5,0)), 1)</f>
        <v>0</v>
      </c>
      <c r="W16" s="147">
        <f t="array" ref="W16">INDEX(Type_Ref!$C$5:$T$22, MATCH(W$5, Type_Ref!$B$5:$B$22), MATCH(INDEX(Poke_Ref!$D$2:$D$745, MATCH($D8, Poke_Ref!$B$2:$B$745,0)), $J$5:$AA$5,0)) * IFERROR(INDEX(Type_Ref!$C$5:$T$22, MATCH(W$5, Type_Ref!$B$5:$B$22), MATCH(INDEX(Poke_Ref!$E$2:$E$745, MATCH($D8, Poke_Ref!$B$2:$B$745,0)), $J$5:$AA$5,0)), 1)</f>
        <v>0</v>
      </c>
      <c r="X16" s="147">
        <f t="array" ref="X16">INDEX(Type_Ref!$C$5:$T$22, MATCH(X$5, Type_Ref!$B$5:$B$22), MATCH(INDEX(Poke_Ref!$D$2:$D$745, MATCH($D8, Poke_Ref!$B$2:$B$745,0)), $J$5:$AA$5,0)) * IFERROR(INDEX(Type_Ref!$C$5:$T$22, MATCH(X$5, Type_Ref!$B$5:$B$22), MATCH(INDEX(Poke_Ref!$E$2:$E$745, MATCH($D8, Poke_Ref!$B$2:$B$745,0)), $J$5:$AA$5,0)), 1)</f>
        <v>0.5</v>
      </c>
      <c r="Y16" s="147">
        <f t="array" ref="Y16">INDEX(Type_Ref!$C$5:$T$22, MATCH(Y$5, Type_Ref!$B$5:$B$22), MATCH(INDEX(Poke_Ref!$D$2:$D$745, MATCH($D8, Poke_Ref!$B$2:$B$745,0)), $J$5:$AA$5,0)) * IFERROR(INDEX(Type_Ref!$C$5:$T$22, MATCH(Y$5, Type_Ref!$B$5:$B$22), MATCH(INDEX(Poke_Ref!$E$2:$E$745, MATCH($D8, Poke_Ref!$B$2:$B$745,0)), $J$5:$AA$5,0)), 1)</f>
        <v>0.5</v>
      </c>
      <c r="Z16" s="147">
        <f t="array" ref="Z16">INDEX(Type_Ref!$C$5:$T$22, MATCH(Z$5, Type_Ref!$B$5:$B$22), MATCH(INDEX(Poke_Ref!$D$2:$D$745, MATCH($D8, Poke_Ref!$B$2:$B$745,0)), $J$5:$AA$5,0)) * IFERROR(INDEX(Type_Ref!$C$5:$T$22, MATCH(Z$5, Type_Ref!$B$5:$B$22), MATCH(INDEX(Poke_Ref!$E$2:$E$745, MATCH($D8, Poke_Ref!$B$2:$B$745,0)), $J$5:$AA$5,0)), 1)</f>
        <v>0.5</v>
      </c>
      <c r="AA16" s="147">
        <f t="array" ref="AA16">INDEX(Type_Ref!$C$5:$T$22, MATCH(AA$5, Type_Ref!$B$5:$B$22), MATCH(INDEX(Poke_Ref!$D$2:$D$745, MATCH($D8, Poke_Ref!$B$2:$B$745,0)), $J$5:$AA$5,0)) * IFERROR(INDEX(Type_Ref!$C$5:$T$22, MATCH(AA$5, Type_Ref!$B$5:$B$22), MATCH(INDEX(Poke_Ref!$E$2:$E$745, MATCH($D8, Poke_Ref!$B$2:$B$745,0)), $J$5:$AA$5,0)), 1)</f>
        <v>1</v>
      </c>
      <c r="AB16" s="132"/>
      <c r="AC16" s="132"/>
    </row>
    <row r="17" spans="1:29" ht="15" x14ac:dyDescent="0.3">
      <c r="A17" s="145"/>
      <c r="B17" s="145"/>
      <c r="C17" s="132"/>
      <c r="D17" s="132"/>
      <c r="E17" s="132"/>
      <c r="F17" s="132"/>
      <c r="G17" s="132"/>
      <c r="H17" s="132"/>
      <c r="I17" s="483"/>
      <c r="J17" s="147" t="e">
        <f t="array" ref="J17">INDEX(Type_Ref!$C$5:$T$22, MATCH(J$5, Type_Ref!$B$5:$B$22), MATCH(INDEX(Poke_Ref!$D$2:$D$745, MATCH($D9, Poke_Ref!$B$2:$B$745,0)), $J$5:$AA$5,0)) * IFERROR(INDEX(Type_Ref!$C$5:$T$22, MATCH(J$5, Type_Ref!$B$5:$B$22), MATCH(INDEX(Poke_Ref!$E$2:$E$745, MATCH($D9, Poke_Ref!$B$2:$B$745,0)), $J$5:$AA$5,0)), 1)</f>
        <v>#N/A</v>
      </c>
      <c r="K17" s="147" t="e">
        <f t="array" ref="K17">INDEX(Type_Ref!$C$5:$T$22, MATCH(K$5, Type_Ref!$B$5:$B$22), MATCH(INDEX(Poke_Ref!$D$2:$D$745, MATCH($D9, Poke_Ref!$B$2:$B$745,0)), $J$5:$AA$5,0)) * IFERROR(INDEX(Type_Ref!$C$5:$T$22, MATCH(K$5, Type_Ref!$B$5:$B$22), MATCH(INDEX(Poke_Ref!$E$2:$E$745, MATCH($D9, Poke_Ref!$B$2:$B$745,0)), $J$5:$AA$5,0)), 1)</f>
        <v>#N/A</v>
      </c>
      <c r="L17" s="147" t="e">
        <f t="array" ref="L17">INDEX(Type_Ref!$C$5:$T$22, MATCH(L$5, Type_Ref!$B$5:$B$22), MATCH(INDEX(Poke_Ref!$D$2:$D$745, MATCH($D9, Poke_Ref!$B$2:$B$745,0)), $J$5:$AA$5,0)) * IFERROR(INDEX(Type_Ref!$C$5:$T$22, MATCH(L$5, Type_Ref!$B$5:$B$22), MATCH(INDEX(Poke_Ref!$E$2:$E$745, MATCH($D9, Poke_Ref!$B$2:$B$745,0)), $J$5:$AA$5,0)), 1)</f>
        <v>#N/A</v>
      </c>
      <c r="M17" s="147" t="e">
        <f t="array" ref="M17">INDEX(Type_Ref!$C$5:$T$22, MATCH(M$5, Type_Ref!$B$5:$B$22), MATCH(INDEX(Poke_Ref!$D$2:$D$745, MATCH($D9, Poke_Ref!$B$2:$B$745,0)), $J$5:$AA$5,0)) * IFERROR(INDEX(Type_Ref!$C$5:$T$22, MATCH(M$5, Type_Ref!$B$5:$B$22), MATCH(INDEX(Poke_Ref!$E$2:$E$745, MATCH($D9, Poke_Ref!$B$2:$B$745,0)), $J$5:$AA$5,0)), 1)</f>
        <v>#N/A</v>
      </c>
      <c r="N17" s="147" t="e">
        <f t="array" ref="N17">INDEX(Type_Ref!$C$5:$T$22, MATCH(N$5, Type_Ref!$B$5:$B$22), MATCH(INDEX(Poke_Ref!$D$2:$D$745, MATCH($D9, Poke_Ref!$B$2:$B$745,0)), $J$5:$AA$5,0)) * IFERROR(INDEX(Type_Ref!$C$5:$T$22, MATCH(N$5, Type_Ref!$B$5:$B$22), MATCH(INDEX(Poke_Ref!$E$2:$E$745, MATCH($D9, Poke_Ref!$B$2:$B$745,0)), $J$5:$AA$5,0)), 1)</f>
        <v>#N/A</v>
      </c>
      <c r="O17" s="147" t="e">
        <f t="array" ref="O17">INDEX(Type_Ref!$C$5:$T$22, MATCH(O$5, Type_Ref!$B$5:$B$22), MATCH(INDEX(Poke_Ref!$D$2:$D$745, MATCH($D9, Poke_Ref!$B$2:$B$745,0)), $J$5:$AA$5,0)) * IFERROR(INDEX(Type_Ref!$C$5:$T$22, MATCH(O$5, Type_Ref!$B$5:$B$22), MATCH(INDEX(Poke_Ref!$E$2:$E$745, MATCH($D9, Poke_Ref!$B$2:$B$745,0)), $J$5:$AA$5,0)), 1)</f>
        <v>#N/A</v>
      </c>
      <c r="P17" s="147" t="e">
        <f t="array" ref="P17">INDEX(Type_Ref!$C$5:$T$22, MATCH(P$5, Type_Ref!$B$5:$B$22), MATCH(INDEX(Poke_Ref!$D$2:$D$745, MATCH($D9, Poke_Ref!$B$2:$B$745,0)), $J$5:$AA$5,0)) * IFERROR(INDEX(Type_Ref!$C$5:$T$22, MATCH(P$5, Type_Ref!$B$5:$B$22), MATCH(INDEX(Poke_Ref!$E$2:$E$745, MATCH($D9, Poke_Ref!$B$2:$B$745,0)), $J$5:$AA$5,0)), 1)</f>
        <v>#N/A</v>
      </c>
      <c r="Q17" s="147" t="e">
        <f t="array" ref="Q17">INDEX(Type_Ref!$C$5:$T$22, MATCH(Q$5, Type_Ref!$B$5:$B$22), MATCH(INDEX(Poke_Ref!$D$2:$D$745, MATCH($D9, Poke_Ref!$B$2:$B$745,0)), $J$5:$AA$5,0)) * IFERROR(INDEX(Type_Ref!$C$5:$T$22, MATCH(Q$5, Type_Ref!$B$5:$B$22), MATCH(INDEX(Poke_Ref!$E$2:$E$745, MATCH($D9, Poke_Ref!$B$2:$B$745,0)), $J$5:$AA$5,0)), 1)</f>
        <v>#N/A</v>
      </c>
      <c r="R17" s="147" t="e">
        <f t="array" ref="R17">INDEX(Type_Ref!$C$5:$T$22, MATCH(R$5, Type_Ref!$B$5:$B$22), MATCH(INDEX(Poke_Ref!$D$2:$D$745, MATCH($D9, Poke_Ref!$B$2:$B$745,0)), $J$5:$AA$5,0)) * IFERROR(INDEX(Type_Ref!$C$5:$T$22, MATCH(R$5, Type_Ref!$B$5:$B$22), MATCH(INDEX(Poke_Ref!$E$2:$E$745, MATCH($D9, Poke_Ref!$B$2:$B$745,0)), $J$5:$AA$5,0)), 1)</f>
        <v>#N/A</v>
      </c>
      <c r="S17" s="147" t="e">
        <f t="array" ref="S17">INDEX(Type_Ref!$C$5:$T$22, MATCH(S$5, Type_Ref!$B$5:$B$22), MATCH(INDEX(Poke_Ref!$D$2:$D$745, MATCH($D9, Poke_Ref!$B$2:$B$745,0)), $J$5:$AA$5,0)) * IFERROR(INDEX(Type_Ref!$C$5:$T$22, MATCH(S$5, Type_Ref!$B$5:$B$22), MATCH(INDEX(Poke_Ref!$E$2:$E$745, MATCH($D9, Poke_Ref!$B$2:$B$745,0)), $J$5:$AA$5,0)), 1)</f>
        <v>#N/A</v>
      </c>
      <c r="T17" s="147" t="e">
        <f t="array" ref="T17">INDEX(Type_Ref!$C$5:$T$22, MATCH(T$5, Type_Ref!$B$5:$B$22), MATCH(INDEX(Poke_Ref!$D$2:$D$745, MATCH($D9, Poke_Ref!$B$2:$B$745,0)), $J$5:$AA$5,0)) * IFERROR(INDEX(Type_Ref!$C$5:$T$22, MATCH(T$5, Type_Ref!$B$5:$B$22), MATCH(INDEX(Poke_Ref!$E$2:$E$745, MATCH($D9, Poke_Ref!$B$2:$B$745,0)), $J$5:$AA$5,0)), 1)</f>
        <v>#N/A</v>
      </c>
      <c r="U17" s="147" t="e">
        <f t="array" ref="U17">INDEX(Type_Ref!$C$5:$T$22, MATCH(U$5, Type_Ref!$B$5:$B$22), MATCH(INDEX(Poke_Ref!$D$2:$D$745, MATCH($D9, Poke_Ref!$B$2:$B$745,0)), $J$5:$AA$5,0)) * IFERROR(INDEX(Type_Ref!$C$5:$T$22, MATCH(U$5, Type_Ref!$B$5:$B$22), MATCH(INDEX(Poke_Ref!$E$2:$E$745, MATCH($D9, Poke_Ref!$B$2:$B$745,0)), $J$5:$AA$5,0)), 1)</f>
        <v>#N/A</v>
      </c>
      <c r="V17" s="147" t="e">
        <f t="array" ref="V17">INDEX(Type_Ref!$C$5:$T$22, MATCH(V$5, Type_Ref!$B$5:$B$22), MATCH(INDEX(Poke_Ref!$D$2:$D$745, MATCH($D9, Poke_Ref!$B$2:$B$745,0)), $J$5:$AA$5,0)) * IFERROR(INDEX(Type_Ref!$C$5:$T$22, MATCH(V$5, Type_Ref!$B$5:$B$22), MATCH(INDEX(Poke_Ref!$E$2:$E$745, MATCH($D9, Poke_Ref!$B$2:$B$745,0)), $J$5:$AA$5,0)), 1)</f>
        <v>#N/A</v>
      </c>
      <c r="W17" s="147" t="e">
        <f t="array" ref="W17">INDEX(Type_Ref!$C$5:$T$22, MATCH(W$5, Type_Ref!$B$5:$B$22), MATCH(INDEX(Poke_Ref!$D$2:$D$745, MATCH($D9, Poke_Ref!$B$2:$B$745,0)), $J$5:$AA$5,0)) * IFERROR(INDEX(Type_Ref!$C$5:$T$22, MATCH(W$5, Type_Ref!$B$5:$B$22), MATCH(INDEX(Poke_Ref!$E$2:$E$745, MATCH($D9, Poke_Ref!$B$2:$B$745,0)), $J$5:$AA$5,0)), 1)</f>
        <v>#N/A</v>
      </c>
      <c r="X17" s="147" t="e">
        <f t="array" ref="X17">INDEX(Type_Ref!$C$5:$T$22, MATCH(X$5, Type_Ref!$B$5:$B$22), MATCH(INDEX(Poke_Ref!$D$2:$D$745, MATCH($D9, Poke_Ref!$B$2:$B$745,0)), $J$5:$AA$5,0)) * IFERROR(INDEX(Type_Ref!$C$5:$T$22, MATCH(X$5, Type_Ref!$B$5:$B$22), MATCH(INDEX(Poke_Ref!$E$2:$E$745, MATCH($D9, Poke_Ref!$B$2:$B$745,0)), $J$5:$AA$5,0)), 1)</f>
        <v>#N/A</v>
      </c>
      <c r="Y17" s="147" t="e">
        <f t="array" ref="Y17">INDEX(Type_Ref!$C$5:$T$22, MATCH(Y$5, Type_Ref!$B$5:$B$22), MATCH(INDEX(Poke_Ref!$D$2:$D$745, MATCH($D9, Poke_Ref!$B$2:$B$745,0)), $J$5:$AA$5,0)) * IFERROR(INDEX(Type_Ref!$C$5:$T$22, MATCH(Y$5, Type_Ref!$B$5:$B$22), MATCH(INDEX(Poke_Ref!$E$2:$E$745, MATCH($D9, Poke_Ref!$B$2:$B$745,0)), $J$5:$AA$5,0)), 1)</f>
        <v>#N/A</v>
      </c>
      <c r="Z17" s="147" t="e">
        <f t="array" ref="Z17">INDEX(Type_Ref!$C$5:$T$22, MATCH(Z$5, Type_Ref!$B$5:$B$22), MATCH(INDEX(Poke_Ref!$D$2:$D$745, MATCH($D9, Poke_Ref!$B$2:$B$745,0)), $J$5:$AA$5,0)) * IFERROR(INDEX(Type_Ref!$C$5:$T$22, MATCH(Z$5, Type_Ref!$B$5:$B$22), MATCH(INDEX(Poke_Ref!$E$2:$E$745, MATCH($D9, Poke_Ref!$B$2:$B$745,0)), $J$5:$AA$5,0)), 1)</f>
        <v>#N/A</v>
      </c>
      <c r="AA17" s="147" t="e">
        <f t="array" ref="AA17">INDEX(Type_Ref!$C$5:$T$22, MATCH(AA$5, Type_Ref!$B$5:$B$22), MATCH(INDEX(Poke_Ref!$D$2:$D$745, MATCH($D9, Poke_Ref!$B$2:$B$745,0)), $J$5:$AA$5,0)) * IFERROR(INDEX(Type_Ref!$C$5:$T$22, MATCH(AA$5, Type_Ref!$B$5:$B$22), MATCH(INDEX(Poke_Ref!$E$2:$E$745, MATCH($D9, Poke_Ref!$B$2:$B$745,0)), $J$5:$AA$5,0)), 1)</f>
        <v>#N/A</v>
      </c>
      <c r="AB17" s="132"/>
      <c r="AC17" s="132"/>
    </row>
    <row r="18" spans="1:29" ht="15" x14ac:dyDescent="0.3">
      <c r="A18" s="145"/>
      <c r="B18" s="145"/>
      <c r="C18" s="132"/>
      <c r="D18" s="132"/>
      <c r="E18" s="132"/>
      <c r="F18" s="132"/>
      <c r="G18" s="132"/>
      <c r="H18" s="132"/>
      <c r="I18" s="147"/>
      <c r="J18" s="147" t="e">
        <f t="array" ref="J18">INDEX(Type_Ref!$C$5:$T$22, MATCH(J$5, Type_Ref!$B$5:$B$22), MATCH(INDEX(Poke_Ref!$D$2:$D$745, MATCH($D10, Poke_Ref!$B$2:$B$745,0)), $J$5:$AA$5,0)) * IFERROR(INDEX(Type_Ref!$C$5:$T$22, MATCH(J$5, Type_Ref!$B$5:$B$22), MATCH(INDEX(Poke_Ref!$E$2:$E$745, MATCH($D10, Poke_Ref!$B$2:$B$745,0)), $J$5:$AA$5,0)), 1)</f>
        <v>#N/A</v>
      </c>
      <c r="K18" s="147" t="e">
        <f t="array" ref="K18">INDEX(Type_Ref!$C$5:$T$22, MATCH(K$5, Type_Ref!$B$5:$B$22), MATCH(INDEX(Poke_Ref!$D$2:$D$745, MATCH($D10, Poke_Ref!$B$2:$B$745,0)), $J$5:$AA$5,0)) * IFERROR(INDEX(Type_Ref!$C$5:$T$22, MATCH(K$5, Type_Ref!$B$5:$B$22), MATCH(INDEX(Poke_Ref!$E$2:$E$745, MATCH($D10, Poke_Ref!$B$2:$B$745,0)), $J$5:$AA$5,0)), 1)</f>
        <v>#N/A</v>
      </c>
      <c r="L18" s="147" t="e">
        <f t="array" ref="L18">INDEX(Type_Ref!$C$5:$T$22, MATCH(L$5, Type_Ref!$B$5:$B$22), MATCH(INDEX(Poke_Ref!$D$2:$D$745, MATCH($D10, Poke_Ref!$B$2:$B$745,0)), $J$5:$AA$5,0)) * IFERROR(INDEX(Type_Ref!$C$5:$T$22, MATCH(L$5, Type_Ref!$B$5:$B$22), MATCH(INDEX(Poke_Ref!$E$2:$E$745, MATCH($D10, Poke_Ref!$B$2:$B$745,0)), $J$5:$AA$5,0)), 1)</f>
        <v>#N/A</v>
      </c>
      <c r="M18" s="147" t="e">
        <f t="array" ref="M18">INDEX(Type_Ref!$C$5:$T$22, MATCH(M$5, Type_Ref!$B$5:$B$22), MATCH(INDEX(Poke_Ref!$D$2:$D$745, MATCH($D10, Poke_Ref!$B$2:$B$745,0)), $J$5:$AA$5,0)) * IFERROR(INDEX(Type_Ref!$C$5:$T$22, MATCH(M$5, Type_Ref!$B$5:$B$22), MATCH(INDEX(Poke_Ref!$E$2:$E$745, MATCH($D10, Poke_Ref!$B$2:$B$745,0)), $J$5:$AA$5,0)), 1)</f>
        <v>#N/A</v>
      </c>
      <c r="N18" s="147" t="e">
        <f t="array" ref="N18">INDEX(Type_Ref!$C$5:$T$22, MATCH(N$5, Type_Ref!$B$5:$B$22), MATCH(INDEX(Poke_Ref!$D$2:$D$745, MATCH($D10, Poke_Ref!$B$2:$B$745,0)), $J$5:$AA$5,0)) * IFERROR(INDEX(Type_Ref!$C$5:$T$22, MATCH(N$5, Type_Ref!$B$5:$B$22), MATCH(INDEX(Poke_Ref!$E$2:$E$745, MATCH($D10, Poke_Ref!$B$2:$B$745,0)), $J$5:$AA$5,0)), 1)</f>
        <v>#N/A</v>
      </c>
      <c r="O18" s="147" t="e">
        <f t="array" ref="O18">INDEX(Type_Ref!$C$5:$T$22, MATCH(O$5, Type_Ref!$B$5:$B$22), MATCH(INDEX(Poke_Ref!$D$2:$D$745, MATCH($D10, Poke_Ref!$B$2:$B$745,0)), $J$5:$AA$5,0)) * IFERROR(INDEX(Type_Ref!$C$5:$T$22, MATCH(O$5, Type_Ref!$B$5:$B$22), MATCH(INDEX(Poke_Ref!$E$2:$E$745, MATCH($D10, Poke_Ref!$B$2:$B$745,0)), $J$5:$AA$5,0)), 1)</f>
        <v>#N/A</v>
      </c>
      <c r="P18" s="147" t="e">
        <f t="array" ref="P18">INDEX(Type_Ref!$C$5:$T$22, MATCH(P$5, Type_Ref!$B$5:$B$22), MATCH(INDEX(Poke_Ref!$D$2:$D$745, MATCH($D10, Poke_Ref!$B$2:$B$745,0)), $J$5:$AA$5,0)) * IFERROR(INDEX(Type_Ref!$C$5:$T$22, MATCH(P$5, Type_Ref!$B$5:$B$22), MATCH(INDEX(Poke_Ref!$E$2:$E$745, MATCH($D10, Poke_Ref!$B$2:$B$745,0)), $J$5:$AA$5,0)), 1)</f>
        <v>#N/A</v>
      </c>
      <c r="Q18" s="147" t="e">
        <f t="array" ref="Q18">INDEX(Type_Ref!$C$5:$T$22, MATCH(Q$5, Type_Ref!$B$5:$B$22), MATCH(INDEX(Poke_Ref!$D$2:$D$745, MATCH($D10, Poke_Ref!$B$2:$B$745,0)), $J$5:$AA$5,0)) * IFERROR(INDEX(Type_Ref!$C$5:$T$22, MATCH(Q$5, Type_Ref!$B$5:$B$22), MATCH(INDEX(Poke_Ref!$E$2:$E$745, MATCH($D10, Poke_Ref!$B$2:$B$745,0)), $J$5:$AA$5,0)), 1)</f>
        <v>#N/A</v>
      </c>
      <c r="R18" s="147" t="e">
        <f t="array" ref="R18">INDEX(Type_Ref!$C$5:$T$22, MATCH(R$5, Type_Ref!$B$5:$B$22), MATCH(INDEX(Poke_Ref!$D$2:$D$745, MATCH($D10, Poke_Ref!$B$2:$B$745,0)), $J$5:$AA$5,0)) * IFERROR(INDEX(Type_Ref!$C$5:$T$22, MATCH(R$5, Type_Ref!$B$5:$B$22), MATCH(INDEX(Poke_Ref!$E$2:$E$745, MATCH($D10, Poke_Ref!$B$2:$B$745,0)), $J$5:$AA$5,0)), 1)</f>
        <v>#N/A</v>
      </c>
      <c r="S18" s="147" t="e">
        <f t="array" ref="S18">INDEX(Type_Ref!$C$5:$T$22, MATCH(S$5, Type_Ref!$B$5:$B$22), MATCH(INDEX(Poke_Ref!$D$2:$D$745, MATCH($D10, Poke_Ref!$B$2:$B$745,0)), $J$5:$AA$5,0)) * IFERROR(INDEX(Type_Ref!$C$5:$T$22, MATCH(S$5, Type_Ref!$B$5:$B$22), MATCH(INDEX(Poke_Ref!$E$2:$E$745, MATCH($D10, Poke_Ref!$B$2:$B$745,0)), $J$5:$AA$5,0)), 1)</f>
        <v>#N/A</v>
      </c>
      <c r="T18" s="147" t="e">
        <f t="array" ref="T18">INDEX(Type_Ref!$C$5:$T$22, MATCH(T$5, Type_Ref!$B$5:$B$22), MATCH(INDEX(Poke_Ref!$D$2:$D$745, MATCH($D10, Poke_Ref!$B$2:$B$745,0)), $J$5:$AA$5,0)) * IFERROR(INDEX(Type_Ref!$C$5:$T$22, MATCH(T$5, Type_Ref!$B$5:$B$22), MATCH(INDEX(Poke_Ref!$E$2:$E$745, MATCH($D10, Poke_Ref!$B$2:$B$745,0)), $J$5:$AA$5,0)), 1)</f>
        <v>#N/A</v>
      </c>
      <c r="U18" s="147" t="e">
        <f t="array" ref="U18">INDEX(Type_Ref!$C$5:$T$22, MATCH(U$5, Type_Ref!$B$5:$B$22), MATCH(INDEX(Poke_Ref!$D$2:$D$745, MATCH($D10, Poke_Ref!$B$2:$B$745,0)), $J$5:$AA$5,0)) * IFERROR(INDEX(Type_Ref!$C$5:$T$22, MATCH(U$5, Type_Ref!$B$5:$B$22), MATCH(INDEX(Poke_Ref!$E$2:$E$745, MATCH($D10, Poke_Ref!$B$2:$B$745,0)), $J$5:$AA$5,0)), 1)</f>
        <v>#N/A</v>
      </c>
      <c r="V18" s="147" t="e">
        <f t="array" ref="V18">INDEX(Type_Ref!$C$5:$T$22, MATCH(V$5, Type_Ref!$B$5:$B$22), MATCH(INDEX(Poke_Ref!$D$2:$D$745, MATCH($D10, Poke_Ref!$B$2:$B$745,0)), $J$5:$AA$5,0)) * IFERROR(INDEX(Type_Ref!$C$5:$T$22, MATCH(V$5, Type_Ref!$B$5:$B$22), MATCH(INDEX(Poke_Ref!$E$2:$E$745, MATCH($D10, Poke_Ref!$B$2:$B$745,0)), $J$5:$AA$5,0)), 1)</f>
        <v>#N/A</v>
      </c>
      <c r="W18" s="147" t="e">
        <f t="array" ref="W18">INDEX(Type_Ref!$C$5:$T$22, MATCH(W$5, Type_Ref!$B$5:$B$22), MATCH(INDEX(Poke_Ref!$D$2:$D$745, MATCH($D10, Poke_Ref!$B$2:$B$745,0)), $J$5:$AA$5,0)) * IFERROR(INDEX(Type_Ref!$C$5:$T$22, MATCH(W$5, Type_Ref!$B$5:$B$22), MATCH(INDEX(Poke_Ref!$E$2:$E$745, MATCH($D10, Poke_Ref!$B$2:$B$745,0)), $J$5:$AA$5,0)), 1)</f>
        <v>#N/A</v>
      </c>
      <c r="X18" s="147" t="e">
        <f t="array" ref="X18">INDEX(Type_Ref!$C$5:$T$22, MATCH(X$5, Type_Ref!$B$5:$B$22), MATCH(INDEX(Poke_Ref!$D$2:$D$745, MATCH($D10, Poke_Ref!$B$2:$B$745,0)), $J$5:$AA$5,0)) * IFERROR(INDEX(Type_Ref!$C$5:$T$22, MATCH(X$5, Type_Ref!$B$5:$B$22), MATCH(INDEX(Poke_Ref!$E$2:$E$745, MATCH($D10, Poke_Ref!$B$2:$B$745,0)), $J$5:$AA$5,0)), 1)</f>
        <v>#N/A</v>
      </c>
      <c r="Y18" s="147" t="e">
        <f t="array" ref="Y18">INDEX(Type_Ref!$C$5:$T$22, MATCH(Y$5, Type_Ref!$B$5:$B$22), MATCH(INDEX(Poke_Ref!$D$2:$D$745, MATCH($D10, Poke_Ref!$B$2:$B$745,0)), $J$5:$AA$5,0)) * IFERROR(INDEX(Type_Ref!$C$5:$T$22, MATCH(Y$5, Type_Ref!$B$5:$B$22), MATCH(INDEX(Poke_Ref!$E$2:$E$745, MATCH($D10, Poke_Ref!$B$2:$B$745,0)), $J$5:$AA$5,0)), 1)</f>
        <v>#N/A</v>
      </c>
      <c r="Z18" s="147" t="e">
        <f t="array" ref="Z18">INDEX(Type_Ref!$C$5:$T$22, MATCH(Z$5, Type_Ref!$B$5:$B$22), MATCH(INDEX(Poke_Ref!$D$2:$D$745, MATCH($D10, Poke_Ref!$B$2:$B$745,0)), $J$5:$AA$5,0)) * IFERROR(INDEX(Type_Ref!$C$5:$T$22, MATCH(Z$5, Type_Ref!$B$5:$B$22), MATCH(INDEX(Poke_Ref!$E$2:$E$745, MATCH($D10, Poke_Ref!$B$2:$B$745,0)), $J$5:$AA$5,0)), 1)</f>
        <v>#N/A</v>
      </c>
      <c r="AA18" s="147" t="e">
        <f t="array" ref="AA18">INDEX(Type_Ref!$C$5:$T$22, MATCH(AA$5, Type_Ref!$B$5:$B$22), MATCH(INDEX(Poke_Ref!$D$2:$D$745, MATCH($D10, Poke_Ref!$B$2:$B$745,0)), $J$5:$AA$5,0)) * IFERROR(INDEX(Type_Ref!$C$5:$T$22, MATCH(AA$5, Type_Ref!$B$5:$B$22), MATCH(INDEX(Poke_Ref!$E$2:$E$745, MATCH($D10, Poke_Ref!$B$2:$B$745,0)), $J$5:$AA$5,0)), 1)</f>
        <v>#N/A</v>
      </c>
      <c r="AB18" s="132"/>
      <c r="AC18" s="132"/>
    </row>
    <row r="19" spans="1:29" ht="15" x14ac:dyDescent="0.3">
      <c r="A19" s="145"/>
      <c r="B19" s="145"/>
      <c r="C19" s="132"/>
      <c r="D19" s="132"/>
      <c r="E19" s="132"/>
      <c r="F19" s="132"/>
      <c r="G19" s="132"/>
      <c r="H19" s="132"/>
      <c r="I19" s="147"/>
      <c r="J19" s="147" t="e">
        <f t="array" ref="J19">INDEX(Type_Ref!$C$5:$T$22, MATCH(J$5, Type_Ref!$B$5:$B$22), MATCH(INDEX(Poke_Ref!$D$2:$D$745, MATCH($D11, Poke_Ref!$B$2:$B$745,0)), $J$5:$AA$5,0)) * IFERROR(INDEX(Type_Ref!$C$5:$T$22, MATCH(J$5, Type_Ref!$B$5:$B$22), MATCH(INDEX(Poke_Ref!$E$2:$E$745, MATCH($D11, Poke_Ref!$B$2:$B$745,0)), $J$5:$AA$5,0)), 1)</f>
        <v>#N/A</v>
      </c>
      <c r="K19" s="147" t="e">
        <f t="array" ref="K19">INDEX(Type_Ref!$C$5:$T$22, MATCH(K$5, Type_Ref!$B$5:$B$22), MATCH(INDEX(Poke_Ref!$D$2:$D$745, MATCH($D11, Poke_Ref!$B$2:$B$745,0)), $J$5:$AA$5,0)) * IFERROR(INDEX(Type_Ref!$C$5:$T$22, MATCH(K$5, Type_Ref!$B$5:$B$22), MATCH(INDEX(Poke_Ref!$E$2:$E$745, MATCH($D11, Poke_Ref!$B$2:$B$745,0)), $J$5:$AA$5,0)), 1)</f>
        <v>#N/A</v>
      </c>
      <c r="L19" s="147" t="e">
        <f t="array" ref="L19">INDEX(Type_Ref!$C$5:$T$22, MATCH(L$5, Type_Ref!$B$5:$B$22), MATCH(INDEX(Poke_Ref!$D$2:$D$745, MATCH($D11, Poke_Ref!$B$2:$B$745,0)), $J$5:$AA$5,0)) * IFERROR(INDEX(Type_Ref!$C$5:$T$22, MATCH(L$5, Type_Ref!$B$5:$B$22), MATCH(INDEX(Poke_Ref!$E$2:$E$745, MATCH($D11, Poke_Ref!$B$2:$B$745,0)), $J$5:$AA$5,0)), 1)</f>
        <v>#N/A</v>
      </c>
      <c r="M19" s="147" t="e">
        <f t="array" ref="M19">INDEX(Type_Ref!$C$5:$T$22, MATCH(M$5, Type_Ref!$B$5:$B$22), MATCH(INDEX(Poke_Ref!$D$2:$D$745, MATCH($D11, Poke_Ref!$B$2:$B$745,0)), $J$5:$AA$5,0)) * IFERROR(INDEX(Type_Ref!$C$5:$T$22, MATCH(M$5, Type_Ref!$B$5:$B$22), MATCH(INDEX(Poke_Ref!$E$2:$E$745, MATCH($D11, Poke_Ref!$B$2:$B$745,0)), $J$5:$AA$5,0)), 1)</f>
        <v>#N/A</v>
      </c>
      <c r="N19" s="147" t="e">
        <f t="array" ref="N19">INDEX(Type_Ref!$C$5:$T$22, MATCH(N$5, Type_Ref!$B$5:$B$22), MATCH(INDEX(Poke_Ref!$D$2:$D$745, MATCH($D11, Poke_Ref!$B$2:$B$745,0)), $J$5:$AA$5,0)) * IFERROR(INDEX(Type_Ref!$C$5:$T$22, MATCH(N$5, Type_Ref!$B$5:$B$22), MATCH(INDEX(Poke_Ref!$E$2:$E$745, MATCH($D11, Poke_Ref!$B$2:$B$745,0)), $J$5:$AA$5,0)), 1)</f>
        <v>#N/A</v>
      </c>
      <c r="O19" s="147" t="e">
        <f t="array" ref="O19">INDEX(Type_Ref!$C$5:$T$22, MATCH(O$5, Type_Ref!$B$5:$B$22), MATCH(INDEX(Poke_Ref!$D$2:$D$745, MATCH($D11, Poke_Ref!$B$2:$B$745,0)), $J$5:$AA$5,0)) * IFERROR(INDEX(Type_Ref!$C$5:$T$22, MATCH(O$5, Type_Ref!$B$5:$B$22), MATCH(INDEX(Poke_Ref!$E$2:$E$745, MATCH($D11, Poke_Ref!$B$2:$B$745,0)), $J$5:$AA$5,0)), 1)</f>
        <v>#N/A</v>
      </c>
      <c r="P19" s="147" t="e">
        <f t="array" ref="P19">INDEX(Type_Ref!$C$5:$T$22, MATCH(P$5, Type_Ref!$B$5:$B$22), MATCH(INDEX(Poke_Ref!$D$2:$D$745, MATCH($D11, Poke_Ref!$B$2:$B$745,0)), $J$5:$AA$5,0)) * IFERROR(INDEX(Type_Ref!$C$5:$T$22, MATCH(P$5, Type_Ref!$B$5:$B$22), MATCH(INDEX(Poke_Ref!$E$2:$E$745, MATCH($D11, Poke_Ref!$B$2:$B$745,0)), $J$5:$AA$5,0)), 1)</f>
        <v>#N/A</v>
      </c>
      <c r="Q19" s="147" t="e">
        <f t="array" ref="Q19">INDEX(Type_Ref!$C$5:$T$22, MATCH(Q$5, Type_Ref!$B$5:$B$22), MATCH(INDEX(Poke_Ref!$D$2:$D$745, MATCH($D11, Poke_Ref!$B$2:$B$745,0)), $J$5:$AA$5,0)) * IFERROR(INDEX(Type_Ref!$C$5:$T$22, MATCH(Q$5, Type_Ref!$B$5:$B$22), MATCH(INDEX(Poke_Ref!$E$2:$E$745, MATCH($D11, Poke_Ref!$B$2:$B$745,0)), $J$5:$AA$5,0)), 1)</f>
        <v>#N/A</v>
      </c>
      <c r="R19" s="147" t="e">
        <f t="array" ref="R19">INDEX(Type_Ref!$C$5:$T$22, MATCH(R$5, Type_Ref!$B$5:$B$22), MATCH(INDEX(Poke_Ref!$D$2:$D$745, MATCH($D11, Poke_Ref!$B$2:$B$745,0)), $J$5:$AA$5,0)) * IFERROR(INDEX(Type_Ref!$C$5:$T$22, MATCH(R$5, Type_Ref!$B$5:$B$22), MATCH(INDEX(Poke_Ref!$E$2:$E$745, MATCH($D11, Poke_Ref!$B$2:$B$745,0)), $J$5:$AA$5,0)), 1)</f>
        <v>#N/A</v>
      </c>
      <c r="S19" s="147" t="e">
        <f t="array" ref="S19">INDEX(Type_Ref!$C$5:$T$22, MATCH(S$5, Type_Ref!$B$5:$B$22), MATCH(INDEX(Poke_Ref!$D$2:$D$745, MATCH($D11, Poke_Ref!$B$2:$B$745,0)), $J$5:$AA$5,0)) * IFERROR(INDEX(Type_Ref!$C$5:$T$22, MATCH(S$5, Type_Ref!$B$5:$B$22), MATCH(INDEX(Poke_Ref!$E$2:$E$745, MATCH($D11, Poke_Ref!$B$2:$B$745,0)), $J$5:$AA$5,0)), 1)</f>
        <v>#N/A</v>
      </c>
      <c r="T19" s="147" t="e">
        <f t="array" ref="T19">INDEX(Type_Ref!$C$5:$T$22, MATCH(T$5, Type_Ref!$B$5:$B$22), MATCH(INDEX(Poke_Ref!$D$2:$D$745, MATCH($D11, Poke_Ref!$B$2:$B$745,0)), $J$5:$AA$5,0)) * IFERROR(INDEX(Type_Ref!$C$5:$T$22, MATCH(T$5, Type_Ref!$B$5:$B$22), MATCH(INDEX(Poke_Ref!$E$2:$E$745, MATCH($D11, Poke_Ref!$B$2:$B$745,0)), $J$5:$AA$5,0)), 1)</f>
        <v>#N/A</v>
      </c>
      <c r="U19" s="147" t="e">
        <f t="array" ref="U19">INDEX(Type_Ref!$C$5:$T$22, MATCH(U$5, Type_Ref!$B$5:$B$22), MATCH(INDEX(Poke_Ref!$D$2:$D$745, MATCH($D11, Poke_Ref!$B$2:$B$745,0)), $J$5:$AA$5,0)) * IFERROR(INDEX(Type_Ref!$C$5:$T$22, MATCH(U$5, Type_Ref!$B$5:$B$22), MATCH(INDEX(Poke_Ref!$E$2:$E$745, MATCH($D11, Poke_Ref!$B$2:$B$745,0)), $J$5:$AA$5,0)), 1)</f>
        <v>#N/A</v>
      </c>
      <c r="V19" s="147" t="e">
        <f t="array" ref="V19">INDEX(Type_Ref!$C$5:$T$22, MATCH(V$5, Type_Ref!$B$5:$B$22), MATCH(INDEX(Poke_Ref!$D$2:$D$745, MATCH($D11, Poke_Ref!$B$2:$B$745,0)), $J$5:$AA$5,0)) * IFERROR(INDEX(Type_Ref!$C$5:$T$22, MATCH(V$5, Type_Ref!$B$5:$B$22), MATCH(INDEX(Poke_Ref!$E$2:$E$745, MATCH($D11, Poke_Ref!$B$2:$B$745,0)), $J$5:$AA$5,0)), 1)</f>
        <v>#N/A</v>
      </c>
      <c r="W19" s="147" t="e">
        <f t="array" ref="W19">INDEX(Type_Ref!$C$5:$T$22, MATCH(W$5, Type_Ref!$B$5:$B$22), MATCH(INDEX(Poke_Ref!$D$2:$D$745, MATCH($D11, Poke_Ref!$B$2:$B$745,0)), $J$5:$AA$5,0)) * IFERROR(INDEX(Type_Ref!$C$5:$T$22, MATCH(W$5, Type_Ref!$B$5:$B$22), MATCH(INDEX(Poke_Ref!$E$2:$E$745, MATCH($D11, Poke_Ref!$B$2:$B$745,0)), $J$5:$AA$5,0)), 1)</f>
        <v>#N/A</v>
      </c>
      <c r="X19" s="147" t="e">
        <f t="array" ref="X19">INDEX(Type_Ref!$C$5:$T$22, MATCH(X$5, Type_Ref!$B$5:$B$22), MATCH(INDEX(Poke_Ref!$D$2:$D$745, MATCH($D11, Poke_Ref!$B$2:$B$745,0)), $J$5:$AA$5,0)) * IFERROR(INDEX(Type_Ref!$C$5:$T$22, MATCH(X$5, Type_Ref!$B$5:$B$22), MATCH(INDEX(Poke_Ref!$E$2:$E$745, MATCH($D11, Poke_Ref!$B$2:$B$745,0)), $J$5:$AA$5,0)), 1)</f>
        <v>#N/A</v>
      </c>
      <c r="Y19" s="147" t="e">
        <f t="array" ref="Y19">INDEX(Type_Ref!$C$5:$T$22, MATCH(Y$5, Type_Ref!$B$5:$B$22), MATCH(INDEX(Poke_Ref!$D$2:$D$745, MATCH($D11, Poke_Ref!$B$2:$B$745,0)), $J$5:$AA$5,0)) * IFERROR(INDEX(Type_Ref!$C$5:$T$22, MATCH(Y$5, Type_Ref!$B$5:$B$22), MATCH(INDEX(Poke_Ref!$E$2:$E$745, MATCH($D11, Poke_Ref!$B$2:$B$745,0)), $J$5:$AA$5,0)), 1)</f>
        <v>#N/A</v>
      </c>
      <c r="Z19" s="147" t="e">
        <f t="array" ref="Z19">INDEX(Type_Ref!$C$5:$T$22, MATCH(Z$5, Type_Ref!$B$5:$B$22), MATCH(INDEX(Poke_Ref!$D$2:$D$745, MATCH($D11, Poke_Ref!$B$2:$B$745,0)), $J$5:$AA$5,0)) * IFERROR(INDEX(Type_Ref!$C$5:$T$22, MATCH(Z$5, Type_Ref!$B$5:$B$22), MATCH(INDEX(Poke_Ref!$E$2:$E$745, MATCH($D11, Poke_Ref!$B$2:$B$745,0)), $J$5:$AA$5,0)), 1)</f>
        <v>#N/A</v>
      </c>
      <c r="AA19" s="147" t="e">
        <f t="array" ref="AA19">INDEX(Type_Ref!$C$5:$T$22, MATCH(AA$5, Type_Ref!$B$5:$B$22), MATCH(INDEX(Poke_Ref!$D$2:$D$745, MATCH($D11, Poke_Ref!$B$2:$B$745,0)), $J$5:$AA$5,0)) * IFERROR(INDEX(Type_Ref!$C$5:$T$22, MATCH(AA$5, Type_Ref!$B$5:$B$22), MATCH(INDEX(Poke_Ref!$E$2:$E$745, MATCH($D11, Poke_Ref!$B$2:$B$745,0)), $J$5:$AA$5,0)), 1)</f>
        <v>#N/A</v>
      </c>
      <c r="AB19" s="132"/>
      <c r="AC19" s="132"/>
    </row>
    <row r="20" spans="1:29" ht="15" x14ac:dyDescent="0.3">
      <c r="A20" s="145"/>
      <c r="B20" s="145"/>
      <c r="C20" s="132"/>
      <c r="D20" s="132"/>
      <c r="E20" s="132"/>
      <c r="F20" s="132"/>
      <c r="G20" s="132"/>
      <c r="H20" s="132"/>
      <c r="I20" s="146"/>
      <c r="J20" s="132"/>
      <c r="K20" s="132"/>
      <c r="L20" s="132"/>
      <c r="M20" s="132"/>
      <c r="N20" s="132"/>
      <c r="O20" s="132"/>
      <c r="P20" s="132"/>
      <c r="Q20" s="132"/>
      <c r="R20" s="132"/>
      <c r="S20" s="132"/>
      <c r="T20" s="132"/>
      <c r="U20" s="132"/>
      <c r="V20" s="132"/>
      <c r="W20" s="132"/>
      <c r="X20" s="132"/>
      <c r="Y20" s="132"/>
      <c r="Z20" s="132"/>
      <c r="AA20" s="132"/>
      <c r="AB20" s="132"/>
      <c r="AC20" s="132"/>
    </row>
    <row r="21" spans="1:29" ht="15" x14ac:dyDescent="0.3">
      <c r="A21" s="145"/>
      <c r="B21" s="145"/>
      <c r="C21" s="132"/>
      <c r="D21" s="132"/>
      <c r="E21" s="132"/>
      <c r="F21" s="132"/>
      <c r="G21" s="132"/>
      <c r="H21" s="132"/>
      <c r="I21" s="146"/>
      <c r="J21" s="132"/>
      <c r="K21" s="132"/>
      <c r="L21" s="132"/>
      <c r="M21" s="132"/>
      <c r="N21" s="132"/>
      <c r="O21" s="132"/>
      <c r="P21" s="132"/>
      <c r="Q21" s="132"/>
      <c r="R21" s="132"/>
      <c r="S21" s="132"/>
      <c r="T21" s="132"/>
      <c r="U21" s="132"/>
      <c r="V21" s="132"/>
      <c r="W21" s="132"/>
      <c r="X21" s="132"/>
      <c r="Y21" s="132"/>
      <c r="Z21" s="132"/>
      <c r="AA21" s="132"/>
      <c r="AB21" s="132"/>
      <c r="AC21" s="132"/>
    </row>
    <row r="22" spans="1:29" ht="15" x14ac:dyDescent="0.3">
      <c r="A22" s="145"/>
      <c r="B22" s="145"/>
      <c r="C22" s="132"/>
      <c r="D22" s="132"/>
      <c r="E22" s="132"/>
      <c r="F22" s="132"/>
      <c r="G22" s="132"/>
      <c r="H22" s="132"/>
      <c r="I22" s="146"/>
      <c r="J22" s="132"/>
      <c r="K22" s="132"/>
      <c r="L22" s="132"/>
      <c r="M22" s="132"/>
      <c r="N22" s="132"/>
      <c r="O22" s="132"/>
      <c r="P22" s="132"/>
      <c r="Q22" s="132"/>
      <c r="R22" s="132"/>
      <c r="S22" s="132"/>
      <c r="T22" s="132"/>
      <c r="U22" s="132"/>
      <c r="V22" s="132"/>
      <c r="W22" s="132"/>
      <c r="X22" s="132"/>
      <c r="Y22" s="132"/>
      <c r="Z22" s="132"/>
      <c r="AA22" s="132"/>
      <c r="AB22" s="132"/>
      <c r="AC22" s="132"/>
    </row>
    <row r="23" spans="1:29" ht="15" x14ac:dyDescent="0.3">
      <c r="A23" s="145"/>
      <c r="B23" s="145"/>
      <c r="C23" s="132"/>
      <c r="D23" s="132"/>
      <c r="E23" s="132"/>
      <c r="F23" s="132"/>
      <c r="G23" s="132"/>
      <c r="H23" s="132"/>
      <c r="I23" s="146"/>
      <c r="J23" s="132"/>
      <c r="K23" s="132"/>
      <c r="L23" s="132"/>
      <c r="M23" s="132"/>
      <c r="N23" s="132"/>
      <c r="O23" s="132"/>
      <c r="P23" s="132"/>
      <c r="Q23" s="132"/>
      <c r="R23" s="132"/>
      <c r="S23" s="132"/>
      <c r="T23" s="132"/>
      <c r="U23" s="132"/>
      <c r="V23" s="132"/>
      <c r="W23" s="132"/>
      <c r="X23" s="132"/>
      <c r="Y23" s="132"/>
      <c r="Z23" s="132"/>
      <c r="AA23" s="132"/>
      <c r="AB23" s="132"/>
      <c r="AC23" s="132"/>
    </row>
    <row r="24" spans="1:29" ht="15" x14ac:dyDescent="0.3">
      <c r="A24" s="145"/>
      <c r="B24" s="145"/>
      <c r="C24" s="132"/>
      <c r="D24" s="132"/>
      <c r="E24" s="132"/>
      <c r="F24" s="132"/>
      <c r="G24" s="132"/>
      <c r="H24" s="132"/>
      <c r="I24" s="146"/>
      <c r="J24" s="132"/>
      <c r="K24" s="132"/>
      <c r="L24" s="132"/>
      <c r="M24" s="132"/>
      <c r="N24" s="132"/>
      <c r="O24" s="132"/>
      <c r="P24" s="132"/>
      <c r="Q24" s="132"/>
      <c r="R24" s="132"/>
      <c r="S24" s="132"/>
      <c r="T24" s="132"/>
      <c r="U24" s="132"/>
      <c r="V24" s="132"/>
      <c r="W24" s="132"/>
      <c r="X24" s="132"/>
      <c r="Y24" s="132"/>
      <c r="Z24" s="132"/>
      <c r="AA24" s="132"/>
      <c r="AB24" s="132"/>
      <c r="AC24" s="132"/>
    </row>
    <row r="25" spans="1:29" ht="15" x14ac:dyDescent="0.3">
      <c r="A25" s="145"/>
      <c r="B25" s="145"/>
      <c r="C25" s="132"/>
      <c r="D25" s="132"/>
      <c r="E25" s="132"/>
      <c r="F25" s="132"/>
      <c r="G25" s="132"/>
      <c r="H25" s="132"/>
      <c r="I25" s="146"/>
      <c r="J25" s="132"/>
      <c r="K25" s="132"/>
      <c r="L25" s="132"/>
      <c r="M25" s="132"/>
      <c r="N25" s="132"/>
      <c r="O25" s="132"/>
      <c r="P25" s="132"/>
      <c r="Q25" s="132"/>
      <c r="R25" s="132"/>
      <c r="S25" s="132"/>
      <c r="T25" s="132"/>
      <c r="U25" s="132"/>
      <c r="V25" s="132"/>
      <c r="W25" s="132"/>
      <c r="X25" s="132"/>
      <c r="Y25" s="132"/>
      <c r="Z25" s="132"/>
      <c r="AA25" s="132"/>
      <c r="AB25" s="132"/>
      <c r="AC25" s="132"/>
    </row>
    <row r="26" spans="1:29" ht="15" x14ac:dyDescent="0.3">
      <c r="A26" s="145"/>
      <c r="B26" s="145"/>
      <c r="C26" s="132"/>
      <c r="D26" s="132"/>
      <c r="E26" s="132"/>
      <c r="F26" s="132"/>
      <c r="G26" s="132"/>
      <c r="H26" s="132"/>
      <c r="I26" s="146"/>
      <c r="J26" s="132"/>
      <c r="K26" s="132"/>
      <c r="L26" s="132"/>
      <c r="M26" s="132"/>
      <c r="N26" s="132"/>
      <c r="O26" s="132"/>
      <c r="P26" s="132"/>
      <c r="Q26" s="132"/>
      <c r="R26" s="132"/>
      <c r="S26" s="132"/>
      <c r="T26" s="132"/>
      <c r="U26" s="132"/>
      <c r="V26" s="132"/>
      <c r="W26" s="132"/>
      <c r="X26" s="132"/>
      <c r="Y26" s="132"/>
      <c r="Z26" s="132"/>
      <c r="AA26" s="132"/>
      <c r="AB26" s="132"/>
      <c r="AC26" s="132"/>
    </row>
    <row r="27" spans="1:29" ht="15" x14ac:dyDescent="0.3">
      <c r="A27" s="145"/>
      <c r="B27" s="145"/>
      <c r="C27" s="132"/>
      <c r="D27" s="132"/>
      <c r="E27" s="132"/>
      <c r="F27" s="132"/>
      <c r="G27" s="132"/>
      <c r="H27" s="132"/>
      <c r="I27" s="146"/>
      <c r="J27" s="132"/>
      <c r="K27" s="132"/>
      <c r="L27" s="132"/>
      <c r="M27" s="132"/>
      <c r="N27" s="132"/>
      <c r="O27" s="132"/>
      <c r="P27" s="132"/>
      <c r="Q27" s="132"/>
      <c r="R27" s="132"/>
      <c r="S27" s="132"/>
      <c r="T27" s="132"/>
      <c r="U27" s="132"/>
      <c r="V27" s="132"/>
      <c r="W27" s="132"/>
      <c r="X27" s="132"/>
      <c r="Y27" s="132"/>
      <c r="Z27" s="132"/>
      <c r="AA27" s="132"/>
      <c r="AB27" s="132"/>
      <c r="AC27" s="132"/>
    </row>
    <row r="28" spans="1:29" ht="15" x14ac:dyDescent="0.3">
      <c r="A28" s="145"/>
      <c r="B28" s="145"/>
      <c r="C28" s="132"/>
      <c r="D28" s="132"/>
      <c r="E28" s="132"/>
      <c r="F28" s="132"/>
      <c r="G28" s="132"/>
      <c r="H28" s="132"/>
      <c r="I28" s="146"/>
      <c r="J28" s="132"/>
      <c r="K28" s="132"/>
      <c r="L28" s="132"/>
      <c r="M28" s="132"/>
      <c r="N28" s="132"/>
      <c r="O28" s="132"/>
      <c r="P28" s="132"/>
      <c r="Q28" s="132"/>
      <c r="R28" s="132"/>
      <c r="S28" s="132"/>
      <c r="T28" s="132"/>
      <c r="U28" s="132"/>
      <c r="V28" s="132"/>
      <c r="W28" s="132"/>
      <c r="X28" s="132"/>
      <c r="Y28" s="132"/>
      <c r="Z28" s="132"/>
      <c r="AA28" s="132"/>
      <c r="AB28" s="132"/>
      <c r="AC28" s="132"/>
    </row>
    <row r="29" spans="1:29" ht="15" x14ac:dyDescent="0.3">
      <c r="A29" s="145"/>
      <c r="B29" s="145"/>
      <c r="C29" s="132"/>
      <c r="D29" s="132"/>
      <c r="E29" s="132"/>
      <c r="F29" s="132"/>
      <c r="G29" s="132"/>
      <c r="H29" s="132"/>
      <c r="I29" s="146"/>
      <c r="J29" s="132"/>
      <c r="K29" s="132"/>
      <c r="L29" s="132"/>
      <c r="M29" s="132"/>
      <c r="N29" s="132"/>
      <c r="O29" s="132"/>
      <c r="P29" s="132"/>
      <c r="Q29" s="132"/>
      <c r="R29" s="132"/>
      <c r="S29" s="132"/>
      <c r="T29" s="132"/>
      <c r="U29" s="132"/>
      <c r="V29" s="132"/>
      <c r="W29" s="132"/>
      <c r="X29" s="132"/>
      <c r="Y29" s="132"/>
      <c r="Z29" s="132"/>
      <c r="AA29" s="132"/>
      <c r="AB29" s="132"/>
      <c r="AC29" s="132"/>
    </row>
    <row r="30" spans="1:29" ht="15" x14ac:dyDescent="0.3">
      <c r="A30" s="145"/>
      <c r="B30" s="145"/>
      <c r="C30" s="132"/>
      <c r="D30" s="132"/>
      <c r="E30" s="132"/>
      <c r="F30" s="132"/>
      <c r="G30" s="132"/>
      <c r="H30" s="132"/>
      <c r="I30" s="146"/>
      <c r="J30" s="132"/>
      <c r="K30" s="132"/>
      <c r="L30" s="132"/>
      <c r="M30" s="132"/>
      <c r="N30" s="132"/>
      <c r="O30" s="132"/>
      <c r="P30" s="132"/>
      <c r="Q30" s="132"/>
      <c r="R30" s="132"/>
      <c r="S30" s="132"/>
      <c r="T30" s="132"/>
      <c r="U30" s="132"/>
      <c r="V30" s="132"/>
      <c r="W30" s="132"/>
      <c r="X30" s="132"/>
      <c r="Y30" s="132"/>
      <c r="Z30" s="132"/>
      <c r="AA30" s="132"/>
      <c r="AB30" s="132"/>
      <c r="AC30" s="132"/>
    </row>
    <row r="31" spans="1:29" ht="15" x14ac:dyDescent="0.3">
      <c r="A31" s="145"/>
      <c r="B31" s="145"/>
      <c r="C31" s="132"/>
      <c r="D31" s="132"/>
      <c r="E31" s="132"/>
      <c r="F31" s="132"/>
      <c r="G31" s="132"/>
      <c r="H31" s="132"/>
      <c r="I31" s="146"/>
      <c r="J31" s="132"/>
      <c r="K31" s="132"/>
      <c r="L31" s="132"/>
      <c r="M31" s="132"/>
      <c r="N31" s="132"/>
      <c r="O31" s="132"/>
      <c r="P31" s="132"/>
      <c r="Q31" s="132"/>
      <c r="R31" s="132"/>
      <c r="S31" s="132"/>
      <c r="T31" s="132"/>
      <c r="U31" s="132"/>
      <c r="V31" s="132"/>
      <c r="W31" s="132"/>
      <c r="X31" s="132"/>
      <c r="Y31" s="132"/>
      <c r="Z31" s="132"/>
      <c r="AA31" s="132"/>
      <c r="AB31" s="132"/>
      <c r="AC31" s="132"/>
    </row>
    <row r="32" spans="1:29" ht="15" x14ac:dyDescent="0.3">
      <c r="A32" s="145"/>
      <c r="B32" s="145"/>
      <c r="C32" s="132"/>
      <c r="D32" s="132"/>
      <c r="E32" s="132"/>
      <c r="F32" s="132"/>
      <c r="G32" s="132"/>
      <c r="H32" s="132"/>
      <c r="I32" s="146"/>
      <c r="J32" s="132"/>
      <c r="K32" s="132"/>
      <c r="L32" s="132"/>
      <c r="M32" s="132"/>
      <c r="N32" s="132"/>
      <c r="O32" s="132"/>
      <c r="P32" s="132"/>
      <c r="Q32" s="132"/>
      <c r="R32" s="132"/>
      <c r="S32" s="132"/>
      <c r="T32" s="132"/>
      <c r="U32" s="132"/>
      <c r="V32" s="132"/>
      <c r="W32" s="132"/>
      <c r="X32" s="132"/>
      <c r="Y32" s="132"/>
      <c r="Z32" s="132"/>
      <c r="AA32" s="132"/>
      <c r="AB32" s="132"/>
      <c r="AC32" s="132"/>
    </row>
    <row r="33" spans="1:29" ht="15" x14ac:dyDescent="0.3">
      <c r="A33" s="145"/>
      <c r="B33" s="145"/>
      <c r="C33" s="132"/>
      <c r="D33" s="132"/>
      <c r="E33" s="132"/>
      <c r="F33" s="132"/>
      <c r="G33" s="132"/>
      <c r="H33" s="132"/>
      <c r="I33" s="146"/>
      <c r="J33" s="132"/>
      <c r="K33" s="132"/>
      <c r="L33" s="132"/>
      <c r="M33" s="132"/>
      <c r="N33" s="132"/>
      <c r="O33" s="132"/>
      <c r="P33" s="132"/>
      <c r="Q33" s="132"/>
      <c r="R33" s="132"/>
      <c r="S33" s="132"/>
      <c r="T33" s="132"/>
      <c r="U33" s="132"/>
      <c r="V33" s="132"/>
      <c r="W33" s="132"/>
      <c r="X33" s="132"/>
      <c r="Y33" s="132"/>
      <c r="Z33" s="132"/>
      <c r="AA33" s="132"/>
      <c r="AB33" s="132"/>
      <c r="AC33" s="132"/>
    </row>
    <row r="34" spans="1:29" ht="15" x14ac:dyDescent="0.3">
      <c r="A34" s="145"/>
      <c r="B34" s="145"/>
      <c r="C34" s="132"/>
      <c r="D34" s="132"/>
      <c r="E34" s="132"/>
      <c r="F34" s="132"/>
      <c r="G34" s="132"/>
      <c r="H34" s="132"/>
      <c r="I34" s="146"/>
      <c r="J34" s="132"/>
      <c r="K34" s="132"/>
      <c r="L34" s="132"/>
      <c r="M34" s="132"/>
      <c r="N34" s="132"/>
      <c r="O34" s="132"/>
      <c r="P34" s="132"/>
      <c r="Q34" s="132"/>
      <c r="R34" s="132"/>
      <c r="S34" s="132"/>
      <c r="T34" s="132"/>
      <c r="U34" s="132"/>
      <c r="V34" s="132"/>
      <c r="W34" s="132"/>
      <c r="X34" s="132"/>
      <c r="Y34" s="132"/>
      <c r="Z34" s="132"/>
      <c r="AA34" s="132"/>
      <c r="AB34" s="132"/>
      <c r="AC34" s="132"/>
    </row>
    <row r="35" spans="1:29" ht="15" x14ac:dyDescent="0.3">
      <c r="A35" s="145"/>
      <c r="B35" s="145"/>
      <c r="C35" s="132"/>
      <c r="D35" s="132"/>
      <c r="E35" s="132"/>
      <c r="F35" s="132"/>
      <c r="G35" s="132"/>
      <c r="H35" s="132"/>
      <c r="I35" s="146"/>
      <c r="J35" s="132"/>
      <c r="K35" s="132"/>
      <c r="L35" s="132"/>
      <c r="M35" s="132"/>
      <c r="N35" s="132"/>
      <c r="O35" s="132"/>
      <c r="P35" s="132"/>
      <c r="Q35" s="132"/>
      <c r="R35" s="132"/>
      <c r="S35" s="132"/>
      <c r="T35" s="132"/>
      <c r="U35" s="132"/>
      <c r="V35" s="132"/>
      <c r="W35" s="132"/>
      <c r="X35" s="132"/>
      <c r="Y35" s="132"/>
      <c r="Z35" s="132"/>
      <c r="AA35" s="132"/>
      <c r="AB35" s="132"/>
      <c r="AC35" s="132"/>
    </row>
    <row r="36" spans="1:29" ht="15" x14ac:dyDescent="0.3">
      <c r="A36" s="145"/>
      <c r="B36" s="145"/>
      <c r="C36" s="132"/>
      <c r="D36" s="132"/>
      <c r="E36" s="132"/>
      <c r="F36" s="132"/>
      <c r="G36" s="132"/>
      <c r="H36" s="132"/>
      <c r="I36" s="146"/>
      <c r="J36" s="132"/>
      <c r="K36" s="132"/>
      <c r="L36" s="132"/>
      <c r="M36" s="132"/>
      <c r="N36" s="132"/>
      <c r="O36" s="132"/>
      <c r="P36" s="132"/>
      <c r="Q36" s="132"/>
      <c r="R36" s="132"/>
      <c r="S36" s="132"/>
      <c r="T36" s="132"/>
      <c r="U36" s="132"/>
      <c r="V36" s="132"/>
      <c r="W36" s="132"/>
      <c r="X36" s="132"/>
      <c r="Y36" s="132"/>
      <c r="Z36" s="132"/>
      <c r="AA36" s="132"/>
      <c r="AB36" s="132"/>
      <c r="AC36" s="132"/>
    </row>
    <row r="37" spans="1:29" ht="15" x14ac:dyDescent="0.3">
      <c r="A37" s="145"/>
      <c r="B37" s="145"/>
      <c r="C37" s="132"/>
      <c r="D37" s="132"/>
      <c r="E37" s="132"/>
      <c r="F37" s="132"/>
      <c r="G37" s="132"/>
      <c r="H37" s="132"/>
      <c r="I37" s="146"/>
      <c r="J37" s="132"/>
      <c r="K37" s="132"/>
      <c r="L37" s="132"/>
      <c r="M37" s="132"/>
      <c r="N37" s="132"/>
      <c r="O37" s="132"/>
      <c r="P37" s="132"/>
      <c r="Q37" s="132"/>
      <c r="R37" s="132"/>
      <c r="S37" s="132"/>
      <c r="T37" s="132"/>
      <c r="U37" s="132"/>
      <c r="V37" s="132"/>
      <c r="W37" s="132"/>
      <c r="X37" s="132"/>
      <c r="Y37" s="132"/>
      <c r="Z37" s="132"/>
      <c r="AA37" s="132"/>
      <c r="AB37" s="132"/>
      <c r="AC37" s="132"/>
    </row>
    <row r="38" spans="1:29" ht="15" x14ac:dyDescent="0.3">
      <c r="A38" s="145"/>
      <c r="B38" s="145"/>
      <c r="C38" s="132"/>
      <c r="D38" s="132"/>
      <c r="E38" s="132"/>
      <c r="F38" s="132"/>
      <c r="G38" s="132"/>
      <c r="H38" s="132"/>
      <c r="I38" s="146"/>
      <c r="J38" s="132"/>
      <c r="K38" s="132"/>
      <c r="L38" s="132"/>
      <c r="M38" s="132"/>
      <c r="N38" s="132"/>
      <c r="O38" s="132"/>
      <c r="P38" s="132"/>
      <c r="Q38" s="132"/>
      <c r="R38" s="132"/>
      <c r="S38" s="132"/>
      <c r="T38" s="132"/>
      <c r="U38" s="132"/>
      <c r="V38" s="132"/>
      <c r="W38" s="132"/>
      <c r="X38" s="132"/>
      <c r="Y38" s="132"/>
      <c r="Z38" s="132"/>
      <c r="AA38" s="132"/>
      <c r="AB38" s="132"/>
      <c r="AC38" s="132"/>
    </row>
    <row r="39" spans="1:29" ht="15" x14ac:dyDescent="0.3">
      <c r="A39" s="145"/>
      <c r="B39" s="145"/>
      <c r="C39" s="132"/>
      <c r="D39" s="132"/>
      <c r="E39" s="132"/>
      <c r="F39" s="132"/>
      <c r="G39" s="132"/>
      <c r="H39" s="132"/>
      <c r="I39" s="146"/>
      <c r="J39" s="132"/>
      <c r="K39" s="132"/>
      <c r="L39" s="132"/>
      <c r="M39" s="132"/>
      <c r="N39" s="132"/>
      <c r="O39" s="132"/>
      <c r="P39" s="132"/>
      <c r="Q39" s="132"/>
      <c r="R39" s="132"/>
      <c r="S39" s="132"/>
      <c r="T39" s="132"/>
      <c r="U39" s="132"/>
      <c r="V39" s="132"/>
      <c r="W39" s="132"/>
      <c r="X39" s="132"/>
      <c r="Y39" s="132"/>
      <c r="Z39" s="132"/>
      <c r="AA39" s="132"/>
      <c r="AB39" s="132"/>
      <c r="AC39" s="132"/>
    </row>
    <row r="40" spans="1:29" ht="15" x14ac:dyDescent="0.3">
      <c r="A40" s="145"/>
      <c r="B40" s="145"/>
      <c r="C40" s="132"/>
      <c r="D40" s="132"/>
      <c r="E40" s="132"/>
      <c r="F40" s="132"/>
      <c r="G40" s="132"/>
      <c r="H40" s="132"/>
      <c r="I40" s="146"/>
      <c r="J40" s="132"/>
      <c r="K40" s="132"/>
      <c r="L40" s="132"/>
      <c r="M40" s="132"/>
      <c r="N40" s="132"/>
      <c r="O40" s="132"/>
      <c r="P40" s="132"/>
      <c r="Q40" s="132"/>
      <c r="R40" s="132"/>
      <c r="S40" s="132"/>
      <c r="T40" s="132"/>
      <c r="U40" s="132"/>
      <c r="V40" s="132"/>
      <c r="W40" s="132"/>
      <c r="X40" s="132"/>
      <c r="Y40" s="132"/>
      <c r="Z40" s="132"/>
      <c r="AA40" s="132"/>
      <c r="AB40" s="132"/>
      <c r="AC40" s="132"/>
    </row>
    <row r="41" spans="1:29" ht="15" x14ac:dyDescent="0.3">
      <c r="A41" s="145"/>
      <c r="B41" s="145"/>
      <c r="C41" s="132"/>
      <c r="D41" s="132"/>
      <c r="E41" s="132"/>
      <c r="F41" s="132"/>
      <c r="G41" s="132"/>
      <c r="H41" s="132"/>
      <c r="I41" s="146"/>
      <c r="J41" s="132"/>
      <c r="K41" s="132"/>
      <c r="L41" s="132"/>
      <c r="M41" s="132"/>
      <c r="N41" s="132"/>
      <c r="O41" s="132"/>
      <c r="P41" s="132"/>
      <c r="Q41" s="132"/>
      <c r="R41" s="132"/>
      <c r="S41" s="132"/>
      <c r="T41" s="132"/>
      <c r="U41" s="132"/>
      <c r="V41" s="132"/>
      <c r="W41" s="132"/>
      <c r="X41" s="132"/>
      <c r="Y41" s="132"/>
      <c r="Z41" s="132"/>
      <c r="AA41" s="132"/>
      <c r="AB41" s="132"/>
      <c r="AC41" s="132"/>
    </row>
    <row r="42" spans="1:29" ht="15" x14ac:dyDescent="0.3">
      <c r="A42" s="145"/>
      <c r="B42" s="145"/>
      <c r="C42" s="132"/>
      <c r="D42" s="132"/>
      <c r="E42" s="132"/>
      <c r="F42" s="132"/>
      <c r="G42" s="132"/>
      <c r="H42" s="132"/>
      <c r="I42" s="146"/>
      <c r="J42" s="132"/>
      <c r="K42" s="132"/>
      <c r="L42" s="132"/>
      <c r="M42" s="132"/>
      <c r="N42" s="132"/>
      <c r="O42" s="132"/>
      <c r="P42" s="132"/>
      <c r="Q42" s="132"/>
      <c r="R42" s="132"/>
      <c r="S42" s="132"/>
      <c r="T42" s="132"/>
      <c r="U42" s="132"/>
      <c r="V42" s="132"/>
      <c r="W42" s="132"/>
      <c r="X42" s="132"/>
      <c r="Y42" s="132"/>
      <c r="Z42" s="132"/>
      <c r="AA42" s="132"/>
      <c r="AB42" s="132"/>
      <c r="AC42" s="132"/>
    </row>
    <row r="43" spans="1:29" ht="15" x14ac:dyDescent="0.3">
      <c r="A43" s="145"/>
      <c r="B43" s="145"/>
      <c r="C43" s="132"/>
      <c r="D43" s="132"/>
      <c r="E43" s="132"/>
      <c r="F43" s="132"/>
      <c r="G43" s="132"/>
      <c r="H43" s="132"/>
      <c r="I43" s="146"/>
      <c r="J43" s="132"/>
      <c r="K43" s="132"/>
      <c r="L43" s="132"/>
      <c r="M43" s="132"/>
      <c r="N43" s="132"/>
      <c r="O43" s="132"/>
      <c r="P43" s="132"/>
      <c r="Q43" s="132"/>
      <c r="R43" s="132"/>
      <c r="S43" s="132"/>
      <c r="T43" s="132"/>
      <c r="U43" s="132"/>
      <c r="V43" s="132"/>
      <c r="W43" s="132"/>
      <c r="X43" s="132"/>
      <c r="Y43" s="132"/>
      <c r="Z43" s="132"/>
      <c r="AA43" s="132"/>
      <c r="AB43" s="132"/>
      <c r="AC43" s="132"/>
    </row>
    <row r="44" spans="1:29" ht="15" x14ac:dyDescent="0.3">
      <c r="A44" s="145"/>
      <c r="B44" s="145"/>
      <c r="C44" s="132"/>
      <c r="D44" s="132"/>
      <c r="E44" s="132"/>
      <c r="F44" s="132"/>
      <c r="G44" s="132"/>
      <c r="H44" s="132"/>
      <c r="I44" s="146"/>
      <c r="J44" s="132"/>
      <c r="K44" s="132"/>
      <c r="L44" s="132"/>
      <c r="M44" s="132"/>
      <c r="N44" s="132"/>
      <c r="O44" s="132"/>
      <c r="P44" s="132"/>
      <c r="Q44" s="132"/>
      <c r="R44" s="132"/>
      <c r="S44" s="132"/>
      <c r="T44" s="132"/>
      <c r="U44" s="132"/>
      <c r="V44" s="132"/>
      <c r="W44" s="132"/>
      <c r="X44" s="132"/>
      <c r="Y44" s="132"/>
      <c r="Z44" s="132"/>
      <c r="AA44" s="132"/>
      <c r="AB44" s="132"/>
      <c r="AC44" s="132"/>
    </row>
    <row r="45" spans="1:29" ht="15" x14ac:dyDescent="0.3">
      <c r="A45" s="145"/>
      <c r="B45" s="145"/>
      <c r="C45" s="132"/>
      <c r="D45" s="132"/>
      <c r="E45" s="132"/>
      <c r="F45" s="132"/>
      <c r="G45" s="132"/>
      <c r="H45" s="132"/>
      <c r="I45" s="146"/>
      <c r="J45" s="132"/>
      <c r="K45" s="132"/>
      <c r="L45" s="132"/>
      <c r="M45" s="132"/>
      <c r="N45" s="132"/>
      <c r="O45" s="132"/>
      <c r="P45" s="132"/>
      <c r="Q45" s="132"/>
      <c r="R45" s="132"/>
      <c r="S45" s="132"/>
      <c r="T45" s="132"/>
      <c r="U45" s="132"/>
      <c r="V45" s="132"/>
      <c r="W45" s="132"/>
      <c r="X45" s="132"/>
      <c r="Y45" s="132"/>
      <c r="Z45" s="132"/>
      <c r="AA45" s="132"/>
      <c r="AB45" s="132"/>
      <c r="AC45" s="132"/>
    </row>
    <row r="46" spans="1:29" ht="15" x14ac:dyDescent="0.3">
      <c r="A46" s="145"/>
      <c r="B46" s="145"/>
      <c r="C46" s="132"/>
      <c r="D46" s="132"/>
      <c r="E46" s="132"/>
      <c r="F46" s="132"/>
      <c r="G46" s="132"/>
      <c r="H46" s="132"/>
      <c r="I46" s="146"/>
      <c r="J46" s="132"/>
      <c r="K46" s="132"/>
      <c r="L46" s="132"/>
      <c r="M46" s="132"/>
      <c r="N46" s="132"/>
      <c r="O46" s="132"/>
      <c r="P46" s="132"/>
      <c r="Q46" s="132"/>
      <c r="R46" s="132"/>
      <c r="S46" s="132"/>
      <c r="T46" s="132"/>
      <c r="U46" s="132"/>
      <c r="V46" s="132"/>
      <c r="W46" s="132"/>
      <c r="X46" s="132"/>
      <c r="Y46" s="132"/>
      <c r="Z46" s="132"/>
      <c r="AA46" s="132"/>
      <c r="AB46" s="132"/>
      <c r="AC46" s="132"/>
    </row>
    <row r="47" spans="1:29" ht="15" x14ac:dyDescent="0.3">
      <c r="A47" s="145"/>
      <c r="B47" s="145"/>
      <c r="C47" s="132"/>
      <c r="D47" s="132"/>
      <c r="E47" s="132"/>
      <c r="F47" s="132"/>
      <c r="G47" s="132"/>
      <c r="H47" s="132"/>
      <c r="I47" s="146"/>
      <c r="J47" s="132"/>
      <c r="K47" s="132"/>
      <c r="L47" s="132"/>
      <c r="M47" s="132"/>
      <c r="N47" s="132"/>
      <c r="O47" s="132"/>
      <c r="P47" s="132"/>
      <c r="Q47" s="132"/>
      <c r="R47" s="132"/>
      <c r="S47" s="132"/>
      <c r="T47" s="132"/>
      <c r="U47" s="132"/>
      <c r="V47" s="132"/>
      <c r="W47" s="132"/>
      <c r="X47" s="132"/>
      <c r="Y47" s="132"/>
      <c r="Z47" s="132"/>
      <c r="AA47" s="132"/>
      <c r="AB47" s="132"/>
      <c r="AC47" s="132"/>
    </row>
    <row r="48" spans="1:29" ht="15" x14ac:dyDescent="0.3">
      <c r="A48" s="145"/>
      <c r="B48" s="145"/>
      <c r="C48" s="132"/>
      <c r="D48" s="132"/>
      <c r="E48" s="132"/>
      <c r="F48" s="132"/>
      <c r="G48" s="132"/>
      <c r="H48" s="132"/>
      <c r="I48" s="146"/>
      <c r="J48" s="132"/>
      <c r="K48" s="132"/>
      <c r="L48" s="132"/>
      <c r="M48" s="132"/>
      <c r="N48" s="132"/>
      <c r="O48" s="132"/>
      <c r="P48" s="132"/>
      <c r="Q48" s="132"/>
      <c r="R48" s="132"/>
      <c r="S48" s="132"/>
      <c r="T48" s="132"/>
      <c r="U48" s="132"/>
      <c r="V48" s="132"/>
      <c r="W48" s="132"/>
      <c r="X48" s="132"/>
      <c r="Y48" s="132"/>
      <c r="Z48" s="132"/>
      <c r="AA48" s="132"/>
      <c r="AB48" s="132"/>
      <c r="AC48" s="132"/>
    </row>
    <row r="49" spans="1:29" ht="15" x14ac:dyDescent="0.3">
      <c r="A49" s="145"/>
      <c r="B49" s="145"/>
      <c r="C49" s="132"/>
      <c r="D49" s="132"/>
      <c r="E49" s="132"/>
      <c r="F49" s="132"/>
      <c r="G49" s="132"/>
      <c r="H49" s="132"/>
      <c r="I49" s="146"/>
      <c r="J49" s="132"/>
      <c r="K49" s="132"/>
      <c r="L49" s="132"/>
      <c r="M49" s="132"/>
      <c r="N49" s="132"/>
      <c r="O49" s="132"/>
      <c r="P49" s="132"/>
      <c r="Q49" s="132"/>
      <c r="R49" s="132"/>
      <c r="S49" s="132"/>
      <c r="T49" s="132"/>
      <c r="U49" s="132"/>
      <c r="V49" s="132"/>
      <c r="W49" s="132"/>
      <c r="X49" s="132"/>
      <c r="Y49" s="132"/>
      <c r="Z49" s="132"/>
      <c r="AA49" s="132"/>
      <c r="AB49" s="132"/>
      <c r="AC49" s="132"/>
    </row>
    <row r="50" spans="1:29" ht="15" x14ac:dyDescent="0.3">
      <c r="A50" s="145"/>
      <c r="B50" s="145"/>
      <c r="C50" s="132"/>
      <c r="D50" s="132"/>
      <c r="E50" s="132"/>
      <c r="F50" s="132"/>
      <c r="G50" s="132"/>
      <c r="H50" s="132"/>
      <c r="I50" s="146"/>
      <c r="J50" s="132"/>
      <c r="K50" s="132"/>
      <c r="L50" s="132"/>
      <c r="M50" s="132"/>
      <c r="N50" s="132"/>
      <c r="O50" s="132"/>
      <c r="P50" s="132"/>
      <c r="Q50" s="132"/>
      <c r="R50" s="132"/>
      <c r="S50" s="132"/>
      <c r="T50" s="132"/>
      <c r="U50" s="132"/>
      <c r="V50" s="132"/>
      <c r="W50" s="132"/>
      <c r="X50" s="132"/>
      <c r="Y50" s="132"/>
      <c r="Z50" s="132"/>
      <c r="AA50" s="132"/>
      <c r="AB50" s="132"/>
      <c r="AC50" s="132"/>
    </row>
    <row r="51" spans="1:29" ht="15" x14ac:dyDescent="0.3">
      <c r="A51" s="145"/>
      <c r="B51" s="145"/>
      <c r="C51" s="132"/>
      <c r="D51" s="132"/>
      <c r="E51" s="132"/>
      <c r="F51" s="132"/>
      <c r="G51" s="132"/>
      <c r="H51" s="132"/>
      <c r="I51" s="146"/>
      <c r="J51" s="132"/>
      <c r="K51" s="132"/>
      <c r="L51" s="132"/>
      <c r="M51" s="132"/>
      <c r="N51" s="132"/>
      <c r="O51" s="132"/>
      <c r="P51" s="132"/>
      <c r="Q51" s="132"/>
      <c r="R51" s="132"/>
      <c r="S51" s="132"/>
      <c r="T51" s="132"/>
      <c r="U51" s="132"/>
      <c r="V51" s="132"/>
      <c r="W51" s="132"/>
      <c r="X51" s="132"/>
      <c r="Y51" s="132"/>
      <c r="Z51" s="132"/>
      <c r="AA51" s="132"/>
      <c r="AB51" s="132"/>
      <c r="AC51" s="132"/>
    </row>
    <row r="52" spans="1:29" ht="15" x14ac:dyDescent="0.3">
      <c r="A52" s="145"/>
      <c r="B52" s="145"/>
      <c r="C52" s="132"/>
      <c r="D52" s="132"/>
      <c r="E52" s="132"/>
      <c r="F52" s="132"/>
      <c r="G52" s="132"/>
      <c r="H52" s="132"/>
      <c r="I52" s="146"/>
      <c r="J52" s="132"/>
      <c r="K52" s="132"/>
      <c r="L52" s="132"/>
      <c r="M52" s="132"/>
      <c r="N52" s="132"/>
      <c r="O52" s="132"/>
      <c r="P52" s="132"/>
      <c r="Q52" s="132"/>
      <c r="R52" s="132"/>
      <c r="S52" s="132"/>
      <c r="T52" s="132"/>
      <c r="U52" s="132"/>
      <c r="V52" s="132"/>
      <c r="W52" s="132"/>
      <c r="X52" s="132"/>
      <c r="Y52" s="132"/>
      <c r="Z52" s="132"/>
      <c r="AA52" s="132"/>
      <c r="AB52" s="132"/>
      <c r="AC52" s="132"/>
    </row>
    <row r="53" spans="1:29" ht="15" x14ac:dyDescent="0.3">
      <c r="A53" s="145"/>
      <c r="B53" s="145"/>
      <c r="C53" s="132"/>
      <c r="D53" s="132"/>
      <c r="E53" s="132"/>
      <c r="F53" s="132"/>
      <c r="G53" s="132"/>
      <c r="H53" s="132"/>
      <c r="I53" s="146"/>
      <c r="J53" s="132"/>
      <c r="K53" s="132"/>
      <c r="L53" s="132"/>
      <c r="M53" s="132"/>
      <c r="N53" s="132"/>
      <c r="O53" s="132"/>
      <c r="P53" s="132"/>
      <c r="Q53" s="132"/>
      <c r="R53" s="132"/>
      <c r="S53" s="132"/>
      <c r="T53" s="132"/>
      <c r="U53" s="132"/>
      <c r="V53" s="132"/>
      <c r="W53" s="132"/>
      <c r="X53" s="132"/>
      <c r="Y53" s="132"/>
      <c r="Z53" s="132"/>
      <c r="AA53" s="132"/>
      <c r="AB53" s="132"/>
      <c r="AC53" s="132"/>
    </row>
    <row r="54" spans="1:29" ht="15" x14ac:dyDescent="0.3">
      <c r="A54" s="145"/>
      <c r="B54" s="145"/>
      <c r="C54" s="132"/>
      <c r="D54" s="132"/>
      <c r="E54" s="132"/>
      <c r="F54" s="132"/>
      <c r="G54" s="132"/>
      <c r="H54" s="132"/>
      <c r="I54" s="146"/>
      <c r="J54" s="132"/>
      <c r="K54" s="132"/>
      <c r="L54" s="132"/>
      <c r="M54" s="132"/>
      <c r="N54" s="132"/>
      <c r="O54" s="132"/>
      <c r="P54" s="132"/>
      <c r="Q54" s="132"/>
      <c r="R54" s="132"/>
      <c r="S54" s="132"/>
      <c r="T54" s="132"/>
      <c r="U54" s="132"/>
      <c r="V54" s="132"/>
      <c r="W54" s="132"/>
      <c r="X54" s="132"/>
      <c r="Y54" s="132"/>
      <c r="Z54" s="132"/>
      <c r="AA54" s="132"/>
      <c r="AB54" s="132"/>
      <c r="AC54" s="132"/>
    </row>
    <row r="55" spans="1:29" ht="15" x14ac:dyDescent="0.3">
      <c r="A55" s="145"/>
      <c r="B55" s="145"/>
      <c r="C55" s="132"/>
      <c r="D55" s="132"/>
      <c r="E55" s="132"/>
      <c r="F55" s="132"/>
      <c r="G55" s="132"/>
      <c r="H55" s="132"/>
      <c r="I55" s="146"/>
      <c r="J55" s="132"/>
      <c r="K55" s="132"/>
      <c r="L55" s="132"/>
      <c r="M55" s="132"/>
      <c r="N55" s="132"/>
      <c r="O55" s="132"/>
      <c r="P55" s="132"/>
      <c r="Q55" s="132"/>
      <c r="R55" s="132"/>
      <c r="S55" s="132"/>
      <c r="T55" s="132"/>
      <c r="U55" s="132"/>
      <c r="V55" s="132"/>
      <c r="W55" s="132"/>
      <c r="X55" s="132"/>
      <c r="Y55" s="132"/>
      <c r="Z55" s="132"/>
      <c r="AA55" s="132"/>
      <c r="AB55" s="132"/>
      <c r="AC55" s="132"/>
    </row>
    <row r="56" spans="1:29" ht="15" x14ac:dyDescent="0.3">
      <c r="A56" s="145"/>
      <c r="B56" s="145"/>
      <c r="C56" s="132"/>
      <c r="D56" s="132"/>
      <c r="E56" s="132"/>
      <c r="F56" s="132"/>
      <c r="G56" s="132"/>
      <c r="H56" s="132"/>
      <c r="I56" s="146"/>
      <c r="J56" s="132"/>
      <c r="K56" s="132"/>
      <c r="L56" s="132"/>
      <c r="M56" s="132"/>
      <c r="N56" s="132"/>
      <c r="O56" s="132"/>
      <c r="P56" s="132"/>
      <c r="Q56" s="132"/>
      <c r="R56" s="132"/>
      <c r="S56" s="132"/>
      <c r="T56" s="132"/>
      <c r="U56" s="132"/>
      <c r="V56" s="132"/>
      <c r="W56" s="132"/>
      <c r="X56" s="132"/>
      <c r="Y56" s="132"/>
      <c r="Z56" s="132"/>
      <c r="AA56" s="132"/>
      <c r="AB56" s="132"/>
      <c r="AC56" s="132"/>
    </row>
    <row r="57" spans="1:29" ht="15" x14ac:dyDescent="0.3">
      <c r="A57" s="145"/>
      <c r="B57" s="145"/>
      <c r="C57" s="132"/>
      <c r="D57" s="132"/>
      <c r="E57" s="132"/>
      <c r="F57" s="132"/>
      <c r="G57" s="132"/>
      <c r="H57" s="132"/>
      <c r="I57" s="146"/>
      <c r="J57" s="132"/>
      <c r="K57" s="132"/>
      <c r="L57" s="132"/>
      <c r="M57" s="132"/>
      <c r="N57" s="132"/>
      <c r="O57" s="132"/>
      <c r="P57" s="132"/>
      <c r="Q57" s="132"/>
      <c r="R57" s="132"/>
      <c r="S57" s="132"/>
      <c r="T57" s="132"/>
      <c r="U57" s="132"/>
      <c r="V57" s="132"/>
      <c r="W57" s="132"/>
      <c r="X57" s="132"/>
      <c r="Y57" s="132"/>
      <c r="Z57" s="132"/>
      <c r="AA57" s="132"/>
      <c r="AB57" s="132"/>
      <c r="AC57" s="132"/>
    </row>
    <row r="58" spans="1:29" ht="15" x14ac:dyDescent="0.3">
      <c r="A58" s="145"/>
      <c r="B58" s="145"/>
      <c r="C58" s="132"/>
      <c r="D58" s="132"/>
      <c r="E58" s="132"/>
      <c r="F58" s="132"/>
      <c r="G58" s="132"/>
      <c r="H58" s="132"/>
      <c r="I58" s="146"/>
      <c r="J58" s="132"/>
      <c r="K58" s="132"/>
      <c r="L58" s="132"/>
      <c r="M58" s="132"/>
      <c r="N58" s="132"/>
      <c r="O58" s="132"/>
      <c r="P58" s="132"/>
      <c r="Q58" s="132"/>
      <c r="R58" s="132"/>
      <c r="S58" s="132"/>
      <c r="T58" s="132"/>
      <c r="U58" s="132"/>
      <c r="V58" s="132"/>
      <c r="W58" s="132"/>
      <c r="X58" s="132"/>
      <c r="Y58" s="132"/>
      <c r="Z58" s="132"/>
      <c r="AA58" s="132"/>
      <c r="AB58" s="132"/>
      <c r="AC58" s="132"/>
    </row>
    <row r="59" spans="1:29" ht="15" x14ac:dyDescent="0.3">
      <c r="A59" s="145"/>
      <c r="B59" s="145"/>
      <c r="C59" s="132"/>
      <c r="D59" s="132"/>
      <c r="E59" s="132"/>
      <c r="F59" s="132"/>
      <c r="G59" s="132"/>
      <c r="H59" s="132"/>
      <c r="I59" s="146"/>
      <c r="J59" s="132"/>
      <c r="K59" s="132"/>
      <c r="L59" s="132"/>
      <c r="M59" s="132"/>
      <c r="N59" s="132"/>
      <c r="O59" s="132"/>
      <c r="P59" s="132"/>
      <c r="Q59" s="132"/>
      <c r="R59" s="132"/>
      <c r="S59" s="132"/>
      <c r="T59" s="132"/>
      <c r="U59" s="132"/>
      <c r="V59" s="132"/>
      <c r="W59" s="132"/>
      <c r="X59" s="132"/>
      <c r="Y59" s="132"/>
      <c r="Z59" s="132"/>
      <c r="AA59" s="132"/>
      <c r="AB59" s="132"/>
      <c r="AC59" s="132"/>
    </row>
    <row r="60" spans="1:29" ht="15" x14ac:dyDescent="0.3">
      <c r="A60" s="145"/>
      <c r="B60" s="145"/>
      <c r="C60" s="132"/>
      <c r="D60" s="132"/>
      <c r="E60" s="132"/>
      <c r="F60" s="132"/>
      <c r="G60" s="132"/>
      <c r="H60" s="132"/>
      <c r="I60" s="146"/>
      <c r="J60" s="132"/>
      <c r="K60" s="132"/>
      <c r="L60" s="132"/>
      <c r="M60" s="132"/>
      <c r="N60" s="132"/>
      <c r="O60" s="132"/>
      <c r="P60" s="132"/>
      <c r="Q60" s="132"/>
      <c r="R60" s="132"/>
      <c r="S60" s="132"/>
      <c r="T60" s="132"/>
      <c r="U60" s="132"/>
      <c r="V60" s="132"/>
      <c r="W60" s="132"/>
      <c r="X60" s="132"/>
      <c r="Y60" s="132"/>
      <c r="Z60" s="132"/>
      <c r="AA60" s="132"/>
      <c r="AB60" s="132"/>
      <c r="AC60" s="132"/>
    </row>
    <row r="61" spans="1:29" ht="15" x14ac:dyDescent="0.3">
      <c r="A61" s="145"/>
      <c r="B61" s="145"/>
      <c r="C61" s="132"/>
      <c r="D61" s="132"/>
      <c r="E61" s="132"/>
      <c r="F61" s="132"/>
      <c r="G61" s="132"/>
      <c r="H61" s="132"/>
      <c r="I61" s="146"/>
      <c r="J61" s="132"/>
      <c r="K61" s="132"/>
      <c r="L61" s="132"/>
      <c r="M61" s="132"/>
      <c r="N61" s="132"/>
      <c r="O61" s="132"/>
      <c r="P61" s="132"/>
      <c r="Q61" s="132"/>
      <c r="R61" s="132"/>
      <c r="S61" s="132"/>
      <c r="T61" s="132"/>
      <c r="U61" s="132"/>
      <c r="V61" s="132"/>
      <c r="W61" s="132"/>
      <c r="X61" s="132"/>
      <c r="Y61" s="132"/>
      <c r="Z61" s="132"/>
      <c r="AA61" s="132"/>
      <c r="AB61" s="132"/>
      <c r="AC61" s="132"/>
    </row>
    <row r="62" spans="1:29" ht="15" x14ac:dyDescent="0.3">
      <c r="A62" s="145"/>
      <c r="B62" s="145"/>
      <c r="C62" s="132"/>
      <c r="D62" s="132"/>
      <c r="E62" s="132"/>
      <c r="F62" s="132"/>
      <c r="G62" s="132"/>
      <c r="H62" s="132"/>
      <c r="I62" s="146"/>
      <c r="J62" s="132"/>
      <c r="K62" s="132"/>
      <c r="L62" s="132"/>
      <c r="M62" s="132"/>
      <c r="N62" s="132"/>
      <c r="O62" s="132"/>
      <c r="P62" s="132"/>
      <c r="Q62" s="132"/>
      <c r="R62" s="132"/>
      <c r="S62" s="132"/>
      <c r="T62" s="132"/>
      <c r="U62" s="132"/>
      <c r="V62" s="132"/>
      <c r="W62" s="132"/>
      <c r="X62" s="132"/>
      <c r="Y62" s="132"/>
      <c r="Z62" s="132"/>
      <c r="AA62" s="132"/>
      <c r="AB62" s="132"/>
      <c r="AC62" s="132"/>
    </row>
    <row r="63" spans="1:29" ht="15" x14ac:dyDescent="0.3">
      <c r="A63" s="145"/>
      <c r="B63" s="145"/>
      <c r="C63" s="132"/>
      <c r="D63" s="132"/>
      <c r="E63" s="132"/>
      <c r="F63" s="132"/>
      <c r="G63" s="132"/>
      <c r="H63" s="132"/>
      <c r="I63" s="146"/>
      <c r="J63" s="132"/>
      <c r="K63" s="132"/>
      <c r="L63" s="132"/>
      <c r="M63" s="132"/>
      <c r="N63" s="132"/>
      <c r="O63" s="132"/>
      <c r="P63" s="132"/>
      <c r="Q63" s="132"/>
      <c r="R63" s="132"/>
      <c r="S63" s="132"/>
      <c r="T63" s="132"/>
      <c r="U63" s="132"/>
      <c r="V63" s="132"/>
      <c r="W63" s="132"/>
      <c r="X63" s="132"/>
      <c r="Y63" s="132"/>
      <c r="Z63" s="132"/>
      <c r="AA63" s="132"/>
      <c r="AB63" s="132"/>
      <c r="AC63" s="132"/>
    </row>
    <row r="64" spans="1:29" ht="15" x14ac:dyDescent="0.3">
      <c r="A64" s="145"/>
      <c r="B64" s="145"/>
      <c r="C64" s="132"/>
      <c r="D64" s="132"/>
      <c r="E64" s="132"/>
      <c r="F64" s="132"/>
      <c r="G64" s="132"/>
      <c r="H64" s="132"/>
      <c r="I64" s="146"/>
      <c r="J64" s="132"/>
      <c r="K64" s="132"/>
      <c r="L64" s="132"/>
      <c r="M64" s="132"/>
      <c r="N64" s="132"/>
      <c r="O64" s="132"/>
      <c r="P64" s="132"/>
      <c r="Q64" s="132"/>
      <c r="R64" s="132"/>
      <c r="S64" s="132"/>
      <c r="T64" s="132"/>
      <c r="U64" s="132"/>
      <c r="V64" s="132"/>
      <c r="W64" s="132"/>
      <c r="X64" s="132"/>
      <c r="Y64" s="132"/>
      <c r="Z64" s="132"/>
      <c r="AA64" s="132"/>
      <c r="AB64" s="132"/>
      <c r="AC64" s="132"/>
    </row>
    <row r="65" spans="1:29" ht="15" x14ac:dyDescent="0.3">
      <c r="A65" s="145"/>
      <c r="B65" s="145"/>
      <c r="C65" s="132"/>
      <c r="D65" s="132"/>
      <c r="E65" s="132"/>
      <c r="F65" s="132"/>
      <c r="G65" s="132"/>
      <c r="H65" s="132"/>
      <c r="I65" s="146"/>
      <c r="J65" s="132"/>
      <c r="K65" s="132"/>
      <c r="L65" s="132"/>
      <c r="M65" s="132"/>
      <c r="N65" s="132"/>
      <c r="O65" s="132"/>
      <c r="P65" s="132"/>
      <c r="Q65" s="132"/>
      <c r="R65" s="132"/>
      <c r="S65" s="132"/>
      <c r="T65" s="132"/>
      <c r="U65" s="132"/>
      <c r="V65" s="132"/>
      <c r="W65" s="132"/>
      <c r="X65" s="132"/>
      <c r="Y65" s="132"/>
      <c r="Z65" s="132"/>
      <c r="AA65" s="132"/>
      <c r="AB65" s="132"/>
      <c r="AC65" s="132"/>
    </row>
    <row r="66" spans="1:29" ht="15" x14ac:dyDescent="0.3">
      <c r="A66" s="145"/>
      <c r="B66" s="145"/>
      <c r="C66" s="132"/>
      <c r="D66" s="132"/>
      <c r="E66" s="132"/>
      <c r="F66" s="132"/>
      <c r="G66" s="132"/>
      <c r="H66" s="132"/>
      <c r="I66" s="146"/>
      <c r="J66" s="132"/>
      <c r="K66" s="132"/>
      <c r="L66" s="132"/>
      <c r="M66" s="132"/>
      <c r="N66" s="132"/>
      <c r="O66" s="132"/>
      <c r="P66" s="132"/>
      <c r="Q66" s="132"/>
      <c r="R66" s="132"/>
      <c r="S66" s="132"/>
      <c r="T66" s="132"/>
      <c r="U66" s="132"/>
      <c r="V66" s="132"/>
      <c r="W66" s="132"/>
      <c r="X66" s="132"/>
      <c r="Y66" s="132"/>
      <c r="Z66" s="132"/>
      <c r="AA66" s="132"/>
      <c r="AB66" s="132"/>
      <c r="AC66" s="132"/>
    </row>
    <row r="67" spans="1:29" ht="15" x14ac:dyDescent="0.3">
      <c r="A67" s="145"/>
      <c r="B67" s="145"/>
      <c r="C67" s="132"/>
      <c r="D67" s="132"/>
      <c r="E67" s="132"/>
      <c r="F67" s="132"/>
      <c r="G67" s="132"/>
      <c r="H67" s="132"/>
      <c r="I67" s="146"/>
      <c r="J67" s="132"/>
      <c r="K67" s="132"/>
      <c r="L67" s="132"/>
      <c r="M67" s="132"/>
      <c r="N67" s="132"/>
      <c r="O67" s="132"/>
      <c r="P67" s="132"/>
      <c r="Q67" s="132"/>
      <c r="R67" s="132"/>
      <c r="S67" s="132"/>
      <c r="T67" s="132"/>
      <c r="U67" s="132"/>
      <c r="V67" s="132"/>
      <c r="W67" s="132"/>
      <c r="X67" s="132"/>
      <c r="Y67" s="132"/>
      <c r="Z67" s="132"/>
      <c r="AA67" s="132"/>
      <c r="AB67" s="132"/>
      <c r="AC67" s="132"/>
    </row>
    <row r="68" spans="1:29" ht="15" x14ac:dyDescent="0.3">
      <c r="A68" s="145"/>
      <c r="B68" s="145"/>
      <c r="C68" s="132"/>
      <c r="D68" s="132"/>
      <c r="E68" s="132"/>
      <c r="F68" s="132"/>
      <c r="G68" s="132"/>
      <c r="H68" s="132"/>
      <c r="I68" s="146"/>
      <c r="J68" s="132"/>
      <c r="K68" s="132"/>
      <c r="L68" s="132"/>
      <c r="M68" s="132"/>
      <c r="N68" s="132"/>
      <c r="O68" s="132"/>
      <c r="P68" s="132"/>
      <c r="Q68" s="132"/>
      <c r="R68" s="132"/>
      <c r="S68" s="132"/>
      <c r="T68" s="132"/>
      <c r="U68" s="132"/>
      <c r="V68" s="132"/>
      <c r="W68" s="132"/>
      <c r="X68" s="132"/>
      <c r="Y68" s="132"/>
      <c r="Z68" s="132"/>
      <c r="AA68" s="132"/>
      <c r="AB68" s="132"/>
      <c r="AC68" s="132"/>
    </row>
    <row r="69" spans="1:29" ht="15" x14ac:dyDescent="0.3">
      <c r="A69" s="145"/>
      <c r="B69" s="145"/>
      <c r="C69" s="132"/>
      <c r="D69" s="132"/>
      <c r="E69" s="132"/>
      <c r="F69" s="132"/>
      <c r="G69" s="132"/>
      <c r="H69" s="132"/>
      <c r="I69" s="146"/>
      <c r="J69" s="132"/>
      <c r="K69" s="132"/>
      <c r="L69" s="132"/>
      <c r="M69" s="132"/>
      <c r="N69" s="132"/>
      <c r="O69" s="132"/>
      <c r="P69" s="132"/>
      <c r="Q69" s="132"/>
      <c r="R69" s="132"/>
      <c r="S69" s="132"/>
      <c r="T69" s="132"/>
      <c r="U69" s="132"/>
      <c r="V69" s="132"/>
      <c r="W69" s="132"/>
      <c r="X69" s="132"/>
      <c r="Y69" s="132"/>
      <c r="Z69" s="132"/>
      <c r="AA69" s="132"/>
      <c r="AB69" s="132"/>
      <c r="AC69" s="132"/>
    </row>
    <row r="70" spans="1:29" ht="15" x14ac:dyDescent="0.3">
      <c r="A70" s="145"/>
      <c r="B70" s="145"/>
      <c r="C70" s="132"/>
      <c r="D70" s="132"/>
      <c r="E70" s="132"/>
      <c r="F70" s="132"/>
      <c r="G70" s="132"/>
      <c r="H70" s="132"/>
      <c r="I70" s="146"/>
      <c r="J70" s="132"/>
      <c r="K70" s="132"/>
      <c r="L70" s="132"/>
      <c r="M70" s="132"/>
      <c r="N70" s="132"/>
      <c r="O70" s="132"/>
      <c r="P70" s="132"/>
      <c r="Q70" s="132"/>
      <c r="R70" s="132"/>
      <c r="S70" s="132"/>
      <c r="T70" s="132"/>
      <c r="U70" s="132"/>
      <c r="V70" s="132"/>
      <c r="W70" s="132"/>
      <c r="X70" s="132"/>
      <c r="Y70" s="132"/>
      <c r="Z70" s="132"/>
      <c r="AA70" s="132"/>
      <c r="AB70" s="132"/>
      <c r="AC70" s="132"/>
    </row>
    <row r="71" spans="1:29" ht="15" x14ac:dyDescent="0.3">
      <c r="A71" s="145"/>
      <c r="B71" s="145"/>
      <c r="C71" s="132"/>
      <c r="D71" s="132"/>
      <c r="E71" s="132"/>
      <c r="F71" s="132"/>
      <c r="G71" s="132"/>
      <c r="H71" s="132"/>
      <c r="I71" s="146"/>
      <c r="J71" s="132"/>
      <c r="K71" s="132"/>
      <c r="L71" s="132"/>
      <c r="M71" s="132"/>
      <c r="N71" s="132"/>
      <c r="O71" s="132"/>
      <c r="P71" s="132"/>
      <c r="Q71" s="132"/>
      <c r="R71" s="132"/>
      <c r="S71" s="132"/>
      <c r="T71" s="132"/>
      <c r="U71" s="132"/>
      <c r="V71" s="132"/>
      <c r="W71" s="132"/>
      <c r="X71" s="132"/>
      <c r="Y71" s="132"/>
      <c r="Z71" s="132"/>
      <c r="AA71" s="132"/>
      <c r="AB71" s="132"/>
      <c r="AC71" s="132"/>
    </row>
    <row r="72" spans="1:29" ht="15" x14ac:dyDescent="0.3">
      <c r="A72" s="145"/>
      <c r="B72" s="145"/>
      <c r="C72" s="132"/>
      <c r="D72" s="132"/>
      <c r="E72" s="132"/>
      <c r="F72" s="132"/>
      <c r="G72" s="132"/>
      <c r="H72" s="132"/>
      <c r="I72" s="146"/>
      <c r="J72" s="132"/>
      <c r="K72" s="132"/>
      <c r="L72" s="132"/>
      <c r="M72" s="132"/>
      <c r="N72" s="132"/>
      <c r="O72" s="132"/>
      <c r="P72" s="132"/>
      <c r="Q72" s="132"/>
      <c r="R72" s="132"/>
      <c r="S72" s="132"/>
      <c r="T72" s="132"/>
      <c r="U72" s="132"/>
      <c r="V72" s="132"/>
      <c r="W72" s="132"/>
      <c r="X72" s="132"/>
      <c r="Y72" s="132"/>
      <c r="Z72" s="132"/>
      <c r="AA72" s="132"/>
      <c r="AB72" s="132"/>
      <c r="AC72" s="132"/>
    </row>
    <row r="73" spans="1:29" ht="15" x14ac:dyDescent="0.3">
      <c r="A73" s="145"/>
      <c r="B73" s="145"/>
      <c r="C73" s="132"/>
      <c r="D73" s="132"/>
      <c r="E73" s="132"/>
      <c r="F73" s="132"/>
      <c r="G73" s="132"/>
      <c r="H73" s="132"/>
      <c r="I73" s="146"/>
      <c r="J73" s="132"/>
      <c r="K73" s="132"/>
      <c r="L73" s="132"/>
      <c r="M73" s="132"/>
      <c r="N73" s="132"/>
      <c r="O73" s="132"/>
      <c r="P73" s="132"/>
      <c r="Q73" s="132"/>
      <c r="R73" s="132"/>
      <c r="S73" s="132"/>
      <c r="T73" s="132"/>
      <c r="U73" s="132"/>
      <c r="V73" s="132"/>
      <c r="W73" s="132"/>
      <c r="X73" s="132"/>
      <c r="Y73" s="132"/>
      <c r="Z73" s="132"/>
      <c r="AA73" s="132"/>
      <c r="AB73" s="132"/>
      <c r="AC73" s="132"/>
    </row>
    <row r="74" spans="1:29" ht="15" x14ac:dyDescent="0.3">
      <c r="A74" s="145"/>
      <c r="B74" s="145"/>
      <c r="C74" s="132"/>
      <c r="D74" s="132"/>
      <c r="E74" s="132"/>
      <c r="F74" s="132"/>
      <c r="G74" s="132"/>
      <c r="H74" s="132"/>
      <c r="I74" s="146"/>
      <c r="J74" s="132"/>
      <c r="K74" s="132"/>
      <c r="L74" s="132"/>
      <c r="M74" s="132"/>
      <c r="N74" s="132"/>
      <c r="O74" s="132"/>
      <c r="P74" s="132"/>
      <c r="Q74" s="132"/>
      <c r="R74" s="132"/>
      <c r="S74" s="132"/>
      <c r="T74" s="132"/>
      <c r="U74" s="132"/>
      <c r="V74" s="132"/>
      <c r="W74" s="132"/>
      <c r="X74" s="132"/>
      <c r="Y74" s="132"/>
      <c r="Z74" s="132"/>
      <c r="AA74" s="132"/>
      <c r="AB74" s="132"/>
      <c r="AC74" s="132"/>
    </row>
    <row r="75" spans="1:29" ht="15" x14ac:dyDescent="0.3">
      <c r="A75" s="145"/>
      <c r="B75" s="145"/>
      <c r="C75" s="132"/>
      <c r="D75" s="132"/>
      <c r="E75" s="132"/>
      <c r="F75" s="132"/>
      <c r="G75" s="132"/>
      <c r="H75" s="132"/>
      <c r="I75" s="146"/>
      <c r="J75" s="132"/>
      <c r="K75" s="132"/>
      <c r="L75" s="132"/>
      <c r="M75" s="132"/>
      <c r="N75" s="132"/>
      <c r="O75" s="132"/>
      <c r="P75" s="132"/>
      <c r="Q75" s="132"/>
      <c r="R75" s="132"/>
      <c r="S75" s="132"/>
      <c r="T75" s="132"/>
      <c r="U75" s="132"/>
      <c r="V75" s="132"/>
      <c r="W75" s="132"/>
      <c r="X75" s="132"/>
      <c r="Y75" s="132"/>
      <c r="Z75" s="132"/>
      <c r="AA75" s="132"/>
      <c r="AB75" s="132"/>
      <c r="AC75" s="132"/>
    </row>
    <row r="76" spans="1:29" ht="15" x14ac:dyDescent="0.3">
      <c r="A76" s="145"/>
      <c r="B76" s="145"/>
      <c r="C76" s="132"/>
      <c r="D76" s="132"/>
      <c r="E76" s="132"/>
      <c r="F76" s="132"/>
      <c r="G76" s="132"/>
      <c r="H76" s="132"/>
      <c r="I76" s="146"/>
      <c r="J76" s="132"/>
      <c r="K76" s="132"/>
      <c r="L76" s="132"/>
      <c r="M76" s="132"/>
      <c r="N76" s="132"/>
      <c r="O76" s="132"/>
      <c r="P76" s="132"/>
      <c r="Q76" s="132"/>
      <c r="R76" s="132"/>
      <c r="S76" s="132"/>
      <c r="T76" s="132"/>
      <c r="U76" s="132"/>
      <c r="V76" s="132"/>
      <c r="W76" s="132"/>
      <c r="X76" s="132"/>
      <c r="Y76" s="132"/>
      <c r="Z76" s="132"/>
      <c r="AA76" s="132"/>
      <c r="AB76" s="132"/>
      <c r="AC76" s="132"/>
    </row>
    <row r="77" spans="1:29" ht="15" x14ac:dyDescent="0.3">
      <c r="A77" s="145"/>
      <c r="B77" s="145"/>
      <c r="C77" s="132"/>
      <c r="D77" s="132"/>
      <c r="E77" s="132"/>
      <c r="F77" s="132"/>
      <c r="G77" s="132"/>
      <c r="H77" s="132"/>
      <c r="I77" s="146"/>
      <c r="J77" s="132"/>
      <c r="K77" s="132"/>
      <c r="L77" s="132"/>
      <c r="M77" s="132"/>
      <c r="N77" s="132"/>
      <c r="O77" s="132"/>
      <c r="P77" s="132"/>
      <c r="Q77" s="132"/>
      <c r="R77" s="132"/>
      <c r="S77" s="132"/>
      <c r="T77" s="132"/>
      <c r="U77" s="132"/>
      <c r="V77" s="132"/>
      <c r="W77" s="132"/>
      <c r="X77" s="132"/>
      <c r="Y77" s="132"/>
      <c r="Z77" s="132"/>
      <c r="AA77" s="132"/>
      <c r="AB77" s="132"/>
      <c r="AC77" s="132"/>
    </row>
    <row r="78" spans="1:29" ht="15" x14ac:dyDescent="0.3">
      <c r="A78" s="145"/>
      <c r="B78" s="145"/>
      <c r="C78" s="132"/>
      <c r="D78" s="132"/>
      <c r="E78" s="132"/>
      <c r="F78" s="132"/>
      <c r="G78" s="132"/>
      <c r="H78" s="132"/>
      <c r="I78" s="146"/>
      <c r="J78" s="132"/>
      <c r="K78" s="132"/>
      <c r="L78" s="132"/>
      <c r="M78" s="132"/>
      <c r="N78" s="132"/>
      <c r="O78" s="132"/>
      <c r="P78" s="132"/>
      <c r="Q78" s="132"/>
      <c r="R78" s="132"/>
      <c r="S78" s="132"/>
      <c r="T78" s="132"/>
      <c r="U78" s="132"/>
      <c r="V78" s="132"/>
      <c r="W78" s="132"/>
      <c r="X78" s="132"/>
      <c r="Y78" s="132"/>
      <c r="Z78" s="132"/>
      <c r="AA78" s="132"/>
      <c r="AB78" s="132"/>
      <c r="AC78" s="132"/>
    </row>
    <row r="79" spans="1:29" ht="15" x14ac:dyDescent="0.3">
      <c r="A79" s="145"/>
      <c r="B79" s="145"/>
      <c r="C79" s="132"/>
      <c r="D79" s="132"/>
      <c r="E79" s="132"/>
      <c r="F79" s="132"/>
      <c r="G79" s="132"/>
      <c r="H79" s="132"/>
      <c r="I79" s="146"/>
      <c r="J79" s="132"/>
      <c r="K79" s="132"/>
      <c r="L79" s="132"/>
      <c r="M79" s="132"/>
      <c r="N79" s="132"/>
      <c r="O79" s="132"/>
      <c r="P79" s="132"/>
      <c r="Q79" s="132"/>
      <c r="R79" s="132"/>
      <c r="S79" s="132"/>
      <c r="T79" s="132"/>
      <c r="U79" s="132"/>
      <c r="V79" s="132"/>
      <c r="W79" s="132"/>
      <c r="X79" s="132"/>
      <c r="Y79" s="132"/>
      <c r="Z79" s="132"/>
      <c r="AA79" s="132"/>
      <c r="AB79" s="132"/>
      <c r="AC79" s="132"/>
    </row>
    <row r="80" spans="1:29" ht="15" x14ac:dyDescent="0.3">
      <c r="A80" s="145"/>
      <c r="B80" s="145"/>
      <c r="C80" s="132"/>
      <c r="D80" s="132"/>
      <c r="E80" s="132"/>
      <c r="F80" s="132"/>
      <c r="G80" s="132"/>
      <c r="H80" s="132"/>
      <c r="I80" s="146"/>
      <c r="J80" s="132"/>
      <c r="K80" s="132"/>
      <c r="L80" s="132"/>
      <c r="M80" s="132"/>
      <c r="N80" s="132"/>
      <c r="O80" s="132"/>
      <c r="P80" s="132"/>
      <c r="Q80" s="132"/>
      <c r="R80" s="132"/>
      <c r="S80" s="132"/>
      <c r="T80" s="132"/>
      <c r="U80" s="132"/>
      <c r="V80" s="132"/>
      <c r="W80" s="132"/>
      <c r="X80" s="132"/>
      <c r="Y80" s="132"/>
      <c r="Z80" s="132"/>
      <c r="AA80" s="132"/>
      <c r="AB80" s="132"/>
      <c r="AC80" s="132"/>
    </row>
    <row r="81" spans="1:29" ht="15" x14ac:dyDescent="0.3">
      <c r="A81" s="145"/>
      <c r="B81" s="145"/>
      <c r="C81" s="132"/>
      <c r="D81" s="132"/>
      <c r="E81" s="132"/>
      <c r="F81" s="132"/>
      <c r="G81" s="132"/>
      <c r="H81" s="132"/>
      <c r="I81" s="146"/>
      <c r="J81" s="132"/>
      <c r="K81" s="132"/>
      <c r="L81" s="132"/>
      <c r="M81" s="132"/>
      <c r="N81" s="132"/>
      <c r="O81" s="132"/>
      <c r="P81" s="132"/>
      <c r="Q81" s="132"/>
      <c r="R81" s="132"/>
      <c r="S81" s="132"/>
      <c r="T81" s="132"/>
      <c r="U81" s="132"/>
      <c r="V81" s="132"/>
      <c r="W81" s="132"/>
      <c r="X81" s="132"/>
      <c r="Y81" s="132"/>
      <c r="Z81" s="132"/>
      <c r="AA81" s="132"/>
      <c r="AB81" s="132"/>
      <c r="AC81" s="132"/>
    </row>
    <row r="82" spans="1:29" ht="15" x14ac:dyDescent="0.3">
      <c r="A82" s="145"/>
      <c r="B82" s="145"/>
      <c r="C82" s="132"/>
      <c r="D82" s="132"/>
      <c r="E82" s="132"/>
      <c r="F82" s="132"/>
      <c r="G82" s="132"/>
      <c r="H82" s="132"/>
      <c r="I82" s="146"/>
      <c r="J82" s="132"/>
      <c r="K82" s="132"/>
      <c r="L82" s="132"/>
      <c r="M82" s="132"/>
      <c r="N82" s="132"/>
      <c r="O82" s="132"/>
      <c r="P82" s="132"/>
      <c r="Q82" s="132"/>
      <c r="R82" s="132"/>
      <c r="S82" s="132"/>
      <c r="T82" s="132"/>
      <c r="U82" s="132"/>
      <c r="V82" s="132"/>
      <c r="W82" s="132"/>
      <c r="X82" s="132"/>
      <c r="Y82" s="132"/>
      <c r="Z82" s="132"/>
      <c r="AA82" s="132"/>
      <c r="AB82" s="132"/>
      <c r="AC82" s="132"/>
    </row>
    <row r="83" spans="1:29" ht="15" x14ac:dyDescent="0.3">
      <c r="A83" s="145"/>
      <c r="B83" s="145"/>
      <c r="C83" s="132"/>
      <c r="D83" s="132"/>
      <c r="E83" s="132"/>
      <c r="F83" s="132"/>
      <c r="G83" s="132"/>
      <c r="H83" s="132"/>
      <c r="I83" s="146"/>
      <c r="J83" s="132"/>
      <c r="K83" s="132"/>
      <c r="L83" s="132"/>
      <c r="M83" s="132"/>
      <c r="N83" s="132"/>
      <c r="O83" s="132"/>
      <c r="P83" s="132"/>
      <c r="Q83" s="132"/>
      <c r="R83" s="132"/>
      <c r="S83" s="132"/>
      <c r="T83" s="132"/>
      <c r="U83" s="132"/>
      <c r="V83" s="132"/>
      <c r="W83" s="132"/>
      <c r="X83" s="132"/>
      <c r="Y83" s="132"/>
      <c r="Z83" s="132"/>
      <c r="AA83" s="132"/>
      <c r="AB83" s="132"/>
      <c r="AC83" s="132"/>
    </row>
    <row r="84" spans="1:29" ht="15" x14ac:dyDescent="0.3">
      <c r="A84" s="145"/>
      <c r="B84" s="145"/>
      <c r="C84" s="132"/>
      <c r="D84" s="132"/>
      <c r="E84" s="132"/>
      <c r="F84" s="132"/>
      <c r="G84" s="132"/>
      <c r="H84" s="132"/>
      <c r="I84" s="146"/>
      <c r="J84" s="132"/>
      <c r="K84" s="132"/>
      <c r="L84" s="132"/>
      <c r="M84" s="132"/>
      <c r="N84" s="132"/>
      <c r="O84" s="132"/>
      <c r="P84" s="132"/>
      <c r="Q84" s="132"/>
      <c r="R84" s="132"/>
      <c r="S84" s="132"/>
      <c r="T84" s="132"/>
      <c r="U84" s="132"/>
      <c r="V84" s="132"/>
      <c r="W84" s="132"/>
      <c r="X84" s="132"/>
      <c r="Y84" s="132"/>
      <c r="Z84" s="132"/>
      <c r="AA84" s="132"/>
      <c r="AB84" s="132"/>
      <c r="AC84" s="132"/>
    </row>
    <row r="85" spans="1:29" ht="15" x14ac:dyDescent="0.3">
      <c r="A85" s="145"/>
      <c r="B85" s="145"/>
      <c r="C85" s="132"/>
      <c r="D85" s="132"/>
      <c r="E85" s="132"/>
      <c r="F85" s="132"/>
      <c r="G85" s="132"/>
      <c r="H85" s="132"/>
      <c r="I85" s="146"/>
      <c r="J85" s="132"/>
      <c r="K85" s="132"/>
      <c r="L85" s="132"/>
      <c r="M85" s="132"/>
      <c r="N85" s="132"/>
      <c r="O85" s="132"/>
      <c r="P85" s="132"/>
      <c r="Q85" s="132"/>
      <c r="R85" s="132"/>
      <c r="S85" s="132"/>
      <c r="T85" s="132"/>
      <c r="U85" s="132"/>
      <c r="V85" s="132"/>
      <c r="W85" s="132"/>
      <c r="X85" s="132"/>
      <c r="Y85" s="132"/>
      <c r="Z85" s="132"/>
      <c r="AA85" s="132"/>
      <c r="AB85" s="132"/>
      <c r="AC85" s="132"/>
    </row>
    <row r="86" spans="1:29" ht="15" x14ac:dyDescent="0.3">
      <c r="A86" s="145"/>
      <c r="B86" s="145"/>
      <c r="C86" s="132"/>
      <c r="D86" s="132"/>
      <c r="E86" s="132"/>
      <c r="F86" s="132"/>
      <c r="G86" s="132"/>
      <c r="H86" s="132"/>
      <c r="I86" s="146"/>
      <c r="J86" s="132"/>
      <c r="K86" s="132"/>
      <c r="L86" s="132"/>
      <c r="M86" s="132"/>
      <c r="N86" s="132"/>
      <c r="O86" s="132"/>
      <c r="P86" s="132"/>
      <c r="Q86" s="132"/>
      <c r="R86" s="132"/>
      <c r="S86" s="132"/>
      <c r="T86" s="132"/>
      <c r="U86" s="132"/>
      <c r="V86" s="132"/>
      <c r="W86" s="132"/>
      <c r="X86" s="132"/>
      <c r="Y86" s="132"/>
      <c r="Z86" s="132"/>
      <c r="AA86" s="132"/>
      <c r="AB86" s="132"/>
      <c r="AC86" s="132"/>
    </row>
    <row r="87" spans="1:29" ht="15" x14ac:dyDescent="0.3">
      <c r="A87" s="145"/>
      <c r="B87" s="145"/>
      <c r="C87" s="132"/>
      <c r="D87" s="132"/>
      <c r="E87" s="132"/>
      <c r="F87" s="132"/>
      <c r="G87" s="132"/>
      <c r="H87" s="132"/>
      <c r="I87" s="146"/>
      <c r="J87" s="132"/>
      <c r="K87" s="132"/>
      <c r="L87" s="132"/>
      <c r="M87" s="132"/>
      <c r="N87" s="132"/>
      <c r="O87" s="132"/>
      <c r="P87" s="132"/>
      <c r="Q87" s="132"/>
      <c r="R87" s="132"/>
      <c r="S87" s="132"/>
      <c r="T87" s="132"/>
      <c r="U87" s="132"/>
      <c r="V87" s="132"/>
      <c r="W87" s="132"/>
      <c r="X87" s="132"/>
      <c r="Y87" s="132"/>
      <c r="Z87" s="132"/>
      <c r="AA87" s="132"/>
      <c r="AB87" s="132"/>
      <c r="AC87" s="132"/>
    </row>
    <row r="88" spans="1:29" ht="15" x14ac:dyDescent="0.3">
      <c r="A88" s="145"/>
      <c r="B88" s="145"/>
      <c r="C88" s="132"/>
      <c r="D88" s="132"/>
      <c r="E88" s="132"/>
      <c r="F88" s="132"/>
      <c r="G88" s="132"/>
      <c r="H88" s="132"/>
      <c r="I88" s="146"/>
      <c r="J88" s="132"/>
      <c r="K88" s="132"/>
      <c r="L88" s="132"/>
      <c r="M88" s="132"/>
      <c r="N88" s="132"/>
      <c r="O88" s="132"/>
      <c r="P88" s="132"/>
      <c r="Q88" s="132"/>
      <c r="R88" s="132"/>
      <c r="S88" s="132"/>
      <c r="T88" s="132"/>
      <c r="U88" s="132"/>
      <c r="V88" s="132"/>
      <c r="W88" s="132"/>
      <c r="X88" s="132"/>
      <c r="Y88" s="132"/>
      <c r="Z88" s="132"/>
      <c r="AA88" s="132"/>
      <c r="AB88" s="132"/>
      <c r="AC88" s="132"/>
    </row>
    <row r="89" spans="1:29" ht="15" x14ac:dyDescent="0.3">
      <c r="A89" s="145"/>
      <c r="B89" s="145"/>
      <c r="C89" s="132"/>
      <c r="D89" s="132"/>
      <c r="E89" s="132"/>
      <c r="F89" s="132"/>
      <c r="G89" s="132"/>
      <c r="H89" s="132"/>
      <c r="I89" s="146"/>
      <c r="J89" s="132"/>
      <c r="K89" s="132"/>
      <c r="L89" s="132"/>
      <c r="M89" s="132"/>
      <c r="N89" s="132"/>
      <c r="O89" s="132"/>
      <c r="P89" s="132"/>
      <c r="Q89" s="132"/>
      <c r="R89" s="132"/>
      <c r="S89" s="132"/>
      <c r="T89" s="132"/>
      <c r="U89" s="132"/>
      <c r="V89" s="132"/>
      <c r="W89" s="132"/>
      <c r="X89" s="132"/>
      <c r="Y89" s="132"/>
      <c r="Z89" s="132"/>
      <c r="AA89" s="132"/>
      <c r="AB89" s="132"/>
      <c r="AC89" s="132"/>
    </row>
    <row r="90" spans="1:29" ht="15" x14ac:dyDescent="0.3">
      <c r="A90" s="145"/>
      <c r="B90" s="145"/>
      <c r="C90" s="132"/>
      <c r="D90" s="132"/>
      <c r="E90" s="132"/>
      <c r="F90" s="132"/>
      <c r="G90" s="132"/>
      <c r="H90" s="132"/>
      <c r="I90" s="146"/>
      <c r="J90" s="132"/>
      <c r="K90" s="132"/>
      <c r="L90" s="132"/>
      <c r="M90" s="132"/>
      <c r="N90" s="132"/>
      <c r="O90" s="132"/>
      <c r="P90" s="132"/>
      <c r="Q90" s="132"/>
      <c r="R90" s="132"/>
      <c r="S90" s="132"/>
      <c r="T90" s="132"/>
      <c r="U90" s="132"/>
      <c r="V90" s="132"/>
      <c r="W90" s="132"/>
      <c r="X90" s="132"/>
      <c r="Y90" s="132"/>
      <c r="Z90" s="132"/>
      <c r="AA90" s="132"/>
      <c r="AB90" s="132"/>
      <c r="AC90" s="132"/>
    </row>
    <row r="91" spans="1:29" ht="15" x14ac:dyDescent="0.3">
      <c r="A91" s="145"/>
      <c r="B91" s="145"/>
      <c r="C91" s="132"/>
      <c r="D91" s="132"/>
      <c r="E91" s="132"/>
      <c r="F91" s="132"/>
      <c r="G91" s="132"/>
      <c r="H91" s="132"/>
      <c r="I91" s="146"/>
      <c r="J91" s="132"/>
      <c r="K91" s="132"/>
      <c r="L91" s="132"/>
      <c r="M91" s="132"/>
      <c r="N91" s="132"/>
      <c r="O91" s="132"/>
      <c r="P91" s="132"/>
      <c r="Q91" s="132"/>
      <c r="R91" s="132"/>
      <c r="S91" s="132"/>
      <c r="T91" s="132"/>
      <c r="U91" s="132"/>
      <c r="V91" s="132"/>
      <c r="W91" s="132"/>
      <c r="X91" s="132"/>
      <c r="Y91" s="132"/>
      <c r="Z91" s="132"/>
      <c r="AA91" s="132"/>
      <c r="AB91" s="132"/>
      <c r="AC91" s="132"/>
    </row>
    <row r="92" spans="1:29" ht="15" x14ac:dyDescent="0.3">
      <c r="A92" s="145"/>
      <c r="B92" s="145"/>
      <c r="C92" s="132"/>
      <c r="D92" s="132"/>
      <c r="E92" s="132"/>
      <c r="F92" s="132"/>
      <c r="G92" s="132"/>
      <c r="H92" s="132"/>
      <c r="I92" s="146"/>
      <c r="J92" s="132"/>
      <c r="K92" s="132"/>
      <c r="L92" s="132"/>
      <c r="M92" s="132"/>
      <c r="N92" s="132"/>
      <c r="O92" s="132"/>
      <c r="P92" s="132"/>
      <c r="Q92" s="132"/>
      <c r="R92" s="132"/>
      <c r="S92" s="132"/>
      <c r="T92" s="132"/>
      <c r="U92" s="132"/>
      <c r="V92" s="132"/>
      <c r="W92" s="132"/>
      <c r="X92" s="132"/>
      <c r="Y92" s="132"/>
      <c r="Z92" s="132"/>
      <c r="AA92" s="132"/>
      <c r="AB92" s="132"/>
      <c r="AC92" s="132"/>
    </row>
    <row r="93" spans="1:29" ht="15" x14ac:dyDescent="0.3">
      <c r="A93" s="145"/>
      <c r="B93" s="145"/>
      <c r="C93" s="132"/>
      <c r="D93" s="132"/>
      <c r="E93" s="132"/>
      <c r="F93" s="132"/>
      <c r="G93" s="132"/>
      <c r="H93" s="132"/>
      <c r="I93" s="146"/>
      <c r="J93" s="132"/>
      <c r="K93" s="132"/>
      <c r="L93" s="132"/>
      <c r="M93" s="132"/>
      <c r="N93" s="132"/>
      <c r="O93" s="132"/>
      <c r="P93" s="132"/>
      <c r="Q93" s="132"/>
      <c r="R93" s="132"/>
      <c r="S93" s="132"/>
      <c r="T93" s="132"/>
      <c r="U93" s="132"/>
      <c r="V93" s="132"/>
      <c r="W93" s="132"/>
      <c r="X93" s="132"/>
      <c r="Y93" s="132"/>
      <c r="Z93" s="132"/>
      <c r="AA93" s="132"/>
      <c r="AB93" s="132"/>
      <c r="AC93" s="132"/>
    </row>
    <row r="94" spans="1:29" ht="15" x14ac:dyDescent="0.3">
      <c r="A94" s="145"/>
      <c r="B94" s="145"/>
      <c r="C94" s="132"/>
      <c r="D94" s="132"/>
      <c r="E94" s="132"/>
      <c r="F94" s="132"/>
      <c r="G94" s="132"/>
      <c r="H94" s="132"/>
      <c r="I94" s="146"/>
      <c r="J94" s="132"/>
      <c r="K94" s="132"/>
      <c r="L94" s="132"/>
      <c r="M94" s="132"/>
      <c r="N94" s="132"/>
      <c r="O94" s="132"/>
      <c r="P94" s="132"/>
      <c r="Q94" s="132"/>
      <c r="R94" s="132"/>
      <c r="S94" s="132"/>
      <c r="T94" s="132"/>
      <c r="U94" s="132"/>
      <c r="V94" s="132"/>
      <c r="W94" s="132"/>
      <c r="X94" s="132"/>
      <c r="Y94" s="132"/>
      <c r="Z94" s="132"/>
      <c r="AA94" s="132"/>
      <c r="AB94" s="132"/>
      <c r="AC94" s="132"/>
    </row>
    <row r="95" spans="1:29" ht="15" x14ac:dyDescent="0.3">
      <c r="A95" s="145"/>
      <c r="B95" s="145"/>
      <c r="C95" s="132"/>
      <c r="D95" s="132"/>
      <c r="E95" s="132"/>
      <c r="F95" s="132"/>
      <c r="G95" s="132"/>
      <c r="H95" s="132"/>
      <c r="I95" s="146"/>
      <c r="J95" s="132"/>
      <c r="K95" s="132"/>
      <c r="L95" s="132"/>
      <c r="M95" s="132"/>
      <c r="N95" s="132"/>
      <c r="O95" s="132"/>
      <c r="P95" s="132"/>
      <c r="Q95" s="132"/>
      <c r="R95" s="132"/>
      <c r="S95" s="132"/>
      <c r="T95" s="132"/>
      <c r="U95" s="132"/>
      <c r="V95" s="132"/>
      <c r="W95" s="132"/>
      <c r="X95" s="132"/>
      <c r="Y95" s="132"/>
      <c r="Z95" s="132"/>
      <c r="AA95" s="132"/>
      <c r="AB95" s="132"/>
      <c r="AC95" s="132"/>
    </row>
    <row r="96" spans="1:29" ht="15" x14ac:dyDescent="0.3">
      <c r="A96" s="145"/>
      <c r="B96" s="145"/>
      <c r="C96" s="132"/>
      <c r="D96" s="132"/>
      <c r="E96" s="132"/>
      <c r="F96" s="132"/>
      <c r="G96" s="132"/>
      <c r="H96" s="132"/>
      <c r="I96" s="146"/>
      <c r="J96" s="132"/>
      <c r="K96" s="132"/>
      <c r="L96" s="132"/>
      <c r="M96" s="132"/>
      <c r="N96" s="132"/>
      <c r="O96" s="132"/>
      <c r="P96" s="132"/>
      <c r="Q96" s="132"/>
      <c r="R96" s="132"/>
      <c r="S96" s="132"/>
      <c r="T96" s="132"/>
      <c r="U96" s="132"/>
      <c r="V96" s="132"/>
      <c r="W96" s="132"/>
      <c r="X96" s="132"/>
      <c r="Y96" s="132"/>
      <c r="Z96" s="132"/>
      <c r="AA96" s="132"/>
      <c r="AB96" s="132"/>
      <c r="AC96" s="132"/>
    </row>
    <row r="97" spans="1:29" ht="15" x14ac:dyDescent="0.3">
      <c r="A97" s="145"/>
      <c r="B97" s="145"/>
      <c r="C97" s="132"/>
      <c r="D97" s="132"/>
      <c r="E97" s="132"/>
      <c r="F97" s="132"/>
      <c r="G97" s="132"/>
      <c r="H97" s="132"/>
      <c r="I97" s="146"/>
      <c r="J97" s="132"/>
      <c r="K97" s="132"/>
      <c r="L97" s="132"/>
      <c r="M97" s="132"/>
      <c r="N97" s="132"/>
      <c r="O97" s="132"/>
      <c r="P97" s="132"/>
      <c r="Q97" s="132"/>
      <c r="R97" s="132"/>
      <c r="S97" s="132"/>
      <c r="T97" s="132"/>
      <c r="U97" s="132"/>
      <c r="V97" s="132"/>
      <c r="W97" s="132"/>
      <c r="X97" s="132"/>
      <c r="Y97" s="132"/>
      <c r="Z97" s="132"/>
      <c r="AA97" s="132"/>
      <c r="AB97" s="132"/>
      <c r="AC97" s="132"/>
    </row>
    <row r="98" spans="1:29" ht="15" x14ac:dyDescent="0.3">
      <c r="A98" s="145"/>
      <c r="B98" s="145"/>
      <c r="C98" s="132"/>
      <c r="D98" s="132"/>
      <c r="E98" s="132"/>
      <c r="F98" s="132"/>
      <c r="G98" s="132"/>
      <c r="H98" s="132"/>
      <c r="I98" s="146"/>
      <c r="J98" s="132"/>
      <c r="K98" s="132"/>
      <c r="L98" s="132"/>
      <c r="M98" s="132"/>
      <c r="N98" s="132"/>
      <c r="O98" s="132"/>
      <c r="P98" s="132"/>
      <c r="Q98" s="132"/>
      <c r="R98" s="132"/>
      <c r="S98" s="132"/>
      <c r="T98" s="132"/>
      <c r="U98" s="132"/>
      <c r="V98" s="132"/>
      <c r="W98" s="132"/>
      <c r="X98" s="132"/>
      <c r="Y98" s="132"/>
      <c r="Z98" s="132"/>
      <c r="AA98" s="132"/>
      <c r="AB98" s="132"/>
      <c r="AC98" s="132"/>
    </row>
    <row r="99" spans="1:29" ht="15" x14ac:dyDescent="0.3">
      <c r="A99" s="145"/>
      <c r="B99" s="145"/>
      <c r="C99" s="132"/>
      <c r="D99" s="132"/>
      <c r="E99" s="132"/>
      <c r="F99" s="132"/>
      <c r="G99" s="132"/>
      <c r="H99" s="132"/>
      <c r="I99" s="146"/>
      <c r="J99" s="132"/>
      <c r="K99" s="132"/>
      <c r="L99" s="132"/>
      <c r="M99" s="132"/>
      <c r="N99" s="132"/>
      <c r="O99" s="132"/>
      <c r="P99" s="132"/>
      <c r="Q99" s="132"/>
      <c r="R99" s="132"/>
      <c r="S99" s="132"/>
      <c r="T99" s="132"/>
      <c r="U99" s="132"/>
      <c r="V99" s="132"/>
      <c r="W99" s="132"/>
      <c r="X99" s="132"/>
      <c r="Y99" s="132"/>
      <c r="Z99" s="132"/>
      <c r="AA99" s="132"/>
      <c r="AB99" s="132"/>
      <c r="AC99" s="132"/>
    </row>
    <row r="100" spans="1:29" ht="15" x14ac:dyDescent="0.3">
      <c r="A100" s="145"/>
      <c r="B100" s="145"/>
      <c r="C100" s="132"/>
      <c r="D100" s="132"/>
      <c r="E100" s="132"/>
      <c r="F100" s="132"/>
      <c r="G100" s="132"/>
      <c r="H100" s="132"/>
      <c r="I100" s="146"/>
      <c r="J100" s="132"/>
      <c r="K100" s="132"/>
      <c r="L100" s="132"/>
      <c r="M100" s="132"/>
      <c r="N100" s="132"/>
      <c r="O100" s="132"/>
      <c r="P100" s="132"/>
      <c r="Q100" s="132"/>
      <c r="R100" s="132"/>
      <c r="S100" s="132"/>
      <c r="T100" s="132"/>
      <c r="U100" s="132"/>
      <c r="V100" s="132"/>
      <c r="W100" s="132"/>
      <c r="X100" s="132"/>
      <c r="Y100" s="132"/>
      <c r="Z100" s="132"/>
      <c r="AA100" s="132"/>
      <c r="AB100" s="132"/>
      <c r="AC100" s="132"/>
    </row>
    <row r="101" spans="1:29" ht="15" x14ac:dyDescent="0.3">
      <c r="A101" s="145"/>
      <c r="B101" s="145"/>
      <c r="C101" s="132"/>
      <c r="D101" s="132"/>
      <c r="E101" s="132"/>
      <c r="F101" s="132"/>
      <c r="G101" s="132"/>
      <c r="H101" s="132"/>
      <c r="I101" s="146"/>
      <c r="J101" s="132"/>
      <c r="K101" s="132"/>
      <c r="L101" s="132"/>
      <c r="M101" s="132"/>
      <c r="N101" s="132"/>
      <c r="O101" s="132"/>
      <c r="P101" s="132"/>
      <c r="Q101" s="132"/>
      <c r="R101" s="132"/>
      <c r="S101" s="132"/>
      <c r="T101" s="132"/>
      <c r="U101" s="132"/>
      <c r="V101" s="132"/>
      <c r="W101" s="132"/>
      <c r="X101" s="132"/>
      <c r="Y101" s="132"/>
      <c r="Z101" s="132"/>
      <c r="AA101" s="132"/>
      <c r="AB101" s="132"/>
      <c r="AC101" s="132"/>
    </row>
    <row r="102" spans="1:29" ht="15" x14ac:dyDescent="0.3">
      <c r="A102" s="145"/>
      <c r="B102" s="145"/>
      <c r="C102" s="132"/>
      <c r="D102" s="132"/>
      <c r="E102" s="132"/>
      <c r="F102" s="132"/>
      <c r="G102" s="132"/>
      <c r="H102" s="132"/>
      <c r="I102" s="146"/>
      <c r="J102" s="132"/>
      <c r="K102" s="132"/>
      <c r="L102" s="132"/>
      <c r="M102" s="132"/>
      <c r="N102" s="132"/>
      <c r="O102" s="132"/>
      <c r="P102" s="132"/>
      <c r="Q102" s="132"/>
      <c r="R102" s="132"/>
      <c r="S102" s="132"/>
      <c r="T102" s="132"/>
      <c r="U102" s="132"/>
      <c r="V102" s="132"/>
      <c r="W102" s="132"/>
      <c r="X102" s="132"/>
      <c r="Y102" s="132"/>
      <c r="Z102" s="132"/>
      <c r="AA102" s="132"/>
      <c r="AB102" s="132"/>
      <c r="AC102" s="132"/>
    </row>
    <row r="103" spans="1:29" ht="15" x14ac:dyDescent="0.3">
      <c r="A103" s="145"/>
      <c r="B103" s="145"/>
      <c r="C103" s="132"/>
      <c r="D103" s="132"/>
      <c r="E103" s="132"/>
      <c r="F103" s="132"/>
      <c r="G103" s="132"/>
      <c r="H103" s="132"/>
      <c r="I103" s="146"/>
      <c r="J103" s="132"/>
      <c r="K103" s="132"/>
      <c r="L103" s="132"/>
      <c r="M103" s="132"/>
      <c r="N103" s="132"/>
      <c r="O103" s="132"/>
      <c r="P103" s="132"/>
      <c r="Q103" s="132"/>
      <c r="R103" s="132"/>
      <c r="S103" s="132"/>
      <c r="T103" s="132"/>
      <c r="U103" s="132"/>
      <c r="V103" s="132"/>
      <c r="W103" s="132"/>
      <c r="X103" s="132"/>
      <c r="Y103" s="132"/>
      <c r="Z103" s="132"/>
      <c r="AA103" s="132"/>
      <c r="AB103" s="132"/>
      <c r="AC103" s="132"/>
    </row>
    <row r="104" spans="1:29" ht="15" x14ac:dyDescent="0.3">
      <c r="A104" s="145"/>
      <c r="B104" s="145"/>
      <c r="C104" s="132"/>
      <c r="D104" s="132"/>
      <c r="E104" s="132"/>
      <c r="F104" s="132"/>
      <c r="G104" s="132"/>
      <c r="H104" s="132"/>
      <c r="I104" s="146"/>
      <c r="J104" s="132"/>
      <c r="K104" s="132"/>
      <c r="L104" s="132"/>
      <c r="M104" s="132"/>
      <c r="N104" s="132"/>
      <c r="O104" s="132"/>
      <c r="P104" s="132"/>
      <c r="Q104" s="132"/>
      <c r="R104" s="132"/>
      <c r="S104" s="132"/>
      <c r="T104" s="132"/>
      <c r="U104" s="132"/>
      <c r="V104" s="132"/>
      <c r="W104" s="132"/>
      <c r="X104" s="132"/>
      <c r="Y104" s="132"/>
      <c r="Z104" s="132"/>
      <c r="AA104" s="132"/>
      <c r="AB104" s="132"/>
      <c r="AC104" s="132"/>
    </row>
    <row r="105" spans="1:29" ht="15" x14ac:dyDescent="0.3">
      <c r="A105" s="145"/>
      <c r="B105" s="145"/>
      <c r="C105" s="132"/>
      <c r="D105" s="132"/>
      <c r="E105" s="132"/>
      <c r="F105" s="132"/>
      <c r="G105" s="132"/>
      <c r="H105" s="132"/>
      <c r="I105" s="146"/>
      <c r="J105" s="132"/>
      <c r="K105" s="132"/>
      <c r="L105" s="132"/>
      <c r="M105" s="132"/>
      <c r="N105" s="132"/>
      <c r="O105" s="132"/>
      <c r="P105" s="132"/>
      <c r="Q105" s="132"/>
      <c r="R105" s="132"/>
      <c r="S105" s="132"/>
      <c r="T105" s="132"/>
      <c r="U105" s="132"/>
      <c r="V105" s="132"/>
      <c r="W105" s="132"/>
      <c r="X105" s="132"/>
      <c r="Y105" s="132"/>
      <c r="Z105" s="132"/>
      <c r="AA105" s="132"/>
      <c r="AB105" s="132"/>
      <c r="AC105" s="132"/>
    </row>
    <row r="106" spans="1:29" ht="15" x14ac:dyDescent="0.3">
      <c r="A106" s="145"/>
      <c r="B106" s="145"/>
      <c r="C106" s="132"/>
      <c r="D106" s="132"/>
      <c r="E106" s="132"/>
      <c r="F106" s="132"/>
      <c r="G106" s="132"/>
      <c r="H106" s="132"/>
      <c r="I106" s="146"/>
      <c r="J106" s="132"/>
      <c r="K106" s="132"/>
      <c r="L106" s="132"/>
      <c r="M106" s="132"/>
      <c r="N106" s="132"/>
      <c r="O106" s="132"/>
      <c r="P106" s="132"/>
      <c r="Q106" s="132"/>
      <c r="R106" s="132"/>
      <c r="S106" s="132"/>
      <c r="T106" s="132"/>
      <c r="U106" s="132"/>
      <c r="V106" s="132"/>
      <c r="W106" s="132"/>
      <c r="X106" s="132"/>
      <c r="Y106" s="132"/>
      <c r="Z106" s="132"/>
      <c r="AA106" s="132"/>
      <c r="AB106" s="132"/>
      <c r="AC106" s="132"/>
    </row>
    <row r="107" spans="1:29" ht="15" x14ac:dyDescent="0.3">
      <c r="A107" s="145"/>
      <c r="B107" s="145"/>
      <c r="C107" s="132"/>
      <c r="D107" s="132"/>
      <c r="E107" s="132"/>
      <c r="F107" s="132"/>
      <c r="G107" s="132"/>
      <c r="H107" s="132"/>
      <c r="I107" s="146"/>
      <c r="J107" s="132"/>
      <c r="K107" s="132"/>
      <c r="L107" s="132"/>
      <c r="M107" s="132"/>
      <c r="N107" s="132"/>
      <c r="O107" s="132"/>
      <c r="P107" s="132"/>
      <c r="Q107" s="132"/>
      <c r="R107" s="132"/>
      <c r="S107" s="132"/>
      <c r="T107" s="132"/>
      <c r="U107" s="132"/>
      <c r="V107" s="132"/>
      <c r="W107" s="132"/>
      <c r="X107" s="132"/>
      <c r="Y107" s="132"/>
      <c r="Z107" s="132"/>
      <c r="AA107" s="132"/>
      <c r="AB107" s="132"/>
      <c r="AC107" s="132"/>
    </row>
    <row r="108" spans="1:29" ht="15" x14ac:dyDescent="0.3">
      <c r="A108" s="145"/>
      <c r="B108" s="145"/>
      <c r="C108" s="132"/>
      <c r="D108" s="132"/>
      <c r="E108" s="132"/>
      <c r="F108" s="132"/>
      <c r="G108" s="132"/>
      <c r="H108" s="132"/>
      <c r="I108" s="146"/>
      <c r="J108" s="132"/>
      <c r="K108" s="132"/>
      <c r="L108" s="132"/>
      <c r="M108" s="132"/>
      <c r="N108" s="132"/>
      <c r="O108" s="132"/>
      <c r="P108" s="132"/>
      <c r="Q108" s="132"/>
      <c r="R108" s="132"/>
      <c r="S108" s="132"/>
      <c r="T108" s="132"/>
      <c r="U108" s="132"/>
      <c r="V108" s="132"/>
      <c r="W108" s="132"/>
      <c r="X108" s="132"/>
      <c r="Y108" s="132"/>
      <c r="Z108" s="132"/>
      <c r="AA108" s="132"/>
      <c r="AB108" s="132"/>
      <c r="AC108" s="132"/>
    </row>
    <row r="109" spans="1:29" ht="15" x14ac:dyDescent="0.3">
      <c r="A109" s="145"/>
      <c r="B109" s="145"/>
      <c r="C109" s="132"/>
      <c r="D109" s="132"/>
      <c r="E109" s="132"/>
      <c r="F109" s="132"/>
      <c r="G109" s="132"/>
      <c r="H109" s="132"/>
      <c r="I109" s="146"/>
      <c r="J109" s="132"/>
      <c r="K109" s="132"/>
      <c r="L109" s="132"/>
      <c r="M109" s="132"/>
      <c r="N109" s="132"/>
      <c r="O109" s="132"/>
      <c r="P109" s="132"/>
      <c r="Q109" s="132"/>
      <c r="R109" s="132"/>
      <c r="S109" s="132"/>
      <c r="T109" s="132"/>
      <c r="U109" s="132"/>
      <c r="V109" s="132"/>
      <c r="W109" s="132"/>
      <c r="X109" s="132"/>
      <c r="Y109" s="132"/>
      <c r="Z109" s="132"/>
      <c r="AA109" s="132"/>
      <c r="AB109" s="132"/>
      <c r="AC109" s="132"/>
    </row>
    <row r="110" spans="1:29" ht="15" x14ac:dyDescent="0.3">
      <c r="A110" s="145"/>
      <c r="B110" s="145"/>
      <c r="C110" s="132"/>
      <c r="D110" s="132"/>
      <c r="E110" s="132"/>
      <c r="F110" s="132"/>
      <c r="G110" s="132"/>
      <c r="H110" s="132"/>
      <c r="I110" s="146"/>
      <c r="J110" s="132"/>
      <c r="K110" s="132"/>
      <c r="L110" s="132"/>
      <c r="M110" s="132"/>
      <c r="N110" s="132"/>
      <c r="O110" s="132"/>
      <c r="P110" s="132"/>
      <c r="Q110" s="132"/>
      <c r="R110" s="132"/>
      <c r="S110" s="132"/>
      <c r="T110" s="132"/>
      <c r="U110" s="132"/>
      <c r="V110" s="132"/>
      <c r="W110" s="132"/>
      <c r="X110" s="132"/>
      <c r="Y110" s="132"/>
      <c r="Z110" s="132"/>
      <c r="AA110" s="132"/>
      <c r="AB110" s="132"/>
      <c r="AC110" s="132"/>
    </row>
    <row r="111" spans="1:29" ht="15" x14ac:dyDescent="0.3">
      <c r="A111" s="145"/>
      <c r="B111" s="145"/>
      <c r="C111" s="132"/>
      <c r="D111" s="132"/>
      <c r="E111" s="132"/>
      <c r="F111" s="132"/>
      <c r="G111" s="132"/>
      <c r="H111" s="132"/>
      <c r="I111" s="146"/>
      <c r="J111" s="132"/>
      <c r="K111" s="132"/>
      <c r="L111" s="132"/>
      <c r="M111" s="132"/>
      <c r="N111" s="132"/>
      <c r="O111" s="132"/>
      <c r="P111" s="132"/>
      <c r="Q111" s="132"/>
      <c r="R111" s="132"/>
      <c r="S111" s="132"/>
      <c r="T111" s="132"/>
      <c r="U111" s="132"/>
      <c r="V111" s="132"/>
      <c r="W111" s="132"/>
      <c r="X111" s="132"/>
      <c r="Y111" s="132"/>
      <c r="Z111" s="132"/>
      <c r="AA111" s="132"/>
      <c r="AB111" s="132"/>
      <c r="AC111" s="132"/>
    </row>
    <row r="112" spans="1:29" ht="15" x14ac:dyDescent="0.3">
      <c r="A112" s="145"/>
      <c r="B112" s="145"/>
      <c r="C112" s="132"/>
      <c r="D112" s="132"/>
      <c r="E112" s="132"/>
      <c r="F112" s="132"/>
      <c r="G112" s="132"/>
      <c r="H112" s="132"/>
      <c r="I112" s="146"/>
      <c r="J112" s="132"/>
      <c r="K112" s="132"/>
      <c r="L112" s="132"/>
      <c r="M112" s="132"/>
      <c r="N112" s="132"/>
      <c r="O112" s="132"/>
      <c r="P112" s="132"/>
      <c r="Q112" s="132"/>
      <c r="R112" s="132"/>
      <c r="S112" s="132"/>
      <c r="T112" s="132"/>
      <c r="U112" s="132"/>
      <c r="V112" s="132"/>
      <c r="W112" s="132"/>
      <c r="X112" s="132"/>
      <c r="Y112" s="132"/>
      <c r="Z112" s="132"/>
      <c r="AA112" s="132"/>
      <c r="AB112" s="132"/>
      <c r="AC112" s="132"/>
    </row>
    <row r="113" spans="1:29" ht="15" x14ac:dyDescent="0.3">
      <c r="A113" s="145"/>
      <c r="B113" s="145"/>
      <c r="C113" s="132"/>
      <c r="D113" s="132"/>
      <c r="E113" s="132"/>
      <c r="F113" s="132"/>
      <c r="G113" s="132"/>
      <c r="H113" s="132"/>
      <c r="I113" s="146"/>
      <c r="J113" s="132"/>
      <c r="K113" s="132"/>
      <c r="L113" s="132"/>
      <c r="M113" s="132"/>
      <c r="N113" s="132"/>
      <c r="O113" s="132"/>
      <c r="P113" s="132"/>
      <c r="Q113" s="132"/>
      <c r="R113" s="132"/>
      <c r="S113" s="132"/>
      <c r="T113" s="132"/>
      <c r="U113" s="132"/>
      <c r="V113" s="132"/>
      <c r="W113" s="132"/>
      <c r="X113" s="132"/>
      <c r="Y113" s="132"/>
      <c r="Z113" s="132"/>
      <c r="AA113" s="132"/>
      <c r="AB113" s="132"/>
      <c r="AC113" s="132"/>
    </row>
    <row r="114" spans="1:29" ht="15" x14ac:dyDescent="0.3">
      <c r="A114" s="145"/>
      <c r="B114" s="145"/>
      <c r="C114" s="132"/>
      <c r="D114" s="132"/>
      <c r="E114" s="132"/>
      <c r="F114" s="132"/>
      <c r="G114" s="132"/>
      <c r="H114" s="132"/>
      <c r="I114" s="146"/>
      <c r="J114" s="132"/>
      <c r="K114" s="132"/>
      <c r="L114" s="132"/>
      <c r="M114" s="132"/>
      <c r="N114" s="132"/>
      <c r="O114" s="132"/>
      <c r="P114" s="132"/>
      <c r="Q114" s="132"/>
      <c r="R114" s="132"/>
      <c r="S114" s="132"/>
      <c r="T114" s="132"/>
      <c r="U114" s="132"/>
      <c r="V114" s="132"/>
      <c r="W114" s="132"/>
      <c r="X114" s="132"/>
      <c r="Y114" s="132"/>
      <c r="Z114" s="132"/>
      <c r="AA114" s="132"/>
      <c r="AB114" s="132"/>
      <c r="AC114" s="132"/>
    </row>
    <row r="115" spans="1:29" ht="15" x14ac:dyDescent="0.3">
      <c r="A115" s="145"/>
      <c r="B115" s="145"/>
      <c r="C115" s="132"/>
      <c r="D115" s="132"/>
      <c r="E115" s="132"/>
      <c r="F115" s="132"/>
      <c r="G115" s="132"/>
      <c r="H115" s="132"/>
      <c r="I115" s="146"/>
      <c r="J115" s="132"/>
      <c r="K115" s="132"/>
      <c r="L115" s="132"/>
      <c r="M115" s="132"/>
      <c r="N115" s="132"/>
      <c r="O115" s="132"/>
      <c r="P115" s="132"/>
      <c r="Q115" s="132"/>
      <c r="R115" s="132"/>
      <c r="S115" s="132"/>
      <c r="T115" s="132"/>
      <c r="U115" s="132"/>
      <c r="V115" s="132"/>
      <c r="W115" s="132"/>
      <c r="X115" s="132"/>
      <c r="Y115" s="132"/>
      <c r="Z115" s="132"/>
      <c r="AA115" s="132"/>
      <c r="AB115" s="132"/>
      <c r="AC115" s="132"/>
    </row>
    <row r="116" spans="1:29" ht="15" x14ac:dyDescent="0.3">
      <c r="A116" s="145"/>
      <c r="B116" s="145"/>
      <c r="C116" s="132"/>
      <c r="D116" s="132"/>
      <c r="E116" s="132"/>
      <c r="F116" s="132"/>
      <c r="G116" s="132"/>
      <c r="H116" s="132"/>
      <c r="I116" s="146"/>
      <c r="J116" s="132"/>
      <c r="K116" s="132"/>
      <c r="L116" s="132"/>
      <c r="M116" s="132"/>
      <c r="N116" s="132"/>
      <c r="O116" s="132"/>
      <c r="P116" s="132"/>
      <c r="Q116" s="132"/>
      <c r="R116" s="132"/>
      <c r="S116" s="132"/>
      <c r="T116" s="132"/>
      <c r="U116" s="132"/>
      <c r="V116" s="132"/>
      <c r="W116" s="132"/>
      <c r="X116" s="132"/>
      <c r="Y116" s="132"/>
      <c r="Z116" s="132"/>
      <c r="AA116" s="132"/>
      <c r="AB116" s="132"/>
      <c r="AC116" s="132"/>
    </row>
    <row r="117" spans="1:29" ht="15" x14ac:dyDescent="0.3">
      <c r="A117" s="145"/>
      <c r="B117" s="145"/>
      <c r="C117" s="132"/>
      <c r="D117" s="132"/>
      <c r="E117" s="132"/>
      <c r="F117" s="132"/>
      <c r="G117" s="132"/>
      <c r="H117" s="132"/>
      <c r="I117" s="146"/>
      <c r="J117" s="132"/>
      <c r="K117" s="132"/>
      <c r="L117" s="132"/>
      <c r="M117" s="132"/>
      <c r="N117" s="132"/>
      <c r="O117" s="132"/>
      <c r="P117" s="132"/>
      <c r="Q117" s="132"/>
      <c r="R117" s="132"/>
      <c r="S117" s="132"/>
      <c r="T117" s="132"/>
      <c r="U117" s="132"/>
      <c r="V117" s="132"/>
      <c r="W117" s="132"/>
      <c r="X117" s="132"/>
      <c r="Y117" s="132"/>
      <c r="Z117" s="132"/>
      <c r="AA117" s="132"/>
      <c r="AB117" s="132"/>
      <c r="AC117" s="132"/>
    </row>
    <row r="118" spans="1:29" ht="15" x14ac:dyDescent="0.3">
      <c r="A118" s="145"/>
      <c r="B118" s="145"/>
      <c r="C118" s="132"/>
      <c r="D118" s="132"/>
      <c r="E118" s="132"/>
      <c r="F118" s="132"/>
      <c r="G118" s="132"/>
      <c r="H118" s="132"/>
      <c r="I118" s="146"/>
      <c r="J118" s="132"/>
      <c r="K118" s="132"/>
      <c r="L118" s="132"/>
      <c r="M118" s="132"/>
      <c r="N118" s="132"/>
      <c r="O118" s="132"/>
      <c r="P118" s="132"/>
      <c r="Q118" s="132"/>
      <c r="R118" s="132"/>
      <c r="S118" s="132"/>
      <c r="T118" s="132"/>
      <c r="U118" s="132"/>
      <c r="V118" s="132"/>
      <c r="W118" s="132"/>
      <c r="X118" s="132"/>
      <c r="Y118" s="132"/>
      <c r="Z118" s="132"/>
      <c r="AA118" s="132"/>
      <c r="AB118" s="132"/>
      <c r="AC118" s="132"/>
    </row>
    <row r="119" spans="1:29" ht="15" x14ac:dyDescent="0.3">
      <c r="A119" s="145"/>
      <c r="B119" s="145"/>
      <c r="C119" s="132"/>
      <c r="D119" s="132"/>
      <c r="E119" s="132"/>
      <c r="F119" s="132"/>
      <c r="G119" s="132"/>
      <c r="H119" s="132"/>
      <c r="I119" s="146"/>
      <c r="J119" s="132"/>
      <c r="K119" s="132"/>
      <c r="L119" s="132"/>
      <c r="M119" s="132"/>
      <c r="N119" s="132"/>
      <c r="O119" s="132"/>
      <c r="P119" s="132"/>
      <c r="Q119" s="132"/>
      <c r="R119" s="132"/>
      <c r="S119" s="132"/>
      <c r="T119" s="132"/>
      <c r="U119" s="132"/>
      <c r="V119" s="132"/>
      <c r="W119" s="132"/>
      <c r="X119" s="132"/>
      <c r="Y119" s="132"/>
      <c r="Z119" s="132"/>
      <c r="AA119" s="132"/>
      <c r="AB119" s="132"/>
      <c r="AC119" s="132"/>
    </row>
    <row r="120" spans="1:29" ht="15" x14ac:dyDescent="0.3">
      <c r="A120" s="145"/>
      <c r="B120" s="145"/>
      <c r="C120" s="132"/>
      <c r="D120" s="132"/>
      <c r="E120" s="132"/>
      <c r="F120" s="132"/>
      <c r="G120" s="132"/>
      <c r="H120" s="132"/>
      <c r="I120" s="146"/>
      <c r="J120" s="132"/>
      <c r="K120" s="132"/>
      <c r="L120" s="132"/>
      <c r="M120" s="132"/>
      <c r="N120" s="132"/>
      <c r="O120" s="132"/>
      <c r="P120" s="132"/>
      <c r="Q120" s="132"/>
      <c r="R120" s="132"/>
      <c r="S120" s="132"/>
      <c r="T120" s="132"/>
      <c r="U120" s="132"/>
      <c r="V120" s="132"/>
      <c r="W120" s="132"/>
      <c r="X120" s="132"/>
      <c r="Y120" s="132"/>
      <c r="Z120" s="132"/>
      <c r="AA120" s="132"/>
      <c r="AB120" s="132"/>
      <c r="AC120" s="132"/>
    </row>
    <row r="121" spans="1:29" ht="15" x14ac:dyDescent="0.3">
      <c r="A121" s="145"/>
      <c r="B121" s="145"/>
      <c r="C121" s="132"/>
      <c r="D121" s="132"/>
      <c r="E121" s="132"/>
      <c r="F121" s="132"/>
      <c r="G121" s="132"/>
      <c r="H121" s="132"/>
      <c r="I121" s="146"/>
      <c r="J121" s="132"/>
      <c r="K121" s="132"/>
      <c r="L121" s="132"/>
      <c r="M121" s="132"/>
      <c r="N121" s="132"/>
      <c r="O121" s="132"/>
      <c r="P121" s="132"/>
      <c r="Q121" s="132"/>
      <c r="R121" s="132"/>
      <c r="S121" s="132"/>
      <c r="T121" s="132"/>
      <c r="U121" s="132"/>
      <c r="V121" s="132"/>
      <c r="W121" s="132"/>
      <c r="X121" s="132"/>
      <c r="Y121" s="132"/>
      <c r="Z121" s="132"/>
      <c r="AA121" s="132"/>
      <c r="AB121" s="132"/>
      <c r="AC121" s="132"/>
    </row>
    <row r="122" spans="1:29" ht="15" x14ac:dyDescent="0.3">
      <c r="A122" s="145"/>
      <c r="B122" s="145"/>
      <c r="C122" s="132"/>
      <c r="D122" s="132"/>
      <c r="E122" s="132"/>
      <c r="F122" s="132"/>
      <c r="G122" s="132"/>
      <c r="H122" s="132"/>
      <c r="I122" s="146"/>
      <c r="J122" s="132"/>
      <c r="K122" s="132"/>
      <c r="L122" s="132"/>
      <c r="M122" s="132"/>
      <c r="N122" s="132"/>
      <c r="O122" s="132"/>
      <c r="P122" s="132"/>
      <c r="Q122" s="132"/>
      <c r="R122" s="132"/>
      <c r="S122" s="132"/>
      <c r="T122" s="132"/>
      <c r="U122" s="132"/>
      <c r="V122" s="132"/>
      <c r="W122" s="132"/>
      <c r="X122" s="132"/>
      <c r="Y122" s="132"/>
      <c r="Z122" s="132"/>
      <c r="AA122" s="132"/>
      <c r="AB122" s="132"/>
      <c r="AC122" s="132"/>
    </row>
    <row r="123" spans="1:29" ht="15" x14ac:dyDescent="0.3">
      <c r="A123" s="145"/>
      <c r="B123" s="145"/>
      <c r="C123" s="132"/>
      <c r="D123" s="132"/>
      <c r="E123" s="132"/>
      <c r="F123" s="132"/>
      <c r="G123" s="132"/>
      <c r="H123" s="132"/>
      <c r="I123" s="146"/>
      <c r="J123" s="132"/>
      <c r="K123" s="132"/>
      <c r="L123" s="132"/>
      <c r="M123" s="132"/>
      <c r="N123" s="132"/>
      <c r="O123" s="132"/>
      <c r="P123" s="132"/>
      <c r="Q123" s="132"/>
      <c r="R123" s="132"/>
      <c r="S123" s="132"/>
      <c r="T123" s="132"/>
      <c r="U123" s="132"/>
      <c r="V123" s="132"/>
      <c r="W123" s="132"/>
      <c r="X123" s="132"/>
      <c r="Y123" s="132"/>
      <c r="Z123" s="132"/>
      <c r="AA123" s="132"/>
      <c r="AB123" s="132"/>
      <c r="AC123" s="132"/>
    </row>
    <row r="124" spans="1:29" ht="15" x14ac:dyDescent="0.3">
      <c r="A124" s="145"/>
      <c r="B124" s="145"/>
      <c r="C124" s="132"/>
      <c r="D124" s="132"/>
      <c r="E124" s="132"/>
      <c r="F124" s="132"/>
      <c r="G124" s="132"/>
      <c r="H124" s="132"/>
      <c r="I124" s="146"/>
      <c r="J124" s="132"/>
      <c r="K124" s="132"/>
      <c r="L124" s="132"/>
      <c r="M124" s="132"/>
      <c r="N124" s="132"/>
      <c r="O124" s="132"/>
      <c r="P124" s="132"/>
      <c r="Q124" s="132"/>
      <c r="R124" s="132"/>
      <c r="S124" s="132"/>
      <c r="T124" s="132"/>
      <c r="U124" s="132"/>
      <c r="V124" s="132"/>
      <c r="W124" s="132"/>
      <c r="X124" s="132"/>
      <c r="Y124" s="132"/>
      <c r="Z124" s="132"/>
      <c r="AA124" s="132"/>
      <c r="AB124" s="132"/>
      <c r="AC124" s="132"/>
    </row>
    <row r="125" spans="1:29" ht="15" x14ac:dyDescent="0.3">
      <c r="A125" s="145"/>
      <c r="B125" s="145"/>
      <c r="C125" s="132"/>
      <c r="D125" s="132"/>
      <c r="E125" s="132"/>
      <c r="F125" s="132"/>
      <c r="G125" s="132"/>
      <c r="H125" s="132"/>
      <c r="I125" s="146"/>
      <c r="J125" s="132"/>
      <c r="K125" s="132"/>
      <c r="L125" s="132"/>
      <c r="M125" s="132"/>
      <c r="N125" s="132"/>
      <c r="O125" s="132"/>
      <c r="P125" s="132"/>
      <c r="Q125" s="132"/>
      <c r="R125" s="132"/>
      <c r="S125" s="132"/>
      <c r="T125" s="132"/>
      <c r="U125" s="132"/>
      <c r="V125" s="132"/>
      <c r="W125" s="132"/>
      <c r="X125" s="132"/>
      <c r="Y125" s="132"/>
      <c r="Z125" s="132"/>
      <c r="AA125" s="132"/>
      <c r="AB125" s="132"/>
      <c r="AC125" s="132"/>
    </row>
    <row r="126" spans="1:29" ht="15" x14ac:dyDescent="0.3">
      <c r="A126" s="145"/>
      <c r="B126" s="145"/>
      <c r="C126" s="132"/>
      <c r="D126" s="132"/>
      <c r="E126" s="132"/>
      <c r="F126" s="132"/>
      <c r="G126" s="132"/>
      <c r="H126" s="132"/>
      <c r="I126" s="146"/>
      <c r="J126" s="132"/>
      <c r="K126" s="132"/>
      <c r="L126" s="132"/>
      <c r="M126" s="132"/>
      <c r="N126" s="132"/>
      <c r="O126" s="132"/>
      <c r="P126" s="132"/>
      <c r="Q126" s="132"/>
      <c r="R126" s="132"/>
      <c r="S126" s="132"/>
      <c r="T126" s="132"/>
      <c r="U126" s="132"/>
      <c r="V126" s="132"/>
      <c r="W126" s="132"/>
      <c r="X126" s="132"/>
      <c r="Y126" s="132"/>
      <c r="Z126" s="132"/>
      <c r="AA126" s="132"/>
      <c r="AB126" s="132"/>
      <c r="AC126" s="132"/>
    </row>
    <row r="127" spans="1:29" ht="15" x14ac:dyDescent="0.3">
      <c r="A127" s="145"/>
      <c r="B127" s="145"/>
      <c r="C127" s="132"/>
      <c r="D127" s="132"/>
      <c r="E127" s="132"/>
      <c r="F127" s="132"/>
      <c r="G127" s="132"/>
      <c r="H127" s="132"/>
      <c r="I127" s="146"/>
      <c r="J127" s="132"/>
      <c r="K127" s="132"/>
      <c r="L127" s="132"/>
      <c r="M127" s="132"/>
      <c r="N127" s="132"/>
      <c r="O127" s="132"/>
      <c r="P127" s="132"/>
      <c r="Q127" s="132"/>
      <c r="R127" s="132"/>
      <c r="S127" s="132"/>
      <c r="T127" s="132"/>
      <c r="U127" s="132"/>
      <c r="V127" s="132"/>
      <c r="W127" s="132"/>
      <c r="X127" s="132"/>
      <c r="Y127" s="132"/>
      <c r="Z127" s="132"/>
      <c r="AA127" s="132"/>
      <c r="AB127" s="132"/>
      <c r="AC127" s="132"/>
    </row>
    <row r="128" spans="1:29" ht="15" x14ac:dyDescent="0.3">
      <c r="A128" s="145"/>
      <c r="B128" s="145"/>
      <c r="C128" s="132"/>
      <c r="D128" s="132"/>
      <c r="E128" s="132"/>
      <c r="F128" s="132"/>
      <c r="G128" s="132"/>
      <c r="H128" s="132"/>
      <c r="I128" s="146"/>
      <c r="J128" s="132"/>
      <c r="K128" s="132"/>
      <c r="L128" s="132"/>
      <c r="M128" s="132"/>
      <c r="N128" s="132"/>
      <c r="O128" s="132"/>
      <c r="P128" s="132"/>
      <c r="Q128" s="132"/>
      <c r="R128" s="132"/>
      <c r="S128" s="132"/>
      <c r="T128" s="132"/>
      <c r="U128" s="132"/>
      <c r="V128" s="132"/>
      <c r="W128" s="132"/>
      <c r="X128" s="132"/>
      <c r="Y128" s="132"/>
      <c r="Z128" s="132"/>
      <c r="AA128" s="132"/>
      <c r="AB128" s="132"/>
      <c r="AC128" s="132"/>
    </row>
    <row r="129" spans="1:29" ht="15" x14ac:dyDescent="0.3">
      <c r="A129" s="145"/>
      <c r="B129" s="145"/>
      <c r="C129" s="132"/>
      <c r="D129" s="132"/>
      <c r="E129" s="132"/>
      <c r="F129" s="132"/>
      <c r="G129" s="132"/>
      <c r="H129" s="132"/>
      <c r="I129" s="146"/>
      <c r="J129" s="132"/>
      <c r="K129" s="132"/>
      <c r="L129" s="132"/>
      <c r="M129" s="132"/>
      <c r="N129" s="132"/>
      <c r="O129" s="132"/>
      <c r="P129" s="132"/>
      <c r="Q129" s="132"/>
      <c r="R129" s="132"/>
      <c r="S129" s="132"/>
      <c r="T129" s="132"/>
      <c r="U129" s="132"/>
      <c r="V129" s="132"/>
      <c r="W129" s="132"/>
      <c r="X129" s="132"/>
      <c r="Y129" s="132"/>
      <c r="Z129" s="132"/>
      <c r="AA129" s="132"/>
      <c r="AB129" s="132"/>
      <c r="AC129" s="132"/>
    </row>
    <row r="130" spans="1:29" ht="15" x14ac:dyDescent="0.3">
      <c r="A130" s="145"/>
      <c r="B130" s="145"/>
      <c r="C130" s="132"/>
      <c r="D130" s="132"/>
      <c r="E130" s="132"/>
      <c r="F130" s="132"/>
      <c r="G130" s="132"/>
      <c r="H130" s="132"/>
      <c r="I130" s="146"/>
      <c r="J130" s="132"/>
      <c r="K130" s="132"/>
      <c r="L130" s="132"/>
      <c r="M130" s="132"/>
      <c r="N130" s="132"/>
      <c r="O130" s="132"/>
      <c r="P130" s="132"/>
      <c r="Q130" s="132"/>
      <c r="R130" s="132"/>
      <c r="S130" s="132"/>
      <c r="T130" s="132"/>
      <c r="U130" s="132"/>
      <c r="V130" s="132"/>
      <c r="W130" s="132"/>
      <c r="X130" s="132"/>
      <c r="Y130" s="132"/>
      <c r="Z130" s="132"/>
      <c r="AA130" s="132"/>
      <c r="AB130" s="132"/>
      <c r="AC130" s="132"/>
    </row>
    <row r="131" spans="1:29" ht="15" x14ac:dyDescent="0.3">
      <c r="A131" s="145"/>
      <c r="B131" s="145"/>
      <c r="C131" s="132"/>
      <c r="D131" s="132"/>
      <c r="E131" s="132"/>
      <c r="F131" s="132"/>
      <c r="G131" s="132"/>
      <c r="H131" s="132"/>
      <c r="I131" s="146"/>
      <c r="J131" s="132"/>
      <c r="K131" s="132"/>
      <c r="L131" s="132"/>
      <c r="M131" s="132"/>
      <c r="N131" s="132"/>
      <c r="O131" s="132"/>
      <c r="P131" s="132"/>
      <c r="Q131" s="132"/>
      <c r="R131" s="132"/>
      <c r="S131" s="132"/>
      <c r="T131" s="132"/>
      <c r="U131" s="132"/>
      <c r="V131" s="132"/>
      <c r="W131" s="132"/>
      <c r="X131" s="132"/>
      <c r="Y131" s="132"/>
      <c r="Z131" s="132"/>
      <c r="AA131" s="132"/>
      <c r="AB131" s="132"/>
      <c r="AC131" s="132"/>
    </row>
    <row r="132" spans="1:29" ht="15" x14ac:dyDescent="0.3">
      <c r="A132" s="145"/>
      <c r="B132" s="145"/>
      <c r="C132" s="132"/>
      <c r="D132" s="132"/>
      <c r="E132" s="132"/>
      <c r="F132" s="132"/>
      <c r="G132" s="132"/>
      <c r="H132" s="132"/>
      <c r="I132" s="146"/>
      <c r="J132" s="132"/>
      <c r="K132" s="132"/>
      <c r="L132" s="132"/>
      <c r="M132" s="132"/>
      <c r="N132" s="132"/>
      <c r="O132" s="132"/>
      <c r="P132" s="132"/>
      <c r="Q132" s="132"/>
      <c r="R132" s="132"/>
      <c r="S132" s="132"/>
      <c r="T132" s="132"/>
      <c r="U132" s="132"/>
      <c r="V132" s="132"/>
      <c r="W132" s="132"/>
      <c r="X132" s="132"/>
      <c r="Y132" s="132"/>
      <c r="Z132" s="132"/>
      <c r="AA132" s="132"/>
      <c r="AB132" s="132"/>
      <c r="AC132" s="132"/>
    </row>
    <row r="133" spans="1:29" ht="15" x14ac:dyDescent="0.3">
      <c r="A133" s="145"/>
      <c r="B133" s="145"/>
      <c r="C133" s="132"/>
      <c r="D133" s="132"/>
      <c r="E133" s="132"/>
      <c r="F133" s="132"/>
      <c r="G133" s="132"/>
      <c r="H133" s="132"/>
      <c r="I133" s="146"/>
      <c r="J133" s="132"/>
      <c r="K133" s="132"/>
      <c r="L133" s="132"/>
      <c r="M133" s="132"/>
      <c r="N133" s="132"/>
      <c r="O133" s="132"/>
      <c r="P133" s="132"/>
      <c r="Q133" s="132"/>
      <c r="R133" s="132"/>
      <c r="S133" s="132"/>
      <c r="T133" s="132"/>
      <c r="U133" s="132"/>
      <c r="V133" s="132"/>
      <c r="W133" s="132"/>
      <c r="X133" s="132"/>
      <c r="Y133" s="132"/>
      <c r="Z133" s="132"/>
      <c r="AA133" s="132"/>
      <c r="AB133" s="132"/>
      <c r="AC133" s="132"/>
    </row>
    <row r="134" spans="1:29" ht="15" x14ac:dyDescent="0.3">
      <c r="A134" s="145"/>
      <c r="B134" s="145"/>
      <c r="C134" s="132"/>
      <c r="D134" s="132"/>
      <c r="E134" s="132"/>
      <c r="F134" s="132"/>
      <c r="G134" s="132"/>
      <c r="H134" s="132"/>
      <c r="I134" s="146"/>
      <c r="J134" s="132"/>
      <c r="K134" s="132"/>
      <c r="L134" s="132"/>
      <c r="M134" s="132"/>
      <c r="N134" s="132"/>
      <c r="O134" s="132"/>
      <c r="P134" s="132"/>
      <c r="Q134" s="132"/>
      <c r="R134" s="132"/>
      <c r="S134" s="132"/>
      <c r="T134" s="132"/>
      <c r="U134" s="132"/>
      <c r="V134" s="132"/>
      <c r="W134" s="132"/>
      <c r="X134" s="132"/>
      <c r="Y134" s="132"/>
      <c r="Z134" s="132"/>
      <c r="AA134" s="132"/>
      <c r="AB134" s="132"/>
      <c r="AC134" s="132"/>
    </row>
    <row r="135" spans="1:29" ht="15" x14ac:dyDescent="0.3">
      <c r="A135" s="145"/>
      <c r="B135" s="145"/>
      <c r="C135" s="132"/>
      <c r="D135" s="132"/>
      <c r="E135" s="132"/>
      <c r="F135" s="132"/>
      <c r="G135" s="132"/>
      <c r="H135" s="132"/>
      <c r="I135" s="146"/>
      <c r="J135" s="132"/>
      <c r="K135" s="132"/>
      <c r="L135" s="132"/>
      <c r="M135" s="132"/>
      <c r="N135" s="132"/>
      <c r="O135" s="132"/>
      <c r="P135" s="132"/>
      <c r="Q135" s="132"/>
      <c r="R135" s="132"/>
      <c r="S135" s="132"/>
      <c r="T135" s="132"/>
      <c r="U135" s="132"/>
      <c r="V135" s="132"/>
      <c r="W135" s="132"/>
      <c r="X135" s="132"/>
      <c r="Y135" s="132"/>
      <c r="Z135" s="132"/>
      <c r="AA135" s="132"/>
      <c r="AB135" s="132"/>
      <c r="AC135" s="132"/>
    </row>
    <row r="136" spans="1:29" ht="15" x14ac:dyDescent="0.3">
      <c r="A136" s="145"/>
      <c r="B136" s="145"/>
      <c r="C136" s="132"/>
      <c r="D136" s="132"/>
      <c r="E136" s="132"/>
      <c r="F136" s="132"/>
      <c r="G136" s="132"/>
      <c r="H136" s="132"/>
      <c r="I136" s="146"/>
      <c r="J136" s="132"/>
      <c r="K136" s="132"/>
      <c r="L136" s="132"/>
      <c r="M136" s="132"/>
      <c r="N136" s="132"/>
      <c r="O136" s="132"/>
      <c r="P136" s="132"/>
      <c r="Q136" s="132"/>
      <c r="R136" s="132"/>
      <c r="S136" s="132"/>
      <c r="T136" s="132"/>
      <c r="U136" s="132"/>
      <c r="V136" s="132"/>
      <c r="W136" s="132"/>
      <c r="X136" s="132"/>
      <c r="Y136" s="132"/>
      <c r="Z136" s="132"/>
      <c r="AA136" s="132"/>
      <c r="AB136" s="132"/>
      <c r="AC136" s="132"/>
    </row>
    <row r="137" spans="1:29" ht="15" x14ac:dyDescent="0.3">
      <c r="A137" s="145"/>
      <c r="B137" s="145"/>
      <c r="C137" s="132"/>
      <c r="D137" s="132"/>
      <c r="E137" s="132"/>
      <c r="F137" s="132"/>
      <c r="G137" s="132"/>
      <c r="H137" s="132"/>
      <c r="I137" s="146"/>
      <c r="J137" s="132"/>
      <c r="K137" s="132"/>
      <c r="L137" s="132"/>
      <c r="M137" s="132"/>
      <c r="N137" s="132"/>
      <c r="O137" s="132"/>
      <c r="P137" s="132"/>
      <c r="Q137" s="132"/>
      <c r="R137" s="132"/>
      <c r="S137" s="132"/>
      <c r="T137" s="132"/>
      <c r="U137" s="132"/>
      <c r="V137" s="132"/>
      <c r="W137" s="132"/>
      <c r="X137" s="132"/>
      <c r="Y137" s="132"/>
      <c r="Z137" s="132"/>
      <c r="AA137" s="132"/>
      <c r="AB137" s="132"/>
      <c r="AC137" s="132"/>
    </row>
    <row r="138" spans="1:29" ht="15" x14ac:dyDescent="0.3">
      <c r="A138" s="145"/>
      <c r="B138" s="145"/>
      <c r="C138" s="132"/>
      <c r="D138" s="132"/>
      <c r="E138" s="132"/>
      <c r="F138" s="132"/>
      <c r="G138" s="132"/>
      <c r="H138" s="132"/>
      <c r="I138" s="146"/>
      <c r="J138" s="132"/>
      <c r="K138" s="132"/>
      <c r="L138" s="132"/>
      <c r="M138" s="132"/>
      <c r="N138" s="132"/>
      <c r="O138" s="132"/>
      <c r="P138" s="132"/>
      <c r="Q138" s="132"/>
      <c r="R138" s="132"/>
      <c r="S138" s="132"/>
      <c r="T138" s="132"/>
      <c r="U138" s="132"/>
      <c r="V138" s="132"/>
      <c r="W138" s="132"/>
      <c r="X138" s="132"/>
      <c r="Y138" s="132"/>
      <c r="Z138" s="132"/>
      <c r="AA138" s="132"/>
      <c r="AB138" s="132"/>
      <c r="AC138" s="132"/>
    </row>
    <row r="139" spans="1:29" ht="15" x14ac:dyDescent="0.3">
      <c r="A139" s="145"/>
      <c r="B139" s="145"/>
      <c r="C139" s="132"/>
      <c r="D139" s="132"/>
      <c r="E139" s="132"/>
      <c r="F139" s="132"/>
      <c r="G139" s="132"/>
      <c r="H139" s="132"/>
      <c r="I139" s="146"/>
      <c r="J139" s="132"/>
      <c r="K139" s="132"/>
      <c r="L139" s="132"/>
      <c r="M139" s="132"/>
      <c r="N139" s="132"/>
      <c r="O139" s="132"/>
      <c r="P139" s="132"/>
      <c r="Q139" s="132"/>
      <c r="R139" s="132"/>
      <c r="S139" s="132"/>
      <c r="T139" s="132"/>
      <c r="U139" s="132"/>
      <c r="V139" s="132"/>
      <c r="W139" s="132"/>
      <c r="X139" s="132"/>
      <c r="Y139" s="132"/>
      <c r="Z139" s="132"/>
      <c r="AA139" s="132"/>
      <c r="AB139" s="132"/>
      <c r="AC139" s="132"/>
    </row>
    <row r="140" spans="1:29" ht="15" x14ac:dyDescent="0.3">
      <c r="A140" s="145"/>
      <c r="B140" s="145"/>
      <c r="C140" s="132"/>
      <c r="D140" s="132"/>
      <c r="E140" s="132"/>
      <c r="F140" s="132"/>
      <c r="G140" s="132"/>
      <c r="H140" s="132"/>
      <c r="I140" s="146"/>
      <c r="J140" s="132"/>
      <c r="K140" s="132"/>
      <c r="L140" s="132"/>
      <c r="M140" s="132"/>
      <c r="N140" s="132"/>
      <c r="O140" s="132"/>
      <c r="P140" s="132"/>
      <c r="Q140" s="132"/>
      <c r="R140" s="132"/>
      <c r="S140" s="132"/>
      <c r="T140" s="132"/>
      <c r="U140" s="132"/>
      <c r="V140" s="132"/>
      <c r="W140" s="132"/>
      <c r="X140" s="132"/>
      <c r="Y140" s="132"/>
      <c r="Z140" s="132"/>
      <c r="AA140" s="132"/>
      <c r="AB140" s="132"/>
      <c r="AC140" s="132"/>
    </row>
    <row r="141" spans="1:29" ht="15" x14ac:dyDescent="0.3">
      <c r="A141" s="145"/>
      <c r="B141" s="145"/>
      <c r="C141" s="132"/>
      <c r="D141" s="132"/>
      <c r="E141" s="132"/>
      <c r="F141" s="132"/>
      <c r="G141" s="132"/>
      <c r="H141" s="132"/>
      <c r="I141" s="146"/>
      <c r="J141" s="132"/>
      <c r="K141" s="132"/>
      <c r="L141" s="132"/>
      <c r="M141" s="132"/>
      <c r="N141" s="132"/>
      <c r="O141" s="132"/>
      <c r="P141" s="132"/>
      <c r="Q141" s="132"/>
      <c r="R141" s="132"/>
      <c r="S141" s="132"/>
      <c r="T141" s="132"/>
      <c r="U141" s="132"/>
      <c r="V141" s="132"/>
      <c r="W141" s="132"/>
      <c r="X141" s="132"/>
      <c r="Y141" s="132"/>
      <c r="Z141" s="132"/>
      <c r="AA141" s="132"/>
      <c r="AB141" s="132"/>
      <c r="AC141" s="132"/>
    </row>
    <row r="142" spans="1:29" ht="15" x14ac:dyDescent="0.3">
      <c r="A142" s="145"/>
      <c r="B142" s="145"/>
      <c r="C142" s="132"/>
      <c r="D142" s="132"/>
      <c r="E142" s="132"/>
      <c r="F142" s="132"/>
      <c r="G142" s="132"/>
      <c r="H142" s="132"/>
      <c r="I142" s="146"/>
      <c r="J142" s="132"/>
      <c r="K142" s="132"/>
      <c r="L142" s="132"/>
      <c r="M142" s="132"/>
      <c r="N142" s="132"/>
      <c r="O142" s="132"/>
      <c r="P142" s="132"/>
      <c r="Q142" s="132"/>
      <c r="R142" s="132"/>
      <c r="S142" s="132"/>
      <c r="T142" s="132"/>
      <c r="U142" s="132"/>
      <c r="V142" s="132"/>
      <c r="W142" s="132"/>
      <c r="X142" s="132"/>
      <c r="Y142" s="132"/>
      <c r="Z142" s="132"/>
      <c r="AA142" s="132"/>
      <c r="AB142" s="132"/>
      <c r="AC142" s="132"/>
    </row>
    <row r="143" spans="1:29" ht="15" x14ac:dyDescent="0.3">
      <c r="A143" s="145"/>
      <c r="B143" s="145"/>
      <c r="C143" s="132"/>
      <c r="D143" s="132"/>
      <c r="E143" s="132"/>
      <c r="F143" s="132"/>
      <c r="G143" s="132"/>
      <c r="H143" s="132"/>
      <c r="I143" s="146"/>
      <c r="J143" s="132"/>
      <c r="K143" s="132"/>
      <c r="L143" s="132"/>
      <c r="M143" s="132"/>
      <c r="N143" s="132"/>
      <c r="O143" s="132"/>
      <c r="P143" s="132"/>
      <c r="Q143" s="132"/>
      <c r="R143" s="132"/>
      <c r="S143" s="132"/>
      <c r="T143" s="132"/>
      <c r="U143" s="132"/>
      <c r="V143" s="132"/>
      <c r="W143" s="132"/>
      <c r="X143" s="132"/>
      <c r="Y143" s="132"/>
      <c r="Z143" s="132"/>
      <c r="AA143" s="132"/>
      <c r="AB143" s="132"/>
      <c r="AC143" s="132"/>
    </row>
    <row r="144" spans="1:29" ht="15" x14ac:dyDescent="0.3">
      <c r="A144" s="145"/>
      <c r="B144" s="145"/>
      <c r="C144" s="132"/>
      <c r="D144" s="132"/>
      <c r="E144" s="132"/>
      <c r="F144" s="132"/>
      <c r="G144" s="132"/>
      <c r="H144" s="132"/>
      <c r="I144" s="146"/>
      <c r="J144" s="132"/>
      <c r="K144" s="132"/>
      <c r="L144" s="132"/>
      <c r="M144" s="132"/>
      <c r="N144" s="132"/>
      <c r="O144" s="132"/>
      <c r="P144" s="132"/>
      <c r="Q144" s="132"/>
      <c r="R144" s="132"/>
      <c r="S144" s="132"/>
      <c r="T144" s="132"/>
      <c r="U144" s="132"/>
      <c r="V144" s="132"/>
      <c r="W144" s="132"/>
      <c r="X144" s="132"/>
      <c r="Y144" s="132"/>
      <c r="Z144" s="132"/>
      <c r="AA144" s="132"/>
      <c r="AB144" s="132"/>
      <c r="AC144" s="132"/>
    </row>
    <row r="145" spans="1:29" ht="15" x14ac:dyDescent="0.3">
      <c r="A145" s="145"/>
      <c r="B145" s="145"/>
      <c r="C145" s="132"/>
      <c r="D145" s="132"/>
      <c r="E145" s="132"/>
      <c r="F145" s="132"/>
      <c r="G145" s="132"/>
      <c r="H145" s="132"/>
      <c r="I145" s="146"/>
      <c r="J145" s="132"/>
      <c r="K145" s="132"/>
      <c r="L145" s="132"/>
      <c r="M145" s="132"/>
      <c r="N145" s="132"/>
      <c r="O145" s="132"/>
      <c r="P145" s="132"/>
      <c r="Q145" s="132"/>
      <c r="R145" s="132"/>
      <c r="S145" s="132"/>
      <c r="T145" s="132"/>
      <c r="U145" s="132"/>
      <c r="V145" s="132"/>
      <c r="W145" s="132"/>
      <c r="X145" s="132"/>
      <c r="Y145" s="132"/>
      <c r="Z145" s="132"/>
      <c r="AA145" s="132"/>
      <c r="AB145" s="132"/>
      <c r="AC145" s="132"/>
    </row>
    <row r="146" spans="1:29" ht="15" x14ac:dyDescent="0.3">
      <c r="A146" s="145"/>
      <c r="B146" s="145"/>
      <c r="C146" s="132"/>
      <c r="D146" s="132"/>
      <c r="E146" s="132"/>
      <c r="F146" s="132"/>
      <c r="G146" s="132"/>
      <c r="H146" s="132"/>
      <c r="I146" s="146"/>
      <c r="J146" s="132"/>
      <c r="K146" s="132"/>
      <c r="L146" s="132"/>
      <c r="M146" s="132"/>
      <c r="N146" s="132"/>
      <c r="O146" s="132"/>
      <c r="P146" s="132"/>
      <c r="Q146" s="132"/>
      <c r="R146" s="132"/>
      <c r="S146" s="132"/>
      <c r="T146" s="132"/>
      <c r="U146" s="132"/>
      <c r="V146" s="132"/>
      <c r="W146" s="132"/>
      <c r="X146" s="132"/>
      <c r="Y146" s="132"/>
      <c r="Z146" s="132"/>
      <c r="AA146" s="132"/>
      <c r="AB146" s="132"/>
      <c r="AC146" s="132"/>
    </row>
    <row r="147" spans="1:29" ht="15" x14ac:dyDescent="0.3">
      <c r="A147" s="145"/>
      <c r="B147" s="145"/>
      <c r="C147" s="132"/>
      <c r="D147" s="132"/>
      <c r="E147" s="132"/>
      <c r="F147" s="132"/>
      <c r="G147" s="132"/>
      <c r="H147" s="132"/>
      <c r="I147" s="146"/>
      <c r="J147" s="132"/>
      <c r="K147" s="132"/>
      <c r="L147" s="132"/>
      <c r="M147" s="132"/>
      <c r="N147" s="132"/>
      <c r="O147" s="132"/>
      <c r="P147" s="132"/>
      <c r="Q147" s="132"/>
      <c r="R147" s="132"/>
      <c r="S147" s="132"/>
      <c r="T147" s="132"/>
      <c r="U147" s="132"/>
      <c r="V147" s="132"/>
      <c r="W147" s="132"/>
      <c r="X147" s="132"/>
      <c r="Y147" s="132"/>
      <c r="Z147" s="132"/>
      <c r="AA147" s="132"/>
      <c r="AB147" s="132"/>
      <c r="AC147" s="132"/>
    </row>
    <row r="148" spans="1:29" ht="15" x14ac:dyDescent="0.3">
      <c r="A148" s="145"/>
      <c r="B148" s="145"/>
      <c r="C148" s="132"/>
      <c r="D148" s="132"/>
      <c r="E148" s="132"/>
      <c r="F148" s="132"/>
      <c r="G148" s="132"/>
      <c r="H148" s="132"/>
      <c r="I148" s="146"/>
      <c r="J148" s="132"/>
      <c r="K148" s="132"/>
      <c r="L148" s="132"/>
      <c r="M148" s="132"/>
      <c r="N148" s="132"/>
      <c r="O148" s="132"/>
      <c r="P148" s="132"/>
      <c r="Q148" s="132"/>
      <c r="R148" s="132"/>
      <c r="S148" s="132"/>
      <c r="T148" s="132"/>
      <c r="U148" s="132"/>
      <c r="V148" s="132"/>
      <c r="W148" s="132"/>
      <c r="X148" s="132"/>
      <c r="Y148" s="132"/>
      <c r="Z148" s="132"/>
      <c r="AA148" s="132"/>
      <c r="AB148" s="132"/>
      <c r="AC148" s="132"/>
    </row>
    <row r="149" spans="1:29" ht="15" x14ac:dyDescent="0.3">
      <c r="A149" s="145"/>
      <c r="B149" s="145"/>
      <c r="C149" s="132"/>
      <c r="D149" s="132"/>
      <c r="E149" s="132"/>
      <c r="F149" s="132"/>
      <c r="G149" s="132"/>
      <c r="H149" s="132"/>
      <c r="I149" s="146"/>
      <c r="J149" s="132"/>
      <c r="K149" s="132"/>
      <c r="L149" s="132"/>
      <c r="M149" s="132"/>
      <c r="N149" s="132"/>
      <c r="O149" s="132"/>
      <c r="P149" s="132"/>
      <c r="Q149" s="132"/>
      <c r="R149" s="132"/>
      <c r="S149" s="132"/>
      <c r="T149" s="132"/>
      <c r="U149" s="132"/>
      <c r="V149" s="132"/>
      <c r="W149" s="132"/>
      <c r="X149" s="132"/>
      <c r="Y149" s="132"/>
      <c r="Z149" s="132"/>
      <c r="AA149" s="132"/>
      <c r="AB149" s="132"/>
      <c r="AC149" s="132"/>
    </row>
    <row r="150" spans="1:29" ht="15" x14ac:dyDescent="0.3">
      <c r="A150" s="145"/>
      <c r="B150" s="145"/>
      <c r="C150" s="132"/>
      <c r="D150" s="132"/>
      <c r="E150" s="132"/>
      <c r="F150" s="132"/>
      <c r="G150" s="132"/>
      <c r="H150" s="132"/>
      <c r="I150" s="146"/>
      <c r="J150" s="132"/>
      <c r="K150" s="132"/>
      <c r="L150" s="132"/>
      <c r="M150" s="132"/>
      <c r="N150" s="132"/>
      <c r="O150" s="132"/>
      <c r="P150" s="132"/>
      <c r="Q150" s="132"/>
      <c r="R150" s="132"/>
      <c r="S150" s="132"/>
      <c r="T150" s="132"/>
      <c r="U150" s="132"/>
      <c r="V150" s="132"/>
      <c r="W150" s="132"/>
      <c r="X150" s="132"/>
      <c r="Y150" s="132"/>
      <c r="Z150" s="132"/>
      <c r="AA150" s="132"/>
      <c r="AB150" s="132"/>
      <c r="AC150" s="132"/>
    </row>
    <row r="151" spans="1:29" ht="15" x14ac:dyDescent="0.3">
      <c r="A151" s="145"/>
      <c r="B151" s="145"/>
      <c r="C151" s="132"/>
      <c r="D151" s="132"/>
      <c r="E151" s="132"/>
      <c r="F151" s="132"/>
      <c r="G151" s="132"/>
      <c r="H151" s="132"/>
      <c r="I151" s="146"/>
      <c r="J151" s="132"/>
      <c r="K151" s="132"/>
      <c r="L151" s="132"/>
      <c r="M151" s="132"/>
      <c r="N151" s="132"/>
      <c r="O151" s="132"/>
      <c r="P151" s="132"/>
      <c r="Q151" s="132"/>
      <c r="R151" s="132"/>
      <c r="S151" s="132"/>
      <c r="T151" s="132"/>
      <c r="U151" s="132"/>
      <c r="V151" s="132"/>
      <c r="W151" s="132"/>
      <c r="X151" s="132"/>
      <c r="Y151" s="132"/>
      <c r="Z151" s="132"/>
      <c r="AA151" s="132"/>
      <c r="AB151" s="132"/>
      <c r="AC151" s="132"/>
    </row>
    <row r="152" spans="1:29" ht="15" x14ac:dyDescent="0.3">
      <c r="A152" s="145"/>
      <c r="B152" s="145"/>
      <c r="C152" s="132"/>
      <c r="D152" s="132"/>
      <c r="E152" s="132"/>
      <c r="F152" s="132"/>
      <c r="G152" s="132"/>
      <c r="H152" s="132"/>
      <c r="I152" s="146"/>
      <c r="J152" s="132"/>
      <c r="K152" s="132"/>
      <c r="L152" s="132"/>
      <c r="M152" s="132"/>
      <c r="N152" s="132"/>
      <c r="O152" s="132"/>
      <c r="P152" s="132"/>
      <c r="Q152" s="132"/>
      <c r="R152" s="132"/>
      <c r="S152" s="132"/>
      <c r="T152" s="132"/>
      <c r="U152" s="132"/>
      <c r="V152" s="132"/>
      <c r="W152" s="132"/>
      <c r="X152" s="132"/>
      <c r="Y152" s="132"/>
      <c r="Z152" s="132"/>
      <c r="AA152" s="132"/>
      <c r="AB152" s="132"/>
      <c r="AC152" s="132"/>
    </row>
    <row r="153" spans="1:29" ht="15" x14ac:dyDescent="0.3">
      <c r="A153" s="145"/>
      <c r="B153" s="145"/>
      <c r="C153" s="132"/>
      <c r="D153" s="132"/>
      <c r="E153" s="132"/>
      <c r="F153" s="132"/>
      <c r="G153" s="132"/>
      <c r="H153" s="132"/>
      <c r="I153" s="146"/>
      <c r="J153" s="132"/>
      <c r="K153" s="132"/>
      <c r="L153" s="132"/>
      <c r="M153" s="132"/>
      <c r="N153" s="132"/>
      <c r="O153" s="132"/>
      <c r="P153" s="132"/>
      <c r="Q153" s="132"/>
      <c r="R153" s="132"/>
      <c r="S153" s="132"/>
      <c r="T153" s="132"/>
      <c r="U153" s="132"/>
      <c r="V153" s="132"/>
      <c r="W153" s="132"/>
      <c r="X153" s="132"/>
      <c r="Y153" s="132"/>
      <c r="Z153" s="132"/>
      <c r="AA153" s="132"/>
      <c r="AB153" s="132"/>
      <c r="AC153" s="132"/>
    </row>
    <row r="154" spans="1:29" ht="15" x14ac:dyDescent="0.3">
      <c r="A154" s="145"/>
      <c r="B154" s="145"/>
      <c r="C154" s="132"/>
      <c r="D154" s="132"/>
      <c r="E154" s="132"/>
      <c r="F154" s="132"/>
      <c r="G154" s="132"/>
      <c r="H154" s="132"/>
      <c r="I154" s="146"/>
      <c r="J154" s="132"/>
      <c r="K154" s="132"/>
      <c r="L154" s="132"/>
      <c r="M154" s="132"/>
      <c r="N154" s="132"/>
      <c r="O154" s="132"/>
      <c r="P154" s="132"/>
      <c r="Q154" s="132"/>
      <c r="R154" s="132"/>
      <c r="S154" s="132"/>
      <c r="T154" s="132"/>
      <c r="U154" s="132"/>
      <c r="V154" s="132"/>
      <c r="W154" s="132"/>
      <c r="X154" s="132"/>
      <c r="Y154" s="132"/>
      <c r="Z154" s="132"/>
      <c r="AA154" s="132"/>
      <c r="AB154" s="132"/>
      <c r="AC154" s="132"/>
    </row>
    <row r="155" spans="1:29" ht="15" x14ac:dyDescent="0.3">
      <c r="A155" s="145"/>
      <c r="B155" s="145"/>
      <c r="C155" s="132"/>
      <c r="D155" s="132"/>
      <c r="E155" s="132"/>
      <c r="F155" s="132"/>
      <c r="G155" s="132"/>
      <c r="H155" s="132"/>
      <c r="I155" s="146"/>
      <c r="J155" s="132"/>
      <c r="K155" s="132"/>
      <c r="L155" s="132"/>
      <c r="M155" s="132"/>
      <c r="N155" s="132"/>
      <c r="O155" s="132"/>
      <c r="P155" s="132"/>
      <c r="Q155" s="132"/>
      <c r="R155" s="132"/>
      <c r="S155" s="132"/>
      <c r="T155" s="132"/>
      <c r="U155" s="132"/>
      <c r="V155" s="132"/>
      <c r="W155" s="132"/>
      <c r="X155" s="132"/>
      <c r="Y155" s="132"/>
      <c r="Z155" s="132"/>
      <c r="AA155" s="132"/>
      <c r="AB155" s="132"/>
      <c r="AC155" s="132"/>
    </row>
    <row r="156" spans="1:29" ht="15" x14ac:dyDescent="0.3">
      <c r="A156" s="145"/>
      <c r="B156" s="145"/>
      <c r="C156" s="132"/>
      <c r="D156" s="132"/>
      <c r="E156" s="132"/>
      <c r="F156" s="132"/>
      <c r="G156" s="132"/>
      <c r="H156" s="132"/>
      <c r="I156" s="146"/>
      <c r="J156" s="132"/>
      <c r="K156" s="132"/>
      <c r="L156" s="132"/>
      <c r="M156" s="132"/>
      <c r="N156" s="132"/>
      <c r="O156" s="132"/>
      <c r="P156" s="132"/>
      <c r="Q156" s="132"/>
      <c r="R156" s="132"/>
      <c r="S156" s="132"/>
      <c r="T156" s="132"/>
      <c r="U156" s="132"/>
      <c r="V156" s="132"/>
      <c r="W156" s="132"/>
      <c r="X156" s="132"/>
      <c r="Y156" s="132"/>
      <c r="Z156" s="132"/>
      <c r="AA156" s="132"/>
      <c r="AB156" s="132"/>
      <c r="AC156" s="132"/>
    </row>
    <row r="157" spans="1:29" ht="15" x14ac:dyDescent="0.3">
      <c r="A157" s="145"/>
      <c r="B157" s="145"/>
      <c r="C157" s="132"/>
      <c r="D157" s="132"/>
      <c r="E157" s="132"/>
      <c r="F157" s="132"/>
      <c r="G157" s="132"/>
      <c r="H157" s="132"/>
      <c r="I157" s="146"/>
      <c r="J157" s="132"/>
      <c r="K157" s="132"/>
      <c r="L157" s="132"/>
      <c r="M157" s="132"/>
      <c r="N157" s="132"/>
      <c r="O157" s="132"/>
      <c r="P157" s="132"/>
      <c r="Q157" s="132"/>
      <c r="R157" s="132"/>
      <c r="S157" s="132"/>
      <c r="T157" s="132"/>
      <c r="U157" s="132"/>
      <c r="V157" s="132"/>
      <c r="W157" s="132"/>
      <c r="X157" s="132"/>
      <c r="Y157" s="132"/>
      <c r="Z157" s="132"/>
      <c r="AA157" s="132"/>
      <c r="AB157" s="132"/>
      <c r="AC157" s="132"/>
    </row>
    <row r="158" spans="1:29" ht="15" x14ac:dyDescent="0.3">
      <c r="A158" s="145"/>
      <c r="B158" s="145"/>
      <c r="C158" s="132"/>
      <c r="D158" s="132"/>
      <c r="E158" s="132"/>
      <c r="F158" s="132"/>
      <c r="G158" s="132"/>
      <c r="H158" s="132"/>
      <c r="I158" s="146"/>
      <c r="J158" s="132"/>
      <c r="K158" s="132"/>
      <c r="L158" s="132"/>
      <c r="M158" s="132"/>
      <c r="N158" s="132"/>
      <c r="O158" s="132"/>
      <c r="P158" s="132"/>
      <c r="Q158" s="132"/>
      <c r="R158" s="132"/>
      <c r="S158" s="132"/>
      <c r="T158" s="132"/>
      <c r="U158" s="132"/>
      <c r="V158" s="132"/>
      <c r="W158" s="132"/>
      <c r="X158" s="132"/>
      <c r="Y158" s="132"/>
      <c r="Z158" s="132"/>
      <c r="AA158" s="132"/>
      <c r="AB158" s="132"/>
      <c r="AC158" s="132"/>
    </row>
    <row r="159" spans="1:29" ht="15" x14ac:dyDescent="0.3">
      <c r="A159" s="145"/>
      <c r="B159" s="145"/>
      <c r="C159" s="132"/>
      <c r="D159" s="132"/>
      <c r="E159" s="132"/>
      <c r="F159" s="132"/>
      <c r="G159" s="132"/>
      <c r="H159" s="132"/>
      <c r="I159" s="146"/>
      <c r="J159" s="132"/>
      <c r="K159" s="132"/>
      <c r="L159" s="132"/>
      <c r="M159" s="132"/>
      <c r="N159" s="132"/>
      <c r="O159" s="132"/>
      <c r="P159" s="132"/>
      <c r="Q159" s="132"/>
      <c r="R159" s="132"/>
      <c r="S159" s="132"/>
      <c r="T159" s="132"/>
      <c r="U159" s="132"/>
      <c r="V159" s="132"/>
      <c r="W159" s="132"/>
      <c r="X159" s="132"/>
      <c r="Y159" s="132"/>
      <c r="Z159" s="132"/>
      <c r="AA159" s="132"/>
      <c r="AB159" s="132"/>
      <c r="AC159" s="132"/>
    </row>
    <row r="160" spans="1:29" ht="15" x14ac:dyDescent="0.3">
      <c r="A160" s="145"/>
      <c r="B160" s="145"/>
      <c r="C160" s="132"/>
      <c r="D160" s="132"/>
      <c r="E160" s="132"/>
      <c r="F160" s="132"/>
      <c r="G160" s="132"/>
      <c r="H160" s="132"/>
      <c r="I160" s="146"/>
      <c r="J160" s="132"/>
      <c r="K160" s="132"/>
      <c r="L160" s="132"/>
      <c r="M160" s="132"/>
      <c r="N160" s="132"/>
      <c r="O160" s="132"/>
      <c r="P160" s="132"/>
      <c r="Q160" s="132"/>
      <c r="R160" s="132"/>
      <c r="S160" s="132"/>
      <c r="T160" s="132"/>
      <c r="U160" s="132"/>
      <c r="V160" s="132"/>
      <c r="W160" s="132"/>
      <c r="X160" s="132"/>
      <c r="Y160" s="132"/>
      <c r="Z160" s="132"/>
      <c r="AA160" s="132"/>
      <c r="AB160" s="132"/>
      <c r="AC160" s="132"/>
    </row>
    <row r="161" spans="1:29" ht="15" x14ac:dyDescent="0.3">
      <c r="A161" s="145"/>
      <c r="B161" s="145"/>
      <c r="C161" s="132"/>
      <c r="D161" s="132"/>
      <c r="E161" s="132"/>
      <c r="F161" s="132"/>
      <c r="G161" s="132"/>
      <c r="H161" s="132"/>
      <c r="I161" s="146"/>
      <c r="J161" s="132"/>
      <c r="K161" s="132"/>
      <c r="L161" s="132"/>
      <c r="M161" s="132"/>
      <c r="N161" s="132"/>
      <c r="O161" s="132"/>
      <c r="P161" s="132"/>
      <c r="Q161" s="132"/>
      <c r="R161" s="132"/>
      <c r="S161" s="132"/>
      <c r="T161" s="132"/>
      <c r="U161" s="132"/>
      <c r="V161" s="132"/>
      <c r="W161" s="132"/>
      <c r="X161" s="132"/>
      <c r="Y161" s="132"/>
      <c r="Z161" s="132"/>
      <c r="AA161" s="132"/>
      <c r="AB161" s="132"/>
      <c r="AC161" s="132"/>
    </row>
    <row r="162" spans="1:29" ht="15" x14ac:dyDescent="0.3">
      <c r="A162" s="145"/>
      <c r="B162" s="145"/>
      <c r="C162" s="132"/>
      <c r="D162" s="132"/>
      <c r="E162" s="132"/>
      <c r="F162" s="132"/>
      <c r="G162" s="132"/>
      <c r="H162" s="132"/>
      <c r="I162" s="146"/>
      <c r="J162" s="132"/>
      <c r="K162" s="132"/>
      <c r="L162" s="132"/>
      <c r="M162" s="132"/>
      <c r="N162" s="132"/>
      <c r="O162" s="132"/>
      <c r="P162" s="132"/>
      <c r="Q162" s="132"/>
      <c r="R162" s="132"/>
      <c r="S162" s="132"/>
      <c r="T162" s="132"/>
      <c r="U162" s="132"/>
      <c r="V162" s="132"/>
      <c r="W162" s="132"/>
      <c r="X162" s="132"/>
      <c r="Y162" s="132"/>
      <c r="Z162" s="132"/>
      <c r="AA162" s="132"/>
      <c r="AB162" s="132"/>
      <c r="AC162" s="132"/>
    </row>
    <row r="163" spans="1:29" ht="15" x14ac:dyDescent="0.3">
      <c r="A163" s="145"/>
      <c r="B163" s="145"/>
      <c r="C163" s="132"/>
      <c r="D163" s="132"/>
      <c r="E163" s="132"/>
      <c r="F163" s="132"/>
      <c r="G163" s="132"/>
      <c r="H163" s="132"/>
      <c r="I163" s="146"/>
      <c r="J163" s="132"/>
      <c r="K163" s="132"/>
      <c r="L163" s="132"/>
      <c r="M163" s="132"/>
      <c r="N163" s="132"/>
      <c r="O163" s="132"/>
      <c r="P163" s="132"/>
      <c r="Q163" s="132"/>
      <c r="R163" s="132"/>
      <c r="S163" s="132"/>
      <c r="T163" s="132"/>
      <c r="U163" s="132"/>
      <c r="V163" s="132"/>
      <c r="W163" s="132"/>
      <c r="X163" s="132"/>
      <c r="Y163" s="132"/>
      <c r="Z163" s="132"/>
      <c r="AA163" s="132"/>
      <c r="AB163" s="132"/>
      <c r="AC163" s="132"/>
    </row>
    <row r="164" spans="1:29" ht="15" x14ac:dyDescent="0.3">
      <c r="A164" s="145"/>
      <c r="B164" s="145"/>
      <c r="C164" s="132"/>
      <c r="D164" s="132"/>
      <c r="E164" s="132"/>
      <c r="F164" s="132"/>
      <c r="G164" s="132"/>
      <c r="H164" s="132"/>
      <c r="I164" s="146"/>
      <c r="J164" s="132"/>
      <c r="K164" s="132"/>
      <c r="L164" s="132"/>
      <c r="M164" s="132"/>
      <c r="N164" s="132"/>
      <c r="O164" s="132"/>
      <c r="P164" s="132"/>
      <c r="Q164" s="132"/>
      <c r="R164" s="132"/>
      <c r="S164" s="132"/>
      <c r="T164" s="132"/>
      <c r="U164" s="132"/>
      <c r="V164" s="132"/>
      <c r="W164" s="132"/>
      <c r="X164" s="132"/>
      <c r="Y164" s="132"/>
      <c r="Z164" s="132"/>
      <c r="AA164" s="132"/>
      <c r="AB164" s="132"/>
      <c r="AC164" s="132"/>
    </row>
    <row r="165" spans="1:29" ht="15" x14ac:dyDescent="0.3">
      <c r="A165" s="145"/>
      <c r="B165" s="145"/>
      <c r="C165" s="132"/>
      <c r="D165" s="132"/>
      <c r="E165" s="132"/>
      <c r="F165" s="132"/>
      <c r="G165" s="132"/>
      <c r="H165" s="132"/>
      <c r="I165" s="146"/>
      <c r="J165" s="132"/>
      <c r="K165" s="132"/>
      <c r="L165" s="132"/>
      <c r="M165" s="132"/>
      <c r="N165" s="132"/>
      <c r="O165" s="132"/>
      <c r="P165" s="132"/>
      <c r="Q165" s="132"/>
      <c r="R165" s="132"/>
      <c r="S165" s="132"/>
      <c r="T165" s="132"/>
      <c r="U165" s="132"/>
      <c r="V165" s="132"/>
      <c r="W165" s="132"/>
      <c r="X165" s="132"/>
      <c r="Y165" s="132"/>
      <c r="Z165" s="132"/>
      <c r="AA165" s="132"/>
      <c r="AB165" s="132"/>
      <c r="AC165" s="132"/>
    </row>
    <row r="166" spans="1:29" ht="15" x14ac:dyDescent="0.3">
      <c r="A166" s="145"/>
      <c r="B166" s="145"/>
      <c r="C166" s="132"/>
      <c r="D166" s="132"/>
      <c r="E166" s="132"/>
      <c r="F166" s="132"/>
      <c r="G166" s="132"/>
      <c r="H166" s="132"/>
      <c r="I166" s="146"/>
      <c r="J166" s="132"/>
      <c r="K166" s="132"/>
      <c r="L166" s="132"/>
      <c r="M166" s="132"/>
      <c r="N166" s="132"/>
      <c r="O166" s="132"/>
      <c r="P166" s="132"/>
      <c r="Q166" s="132"/>
      <c r="R166" s="132"/>
      <c r="S166" s="132"/>
      <c r="T166" s="132"/>
      <c r="U166" s="132"/>
      <c r="V166" s="132"/>
      <c r="W166" s="132"/>
      <c r="X166" s="132"/>
      <c r="Y166" s="132"/>
      <c r="Z166" s="132"/>
      <c r="AA166" s="132"/>
      <c r="AB166" s="132"/>
      <c r="AC166" s="132"/>
    </row>
    <row r="167" spans="1:29" ht="15" x14ac:dyDescent="0.3">
      <c r="A167" s="145"/>
      <c r="B167" s="145"/>
      <c r="C167" s="132"/>
      <c r="D167" s="132"/>
      <c r="E167" s="132"/>
      <c r="F167" s="132"/>
      <c r="G167" s="132"/>
      <c r="H167" s="132"/>
      <c r="I167" s="146"/>
      <c r="J167" s="132"/>
      <c r="K167" s="132"/>
      <c r="L167" s="132"/>
      <c r="M167" s="132"/>
      <c r="N167" s="132"/>
      <c r="O167" s="132"/>
      <c r="P167" s="132"/>
      <c r="Q167" s="132"/>
      <c r="R167" s="132"/>
      <c r="S167" s="132"/>
      <c r="T167" s="132"/>
      <c r="U167" s="132"/>
      <c r="V167" s="132"/>
      <c r="W167" s="132"/>
      <c r="X167" s="132"/>
      <c r="Y167" s="132"/>
      <c r="Z167" s="132"/>
      <c r="AA167" s="132"/>
      <c r="AB167" s="132"/>
      <c r="AC167" s="132"/>
    </row>
    <row r="168" spans="1:29" ht="15" x14ac:dyDescent="0.3">
      <c r="A168" s="145"/>
      <c r="B168" s="145"/>
      <c r="C168" s="132"/>
      <c r="D168" s="132"/>
      <c r="E168" s="132"/>
      <c r="F168" s="132"/>
      <c r="G168" s="132"/>
      <c r="H168" s="132"/>
      <c r="I168" s="146"/>
      <c r="J168" s="132"/>
      <c r="K168" s="132"/>
      <c r="L168" s="132"/>
      <c r="M168" s="132"/>
      <c r="N168" s="132"/>
      <c r="O168" s="132"/>
      <c r="P168" s="132"/>
      <c r="Q168" s="132"/>
      <c r="R168" s="132"/>
      <c r="S168" s="132"/>
      <c r="T168" s="132"/>
      <c r="U168" s="132"/>
      <c r="V168" s="132"/>
      <c r="W168" s="132"/>
      <c r="X168" s="132"/>
      <c r="Y168" s="132"/>
      <c r="Z168" s="132"/>
      <c r="AA168" s="132"/>
      <c r="AB168" s="132"/>
      <c r="AC168" s="132"/>
    </row>
    <row r="169" spans="1:29" ht="15" x14ac:dyDescent="0.3">
      <c r="A169" s="145"/>
      <c r="B169" s="145"/>
      <c r="C169" s="132"/>
      <c r="D169" s="132"/>
      <c r="E169" s="132"/>
      <c r="F169" s="132"/>
      <c r="G169" s="132"/>
      <c r="H169" s="132"/>
      <c r="I169" s="146"/>
      <c r="J169" s="132"/>
      <c r="K169" s="132"/>
      <c r="L169" s="132"/>
      <c r="M169" s="132"/>
      <c r="N169" s="132"/>
      <c r="O169" s="132"/>
      <c r="P169" s="132"/>
      <c r="Q169" s="132"/>
      <c r="R169" s="132"/>
      <c r="S169" s="132"/>
      <c r="T169" s="132"/>
      <c r="U169" s="132"/>
      <c r="V169" s="132"/>
      <c r="W169" s="132"/>
      <c r="X169" s="132"/>
      <c r="Y169" s="132"/>
      <c r="Z169" s="132"/>
      <c r="AA169" s="132"/>
      <c r="AB169" s="132"/>
      <c r="AC169" s="132"/>
    </row>
    <row r="170" spans="1:29" ht="15" x14ac:dyDescent="0.3">
      <c r="A170" s="145"/>
      <c r="B170" s="145"/>
      <c r="C170" s="132"/>
      <c r="D170" s="132"/>
      <c r="E170" s="132"/>
      <c r="F170" s="132"/>
      <c r="G170" s="132"/>
      <c r="H170" s="132"/>
      <c r="I170" s="146"/>
      <c r="J170" s="132"/>
      <c r="K170" s="132"/>
      <c r="L170" s="132"/>
      <c r="M170" s="132"/>
      <c r="N170" s="132"/>
      <c r="O170" s="132"/>
      <c r="P170" s="132"/>
      <c r="Q170" s="132"/>
      <c r="R170" s="132"/>
      <c r="S170" s="132"/>
      <c r="T170" s="132"/>
      <c r="U170" s="132"/>
      <c r="V170" s="132"/>
      <c r="W170" s="132"/>
      <c r="X170" s="132"/>
      <c r="Y170" s="132"/>
      <c r="Z170" s="132"/>
      <c r="AA170" s="132"/>
      <c r="AB170" s="132"/>
      <c r="AC170" s="132"/>
    </row>
    <row r="171" spans="1:29" ht="15" x14ac:dyDescent="0.3">
      <c r="A171" s="145"/>
      <c r="B171" s="145"/>
      <c r="C171" s="132"/>
      <c r="D171" s="132"/>
      <c r="E171" s="132"/>
      <c r="F171" s="132"/>
      <c r="G171" s="132"/>
      <c r="H171" s="132"/>
      <c r="I171" s="146"/>
      <c r="J171" s="132"/>
      <c r="K171" s="132"/>
      <c r="L171" s="132"/>
      <c r="M171" s="132"/>
      <c r="N171" s="132"/>
      <c r="O171" s="132"/>
      <c r="P171" s="132"/>
      <c r="Q171" s="132"/>
      <c r="R171" s="132"/>
      <c r="S171" s="132"/>
      <c r="T171" s="132"/>
      <c r="U171" s="132"/>
      <c r="V171" s="132"/>
      <c r="W171" s="132"/>
      <c r="X171" s="132"/>
      <c r="Y171" s="132"/>
      <c r="Z171" s="132"/>
      <c r="AA171" s="132"/>
      <c r="AB171" s="132"/>
      <c r="AC171" s="132"/>
    </row>
    <row r="172" spans="1:29" ht="15" x14ac:dyDescent="0.3">
      <c r="A172" s="145"/>
      <c r="B172" s="145"/>
      <c r="C172" s="132"/>
      <c r="D172" s="132"/>
      <c r="E172" s="132"/>
      <c r="F172" s="132"/>
      <c r="G172" s="132"/>
      <c r="H172" s="132"/>
      <c r="I172" s="146"/>
      <c r="J172" s="132"/>
      <c r="K172" s="132"/>
      <c r="L172" s="132"/>
      <c r="M172" s="132"/>
      <c r="N172" s="132"/>
      <c r="O172" s="132"/>
      <c r="P172" s="132"/>
      <c r="Q172" s="132"/>
      <c r="R172" s="132"/>
      <c r="S172" s="132"/>
      <c r="T172" s="132"/>
      <c r="U172" s="132"/>
      <c r="V172" s="132"/>
      <c r="W172" s="132"/>
      <c r="X172" s="132"/>
      <c r="Y172" s="132"/>
      <c r="Z172" s="132"/>
      <c r="AA172" s="132"/>
      <c r="AB172" s="132"/>
      <c r="AC172" s="132"/>
    </row>
    <row r="173" spans="1:29" ht="15" x14ac:dyDescent="0.3">
      <c r="A173" s="145"/>
      <c r="B173" s="145"/>
      <c r="C173" s="132"/>
      <c r="D173" s="132"/>
      <c r="E173" s="132"/>
      <c r="F173" s="132"/>
      <c r="G173" s="132"/>
      <c r="H173" s="132"/>
      <c r="I173" s="146"/>
      <c r="J173" s="132"/>
      <c r="K173" s="132"/>
      <c r="L173" s="132"/>
      <c r="M173" s="132"/>
      <c r="N173" s="132"/>
      <c r="O173" s="132"/>
      <c r="P173" s="132"/>
      <c r="Q173" s="132"/>
      <c r="R173" s="132"/>
      <c r="S173" s="132"/>
      <c r="T173" s="132"/>
      <c r="U173" s="132"/>
      <c r="V173" s="132"/>
      <c r="W173" s="132"/>
      <c r="X173" s="132"/>
      <c r="Y173" s="132"/>
      <c r="Z173" s="132"/>
      <c r="AA173" s="132"/>
      <c r="AB173" s="132"/>
      <c r="AC173" s="132"/>
    </row>
    <row r="174" spans="1:29" ht="15" x14ac:dyDescent="0.3">
      <c r="A174" s="145"/>
      <c r="B174" s="145"/>
      <c r="C174" s="132"/>
      <c r="D174" s="132"/>
      <c r="E174" s="132"/>
      <c r="F174" s="132"/>
      <c r="G174" s="132"/>
      <c r="H174" s="132"/>
      <c r="I174" s="146"/>
      <c r="J174" s="132"/>
      <c r="K174" s="132"/>
      <c r="L174" s="132"/>
      <c r="M174" s="132"/>
      <c r="N174" s="132"/>
      <c r="O174" s="132"/>
      <c r="P174" s="132"/>
      <c r="Q174" s="132"/>
      <c r="R174" s="132"/>
      <c r="S174" s="132"/>
      <c r="T174" s="132"/>
      <c r="U174" s="132"/>
      <c r="V174" s="132"/>
      <c r="W174" s="132"/>
      <c r="X174" s="132"/>
      <c r="Y174" s="132"/>
      <c r="Z174" s="132"/>
      <c r="AA174" s="132"/>
      <c r="AB174" s="132"/>
      <c r="AC174" s="132"/>
    </row>
    <row r="175" spans="1:29" ht="15" x14ac:dyDescent="0.3">
      <c r="A175" s="145"/>
      <c r="B175" s="145"/>
      <c r="C175" s="132"/>
      <c r="D175" s="132"/>
      <c r="E175" s="132"/>
      <c r="F175" s="132"/>
      <c r="G175" s="132"/>
      <c r="H175" s="132"/>
      <c r="I175" s="146"/>
      <c r="J175" s="132"/>
      <c r="K175" s="132"/>
      <c r="L175" s="132"/>
      <c r="M175" s="132"/>
      <c r="N175" s="132"/>
      <c r="O175" s="132"/>
      <c r="P175" s="132"/>
      <c r="Q175" s="132"/>
      <c r="R175" s="132"/>
      <c r="S175" s="132"/>
      <c r="T175" s="132"/>
      <c r="U175" s="132"/>
      <c r="V175" s="132"/>
      <c r="W175" s="132"/>
      <c r="X175" s="132"/>
      <c r="Y175" s="132"/>
      <c r="Z175" s="132"/>
      <c r="AA175" s="132"/>
      <c r="AB175" s="132"/>
      <c r="AC175" s="132"/>
    </row>
    <row r="176" spans="1:29" ht="15" x14ac:dyDescent="0.3">
      <c r="A176" s="145"/>
      <c r="B176" s="145"/>
      <c r="C176" s="132"/>
      <c r="D176" s="132"/>
      <c r="E176" s="132"/>
      <c r="F176" s="132"/>
      <c r="G176" s="132"/>
      <c r="H176" s="132"/>
      <c r="I176" s="146"/>
      <c r="J176" s="132"/>
      <c r="K176" s="132"/>
      <c r="L176" s="132"/>
      <c r="M176" s="132"/>
      <c r="N176" s="132"/>
      <c r="O176" s="132"/>
      <c r="P176" s="132"/>
      <c r="Q176" s="132"/>
      <c r="R176" s="132"/>
      <c r="S176" s="132"/>
      <c r="T176" s="132"/>
      <c r="U176" s="132"/>
      <c r="V176" s="132"/>
      <c r="W176" s="132"/>
      <c r="X176" s="132"/>
      <c r="Y176" s="132"/>
      <c r="Z176" s="132"/>
      <c r="AA176" s="132"/>
      <c r="AB176" s="132"/>
      <c r="AC176" s="132"/>
    </row>
    <row r="177" spans="1:29" ht="15" x14ac:dyDescent="0.3">
      <c r="A177" s="145"/>
      <c r="B177" s="145"/>
      <c r="C177" s="132"/>
      <c r="D177" s="132"/>
      <c r="E177" s="132"/>
      <c r="F177" s="132"/>
      <c r="G177" s="132"/>
      <c r="H177" s="132"/>
      <c r="I177" s="146"/>
      <c r="J177" s="132"/>
      <c r="K177" s="132"/>
      <c r="L177" s="132"/>
      <c r="M177" s="132"/>
      <c r="N177" s="132"/>
      <c r="O177" s="132"/>
      <c r="P177" s="132"/>
      <c r="Q177" s="132"/>
      <c r="R177" s="132"/>
      <c r="S177" s="132"/>
      <c r="T177" s="132"/>
      <c r="U177" s="132"/>
      <c r="V177" s="132"/>
      <c r="W177" s="132"/>
      <c r="X177" s="132"/>
      <c r="Y177" s="132"/>
      <c r="Z177" s="132"/>
      <c r="AA177" s="132"/>
      <c r="AB177" s="132"/>
      <c r="AC177" s="132"/>
    </row>
    <row r="178" spans="1:29" ht="15" x14ac:dyDescent="0.3">
      <c r="A178" s="145"/>
      <c r="B178" s="145"/>
      <c r="C178" s="132"/>
      <c r="D178" s="132"/>
      <c r="E178" s="132"/>
      <c r="F178" s="132"/>
      <c r="G178" s="132"/>
      <c r="H178" s="132"/>
      <c r="I178" s="146"/>
      <c r="J178" s="132"/>
      <c r="K178" s="132"/>
      <c r="L178" s="132"/>
      <c r="M178" s="132"/>
      <c r="N178" s="132"/>
      <c r="O178" s="132"/>
      <c r="P178" s="132"/>
      <c r="Q178" s="132"/>
      <c r="R178" s="132"/>
      <c r="S178" s="132"/>
      <c r="T178" s="132"/>
      <c r="U178" s="132"/>
      <c r="V178" s="132"/>
      <c r="W178" s="132"/>
      <c r="X178" s="132"/>
      <c r="Y178" s="132"/>
      <c r="Z178" s="132"/>
      <c r="AA178" s="132"/>
      <c r="AB178" s="132"/>
      <c r="AC178" s="132"/>
    </row>
    <row r="179" spans="1:29" ht="15" x14ac:dyDescent="0.3">
      <c r="A179" s="145"/>
      <c r="B179" s="145"/>
      <c r="C179" s="132"/>
      <c r="D179" s="132"/>
      <c r="E179" s="132"/>
      <c r="F179" s="132"/>
      <c r="G179" s="132"/>
      <c r="H179" s="132"/>
      <c r="I179" s="146"/>
      <c r="J179" s="132"/>
      <c r="K179" s="132"/>
      <c r="L179" s="132"/>
      <c r="M179" s="132"/>
      <c r="N179" s="132"/>
      <c r="O179" s="132"/>
      <c r="P179" s="132"/>
      <c r="Q179" s="132"/>
      <c r="R179" s="132"/>
      <c r="S179" s="132"/>
      <c r="T179" s="132"/>
      <c r="U179" s="132"/>
      <c r="V179" s="132"/>
      <c r="W179" s="132"/>
      <c r="X179" s="132"/>
      <c r="Y179" s="132"/>
      <c r="Z179" s="132"/>
      <c r="AA179" s="132"/>
      <c r="AB179" s="132"/>
      <c r="AC179" s="132"/>
    </row>
    <row r="180" spans="1:29" ht="15" x14ac:dyDescent="0.3">
      <c r="A180" s="145"/>
      <c r="B180" s="145"/>
      <c r="C180" s="132"/>
      <c r="D180" s="132"/>
      <c r="E180" s="132"/>
      <c r="F180" s="132"/>
      <c r="G180" s="132"/>
      <c r="H180" s="132"/>
      <c r="I180" s="146"/>
      <c r="J180" s="132"/>
      <c r="K180" s="132"/>
      <c r="L180" s="132"/>
      <c r="M180" s="132"/>
      <c r="N180" s="132"/>
      <c r="O180" s="132"/>
      <c r="P180" s="132"/>
      <c r="Q180" s="132"/>
      <c r="R180" s="132"/>
      <c r="S180" s="132"/>
      <c r="T180" s="132"/>
      <c r="U180" s="132"/>
      <c r="V180" s="132"/>
      <c r="W180" s="132"/>
      <c r="X180" s="132"/>
      <c r="Y180" s="132"/>
      <c r="Z180" s="132"/>
      <c r="AA180" s="132"/>
      <c r="AB180" s="132"/>
      <c r="AC180" s="132"/>
    </row>
    <row r="181" spans="1:29" ht="15" x14ac:dyDescent="0.3">
      <c r="A181" s="145"/>
      <c r="B181" s="145"/>
      <c r="C181" s="132"/>
      <c r="D181" s="132"/>
      <c r="E181" s="132"/>
      <c r="F181" s="132"/>
      <c r="G181" s="132"/>
      <c r="H181" s="132"/>
      <c r="I181" s="146"/>
      <c r="J181" s="132"/>
      <c r="K181" s="132"/>
      <c r="L181" s="132"/>
      <c r="M181" s="132"/>
      <c r="N181" s="132"/>
      <c r="O181" s="132"/>
      <c r="P181" s="132"/>
      <c r="Q181" s="132"/>
      <c r="R181" s="132"/>
      <c r="S181" s="132"/>
      <c r="T181" s="132"/>
      <c r="U181" s="132"/>
      <c r="V181" s="132"/>
      <c r="W181" s="132"/>
      <c r="X181" s="132"/>
      <c r="Y181" s="132"/>
      <c r="Z181" s="132"/>
      <c r="AA181" s="132"/>
      <c r="AB181" s="132"/>
      <c r="AC181" s="132"/>
    </row>
    <row r="182" spans="1:29" ht="15" x14ac:dyDescent="0.3">
      <c r="A182" s="145"/>
      <c r="B182" s="145"/>
      <c r="C182" s="132"/>
      <c r="D182" s="132"/>
      <c r="E182" s="132"/>
      <c r="F182" s="132"/>
      <c r="G182" s="132"/>
      <c r="H182" s="132"/>
      <c r="I182" s="146"/>
      <c r="J182" s="132"/>
      <c r="K182" s="132"/>
      <c r="L182" s="132"/>
      <c r="M182" s="132"/>
      <c r="N182" s="132"/>
      <c r="O182" s="132"/>
      <c r="P182" s="132"/>
      <c r="Q182" s="132"/>
      <c r="R182" s="132"/>
      <c r="S182" s="132"/>
      <c r="T182" s="132"/>
      <c r="U182" s="132"/>
      <c r="V182" s="132"/>
      <c r="W182" s="132"/>
      <c r="X182" s="132"/>
      <c r="Y182" s="132"/>
      <c r="Z182" s="132"/>
      <c r="AA182" s="132"/>
      <c r="AB182" s="132"/>
      <c r="AC182" s="132"/>
    </row>
    <row r="183" spans="1:29" ht="15" x14ac:dyDescent="0.3">
      <c r="A183" s="145"/>
      <c r="B183" s="145"/>
      <c r="C183" s="132"/>
      <c r="D183" s="132"/>
      <c r="E183" s="132"/>
      <c r="F183" s="132"/>
      <c r="G183" s="132"/>
      <c r="H183" s="132"/>
      <c r="I183" s="146"/>
      <c r="J183" s="132"/>
      <c r="K183" s="132"/>
      <c r="L183" s="132"/>
      <c r="M183" s="132"/>
      <c r="N183" s="132"/>
      <c r="O183" s="132"/>
      <c r="P183" s="132"/>
      <c r="Q183" s="132"/>
      <c r="R183" s="132"/>
      <c r="S183" s="132"/>
      <c r="T183" s="132"/>
      <c r="U183" s="132"/>
      <c r="V183" s="132"/>
      <c r="W183" s="132"/>
      <c r="X183" s="132"/>
      <c r="Y183" s="132"/>
      <c r="Z183" s="132"/>
      <c r="AA183" s="132"/>
      <c r="AB183" s="132"/>
      <c r="AC183" s="132"/>
    </row>
    <row r="184" spans="1:29" ht="15" x14ac:dyDescent="0.3">
      <c r="A184" s="145"/>
      <c r="B184" s="145"/>
      <c r="C184" s="132"/>
      <c r="D184" s="132"/>
      <c r="E184" s="132"/>
      <c r="F184" s="132"/>
      <c r="G184" s="132"/>
      <c r="H184" s="132"/>
      <c r="I184" s="146"/>
      <c r="J184" s="132"/>
      <c r="K184" s="132"/>
      <c r="L184" s="132"/>
      <c r="M184" s="132"/>
      <c r="N184" s="132"/>
      <c r="O184" s="132"/>
      <c r="P184" s="132"/>
      <c r="Q184" s="132"/>
      <c r="R184" s="132"/>
      <c r="S184" s="132"/>
      <c r="T184" s="132"/>
      <c r="U184" s="132"/>
      <c r="V184" s="132"/>
      <c r="W184" s="132"/>
      <c r="X184" s="132"/>
      <c r="Y184" s="132"/>
      <c r="Z184" s="132"/>
      <c r="AA184" s="132"/>
      <c r="AB184" s="132"/>
      <c r="AC184" s="132"/>
    </row>
    <row r="185" spans="1:29" ht="15" x14ac:dyDescent="0.3">
      <c r="A185" s="145"/>
      <c r="B185" s="145"/>
      <c r="C185" s="132"/>
      <c r="D185" s="132"/>
      <c r="E185" s="132"/>
      <c r="F185" s="132"/>
      <c r="G185" s="132"/>
      <c r="H185" s="132"/>
      <c r="I185" s="146"/>
      <c r="J185" s="132"/>
      <c r="K185" s="132"/>
      <c r="L185" s="132"/>
      <c r="M185" s="132"/>
      <c r="N185" s="132"/>
      <c r="O185" s="132"/>
      <c r="P185" s="132"/>
      <c r="Q185" s="132"/>
      <c r="R185" s="132"/>
      <c r="S185" s="132"/>
      <c r="T185" s="132"/>
      <c r="U185" s="132"/>
      <c r="V185" s="132"/>
      <c r="W185" s="132"/>
      <c r="X185" s="132"/>
      <c r="Y185" s="132"/>
      <c r="Z185" s="132"/>
      <c r="AA185" s="132"/>
      <c r="AB185" s="132"/>
      <c r="AC185" s="132"/>
    </row>
    <row r="186" spans="1:29" ht="15" x14ac:dyDescent="0.3">
      <c r="A186" s="145"/>
      <c r="B186" s="145"/>
      <c r="C186" s="132"/>
      <c r="D186" s="132"/>
      <c r="E186" s="132"/>
      <c r="F186" s="132"/>
      <c r="G186" s="132"/>
      <c r="H186" s="132"/>
      <c r="I186" s="146"/>
      <c r="J186" s="132"/>
      <c r="K186" s="132"/>
      <c r="L186" s="132"/>
      <c r="M186" s="132"/>
      <c r="N186" s="132"/>
      <c r="O186" s="132"/>
      <c r="P186" s="132"/>
      <c r="Q186" s="132"/>
      <c r="R186" s="132"/>
      <c r="S186" s="132"/>
      <c r="T186" s="132"/>
      <c r="U186" s="132"/>
      <c r="V186" s="132"/>
      <c r="W186" s="132"/>
      <c r="X186" s="132"/>
      <c r="Y186" s="132"/>
      <c r="Z186" s="132"/>
      <c r="AA186" s="132"/>
      <c r="AB186" s="132"/>
      <c r="AC186" s="132"/>
    </row>
    <row r="187" spans="1:29" ht="15" x14ac:dyDescent="0.3">
      <c r="A187" s="145"/>
      <c r="B187" s="145"/>
      <c r="C187" s="132"/>
      <c r="D187" s="132"/>
      <c r="E187" s="132"/>
      <c r="F187" s="132"/>
      <c r="G187" s="132"/>
      <c r="H187" s="132"/>
      <c r="I187" s="146"/>
      <c r="J187" s="132"/>
      <c r="K187" s="132"/>
      <c r="L187" s="132"/>
      <c r="M187" s="132"/>
      <c r="N187" s="132"/>
      <c r="O187" s="132"/>
      <c r="P187" s="132"/>
      <c r="Q187" s="132"/>
      <c r="R187" s="132"/>
      <c r="S187" s="132"/>
      <c r="T187" s="132"/>
      <c r="U187" s="132"/>
      <c r="V187" s="132"/>
      <c r="W187" s="132"/>
      <c r="X187" s="132"/>
      <c r="Y187" s="132"/>
      <c r="Z187" s="132"/>
      <c r="AA187" s="132"/>
      <c r="AB187" s="132"/>
      <c r="AC187" s="132"/>
    </row>
    <row r="188" spans="1:29" ht="15" x14ac:dyDescent="0.3">
      <c r="A188" s="145"/>
      <c r="B188" s="145"/>
      <c r="C188" s="132"/>
      <c r="D188" s="132"/>
      <c r="E188" s="132"/>
      <c r="F188" s="132"/>
      <c r="G188" s="132"/>
      <c r="H188" s="132"/>
      <c r="I188" s="146"/>
      <c r="J188" s="132"/>
      <c r="K188" s="132"/>
      <c r="L188" s="132"/>
      <c r="M188" s="132"/>
      <c r="N188" s="132"/>
      <c r="O188" s="132"/>
      <c r="P188" s="132"/>
      <c r="Q188" s="132"/>
      <c r="R188" s="132"/>
      <c r="S188" s="132"/>
      <c r="T188" s="132"/>
      <c r="U188" s="132"/>
      <c r="V188" s="132"/>
      <c r="W188" s="132"/>
      <c r="X188" s="132"/>
      <c r="Y188" s="132"/>
      <c r="Z188" s="132"/>
      <c r="AA188" s="132"/>
      <c r="AB188" s="132"/>
      <c r="AC188" s="132"/>
    </row>
    <row r="189" spans="1:29" ht="15" x14ac:dyDescent="0.3">
      <c r="A189" s="145"/>
      <c r="B189" s="145"/>
      <c r="C189" s="132"/>
      <c r="D189" s="132"/>
      <c r="E189" s="132"/>
      <c r="F189" s="132"/>
      <c r="G189" s="132"/>
      <c r="H189" s="132"/>
      <c r="I189" s="146"/>
      <c r="J189" s="132"/>
      <c r="K189" s="132"/>
      <c r="L189" s="132"/>
      <c r="M189" s="132"/>
      <c r="N189" s="132"/>
      <c r="O189" s="132"/>
      <c r="P189" s="132"/>
      <c r="Q189" s="132"/>
      <c r="R189" s="132"/>
      <c r="S189" s="132"/>
      <c r="T189" s="132"/>
      <c r="U189" s="132"/>
      <c r="V189" s="132"/>
      <c r="W189" s="132"/>
      <c r="X189" s="132"/>
      <c r="Y189" s="132"/>
      <c r="Z189" s="132"/>
      <c r="AA189" s="132"/>
      <c r="AB189" s="132"/>
      <c r="AC189" s="132"/>
    </row>
    <row r="190" spans="1:29" ht="15" x14ac:dyDescent="0.3">
      <c r="A190" s="145"/>
      <c r="B190" s="145"/>
      <c r="C190" s="132"/>
      <c r="D190" s="132"/>
      <c r="E190" s="132"/>
      <c r="F190" s="132"/>
      <c r="G190" s="132"/>
      <c r="H190" s="132"/>
      <c r="I190" s="146"/>
      <c r="J190" s="132"/>
      <c r="K190" s="132"/>
      <c r="L190" s="132"/>
      <c r="M190" s="132"/>
      <c r="N190" s="132"/>
      <c r="O190" s="132"/>
      <c r="P190" s="132"/>
      <c r="Q190" s="132"/>
      <c r="R190" s="132"/>
      <c r="S190" s="132"/>
      <c r="T190" s="132"/>
      <c r="U190" s="132"/>
      <c r="V190" s="132"/>
      <c r="W190" s="132"/>
      <c r="X190" s="132"/>
      <c r="Y190" s="132"/>
      <c r="Z190" s="132"/>
      <c r="AA190" s="132"/>
      <c r="AB190" s="132"/>
      <c r="AC190" s="132"/>
    </row>
    <row r="191" spans="1:29" ht="15" x14ac:dyDescent="0.3">
      <c r="A191" s="145"/>
      <c r="B191" s="145"/>
      <c r="C191" s="132"/>
      <c r="D191" s="132"/>
      <c r="E191" s="132"/>
      <c r="F191" s="132"/>
      <c r="G191" s="132"/>
      <c r="H191" s="132"/>
      <c r="I191" s="146"/>
      <c r="J191" s="132"/>
      <c r="K191" s="132"/>
      <c r="L191" s="132"/>
      <c r="M191" s="132"/>
      <c r="N191" s="132"/>
      <c r="O191" s="132"/>
      <c r="P191" s="132"/>
      <c r="Q191" s="132"/>
      <c r="R191" s="132"/>
      <c r="S191" s="132"/>
      <c r="T191" s="132"/>
      <c r="U191" s="132"/>
      <c r="V191" s="132"/>
      <c r="W191" s="132"/>
      <c r="X191" s="132"/>
      <c r="Y191" s="132"/>
      <c r="Z191" s="132"/>
      <c r="AA191" s="132"/>
      <c r="AB191" s="132"/>
      <c r="AC191" s="132"/>
    </row>
    <row r="192" spans="1:29" ht="15" x14ac:dyDescent="0.3">
      <c r="A192" s="145"/>
      <c r="B192" s="145"/>
      <c r="C192" s="132"/>
      <c r="D192" s="132"/>
      <c r="E192" s="132"/>
      <c r="F192" s="132"/>
      <c r="G192" s="132"/>
      <c r="H192" s="132"/>
      <c r="I192" s="146"/>
      <c r="J192" s="132"/>
      <c r="K192" s="132"/>
      <c r="L192" s="132"/>
      <c r="M192" s="132"/>
      <c r="N192" s="132"/>
      <c r="O192" s="132"/>
      <c r="P192" s="132"/>
      <c r="Q192" s="132"/>
      <c r="R192" s="132"/>
      <c r="S192" s="132"/>
      <c r="T192" s="132"/>
      <c r="U192" s="132"/>
      <c r="V192" s="132"/>
      <c r="W192" s="132"/>
      <c r="X192" s="132"/>
      <c r="Y192" s="132"/>
      <c r="Z192" s="132"/>
      <c r="AA192" s="132"/>
      <c r="AB192" s="132"/>
      <c r="AC192" s="132"/>
    </row>
    <row r="193" spans="1:29" ht="15" x14ac:dyDescent="0.3">
      <c r="A193" s="145"/>
      <c r="B193" s="145"/>
      <c r="C193" s="132"/>
      <c r="D193" s="132"/>
      <c r="E193" s="132"/>
      <c r="F193" s="132"/>
      <c r="G193" s="132"/>
      <c r="H193" s="132"/>
      <c r="I193" s="146"/>
      <c r="J193" s="132"/>
      <c r="K193" s="132"/>
      <c r="L193" s="132"/>
      <c r="M193" s="132"/>
      <c r="N193" s="132"/>
      <c r="O193" s="132"/>
      <c r="P193" s="132"/>
      <c r="Q193" s="132"/>
      <c r="R193" s="132"/>
      <c r="S193" s="132"/>
      <c r="T193" s="132"/>
      <c r="U193" s="132"/>
      <c r="V193" s="132"/>
      <c r="W193" s="132"/>
      <c r="X193" s="132"/>
      <c r="Y193" s="132"/>
      <c r="Z193" s="132"/>
      <c r="AA193" s="132"/>
      <c r="AB193" s="132"/>
      <c r="AC193" s="132"/>
    </row>
    <row r="194" spans="1:29" ht="15" x14ac:dyDescent="0.3">
      <c r="A194" s="145"/>
      <c r="B194" s="145"/>
      <c r="C194" s="132"/>
      <c r="D194" s="132"/>
      <c r="E194" s="132"/>
      <c r="F194" s="132"/>
      <c r="G194" s="132"/>
      <c r="H194" s="132"/>
      <c r="I194" s="146"/>
      <c r="J194" s="132"/>
      <c r="K194" s="132"/>
      <c r="L194" s="132"/>
      <c r="M194" s="132"/>
      <c r="N194" s="132"/>
      <c r="O194" s="132"/>
      <c r="P194" s="132"/>
      <c r="Q194" s="132"/>
      <c r="R194" s="132"/>
      <c r="S194" s="132"/>
      <c r="T194" s="132"/>
      <c r="U194" s="132"/>
      <c r="V194" s="132"/>
      <c r="W194" s="132"/>
      <c r="X194" s="132"/>
      <c r="Y194" s="132"/>
      <c r="Z194" s="132"/>
      <c r="AA194" s="132"/>
      <c r="AB194" s="132"/>
      <c r="AC194" s="132"/>
    </row>
    <row r="195" spans="1:29" ht="15" x14ac:dyDescent="0.3">
      <c r="A195" s="145"/>
      <c r="B195" s="145"/>
      <c r="C195" s="132"/>
      <c r="D195" s="132"/>
      <c r="E195" s="132"/>
      <c r="F195" s="132"/>
      <c r="G195" s="132"/>
      <c r="H195" s="132"/>
      <c r="I195" s="146"/>
      <c r="J195" s="132"/>
      <c r="K195" s="132"/>
      <c r="L195" s="132"/>
      <c r="M195" s="132"/>
      <c r="N195" s="132"/>
      <c r="O195" s="132"/>
      <c r="P195" s="132"/>
      <c r="Q195" s="132"/>
      <c r="R195" s="132"/>
      <c r="S195" s="132"/>
      <c r="T195" s="132"/>
      <c r="U195" s="132"/>
      <c r="V195" s="132"/>
      <c r="W195" s="132"/>
      <c r="X195" s="132"/>
      <c r="Y195" s="132"/>
      <c r="Z195" s="132"/>
      <c r="AA195" s="132"/>
      <c r="AB195" s="132"/>
      <c r="AC195" s="132"/>
    </row>
    <row r="196" spans="1:29" ht="15" x14ac:dyDescent="0.3">
      <c r="A196" s="145"/>
      <c r="B196" s="145"/>
      <c r="C196" s="132"/>
      <c r="D196" s="132"/>
      <c r="E196" s="132"/>
      <c r="F196" s="132"/>
      <c r="G196" s="132"/>
      <c r="H196" s="132"/>
      <c r="I196" s="146"/>
      <c r="J196" s="132"/>
      <c r="K196" s="132"/>
      <c r="L196" s="132"/>
      <c r="M196" s="132"/>
      <c r="N196" s="132"/>
      <c r="O196" s="132"/>
      <c r="P196" s="132"/>
      <c r="Q196" s="132"/>
      <c r="R196" s="132"/>
      <c r="S196" s="132"/>
      <c r="T196" s="132"/>
      <c r="U196" s="132"/>
      <c r="V196" s="132"/>
      <c r="W196" s="132"/>
      <c r="X196" s="132"/>
      <c r="Y196" s="132"/>
      <c r="Z196" s="132"/>
      <c r="AA196" s="132"/>
      <c r="AB196" s="132"/>
      <c r="AC196" s="132"/>
    </row>
    <row r="197" spans="1:29" ht="15" x14ac:dyDescent="0.3">
      <c r="A197" s="145"/>
      <c r="B197" s="145"/>
      <c r="C197" s="132"/>
      <c r="D197" s="132"/>
      <c r="E197" s="132"/>
      <c r="F197" s="132"/>
      <c r="G197" s="132"/>
      <c r="H197" s="132"/>
      <c r="I197" s="146"/>
      <c r="J197" s="132"/>
      <c r="K197" s="132"/>
      <c r="L197" s="132"/>
      <c r="M197" s="132"/>
      <c r="N197" s="132"/>
      <c r="O197" s="132"/>
      <c r="P197" s="132"/>
      <c r="Q197" s="132"/>
      <c r="R197" s="132"/>
      <c r="S197" s="132"/>
      <c r="T197" s="132"/>
      <c r="U197" s="132"/>
      <c r="V197" s="132"/>
      <c r="W197" s="132"/>
      <c r="X197" s="132"/>
      <c r="Y197" s="132"/>
      <c r="Z197" s="132"/>
      <c r="AA197" s="132"/>
      <c r="AB197" s="132"/>
      <c r="AC197" s="132"/>
    </row>
    <row r="198" spans="1:29" ht="15" x14ac:dyDescent="0.3">
      <c r="A198" s="145"/>
      <c r="B198" s="145"/>
      <c r="C198" s="132"/>
      <c r="D198" s="132"/>
      <c r="E198" s="132"/>
      <c r="F198" s="132"/>
      <c r="G198" s="132"/>
      <c r="H198" s="132"/>
      <c r="I198" s="146"/>
      <c r="J198" s="132"/>
      <c r="K198" s="132"/>
      <c r="L198" s="132"/>
      <c r="M198" s="132"/>
      <c r="N198" s="132"/>
      <c r="O198" s="132"/>
      <c r="P198" s="132"/>
      <c r="Q198" s="132"/>
      <c r="R198" s="132"/>
      <c r="S198" s="132"/>
      <c r="T198" s="132"/>
      <c r="U198" s="132"/>
      <c r="V198" s="132"/>
      <c r="W198" s="132"/>
      <c r="X198" s="132"/>
      <c r="Y198" s="132"/>
      <c r="Z198" s="132"/>
      <c r="AA198" s="132"/>
      <c r="AB198" s="132"/>
      <c r="AC198" s="132"/>
    </row>
    <row r="199" spans="1:29" ht="15" x14ac:dyDescent="0.3">
      <c r="A199" s="145"/>
      <c r="B199" s="145"/>
      <c r="C199" s="132"/>
      <c r="D199" s="132"/>
      <c r="E199" s="132"/>
      <c r="F199" s="132"/>
      <c r="G199" s="132"/>
      <c r="H199" s="132"/>
      <c r="I199" s="146"/>
      <c r="J199" s="132"/>
      <c r="K199" s="132"/>
      <c r="L199" s="132"/>
      <c r="M199" s="132"/>
      <c r="N199" s="132"/>
      <c r="O199" s="132"/>
      <c r="P199" s="132"/>
      <c r="Q199" s="132"/>
      <c r="R199" s="132"/>
      <c r="S199" s="132"/>
      <c r="T199" s="132"/>
      <c r="U199" s="132"/>
      <c r="V199" s="132"/>
      <c r="W199" s="132"/>
      <c r="X199" s="132"/>
      <c r="Y199" s="132"/>
      <c r="Z199" s="132"/>
      <c r="AA199" s="132"/>
      <c r="AB199" s="132"/>
      <c r="AC199" s="132"/>
    </row>
    <row r="200" spans="1:29" ht="15" x14ac:dyDescent="0.3">
      <c r="A200" s="145"/>
      <c r="B200" s="145"/>
      <c r="C200" s="132"/>
      <c r="D200" s="132"/>
      <c r="E200" s="132"/>
      <c r="F200" s="132"/>
      <c r="G200" s="132"/>
      <c r="H200" s="132"/>
      <c r="I200" s="146"/>
      <c r="J200" s="132"/>
      <c r="K200" s="132"/>
      <c r="L200" s="132"/>
      <c r="M200" s="132"/>
      <c r="N200" s="132"/>
      <c r="O200" s="132"/>
      <c r="P200" s="132"/>
      <c r="Q200" s="132"/>
      <c r="R200" s="132"/>
      <c r="S200" s="132"/>
      <c r="T200" s="132"/>
      <c r="U200" s="132"/>
      <c r="V200" s="132"/>
      <c r="W200" s="132"/>
      <c r="X200" s="132"/>
      <c r="Y200" s="132"/>
      <c r="Z200" s="132"/>
      <c r="AA200" s="132"/>
      <c r="AB200" s="132"/>
      <c r="AC200" s="132"/>
    </row>
    <row r="201" spans="1:29" ht="15" x14ac:dyDescent="0.3">
      <c r="A201" s="145"/>
      <c r="B201" s="145"/>
      <c r="C201" s="132"/>
      <c r="D201" s="132"/>
      <c r="E201" s="132"/>
      <c r="F201" s="132"/>
      <c r="G201" s="132"/>
      <c r="H201" s="132"/>
      <c r="I201" s="146"/>
      <c r="J201" s="132"/>
      <c r="K201" s="132"/>
      <c r="L201" s="132"/>
      <c r="M201" s="132"/>
      <c r="N201" s="132"/>
      <c r="O201" s="132"/>
      <c r="P201" s="132"/>
      <c r="Q201" s="132"/>
      <c r="R201" s="132"/>
      <c r="S201" s="132"/>
      <c r="T201" s="132"/>
      <c r="U201" s="132"/>
      <c r="V201" s="132"/>
      <c r="W201" s="132"/>
      <c r="X201" s="132"/>
      <c r="Y201" s="132"/>
      <c r="Z201" s="132"/>
      <c r="AA201" s="132"/>
      <c r="AB201" s="132"/>
      <c r="AC201" s="132"/>
    </row>
    <row r="202" spans="1:29" ht="15" x14ac:dyDescent="0.3">
      <c r="A202" s="145"/>
      <c r="B202" s="145"/>
      <c r="C202" s="132"/>
      <c r="D202" s="132"/>
      <c r="E202" s="132"/>
      <c r="F202" s="132"/>
      <c r="G202" s="132"/>
      <c r="H202" s="132"/>
      <c r="I202" s="146"/>
      <c r="J202" s="132"/>
      <c r="K202" s="132"/>
      <c r="L202" s="132"/>
      <c r="M202" s="132"/>
      <c r="N202" s="132"/>
      <c r="O202" s="132"/>
      <c r="P202" s="132"/>
      <c r="Q202" s="132"/>
      <c r="R202" s="132"/>
      <c r="S202" s="132"/>
      <c r="T202" s="132"/>
      <c r="U202" s="132"/>
      <c r="V202" s="132"/>
      <c r="W202" s="132"/>
      <c r="X202" s="132"/>
      <c r="Y202" s="132"/>
      <c r="Z202" s="132"/>
      <c r="AA202" s="132"/>
      <c r="AB202" s="132"/>
      <c r="AC202" s="132"/>
    </row>
    <row r="203" spans="1:29" ht="15" x14ac:dyDescent="0.3">
      <c r="A203" s="145"/>
      <c r="B203" s="145"/>
      <c r="C203" s="132"/>
      <c r="D203" s="132"/>
      <c r="E203" s="132"/>
      <c r="F203" s="132"/>
      <c r="G203" s="132"/>
      <c r="H203" s="132"/>
      <c r="I203" s="146"/>
      <c r="J203" s="132"/>
      <c r="K203" s="132"/>
      <c r="L203" s="132"/>
      <c r="M203" s="132"/>
      <c r="N203" s="132"/>
      <c r="O203" s="132"/>
      <c r="P203" s="132"/>
      <c r="Q203" s="132"/>
      <c r="R203" s="132"/>
      <c r="S203" s="132"/>
      <c r="T203" s="132"/>
      <c r="U203" s="132"/>
      <c r="V203" s="132"/>
      <c r="W203" s="132"/>
      <c r="X203" s="132"/>
      <c r="Y203" s="132"/>
      <c r="Z203" s="132"/>
      <c r="AA203" s="132"/>
      <c r="AB203" s="132"/>
      <c r="AC203" s="132"/>
    </row>
    <row r="204" spans="1:29" ht="15" x14ac:dyDescent="0.3">
      <c r="A204" s="145"/>
      <c r="B204" s="145"/>
      <c r="C204" s="132"/>
      <c r="D204" s="132"/>
      <c r="E204" s="132"/>
      <c r="F204" s="132"/>
      <c r="G204" s="132"/>
      <c r="H204" s="132"/>
      <c r="I204" s="146"/>
      <c r="J204" s="132"/>
      <c r="K204" s="132"/>
      <c r="L204" s="132"/>
      <c r="M204" s="132"/>
      <c r="N204" s="132"/>
      <c r="O204" s="132"/>
      <c r="P204" s="132"/>
      <c r="Q204" s="132"/>
      <c r="R204" s="132"/>
      <c r="S204" s="132"/>
      <c r="T204" s="132"/>
      <c r="U204" s="132"/>
      <c r="V204" s="132"/>
      <c r="W204" s="132"/>
      <c r="X204" s="132"/>
      <c r="Y204" s="132"/>
      <c r="Z204" s="132"/>
      <c r="AA204" s="132"/>
      <c r="AB204" s="132"/>
      <c r="AC204" s="132"/>
    </row>
    <row r="205" spans="1:29" ht="15" x14ac:dyDescent="0.3">
      <c r="A205" s="145"/>
      <c r="B205" s="145"/>
      <c r="C205" s="132"/>
      <c r="D205" s="132"/>
      <c r="E205" s="132"/>
      <c r="F205" s="132"/>
      <c r="G205" s="132"/>
      <c r="H205" s="132"/>
      <c r="I205" s="146"/>
      <c r="J205" s="132"/>
      <c r="K205" s="132"/>
      <c r="L205" s="132"/>
      <c r="M205" s="132"/>
      <c r="N205" s="132"/>
      <c r="O205" s="132"/>
      <c r="P205" s="132"/>
      <c r="Q205" s="132"/>
      <c r="R205" s="132"/>
      <c r="S205" s="132"/>
      <c r="T205" s="132"/>
      <c r="U205" s="132"/>
      <c r="V205" s="132"/>
      <c r="W205" s="132"/>
      <c r="X205" s="132"/>
      <c r="Y205" s="132"/>
      <c r="Z205" s="132"/>
      <c r="AA205" s="132"/>
      <c r="AB205" s="132"/>
      <c r="AC205" s="132"/>
    </row>
    <row r="206" spans="1:29" ht="15" x14ac:dyDescent="0.3">
      <c r="A206" s="145"/>
      <c r="B206" s="145"/>
      <c r="C206" s="132"/>
      <c r="D206" s="132"/>
      <c r="E206" s="132"/>
      <c r="F206" s="132"/>
      <c r="G206" s="132"/>
      <c r="H206" s="132"/>
      <c r="I206" s="146"/>
      <c r="J206" s="132"/>
      <c r="K206" s="132"/>
      <c r="L206" s="132"/>
      <c r="M206" s="132"/>
      <c r="N206" s="132"/>
      <c r="O206" s="132"/>
      <c r="P206" s="132"/>
      <c r="Q206" s="132"/>
      <c r="R206" s="132"/>
      <c r="S206" s="132"/>
      <c r="T206" s="132"/>
      <c r="U206" s="132"/>
      <c r="V206" s="132"/>
      <c r="W206" s="132"/>
      <c r="X206" s="132"/>
      <c r="Y206" s="132"/>
      <c r="Z206" s="132"/>
      <c r="AA206" s="132"/>
      <c r="AB206" s="132"/>
      <c r="AC206" s="132"/>
    </row>
    <row r="207" spans="1:29" ht="15" x14ac:dyDescent="0.3">
      <c r="A207" s="145"/>
      <c r="B207" s="145"/>
      <c r="C207" s="132"/>
      <c r="D207" s="132"/>
      <c r="E207" s="132"/>
      <c r="F207" s="132"/>
      <c r="G207" s="132"/>
      <c r="H207" s="132"/>
      <c r="I207" s="146"/>
      <c r="J207" s="132"/>
      <c r="K207" s="132"/>
      <c r="L207" s="132"/>
      <c r="M207" s="132"/>
      <c r="N207" s="132"/>
      <c r="O207" s="132"/>
      <c r="P207" s="132"/>
      <c r="Q207" s="132"/>
      <c r="R207" s="132"/>
      <c r="S207" s="132"/>
      <c r="T207" s="132"/>
      <c r="U207" s="132"/>
      <c r="V207" s="132"/>
      <c r="W207" s="132"/>
      <c r="X207" s="132"/>
      <c r="Y207" s="132"/>
      <c r="Z207" s="132"/>
      <c r="AA207" s="132"/>
      <c r="AB207" s="132"/>
      <c r="AC207" s="132"/>
    </row>
    <row r="208" spans="1:29" ht="15" x14ac:dyDescent="0.3">
      <c r="A208" s="145"/>
      <c r="B208" s="145"/>
      <c r="C208" s="132"/>
      <c r="D208" s="132"/>
      <c r="E208" s="132"/>
      <c r="F208" s="132"/>
      <c r="G208" s="132"/>
      <c r="H208" s="132"/>
      <c r="I208" s="146"/>
      <c r="J208" s="132"/>
      <c r="K208" s="132"/>
      <c r="L208" s="132"/>
      <c r="M208" s="132"/>
      <c r="N208" s="132"/>
      <c r="O208" s="132"/>
      <c r="P208" s="132"/>
      <c r="Q208" s="132"/>
      <c r="R208" s="132"/>
      <c r="S208" s="132"/>
      <c r="T208" s="132"/>
      <c r="U208" s="132"/>
      <c r="V208" s="132"/>
      <c r="W208" s="132"/>
      <c r="X208" s="132"/>
      <c r="Y208" s="132"/>
      <c r="Z208" s="132"/>
      <c r="AA208" s="132"/>
      <c r="AB208" s="132"/>
      <c r="AC208" s="132"/>
    </row>
    <row r="209" spans="1:29" ht="15" x14ac:dyDescent="0.3">
      <c r="A209" s="145"/>
      <c r="B209" s="145"/>
      <c r="C209" s="132"/>
      <c r="D209" s="132"/>
      <c r="E209" s="132"/>
      <c r="F209" s="132"/>
      <c r="G209" s="132"/>
      <c r="H209" s="132"/>
      <c r="I209" s="146"/>
      <c r="J209" s="132"/>
      <c r="K209" s="132"/>
      <c r="L209" s="132"/>
      <c r="M209" s="132"/>
      <c r="N209" s="132"/>
      <c r="O209" s="132"/>
      <c r="P209" s="132"/>
      <c r="Q209" s="132"/>
      <c r="R209" s="132"/>
      <c r="S209" s="132"/>
      <c r="T209" s="132"/>
      <c r="U209" s="132"/>
      <c r="V209" s="132"/>
      <c r="W209" s="132"/>
      <c r="X209" s="132"/>
      <c r="Y209" s="132"/>
      <c r="Z209" s="132"/>
      <c r="AA209" s="132"/>
      <c r="AB209" s="132"/>
      <c r="AC209" s="132"/>
    </row>
    <row r="210" spans="1:29" ht="15" x14ac:dyDescent="0.3">
      <c r="A210" s="145"/>
      <c r="B210" s="145"/>
      <c r="C210" s="132"/>
      <c r="D210" s="132"/>
      <c r="E210" s="132"/>
      <c r="F210" s="132"/>
      <c r="G210" s="132"/>
      <c r="H210" s="132"/>
      <c r="I210" s="146"/>
      <c r="J210" s="132"/>
      <c r="K210" s="132"/>
      <c r="L210" s="132"/>
      <c r="M210" s="132"/>
      <c r="N210" s="132"/>
      <c r="O210" s="132"/>
      <c r="P210" s="132"/>
      <c r="Q210" s="132"/>
      <c r="R210" s="132"/>
      <c r="S210" s="132"/>
      <c r="T210" s="132"/>
      <c r="U210" s="132"/>
      <c r="V210" s="132"/>
      <c r="W210" s="132"/>
      <c r="X210" s="132"/>
      <c r="Y210" s="132"/>
      <c r="Z210" s="132"/>
      <c r="AA210" s="132"/>
      <c r="AB210" s="132"/>
      <c r="AC210" s="132"/>
    </row>
    <row r="211" spans="1:29" ht="15" x14ac:dyDescent="0.3">
      <c r="A211" s="145"/>
      <c r="B211" s="145"/>
      <c r="C211" s="132"/>
      <c r="D211" s="132"/>
      <c r="E211" s="132"/>
      <c r="F211" s="132"/>
      <c r="G211" s="132"/>
      <c r="H211" s="132"/>
      <c r="I211" s="146"/>
      <c r="J211" s="132"/>
      <c r="K211" s="132"/>
      <c r="L211" s="132"/>
      <c r="M211" s="132"/>
      <c r="N211" s="132"/>
      <c r="O211" s="132"/>
      <c r="P211" s="132"/>
      <c r="Q211" s="132"/>
      <c r="R211" s="132"/>
      <c r="S211" s="132"/>
      <c r="T211" s="132"/>
      <c r="U211" s="132"/>
      <c r="V211" s="132"/>
      <c r="W211" s="132"/>
      <c r="X211" s="132"/>
      <c r="Y211" s="132"/>
      <c r="Z211" s="132"/>
      <c r="AA211" s="132"/>
      <c r="AB211" s="132"/>
      <c r="AC211" s="132"/>
    </row>
    <row r="212" spans="1:29" ht="15" x14ac:dyDescent="0.3">
      <c r="A212" s="145"/>
      <c r="B212" s="145"/>
      <c r="C212" s="132"/>
      <c r="D212" s="132"/>
      <c r="E212" s="132"/>
      <c r="F212" s="132"/>
      <c r="G212" s="132"/>
      <c r="H212" s="132"/>
      <c r="I212" s="146"/>
      <c r="J212" s="132"/>
      <c r="K212" s="132"/>
      <c r="L212" s="132"/>
      <c r="M212" s="132"/>
      <c r="N212" s="132"/>
      <c r="O212" s="132"/>
      <c r="P212" s="132"/>
      <c r="Q212" s="132"/>
      <c r="R212" s="132"/>
      <c r="S212" s="132"/>
      <c r="T212" s="132"/>
      <c r="U212" s="132"/>
      <c r="V212" s="132"/>
      <c r="W212" s="132"/>
      <c r="X212" s="132"/>
      <c r="Y212" s="132"/>
      <c r="Z212" s="132"/>
      <c r="AA212" s="132"/>
      <c r="AB212" s="132"/>
      <c r="AC212" s="132"/>
    </row>
    <row r="213" spans="1:29" ht="15" x14ac:dyDescent="0.3">
      <c r="A213" s="145"/>
      <c r="B213" s="145"/>
      <c r="C213" s="132"/>
      <c r="D213" s="132"/>
      <c r="E213" s="132"/>
      <c r="F213" s="132"/>
      <c r="G213" s="132"/>
      <c r="H213" s="132"/>
      <c r="I213" s="146"/>
      <c r="J213" s="132"/>
      <c r="K213" s="132"/>
      <c r="L213" s="132"/>
      <c r="M213" s="132"/>
      <c r="N213" s="132"/>
      <c r="O213" s="132"/>
      <c r="P213" s="132"/>
      <c r="Q213" s="132"/>
      <c r="R213" s="132"/>
      <c r="S213" s="132"/>
      <c r="T213" s="132"/>
      <c r="U213" s="132"/>
      <c r="V213" s="132"/>
      <c r="W213" s="132"/>
      <c r="X213" s="132"/>
      <c r="Y213" s="132"/>
      <c r="Z213" s="132"/>
      <c r="AA213" s="132"/>
      <c r="AB213" s="132"/>
      <c r="AC213" s="132"/>
    </row>
    <row r="214" spans="1:29" ht="15" x14ac:dyDescent="0.3">
      <c r="A214" s="145"/>
      <c r="B214" s="145"/>
      <c r="C214" s="132"/>
      <c r="D214" s="132"/>
      <c r="E214" s="132"/>
      <c r="F214" s="132"/>
      <c r="G214" s="132"/>
      <c r="H214" s="132"/>
      <c r="I214" s="146"/>
      <c r="J214" s="132"/>
      <c r="K214" s="132"/>
      <c r="L214" s="132"/>
      <c r="M214" s="132"/>
      <c r="N214" s="132"/>
      <c r="O214" s="132"/>
      <c r="P214" s="132"/>
      <c r="Q214" s="132"/>
      <c r="R214" s="132"/>
      <c r="S214" s="132"/>
      <c r="T214" s="132"/>
      <c r="U214" s="132"/>
      <c r="V214" s="132"/>
      <c r="W214" s="132"/>
      <c r="X214" s="132"/>
      <c r="Y214" s="132"/>
      <c r="Z214" s="132"/>
      <c r="AA214" s="132"/>
      <c r="AB214" s="132"/>
      <c r="AC214" s="132"/>
    </row>
    <row r="215" spans="1:29" ht="15" x14ac:dyDescent="0.3">
      <c r="A215" s="145"/>
      <c r="B215" s="145"/>
      <c r="C215" s="132"/>
      <c r="D215" s="132"/>
      <c r="E215" s="132"/>
      <c r="F215" s="132"/>
      <c r="G215" s="132"/>
      <c r="H215" s="132"/>
      <c r="I215" s="146"/>
      <c r="J215" s="132"/>
      <c r="K215" s="132"/>
      <c r="L215" s="132"/>
      <c r="M215" s="132"/>
      <c r="N215" s="132"/>
      <c r="O215" s="132"/>
      <c r="P215" s="132"/>
      <c r="Q215" s="132"/>
      <c r="R215" s="132"/>
      <c r="S215" s="132"/>
      <c r="T215" s="132"/>
      <c r="U215" s="132"/>
      <c r="V215" s="132"/>
      <c r="W215" s="132"/>
      <c r="X215" s="132"/>
      <c r="Y215" s="132"/>
      <c r="Z215" s="132"/>
      <c r="AA215" s="132"/>
      <c r="AB215" s="132"/>
      <c r="AC215" s="132"/>
    </row>
    <row r="216" spans="1:29" ht="15" x14ac:dyDescent="0.3">
      <c r="A216" s="145"/>
      <c r="B216" s="145"/>
      <c r="C216" s="132"/>
      <c r="D216" s="132"/>
      <c r="E216" s="132"/>
      <c r="F216" s="132"/>
      <c r="G216" s="132"/>
      <c r="H216" s="132"/>
      <c r="I216" s="146"/>
      <c r="J216" s="132"/>
      <c r="K216" s="132"/>
      <c r="L216" s="132"/>
      <c r="M216" s="132"/>
      <c r="N216" s="132"/>
      <c r="O216" s="132"/>
      <c r="P216" s="132"/>
      <c r="Q216" s="132"/>
      <c r="R216" s="132"/>
      <c r="S216" s="132"/>
      <c r="T216" s="132"/>
      <c r="U216" s="132"/>
      <c r="V216" s="132"/>
      <c r="W216" s="132"/>
      <c r="X216" s="132"/>
      <c r="Y216" s="132"/>
      <c r="Z216" s="132"/>
      <c r="AA216" s="132"/>
      <c r="AB216" s="132"/>
      <c r="AC216" s="132"/>
    </row>
    <row r="217" spans="1:29" ht="15" x14ac:dyDescent="0.3">
      <c r="A217" s="145"/>
      <c r="B217" s="145"/>
      <c r="C217" s="132"/>
      <c r="D217" s="132"/>
      <c r="E217" s="132"/>
      <c r="F217" s="132"/>
      <c r="G217" s="132"/>
      <c r="H217" s="132"/>
      <c r="I217" s="146"/>
      <c r="J217" s="132"/>
      <c r="K217" s="132"/>
      <c r="L217" s="132"/>
      <c r="M217" s="132"/>
      <c r="N217" s="132"/>
      <c r="O217" s="132"/>
      <c r="P217" s="132"/>
      <c r="Q217" s="132"/>
      <c r="R217" s="132"/>
      <c r="S217" s="132"/>
      <c r="T217" s="132"/>
      <c r="U217" s="132"/>
      <c r="V217" s="132"/>
      <c r="W217" s="132"/>
      <c r="X217" s="132"/>
      <c r="Y217" s="132"/>
      <c r="Z217" s="132"/>
      <c r="AA217" s="132"/>
      <c r="AB217" s="132"/>
      <c r="AC217" s="132"/>
    </row>
    <row r="218" spans="1:29" ht="15" x14ac:dyDescent="0.3">
      <c r="A218" s="145"/>
      <c r="B218" s="145"/>
      <c r="C218" s="132"/>
      <c r="D218" s="132"/>
      <c r="E218" s="132"/>
      <c r="F218" s="132"/>
      <c r="G218" s="132"/>
      <c r="H218" s="132"/>
      <c r="I218" s="146"/>
      <c r="J218" s="132"/>
      <c r="K218" s="132"/>
      <c r="L218" s="132"/>
      <c r="M218" s="132"/>
      <c r="N218" s="132"/>
      <c r="O218" s="132"/>
      <c r="P218" s="132"/>
      <c r="Q218" s="132"/>
      <c r="R218" s="132"/>
      <c r="S218" s="132"/>
      <c r="T218" s="132"/>
      <c r="U218" s="132"/>
      <c r="V218" s="132"/>
      <c r="W218" s="132"/>
      <c r="X218" s="132"/>
      <c r="Y218" s="132"/>
      <c r="Z218" s="132"/>
      <c r="AA218" s="132"/>
      <c r="AB218" s="132"/>
      <c r="AC218" s="132"/>
    </row>
    <row r="219" spans="1:29" ht="15" x14ac:dyDescent="0.3">
      <c r="A219" s="145"/>
      <c r="B219" s="145"/>
      <c r="C219" s="132"/>
      <c r="D219" s="132"/>
      <c r="E219" s="132"/>
      <c r="F219" s="132"/>
      <c r="G219" s="132"/>
      <c r="H219" s="132"/>
      <c r="I219" s="146"/>
      <c r="J219" s="132"/>
      <c r="K219" s="132"/>
      <c r="L219" s="132"/>
      <c r="M219" s="132"/>
      <c r="N219" s="132"/>
      <c r="O219" s="132"/>
      <c r="P219" s="132"/>
      <c r="Q219" s="132"/>
      <c r="R219" s="132"/>
      <c r="S219" s="132"/>
      <c r="T219" s="132"/>
      <c r="U219" s="132"/>
      <c r="V219" s="132"/>
      <c r="W219" s="132"/>
      <c r="X219" s="132"/>
      <c r="Y219" s="132"/>
      <c r="Z219" s="132"/>
      <c r="AA219" s="132"/>
      <c r="AB219" s="132"/>
      <c r="AC219" s="132"/>
    </row>
    <row r="220" spans="1:29" ht="15" x14ac:dyDescent="0.3">
      <c r="A220" s="145"/>
      <c r="B220" s="145"/>
      <c r="C220" s="132"/>
      <c r="D220" s="132"/>
      <c r="E220" s="132"/>
      <c r="F220" s="132"/>
      <c r="G220" s="132"/>
      <c r="H220" s="132"/>
      <c r="I220" s="146"/>
      <c r="J220" s="132"/>
      <c r="K220" s="132"/>
      <c r="L220" s="132"/>
      <c r="M220" s="132"/>
      <c r="N220" s="132"/>
      <c r="O220" s="132"/>
      <c r="P220" s="132"/>
      <c r="Q220" s="132"/>
      <c r="R220" s="132"/>
      <c r="S220" s="132"/>
      <c r="T220" s="132"/>
      <c r="U220" s="132"/>
      <c r="V220" s="132"/>
      <c r="W220" s="132"/>
      <c r="X220" s="132"/>
      <c r="Y220" s="132"/>
      <c r="Z220" s="132"/>
      <c r="AA220" s="132"/>
      <c r="AB220" s="132"/>
      <c r="AC220" s="132"/>
    </row>
    <row r="221" spans="1:29" ht="15" x14ac:dyDescent="0.3">
      <c r="A221" s="145"/>
      <c r="B221" s="145"/>
      <c r="C221" s="132"/>
      <c r="D221" s="132"/>
      <c r="E221" s="132"/>
      <c r="F221" s="132"/>
      <c r="G221" s="132"/>
      <c r="H221" s="132"/>
      <c r="I221" s="146"/>
      <c r="J221" s="132"/>
      <c r="K221" s="132"/>
      <c r="L221" s="132"/>
      <c r="M221" s="132"/>
      <c r="N221" s="132"/>
      <c r="O221" s="132"/>
      <c r="P221" s="132"/>
      <c r="Q221" s="132"/>
      <c r="R221" s="132"/>
      <c r="S221" s="132"/>
      <c r="T221" s="132"/>
      <c r="U221" s="132"/>
      <c r="V221" s="132"/>
      <c r="W221" s="132"/>
      <c r="X221" s="132"/>
      <c r="Y221" s="132"/>
      <c r="Z221" s="132"/>
      <c r="AA221" s="132"/>
      <c r="AB221" s="132"/>
      <c r="AC221" s="132"/>
    </row>
    <row r="222" spans="1:29" ht="15" x14ac:dyDescent="0.3">
      <c r="A222" s="145"/>
      <c r="B222" s="145"/>
      <c r="C222" s="132"/>
      <c r="D222" s="132"/>
      <c r="E222" s="132"/>
      <c r="F222" s="132"/>
      <c r="G222" s="132"/>
      <c r="H222" s="132"/>
      <c r="I222" s="146"/>
      <c r="J222" s="132"/>
      <c r="K222" s="132"/>
      <c r="L222" s="132"/>
      <c r="M222" s="132"/>
      <c r="N222" s="132"/>
      <c r="O222" s="132"/>
      <c r="P222" s="132"/>
      <c r="Q222" s="132"/>
      <c r="R222" s="132"/>
      <c r="S222" s="132"/>
      <c r="T222" s="132"/>
      <c r="U222" s="132"/>
      <c r="V222" s="132"/>
      <c r="W222" s="132"/>
      <c r="X222" s="132"/>
      <c r="Y222" s="132"/>
      <c r="Z222" s="132"/>
      <c r="AA222" s="132"/>
      <c r="AB222" s="132"/>
      <c r="AC222" s="132"/>
    </row>
    <row r="223" spans="1:29" ht="15" x14ac:dyDescent="0.3">
      <c r="A223" s="145"/>
      <c r="B223" s="145"/>
      <c r="C223" s="132"/>
      <c r="D223" s="132"/>
      <c r="E223" s="132"/>
      <c r="F223" s="132"/>
      <c r="G223" s="132"/>
      <c r="H223" s="132"/>
      <c r="I223" s="146"/>
      <c r="J223" s="132"/>
      <c r="K223" s="132"/>
      <c r="L223" s="132"/>
      <c r="M223" s="132"/>
      <c r="N223" s="132"/>
      <c r="O223" s="132"/>
      <c r="P223" s="132"/>
      <c r="Q223" s="132"/>
      <c r="R223" s="132"/>
      <c r="S223" s="132"/>
      <c r="T223" s="132"/>
      <c r="U223" s="132"/>
      <c r="V223" s="132"/>
      <c r="W223" s="132"/>
      <c r="X223" s="132"/>
      <c r="Y223" s="132"/>
      <c r="Z223" s="132"/>
      <c r="AA223" s="132"/>
      <c r="AB223" s="132"/>
      <c r="AC223" s="132"/>
    </row>
    <row r="224" spans="1:29" ht="15" x14ac:dyDescent="0.3">
      <c r="A224" s="145"/>
      <c r="B224" s="145"/>
      <c r="C224" s="132"/>
      <c r="D224" s="132"/>
      <c r="E224" s="132"/>
      <c r="F224" s="132"/>
      <c r="G224" s="132"/>
      <c r="H224" s="132"/>
      <c r="I224" s="146"/>
      <c r="J224" s="132"/>
      <c r="K224" s="132"/>
      <c r="L224" s="132"/>
      <c r="M224" s="132"/>
      <c r="N224" s="132"/>
      <c r="O224" s="132"/>
      <c r="P224" s="132"/>
      <c r="Q224" s="132"/>
      <c r="R224" s="132"/>
      <c r="S224" s="132"/>
      <c r="T224" s="132"/>
      <c r="U224" s="132"/>
      <c r="V224" s="132"/>
      <c r="W224" s="132"/>
      <c r="X224" s="132"/>
      <c r="Y224" s="132"/>
      <c r="Z224" s="132"/>
      <c r="AA224" s="132"/>
      <c r="AB224" s="132"/>
      <c r="AC224" s="132"/>
    </row>
    <row r="225" spans="1:29" ht="15" x14ac:dyDescent="0.3">
      <c r="A225" s="145"/>
      <c r="B225" s="145"/>
      <c r="C225" s="132"/>
      <c r="D225" s="132"/>
      <c r="E225" s="132"/>
      <c r="F225" s="132"/>
      <c r="G225" s="132"/>
      <c r="H225" s="132"/>
      <c r="I225" s="146"/>
      <c r="J225" s="132"/>
      <c r="K225" s="132"/>
      <c r="L225" s="132"/>
      <c r="M225" s="132"/>
      <c r="N225" s="132"/>
      <c r="O225" s="132"/>
      <c r="P225" s="132"/>
      <c r="Q225" s="132"/>
      <c r="R225" s="132"/>
      <c r="S225" s="132"/>
      <c r="T225" s="132"/>
      <c r="U225" s="132"/>
      <c r="V225" s="132"/>
      <c r="W225" s="132"/>
      <c r="X225" s="132"/>
      <c r="Y225" s="132"/>
      <c r="Z225" s="132"/>
      <c r="AA225" s="132"/>
      <c r="AB225" s="132"/>
      <c r="AC225" s="132"/>
    </row>
    <row r="226" spans="1:29" ht="15" x14ac:dyDescent="0.3">
      <c r="A226" s="145"/>
      <c r="B226" s="145"/>
      <c r="C226" s="132"/>
      <c r="D226" s="132"/>
      <c r="E226" s="132"/>
      <c r="F226" s="132"/>
      <c r="G226" s="132"/>
      <c r="H226" s="132"/>
      <c r="I226" s="146"/>
      <c r="J226" s="132"/>
      <c r="K226" s="132"/>
      <c r="L226" s="132"/>
      <c r="M226" s="132"/>
      <c r="N226" s="132"/>
      <c r="O226" s="132"/>
      <c r="P226" s="132"/>
      <c r="Q226" s="132"/>
      <c r="R226" s="132"/>
      <c r="S226" s="132"/>
      <c r="T226" s="132"/>
      <c r="U226" s="132"/>
      <c r="V226" s="132"/>
      <c r="W226" s="132"/>
      <c r="X226" s="132"/>
      <c r="Y226" s="132"/>
      <c r="Z226" s="132"/>
      <c r="AA226" s="132"/>
      <c r="AB226" s="132"/>
      <c r="AC226" s="132"/>
    </row>
    <row r="227" spans="1:29" ht="15" x14ac:dyDescent="0.3">
      <c r="A227" s="145"/>
      <c r="B227" s="145"/>
      <c r="C227" s="132"/>
      <c r="D227" s="132"/>
      <c r="E227" s="132"/>
      <c r="F227" s="132"/>
      <c r="G227" s="132"/>
      <c r="H227" s="132"/>
      <c r="I227" s="146"/>
      <c r="J227" s="132"/>
      <c r="K227" s="132"/>
      <c r="L227" s="132"/>
      <c r="M227" s="132"/>
      <c r="N227" s="132"/>
      <c r="O227" s="132"/>
      <c r="P227" s="132"/>
      <c r="Q227" s="132"/>
      <c r="R227" s="132"/>
      <c r="S227" s="132"/>
      <c r="T227" s="132"/>
      <c r="U227" s="132"/>
      <c r="V227" s="132"/>
      <c r="W227" s="132"/>
      <c r="X227" s="132"/>
      <c r="Y227" s="132"/>
      <c r="Z227" s="132"/>
      <c r="AA227" s="132"/>
      <c r="AB227" s="132"/>
      <c r="AC227" s="132"/>
    </row>
    <row r="228" spans="1:29" ht="15" x14ac:dyDescent="0.3">
      <c r="A228" s="145"/>
      <c r="B228" s="145"/>
      <c r="C228" s="132"/>
      <c r="D228" s="132"/>
      <c r="E228" s="132"/>
      <c r="F228" s="132"/>
      <c r="G228" s="132"/>
      <c r="H228" s="132"/>
      <c r="I228" s="146"/>
      <c r="J228" s="132"/>
      <c r="K228" s="132"/>
      <c r="L228" s="132"/>
      <c r="M228" s="132"/>
      <c r="N228" s="132"/>
      <c r="O228" s="132"/>
      <c r="P228" s="132"/>
      <c r="Q228" s="132"/>
      <c r="R228" s="132"/>
      <c r="S228" s="132"/>
      <c r="T228" s="132"/>
      <c r="U228" s="132"/>
      <c r="V228" s="132"/>
      <c r="W228" s="132"/>
      <c r="X228" s="132"/>
      <c r="Y228" s="132"/>
      <c r="Z228" s="132"/>
      <c r="AA228" s="132"/>
      <c r="AB228" s="132"/>
      <c r="AC228" s="132"/>
    </row>
    <row r="229" spans="1:29" ht="15" x14ac:dyDescent="0.3">
      <c r="A229" s="145"/>
      <c r="B229" s="145"/>
      <c r="C229" s="132"/>
      <c r="D229" s="132"/>
      <c r="E229" s="132"/>
      <c r="F229" s="132"/>
      <c r="G229" s="132"/>
      <c r="H229" s="132"/>
      <c r="I229" s="146"/>
      <c r="J229" s="132"/>
      <c r="K229" s="132"/>
      <c r="L229" s="132"/>
      <c r="M229" s="132"/>
      <c r="N229" s="132"/>
      <c r="O229" s="132"/>
      <c r="P229" s="132"/>
      <c r="Q229" s="132"/>
      <c r="R229" s="132"/>
      <c r="S229" s="132"/>
      <c r="T229" s="132"/>
      <c r="U229" s="132"/>
      <c r="V229" s="132"/>
      <c r="W229" s="132"/>
      <c r="X229" s="132"/>
      <c r="Y229" s="132"/>
      <c r="Z229" s="132"/>
      <c r="AA229" s="132"/>
      <c r="AB229" s="132"/>
      <c r="AC229" s="132"/>
    </row>
    <row r="230" spans="1:29" ht="15" x14ac:dyDescent="0.3">
      <c r="A230" s="145"/>
      <c r="B230" s="145"/>
      <c r="C230" s="132"/>
      <c r="D230" s="132"/>
      <c r="E230" s="132"/>
      <c r="F230" s="132"/>
      <c r="G230" s="132"/>
      <c r="H230" s="132"/>
      <c r="I230" s="146"/>
      <c r="J230" s="132"/>
      <c r="K230" s="132"/>
      <c r="L230" s="132"/>
      <c r="M230" s="132"/>
      <c r="N230" s="132"/>
      <c r="O230" s="132"/>
      <c r="P230" s="132"/>
      <c r="Q230" s="132"/>
      <c r="R230" s="132"/>
      <c r="S230" s="132"/>
      <c r="T230" s="132"/>
      <c r="U230" s="132"/>
      <c r="V230" s="132"/>
      <c r="W230" s="132"/>
      <c r="X230" s="132"/>
      <c r="Y230" s="132"/>
      <c r="Z230" s="132"/>
      <c r="AA230" s="132"/>
      <c r="AB230" s="132"/>
      <c r="AC230" s="132"/>
    </row>
    <row r="231" spans="1:29" ht="15" x14ac:dyDescent="0.3">
      <c r="A231" s="145"/>
      <c r="B231" s="145"/>
      <c r="C231" s="132"/>
      <c r="D231" s="132"/>
      <c r="E231" s="132"/>
      <c r="F231" s="132"/>
      <c r="G231" s="132"/>
      <c r="H231" s="132"/>
      <c r="I231" s="146"/>
      <c r="J231" s="132"/>
      <c r="K231" s="132"/>
      <c r="L231" s="132"/>
      <c r="M231" s="132"/>
      <c r="N231" s="132"/>
      <c r="O231" s="132"/>
      <c r="P231" s="132"/>
      <c r="Q231" s="132"/>
      <c r="R231" s="132"/>
      <c r="S231" s="132"/>
      <c r="T231" s="132"/>
      <c r="U231" s="132"/>
      <c r="V231" s="132"/>
      <c r="W231" s="132"/>
      <c r="X231" s="132"/>
      <c r="Y231" s="132"/>
      <c r="Z231" s="132"/>
      <c r="AA231" s="132"/>
      <c r="AB231" s="132"/>
      <c r="AC231" s="132"/>
    </row>
    <row r="232" spans="1:29" ht="15" x14ac:dyDescent="0.3">
      <c r="A232" s="145"/>
      <c r="B232" s="145"/>
      <c r="C232" s="132"/>
      <c r="D232" s="132"/>
      <c r="E232" s="132"/>
      <c r="F232" s="132"/>
      <c r="G232" s="132"/>
      <c r="H232" s="132"/>
      <c r="I232" s="146"/>
      <c r="J232" s="132"/>
      <c r="K232" s="132"/>
      <c r="L232" s="132"/>
      <c r="M232" s="132"/>
      <c r="N232" s="132"/>
      <c r="O232" s="132"/>
      <c r="P232" s="132"/>
      <c r="Q232" s="132"/>
      <c r="R232" s="132"/>
      <c r="S232" s="132"/>
      <c r="T232" s="132"/>
      <c r="U232" s="132"/>
      <c r="V232" s="132"/>
      <c r="W232" s="132"/>
      <c r="X232" s="132"/>
      <c r="Y232" s="132"/>
      <c r="Z232" s="132"/>
      <c r="AA232" s="132"/>
      <c r="AB232" s="132"/>
      <c r="AC232" s="132"/>
    </row>
    <row r="233" spans="1:29" ht="15" x14ac:dyDescent="0.3">
      <c r="A233" s="145"/>
      <c r="B233" s="145"/>
      <c r="C233" s="132"/>
      <c r="D233" s="132"/>
      <c r="E233" s="132"/>
      <c r="F233" s="132"/>
      <c r="G233" s="132"/>
      <c r="H233" s="132"/>
      <c r="I233" s="146"/>
      <c r="J233" s="132"/>
      <c r="K233" s="132"/>
      <c r="L233" s="132"/>
      <c r="M233" s="132"/>
      <c r="N233" s="132"/>
      <c r="O233" s="132"/>
      <c r="P233" s="132"/>
      <c r="Q233" s="132"/>
      <c r="R233" s="132"/>
      <c r="S233" s="132"/>
      <c r="T233" s="132"/>
      <c r="U233" s="132"/>
      <c r="V233" s="132"/>
      <c r="W233" s="132"/>
      <c r="X233" s="132"/>
      <c r="Y233" s="132"/>
      <c r="Z233" s="132"/>
      <c r="AA233" s="132"/>
      <c r="AB233" s="132"/>
      <c r="AC233" s="132"/>
    </row>
    <row r="234" spans="1:29" ht="15" x14ac:dyDescent="0.3">
      <c r="A234" s="145"/>
      <c r="B234" s="145"/>
      <c r="C234" s="132"/>
      <c r="D234" s="132"/>
      <c r="E234" s="132"/>
      <c r="F234" s="132"/>
      <c r="G234" s="132"/>
      <c r="H234" s="132"/>
      <c r="I234" s="146"/>
      <c r="J234" s="132"/>
      <c r="K234" s="132"/>
      <c r="L234" s="132"/>
      <c r="M234" s="132"/>
      <c r="N234" s="132"/>
      <c r="O234" s="132"/>
      <c r="P234" s="132"/>
      <c r="Q234" s="132"/>
      <c r="R234" s="132"/>
      <c r="S234" s="132"/>
      <c r="T234" s="132"/>
      <c r="U234" s="132"/>
      <c r="V234" s="132"/>
      <c r="W234" s="132"/>
      <c r="X234" s="132"/>
      <c r="Y234" s="132"/>
      <c r="Z234" s="132"/>
      <c r="AA234" s="132"/>
      <c r="AB234" s="132"/>
      <c r="AC234" s="132"/>
    </row>
    <row r="235" spans="1:29" ht="15" x14ac:dyDescent="0.3">
      <c r="A235" s="145"/>
      <c r="B235" s="145"/>
      <c r="C235" s="132"/>
      <c r="D235" s="132"/>
      <c r="E235" s="132"/>
      <c r="F235" s="132"/>
      <c r="G235" s="132"/>
      <c r="H235" s="132"/>
      <c r="I235" s="146"/>
      <c r="J235" s="132"/>
      <c r="K235" s="132"/>
      <c r="L235" s="132"/>
      <c r="M235" s="132"/>
      <c r="N235" s="132"/>
      <c r="O235" s="132"/>
      <c r="P235" s="132"/>
      <c r="Q235" s="132"/>
      <c r="R235" s="132"/>
      <c r="S235" s="132"/>
      <c r="T235" s="132"/>
      <c r="U235" s="132"/>
      <c r="V235" s="132"/>
      <c r="W235" s="132"/>
      <c r="X235" s="132"/>
      <c r="Y235" s="132"/>
      <c r="Z235" s="132"/>
      <c r="AA235" s="132"/>
      <c r="AB235" s="132"/>
      <c r="AC235" s="132"/>
    </row>
    <row r="236" spans="1:29" ht="15" x14ac:dyDescent="0.3">
      <c r="A236" s="145"/>
      <c r="B236" s="145"/>
      <c r="C236" s="132"/>
      <c r="D236" s="132"/>
      <c r="E236" s="132"/>
      <c r="F236" s="132"/>
      <c r="G236" s="132"/>
      <c r="H236" s="132"/>
      <c r="I236" s="146"/>
      <c r="J236" s="132"/>
      <c r="K236" s="132"/>
      <c r="L236" s="132"/>
      <c r="M236" s="132"/>
      <c r="N236" s="132"/>
      <c r="O236" s="132"/>
      <c r="P236" s="132"/>
      <c r="Q236" s="132"/>
      <c r="R236" s="132"/>
      <c r="S236" s="132"/>
      <c r="T236" s="132"/>
      <c r="U236" s="132"/>
      <c r="V236" s="132"/>
      <c r="W236" s="132"/>
      <c r="X236" s="132"/>
      <c r="Y236" s="132"/>
      <c r="Z236" s="132"/>
      <c r="AA236" s="132"/>
      <c r="AB236" s="132"/>
      <c r="AC236" s="132"/>
    </row>
    <row r="237" spans="1:29" ht="15" x14ac:dyDescent="0.3">
      <c r="A237" s="145"/>
      <c r="B237" s="145"/>
      <c r="C237" s="132"/>
      <c r="D237" s="132"/>
      <c r="E237" s="132"/>
      <c r="F237" s="132"/>
      <c r="G237" s="132"/>
      <c r="H237" s="132"/>
      <c r="I237" s="146"/>
      <c r="J237" s="132"/>
      <c r="K237" s="132"/>
      <c r="L237" s="132"/>
      <c r="M237" s="132"/>
      <c r="N237" s="132"/>
      <c r="O237" s="132"/>
      <c r="P237" s="132"/>
      <c r="Q237" s="132"/>
      <c r="R237" s="132"/>
      <c r="S237" s="132"/>
      <c r="T237" s="132"/>
      <c r="U237" s="132"/>
      <c r="V237" s="132"/>
      <c r="W237" s="132"/>
      <c r="X237" s="132"/>
      <c r="Y237" s="132"/>
      <c r="Z237" s="132"/>
      <c r="AA237" s="132"/>
      <c r="AB237" s="132"/>
      <c r="AC237" s="132"/>
    </row>
    <row r="238" spans="1:29" ht="15" x14ac:dyDescent="0.3">
      <c r="A238" s="145"/>
      <c r="B238" s="145"/>
      <c r="C238" s="132"/>
      <c r="D238" s="132"/>
      <c r="E238" s="132"/>
      <c r="F238" s="132"/>
      <c r="G238" s="132"/>
      <c r="H238" s="132"/>
      <c r="I238" s="146"/>
      <c r="J238" s="132"/>
      <c r="K238" s="132"/>
      <c r="L238" s="132"/>
      <c r="M238" s="132"/>
      <c r="N238" s="132"/>
      <c r="O238" s="132"/>
      <c r="P238" s="132"/>
      <c r="Q238" s="132"/>
      <c r="R238" s="132"/>
      <c r="S238" s="132"/>
      <c r="T238" s="132"/>
      <c r="U238" s="132"/>
      <c r="V238" s="132"/>
      <c r="W238" s="132"/>
      <c r="X238" s="132"/>
      <c r="Y238" s="132"/>
      <c r="Z238" s="132"/>
      <c r="AA238" s="132"/>
      <c r="AB238" s="132"/>
      <c r="AC238" s="132"/>
    </row>
    <row r="239" spans="1:29" ht="15" x14ac:dyDescent="0.3">
      <c r="A239" s="145"/>
      <c r="B239" s="145"/>
      <c r="C239" s="132"/>
      <c r="D239" s="132"/>
      <c r="E239" s="132"/>
      <c r="F239" s="132"/>
      <c r="G239" s="132"/>
      <c r="H239" s="132"/>
      <c r="I239" s="146"/>
      <c r="J239" s="132"/>
      <c r="K239" s="132"/>
      <c r="L239" s="132"/>
      <c r="M239" s="132"/>
      <c r="N239" s="132"/>
      <c r="O239" s="132"/>
      <c r="P239" s="132"/>
      <c r="Q239" s="132"/>
      <c r="R239" s="132"/>
      <c r="S239" s="132"/>
      <c r="T239" s="132"/>
      <c r="U239" s="132"/>
      <c r="V239" s="132"/>
      <c r="W239" s="132"/>
      <c r="X239" s="132"/>
      <c r="Y239" s="132"/>
      <c r="Z239" s="132"/>
      <c r="AA239" s="132"/>
      <c r="AB239" s="132"/>
      <c r="AC239" s="132"/>
    </row>
    <row r="240" spans="1:29" ht="15" x14ac:dyDescent="0.3">
      <c r="A240" s="145"/>
      <c r="B240" s="145"/>
      <c r="C240" s="132"/>
      <c r="D240" s="132"/>
      <c r="E240" s="132"/>
      <c r="F240" s="132"/>
      <c r="G240" s="132"/>
      <c r="H240" s="132"/>
      <c r="I240" s="146"/>
      <c r="J240" s="132"/>
      <c r="K240" s="132"/>
      <c r="L240" s="132"/>
      <c r="M240" s="132"/>
      <c r="N240" s="132"/>
      <c r="O240" s="132"/>
      <c r="P240" s="132"/>
      <c r="Q240" s="132"/>
      <c r="R240" s="132"/>
      <c r="S240" s="132"/>
      <c r="T240" s="132"/>
      <c r="U240" s="132"/>
      <c r="V240" s="132"/>
      <c r="W240" s="132"/>
      <c r="X240" s="132"/>
      <c r="Y240" s="132"/>
      <c r="Z240" s="132"/>
      <c r="AA240" s="132"/>
      <c r="AB240" s="132"/>
      <c r="AC240" s="132"/>
    </row>
    <row r="241" spans="1:29" ht="15" x14ac:dyDescent="0.3">
      <c r="A241" s="145"/>
      <c r="B241" s="145"/>
      <c r="C241" s="132"/>
      <c r="D241" s="132"/>
      <c r="E241" s="132"/>
      <c r="F241" s="132"/>
      <c r="G241" s="132"/>
      <c r="H241" s="132"/>
      <c r="I241" s="146"/>
      <c r="J241" s="132"/>
      <c r="K241" s="132"/>
      <c r="L241" s="132"/>
      <c r="M241" s="132"/>
      <c r="N241" s="132"/>
      <c r="O241" s="132"/>
      <c r="P241" s="132"/>
      <c r="Q241" s="132"/>
      <c r="R241" s="132"/>
      <c r="S241" s="132"/>
      <c r="T241" s="132"/>
      <c r="U241" s="132"/>
      <c r="V241" s="132"/>
      <c r="W241" s="132"/>
      <c r="X241" s="132"/>
      <c r="Y241" s="132"/>
      <c r="Z241" s="132"/>
      <c r="AA241" s="132"/>
      <c r="AB241" s="132"/>
      <c r="AC241" s="132"/>
    </row>
    <row r="242" spans="1:29" ht="15" x14ac:dyDescent="0.3">
      <c r="A242" s="145"/>
      <c r="B242" s="145"/>
      <c r="C242" s="132"/>
      <c r="D242" s="132"/>
      <c r="E242" s="132"/>
      <c r="F242" s="132"/>
      <c r="G242" s="132"/>
      <c r="H242" s="132"/>
      <c r="I242" s="146"/>
      <c r="J242" s="132"/>
      <c r="K242" s="132"/>
      <c r="L242" s="132"/>
      <c r="M242" s="132"/>
      <c r="N242" s="132"/>
      <c r="O242" s="132"/>
      <c r="P242" s="132"/>
      <c r="Q242" s="132"/>
      <c r="R242" s="132"/>
      <c r="S242" s="132"/>
      <c r="T242" s="132"/>
      <c r="U242" s="132"/>
      <c r="V242" s="132"/>
      <c r="W242" s="132"/>
      <c r="X242" s="132"/>
      <c r="Y242" s="132"/>
      <c r="Z242" s="132"/>
      <c r="AA242" s="132"/>
      <c r="AB242" s="132"/>
      <c r="AC242" s="132"/>
    </row>
    <row r="243" spans="1:29" ht="15" x14ac:dyDescent="0.3">
      <c r="A243" s="145"/>
      <c r="B243" s="145"/>
      <c r="C243" s="132"/>
      <c r="D243" s="132"/>
      <c r="E243" s="132"/>
      <c r="F243" s="132"/>
      <c r="G243" s="132"/>
      <c r="H243" s="132"/>
      <c r="I243" s="146"/>
      <c r="J243" s="132"/>
      <c r="K243" s="132"/>
      <c r="L243" s="132"/>
      <c r="M243" s="132"/>
      <c r="N243" s="132"/>
      <c r="O243" s="132"/>
      <c r="P243" s="132"/>
      <c r="Q243" s="132"/>
      <c r="R243" s="132"/>
      <c r="S243" s="132"/>
      <c r="T243" s="132"/>
      <c r="U243" s="132"/>
      <c r="V243" s="132"/>
      <c r="W243" s="132"/>
      <c r="X243" s="132"/>
      <c r="Y243" s="132"/>
      <c r="Z243" s="132"/>
      <c r="AA243" s="132"/>
      <c r="AB243" s="132"/>
      <c r="AC243" s="132"/>
    </row>
    <row r="244" spans="1:29" ht="15" x14ac:dyDescent="0.3">
      <c r="A244" s="145"/>
      <c r="B244" s="145"/>
      <c r="C244" s="132"/>
      <c r="D244" s="132"/>
      <c r="E244" s="132"/>
      <c r="F244" s="132"/>
      <c r="G244" s="132"/>
      <c r="H244" s="132"/>
      <c r="I244" s="146"/>
      <c r="J244" s="132"/>
      <c r="K244" s="132"/>
      <c r="L244" s="132"/>
      <c r="M244" s="132"/>
      <c r="N244" s="132"/>
      <c r="O244" s="132"/>
      <c r="P244" s="132"/>
      <c r="Q244" s="132"/>
      <c r="R244" s="132"/>
      <c r="S244" s="132"/>
      <c r="T244" s="132"/>
      <c r="U244" s="132"/>
      <c r="V244" s="132"/>
      <c r="W244" s="132"/>
      <c r="X244" s="132"/>
      <c r="Y244" s="132"/>
      <c r="Z244" s="132"/>
      <c r="AA244" s="132"/>
      <c r="AB244" s="132"/>
      <c r="AC244" s="132"/>
    </row>
    <row r="245" spans="1:29" ht="15" x14ac:dyDescent="0.3">
      <c r="A245" s="145"/>
      <c r="B245" s="145"/>
      <c r="C245" s="132"/>
      <c r="D245" s="132"/>
      <c r="E245" s="132"/>
      <c r="F245" s="132"/>
      <c r="G245" s="132"/>
      <c r="H245" s="132"/>
      <c r="I245" s="146"/>
      <c r="J245" s="132"/>
      <c r="K245" s="132"/>
      <c r="L245" s="132"/>
      <c r="M245" s="132"/>
      <c r="N245" s="132"/>
      <c r="O245" s="132"/>
      <c r="P245" s="132"/>
      <c r="Q245" s="132"/>
      <c r="R245" s="132"/>
      <c r="S245" s="132"/>
      <c r="T245" s="132"/>
      <c r="U245" s="132"/>
      <c r="V245" s="132"/>
      <c r="W245" s="132"/>
      <c r="X245" s="132"/>
      <c r="Y245" s="132"/>
      <c r="Z245" s="132"/>
      <c r="AA245" s="132"/>
      <c r="AB245" s="132"/>
      <c r="AC245" s="132"/>
    </row>
    <row r="246" spans="1:29" ht="15" x14ac:dyDescent="0.3">
      <c r="A246" s="145"/>
      <c r="B246" s="145"/>
      <c r="C246" s="132"/>
      <c r="D246" s="132"/>
      <c r="E246" s="132"/>
      <c r="F246" s="132"/>
      <c r="G246" s="132"/>
      <c r="H246" s="132"/>
      <c r="I246" s="146"/>
      <c r="J246" s="132"/>
      <c r="K246" s="132"/>
      <c r="L246" s="132"/>
      <c r="M246" s="132"/>
      <c r="N246" s="132"/>
      <c r="O246" s="132"/>
      <c r="P246" s="132"/>
      <c r="Q246" s="132"/>
      <c r="R246" s="132"/>
      <c r="S246" s="132"/>
      <c r="T246" s="132"/>
      <c r="U246" s="132"/>
      <c r="V246" s="132"/>
      <c r="W246" s="132"/>
      <c r="X246" s="132"/>
      <c r="Y246" s="132"/>
      <c r="Z246" s="132"/>
      <c r="AA246" s="132"/>
      <c r="AB246" s="132"/>
      <c r="AC246" s="132"/>
    </row>
    <row r="247" spans="1:29" ht="15" x14ac:dyDescent="0.3">
      <c r="A247" s="145"/>
      <c r="B247" s="145"/>
      <c r="C247" s="132"/>
      <c r="D247" s="132"/>
      <c r="E247" s="132"/>
      <c r="F247" s="132"/>
      <c r="G247" s="132"/>
      <c r="H247" s="132"/>
      <c r="I247" s="146"/>
      <c r="J247" s="132"/>
      <c r="K247" s="132"/>
      <c r="L247" s="132"/>
      <c r="M247" s="132"/>
      <c r="N247" s="132"/>
      <c r="O247" s="132"/>
      <c r="P247" s="132"/>
      <c r="Q247" s="132"/>
      <c r="R247" s="132"/>
      <c r="S247" s="132"/>
      <c r="T247" s="132"/>
      <c r="U247" s="132"/>
      <c r="V247" s="132"/>
      <c r="W247" s="132"/>
      <c r="X247" s="132"/>
      <c r="Y247" s="132"/>
      <c r="Z247" s="132"/>
      <c r="AA247" s="132"/>
      <c r="AB247" s="132"/>
      <c r="AC247" s="132"/>
    </row>
    <row r="248" spans="1:29" ht="15" x14ac:dyDescent="0.3">
      <c r="A248" s="145"/>
      <c r="B248" s="145"/>
      <c r="C248" s="132"/>
      <c r="D248" s="132"/>
      <c r="E248" s="132"/>
      <c r="F248" s="132"/>
      <c r="G248" s="132"/>
      <c r="H248" s="132"/>
      <c r="I248" s="146"/>
      <c r="J248" s="132"/>
      <c r="K248" s="132"/>
      <c r="L248" s="132"/>
      <c r="M248" s="132"/>
      <c r="N248" s="132"/>
      <c r="O248" s="132"/>
      <c r="P248" s="132"/>
      <c r="Q248" s="132"/>
      <c r="R248" s="132"/>
      <c r="S248" s="132"/>
      <c r="T248" s="132"/>
      <c r="U248" s="132"/>
      <c r="V248" s="132"/>
      <c r="W248" s="132"/>
      <c r="X248" s="132"/>
      <c r="Y248" s="132"/>
      <c r="Z248" s="132"/>
      <c r="AA248" s="132"/>
      <c r="AB248" s="132"/>
      <c r="AC248" s="132"/>
    </row>
    <row r="249" spans="1:29" ht="15" x14ac:dyDescent="0.3">
      <c r="A249" s="145"/>
      <c r="B249" s="145"/>
      <c r="C249" s="132"/>
      <c r="D249" s="132"/>
      <c r="E249" s="132"/>
      <c r="F249" s="132"/>
      <c r="G249" s="132"/>
      <c r="H249" s="132"/>
      <c r="I249" s="146"/>
      <c r="J249" s="132"/>
      <c r="K249" s="132"/>
      <c r="L249" s="132"/>
      <c r="M249" s="132"/>
      <c r="N249" s="132"/>
      <c r="O249" s="132"/>
      <c r="P249" s="132"/>
      <c r="Q249" s="132"/>
      <c r="R249" s="132"/>
      <c r="S249" s="132"/>
      <c r="T249" s="132"/>
      <c r="U249" s="132"/>
      <c r="V249" s="132"/>
      <c r="W249" s="132"/>
      <c r="X249" s="132"/>
      <c r="Y249" s="132"/>
      <c r="Z249" s="132"/>
      <c r="AA249" s="132"/>
      <c r="AB249" s="132"/>
      <c r="AC249" s="132"/>
    </row>
    <row r="250" spans="1:29" ht="15" x14ac:dyDescent="0.3">
      <c r="A250" s="145"/>
      <c r="B250" s="145"/>
      <c r="C250" s="132"/>
      <c r="D250" s="132"/>
      <c r="E250" s="132"/>
      <c r="F250" s="132"/>
      <c r="G250" s="132"/>
      <c r="H250" s="132"/>
      <c r="I250" s="146"/>
      <c r="J250" s="132"/>
      <c r="K250" s="132"/>
      <c r="L250" s="132"/>
      <c r="M250" s="132"/>
      <c r="N250" s="132"/>
      <c r="O250" s="132"/>
      <c r="P250" s="132"/>
      <c r="Q250" s="132"/>
      <c r="R250" s="132"/>
      <c r="S250" s="132"/>
      <c r="T250" s="132"/>
      <c r="U250" s="132"/>
      <c r="V250" s="132"/>
      <c r="W250" s="132"/>
      <c r="X250" s="132"/>
      <c r="Y250" s="132"/>
      <c r="Z250" s="132"/>
      <c r="AA250" s="132"/>
      <c r="AB250" s="132"/>
      <c r="AC250" s="132"/>
    </row>
    <row r="251" spans="1:29" ht="15" x14ac:dyDescent="0.3">
      <c r="A251" s="145"/>
      <c r="B251" s="145"/>
      <c r="C251" s="132"/>
      <c r="D251" s="132"/>
      <c r="E251" s="132"/>
      <c r="F251" s="132"/>
      <c r="G251" s="132"/>
      <c r="H251" s="132"/>
      <c r="I251" s="146"/>
      <c r="J251" s="132"/>
      <c r="K251" s="132"/>
      <c r="L251" s="132"/>
      <c r="M251" s="132"/>
      <c r="N251" s="132"/>
      <c r="O251" s="132"/>
      <c r="P251" s="132"/>
      <c r="Q251" s="132"/>
      <c r="R251" s="132"/>
      <c r="S251" s="132"/>
      <c r="T251" s="132"/>
      <c r="U251" s="132"/>
      <c r="V251" s="132"/>
      <c r="W251" s="132"/>
      <c r="X251" s="132"/>
      <c r="Y251" s="132"/>
      <c r="Z251" s="132"/>
      <c r="AA251" s="132"/>
      <c r="AB251" s="132"/>
      <c r="AC251" s="132"/>
    </row>
    <row r="252" spans="1:29" ht="15" x14ac:dyDescent="0.3">
      <c r="A252" s="145"/>
      <c r="B252" s="145"/>
      <c r="C252" s="132"/>
      <c r="D252" s="132"/>
      <c r="E252" s="132"/>
      <c r="F252" s="132"/>
      <c r="G252" s="132"/>
      <c r="H252" s="132"/>
      <c r="I252" s="146"/>
      <c r="J252" s="132"/>
      <c r="K252" s="132"/>
      <c r="L252" s="132"/>
      <c r="M252" s="132"/>
      <c r="N252" s="132"/>
      <c r="O252" s="132"/>
      <c r="P252" s="132"/>
      <c r="Q252" s="132"/>
      <c r="R252" s="132"/>
      <c r="S252" s="132"/>
      <c r="T252" s="132"/>
      <c r="U252" s="132"/>
      <c r="V252" s="132"/>
      <c r="W252" s="132"/>
      <c r="X252" s="132"/>
      <c r="Y252" s="132"/>
      <c r="Z252" s="132"/>
      <c r="AA252" s="132"/>
      <c r="AB252" s="132"/>
      <c r="AC252" s="132"/>
    </row>
    <row r="253" spans="1:29" ht="15" x14ac:dyDescent="0.3">
      <c r="A253" s="145"/>
      <c r="B253" s="145"/>
      <c r="C253" s="132"/>
      <c r="D253" s="132"/>
      <c r="E253" s="132"/>
      <c r="F253" s="132"/>
      <c r="G253" s="132"/>
      <c r="H253" s="132"/>
      <c r="I253" s="146"/>
      <c r="J253" s="132"/>
      <c r="K253" s="132"/>
      <c r="L253" s="132"/>
      <c r="M253" s="132"/>
      <c r="N253" s="132"/>
      <c r="O253" s="132"/>
      <c r="P253" s="132"/>
      <c r="Q253" s="132"/>
      <c r="R253" s="132"/>
      <c r="S253" s="132"/>
      <c r="T253" s="132"/>
      <c r="U253" s="132"/>
      <c r="V253" s="132"/>
      <c r="W253" s="132"/>
      <c r="X253" s="132"/>
      <c r="Y253" s="132"/>
      <c r="Z253" s="132"/>
      <c r="AA253" s="132"/>
      <c r="AB253" s="132"/>
      <c r="AC253" s="132"/>
    </row>
    <row r="254" spans="1:29" ht="15" x14ac:dyDescent="0.3">
      <c r="A254" s="145"/>
      <c r="B254" s="145"/>
      <c r="C254" s="132"/>
      <c r="D254" s="132"/>
      <c r="E254" s="132"/>
      <c r="F254" s="132"/>
      <c r="G254" s="132"/>
      <c r="H254" s="132"/>
      <c r="I254" s="146"/>
      <c r="J254" s="132"/>
      <c r="K254" s="132"/>
      <c r="L254" s="132"/>
      <c r="M254" s="132"/>
      <c r="N254" s="132"/>
      <c r="O254" s="132"/>
      <c r="P254" s="132"/>
      <c r="Q254" s="132"/>
      <c r="R254" s="132"/>
      <c r="S254" s="132"/>
      <c r="T254" s="132"/>
      <c r="U254" s="132"/>
      <c r="V254" s="132"/>
      <c r="W254" s="132"/>
      <c r="X254" s="132"/>
      <c r="Y254" s="132"/>
      <c r="Z254" s="132"/>
      <c r="AA254" s="132"/>
      <c r="AB254" s="132"/>
      <c r="AC254" s="132"/>
    </row>
    <row r="255" spans="1:29" ht="15" x14ac:dyDescent="0.3">
      <c r="A255" s="145"/>
      <c r="B255" s="145"/>
      <c r="C255" s="132"/>
      <c r="D255" s="132"/>
      <c r="E255" s="132"/>
      <c r="F255" s="132"/>
      <c r="G255" s="132"/>
      <c r="H255" s="132"/>
      <c r="I255" s="146"/>
      <c r="J255" s="132"/>
      <c r="K255" s="132"/>
      <c r="L255" s="132"/>
      <c r="M255" s="132"/>
      <c r="N255" s="132"/>
      <c r="O255" s="132"/>
      <c r="P255" s="132"/>
      <c r="Q255" s="132"/>
      <c r="R255" s="132"/>
      <c r="S255" s="132"/>
      <c r="T255" s="132"/>
      <c r="U255" s="132"/>
      <c r="V255" s="132"/>
      <c r="W255" s="132"/>
      <c r="X255" s="132"/>
      <c r="Y255" s="132"/>
      <c r="Z255" s="132"/>
      <c r="AA255" s="132"/>
      <c r="AB255" s="132"/>
      <c r="AC255" s="132"/>
    </row>
    <row r="256" spans="1:29" ht="15" x14ac:dyDescent="0.3">
      <c r="A256" s="145"/>
      <c r="B256" s="145"/>
      <c r="C256" s="132"/>
      <c r="D256" s="132"/>
      <c r="E256" s="132"/>
      <c r="F256" s="132"/>
      <c r="G256" s="132"/>
      <c r="H256" s="132"/>
      <c r="I256" s="146"/>
      <c r="J256" s="132"/>
      <c r="K256" s="132"/>
      <c r="L256" s="132"/>
      <c r="M256" s="132"/>
      <c r="N256" s="132"/>
      <c r="O256" s="132"/>
      <c r="P256" s="132"/>
      <c r="Q256" s="132"/>
      <c r="R256" s="132"/>
      <c r="S256" s="132"/>
      <c r="T256" s="132"/>
      <c r="U256" s="132"/>
      <c r="V256" s="132"/>
      <c r="W256" s="132"/>
      <c r="X256" s="132"/>
      <c r="Y256" s="132"/>
      <c r="Z256" s="132"/>
      <c r="AA256" s="132"/>
      <c r="AB256" s="132"/>
      <c r="AC256" s="132"/>
    </row>
    <row r="257" spans="1:29" ht="15" x14ac:dyDescent="0.3">
      <c r="A257" s="145"/>
      <c r="B257" s="145"/>
      <c r="C257" s="132"/>
      <c r="D257" s="132"/>
      <c r="E257" s="132"/>
      <c r="F257" s="132"/>
      <c r="G257" s="132"/>
      <c r="H257" s="132"/>
      <c r="I257" s="146"/>
      <c r="J257" s="132"/>
      <c r="K257" s="132"/>
      <c r="L257" s="132"/>
      <c r="M257" s="132"/>
      <c r="N257" s="132"/>
      <c r="O257" s="132"/>
      <c r="P257" s="132"/>
      <c r="Q257" s="132"/>
      <c r="R257" s="132"/>
      <c r="S257" s="132"/>
      <c r="T257" s="132"/>
      <c r="U257" s="132"/>
      <c r="V257" s="132"/>
      <c r="W257" s="132"/>
      <c r="X257" s="132"/>
      <c r="Y257" s="132"/>
      <c r="Z257" s="132"/>
      <c r="AA257" s="132"/>
      <c r="AB257" s="132"/>
      <c r="AC257" s="132"/>
    </row>
    <row r="258" spans="1:29" ht="15" x14ac:dyDescent="0.3">
      <c r="A258" s="145"/>
      <c r="B258" s="145"/>
      <c r="C258" s="132"/>
      <c r="D258" s="132"/>
      <c r="E258" s="132"/>
      <c r="F258" s="132"/>
      <c r="G258" s="132"/>
      <c r="H258" s="132"/>
      <c r="I258" s="146"/>
      <c r="J258" s="132"/>
      <c r="K258" s="132"/>
      <c r="L258" s="132"/>
      <c r="M258" s="132"/>
      <c r="N258" s="132"/>
      <c r="O258" s="132"/>
      <c r="P258" s="132"/>
      <c r="Q258" s="132"/>
      <c r="R258" s="132"/>
      <c r="S258" s="132"/>
      <c r="T258" s="132"/>
      <c r="U258" s="132"/>
      <c r="V258" s="132"/>
      <c r="W258" s="132"/>
      <c r="X258" s="132"/>
      <c r="Y258" s="132"/>
      <c r="Z258" s="132"/>
      <c r="AA258" s="132"/>
      <c r="AB258" s="132"/>
      <c r="AC258" s="132"/>
    </row>
    <row r="259" spans="1:29" ht="15" x14ac:dyDescent="0.3">
      <c r="A259" s="145"/>
      <c r="B259" s="145"/>
      <c r="C259" s="132"/>
      <c r="D259" s="132"/>
      <c r="E259" s="132"/>
      <c r="F259" s="132"/>
      <c r="G259" s="132"/>
      <c r="H259" s="132"/>
      <c r="I259" s="146"/>
      <c r="J259" s="132"/>
      <c r="K259" s="132"/>
      <c r="L259" s="132"/>
      <c r="M259" s="132"/>
      <c r="N259" s="132"/>
      <c r="O259" s="132"/>
      <c r="P259" s="132"/>
      <c r="Q259" s="132"/>
      <c r="R259" s="132"/>
      <c r="S259" s="132"/>
      <c r="T259" s="132"/>
      <c r="U259" s="132"/>
      <c r="V259" s="132"/>
      <c r="W259" s="132"/>
      <c r="X259" s="132"/>
      <c r="Y259" s="132"/>
      <c r="Z259" s="132"/>
      <c r="AA259" s="132"/>
      <c r="AB259" s="132"/>
      <c r="AC259" s="132"/>
    </row>
    <row r="260" spans="1:29" ht="15" x14ac:dyDescent="0.3">
      <c r="A260" s="145"/>
      <c r="B260" s="145"/>
      <c r="C260" s="132"/>
      <c r="D260" s="132"/>
      <c r="E260" s="132"/>
      <c r="F260" s="132"/>
      <c r="G260" s="132"/>
      <c r="H260" s="132"/>
      <c r="I260" s="146"/>
      <c r="J260" s="132"/>
      <c r="K260" s="132"/>
      <c r="L260" s="132"/>
      <c r="M260" s="132"/>
      <c r="N260" s="132"/>
      <c r="O260" s="132"/>
      <c r="P260" s="132"/>
      <c r="Q260" s="132"/>
      <c r="R260" s="132"/>
      <c r="S260" s="132"/>
      <c r="T260" s="132"/>
      <c r="U260" s="132"/>
      <c r="V260" s="132"/>
      <c r="W260" s="132"/>
      <c r="X260" s="132"/>
      <c r="Y260" s="132"/>
      <c r="Z260" s="132"/>
      <c r="AA260" s="132"/>
      <c r="AB260" s="132"/>
      <c r="AC260" s="132"/>
    </row>
    <row r="261" spans="1:29" ht="15" x14ac:dyDescent="0.3">
      <c r="A261" s="145"/>
      <c r="B261" s="145"/>
      <c r="C261" s="132"/>
      <c r="D261" s="132"/>
      <c r="E261" s="132"/>
      <c r="F261" s="132"/>
      <c r="G261" s="132"/>
      <c r="H261" s="132"/>
      <c r="I261" s="146"/>
      <c r="J261" s="132"/>
      <c r="K261" s="132"/>
      <c r="L261" s="132"/>
      <c r="M261" s="132"/>
      <c r="N261" s="132"/>
      <c r="O261" s="132"/>
      <c r="P261" s="132"/>
      <c r="Q261" s="132"/>
      <c r="R261" s="132"/>
      <c r="S261" s="132"/>
      <c r="T261" s="132"/>
      <c r="U261" s="132"/>
      <c r="V261" s="132"/>
      <c r="W261" s="132"/>
      <c r="X261" s="132"/>
      <c r="Y261" s="132"/>
      <c r="Z261" s="132"/>
      <c r="AA261" s="132"/>
      <c r="AB261" s="132"/>
      <c r="AC261" s="132"/>
    </row>
    <row r="262" spans="1:29" ht="15" x14ac:dyDescent="0.3">
      <c r="A262" s="145"/>
      <c r="B262" s="145"/>
      <c r="C262" s="132"/>
      <c r="D262" s="132"/>
      <c r="E262" s="132"/>
      <c r="F262" s="132"/>
      <c r="G262" s="132"/>
      <c r="H262" s="132"/>
      <c r="I262" s="146"/>
      <c r="J262" s="132"/>
      <c r="K262" s="132"/>
      <c r="L262" s="132"/>
      <c r="M262" s="132"/>
      <c r="N262" s="132"/>
      <c r="O262" s="132"/>
      <c r="P262" s="132"/>
      <c r="Q262" s="132"/>
      <c r="R262" s="132"/>
      <c r="S262" s="132"/>
      <c r="T262" s="132"/>
      <c r="U262" s="132"/>
      <c r="V262" s="132"/>
      <c r="W262" s="132"/>
      <c r="X262" s="132"/>
      <c r="Y262" s="132"/>
      <c r="Z262" s="132"/>
      <c r="AA262" s="132"/>
      <c r="AB262" s="132"/>
      <c r="AC262" s="132"/>
    </row>
    <row r="263" spans="1:29" ht="15" x14ac:dyDescent="0.3">
      <c r="A263" s="145"/>
      <c r="B263" s="145"/>
      <c r="C263" s="132"/>
      <c r="D263" s="132"/>
      <c r="E263" s="132"/>
      <c r="F263" s="132"/>
      <c r="G263" s="132"/>
      <c r="H263" s="132"/>
      <c r="I263" s="146"/>
      <c r="J263" s="132"/>
      <c r="K263" s="132"/>
      <c r="L263" s="132"/>
      <c r="M263" s="132"/>
      <c r="N263" s="132"/>
      <c r="O263" s="132"/>
      <c r="P263" s="132"/>
      <c r="Q263" s="132"/>
      <c r="R263" s="132"/>
      <c r="S263" s="132"/>
      <c r="T263" s="132"/>
      <c r="U263" s="132"/>
      <c r="V263" s="132"/>
      <c r="W263" s="132"/>
      <c r="X263" s="132"/>
      <c r="Y263" s="132"/>
      <c r="Z263" s="132"/>
      <c r="AA263" s="132"/>
      <c r="AB263" s="132"/>
      <c r="AC263" s="132"/>
    </row>
    <row r="264" spans="1:29" ht="15" x14ac:dyDescent="0.3">
      <c r="A264" s="145"/>
      <c r="B264" s="145"/>
      <c r="C264" s="132"/>
      <c r="D264" s="132"/>
      <c r="E264" s="132"/>
      <c r="F264" s="132"/>
      <c r="G264" s="132"/>
      <c r="H264" s="132"/>
      <c r="I264" s="146"/>
      <c r="J264" s="132"/>
      <c r="K264" s="132"/>
      <c r="L264" s="132"/>
      <c r="M264" s="132"/>
      <c r="N264" s="132"/>
      <c r="O264" s="132"/>
      <c r="P264" s="132"/>
      <c r="Q264" s="132"/>
      <c r="R264" s="132"/>
      <c r="S264" s="132"/>
      <c r="T264" s="132"/>
      <c r="U264" s="132"/>
      <c r="V264" s="132"/>
      <c r="W264" s="132"/>
      <c r="X264" s="132"/>
      <c r="Y264" s="132"/>
      <c r="Z264" s="132"/>
      <c r="AA264" s="132"/>
      <c r="AB264" s="132"/>
      <c r="AC264" s="132"/>
    </row>
    <row r="265" spans="1:29" ht="15" x14ac:dyDescent="0.3">
      <c r="A265" s="145"/>
      <c r="B265" s="145"/>
      <c r="C265" s="132"/>
      <c r="D265" s="132"/>
      <c r="E265" s="132"/>
      <c r="F265" s="132"/>
      <c r="G265" s="132"/>
      <c r="H265" s="132"/>
      <c r="I265" s="146"/>
      <c r="J265" s="132"/>
      <c r="K265" s="132"/>
      <c r="L265" s="132"/>
      <c r="M265" s="132"/>
      <c r="N265" s="132"/>
      <c r="O265" s="132"/>
      <c r="P265" s="132"/>
      <c r="Q265" s="132"/>
      <c r="R265" s="132"/>
      <c r="S265" s="132"/>
      <c r="T265" s="132"/>
      <c r="U265" s="132"/>
      <c r="V265" s="132"/>
      <c r="W265" s="132"/>
      <c r="X265" s="132"/>
      <c r="Y265" s="132"/>
      <c r="Z265" s="132"/>
      <c r="AA265" s="132"/>
      <c r="AB265" s="132"/>
      <c r="AC265" s="132"/>
    </row>
    <row r="266" spans="1:29" ht="15" x14ac:dyDescent="0.3">
      <c r="A266" s="145"/>
      <c r="B266" s="145"/>
      <c r="C266" s="132"/>
      <c r="D266" s="132"/>
      <c r="E266" s="132"/>
      <c r="F266" s="132"/>
      <c r="G266" s="132"/>
      <c r="H266" s="132"/>
      <c r="I266" s="146"/>
      <c r="J266" s="132"/>
      <c r="K266" s="132"/>
      <c r="L266" s="132"/>
      <c r="M266" s="132"/>
      <c r="N266" s="132"/>
      <c r="O266" s="132"/>
      <c r="P266" s="132"/>
      <c r="Q266" s="132"/>
      <c r="R266" s="132"/>
      <c r="S266" s="132"/>
      <c r="T266" s="132"/>
      <c r="U266" s="132"/>
      <c r="V266" s="132"/>
      <c r="W266" s="132"/>
      <c r="X266" s="132"/>
      <c r="Y266" s="132"/>
      <c r="Z266" s="132"/>
      <c r="AA266" s="132"/>
      <c r="AB266" s="132"/>
      <c r="AC266" s="132"/>
    </row>
    <row r="267" spans="1:29" ht="15" x14ac:dyDescent="0.3">
      <c r="A267" s="145"/>
      <c r="B267" s="145"/>
      <c r="C267" s="132"/>
      <c r="D267" s="132"/>
      <c r="E267" s="132"/>
      <c r="F267" s="132"/>
      <c r="G267" s="132"/>
      <c r="H267" s="132"/>
      <c r="I267" s="146"/>
      <c r="J267" s="132"/>
      <c r="K267" s="132"/>
      <c r="L267" s="132"/>
      <c r="M267" s="132"/>
      <c r="N267" s="132"/>
      <c r="O267" s="132"/>
      <c r="P267" s="132"/>
      <c r="Q267" s="132"/>
      <c r="R267" s="132"/>
      <c r="S267" s="132"/>
      <c r="T267" s="132"/>
      <c r="U267" s="132"/>
      <c r="V267" s="132"/>
      <c r="W267" s="132"/>
      <c r="X267" s="132"/>
      <c r="Y267" s="132"/>
      <c r="Z267" s="132"/>
      <c r="AA267" s="132"/>
      <c r="AB267" s="132"/>
      <c r="AC267" s="132"/>
    </row>
    <row r="268" spans="1:29" ht="15" x14ac:dyDescent="0.3">
      <c r="A268" s="145"/>
      <c r="B268" s="145"/>
      <c r="C268" s="132"/>
      <c r="D268" s="132"/>
      <c r="E268" s="132"/>
      <c r="F268" s="132"/>
      <c r="G268" s="132"/>
      <c r="H268" s="132"/>
      <c r="I268" s="146"/>
      <c r="J268" s="132"/>
      <c r="K268" s="132"/>
      <c r="L268" s="132"/>
      <c r="M268" s="132"/>
      <c r="N268" s="132"/>
      <c r="O268" s="132"/>
      <c r="P268" s="132"/>
      <c r="Q268" s="132"/>
      <c r="R268" s="132"/>
      <c r="S268" s="132"/>
      <c r="T268" s="132"/>
      <c r="U268" s="132"/>
      <c r="V268" s="132"/>
      <c r="W268" s="132"/>
      <c r="X268" s="132"/>
      <c r="Y268" s="132"/>
      <c r="Z268" s="132"/>
      <c r="AA268" s="132"/>
      <c r="AB268" s="132"/>
      <c r="AC268" s="132"/>
    </row>
    <row r="269" spans="1:29" ht="15" x14ac:dyDescent="0.3">
      <c r="A269" s="145"/>
      <c r="B269" s="145"/>
      <c r="C269" s="132"/>
      <c r="D269" s="132"/>
      <c r="E269" s="132"/>
      <c r="F269" s="132"/>
      <c r="G269" s="132"/>
      <c r="H269" s="132"/>
      <c r="I269" s="146"/>
      <c r="J269" s="132"/>
      <c r="K269" s="132"/>
      <c r="L269" s="132"/>
      <c r="M269" s="132"/>
      <c r="N269" s="132"/>
      <c r="O269" s="132"/>
      <c r="P269" s="132"/>
      <c r="Q269" s="132"/>
      <c r="R269" s="132"/>
      <c r="S269" s="132"/>
      <c r="T269" s="132"/>
      <c r="U269" s="132"/>
      <c r="V269" s="132"/>
      <c r="W269" s="132"/>
      <c r="X269" s="132"/>
      <c r="Y269" s="132"/>
      <c r="Z269" s="132"/>
      <c r="AA269" s="132"/>
      <c r="AB269" s="132"/>
      <c r="AC269" s="132"/>
    </row>
    <row r="270" spans="1:29" ht="15" x14ac:dyDescent="0.3">
      <c r="A270" s="145"/>
      <c r="B270" s="145"/>
      <c r="C270" s="132"/>
      <c r="D270" s="132"/>
      <c r="E270" s="132"/>
      <c r="F270" s="132"/>
      <c r="G270" s="132"/>
      <c r="H270" s="132"/>
      <c r="I270" s="146"/>
      <c r="J270" s="132"/>
      <c r="K270" s="132"/>
      <c r="L270" s="132"/>
      <c r="M270" s="132"/>
      <c r="N270" s="132"/>
      <c r="O270" s="132"/>
      <c r="P270" s="132"/>
      <c r="Q270" s="132"/>
      <c r="R270" s="132"/>
      <c r="S270" s="132"/>
      <c r="T270" s="132"/>
      <c r="U270" s="132"/>
      <c r="V270" s="132"/>
      <c r="W270" s="132"/>
      <c r="X270" s="132"/>
      <c r="Y270" s="132"/>
      <c r="Z270" s="132"/>
      <c r="AA270" s="132"/>
      <c r="AB270" s="132"/>
      <c r="AC270" s="132"/>
    </row>
    <row r="271" spans="1:29" ht="15" x14ac:dyDescent="0.3">
      <c r="A271" s="145"/>
      <c r="B271" s="145"/>
      <c r="C271" s="132"/>
      <c r="D271" s="132"/>
      <c r="E271" s="132"/>
      <c r="F271" s="132"/>
      <c r="G271" s="132"/>
      <c r="H271" s="132"/>
      <c r="I271" s="146"/>
      <c r="J271" s="132"/>
      <c r="K271" s="132"/>
      <c r="L271" s="132"/>
      <c r="M271" s="132"/>
      <c r="N271" s="132"/>
      <c r="O271" s="132"/>
      <c r="P271" s="132"/>
      <c r="Q271" s="132"/>
      <c r="R271" s="132"/>
      <c r="S271" s="132"/>
      <c r="T271" s="132"/>
      <c r="U271" s="132"/>
      <c r="V271" s="132"/>
      <c r="W271" s="132"/>
      <c r="X271" s="132"/>
      <c r="Y271" s="132"/>
      <c r="Z271" s="132"/>
      <c r="AA271" s="132"/>
      <c r="AB271" s="132"/>
      <c r="AC271" s="132"/>
    </row>
    <row r="272" spans="1:29" ht="15" x14ac:dyDescent="0.3">
      <c r="A272" s="145"/>
      <c r="B272" s="145"/>
      <c r="C272" s="132"/>
      <c r="D272" s="132"/>
      <c r="E272" s="132"/>
      <c r="F272" s="132"/>
      <c r="G272" s="132"/>
      <c r="H272" s="132"/>
      <c r="I272" s="146"/>
      <c r="J272" s="132"/>
      <c r="K272" s="132"/>
      <c r="L272" s="132"/>
      <c r="M272" s="132"/>
      <c r="N272" s="132"/>
      <c r="O272" s="132"/>
      <c r="P272" s="132"/>
      <c r="Q272" s="132"/>
      <c r="R272" s="132"/>
      <c r="S272" s="132"/>
      <c r="T272" s="132"/>
      <c r="U272" s="132"/>
      <c r="V272" s="132"/>
      <c r="W272" s="132"/>
      <c r="X272" s="132"/>
      <c r="Y272" s="132"/>
      <c r="Z272" s="132"/>
      <c r="AA272" s="132"/>
      <c r="AB272" s="132"/>
      <c r="AC272" s="132"/>
    </row>
    <row r="273" spans="1:29" ht="15" x14ac:dyDescent="0.3">
      <c r="A273" s="145"/>
      <c r="B273" s="145"/>
      <c r="C273" s="132"/>
      <c r="D273" s="132"/>
      <c r="E273" s="132"/>
      <c r="F273" s="132"/>
      <c r="G273" s="132"/>
      <c r="H273" s="132"/>
      <c r="I273" s="146"/>
      <c r="J273" s="132"/>
      <c r="K273" s="132"/>
      <c r="L273" s="132"/>
      <c r="M273" s="132"/>
      <c r="N273" s="132"/>
      <c r="O273" s="132"/>
      <c r="P273" s="132"/>
      <c r="Q273" s="132"/>
      <c r="R273" s="132"/>
      <c r="S273" s="132"/>
      <c r="T273" s="132"/>
      <c r="U273" s="132"/>
      <c r="V273" s="132"/>
      <c r="W273" s="132"/>
      <c r="X273" s="132"/>
      <c r="Y273" s="132"/>
      <c r="Z273" s="132"/>
      <c r="AA273" s="132"/>
      <c r="AB273" s="132"/>
      <c r="AC273" s="132"/>
    </row>
    <row r="274" spans="1:29" ht="15" x14ac:dyDescent="0.3">
      <c r="A274" s="145"/>
      <c r="B274" s="145"/>
      <c r="C274" s="132"/>
      <c r="D274" s="132"/>
      <c r="E274" s="132"/>
      <c r="F274" s="132"/>
      <c r="G274" s="132"/>
      <c r="H274" s="132"/>
      <c r="I274" s="146"/>
      <c r="J274" s="132"/>
      <c r="K274" s="132"/>
      <c r="L274" s="132"/>
      <c r="M274" s="132"/>
      <c r="N274" s="132"/>
      <c r="O274" s="132"/>
      <c r="P274" s="132"/>
      <c r="Q274" s="132"/>
      <c r="R274" s="132"/>
      <c r="S274" s="132"/>
      <c r="T274" s="132"/>
      <c r="U274" s="132"/>
      <c r="V274" s="132"/>
      <c r="W274" s="132"/>
      <c r="X274" s="132"/>
      <c r="Y274" s="132"/>
      <c r="Z274" s="132"/>
      <c r="AA274" s="132"/>
      <c r="AB274" s="132"/>
      <c r="AC274" s="132"/>
    </row>
    <row r="275" spans="1:29" ht="15" x14ac:dyDescent="0.3">
      <c r="A275" s="145"/>
      <c r="B275" s="145"/>
      <c r="C275" s="132"/>
      <c r="D275" s="132"/>
      <c r="E275" s="132"/>
      <c r="F275" s="132"/>
      <c r="G275" s="132"/>
      <c r="H275" s="132"/>
      <c r="I275" s="146"/>
      <c r="J275" s="132"/>
      <c r="K275" s="132"/>
      <c r="L275" s="132"/>
      <c r="M275" s="132"/>
      <c r="N275" s="132"/>
      <c r="O275" s="132"/>
      <c r="P275" s="132"/>
      <c r="Q275" s="132"/>
      <c r="R275" s="132"/>
      <c r="S275" s="132"/>
      <c r="T275" s="132"/>
      <c r="U275" s="132"/>
      <c r="V275" s="132"/>
      <c r="W275" s="132"/>
      <c r="X275" s="132"/>
      <c r="Y275" s="132"/>
      <c r="Z275" s="132"/>
      <c r="AA275" s="132"/>
      <c r="AB275" s="132"/>
      <c r="AC275" s="132"/>
    </row>
    <row r="276" spans="1:29" ht="15" x14ac:dyDescent="0.3">
      <c r="A276" s="145"/>
      <c r="B276" s="145"/>
      <c r="C276" s="132"/>
      <c r="D276" s="132"/>
      <c r="E276" s="132"/>
      <c r="F276" s="132"/>
      <c r="G276" s="132"/>
      <c r="H276" s="132"/>
      <c r="I276" s="146"/>
      <c r="J276" s="132"/>
      <c r="K276" s="132"/>
      <c r="L276" s="132"/>
      <c r="M276" s="132"/>
      <c r="N276" s="132"/>
      <c r="O276" s="132"/>
      <c r="P276" s="132"/>
      <c r="Q276" s="132"/>
      <c r="R276" s="132"/>
      <c r="S276" s="132"/>
      <c r="T276" s="132"/>
      <c r="U276" s="132"/>
      <c r="V276" s="132"/>
      <c r="W276" s="132"/>
      <c r="X276" s="132"/>
      <c r="Y276" s="132"/>
      <c r="Z276" s="132"/>
      <c r="AA276" s="132"/>
      <c r="AB276" s="132"/>
      <c r="AC276" s="132"/>
    </row>
    <row r="277" spans="1:29" ht="15" x14ac:dyDescent="0.3">
      <c r="A277" s="145"/>
      <c r="B277" s="145"/>
      <c r="C277" s="132"/>
      <c r="D277" s="132"/>
      <c r="E277" s="132"/>
      <c r="F277" s="132"/>
      <c r="G277" s="132"/>
      <c r="H277" s="132"/>
      <c r="I277" s="146"/>
      <c r="J277" s="132"/>
      <c r="K277" s="132"/>
      <c r="L277" s="132"/>
      <c r="M277" s="132"/>
      <c r="N277" s="132"/>
      <c r="O277" s="132"/>
      <c r="P277" s="132"/>
      <c r="Q277" s="132"/>
      <c r="R277" s="132"/>
      <c r="S277" s="132"/>
      <c r="T277" s="132"/>
      <c r="U277" s="132"/>
      <c r="V277" s="132"/>
      <c r="W277" s="132"/>
      <c r="X277" s="132"/>
      <c r="Y277" s="132"/>
      <c r="Z277" s="132"/>
      <c r="AA277" s="132"/>
      <c r="AB277" s="132"/>
      <c r="AC277" s="132"/>
    </row>
    <row r="278" spans="1:29" ht="15" x14ac:dyDescent="0.3">
      <c r="A278" s="145"/>
      <c r="B278" s="145"/>
      <c r="C278" s="132"/>
      <c r="D278" s="132"/>
      <c r="E278" s="132"/>
      <c r="F278" s="132"/>
      <c r="G278" s="132"/>
      <c r="H278" s="132"/>
      <c r="I278" s="146"/>
      <c r="J278" s="132"/>
      <c r="K278" s="132"/>
      <c r="L278" s="132"/>
      <c r="M278" s="132"/>
      <c r="N278" s="132"/>
      <c r="O278" s="132"/>
      <c r="P278" s="132"/>
      <c r="Q278" s="132"/>
      <c r="R278" s="132"/>
      <c r="S278" s="132"/>
      <c r="T278" s="132"/>
      <c r="U278" s="132"/>
      <c r="V278" s="132"/>
      <c r="W278" s="132"/>
      <c r="X278" s="132"/>
      <c r="Y278" s="132"/>
      <c r="Z278" s="132"/>
      <c r="AA278" s="132"/>
      <c r="AB278" s="132"/>
      <c r="AC278" s="132"/>
    </row>
    <row r="279" spans="1:29" ht="15" x14ac:dyDescent="0.3">
      <c r="A279" s="145"/>
      <c r="B279" s="145"/>
      <c r="C279" s="132"/>
      <c r="D279" s="132"/>
      <c r="E279" s="132"/>
      <c r="F279" s="132"/>
      <c r="G279" s="132"/>
      <c r="H279" s="132"/>
      <c r="I279" s="146"/>
      <c r="J279" s="132"/>
      <c r="K279" s="132"/>
      <c r="L279" s="132"/>
      <c r="M279" s="132"/>
      <c r="N279" s="132"/>
      <c r="O279" s="132"/>
      <c r="P279" s="132"/>
      <c r="Q279" s="132"/>
      <c r="R279" s="132"/>
      <c r="S279" s="132"/>
      <c r="T279" s="132"/>
      <c r="U279" s="132"/>
      <c r="V279" s="132"/>
      <c r="W279" s="132"/>
      <c r="X279" s="132"/>
      <c r="Y279" s="132"/>
      <c r="Z279" s="132"/>
      <c r="AA279" s="132"/>
      <c r="AB279" s="132"/>
      <c r="AC279" s="132"/>
    </row>
    <row r="280" spans="1:29" ht="15" x14ac:dyDescent="0.3">
      <c r="A280" s="145"/>
      <c r="B280" s="145"/>
      <c r="C280" s="132"/>
      <c r="D280" s="132"/>
      <c r="E280" s="132"/>
      <c r="F280" s="132"/>
      <c r="G280" s="132"/>
      <c r="H280" s="132"/>
      <c r="I280" s="146"/>
      <c r="J280" s="132"/>
      <c r="K280" s="132"/>
      <c r="L280" s="132"/>
      <c r="M280" s="132"/>
      <c r="N280" s="132"/>
      <c r="O280" s="132"/>
      <c r="P280" s="132"/>
      <c r="Q280" s="132"/>
      <c r="R280" s="132"/>
      <c r="S280" s="132"/>
      <c r="T280" s="132"/>
      <c r="U280" s="132"/>
      <c r="V280" s="132"/>
      <c r="W280" s="132"/>
      <c r="X280" s="132"/>
      <c r="Y280" s="132"/>
      <c r="Z280" s="132"/>
      <c r="AA280" s="132"/>
      <c r="AB280" s="132"/>
      <c r="AC280" s="132"/>
    </row>
    <row r="281" spans="1:29" ht="15" x14ac:dyDescent="0.3">
      <c r="A281" s="145"/>
      <c r="B281" s="145"/>
      <c r="C281" s="132"/>
      <c r="D281" s="132"/>
      <c r="E281" s="132"/>
      <c r="F281" s="132"/>
      <c r="G281" s="132"/>
      <c r="H281" s="132"/>
      <c r="I281" s="146"/>
      <c r="J281" s="132"/>
      <c r="K281" s="132"/>
      <c r="L281" s="132"/>
      <c r="M281" s="132"/>
      <c r="N281" s="132"/>
      <c r="O281" s="132"/>
      <c r="P281" s="132"/>
      <c r="Q281" s="132"/>
      <c r="R281" s="132"/>
      <c r="S281" s="132"/>
      <c r="T281" s="132"/>
      <c r="U281" s="132"/>
      <c r="V281" s="132"/>
      <c r="W281" s="132"/>
      <c r="X281" s="132"/>
      <c r="Y281" s="132"/>
      <c r="Z281" s="132"/>
      <c r="AA281" s="132"/>
      <c r="AB281" s="132"/>
      <c r="AC281" s="132"/>
    </row>
    <row r="282" spans="1:29" ht="15" x14ac:dyDescent="0.3">
      <c r="A282" s="145"/>
      <c r="B282" s="145"/>
      <c r="C282" s="132"/>
      <c r="D282" s="132"/>
      <c r="E282" s="132"/>
      <c r="F282" s="132"/>
      <c r="G282" s="132"/>
      <c r="H282" s="132"/>
      <c r="I282" s="146"/>
      <c r="J282" s="132"/>
      <c r="K282" s="132"/>
      <c r="L282" s="132"/>
      <c r="M282" s="132"/>
      <c r="N282" s="132"/>
      <c r="O282" s="132"/>
      <c r="P282" s="132"/>
      <c r="Q282" s="132"/>
      <c r="R282" s="132"/>
      <c r="S282" s="132"/>
      <c r="T282" s="132"/>
      <c r="U282" s="132"/>
      <c r="V282" s="132"/>
      <c r="W282" s="132"/>
      <c r="X282" s="132"/>
      <c r="Y282" s="132"/>
      <c r="Z282" s="132"/>
      <c r="AA282" s="132"/>
      <c r="AB282" s="132"/>
      <c r="AC282" s="132"/>
    </row>
    <row r="283" spans="1:29" ht="15" x14ac:dyDescent="0.3">
      <c r="A283" s="145"/>
      <c r="B283" s="145"/>
      <c r="C283" s="132"/>
      <c r="D283" s="132"/>
      <c r="E283" s="132"/>
      <c r="F283" s="132"/>
      <c r="G283" s="132"/>
      <c r="H283" s="132"/>
      <c r="I283" s="146"/>
      <c r="J283" s="132"/>
      <c r="K283" s="132"/>
      <c r="L283" s="132"/>
      <c r="M283" s="132"/>
      <c r="N283" s="132"/>
      <c r="O283" s="132"/>
      <c r="P283" s="132"/>
      <c r="Q283" s="132"/>
      <c r="R283" s="132"/>
      <c r="S283" s="132"/>
      <c r="T283" s="132"/>
      <c r="U283" s="132"/>
      <c r="V283" s="132"/>
      <c r="W283" s="132"/>
      <c r="X283" s="132"/>
      <c r="Y283" s="132"/>
      <c r="Z283" s="132"/>
      <c r="AA283" s="132"/>
      <c r="AB283" s="132"/>
      <c r="AC283" s="132"/>
    </row>
    <row r="284" spans="1:29" ht="15" x14ac:dyDescent="0.3">
      <c r="A284" s="145"/>
      <c r="B284" s="145"/>
      <c r="C284" s="132"/>
      <c r="D284" s="132"/>
      <c r="E284" s="132"/>
      <c r="F284" s="132"/>
      <c r="G284" s="132"/>
      <c r="H284" s="132"/>
      <c r="I284" s="146"/>
      <c r="J284" s="132"/>
      <c r="K284" s="132"/>
      <c r="L284" s="132"/>
      <c r="M284" s="132"/>
      <c r="N284" s="132"/>
      <c r="O284" s="132"/>
      <c r="P284" s="132"/>
      <c r="Q284" s="132"/>
      <c r="R284" s="132"/>
      <c r="S284" s="132"/>
      <c r="T284" s="132"/>
      <c r="U284" s="132"/>
      <c r="V284" s="132"/>
      <c r="W284" s="132"/>
      <c r="X284" s="132"/>
      <c r="Y284" s="132"/>
      <c r="Z284" s="132"/>
      <c r="AA284" s="132"/>
      <c r="AB284" s="132"/>
      <c r="AC284" s="132"/>
    </row>
    <row r="285" spans="1:29" ht="15" x14ac:dyDescent="0.3">
      <c r="A285" s="145"/>
      <c r="B285" s="145"/>
      <c r="C285" s="132"/>
      <c r="D285" s="132"/>
      <c r="E285" s="132"/>
      <c r="F285" s="132"/>
      <c r="G285" s="132"/>
      <c r="H285" s="132"/>
      <c r="I285" s="146"/>
      <c r="J285" s="132"/>
      <c r="K285" s="132"/>
      <c r="L285" s="132"/>
      <c r="M285" s="132"/>
      <c r="N285" s="132"/>
      <c r="O285" s="132"/>
      <c r="P285" s="132"/>
      <c r="Q285" s="132"/>
      <c r="R285" s="132"/>
      <c r="S285" s="132"/>
      <c r="T285" s="132"/>
      <c r="U285" s="132"/>
      <c r="V285" s="132"/>
      <c r="W285" s="132"/>
      <c r="X285" s="132"/>
      <c r="Y285" s="132"/>
      <c r="Z285" s="132"/>
      <c r="AA285" s="132"/>
      <c r="AB285" s="132"/>
      <c r="AC285" s="132"/>
    </row>
    <row r="286" spans="1:29" ht="15" x14ac:dyDescent="0.3">
      <c r="A286" s="145"/>
      <c r="B286" s="145"/>
      <c r="C286" s="132"/>
      <c r="D286" s="132"/>
      <c r="E286" s="132"/>
      <c r="F286" s="132"/>
      <c r="G286" s="132"/>
      <c r="H286" s="132"/>
      <c r="I286" s="146"/>
      <c r="J286" s="132"/>
      <c r="K286" s="132"/>
      <c r="L286" s="132"/>
      <c r="M286" s="132"/>
      <c r="N286" s="132"/>
      <c r="O286" s="132"/>
      <c r="P286" s="132"/>
      <c r="Q286" s="132"/>
      <c r="R286" s="132"/>
      <c r="S286" s="132"/>
      <c r="T286" s="132"/>
      <c r="U286" s="132"/>
      <c r="V286" s="132"/>
      <c r="W286" s="132"/>
      <c r="X286" s="132"/>
      <c r="Y286" s="132"/>
      <c r="Z286" s="132"/>
      <c r="AA286" s="132"/>
      <c r="AB286" s="132"/>
      <c r="AC286" s="132"/>
    </row>
    <row r="287" spans="1:29" ht="15" x14ac:dyDescent="0.3">
      <c r="A287" s="145"/>
      <c r="B287" s="145"/>
      <c r="C287" s="132"/>
      <c r="D287" s="132"/>
      <c r="E287" s="132"/>
      <c r="F287" s="132"/>
      <c r="G287" s="132"/>
      <c r="H287" s="132"/>
      <c r="I287" s="146"/>
      <c r="J287" s="132"/>
      <c r="K287" s="132"/>
      <c r="L287" s="132"/>
      <c r="M287" s="132"/>
      <c r="N287" s="132"/>
      <c r="O287" s="132"/>
      <c r="P287" s="132"/>
      <c r="Q287" s="132"/>
      <c r="R287" s="132"/>
      <c r="S287" s="132"/>
      <c r="T287" s="132"/>
      <c r="U287" s="132"/>
      <c r="V287" s="132"/>
      <c r="W287" s="132"/>
      <c r="X287" s="132"/>
      <c r="Y287" s="132"/>
      <c r="Z287" s="132"/>
      <c r="AA287" s="132"/>
      <c r="AB287" s="132"/>
      <c r="AC287" s="132"/>
    </row>
    <row r="288" spans="1:29" ht="15" x14ac:dyDescent="0.3">
      <c r="A288" s="145"/>
      <c r="B288" s="145"/>
      <c r="C288" s="132"/>
      <c r="D288" s="132"/>
      <c r="E288" s="132"/>
      <c r="F288" s="132"/>
      <c r="G288" s="132"/>
      <c r="H288" s="132"/>
      <c r="I288" s="146"/>
      <c r="J288" s="132"/>
      <c r="K288" s="132"/>
      <c r="L288" s="132"/>
      <c r="M288" s="132"/>
      <c r="N288" s="132"/>
      <c r="O288" s="132"/>
      <c r="P288" s="132"/>
      <c r="Q288" s="132"/>
      <c r="R288" s="132"/>
      <c r="S288" s="132"/>
      <c r="T288" s="132"/>
      <c r="U288" s="132"/>
      <c r="V288" s="132"/>
      <c r="W288" s="132"/>
      <c r="X288" s="132"/>
      <c r="Y288" s="132"/>
      <c r="Z288" s="132"/>
      <c r="AA288" s="132"/>
      <c r="AB288" s="132"/>
      <c r="AC288" s="132"/>
    </row>
    <row r="289" spans="1:29" ht="15" x14ac:dyDescent="0.3">
      <c r="A289" s="145"/>
      <c r="B289" s="145"/>
      <c r="C289" s="132"/>
      <c r="D289" s="132"/>
      <c r="E289" s="132"/>
      <c r="F289" s="132"/>
      <c r="G289" s="132"/>
      <c r="H289" s="132"/>
      <c r="I289" s="146"/>
      <c r="J289" s="132"/>
      <c r="K289" s="132"/>
      <c r="L289" s="132"/>
      <c r="M289" s="132"/>
      <c r="N289" s="132"/>
      <c r="O289" s="132"/>
      <c r="P289" s="132"/>
      <c r="Q289" s="132"/>
      <c r="R289" s="132"/>
      <c r="S289" s="132"/>
      <c r="T289" s="132"/>
      <c r="U289" s="132"/>
      <c r="V289" s="132"/>
      <c r="W289" s="132"/>
      <c r="X289" s="132"/>
      <c r="Y289" s="132"/>
      <c r="Z289" s="132"/>
      <c r="AA289" s="132"/>
      <c r="AB289" s="132"/>
      <c r="AC289" s="132"/>
    </row>
    <row r="290" spans="1:29" ht="15" x14ac:dyDescent="0.3">
      <c r="A290" s="145"/>
      <c r="B290" s="145"/>
      <c r="C290" s="132"/>
      <c r="D290" s="132"/>
      <c r="E290" s="132"/>
      <c r="F290" s="132"/>
      <c r="G290" s="132"/>
      <c r="H290" s="132"/>
      <c r="I290" s="146"/>
      <c r="J290" s="132"/>
      <c r="K290" s="132"/>
      <c r="L290" s="132"/>
      <c r="M290" s="132"/>
      <c r="N290" s="132"/>
      <c r="O290" s="132"/>
      <c r="P290" s="132"/>
      <c r="Q290" s="132"/>
      <c r="R290" s="132"/>
      <c r="S290" s="132"/>
      <c r="T290" s="132"/>
      <c r="U290" s="132"/>
      <c r="V290" s="132"/>
      <c r="W290" s="132"/>
      <c r="X290" s="132"/>
      <c r="Y290" s="132"/>
      <c r="Z290" s="132"/>
      <c r="AA290" s="132"/>
      <c r="AB290" s="132"/>
      <c r="AC290" s="132"/>
    </row>
    <row r="291" spans="1:29" ht="15" x14ac:dyDescent="0.3">
      <c r="A291" s="145"/>
      <c r="B291" s="145"/>
      <c r="C291" s="132"/>
      <c r="D291" s="132"/>
      <c r="E291" s="132"/>
      <c r="F291" s="132"/>
      <c r="G291" s="132"/>
      <c r="H291" s="132"/>
      <c r="I291" s="146"/>
      <c r="J291" s="132"/>
      <c r="K291" s="132"/>
      <c r="L291" s="132"/>
      <c r="M291" s="132"/>
      <c r="N291" s="132"/>
      <c r="O291" s="132"/>
      <c r="P291" s="132"/>
      <c r="Q291" s="132"/>
      <c r="R291" s="132"/>
      <c r="S291" s="132"/>
      <c r="T291" s="132"/>
      <c r="U291" s="132"/>
      <c r="V291" s="132"/>
      <c r="W291" s="132"/>
      <c r="X291" s="132"/>
      <c r="Y291" s="132"/>
      <c r="Z291" s="132"/>
      <c r="AA291" s="132"/>
      <c r="AB291" s="132"/>
      <c r="AC291" s="132"/>
    </row>
    <row r="292" spans="1:29" ht="15" x14ac:dyDescent="0.3">
      <c r="A292" s="145"/>
      <c r="B292" s="145"/>
      <c r="C292" s="132"/>
      <c r="D292" s="132"/>
      <c r="E292" s="132"/>
      <c r="F292" s="132"/>
      <c r="G292" s="132"/>
      <c r="H292" s="132"/>
      <c r="I292" s="146"/>
      <c r="J292" s="132"/>
      <c r="K292" s="132"/>
      <c r="L292" s="132"/>
      <c r="M292" s="132"/>
      <c r="N292" s="132"/>
      <c r="O292" s="132"/>
      <c r="P292" s="132"/>
      <c r="Q292" s="132"/>
      <c r="R292" s="132"/>
      <c r="S292" s="132"/>
      <c r="T292" s="132"/>
      <c r="U292" s="132"/>
      <c r="V292" s="132"/>
      <c r="W292" s="132"/>
      <c r="X292" s="132"/>
      <c r="Y292" s="132"/>
      <c r="Z292" s="132"/>
      <c r="AA292" s="132"/>
      <c r="AB292" s="132"/>
      <c r="AC292" s="132"/>
    </row>
    <row r="293" spans="1:29" ht="15" x14ac:dyDescent="0.3">
      <c r="A293" s="145"/>
      <c r="B293" s="145"/>
      <c r="C293" s="132"/>
      <c r="D293" s="132"/>
      <c r="E293" s="132"/>
      <c r="F293" s="132"/>
      <c r="G293" s="132"/>
      <c r="H293" s="132"/>
      <c r="I293" s="146"/>
      <c r="J293" s="132"/>
      <c r="K293" s="132"/>
      <c r="L293" s="132"/>
      <c r="M293" s="132"/>
      <c r="N293" s="132"/>
      <c r="O293" s="132"/>
      <c r="P293" s="132"/>
      <c r="Q293" s="132"/>
      <c r="R293" s="132"/>
      <c r="S293" s="132"/>
      <c r="T293" s="132"/>
      <c r="U293" s="132"/>
      <c r="V293" s="132"/>
      <c r="W293" s="132"/>
      <c r="X293" s="132"/>
      <c r="Y293" s="132"/>
      <c r="Z293" s="132"/>
      <c r="AA293" s="132"/>
      <c r="AB293" s="132"/>
      <c r="AC293" s="132"/>
    </row>
    <row r="294" spans="1:29" ht="15" x14ac:dyDescent="0.3">
      <c r="A294" s="145"/>
      <c r="B294" s="145"/>
      <c r="C294" s="132"/>
      <c r="D294" s="132"/>
      <c r="E294" s="132"/>
      <c r="F294" s="132"/>
      <c r="G294" s="132"/>
      <c r="H294" s="132"/>
      <c r="I294" s="146"/>
      <c r="J294" s="132"/>
      <c r="K294" s="132"/>
      <c r="L294" s="132"/>
      <c r="M294" s="132"/>
      <c r="N294" s="132"/>
      <c r="O294" s="132"/>
      <c r="P294" s="132"/>
      <c r="Q294" s="132"/>
      <c r="R294" s="132"/>
      <c r="S294" s="132"/>
      <c r="T294" s="132"/>
      <c r="U294" s="132"/>
      <c r="V294" s="132"/>
      <c r="W294" s="132"/>
      <c r="X294" s="132"/>
      <c r="Y294" s="132"/>
      <c r="Z294" s="132"/>
      <c r="AA294" s="132"/>
      <c r="AB294" s="132"/>
      <c r="AC294" s="132"/>
    </row>
    <row r="295" spans="1:29" ht="15" x14ac:dyDescent="0.3">
      <c r="A295" s="145"/>
      <c r="B295" s="145"/>
      <c r="C295" s="132"/>
      <c r="D295" s="132"/>
      <c r="E295" s="132"/>
      <c r="F295" s="132"/>
      <c r="G295" s="132"/>
      <c r="H295" s="132"/>
      <c r="I295" s="146"/>
      <c r="J295" s="132"/>
      <c r="K295" s="132"/>
      <c r="L295" s="132"/>
      <c r="M295" s="132"/>
      <c r="N295" s="132"/>
      <c r="O295" s="132"/>
      <c r="P295" s="132"/>
      <c r="Q295" s="132"/>
      <c r="R295" s="132"/>
      <c r="S295" s="132"/>
      <c r="T295" s="132"/>
      <c r="U295" s="132"/>
      <c r="V295" s="132"/>
      <c r="W295" s="132"/>
      <c r="X295" s="132"/>
      <c r="Y295" s="132"/>
      <c r="Z295" s="132"/>
      <c r="AA295" s="132"/>
      <c r="AB295" s="132"/>
      <c r="AC295" s="132"/>
    </row>
    <row r="296" spans="1:29" ht="15" x14ac:dyDescent="0.3">
      <c r="A296" s="145"/>
      <c r="B296" s="145"/>
      <c r="C296" s="132"/>
      <c r="D296" s="132"/>
      <c r="E296" s="132"/>
      <c r="F296" s="132"/>
      <c r="G296" s="132"/>
      <c r="H296" s="132"/>
      <c r="I296" s="146"/>
      <c r="J296" s="132"/>
      <c r="K296" s="132"/>
      <c r="L296" s="132"/>
      <c r="M296" s="132"/>
      <c r="N296" s="132"/>
      <c r="O296" s="132"/>
      <c r="P296" s="132"/>
      <c r="Q296" s="132"/>
      <c r="R296" s="132"/>
      <c r="S296" s="132"/>
      <c r="T296" s="132"/>
      <c r="U296" s="132"/>
      <c r="V296" s="132"/>
      <c r="W296" s="132"/>
      <c r="X296" s="132"/>
      <c r="Y296" s="132"/>
      <c r="Z296" s="132"/>
      <c r="AA296" s="132"/>
      <c r="AB296" s="132"/>
      <c r="AC296" s="132"/>
    </row>
    <row r="297" spans="1:29" ht="15" x14ac:dyDescent="0.3">
      <c r="A297" s="145"/>
      <c r="B297" s="145"/>
      <c r="C297" s="132"/>
      <c r="D297" s="132"/>
      <c r="E297" s="132"/>
      <c r="F297" s="132"/>
      <c r="G297" s="132"/>
      <c r="H297" s="132"/>
      <c r="I297" s="146"/>
      <c r="J297" s="132"/>
      <c r="K297" s="132"/>
      <c r="L297" s="132"/>
      <c r="M297" s="132"/>
      <c r="N297" s="132"/>
      <c r="O297" s="132"/>
      <c r="P297" s="132"/>
      <c r="Q297" s="132"/>
      <c r="R297" s="132"/>
      <c r="S297" s="132"/>
      <c r="T297" s="132"/>
      <c r="U297" s="132"/>
      <c r="V297" s="132"/>
      <c r="W297" s="132"/>
      <c r="X297" s="132"/>
      <c r="Y297" s="132"/>
      <c r="Z297" s="132"/>
      <c r="AA297" s="132"/>
      <c r="AB297" s="132"/>
      <c r="AC297" s="132"/>
    </row>
    <row r="298" spans="1:29" ht="15" x14ac:dyDescent="0.3">
      <c r="A298" s="145"/>
      <c r="B298" s="145"/>
      <c r="C298" s="132"/>
      <c r="D298" s="132"/>
      <c r="E298" s="132"/>
      <c r="F298" s="132"/>
      <c r="G298" s="132"/>
      <c r="H298" s="132"/>
      <c r="I298" s="146"/>
      <c r="J298" s="132"/>
      <c r="K298" s="132"/>
      <c r="L298" s="132"/>
      <c r="M298" s="132"/>
      <c r="N298" s="132"/>
      <c r="O298" s="132"/>
      <c r="P298" s="132"/>
      <c r="Q298" s="132"/>
      <c r="R298" s="132"/>
      <c r="S298" s="132"/>
      <c r="T298" s="132"/>
      <c r="U298" s="132"/>
      <c r="V298" s="132"/>
      <c r="W298" s="132"/>
      <c r="X298" s="132"/>
      <c r="Y298" s="132"/>
      <c r="Z298" s="132"/>
      <c r="AA298" s="132"/>
      <c r="AB298" s="132"/>
      <c r="AC298" s="132"/>
    </row>
    <row r="299" spans="1:29" ht="15" x14ac:dyDescent="0.3">
      <c r="A299" s="145"/>
      <c r="B299" s="145"/>
      <c r="C299" s="132"/>
      <c r="D299" s="132"/>
      <c r="E299" s="132"/>
      <c r="F299" s="132"/>
      <c r="G299" s="132"/>
      <c r="H299" s="132"/>
      <c r="I299" s="146"/>
      <c r="J299" s="132"/>
      <c r="K299" s="132"/>
      <c r="L299" s="132"/>
      <c r="M299" s="132"/>
      <c r="N299" s="132"/>
      <c r="O299" s="132"/>
      <c r="P299" s="132"/>
      <c r="Q299" s="132"/>
      <c r="R299" s="132"/>
      <c r="S299" s="132"/>
      <c r="T299" s="132"/>
      <c r="U299" s="132"/>
      <c r="V299" s="132"/>
      <c r="W299" s="132"/>
      <c r="X299" s="132"/>
      <c r="Y299" s="132"/>
      <c r="Z299" s="132"/>
      <c r="AA299" s="132"/>
      <c r="AB299" s="132"/>
      <c r="AC299" s="132"/>
    </row>
    <row r="300" spans="1:29" ht="15" x14ac:dyDescent="0.3">
      <c r="A300" s="145"/>
      <c r="B300" s="145"/>
      <c r="C300" s="132"/>
      <c r="D300" s="132"/>
      <c r="E300" s="132"/>
      <c r="F300" s="132"/>
      <c r="G300" s="132"/>
      <c r="H300" s="132"/>
      <c r="I300" s="146"/>
      <c r="J300" s="132"/>
      <c r="K300" s="132"/>
      <c r="L300" s="132"/>
      <c r="M300" s="132"/>
      <c r="N300" s="132"/>
      <c r="O300" s="132"/>
      <c r="P300" s="132"/>
      <c r="Q300" s="132"/>
      <c r="R300" s="132"/>
      <c r="S300" s="132"/>
      <c r="T300" s="132"/>
      <c r="U300" s="132"/>
      <c r="V300" s="132"/>
      <c r="W300" s="132"/>
      <c r="X300" s="132"/>
      <c r="Y300" s="132"/>
      <c r="Z300" s="132"/>
      <c r="AA300" s="132"/>
      <c r="AB300" s="132"/>
      <c r="AC300" s="132"/>
    </row>
    <row r="301" spans="1:29" ht="15" x14ac:dyDescent="0.3">
      <c r="A301" s="145"/>
      <c r="B301" s="145"/>
      <c r="C301" s="132"/>
      <c r="D301" s="132"/>
      <c r="E301" s="132"/>
      <c r="F301" s="132"/>
      <c r="G301" s="132"/>
      <c r="H301" s="132"/>
      <c r="I301" s="146"/>
      <c r="J301" s="132"/>
      <c r="K301" s="132"/>
      <c r="L301" s="132"/>
      <c r="M301" s="132"/>
      <c r="N301" s="132"/>
      <c r="O301" s="132"/>
      <c r="P301" s="132"/>
      <c r="Q301" s="132"/>
      <c r="R301" s="132"/>
      <c r="S301" s="132"/>
      <c r="T301" s="132"/>
      <c r="U301" s="132"/>
      <c r="V301" s="132"/>
      <c r="W301" s="132"/>
      <c r="X301" s="132"/>
      <c r="Y301" s="132"/>
      <c r="Z301" s="132"/>
      <c r="AA301" s="132"/>
      <c r="AB301" s="132"/>
      <c r="AC301" s="132"/>
    </row>
    <row r="302" spans="1:29" ht="15" x14ac:dyDescent="0.3">
      <c r="A302" s="145"/>
      <c r="B302" s="145"/>
      <c r="C302" s="132"/>
      <c r="D302" s="132"/>
      <c r="E302" s="132"/>
      <c r="F302" s="132"/>
      <c r="G302" s="132"/>
      <c r="H302" s="132"/>
      <c r="I302" s="146"/>
      <c r="J302" s="132"/>
      <c r="K302" s="132"/>
      <c r="L302" s="132"/>
      <c r="M302" s="132"/>
      <c r="N302" s="132"/>
      <c r="O302" s="132"/>
      <c r="P302" s="132"/>
      <c r="Q302" s="132"/>
      <c r="R302" s="132"/>
      <c r="S302" s="132"/>
      <c r="T302" s="132"/>
      <c r="U302" s="132"/>
      <c r="V302" s="132"/>
      <c r="W302" s="132"/>
      <c r="X302" s="132"/>
      <c r="Y302" s="132"/>
      <c r="Z302" s="132"/>
      <c r="AA302" s="132"/>
      <c r="AB302" s="132"/>
      <c r="AC302" s="132"/>
    </row>
    <row r="303" spans="1:29" ht="15" x14ac:dyDescent="0.3">
      <c r="A303" s="145"/>
      <c r="B303" s="145"/>
      <c r="C303" s="132"/>
      <c r="D303" s="132"/>
      <c r="E303" s="132"/>
      <c r="F303" s="132"/>
      <c r="G303" s="132"/>
      <c r="H303" s="132"/>
      <c r="I303" s="146"/>
      <c r="J303" s="132"/>
      <c r="K303" s="132"/>
      <c r="L303" s="132"/>
      <c r="M303" s="132"/>
      <c r="N303" s="132"/>
      <c r="O303" s="132"/>
      <c r="P303" s="132"/>
      <c r="Q303" s="132"/>
      <c r="R303" s="132"/>
      <c r="S303" s="132"/>
      <c r="T303" s="132"/>
      <c r="U303" s="132"/>
      <c r="V303" s="132"/>
      <c r="W303" s="132"/>
      <c r="X303" s="132"/>
      <c r="Y303" s="132"/>
      <c r="Z303" s="132"/>
      <c r="AA303" s="132"/>
      <c r="AB303" s="132"/>
      <c r="AC303" s="132"/>
    </row>
    <row r="304" spans="1:29" ht="15" x14ac:dyDescent="0.3">
      <c r="A304" s="145"/>
      <c r="B304" s="145"/>
      <c r="C304" s="132"/>
      <c r="D304" s="132"/>
      <c r="E304" s="132"/>
      <c r="F304" s="132"/>
      <c r="G304" s="132"/>
      <c r="H304" s="132"/>
      <c r="I304" s="146"/>
      <c r="J304" s="132"/>
      <c r="K304" s="132"/>
      <c r="L304" s="132"/>
      <c r="M304" s="132"/>
      <c r="N304" s="132"/>
      <c r="O304" s="132"/>
      <c r="P304" s="132"/>
      <c r="Q304" s="132"/>
      <c r="R304" s="132"/>
      <c r="S304" s="132"/>
      <c r="T304" s="132"/>
      <c r="U304" s="132"/>
      <c r="V304" s="132"/>
      <c r="W304" s="132"/>
      <c r="X304" s="132"/>
      <c r="Y304" s="132"/>
      <c r="Z304" s="132"/>
      <c r="AA304" s="132"/>
      <c r="AB304" s="132"/>
      <c r="AC304" s="132"/>
    </row>
    <row r="305" spans="1:29" ht="15" x14ac:dyDescent="0.3">
      <c r="A305" s="145"/>
      <c r="B305" s="145"/>
      <c r="C305" s="132"/>
      <c r="D305" s="132"/>
      <c r="E305" s="132"/>
      <c r="F305" s="132"/>
      <c r="G305" s="132"/>
      <c r="H305" s="132"/>
      <c r="I305" s="146"/>
      <c r="J305" s="132"/>
      <c r="K305" s="132"/>
      <c r="L305" s="132"/>
      <c r="M305" s="132"/>
      <c r="N305" s="132"/>
      <c r="O305" s="132"/>
      <c r="P305" s="132"/>
      <c r="Q305" s="132"/>
      <c r="R305" s="132"/>
      <c r="S305" s="132"/>
      <c r="T305" s="132"/>
      <c r="U305" s="132"/>
      <c r="V305" s="132"/>
      <c r="W305" s="132"/>
      <c r="X305" s="132"/>
      <c r="Y305" s="132"/>
      <c r="Z305" s="132"/>
      <c r="AA305" s="132"/>
      <c r="AB305" s="132"/>
      <c r="AC305" s="132"/>
    </row>
    <row r="306" spans="1:29" ht="15" x14ac:dyDescent="0.3">
      <c r="A306" s="145"/>
      <c r="B306" s="145"/>
      <c r="C306" s="132"/>
      <c r="D306" s="132"/>
      <c r="E306" s="132"/>
      <c r="F306" s="132"/>
      <c r="G306" s="132"/>
      <c r="H306" s="132"/>
      <c r="I306" s="146"/>
      <c r="J306" s="132"/>
      <c r="K306" s="132"/>
      <c r="L306" s="132"/>
      <c r="M306" s="132"/>
      <c r="N306" s="132"/>
      <c r="O306" s="132"/>
      <c r="P306" s="132"/>
      <c r="Q306" s="132"/>
      <c r="R306" s="132"/>
      <c r="S306" s="132"/>
      <c r="T306" s="132"/>
      <c r="U306" s="132"/>
      <c r="V306" s="132"/>
      <c r="W306" s="132"/>
      <c r="X306" s="132"/>
      <c r="Y306" s="132"/>
      <c r="Z306" s="132"/>
      <c r="AA306" s="132"/>
      <c r="AB306" s="132"/>
      <c r="AC306" s="132"/>
    </row>
    <row r="307" spans="1:29" ht="15" x14ac:dyDescent="0.3">
      <c r="A307" s="145"/>
      <c r="B307" s="145"/>
      <c r="C307" s="132"/>
      <c r="D307" s="132"/>
      <c r="E307" s="132"/>
      <c r="F307" s="132"/>
      <c r="G307" s="132"/>
      <c r="H307" s="132"/>
      <c r="I307" s="146"/>
      <c r="J307" s="132"/>
      <c r="K307" s="132"/>
      <c r="L307" s="132"/>
      <c r="M307" s="132"/>
      <c r="N307" s="132"/>
      <c r="O307" s="132"/>
      <c r="P307" s="132"/>
      <c r="Q307" s="132"/>
      <c r="R307" s="132"/>
      <c r="S307" s="132"/>
      <c r="T307" s="132"/>
      <c r="U307" s="132"/>
      <c r="V307" s="132"/>
      <c r="W307" s="132"/>
      <c r="X307" s="132"/>
      <c r="Y307" s="132"/>
      <c r="Z307" s="132"/>
      <c r="AA307" s="132"/>
      <c r="AB307" s="132"/>
      <c r="AC307" s="132"/>
    </row>
    <row r="308" spans="1:29" ht="15" x14ac:dyDescent="0.3">
      <c r="A308" s="145"/>
      <c r="B308" s="145"/>
      <c r="C308" s="132"/>
      <c r="D308" s="132"/>
      <c r="E308" s="132"/>
      <c r="F308" s="132"/>
      <c r="G308" s="132"/>
      <c r="H308" s="132"/>
      <c r="I308" s="146"/>
      <c r="J308" s="132"/>
      <c r="K308" s="132"/>
      <c r="L308" s="132"/>
      <c r="M308" s="132"/>
      <c r="N308" s="132"/>
      <c r="O308" s="132"/>
      <c r="P308" s="132"/>
      <c r="Q308" s="132"/>
      <c r="R308" s="132"/>
      <c r="S308" s="132"/>
      <c r="T308" s="132"/>
      <c r="U308" s="132"/>
      <c r="V308" s="132"/>
      <c r="W308" s="132"/>
      <c r="X308" s="132"/>
      <c r="Y308" s="132"/>
      <c r="Z308" s="132"/>
      <c r="AA308" s="132"/>
      <c r="AB308" s="132"/>
      <c r="AC308" s="132"/>
    </row>
    <row r="309" spans="1:29" ht="15" x14ac:dyDescent="0.3">
      <c r="A309" s="145"/>
      <c r="B309" s="145"/>
      <c r="C309" s="132"/>
      <c r="D309" s="132"/>
      <c r="E309" s="132"/>
      <c r="F309" s="132"/>
      <c r="G309" s="132"/>
      <c r="H309" s="132"/>
      <c r="I309" s="146"/>
      <c r="J309" s="132"/>
      <c r="K309" s="132"/>
      <c r="L309" s="132"/>
      <c r="M309" s="132"/>
      <c r="N309" s="132"/>
      <c r="O309" s="132"/>
      <c r="P309" s="132"/>
      <c r="Q309" s="132"/>
      <c r="R309" s="132"/>
      <c r="S309" s="132"/>
      <c r="T309" s="132"/>
      <c r="U309" s="132"/>
      <c r="V309" s="132"/>
      <c r="W309" s="132"/>
      <c r="X309" s="132"/>
      <c r="Y309" s="132"/>
      <c r="Z309" s="132"/>
      <c r="AA309" s="132"/>
      <c r="AB309" s="132"/>
      <c r="AC309" s="132"/>
    </row>
    <row r="310" spans="1:29" ht="15" x14ac:dyDescent="0.3">
      <c r="A310" s="145"/>
      <c r="B310" s="145"/>
      <c r="C310" s="132"/>
      <c r="D310" s="132"/>
      <c r="E310" s="132"/>
      <c r="F310" s="132"/>
      <c r="G310" s="132"/>
      <c r="H310" s="132"/>
      <c r="I310" s="146"/>
      <c r="J310" s="132"/>
      <c r="K310" s="132"/>
      <c r="L310" s="132"/>
      <c r="M310" s="132"/>
      <c r="N310" s="132"/>
      <c r="O310" s="132"/>
      <c r="P310" s="132"/>
      <c r="Q310" s="132"/>
      <c r="R310" s="132"/>
      <c r="S310" s="132"/>
      <c r="T310" s="132"/>
      <c r="U310" s="132"/>
      <c r="V310" s="132"/>
      <c r="W310" s="132"/>
      <c r="X310" s="132"/>
      <c r="Y310" s="132"/>
      <c r="Z310" s="132"/>
      <c r="AA310" s="132"/>
      <c r="AB310" s="132"/>
      <c r="AC310" s="132"/>
    </row>
    <row r="311" spans="1:29" ht="15" x14ac:dyDescent="0.3">
      <c r="A311" s="145"/>
      <c r="B311" s="145"/>
      <c r="C311" s="132"/>
      <c r="D311" s="132"/>
      <c r="E311" s="132"/>
      <c r="F311" s="132"/>
      <c r="G311" s="132"/>
      <c r="H311" s="132"/>
      <c r="I311" s="146"/>
      <c r="J311" s="132"/>
      <c r="K311" s="132"/>
      <c r="L311" s="132"/>
      <c r="M311" s="132"/>
      <c r="N311" s="132"/>
      <c r="O311" s="132"/>
      <c r="P311" s="132"/>
      <c r="Q311" s="132"/>
      <c r="R311" s="132"/>
      <c r="S311" s="132"/>
      <c r="T311" s="132"/>
      <c r="U311" s="132"/>
      <c r="V311" s="132"/>
      <c r="W311" s="132"/>
      <c r="X311" s="132"/>
      <c r="Y311" s="132"/>
      <c r="Z311" s="132"/>
      <c r="AA311" s="132"/>
      <c r="AB311" s="132"/>
      <c r="AC311" s="132"/>
    </row>
    <row r="312" spans="1:29" ht="15" x14ac:dyDescent="0.3">
      <c r="A312" s="145"/>
      <c r="B312" s="145"/>
      <c r="C312" s="132"/>
      <c r="D312" s="132"/>
      <c r="E312" s="132"/>
      <c r="F312" s="132"/>
      <c r="G312" s="132"/>
      <c r="H312" s="132"/>
      <c r="I312" s="146"/>
      <c r="J312" s="132"/>
      <c r="K312" s="132"/>
      <c r="L312" s="132"/>
      <c r="M312" s="132"/>
      <c r="N312" s="132"/>
      <c r="O312" s="132"/>
      <c r="P312" s="132"/>
      <c r="Q312" s="132"/>
      <c r="R312" s="132"/>
      <c r="S312" s="132"/>
      <c r="T312" s="132"/>
      <c r="U312" s="132"/>
      <c r="V312" s="132"/>
      <c r="W312" s="132"/>
      <c r="X312" s="132"/>
      <c r="Y312" s="132"/>
      <c r="Z312" s="132"/>
      <c r="AA312" s="132"/>
      <c r="AB312" s="132"/>
      <c r="AC312" s="132"/>
    </row>
    <row r="313" spans="1:29" ht="15" x14ac:dyDescent="0.3">
      <c r="A313" s="145"/>
      <c r="B313" s="145"/>
      <c r="C313" s="132"/>
      <c r="D313" s="132"/>
      <c r="E313" s="132"/>
      <c r="F313" s="132"/>
      <c r="G313" s="132"/>
      <c r="H313" s="132"/>
      <c r="I313" s="146"/>
      <c r="J313" s="132"/>
      <c r="K313" s="132"/>
      <c r="L313" s="132"/>
      <c r="M313" s="132"/>
      <c r="N313" s="132"/>
      <c r="O313" s="132"/>
      <c r="P313" s="132"/>
      <c r="Q313" s="132"/>
      <c r="R313" s="132"/>
      <c r="S313" s="132"/>
      <c r="T313" s="132"/>
      <c r="U313" s="132"/>
      <c r="V313" s="132"/>
      <c r="W313" s="132"/>
      <c r="X313" s="132"/>
      <c r="Y313" s="132"/>
      <c r="Z313" s="132"/>
      <c r="AA313" s="132"/>
      <c r="AB313" s="132"/>
      <c r="AC313" s="132"/>
    </row>
    <row r="314" spans="1:29" ht="15" x14ac:dyDescent="0.3">
      <c r="A314" s="145"/>
      <c r="B314" s="145"/>
      <c r="C314" s="132"/>
      <c r="D314" s="132"/>
      <c r="E314" s="132"/>
      <c r="F314" s="132"/>
      <c r="G314" s="132"/>
      <c r="H314" s="132"/>
      <c r="I314" s="146"/>
      <c r="J314" s="132"/>
      <c r="K314" s="132"/>
      <c r="L314" s="132"/>
      <c r="M314" s="132"/>
      <c r="N314" s="132"/>
      <c r="O314" s="132"/>
      <c r="P314" s="132"/>
      <c r="Q314" s="132"/>
      <c r="R314" s="132"/>
      <c r="S314" s="132"/>
      <c r="T314" s="132"/>
      <c r="U314" s="132"/>
      <c r="V314" s="132"/>
      <c r="W314" s="132"/>
      <c r="X314" s="132"/>
      <c r="Y314" s="132"/>
      <c r="Z314" s="132"/>
      <c r="AA314" s="132"/>
      <c r="AB314" s="132"/>
      <c r="AC314" s="132"/>
    </row>
    <row r="315" spans="1:29" ht="15" x14ac:dyDescent="0.3">
      <c r="A315" s="145"/>
      <c r="B315" s="145"/>
      <c r="C315" s="132"/>
      <c r="D315" s="132"/>
      <c r="E315" s="132"/>
      <c r="F315" s="132"/>
      <c r="G315" s="132"/>
      <c r="H315" s="132"/>
      <c r="I315" s="146"/>
      <c r="J315" s="132"/>
      <c r="K315" s="132"/>
      <c r="L315" s="132"/>
      <c r="M315" s="132"/>
      <c r="N315" s="132"/>
      <c r="O315" s="132"/>
      <c r="P315" s="132"/>
      <c r="Q315" s="132"/>
      <c r="R315" s="132"/>
      <c r="S315" s="132"/>
      <c r="T315" s="132"/>
      <c r="U315" s="132"/>
      <c r="V315" s="132"/>
      <c r="W315" s="132"/>
      <c r="X315" s="132"/>
      <c r="Y315" s="132"/>
      <c r="Z315" s="132"/>
      <c r="AA315" s="132"/>
      <c r="AB315" s="132"/>
      <c r="AC315" s="132"/>
    </row>
    <row r="316" spans="1:29" ht="15" x14ac:dyDescent="0.3">
      <c r="A316" s="145"/>
      <c r="B316" s="145"/>
      <c r="C316" s="132"/>
      <c r="D316" s="132"/>
      <c r="E316" s="132"/>
      <c r="F316" s="132"/>
      <c r="G316" s="132"/>
      <c r="H316" s="132"/>
      <c r="I316" s="146"/>
      <c r="J316" s="132"/>
      <c r="K316" s="132"/>
      <c r="L316" s="132"/>
      <c r="M316" s="132"/>
      <c r="N316" s="132"/>
      <c r="O316" s="132"/>
      <c r="P316" s="132"/>
      <c r="Q316" s="132"/>
      <c r="R316" s="132"/>
      <c r="S316" s="132"/>
      <c r="T316" s="132"/>
      <c r="U316" s="132"/>
      <c r="V316" s="132"/>
      <c r="W316" s="132"/>
      <c r="X316" s="132"/>
      <c r="Y316" s="132"/>
      <c r="Z316" s="132"/>
      <c r="AA316" s="132"/>
      <c r="AB316" s="132"/>
      <c r="AC316" s="132"/>
    </row>
    <row r="317" spans="1:29" ht="15" x14ac:dyDescent="0.3">
      <c r="A317" s="145"/>
      <c r="B317" s="145"/>
      <c r="C317" s="132"/>
      <c r="D317" s="132"/>
      <c r="E317" s="132"/>
      <c r="F317" s="132"/>
      <c r="G317" s="132"/>
      <c r="H317" s="132"/>
      <c r="I317" s="146"/>
      <c r="J317" s="132"/>
      <c r="K317" s="132"/>
      <c r="L317" s="132"/>
      <c r="M317" s="132"/>
      <c r="N317" s="132"/>
      <c r="O317" s="132"/>
      <c r="P317" s="132"/>
      <c r="Q317" s="132"/>
      <c r="R317" s="132"/>
      <c r="S317" s="132"/>
      <c r="T317" s="132"/>
      <c r="U317" s="132"/>
      <c r="V317" s="132"/>
      <c r="W317" s="132"/>
      <c r="X317" s="132"/>
      <c r="Y317" s="132"/>
      <c r="Z317" s="132"/>
      <c r="AA317" s="132"/>
      <c r="AB317" s="132"/>
      <c r="AC317" s="132"/>
    </row>
    <row r="318" spans="1:29" ht="15" x14ac:dyDescent="0.3">
      <c r="A318" s="145"/>
      <c r="B318" s="145"/>
      <c r="C318" s="132"/>
      <c r="D318" s="132"/>
      <c r="E318" s="132"/>
      <c r="F318" s="132"/>
      <c r="G318" s="132"/>
      <c r="H318" s="132"/>
      <c r="I318" s="146"/>
      <c r="J318" s="132"/>
      <c r="K318" s="132"/>
      <c r="L318" s="132"/>
      <c r="M318" s="132"/>
      <c r="N318" s="132"/>
      <c r="O318" s="132"/>
      <c r="P318" s="132"/>
      <c r="Q318" s="132"/>
      <c r="R318" s="132"/>
      <c r="S318" s="132"/>
      <c r="T318" s="132"/>
      <c r="U318" s="132"/>
      <c r="V318" s="132"/>
      <c r="W318" s="132"/>
      <c r="X318" s="132"/>
      <c r="Y318" s="132"/>
      <c r="Z318" s="132"/>
      <c r="AA318" s="132"/>
      <c r="AB318" s="132"/>
      <c r="AC318" s="132"/>
    </row>
    <row r="319" spans="1:29" ht="15" x14ac:dyDescent="0.3">
      <c r="A319" s="145"/>
      <c r="B319" s="145"/>
      <c r="C319" s="132"/>
      <c r="D319" s="132"/>
      <c r="E319" s="132"/>
      <c r="F319" s="132"/>
      <c r="G319" s="132"/>
      <c r="H319" s="132"/>
      <c r="I319" s="146"/>
      <c r="J319" s="132"/>
      <c r="K319" s="132"/>
      <c r="L319" s="132"/>
      <c r="M319" s="132"/>
      <c r="N319" s="132"/>
      <c r="O319" s="132"/>
      <c r="P319" s="132"/>
      <c r="Q319" s="132"/>
      <c r="R319" s="132"/>
      <c r="S319" s="132"/>
      <c r="T319" s="132"/>
      <c r="U319" s="132"/>
      <c r="V319" s="132"/>
      <c r="W319" s="132"/>
      <c r="X319" s="132"/>
      <c r="Y319" s="132"/>
      <c r="Z319" s="132"/>
      <c r="AA319" s="132"/>
      <c r="AB319" s="132"/>
      <c r="AC319" s="132"/>
    </row>
    <row r="320" spans="1:29" ht="15" x14ac:dyDescent="0.3">
      <c r="A320" s="145"/>
      <c r="B320" s="145"/>
      <c r="C320" s="132"/>
      <c r="D320" s="132"/>
      <c r="E320" s="132"/>
      <c r="F320" s="132"/>
      <c r="G320" s="132"/>
      <c r="H320" s="132"/>
      <c r="I320" s="146"/>
      <c r="J320" s="132"/>
      <c r="K320" s="132"/>
      <c r="L320" s="132"/>
      <c r="M320" s="132"/>
      <c r="N320" s="132"/>
      <c r="O320" s="132"/>
      <c r="P320" s="132"/>
      <c r="Q320" s="132"/>
      <c r="R320" s="132"/>
      <c r="S320" s="132"/>
      <c r="T320" s="132"/>
      <c r="U320" s="132"/>
      <c r="V320" s="132"/>
      <c r="W320" s="132"/>
      <c r="X320" s="132"/>
      <c r="Y320" s="132"/>
      <c r="Z320" s="132"/>
      <c r="AA320" s="132"/>
      <c r="AB320" s="132"/>
      <c r="AC320" s="132"/>
    </row>
    <row r="321" spans="1:29" ht="15" x14ac:dyDescent="0.3">
      <c r="A321" s="145"/>
      <c r="B321" s="145"/>
      <c r="C321" s="132"/>
      <c r="D321" s="132"/>
      <c r="E321" s="132"/>
      <c r="F321" s="132"/>
      <c r="G321" s="132"/>
      <c r="H321" s="132"/>
      <c r="I321" s="146"/>
      <c r="J321" s="132"/>
      <c r="K321" s="132"/>
      <c r="L321" s="132"/>
      <c r="M321" s="132"/>
      <c r="N321" s="132"/>
      <c r="O321" s="132"/>
      <c r="P321" s="132"/>
      <c r="Q321" s="132"/>
      <c r="R321" s="132"/>
      <c r="S321" s="132"/>
      <c r="T321" s="132"/>
      <c r="U321" s="132"/>
      <c r="V321" s="132"/>
      <c r="W321" s="132"/>
      <c r="X321" s="132"/>
      <c r="Y321" s="132"/>
      <c r="Z321" s="132"/>
      <c r="AA321" s="132"/>
      <c r="AB321" s="132"/>
      <c r="AC321" s="132"/>
    </row>
    <row r="322" spans="1:29" ht="15" x14ac:dyDescent="0.3">
      <c r="A322" s="145"/>
      <c r="B322" s="145"/>
      <c r="C322" s="132"/>
      <c r="D322" s="132"/>
      <c r="E322" s="132"/>
      <c r="F322" s="132"/>
      <c r="G322" s="132"/>
      <c r="H322" s="132"/>
      <c r="I322" s="146"/>
      <c r="J322" s="132"/>
      <c r="K322" s="132"/>
      <c r="L322" s="132"/>
      <c r="M322" s="132"/>
      <c r="N322" s="132"/>
      <c r="O322" s="132"/>
      <c r="P322" s="132"/>
      <c r="Q322" s="132"/>
      <c r="R322" s="132"/>
      <c r="S322" s="132"/>
      <c r="T322" s="132"/>
      <c r="U322" s="132"/>
      <c r="V322" s="132"/>
      <c r="W322" s="132"/>
      <c r="X322" s="132"/>
      <c r="Y322" s="132"/>
      <c r="Z322" s="132"/>
      <c r="AA322" s="132"/>
      <c r="AB322" s="132"/>
      <c r="AC322" s="132"/>
    </row>
    <row r="323" spans="1:29" ht="15" x14ac:dyDescent="0.3">
      <c r="A323" s="145"/>
      <c r="B323" s="145"/>
      <c r="C323" s="132"/>
      <c r="D323" s="132"/>
      <c r="E323" s="132"/>
      <c r="F323" s="132"/>
      <c r="G323" s="132"/>
      <c r="H323" s="132"/>
      <c r="I323" s="146"/>
      <c r="J323" s="132"/>
      <c r="K323" s="132"/>
      <c r="L323" s="132"/>
      <c r="M323" s="132"/>
      <c r="N323" s="132"/>
      <c r="O323" s="132"/>
      <c r="P323" s="132"/>
      <c r="Q323" s="132"/>
      <c r="R323" s="132"/>
      <c r="S323" s="132"/>
      <c r="T323" s="132"/>
      <c r="U323" s="132"/>
      <c r="V323" s="132"/>
      <c r="W323" s="132"/>
      <c r="X323" s="132"/>
      <c r="Y323" s="132"/>
      <c r="Z323" s="132"/>
      <c r="AA323" s="132"/>
      <c r="AB323" s="132"/>
      <c r="AC323" s="132"/>
    </row>
    <row r="324" spans="1:29" ht="15" x14ac:dyDescent="0.3">
      <c r="A324" s="145"/>
      <c r="B324" s="145"/>
      <c r="C324" s="132"/>
      <c r="D324" s="132"/>
      <c r="E324" s="132"/>
      <c r="F324" s="132"/>
      <c r="G324" s="132"/>
      <c r="H324" s="132"/>
      <c r="I324" s="146"/>
      <c r="J324" s="132"/>
      <c r="K324" s="132"/>
      <c r="L324" s="132"/>
      <c r="M324" s="132"/>
      <c r="N324" s="132"/>
      <c r="O324" s="132"/>
      <c r="P324" s="132"/>
      <c r="Q324" s="132"/>
      <c r="R324" s="132"/>
      <c r="S324" s="132"/>
      <c r="T324" s="132"/>
      <c r="U324" s="132"/>
      <c r="V324" s="132"/>
      <c r="W324" s="132"/>
      <c r="X324" s="132"/>
      <c r="Y324" s="132"/>
      <c r="Z324" s="132"/>
      <c r="AA324" s="132"/>
      <c r="AB324" s="132"/>
      <c r="AC324" s="132"/>
    </row>
    <row r="325" spans="1:29" ht="15" x14ac:dyDescent="0.3">
      <c r="A325" s="145"/>
      <c r="B325" s="145"/>
      <c r="C325" s="132"/>
      <c r="D325" s="132"/>
      <c r="E325" s="132"/>
      <c r="F325" s="132"/>
      <c r="G325" s="132"/>
      <c r="H325" s="132"/>
      <c r="I325" s="146"/>
      <c r="J325" s="132"/>
      <c r="K325" s="132"/>
      <c r="L325" s="132"/>
      <c r="M325" s="132"/>
      <c r="N325" s="132"/>
      <c r="O325" s="132"/>
      <c r="P325" s="132"/>
      <c r="Q325" s="132"/>
      <c r="R325" s="132"/>
      <c r="S325" s="132"/>
      <c r="T325" s="132"/>
      <c r="U325" s="132"/>
      <c r="V325" s="132"/>
      <c r="W325" s="132"/>
      <c r="X325" s="132"/>
      <c r="Y325" s="132"/>
      <c r="Z325" s="132"/>
      <c r="AA325" s="132"/>
      <c r="AB325" s="132"/>
      <c r="AC325" s="132"/>
    </row>
    <row r="326" spans="1:29" ht="15" x14ac:dyDescent="0.3">
      <c r="A326" s="145"/>
      <c r="B326" s="145"/>
      <c r="C326" s="132"/>
      <c r="D326" s="132"/>
      <c r="E326" s="132"/>
      <c r="F326" s="132"/>
      <c r="G326" s="132"/>
      <c r="H326" s="132"/>
      <c r="I326" s="146"/>
      <c r="J326" s="132"/>
      <c r="K326" s="132"/>
      <c r="L326" s="132"/>
      <c r="M326" s="132"/>
      <c r="N326" s="132"/>
      <c r="O326" s="132"/>
      <c r="P326" s="132"/>
      <c r="Q326" s="132"/>
      <c r="R326" s="132"/>
      <c r="S326" s="132"/>
      <c r="T326" s="132"/>
      <c r="U326" s="132"/>
      <c r="V326" s="132"/>
      <c r="W326" s="132"/>
      <c r="X326" s="132"/>
      <c r="Y326" s="132"/>
      <c r="Z326" s="132"/>
      <c r="AA326" s="132"/>
      <c r="AB326" s="132"/>
      <c r="AC326" s="132"/>
    </row>
    <row r="327" spans="1:29" ht="15" x14ac:dyDescent="0.3">
      <c r="A327" s="145"/>
      <c r="B327" s="145"/>
      <c r="C327" s="132"/>
      <c r="D327" s="132"/>
      <c r="E327" s="132"/>
      <c r="F327" s="132"/>
      <c r="G327" s="132"/>
      <c r="H327" s="132"/>
      <c r="I327" s="146"/>
      <c r="J327" s="132"/>
      <c r="K327" s="132"/>
      <c r="L327" s="132"/>
      <c r="M327" s="132"/>
      <c r="N327" s="132"/>
      <c r="O327" s="132"/>
      <c r="P327" s="132"/>
      <c r="Q327" s="132"/>
      <c r="R327" s="132"/>
      <c r="S327" s="132"/>
      <c r="T327" s="132"/>
      <c r="U327" s="132"/>
      <c r="V327" s="132"/>
      <c r="W327" s="132"/>
      <c r="X327" s="132"/>
      <c r="Y327" s="132"/>
      <c r="Z327" s="132"/>
      <c r="AA327" s="132"/>
      <c r="AB327" s="132"/>
      <c r="AC327" s="132"/>
    </row>
    <row r="328" spans="1:29" ht="15" x14ac:dyDescent="0.3">
      <c r="A328" s="145"/>
      <c r="B328" s="145"/>
      <c r="C328" s="132"/>
      <c r="D328" s="132"/>
      <c r="E328" s="132"/>
      <c r="F328" s="132"/>
      <c r="G328" s="132"/>
      <c r="H328" s="132"/>
      <c r="I328" s="146"/>
      <c r="J328" s="132"/>
      <c r="K328" s="132"/>
      <c r="L328" s="132"/>
      <c r="M328" s="132"/>
      <c r="N328" s="132"/>
      <c r="O328" s="132"/>
      <c r="P328" s="132"/>
      <c r="Q328" s="132"/>
      <c r="R328" s="132"/>
      <c r="S328" s="132"/>
      <c r="T328" s="132"/>
      <c r="U328" s="132"/>
      <c r="V328" s="132"/>
      <c r="W328" s="132"/>
      <c r="X328" s="132"/>
      <c r="Y328" s="132"/>
      <c r="Z328" s="132"/>
      <c r="AA328" s="132"/>
      <c r="AB328" s="132"/>
      <c r="AC328" s="132"/>
    </row>
    <row r="329" spans="1:29" ht="15" x14ac:dyDescent="0.3">
      <c r="A329" s="145"/>
      <c r="B329" s="145"/>
      <c r="C329" s="132"/>
      <c r="D329" s="132"/>
      <c r="E329" s="132"/>
      <c r="F329" s="132"/>
      <c r="G329" s="132"/>
      <c r="H329" s="132"/>
      <c r="I329" s="146"/>
      <c r="J329" s="132"/>
      <c r="K329" s="132"/>
      <c r="L329" s="132"/>
      <c r="M329" s="132"/>
      <c r="N329" s="132"/>
      <c r="O329" s="132"/>
      <c r="P329" s="132"/>
      <c r="Q329" s="132"/>
      <c r="R329" s="132"/>
      <c r="S329" s="132"/>
      <c r="T329" s="132"/>
      <c r="U329" s="132"/>
      <c r="V329" s="132"/>
      <c r="W329" s="132"/>
      <c r="X329" s="132"/>
      <c r="Y329" s="132"/>
      <c r="Z329" s="132"/>
      <c r="AA329" s="132"/>
      <c r="AB329" s="132"/>
      <c r="AC329" s="132"/>
    </row>
    <row r="330" spans="1:29" ht="15" x14ac:dyDescent="0.3">
      <c r="A330" s="145"/>
      <c r="B330" s="145"/>
      <c r="C330" s="132"/>
      <c r="D330" s="132"/>
      <c r="E330" s="132"/>
      <c r="F330" s="132"/>
      <c r="G330" s="132"/>
      <c r="H330" s="132"/>
      <c r="I330" s="146"/>
      <c r="J330" s="132"/>
      <c r="K330" s="132"/>
      <c r="L330" s="132"/>
      <c r="M330" s="132"/>
      <c r="N330" s="132"/>
      <c r="O330" s="132"/>
      <c r="P330" s="132"/>
      <c r="Q330" s="132"/>
      <c r="R330" s="132"/>
      <c r="S330" s="132"/>
      <c r="T330" s="132"/>
      <c r="U330" s="132"/>
      <c r="V330" s="132"/>
      <c r="W330" s="132"/>
      <c r="X330" s="132"/>
      <c r="Y330" s="132"/>
      <c r="Z330" s="132"/>
      <c r="AA330" s="132"/>
      <c r="AB330" s="132"/>
      <c r="AC330" s="132"/>
    </row>
    <row r="331" spans="1:29" ht="15" x14ac:dyDescent="0.3">
      <c r="A331" s="145"/>
      <c r="B331" s="145"/>
      <c r="C331" s="132"/>
      <c r="D331" s="132"/>
      <c r="E331" s="132"/>
      <c r="F331" s="132"/>
      <c r="G331" s="132"/>
      <c r="H331" s="132"/>
      <c r="I331" s="146"/>
      <c r="J331" s="132"/>
      <c r="K331" s="132"/>
      <c r="L331" s="132"/>
      <c r="M331" s="132"/>
      <c r="N331" s="132"/>
      <c r="O331" s="132"/>
      <c r="P331" s="132"/>
      <c r="Q331" s="132"/>
      <c r="R331" s="132"/>
      <c r="S331" s="132"/>
      <c r="T331" s="132"/>
      <c r="U331" s="132"/>
      <c r="V331" s="132"/>
      <c r="W331" s="132"/>
      <c r="X331" s="132"/>
      <c r="Y331" s="132"/>
      <c r="Z331" s="132"/>
      <c r="AA331" s="132"/>
      <c r="AB331" s="132"/>
      <c r="AC331" s="132"/>
    </row>
    <row r="332" spans="1:29" ht="15" x14ac:dyDescent="0.3">
      <c r="A332" s="145"/>
      <c r="B332" s="145"/>
      <c r="C332" s="132"/>
      <c r="D332" s="132"/>
      <c r="E332" s="132"/>
      <c r="F332" s="132"/>
      <c r="G332" s="132"/>
      <c r="H332" s="132"/>
      <c r="I332" s="146"/>
      <c r="J332" s="132"/>
      <c r="K332" s="132"/>
      <c r="L332" s="132"/>
      <c r="M332" s="132"/>
      <c r="N332" s="132"/>
      <c r="O332" s="132"/>
      <c r="P332" s="132"/>
      <c r="Q332" s="132"/>
      <c r="R332" s="132"/>
      <c r="S332" s="132"/>
      <c r="T332" s="132"/>
      <c r="U332" s="132"/>
      <c r="V332" s="132"/>
      <c r="W332" s="132"/>
      <c r="X332" s="132"/>
      <c r="Y332" s="132"/>
      <c r="Z332" s="132"/>
      <c r="AA332" s="132"/>
      <c r="AB332" s="132"/>
      <c r="AC332" s="132"/>
    </row>
    <row r="333" spans="1:29" ht="15" x14ac:dyDescent="0.3">
      <c r="A333" s="145"/>
      <c r="B333" s="145"/>
      <c r="C333" s="132"/>
      <c r="D333" s="132"/>
      <c r="E333" s="132"/>
      <c r="F333" s="132"/>
      <c r="G333" s="132"/>
      <c r="H333" s="132"/>
      <c r="I333" s="146"/>
      <c r="J333" s="132"/>
      <c r="K333" s="132"/>
      <c r="L333" s="132"/>
      <c r="M333" s="132"/>
      <c r="N333" s="132"/>
      <c r="O333" s="132"/>
      <c r="P333" s="132"/>
      <c r="Q333" s="132"/>
      <c r="R333" s="132"/>
      <c r="S333" s="132"/>
      <c r="T333" s="132"/>
      <c r="U333" s="132"/>
      <c r="V333" s="132"/>
      <c r="W333" s="132"/>
      <c r="X333" s="132"/>
      <c r="Y333" s="132"/>
      <c r="Z333" s="132"/>
      <c r="AA333" s="132"/>
      <c r="AB333" s="132"/>
      <c r="AC333" s="132"/>
    </row>
    <row r="334" spans="1:29" ht="15" x14ac:dyDescent="0.3">
      <c r="A334" s="145"/>
      <c r="B334" s="145"/>
      <c r="C334" s="132"/>
      <c r="D334" s="132"/>
      <c r="E334" s="132"/>
      <c r="F334" s="132"/>
      <c r="G334" s="132"/>
      <c r="H334" s="132"/>
      <c r="I334" s="146"/>
      <c r="J334" s="132"/>
      <c r="K334" s="132"/>
      <c r="L334" s="132"/>
      <c r="M334" s="132"/>
      <c r="N334" s="132"/>
      <c r="O334" s="132"/>
      <c r="P334" s="132"/>
      <c r="Q334" s="132"/>
      <c r="R334" s="132"/>
      <c r="S334" s="132"/>
      <c r="T334" s="132"/>
      <c r="U334" s="132"/>
      <c r="V334" s="132"/>
      <c r="W334" s="132"/>
      <c r="X334" s="132"/>
      <c r="Y334" s="132"/>
      <c r="Z334" s="132"/>
      <c r="AA334" s="132"/>
      <c r="AB334" s="132"/>
      <c r="AC334" s="132"/>
    </row>
    <row r="335" spans="1:29" ht="15" x14ac:dyDescent="0.3">
      <c r="A335" s="145"/>
      <c r="B335" s="145"/>
      <c r="C335" s="132"/>
      <c r="D335" s="132"/>
      <c r="E335" s="132"/>
      <c r="F335" s="132"/>
      <c r="G335" s="132"/>
      <c r="H335" s="132"/>
      <c r="I335" s="146"/>
      <c r="J335" s="132"/>
      <c r="K335" s="132"/>
      <c r="L335" s="132"/>
      <c r="M335" s="132"/>
      <c r="N335" s="132"/>
      <c r="O335" s="132"/>
      <c r="P335" s="132"/>
      <c r="Q335" s="132"/>
      <c r="R335" s="132"/>
      <c r="S335" s="132"/>
      <c r="T335" s="132"/>
      <c r="U335" s="132"/>
      <c r="V335" s="132"/>
      <c r="W335" s="132"/>
      <c r="X335" s="132"/>
      <c r="Y335" s="132"/>
      <c r="Z335" s="132"/>
      <c r="AA335" s="132"/>
      <c r="AB335" s="132"/>
      <c r="AC335" s="132"/>
    </row>
    <row r="336" spans="1:29" ht="15" x14ac:dyDescent="0.3">
      <c r="A336" s="145"/>
      <c r="B336" s="145"/>
      <c r="C336" s="132"/>
      <c r="D336" s="132"/>
      <c r="E336" s="132"/>
      <c r="F336" s="132"/>
      <c r="G336" s="132"/>
      <c r="H336" s="132"/>
      <c r="I336" s="146"/>
      <c r="J336" s="132"/>
      <c r="K336" s="132"/>
      <c r="L336" s="132"/>
      <c r="M336" s="132"/>
      <c r="N336" s="132"/>
      <c r="O336" s="132"/>
      <c r="P336" s="132"/>
      <c r="Q336" s="132"/>
      <c r="R336" s="132"/>
      <c r="S336" s="132"/>
      <c r="T336" s="132"/>
      <c r="U336" s="132"/>
      <c r="V336" s="132"/>
      <c r="W336" s="132"/>
      <c r="X336" s="132"/>
      <c r="Y336" s="132"/>
      <c r="Z336" s="132"/>
      <c r="AA336" s="132"/>
      <c r="AB336" s="132"/>
      <c r="AC336" s="132"/>
    </row>
    <row r="337" spans="1:29" ht="15" x14ac:dyDescent="0.3">
      <c r="A337" s="145"/>
      <c r="B337" s="145"/>
      <c r="C337" s="132"/>
      <c r="D337" s="132"/>
      <c r="E337" s="132"/>
      <c r="F337" s="132"/>
      <c r="G337" s="132"/>
      <c r="H337" s="132"/>
      <c r="I337" s="146"/>
      <c r="J337" s="132"/>
      <c r="K337" s="132"/>
      <c r="L337" s="132"/>
      <c r="M337" s="132"/>
      <c r="N337" s="132"/>
      <c r="O337" s="132"/>
      <c r="P337" s="132"/>
      <c r="Q337" s="132"/>
      <c r="R337" s="132"/>
      <c r="S337" s="132"/>
      <c r="T337" s="132"/>
      <c r="U337" s="132"/>
      <c r="V337" s="132"/>
      <c r="W337" s="132"/>
      <c r="X337" s="132"/>
      <c r="Y337" s="132"/>
      <c r="Z337" s="132"/>
      <c r="AA337" s="132"/>
      <c r="AB337" s="132"/>
      <c r="AC337" s="132"/>
    </row>
    <row r="338" spans="1:29" ht="15" x14ac:dyDescent="0.3">
      <c r="A338" s="145"/>
      <c r="B338" s="145"/>
      <c r="C338" s="132"/>
      <c r="D338" s="132"/>
      <c r="E338" s="132"/>
      <c r="F338" s="132"/>
      <c r="G338" s="132"/>
      <c r="H338" s="132"/>
      <c r="I338" s="146"/>
      <c r="J338" s="132"/>
      <c r="K338" s="132"/>
      <c r="L338" s="132"/>
      <c r="M338" s="132"/>
      <c r="N338" s="132"/>
      <c r="O338" s="132"/>
      <c r="P338" s="132"/>
      <c r="Q338" s="132"/>
      <c r="R338" s="132"/>
      <c r="S338" s="132"/>
      <c r="T338" s="132"/>
      <c r="U338" s="132"/>
      <c r="V338" s="132"/>
      <c r="W338" s="132"/>
      <c r="X338" s="132"/>
      <c r="Y338" s="132"/>
      <c r="Z338" s="132"/>
      <c r="AA338" s="132"/>
      <c r="AB338" s="132"/>
      <c r="AC338" s="132"/>
    </row>
    <row r="339" spans="1:29" ht="15" x14ac:dyDescent="0.3">
      <c r="A339" s="145"/>
      <c r="B339" s="145"/>
      <c r="C339" s="132"/>
      <c r="D339" s="132"/>
      <c r="E339" s="132"/>
      <c r="F339" s="132"/>
      <c r="G339" s="132"/>
      <c r="H339" s="132"/>
      <c r="I339" s="146"/>
      <c r="J339" s="132"/>
      <c r="K339" s="132"/>
      <c r="L339" s="132"/>
      <c r="M339" s="132"/>
      <c r="N339" s="132"/>
      <c r="O339" s="132"/>
      <c r="P339" s="132"/>
      <c r="Q339" s="132"/>
      <c r="R339" s="132"/>
      <c r="S339" s="132"/>
      <c r="T339" s="132"/>
      <c r="U339" s="132"/>
      <c r="V339" s="132"/>
      <c r="W339" s="132"/>
      <c r="X339" s="132"/>
      <c r="Y339" s="132"/>
      <c r="Z339" s="132"/>
      <c r="AA339" s="132"/>
      <c r="AB339" s="132"/>
      <c r="AC339" s="132"/>
    </row>
    <row r="340" spans="1:29" ht="15" x14ac:dyDescent="0.3">
      <c r="A340" s="145"/>
      <c r="B340" s="145"/>
      <c r="C340" s="132"/>
      <c r="D340" s="132"/>
      <c r="E340" s="132"/>
      <c r="F340" s="132"/>
      <c r="G340" s="132"/>
      <c r="H340" s="132"/>
      <c r="I340" s="146"/>
      <c r="J340" s="132"/>
      <c r="K340" s="132"/>
      <c r="L340" s="132"/>
      <c r="M340" s="132"/>
      <c r="N340" s="132"/>
      <c r="O340" s="132"/>
      <c r="P340" s="132"/>
      <c r="Q340" s="132"/>
      <c r="R340" s="132"/>
      <c r="S340" s="132"/>
      <c r="T340" s="132"/>
      <c r="U340" s="132"/>
      <c r="V340" s="132"/>
      <c r="W340" s="132"/>
      <c r="X340" s="132"/>
      <c r="Y340" s="132"/>
      <c r="Z340" s="132"/>
      <c r="AA340" s="132"/>
      <c r="AB340" s="132"/>
      <c r="AC340" s="132"/>
    </row>
    <row r="341" spans="1:29" ht="15" x14ac:dyDescent="0.3">
      <c r="A341" s="145"/>
      <c r="B341" s="145"/>
      <c r="C341" s="132"/>
      <c r="D341" s="132"/>
      <c r="E341" s="132"/>
      <c r="F341" s="132"/>
      <c r="G341" s="132"/>
      <c r="H341" s="132"/>
      <c r="I341" s="146"/>
      <c r="J341" s="132"/>
      <c r="K341" s="132"/>
      <c r="L341" s="132"/>
      <c r="M341" s="132"/>
      <c r="N341" s="132"/>
      <c r="O341" s="132"/>
      <c r="P341" s="132"/>
      <c r="Q341" s="132"/>
      <c r="R341" s="132"/>
      <c r="S341" s="132"/>
      <c r="T341" s="132"/>
      <c r="U341" s="132"/>
      <c r="V341" s="132"/>
      <c r="W341" s="132"/>
      <c r="X341" s="132"/>
      <c r="Y341" s="132"/>
      <c r="Z341" s="132"/>
      <c r="AA341" s="132"/>
      <c r="AB341" s="132"/>
      <c r="AC341" s="132"/>
    </row>
    <row r="342" spans="1:29" ht="15" x14ac:dyDescent="0.3">
      <c r="A342" s="145"/>
      <c r="B342" s="145"/>
      <c r="C342" s="132"/>
      <c r="D342" s="132"/>
      <c r="E342" s="132"/>
      <c r="F342" s="132"/>
      <c r="G342" s="132"/>
      <c r="H342" s="132"/>
      <c r="I342" s="146"/>
      <c r="J342" s="132"/>
      <c r="K342" s="132"/>
      <c r="L342" s="132"/>
      <c r="M342" s="132"/>
      <c r="N342" s="132"/>
      <c r="O342" s="132"/>
      <c r="P342" s="132"/>
      <c r="Q342" s="132"/>
      <c r="R342" s="132"/>
      <c r="S342" s="132"/>
      <c r="T342" s="132"/>
      <c r="U342" s="132"/>
      <c r="V342" s="132"/>
      <c r="W342" s="132"/>
      <c r="X342" s="132"/>
      <c r="Y342" s="132"/>
      <c r="Z342" s="132"/>
      <c r="AA342" s="132"/>
      <c r="AB342" s="132"/>
      <c r="AC342" s="132"/>
    </row>
    <row r="343" spans="1:29" ht="15" x14ac:dyDescent="0.3">
      <c r="A343" s="145"/>
      <c r="B343" s="145"/>
      <c r="C343" s="132"/>
      <c r="D343" s="132"/>
      <c r="E343" s="132"/>
      <c r="F343" s="132"/>
      <c r="G343" s="132"/>
      <c r="H343" s="132"/>
      <c r="I343" s="146"/>
      <c r="J343" s="132"/>
      <c r="K343" s="132"/>
      <c r="L343" s="132"/>
      <c r="M343" s="132"/>
      <c r="N343" s="132"/>
      <c r="O343" s="132"/>
      <c r="P343" s="132"/>
      <c r="Q343" s="132"/>
      <c r="R343" s="132"/>
      <c r="S343" s="132"/>
      <c r="T343" s="132"/>
      <c r="U343" s="132"/>
      <c r="V343" s="132"/>
      <c r="W343" s="132"/>
      <c r="X343" s="132"/>
      <c r="Y343" s="132"/>
      <c r="Z343" s="132"/>
      <c r="AA343" s="132"/>
      <c r="AB343" s="132"/>
      <c r="AC343" s="132"/>
    </row>
    <row r="344" spans="1:29" ht="15" x14ac:dyDescent="0.3">
      <c r="A344" s="145"/>
      <c r="B344" s="145"/>
      <c r="C344" s="132"/>
      <c r="D344" s="132"/>
      <c r="E344" s="132"/>
      <c r="F344" s="132"/>
      <c r="G344" s="132"/>
      <c r="H344" s="132"/>
      <c r="I344" s="146"/>
      <c r="J344" s="132"/>
      <c r="K344" s="132"/>
      <c r="L344" s="132"/>
      <c r="M344" s="132"/>
      <c r="N344" s="132"/>
      <c r="O344" s="132"/>
      <c r="P344" s="132"/>
      <c r="Q344" s="132"/>
      <c r="R344" s="132"/>
      <c r="S344" s="132"/>
      <c r="T344" s="132"/>
      <c r="U344" s="132"/>
      <c r="V344" s="132"/>
      <c r="W344" s="132"/>
      <c r="X344" s="132"/>
      <c r="Y344" s="132"/>
      <c r="Z344" s="132"/>
      <c r="AA344" s="132"/>
      <c r="AB344" s="132"/>
      <c r="AC344" s="132"/>
    </row>
    <row r="345" spans="1:29" ht="15" x14ac:dyDescent="0.3">
      <c r="A345" s="145"/>
      <c r="B345" s="145"/>
      <c r="C345" s="132"/>
      <c r="D345" s="132"/>
      <c r="E345" s="132"/>
      <c r="F345" s="132"/>
      <c r="G345" s="132"/>
      <c r="H345" s="132"/>
      <c r="I345" s="146"/>
      <c r="J345" s="132"/>
      <c r="K345" s="132"/>
      <c r="L345" s="132"/>
      <c r="M345" s="132"/>
      <c r="N345" s="132"/>
      <c r="O345" s="132"/>
      <c r="P345" s="132"/>
      <c r="Q345" s="132"/>
      <c r="R345" s="132"/>
      <c r="S345" s="132"/>
      <c r="T345" s="132"/>
      <c r="U345" s="132"/>
      <c r="V345" s="132"/>
      <c r="W345" s="132"/>
      <c r="X345" s="132"/>
      <c r="Y345" s="132"/>
      <c r="Z345" s="132"/>
      <c r="AA345" s="132"/>
      <c r="AB345" s="132"/>
      <c r="AC345" s="132"/>
    </row>
    <row r="346" spans="1:29" ht="15" x14ac:dyDescent="0.3">
      <c r="A346" s="145"/>
      <c r="B346" s="145"/>
      <c r="C346" s="132"/>
      <c r="D346" s="132"/>
      <c r="E346" s="132"/>
      <c r="F346" s="132"/>
      <c r="G346" s="132"/>
      <c r="H346" s="132"/>
      <c r="I346" s="146"/>
      <c r="J346" s="132"/>
      <c r="K346" s="132"/>
      <c r="L346" s="132"/>
      <c r="M346" s="132"/>
      <c r="N346" s="132"/>
      <c r="O346" s="132"/>
      <c r="P346" s="132"/>
      <c r="Q346" s="132"/>
      <c r="R346" s="132"/>
      <c r="S346" s="132"/>
      <c r="T346" s="132"/>
      <c r="U346" s="132"/>
      <c r="V346" s="132"/>
      <c r="W346" s="132"/>
      <c r="X346" s="132"/>
      <c r="Y346" s="132"/>
      <c r="Z346" s="132"/>
      <c r="AA346" s="132"/>
      <c r="AB346" s="132"/>
      <c r="AC346" s="132"/>
    </row>
    <row r="347" spans="1:29" ht="15" x14ac:dyDescent="0.3">
      <c r="A347" s="145"/>
      <c r="B347" s="145"/>
      <c r="C347" s="132"/>
      <c r="D347" s="132"/>
      <c r="E347" s="132"/>
      <c r="F347" s="132"/>
      <c r="G347" s="132"/>
      <c r="H347" s="132"/>
      <c r="I347" s="146"/>
      <c r="J347" s="132"/>
      <c r="K347" s="132"/>
      <c r="L347" s="132"/>
      <c r="M347" s="132"/>
      <c r="N347" s="132"/>
      <c r="O347" s="132"/>
      <c r="P347" s="132"/>
      <c r="Q347" s="132"/>
      <c r="R347" s="132"/>
      <c r="S347" s="132"/>
      <c r="T347" s="132"/>
      <c r="U347" s="132"/>
      <c r="V347" s="132"/>
      <c r="W347" s="132"/>
      <c r="X347" s="132"/>
      <c r="Y347" s="132"/>
      <c r="Z347" s="132"/>
      <c r="AA347" s="132"/>
      <c r="AB347" s="132"/>
      <c r="AC347" s="132"/>
    </row>
    <row r="348" spans="1:29" ht="15" x14ac:dyDescent="0.3">
      <c r="A348" s="145"/>
      <c r="B348" s="145"/>
      <c r="C348" s="132"/>
      <c r="D348" s="132"/>
      <c r="E348" s="132"/>
      <c r="F348" s="132"/>
      <c r="G348" s="132"/>
      <c r="H348" s="132"/>
      <c r="I348" s="146"/>
      <c r="J348" s="132"/>
      <c r="K348" s="132"/>
      <c r="L348" s="132"/>
      <c r="M348" s="132"/>
      <c r="N348" s="132"/>
      <c r="O348" s="132"/>
      <c r="P348" s="132"/>
      <c r="Q348" s="132"/>
      <c r="R348" s="132"/>
      <c r="S348" s="132"/>
      <c r="T348" s="132"/>
      <c r="U348" s="132"/>
      <c r="V348" s="132"/>
      <c r="W348" s="132"/>
      <c r="X348" s="132"/>
      <c r="Y348" s="132"/>
      <c r="Z348" s="132"/>
      <c r="AA348" s="132"/>
      <c r="AB348" s="132"/>
      <c r="AC348" s="132"/>
    </row>
    <row r="349" spans="1:29" ht="15" x14ac:dyDescent="0.3">
      <c r="A349" s="145"/>
      <c r="B349" s="145"/>
      <c r="C349" s="132"/>
      <c r="D349" s="132"/>
      <c r="E349" s="132"/>
      <c r="F349" s="132"/>
      <c r="G349" s="132"/>
      <c r="H349" s="132"/>
      <c r="I349" s="146"/>
      <c r="J349" s="132"/>
      <c r="K349" s="132"/>
      <c r="L349" s="132"/>
      <c r="M349" s="132"/>
      <c r="N349" s="132"/>
      <c r="O349" s="132"/>
      <c r="P349" s="132"/>
      <c r="Q349" s="132"/>
      <c r="R349" s="132"/>
      <c r="S349" s="132"/>
      <c r="T349" s="132"/>
      <c r="U349" s="132"/>
      <c r="V349" s="132"/>
      <c r="W349" s="132"/>
      <c r="X349" s="132"/>
      <c r="Y349" s="132"/>
      <c r="Z349" s="132"/>
      <c r="AA349" s="132"/>
      <c r="AB349" s="132"/>
      <c r="AC349" s="132"/>
    </row>
    <row r="350" spans="1:29" ht="15" x14ac:dyDescent="0.3">
      <c r="A350" s="145"/>
      <c r="B350" s="145"/>
      <c r="C350" s="132"/>
      <c r="D350" s="132"/>
      <c r="E350" s="132"/>
      <c r="F350" s="132"/>
      <c r="G350" s="132"/>
      <c r="H350" s="132"/>
      <c r="I350" s="146"/>
      <c r="J350" s="132"/>
      <c r="K350" s="132"/>
      <c r="L350" s="132"/>
      <c r="M350" s="132"/>
      <c r="N350" s="132"/>
      <c r="O350" s="132"/>
      <c r="P350" s="132"/>
      <c r="Q350" s="132"/>
      <c r="R350" s="132"/>
      <c r="S350" s="132"/>
      <c r="T350" s="132"/>
      <c r="U350" s="132"/>
      <c r="V350" s="132"/>
      <c r="W350" s="132"/>
      <c r="X350" s="132"/>
      <c r="Y350" s="132"/>
      <c r="Z350" s="132"/>
      <c r="AA350" s="132"/>
      <c r="AB350" s="132"/>
      <c r="AC350" s="132"/>
    </row>
    <row r="351" spans="1:29" ht="15" x14ac:dyDescent="0.3">
      <c r="A351" s="145"/>
      <c r="B351" s="145"/>
      <c r="C351" s="132"/>
      <c r="D351" s="132"/>
      <c r="E351" s="132"/>
      <c r="F351" s="132"/>
      <c r="G351" s="132"/>
      <c r="H351" s="132"/>
      <c r="I351" s="146"/>
      <c r="J351" s="132"/>
      <c r="K351" s="132"/>
      <c r="L351" s="132"/>
      <c r="M351" s="132"/>
      <c r="N351" s="132"/>
      <c r="O351" s="132"/>
      <c r="P351" s="132"/>
      <c r="Q351" s="132"/>
      <c r="R351" s="132"/>
      <c r="S351" s="132"/>
      <c r="T351" s="132"/>
      <c r="U351" s="132"/>
      <c r="V351" s="132"/>
      <c r="W351" s="132"/>
      <c r="X351" s="132"/>
      <c r="Y351" s="132"/>
      <c r="Z351" s="132"/>
      <c r="AA351" s="132"/>
      <c r="AB351" s="132"/>
      <c r="AC351" s="132"/>
    </row>
    <row r="352" spans="1:29" ht="15" x14ac:dyDescent="0.3">
      <c r="A352" s="145"/>
      <c r="B352" s="145"/>
      <c r="C352" s="132"/>
      <c r="D352" s="132"/>
      <c r="E352" s="132"/>
      <c r="F352" s="132"/>
      <c r="G352" s="132"/>
      <c r="H352" s="132"/>
      <c r="I352" s="146"/>
      <c r="J352" s="132"/>
      <c r="K352" s="132"/>
      <c r="L352" s="132"/>
      <c r="M352" s="132"/>
      <c r="N352" s="132"/>
      <c r="O352" s="132"/>
      <c r="P352" s="132"/>
      <c r="Q352" s="132"/>
      <c r="R352" s="132"/>
      <c r="S352" s="132"/>
      <c r="T352" s="132"/>
      <c r="U352" s="132"/>
      <c r="V352" s="132"/>
      <c r="W352" s="132"/>
      <c r="X352" s="132"/>
      <c r="Y352" s="132"/>
      <c r="Z352" s="132"/>
      <c r="AA352" s="132"/>
      <c r="AB352" s="132"/>
      <c r="AC352" s="132"/>
    </row>
    <row r="353" spans="1:29" ht="15" x14ac:dyDescent="0.3">
      <c r="A353" s="145"/>
      <c r="B353" s="145"/>
      <c r="C353" s="132"/>
      <c r="D353" s="132"/>
      <c r="E353" s="132"/>
      <c r="F353" s="132"/>
      <c r="G353" s="132"/>
      <c r="H353" s="132"/>
      <c r="I353" s="146"/>
      <c r="J353" s="132"/>
      <c r="K353" s="132"/>
      <c r="L353" s="132"/>
      <c r="M353" s="132"/>
      <c r="N353" s="132"/>
      <c r="O353" s="132"/>
      <c r="P353" s="132"/>
      <c r="Q353" s="132"/>
      <c r="R353" s="132"/>
      <c r="S353" s="132"/>
      <c r="T353" s="132"/>
      <c r="U353" s="132"/>
      <c r="V353" s="132"/>
      <c r="W353" s="132"/>
      <c r="X353" s="132"/>
      <c r="Y353" s="132"/>
      <c r="Z353" s="132"/>
      <c r="AA353" s="132"/>
      <c r="AB353" s="132"/>
      <c r="AC353" s="132"/>
    </row>
    <row r="354" spans="1:29" ht="15" x14ac:dyDescent="0.3">
      <c r="A354" s="145"/>
      <c r="B354" s="145"/>
      <c r="C354" s="132"/>
      <c r="D354" s="132"/>
      <c r="E354" s="132"/>
      <c r="F354" s="132"/>
      <c r="G354" s="132"/>
      <c r="H354" s="132"/>
      <c r="I354" s="146"/>
      <c r="J354" s="132"/>
      <c r="K354" s="132"/>
      <c r="L354" s="132"/>
      <c r="M354" s="132"/>
      <c r="N354" s="132"/>
      <c r="O354" s="132"/>
      <c r="P354" s="132"/>
      <c r="Q354" s="132"/>
      <c r="R354" s="132"/>
      <c r="S354" s="132"/>
      <c r="T354" s="132"/>
      <c r="U354" s="132"/>
      <c r="V354" s="132"/>
      <c r="W354" s="132"/>
      <c r="X354" s="132"/>
      <c r="Y354" s="132"/>
      <c r="Z354" s="132"/>
      <c r="AA354" s="132"/>
      <c r="AB354" s="132"/>
      <c r="AC354" s="132"/>
    </row>
    <row r="355" spans="1:29" ht="15" x14ac:dyDescent="0.3">
      <c r="A355" s="145"/>
      <c r="B355" s="145"/>
      <c r="C355" s="132"/>
      <c r="D355" s="132"/>
      <c r="E355" s="132"/>
      <c r="F355" s="132"/>
      <c r="G355" s="132"/>
      <c r="H355" s="132"/>
      <c r="I355" s="146"/>
      <c r="J355" s="132"/>
      <c r="K355" s="132"/>
      <c r="L355" s="132"/>
      <c r="M355" s="132"/>
      <c r="N355" s="132"/>
      <c r="O355" s="132"/>
      <c r="P355" s="132"/>
      <c r="Q355" s="132"/>
      <c r="R355" s="132"/>
      <c r="S355" s="132"/>
      <c r="T355" s="132"/>
      <c r="U355" s="132"/>
      <c r="V355" s="132"/>
      <c r="W355" s="132"/>
      <c r="X355" s="132"/>
      <c r="Y355" s="132"/>
      <c r="Z355" s="132"/>
      <c r="AA355" s="132"/>
      <c r="AB355" s="132"/>
      <c r="AC355" s="132"/>
    </row>
    <row r="356" spans="1:29" ht="15" x14ac:dyDescent="0.3">
      <c r="A356" s="145"/>
      <c r="B356" s="145"/>
      <c r="C356" s="132"/>
      <c r="D356" s="132"/>
      <c r="E356" s="132"/>
      <c r="F356" s="132"/>
      <c r="G356" s="132"/>
      <c r="H356" s="132"/>
      <c r="I356" s="146"/>
      <c r="J356" s="132"/>
      <c r="K356" s="132"/>
      <c r="L356" s="132"/>
      <c r="M356" s="132"/>
      <c r="N356" s="132"/>
      <c r="O356" s="132"/>
      <c r="P356" s="132"/>
      <c r="Q356" s="132"/>
      <c r="R356" s="132"/>
      <c r="S356" s="132"/>
      <c r="T356" s="132"/>
      <c r="U356" s="132"/>
      <c r="V356" s="132"/>
      <c r="W356" s="132"/>
      <c r="X356" s="132"/>
      <c r="Y356" s="132"/>
      <c r="Z356" s="132"/>
      <c r="AA356" s="132"/>
      <c r="AB356" s="132"/>
      <c r="AC356" s="132"/>
    </row>
    <row r="357" spans="1:29" ht="15" x14ac:dyDescent="0.3">
      <c r="A357" s="145"/>
      <c r="B357" s="145"/>
      <c r="C357" s="132"/>
      <c r="D357" s="132"/>
      <c r="E357" s="132"/>
      <c r="F357" s="132"/>
      <c r="G357" s="132"/>
      <c r="H357" s="132"/>
      <c r="I357" s="146"/>
      <c r="J357" s="132"/>
      <c r="K357" s="132"/>
      <c r="L357" s="132"/>
      <c r="M357" s="132"/>
      <c r="N357" s="132"/>
      <c r="O357" s="132"/>
      <c r="P357" s="132"/>
      <c r="Q357" s="132"/>
      <c r="R357" s="132"/>
      <c r="S357" s="132"/>
      <c r="T357" s="132"/>
      <c r="U357" s="132"/>
      <c r="V357" s="132"/>
      <c r="W357" s="132"/>
      <c r="X357" s="132"/>
      <c r="Y357" s="132"/>
      <c r="Z357" s="132"/>
      <c r="AA357" s="132"/>
      <c r="AB357" s="132"/>
      <c r="AC357" s="132"/>
    </row>
    <row r="358" spans="1:29" ht="15" x14ac:dyDescent="0.3">
      <c r="A358" s="145"/>
      <c r="B358" s="145"/>
      <c r="C358" s="132"/>
      <c r="D358" s="132"/>
      <c r="E358" s="132"/>
      <c r="F358" s="132"/>
      <c r="G358" s="132"/>
      <c r="H358" s="132"/>
      <c r="I358" s="146"/>
      <c r="J358" s="132"/>
      <c r="K358" s="132"/>
      <c r="L358" s="132"/>
      <c r="M358" s="132"/>
      <c r="N358" s="132"/>
      <c r="O358" s="132"/>
      <c r="P358" s="132"/>
      <c r="Q358" s="132"/>
      <c r="R358" s="132"/>
      <c r="S358" s="132"/>
      <c r="T358" s="132"/>
      <c r="U358" s="132"/>
      <c r="V358" s="132"/>
      <c r="W358" s="132"/>
      <c r="X358" s="132"/>
      <c r="Y358" s="132"/>
      <c r="Z358" s="132"/>
      <c r="AA358" s="132"/>
      <c r="AB358" s="132"/>
      <c r="AC358" s="132"/>
    </row>
    <row r="359" spans="1:29" ht="15" x14ac:dyDescent="0.3">
      <c r="A359" s="145"/>
      <c r="B359" s="145"/>
      <c r="C359" s="132"/>
      <c r="D359" s="132"/>
      <c r="E359" s="132"/>
      <c r="F359" s="132"/>
      <c r="G359" s="132"/>
      <c r="H359" s="132"/>
      <c r="I359" s="146"/>
      <c r="J359" s="132"/>
      <c r="K359" s="132"/>
      <c r="L359" s="132"/>
      <c r="M359" s="132"/>
      <c r="N359" s="132"/>
      <c r="O359" s="132"/>
      <c r="P359" s="132"/>
      <c r="Q359" s="132"/>
      <c r="R359" s="132"/>
      <c r="S359" s="132"/>
      <c r="T359" s="132"/>
      <c r="U359" s="132"/>
      <c r="V359" s="132"/>
      <c r="W359" s="132"/>
      <c r="X359" s="132"/>
      <c r="Y359" s="132"/>
      <c r="Z359" s="132"/>
      <c r="AA359" s="132"/>
      <c r="AB359" s="132"/>
      <c r="AC359" s="132"/>
    </row>
    <row r="360" spans="1:29" ht="15" x14ac:dyDescent="0.3">
      <c r="A360" s="145"/>
      <c r="B360" s="145"/>
      <c r="C360" s="132"/>
      <c r="D360" s="132"/>
      <c r="E360" s="132"/>
      <c r="F360" s="132"/>
      <c r="G360" s="132"/>
      <c r="H360" s="132"/>
      <c r="I360" s="146"/>
      <c r="J360" s="132"/>
      <c r="K360" s="132"/>
      <c r="L360" s="132"/>
      <c r="M360" s="132"/>
      <c r="N360" s="132"/>
      <c r="O360" s="132"/>
      <c r="P360" s="132"/>
      <c r="Q360" s="132"/>
      <c r="R360" s="132"/>
      <c r="S360" s="132"/>
      <c r="T360" s="132"/>
      <c r="U360" s="132"/>
      <c r="V360" s="132"/>
      <c r="W360" s="132"/>
      <c r="X360" s="132"/>
      <c r="Y360" s="132"/>
      <c r="Z360" s="132"/>
      <c r="AA360" s="132"/>
      <c r="AB360" s="132"/>
      <c r="AC360" s="132"/>
    </row>
    <row r="361" spans="1:29" ht="15" x14ac:dyDescent="0.3">
      <c r="A361" s="145"/>
      <c r="B361" s="145"/>
      <c r="C361" s="132"/>
      <c r="D361" s="132"/>
      <c r="E361" s="132"/>
      <c r="F361" s="132"/>
      <c r="G361" s="132"/>
      <c r="H361" s="132"/>
      <c r="I361" s="146"/>
      <c r="J361" s="132"/>
      <c r="K361" s="132"/>
      <c r="L361" s="132"/>
      <c r="M361" s="132"/>
      <c r="N361" s="132"/>
      <c r="O361" s="132"/>
      <c r="P361" s="132"/>
      <c r="Q361" s="132"/>
      <c r="R361" s="132"/>
      <c r="S361" s="132"/>
      <c r="T361" s="132"/>
      <c r="U361" s="132"/>
      <c r="V361" s="132"/>
      <c r="W361" s="132"/>
      <c r="X361" s="132"/>
      <c r="Y361" s="132"/>
      <c r="Z361" s="132"/>
      <c r="AA361" s="132"/>
      <c r="AB361" s="132"/>
      <c r="AC361" s="132"/>
    </row>
    <row r="362" spans="1:29" ht="15" x14ac:dyDescent="0.3">
      <c r="A362" s="145"/>
      <c r="B362" s="145"/>
      <c r="C362" s="132"/>
      <c r="D362" s="132"/>
      <c r="E362" s="132"/>
      <c r="F362" s="132"/>
      <c r="G362" s="132"/>
      <c r="H362" s="132"/>
      <c r="I362" s="146"/>
      <c r="J362" s="132"/>
      <c r="K362" s="132"/>
      <c r="L362" s="132"/>
      <c r="M362" s="132"/>
      <c r="N362" s="132"/>
      <c r="O362" s="132"/>
      <c r="P362" s="132"/>
      <c r="Q362" s="132"/>
      <c r="R362" s="132"/>
      <c r="S362" s="132"/>
      <c r="T362" s="132"/>
      <c r="U362" s="132"/>
      <c r="V362" s="132"/>
      <c r="W362" s="132"/>
      <c r="X362" s="132"/>
      <c r="Y362" s="132"/>
      <c r="Z362" s="132"/>
      <c r="AA362" s="132"/>
      <c r="AB362" s="132"/>
      <c r="AC362" s="132"/>
    </row>
    <row r="363" spans="1:29" ht="15" x14ac:dyDescent="0.3">
      <c r="A363" s="145"/>
      <c r="B363" s="145"/>
      <c r="C363" s="132"/>
      <c r="D363" s="132"/>
      <c r="E363" s="132"/>
      <c r="F363" s="132"/>
      <c r="G363" s="132"/>
      <c r="H363" s="132"/>
      <c r="I363" s="146"/>
      <c r="J363" s="132"/>
      <c r="K363" s="132"/>
      <c r="L363" s="132"/>
      <c r="M363" s="132"/>
      <c r="N363" s="132"/>
      <c r="O363" s="132"/>
      <c r="P363" s="132"/>
      <c r="Q363" s="132"/>
      <c r="R363" s="132"/>
      <c r="S363" s="132"/>
      <c r="T363" s="132"/>
      <c r="U363" s="132"/>
      <c r="V363" s="132"/>
      <c r="W363" s="132"/>
      <c r="X363" s="132"/>
      <c r="Y363" s="132"/>
      <c r="Z363" s="132"/>
      <c r="AA363" s="132"/>
      <c r="AB363" s="132"/>
      <c r="AC363" s="132"/>
    </row>
    <row r="364" spans="1:29" ht="15" x14ac:dyDescent="0.3">
      <c r="A364" s="145"/>
      <c r="B364" s="145"/>
      <c r="C364" s="132"/>
      <c r="D364" s="132"/>
      <c r="E364" s="132"/>
      <c r="F364" s="132"/>
      <c r="G364" s="132"/>
      <c r="H364" s="132"/>
      <c r="I364" s="146"/>
      <c r="J364" s="132"/>
      <c r="K364" s="132"/>
      <c r="L364" s="132"/>
      <c r="M364" s="132"/>
      <c r="N364" s="132"/>
      <c r="O364" s="132"/>
      <c r="P364" s="132"/>
      <c r="Q364" s="132"/>
      <c r="R364" s="132"/>
      <c r="S364" s="132"/>
      <c r="T364" s="132"/>
      <c r="U364" s="132"/>
      <c r="V364" s="132"/>
      <c r="W364" s="132"/>
      <c r="X364" s="132"/>
      <c r="Y364" s="132"/>
      <c r="Z364" s="132"/>
      <c r="AA364" s="132"/>
      <c r="AB364" s="132"/>
      <c r="AC364" s="132"/>
    </row>
    <row r="365" spans="1:29" ht="15" x14ac:dyDescent="0.3">
      <c r="A365" s="145"/>
      <c r="B365" s="145"/>
      <c r="C365" s="132"/>
      <c r="D365" s="132"/>
      <c r="E365" s="132"/>
      <c r="F365" s="132"/>
      <c r="G365" s="132"/>
      <c r="H365" s="132"/>
      <c r="I365" s="146"/>
      <c r="J365" s="132"/>
      <c r="K365" s="132"/>
      <c r="L365" s="132"/>
      <c r="M365" s="132"/>
      <c r="N365" s="132"/>
      <c r="O365" s="132"/>
      <c r="P365" s="132"/>
      <c r="Q365" s="132"/>
      <c r="R365" s="132"/>
      <c r="S365" s="132"/>
      <c r="T365" s="132"/>
      <c r="U365" s="132"/>
      <c r="V365" s="132"/>
      <c r="W365" s="132"/>
      <c r="X365" s="132"/>
      <c r="Y365" s="132"/>
      <c r="Z365" s="132"/>
      <c r="AA365" s="132"/>
      <c r="AB365" s="132"/>
      <c r="AC365" s="132"/>
    </row>
    <row r="366" spans="1:29" ht="15" x14ac:dyDescent="0.3">
      <c r="A366" s="145"/>
      <c r="B366" s="145"/>
      <c r="C366" s="132"/>
      <c r="D366" s="132"/>
      <c r="E366" s="132"/>
      <c r="F366" s="132"/>
      <c r="G366" s="132"/>
      <c r="H366" s="132"/>
      <c r="I366" s="146"/>
      <c r="J366" s="132"/>
      <c r="K366" s="132"/>
      <c r="L366" s="132"/>
      <c r="M366" s="132"/>
      <c r="N366" s="132"/>
      <c r="O366" s="132"/>
      <c r="P366" s="132"/>
      <c r="Q366" s="132"/>
      <c r="R366" s="132"/>
      <c r="S366" s="132"/>
      <c r="T366" s="132"/>
      <c r="U366" s="132"/>
      <c r="V366" s="132"/>
      <c r="W366" s="132"/>
      <c r="X366" s="132"/>
      <c r="Y366" s="132"/>
      <c r="Z366" s="132"/>
      <c r="AA366" s="132"/>
      <c r="AB366" s="132"/>
      <c r="AC366" s="132"/>
    </row>
    <row r="367" spans="1:29" ht="15" x14ac:dyDescent="0.3">
      <c r="A367" s="145"/>
      <c r="B367" s="145"/>
      <c r="C367" s="132"/>
      <c r="D367" s="132"/>
      <c r="E367" s="132"/>
      <c r="F367" s="132"/>
      <c r="G367" s="132"/>
      <c r="H367" s="132"/>
      <c r="I367" s="146"/>
      <c r="J367" s="132"/>
      <c r="K367" s="132"/>
      <c r="L367" s="132"/>
      <c r="M367" s="132"/>
      <c r="N367" s="132"/>
      <c r="O367" s="132"/>
      <c r="P367" s="132"/>
      <c r="Q367" s="132"/>
      <c r="R367" s="132"/>
      <c r="S367" s="132"/>
      <c r="T367" s="132"/>
      <c r="U367" s="132"/>
      <c r="V367" s="132"/>
      <c r="W367" s="132"/>
      <c r="X367" s="132"/>
      <c r="Y367" s="132"/>
      <c r="Z367" s="132"/>
      <c r="AA367" s="132"/>
      <c r="AB367" s="132"/>
      <c r="AC367" s="132"/>
    </row>
    <row r="368" spans="1:29" ht="15" x14ac:dyDescent="0.3">
      <c r="A368" s="145"/>
      <c r="B368" s="145"/>
      <c r="C368" s="132"/>
      <c r="D368" s="132"/>
      <c r="E368" s="132"/>
      <c r="F368" s="132"/>
      <c r="G368" s="132"/>
      <c r="H368" s="132"/>
      <c r="I368" s="146"/>
      <c r="J368" s="132"/>
      <c r="K368" s="132"/>
      <c r="L368" s="132"/>
      <c r="M368" s="132"/>
      <c r="N368" s="132"/>
      <c r="O368" s="132"/>
      <c r="P368" s="132"/>
      <c r="Q368" s="132"/>
      <c r="R368" s="132"/>
      <c r="S368" s="132"/>
      <c r="T368" s="132"/>
      <c r="U368" s="132"/>
      <c r="V368" s="132"/>
      <c r="W368" s="132"/>
      <c r="X368" s="132"/>
      <c r="Y368" s="132"/>
      <c r="Z368" s="132"/>
      <c r="AA368" s="132"/>
      <c r="AB368" s="132"/>
      <c r="AC368" s="132"/>
    </row>
    <row r="369" spans="1:29" ht="15" x14ac:dyDescent="0.3">
      <c r="A369" s="145"/>
      <c r="B369" s="145"/>
      <c r="C369" s="132"/>
      <c r="D369" s="132"/>
      <c r="E369" s="132"/>
      <c r="F369" s="132"/>
      <c r="G369" s="132"/>
      <c r="H369" s="132"/>
      <c r="I369" s="146"/>
      <c r="J369" s="132"/>
      <c r="K369" s="132"/>
      <c r="L369" s="132"/>
      <c r="M369" s="132"/>
      <c r="N369" s="132"/>
      <c r="O369" s="132"/>
      <c r="P369" s="132"/>
      <c r="Q369" s="132"/>
      <c r="R369" s="132"/>
      <c r="S369" s="132"/>
      <c r="T369" s="132"/>
      <c r="U369" s="132"/>
      <c r="V369" s="132"/>
      <c r="W369" s="132"/>
      <c r="X369" s="132"/>
      <c r="Y369" s="132"/>
      <c r="Z369" s="132"/>
      <c r="AA369" s="132"/>
      <c r="AB369" s="132"/>
      <c r="AC369" s="132"/>
    </row>
    <row r="370" spans="1:29" ht="15" x14ac:dyDescent="0.3">
      <c r="A370" s="145"/>
      <c r="B370" s="145"/>
      <c r="C370" s="132"/>
      <c r="D370" s="132"/>
      <c r="E370" s="132"/>
      <c r="F370" s="132"/>
      <c r="G370" s="132"/>
      <c r="H370" s="132"/>
      <c r="I370" s="146"/>
      <c r="J370" s="132"/>
      <c r="K370" s="132"/>
      <c r="L370" s="132"/>
      <c r="M370" s="132"/>
      <c r="N370" s="132"/>
      <c r="O370" s="132"/>
      <c r="P370" s="132"/>
      <c r="Q370" s="132"/>
      <c r="R370" s="132"/>
      <c r="S370" s="132"/>
      <c r="T370" s="132"/>
      <c r="U370" s="132"/>
      <c r="V370" s="132"/>
      <c r="W370" s="132"/>
      <c r="X370" s="132"/>
      <c r="Y370" s="132"/>
      <c r="Z370" s="132"/>
      <c r="AA370" s="132"/>
      <c r="AB370" s="132"/>
      <c r="AC370" s="132"/>
    </row>
    <row r="371" spans="1:29" ht="15" x14ac:dyDescent="0.3">
      <c r="A371" s="145"/>
      <c r="B371" s="145"/>
      <c r="C371" s="132"/>
      <c r="D371" s="132"/>
      <c r="E371" s="132"/>
      <c r="F371" s="132"/>
      <c r="G371" s="132"/>
      <c r="H371" s="132"/>
      <c r="I371" s="146"/>
      <c r="J371" s="132"/>
      <c r="K371" s="132"/>
      <c r="L371" s="132"/>
      <c r="M371" s="132"/>
      <c r="N371" s="132"/>
      <c r="O371" s="132"/>
      <c r="P371" s="132"/>
      <c r="Q371" s="132"/>
      <c r="R371" s="132"/>
      <c r="S371" s="132"/>
      <c r="T371" s="132"/>
      <c r="U371" s="132"/>
      <c r="V371" s="132"/>
      <c r="W371" s="132"/>
      <c r="X371" s="132"/>
      <c r="Y371" s="132"/>
      <c r="Z371" s="132"/>
      <c r="AA371" s="132"/>
      <c r="AB371" s="132"/>
      <c r="AC371" s="132"/>
    </row>
    <row r="372" spans="1:29" ht="15" x14ac:dyDescent="0.3">
      <c r="A372" s="145"/>
      <c r="B372" s="145"/>
      <c r="C372" s="132"/>
      <c r="D372" s="132"/>
      <c r="E372" s="132"/>
      <c r="F372" s="132"/>
      <c r="G372" s="132"/>
      <c r="H372" s="132"/>
      <c r="I372" s="146"/>
      <c r="J372" s="132"/>
      <c r="K372" s="132"/>
      <c r="L372" s="132"/>
      <c r="M372" s="132"/>
      <c r="N372" s="132"/>
      <c r="O372" s="132"/>
      <c r="P372" s="132"/>
      <c r="Q372" s="132"/>
      <c r="R372" s="132"/>
      <c r="S372" s="132"/>
      <c r="T372" s="132"/>
      <c r="U372" s="132"/>
      <c r="V372" s="132"/>
      <c r="W372" s="132"/>
      <c r="X372" s="132"/>
      <c r="Y372" s="132"/>
      <c r="Z372" s="132"/>
      <c r="AA372" s="132"/>
      <c r="AB372" s="132"/>
      <c r="AC372" s="132"/>
    </row>
    <row r="373" spans="1:29" ht="15" x14ac:dyDescent="0.3">
      <c r="A373" s="145"/>
      <c r="B373" s="145"/>
      <c r="C373" s="132"/>
      <c r="D373" s="132"/>
      <c r="E373" s="132"/>
      <c r="F373" s="132"/>
      <c r="G373" s="132"/>
      <c r="H373" s="132"/>
      <c r="I373" s="146"/>
      <c r="J373" s="132"/>
      <c r="K373" s="132"/>
      <c r="L373" s="132"/>
      <c r="M373" s="132"/>
      <c r="N373" s="132"/>
      <c r="O373" s="132"/>
      <c r="P373" s="132"/>
      <c r="Q373" s="132"/>
      <c r="R373" s="132"/>
      <c r="S373" s="132"/>
      <c r="T373" s="132"/>
      <c r="U373" s="132"/>
      <c r="V373" s="132"/>
      <c r="W373" s="132"/>
      <c r="X373" s="132"/>
      <c r="Y373" s="132"/>
      <c r="Z373" s="132"/>
      <c r="AA373" s="132"/>
      <c r="AB373" s="132"/>
      <c r="AC373" s="132"/>
    </row>
    <row r="374" spans="1:29" ht="15" x14ac:dyDescent="0.3">
      <c r="A374" s="145"/>
      <c r="B374" s="145"/>
      <c r="C374" s="132"/>
      <c r="D374" s="132"/>
      <c r="E374" s="132"/>
      <c r="F374" s="132"/>
      <c r="G374" s="132"/>
      <c r="H374" s="132"/>
      <c r="I374" s="146"/>
      <c r="J374" s="132"/>
      <c r="K374" s="132"/>
      <c r="L374" s="132"/>
      <c r="M374" s="132"/>
      <c r="N374" s="132"/>
      <c r="O374" s="132"/>
      <c r="P374" s="132"/>
      <c r="Q374" s="132"/>
      <c r="R374" s="132"/>
      <c r="S374" s="132"/>
      <c r="T374" s="132"/>
      <c r="U374" s="132"/>
      <c r="V374" s="132"/>
      <c r="W374" s="132"/>
      <c r="X374" s="132"/>
      <c r="Y374" s="132"/>
      <c r="Z374" s="132"/>
      <c r="AA374" s="132"/>
      <c r="AB374" s="132"/>
      <c r="AC374" s="132"/>
    </row>
    <row r="375" spans="1:29" ht="15" x14ac:dyDescent="0.3">
      <c r="A375" s="145"/>
      <c r="B375" s="145"/>
      <c r="C375" s="132"/>
      <c r="D375" s="132"/>
      <c r="E375" s="132"/>
      <c r="F375" s="132"/>
      <c r="G375" s="132"/>
      <c r="H375" s="132"/>
      <c r="I375" s="146"/>
      <c r="J375" s="132"/>
      <c r="K375" s="132"/>
      <c r="L375" s="132"/>
      <c r="M375" s="132"/>
      <c r="N375" s="132"/>
      <c r="O375" s="132"/>
      <c r="P375" s="132"/>
      <c r="Q375" s="132"/>
      <c r="R375" s="132"/>
      <c r="S375" s="132"/>
      <c r="T375" s="132"/>
      <c r="U375" s="132"/>
      <c r="V375" s="132"/>
      <c r="W375" s="132"/>
      <c r="X375" s="132"/>
      <c r="Y375" s="132"/>
      <c r="Z375" s="132"/>
      <c r="AA375" s="132"/>
      <c r="AB375" s="132"/>
      <c r="AC375" s="132"/>
    </row>
    <row r="376" spans="1:29" ht="15" x14ac:dyDescent="0.3">
      <c r="A376" s="145"/>
      <c r="B376" s="145"/>
      <c r="C376" s="132"/>
      <c r="D376" s="132"/>
      <c r="E376" s="132"/>
      <c r="F376" s="132"/>
      <c r="G376" s="132"/>
      <c r="H376" s="132"/>
      <c r="I376" s="146"/>
      <c r="J376" s="132"/>
      <c r="K376" s="132"/>
      <c r="L376" s="132"/>
      <c r="M376" s="132"/>
      <c r="N376" s="132"/>
      <c r="O376" s="132"/>
      <c r="P376" s="132"/>
      <c r="Q376" s="132"/>
      <c r="R376" s="132"/>
      <c r="S376" s="132"/>
      <c r="T376" s="132"/>
      <c r="U376" s="132"/>
      <c r="V376" s="132"/>
      <c r="W376" s="132"/>
      <c r="X376" s="132"/>
      <c r="Y376" s="132"/>
      <c r="Z376" s="132"/>
      <c r="AA376" s="132"/>
      <c r="AB376" s="132"/>
      <c r="AC376" s="132"/>
    </row>
    <row r="377" spans="1:29" ht="15" x14ac:dyDescent="0.3">
      <c r="A377" s="145"/>
      <c r="B377" s="145"/>
      <c r="C377" s="132"/>
      <c r="D377" s="132"/>
      <c r="E377" s="132"/>
      <c r="F377" s="132"/>
      <c r="G377" s="132"/>
      <c r="H377" s="132"/>
      <c r="I377" s="146"/>
      <c r="J377" s="132"/>
      <c r="K377" s="132"/>
      <c r="L377" s="132"/>
      <c r="M377" s="132"/>
      <c r="N377" s="132"/>
      <c r="O377" s="132"/>
      <c r="P377" s="132"/>
      <c r="Q377" s="132"/>
      <c r="R377" s="132"/>
      <c r="S377" s="132"/>
      <c r="T377" s="132"/>
      <c r="U377" s="132"/>
      <c r="V377" s="132"/>
      <c r="W377" s="132"/>
      <c r="X377" s="132"/>
      <c r="Y377" s="132"/>
      <c r="Z377" s="132"/>
      <c r="AA377" s="132"/>
      <c r="AB377" s="132"/>
      <c r="AC377" s="132"/>
    </row>
    <row r="378" spans="1:29" ht="15" x14ac:dyDescent="0.3">
      <c r="A378" s="145"/>
      <c r="B378" s="145"/>
      <c r="C378" s="132"/>
      <c r="D378" s="132"/>
      <c r="E378" s="132"/>
      <c r="F378" s="132"/>
      <c r="G378" s="132"/>
      <c r="H378" s="132"/>
      <c r="I378" s="146"/>
      <c r="J378" s="132"/>
      <c r="K378" s="132"/>
      <c r="L378" s="132"/>
      <c r="M378" s="132"/>
      <c r="N378" s="132"/>
      <c r="O378" s="132"/>
      <c r="P378" s="132"/>
      <c r="Q378" s="132"/>
      <c r="R378" s="132"/>
      <c r="S378" s="132"/>
      <c r="T378" s="132"/>
      <c r="U378" s="132"/>
      <c r="V378" s="132"/>
      <c r="W378" s="132"/>
      <c r="X378" s="132"/>
      <c r="Y378" s="132"/>
      <c r="Z378" s="132"/>
      <c r="AA378" s="132"/>
      <c r="AB378" s="132"/>
      <c r="AC378" s="132"/>
    </row>
    <row r="379" spans="1:29" ht="15" x14ac:dyDescent="0.3">
      <c r="A379" s="145"/>
      <c r="B379" s="145"/>
      <c r="C379" s="132"/>
      <c r="D379" s="132"/>
      <c r="E379" s="132"/>
      <c r="F379" s="132"/>
      <c r="G379" s="132"/>
      <c r="H379" s="132"/>
      <c r="I379" s="146"/>
      <c r="J379" s="132"/>
      <c r="K379" s="132"/>
      <c r="L379" s="132"/>
      <c r="M379" s="132"/>
      <c r="N379" s="132"/>
      <c r="O379" s="132"/>
      <c r="P379" s="132"/>
      <c r="Q379" s="132"/>
      <c r="R379" s="132"/>
      <c r="S379" s="132"/>
      <c r="T379" s="132"/>
      <c r="U379" s="132"/>
      <c r="V379" s="132"/>
      <c r="W379" s="132"/>
      <c r="X379" s="132"/>
      <c r="Y379" s="132"/>
      <c r="Z379" s="132"/>
      <c r="AA379" s="132"/>
      <c r="AB379" s="132"/>
      <c r="AC379" s="132"/>
    </row>
    <row r="380" spans="1:29" ht="15" x14ac:dyDescent="0.3">
      <c r="A380" s="145"/>
      <c r="B380" s="145"/>
      <c r="C380" s="132"/>
      <c r="D380" s="132"/>
      <c r="E380" s="132"/>
      <c r="F380" s="132"/>
      <c r="G380" s="132"/>
      <c r="H380" s="132"/>
      <c r="I380" s="146"/>
      <c r="J380" s="132"/>
      <c r="K380" s="132"/>
      <c r="L380" s="132"/>
      <c r="M380" s="132"/>
      <c r="N380" s="132"/>
      <c r="O380" s="132"/>
      <c r="P380" s="132"/>
      <c r="Q380" s="132"/>
      <c r="R380" s="132"/>
      <c r="S380" s="132"/>
      <c r="T380" s="132"/>
      <c r="U380" s="132"/>
      <c r="V380" s="132"/>
      <c r="W380" s="132"/>
      <c r="X380" s="132"/>
      <c r="Y380" s="132"/>
      <c r="Z380" s="132"/>
      <c r="AA380" s="132"/>
      <c r="AB380" s="132"/>
      <c r="AC380" s="132"/>
    </row>
    <row r="381" spans="1:29" ht="15" x14ac:dyDescent="0.3">
      <c r="A381" s="145"/>
      <c r="B381" s="145"/>
      <c r="C381" s="132"/>
      <c r="D381" s="132"/>
      <c r="E381" s="132"/>
      <c r="F381" s="132"/>
      <c r="G381" s="132"/>
      <c r="H381" s="132"/>
      <c r="I381" s="146"/>
      <c r="J381" s="132"/>
      <c r="K381" s="132"/>
      <c r="L381" s="132"/>
      <c r="M381" s="132"/>
      <c r="N381" s="132"/>
      <c r="O381" s="132"/>
      <c r="P381" s="132"/>
      <c r="Q381" s="132"/>
      <c r="R381" s="132"/>
      <c r="S381" s="132"/>
      <c r="T381" s="132"/>
      <c r="U381" s="132"/>
      <c r="V381" s="132"/>
      <c r="W381" s="132"/>
      <c r="X381" s="132"/>
      <c r="Y381" s="132"/>
      <c r="Z381" s="132"/>
      <c r="AA381" s="132"/>
      <c r="AB381" s="132"/>
      <c r="AC381" s="132"/>
    </row>
    <row r="382" spans="1:29" ht="15" x14ac:dyDescent="0.3">
      <c r="A382" s="145"/>
      <c r="B382" s="145"/>
      <c r="C382" s="132"/>
      <c r="D382" s="132"/>
      <c r="E382" s="132"/>
      <c r="F382" s="132"/>
      <c r="G382" s="132"/>
      <c r="H382" s="132"/>
      <c r="I382" s="146"/>
      <c r="J382" s="132"/>
      <c r="K382" s="132"/>
      <c r="L382" s="132"/>
      <c r="M382" s="132"/>
      <c r="N382" s="132"/>
      <c r="O382" s="132"/>
      <c r="P382" s="132"/>
      <c r="Q382" s="132"/>
      <c r="R382" s="132"/>
      <c r="S382" s="132"/>
      <c r="T382" s="132"/>
      <c r="U382" s="132"/>
      <c r="V382" s="132"/>
      <c r="W382" s="132"/>
      <c r="X382" s="132"/>
      <c r="Y382" s="132"/>
      <c r="Z382" s="132"/>
      <c r="AA382" s="132"/>
      <c r="AB382" s="132"/>
      <c r="AC382" s="132"/>
    </row>
    <row r="383" spans="1:29" ht="15" x14ac:dyDescent="0.3">
      <c r="A383" s="145"/>
      <c r="B383" s="145"/>
      <c r="C383" s="132"/>
      <c r="D383" s="132"/>
      <c r="E383" s="132"/>
      <c r="F383" s="132"/>
      <c r="G383" s="132"/>
      <c r="H383" s="132"/>
      <c r="I383" s="146"/>
      <c r="J383" s="132"/>
      <c r="K383" s="132"/>
      <c r="L383" s="132"/>
      <c r="M383" s="132"/>
      <c r="N383" s="132"/>
      <c r="O383" s="132"/>
      <c r="P383" s="132"/>
      <c r="Q383" s="132"/>
      <c r="R383" s="132"/>
      <c r="S383" s="132"/>
      <c r="T383" s="132"/>
      <c r="U383" s="132"/>
      <c r="V383" s="132"/>
      <c r="W383" s="132"/>
      <c r="X383" s="132"/>
      <c r="Y383" s="132"/>
      <c r="Z383" s="132"/>
      <c r="AA383" s="132"/>
      <c r="AB383" s="132"/>
      <c r="AC383" s="132"/>
    </row>
    <row r="384" spans="1:29" ht="15" x14ac:dyDescent="0.3">
      <c r="A384" s="145"/>
      <c r="B384" s="145"/>
      <c r="C384" s="132"/>
      <c r="D384" s="132"/>
      <c r="E384" s="132"/>
      <c r="F384" s="132"/>
      <c r="G384" s="132"/>
      <c r="H384" s="132"/>
      <c r="I384" s="146"/>
      <c r="J384" s="132"/>
      <c r="K384" s="132"/>
      <c r="L384" s="132"/>
      <c r="M384" s="132"/>
      <c r="N384" s="132"/>
      <c r="O384" s="132"/>
      <c r="P384" s="132"/>
      <c r="Q384" s="132"/>
      <c r="R384" s="132"/>
      <c r="S384" s="132"/>
      <c r="T384" s="132"/>
      <c r="U384" s="132"/>
      <c r="V384" s="132"/>
      <c r="W384" s="132"/>
      <c r="X384" s="132"/>
      <c r="Y384" s="132"/>
      <c r="Z384" s="132"/>
      <c r="AA384" s="132"/>
      <c r="AB384" s="132"/>
      <c r="AC384" s="132"/>
    </row>
    <row r="385" spans="1:29" ht="15" x14ac:dyDescent="0.3">
      <c r="A385" s="145"/>
      <c r="B385" s="145"/>
      <c r="C385" s="132"/>
      <c r="D385" s="132"/>
      <c r="E385" s="132"/>
      <c r="F385" s="132"/>
      <c r="G385" s="132"/>
      <c r="H385" s="132"/>
      <c r="I385" s="146"/>
      <c r="J385" s="132"/>
      <c r="K385" s="132"/>
      <c r="L385" s="132"/>
      <c r="M385" s="132"/>
      <c r="N385" s="132"/>
      <c r="O385" s="132"/>
      <c r="P385" s="132"/>
      <c r="Q385" s="132"/>
      <c r="R385" s="132"/>
      <c r="S385" s="132"/>
      <c r="T385" s="132"/>
      <c r="U385" s="132"/>
      <c r="V385" s="132"/>
      <c r="W385" s="132"/>
      <c r="X385" s="132"/>
      <c r="Y385" s="132"/>
      <c r="Z385" s="132"/>
      <c r="AA385" s="132"/>
      <c r="AB385" s="132"/>
      <c r="AC385" s="132"/>
    </row>
    <row r="386" spans="1:29" ht="15" x14ac:dyDescent="0.3">
      <c r="A386" s="145"/>
      <c r="B386" s="145"/>
      <c r="C386" s="132"/>
      <c r="D386" s="132"/>
      <c r="E386" s="132"/>
      <c r="F386" s="132"/>
      <c r="G386" s="132"/>
      <c r="H386" s="132"/>
      <c r="I386" s="146"/>
      <c r="J386" s="132"/>
      <c r="K386" s="132"/>
      <c r="L386" s="132"/>
      <c r="M386" s="132"/>
      <c r="N386" s="132"/>
      <c r="O386" s="132"/>
      <c r="P386" s="132"/>
      <c r="Q386" s="132"/>
      <c r="R386" s="132"/>
      <c r="S386" s="132"/>
      <c r="T386" s="132"/>
      <c r="U386" s="132"/>
      <c r="V386" s="132"/>
      <c r="W386" s="132"/>
      <c r="X386" s="132"/>
      <c r="Y386" s="132"/>
      <c r="Z386" s="132"/>
      <c r="AA386" s="132"/>
      <c r="AB386" s="132"/>
      <c r="AC386" s="132"/>
    </row>
    <row r="387" spans="1:29" ht="15" x14ac:dyDescent="0.3">
      <c r="A387" s="145"/>
      <c r="B387" s="145"/>
      <c r="C387" s="132"/>
      <c r="D387" s="132"/>
      <c r="E387" s="132"/>
      <c r="F387" s="132"/>
      <c r="G387" s="132"/>
      <c r="H387" s="132"/>
      <c r="I387" s="146"/>
      <c r="J387" s="132"/>
      <c r="K387" s="132"/>
      <c r="L387" s="132"/>
      <c r="M387" s="132"/>
      <c r="N387" s="132"/>
      <c r="O387" s="132"/>
      <c r="P387" s="132"/>
      <c r="Q387" s="132"/>
      <c r="R387" s="132"/>
      <c r="S387" s="132"/>
      <c r="T387" s="132"/>
      <c r="U387" s="132"/>
      <c r="V387" s="132"/>
      <c r="W387" s="132"/>
      <c r="X387" s="132"/>
      <c r="Y387" s="132"/>
      <c r="Z387" s="132"/>
      <c r="AA387" s="132"/>
      <c r="AB387" s="132"/>
      <c r="AC387" s="132"/>
    </row>
    <row r="388" spans="1:29" ht="15" x14ac:dyDescent="0.3">
      <c r="A388" s="145"/>
      <c r="B388" s="145"/>
      <c r="C388" s="132"/>
      <c r="D388" s="132"/>
      <c r="E388" s="132"/>
      <c r="F388" s="132"/>
      <c r="G388" s="132"/>
      <c r="H388" s="132"/>
      <c r="I388" s="146"/>
      <c r="J388" s="132"/>
      <c r="K388" s="132"/>
      <c r="L388" s="132"/>
      <c r="M388" s="132"/>
      <c r="N388" s="132"/>
      <c r="O388" s="132"/>
      <c r="P388" s="132"/>
      <c r="Q388" s="132"/>
      <c r="R388" s="132"/>
      <c r="S388" s="132"/>
      <c r="T388" s="132"/>
      <c r="U388" s="132"/>
      <c r="V388" s="132"/>
      <c r="W388" s="132"/>
      <c r="X388" s="132"/>
      <c r="Y388" s="132"/>
      <c r="Z388" s="132"/>
      <c r="AA388" s="132"/>
      <c r="AB388" s="132"/>
      <c r="AC388" s="132"/>
    </row>
    <row r="389" spans="1:29" ht="15" x14ac:dyDescent="0.3">
      <c r="A389" s="145"/>
      <c r="B389" s="145"/>
      <c r="C389" s="132"/>
      <c r="D389" s="132"/>
      <c r="E389" s="132"/>
      <c r="F389" s="132"/>
      <c r="G389" s="132"/>
      <c r="H389" s="132"/>
      <c r="I389" s="146"/>
      <c r="J389" s="132"/>
      <c r="K389" s="132"/>
      <c r="L389" s="132"/>
      <c r="M389" s="132"/>
      <c r="N389" s="132"/>
      <c r="O389" s="132"/>
      <c r="P389" s="132"/>
      <c r="Q389" s="132"/>
      <c r="R389" s="132"/>
      <c r="S389" s="132"/>
      <c r="T389" s="132"/>
      <c r="U389" s="132"/>
      <c r="V389" s="132"/>
      <c r="W389" s="132"/>
      <c r="X389" s="132"/>
      <c r="Y389" s="132"/>
      <c r="Z389" s="132"/>
      <c r="AA389" s="132"/>
      <c r="AB389" s="132"/>
      <c r="AC389" s="132"/>
    </row>
    <row r="390" spans="1:29" ht="15" x14ac:dyDescent="0.3">
      <c r="A390" s="145"/>
      <c r="B390" s="145"/>
      <c r="C390" s="132"/>
      <c r="D390" s="132"/>
      <c r="E390" s="132"/>
      <c r="F390" s="132"/>
      <c r="G390" s="132"/>
      <c r="H390" s="132"/>
      <c r="I390" s="146"/>
      <c r="J390" s="132"/>
      <c r="K390" s="132"/>
      <c r="L390" s="132"/>
      <c r="M390" s="132"/>
      <c r="N390" s="132"/>
      <c r="O390" s="132"/>
      <c r="P390" s="132"/>
      <c r="Q390" s="132"/>
      <c r="R390" s="132"/>
      <c r="S390" s="132"/>
      <c r="T390" s="132"/>
      <c r="U390" s="132"/>
      <c r="V390" s="132"/>
      <c r="W390" s="132"/>
      <c r="X390" s="132"/>
      <c r="Y390" s="132"/>
      <c r="Z390" s="132"/>
      <c r="AA390" s="132"/>
      <c r="AB390" s="132"/>
      <c r="AC390" s="132"/>
    </row>
    <row r="391" spans="1:29" ht="15" x14ac:dyDescent="0.3">
      <c r="A391" s="145"/>
      <c r="B391" s="145"/>
      <c r="C391" s="132"/>
      <c r="D391" s="132"/>
      <c r="E391" s="132"/>
      <c r="F391" s="132"/>
      <c r="G391" s="132"/>
      <c r="H391" s="132"/>
      <c r="I391" s="146"/>
      <c r="J391" s="132"/>
      <c r="K391" s="132"/>
      <c r="L391" s="132"/>
      <c r="M391" s="132"/>
      <c r="N391" s="132"/>
      <c r="O391" s="132"/>
      <c r="P391" s="132"/>
      <c r="Q391" s="132"/>
      <c r="R391" s="132"/>
      <c r="S391" s="132"/>
      <c r="T391" s="132"/>
      <c r="U391" s="132"/>
      <c r="V391" s="132"/>
      <c r="W391" s="132"/>
      <c r="X391" s="132"/>
      <c r="Y391" s="132"/>
      <c r="Z391" s="132"/>
      <c r="AA391" s="132"/>
      <c r="AB391" s="132"/>
      <c r="AC391" s="132"/>
    </row>
    <row r="392" spans="1:29" ht="15" x14ac:dyDescent="0.3">
      <c r="A392" s="145"/>
      <c r="B392" s="145"/>
      <c r="C392" s="132"/>
      <c r="D392" s="132"/>
      <c r="E392" s="132"/>
      <c r="F392" s="132"/>
      <c r="G392" s="132"/>
      <c r="H392" s="132"/>
      <c r="I392" s="146"/>
      <c r="J392" s="132"/>
      <c r="K392" s="132"/>
      <c r="L392" s="132"/>
      <c r="M392" s="132"/>
      <c r="N392" s="132"/>
      <c r="O392" s="132"/>
      <c r="P392" s="132"/>
      <c r="Q392" s="132"/>
      <c r="R392" s="132"/>
      <c r="S392" s="132"/>
      <c r="T392" s="132"/>
      <c r="U392" s="132"/>
      <c r="V392" s="132"/>
      <c r="W392" s="132"/>
      <c r="X392" s="132"/>
      <c r="Y392" s="132"/>
      <c r="Z392" s="132"/>
      <c r="AA392" s="132"/>
      <c r="AB392" s="132"/>
      <c r="AC392" s="132"/>
    </row>
    <row r="393" spans="1:29" ht="15" x14ac:dyDescent="0.3">
      <c r="A393" s="145"/>
      <c r="B393" s="145"/>
      <c r="C393" s="132"/>
      <c r="D393" s="132"/>
      <c r="E393" s="132"/>
      <c r="F393" s="132"/>
      <c r="G393" s="132"/>
      <c r="H393" s="132"/>
      <c r="I393" s="146"/>
      <c r="J393" s="132"/>
      <c r="K393" s="132"/>
      <c r="L393" s="132"/>
      <c r="M393" s="132"/>
      <c r="N393" s="132"/>
      <c r="O393" s="132"/>
      <c r="P393" s="132"/>
      <c r="Q393" s="132"/>
      <c r="R393" s="132"/>
      <c r="S393" s="132"/>
      <c r="T393" s="132"/>
      <c r="U393" s="132"/>
      <c r="V393" s="132"/>
      <c r="W393" s="132"/>
      <c r="X393" s="132"/>
      <c r="Y393" s="132"/>
      <c r="Z393" s="132"/>
      <c r="AA393" s="132"/>
      <c r="AB393" s="132"/>
      <c r="AC393" s="132"/>
    </row>
    <row r="394" spans="1:29" ht="15" x14ac:dyDescent="0.3">
      <c r="A394" s="145"/>
      <c r="B394" s="145"/>
      <c r="C394" s="132"/>
      <c r="D394" s="132"/>
      <c r="E394" s="132"/>
      <c r="F394" s="132"/>
      <c r="G394" s="132"/>
      <c r="H394" s="132"/>
      <c r="I394" s="146"/>
      <c r="J394" s="132"/>
      <c r="K394" s="132"/>
      <c r="L394" s="132"/>
      <c r="M394" s="132"/>
      <c r="N394" s="132"/>
      <c r="O394" s="132"/>
      <c r="P394" s="132"/>
      <c r="Q394" s="132"/>
      <c r="R394" s="132"/>
      <c r="S394" s="132"/>
      <c r="T394" s="132"/>
      <c r="U394" s="132"/>
      <c r="V394" s="132"/>
      <c r="W394" s="132"/>
      <c r="X394" s="132"/>
      <c r="Y394" s="132"/>
      <c r="Z394" s="132"/>
      <c r="AA394" s="132"/>
      <c r="AB394" s="132"/>
      <c r="AC394" s="132"/>
    </row>
    <row r="395" spans="1:29" ht="15" x14ac:dyDescent="0.3">
      <c r="A395" s="145"/>
      <c r="B395" s="145"/>
      <c r="C395" s="132"/>
      <c r="D395" s="132"/>
      <c r="E395" s="132"/>
      <c r="F395" s="132"/>
      <c r="G395" s="132"/>
      <c r="H395" s="132"/>
      <c r="I395" s="146"/>
      <c r="J395" s="132"/>
      <c r="K395" s="132"/>
      <c r="L395" s="132"/>
      <c r="M395" s="132"/>
      <c r="N395" s="132"/>
      <c r="O395" s="132"/>
      <c r="P395" s="132"/>
      <c r="Q395" s="132"/>
      <c r="R395" s="132"/>
      <c r="S395" s="132"/>
      <c r="T395" s="132"/>
      <c r="U395" s="132"/>
      <c r="V395" s="132"/>
      <c r="W395" s="132"/>
      <c r="X395" s="132"/>
      <c r="Y395" s="132"/>
      <c r="Z395" s="132"/>
      <c r="AA395" s="132"/>
      <c r="AB395" s="132"/>
      <c r="AC395" s="132"/>
    </row>
    <row r="396" spans="1:29" ht="15" x14ac:dyDescent="0.3">
      <c r="A396" s="145"/>
      <c r="B396" s="145"/>
      <c r="C396" s="132"/>
      <c r="D396" s="132"/>
      <c r="E396" s="132"/>
      <c r="F396" s="132"/>
      <c r="G396" s="132"/>
      <c r="H396" s="132"/>
      <c r="I396" s="146"/>
      <c r="J396" s="132"/>
      <c r="K396" s="132"/>
      <c r="L396" s="132"/>
      <c r="M396" s="132"/>
      <c r="N396" s="132"/>
      <c r="O396" s="132"/>
      <c r="P396" s="132"/>
      <c r="Q396" s="132"/>
      <c r="R396" s="132"/>
      <c r="S396" s="132"/>
      <c r="T396" s="132"/>
      <c r="U396" s="132"/>
      <c r="V396" s="132"/>
      <c r="W396" s="132"/>
      <c r="X396" s="132"/>
      <c r="Y396" s="132"/>
      <c r="Z396" s="132"/>
      <c r="AA396" s="132"/>
      <c r="AB396" s="132"/>
      <c r="AC396" s="132"/>
    </row>
    <row r="397" spans="1:29" ht="15" x14ac:dyDescent="0.3">
      <c r="A397" s="145"/>
      <c r="B397" s="145"/>
      <c r="C397" s="132"/>
      <c r="D397" s="132"/>
      <c r="E397" s="132"/>
      <c r="F397" s="132"/>
      <c r="G397" s="132"/>
      <c r="H397" s="132"/>
      <c r="I397" s="146"/>
      <c r="J397" s="132"/>
      <c r="K397" s="132"/>
      <c r="L397" s="132"/>
      <c r="M397" s="132"/>
      <c r="N397" s="132"/>
      <c r="O397" s="132"/>
      <c r="P397" s="132"/>
      <c r="Q397" s="132"/>
      <c r="R397" s="132"/>
      <c r="S397" s="132"/>
      <c r="T397" s="132"/>
      <c r="U397" s="132"/>
      <c r="V397" s="132"/>
      <c r="W397" s="132"/>
      <c r="X397" s="132"/>
      <c r="Y397" s="132"/>
      <c r="Z397" s="132"/>
      <c r="AA397" s="132"/>
      <c r="AB397" s="132"/>
      <c r="AC397" s="132"/>
    </row>
    <row r="398" spans="1:29" ht="15" x14ac:dyDescent="0.3">
      <c r="A398" s="145"/>
      <c r="B398" s="145"/>
      <c r="C398" s="132"/>
      <c r="D398" s="132"/>
      <c r="E398" s="132"/>
      <c r="F398" s="132"/>
      <c r="G398" s="132"/>
      <c r="H398" s="132"/>
      <c r="I398" s="146"/>
      <c r="J398" s="132"/>
      <c r="K398" s="132"/>
      <c r="L398" s="132"/>
      <c r="M398" s="132"/>
      <c r="N398" s="132"/>
      <c r="O398" s="132"/>
      <c r="P398" s="132"/>
      <c r="Q398" s="132"/>
      <c r="R398" s="132"/>
      <c r="S398" s="132"/>
      <c r="T398" s="132"/>
      <c r="U398" s="132"/>
      <c r="V398" s="132"/>
      <c r="W398" s="132"/>
      <c r="X398" s="132"/>
      <c r="Y398" s="132"/>
      <c r="Z398" s="132"/>
      <c r="AA398" s="132"/>
      <c r="AB398" s="132"/>
      <c r="AC398" s="132"/>
    </row>
    <row r="399" spans="1:29" ht="15" x14ac:dyDescent="0.3">
      <c r="A399" s="145"/>
      <c r="B399" s="145"/>
      <c r="C399" s="132"/>
      <c r="D399" s="132"/>
      <c r="E399" s="132"/>
      <c r="F399" s="132"/>
      <c r="G399" s="132"/>
      <c r="H399" s="132"/>
      <c r="I399" s="146"/>
      <c r="J399" s="132"/>
      <c r="K399" s="132"/>
      <c r="L399" s="132"/>
      <c r="M399" s="132"/>
      <c r="N399" s="132"/>
      <c r="O399" s="132"/>
      <c r="P399" s="132"/>
      <c r="Q399" s="132"/>
      <c r="R399" s="132"/>
      <c r="S399" s="132"/>
      <c r="T399" s="132"/>
      <c r="U399" s="132"/>
      <c r="V399" s="132"/>
      <c r="W399" s="132"/>
      <c r="X399" s="132"/>
      <c r="Y399" s="132"/>
      <c r="Z399" s="132"/>
      <c r="AA399" s="132"/>
      <c r="AB399" s="132"/>
      <c r="AC399" s="132"/>
    </row>
    <row r="400" spans="1:29" ht="15" x14ac:dyDescent="0.3">
      <c r="A400" s="145"/>
      <c r="B400" s="145"/>
      <c r="C400" s="132"/>
      <c r="D400" s="132"/>
      <c r="E400" s="132"/>
      <c r="F400" s="132"/>
      <c r="G400" s="132"/>
      <c r="H400" s="132"/>
      <c r="I400" s="146"/>
      <c r="J400" s="132"/>
      <c r="K400" s="132"/>
      <c r="L400" s="132"/>
      <c r="M400" s="132"/>
      <c r="N400" s="132"/>
      <c r="O400" s="132"/>
      <c r="P400" s="132"/>
      <c r="Q400" s="132"/>
      <c r="R400" s="132"/>
      <c r="S400" s="132"/>
      <c r="T400" s="132"/>
      <c r="U400" s="132"/>
      <c r="V400" s="132"/>
      <c r="W400" s="132"/>
      <c r="X400" s="132"/>
      <c r="Y400" s="132"/>
      <c r="Z400" s="132"/>
      <c r="AA400" s="132"/>
      <c r="AB400" s="132"/>
      <c r="AC400" s="132"/>
    </row>
    <row r="401" spans="1:29" ht="15" x14ac:dyDescent="0.3">
      <c r="A401" s="145"/>
      <c r="B401" s="145"/>
      <c r="C401" s="132"/>
      <c r="D401" s="132"/>
      <c r="E401" s="132"/>
      <c r="F401" s="132"/>
      <c r="G401" s="132"/>
      <c r="H401" s="132"/>
      <c r="I401" s="146"/>
      <c r="J401" s="132"/>
      <c r="K401" s="132"/>
      <c r="L401" s="132"/>
      <c r="M401" s="132"/>
      <c r="N401" s="132"/>
      <c r="O401" s="132"/>
      <c r="P401" s="132"/>
      <c r="Q401" s="132"/>
      <c r="R401" s="132"/>
      <c r="S401" s="132"/>
      <c r="T401" s="132"/>
      <c r="U401" s="132"/>
      <c r="V401" s="132"/>
      <c r="W401" s="132"/>
      <c r="X401" s="132"/>
      <c r="Y401" s="132"/>
      <c r="Z401" s="132"/>
      <c r="AA401" s="132"/>
      <c r="AB401" s="132"/>
      <c r="AC401" s="132"/>
    </row>
    <row r="402" spans="1:29" ht="15" x14ac:dyDescent="0.3">
      <c r="A402" s="145"/>
      <c r="B402" s="145"/>
      <c r="C402" s="132"/>
      <c r="D402" s="132"/>
      <c r="E402" s="132"/>
      <c r="F402" s="132"/>
      <c r="G402" s="132"/>
      <c r="H402" s="132"/>
      <c r="I402" s="146"/>
      <c r="J402" s="132"/>
      <c r="K402" s="132"/>
      <c r="L402" s="132"/>
      <c r="M402" s="132"/>
      <c r="N402" s="132"/>
      <c r="O402" s="132"/>
      <c r="P402" s="132"/>
      <c r="Q402" s="132"/>
      <c r="R402" s="132"/>
      <c r="S402" s="132"/>
      <c r="T402" s="132"/>
      <c r="U402" s="132"/>
      <c r="V402" s="132"/>
      <c r="W402" s="132"/>
      <c r="X402" s="132"/>
      <c r="Y402" s="132"/>
      <c r="Z402" s="132"/>
      <c r="AA402" s="132"/>
      <c r="AB402" s="132"/>
      <c r="AC402" s="132"/>
    </row>
    <row r="403" spans="1:29" ht="15" x14ac:dyDescent="0.3">
      <c r="A403" s="145"/>
      <c r="B403" s="145"/>
      <c r="C403" s="132"/>
      <c r="D403" s="132"/>
      <c r="E403" s="132"/>
      <c r="F403" s="132"/>
      <c r="G403" s="132"/>
      <c r="H403" s="132"/>
      <c r="I403" s="146"/>
      <c r="J403" s="132"/>
      <c r="K403" s="132"/>
      <c r="L403" s="132"/>
      <c r="M403" s="132"/>
      <c r="N403" s="132"/>
      <c r="O403" s="132"/>
      <c r="P403" s="132"/>
      <c r="Q403" s="132"/>
      <c r="R403" s="132"/>
      <c r="S403" s="132"/>
      <c r="T403" s="132"/>
      <c r="U403" s="132"/>
      <c r="V403" s="132"/>
      <c r="W403" s="132"/>
      <c r="X403" s="132"/>
      <c r="Y403" s="132"/>
      <c r="Z403" s="132"/>
      <c r="AA403" s="132"/>
      <c r="AB403" s="132"/>
      <c r="AC403" s="132"/>
    </row>
    <row r="404" spans="1:29" ht="15" x14ac:dyDescent="0.3">
      <c r="A404" s="145"/>
      <c r="B404" s="145"/>
      <c r="C404" s="132"/>
      <c r="D404" s="132"/>
      <c r="E404" s="132"/>
      <c r="F404" s="132"/>
      <c r="G404" s="132"/>
      <c r="H404" s="132"/>
      <c r="I404" s="146"/>
      <c r="J404" s="132"/>
      <c r="K404" s="132"/>
      <c r="L404" s="132"/>
      <c r="M404" s="132"/>
      <c r="N404" s="132"/>
      <c r="O404" s="132"/>
      <c r="P404" s="132"/>
      <c r="Q404" s="132"/>
      <c r="R404" s="132"/>
      <c r="S404" s="132"/>
      <c r="T404" s="132"/>
      <c r="U404" s="132"/>
      <c r="V404" s="132"/>
      <c r="W404" s="132"/>
      <c r="X404" s="132"/>
      <c r="Y404" s="132"/>
      <c r="Z404" s="132"/>
      <c r="AA404" s="132"/>
      <c r="AB404" s="132"/>
      <c r="AC404" s="132"/>
    </row>
    <row r="405" spans="1:29" ht="15" x14ac:dyDescent="0.3">
      <c r="A405" s="145"/>
      <c r="B405" s="145"/>
      <c r="C405" s="132"/>
      <c r="D405" s="132"/>
      <c r="E405" s="132"/>
      <c r="F405" s="132"/>
      <c r="G405" s="132"/>
      <c r="H405" s="132"/>
      <c r="I405" s="146"/>
      <c r="J405" s="132"/>
      <c r="K405" s="132"/>
      <c r="L405" s="132"/>
      <c r="M405" s="132"/>
      <c r="N405" s="132"/>
      <c r="O405" s="132"/>
      <c r="P405" s="132"/>
      <c r="Q405" s="132"/>
      <c r="R405" s="132"/>
      <c r="S405" s="132"/>
      <c r="T405" s="132"/>
      <c r="U405" s="132"/>
      <c r="V405" s="132"/>
      <c r="W405" s="132"/>
      <c r="X405" s="132"/>
      <c r="Y405" s="132"/>
      <c r="Z405" s="132"/>
      <c r="AA405" s="132"/>
      <c r="AB405" s="132"/>
      <c r="AC405" s="132"/>
    </row>
    <row r="406" spans="1:29" ht="15" x14ac:dyDescent="0.3">
      <c r="A406" s="145"/>
      <c r="B406" s="145"/>
      <c r="C406" s="132"/>
      <c r="D406" s="132"/>
      <c r="E406" s="132"/>
      <c r="F406" s="132"/>
      <c r="G406" s="132"/>
      <c r="H406" s="132"/>
      <c r="I406" s="146"/>
      <c r="J406" s="132"/>
      <c r="K406" s="132"/>
      <c r="L406" s="132"/>
      <c r="M406" s="132"/>
      <c r="N406" s="132"/>
      <c r="O406" s="132"/>
      <c r="P406" s="132"/>
      <c r="Q406" s="132"/>
      <c r="R406" s="132"/>
      <c r="S406" s="132"/>
      <c r="T406" s="132"/>
      <c r="U406" s="132"/>
      <c r="V406" s="132"/>
      <c r="W406" s="132"/>
      <c r="X406" s="132"/>
      <c r="Y406" s="132"/>
      <c r="Z406" s="132"/>
      <c r="AA406" s="132"/>
      <c r="AB406" s="132"/>
      <c r="AC406" s="132"/>
    </row>
    <row r="407" spans="1:29" ht="15" x14ac:dyDescent="0.3">
      <c r="A407" s="145"/>
      <c r="B407" s="145"/>
      <c r="C407" s="132"/>
      <c r="D407" s="132"/>
      <c r="E407" s="132"/>
      <c r="F407" s="132"/>
      <c r="G407" s="132"/>
      <c r="H407" s="132"/>
      <c r="I407" s="146"/>
      <c r="J407" s="132"/>
      <c r="K407" s="132"/>
      <c r="L407" s="132"/>
      <c r="M407" s="132"/>
      <c r="N407" s="132"/>
      <c r="O407" s="132"/>
      <c r="P407" s="132"/>
      <c r="Q407" s="132"/>
      <c r="R407" s="132"/>
      <c r="S407" s="132"/>
      <c r="T407" s="132"/>
      <c r="U407" s="132"/>
      <c r="V407" s="132"/>
      <c r="W407" s="132"/>
      <c r="X407" s="132"/>
      <c r="Y407" s="132"/>
      <c r="Z407" s="132"/>
      <c r="AA407" s="132"/>
      <c r="AB407" s="132"/>
      <c r="AC407" s="132"/>
    </row>
    <row r="408" spans="1:29" ht="15" x14ac:dyDescent="0.3">
      <c r="A408" s="145"/>
      <c r="B408" s="145"/>
      <c r="C408" s="132"/>
      <c r="D408" s="132"/>
      <c r="E408" s="132"/>
      <c r="F408" s="132"/>
      <c r="G408" s="132"/>
      <c r="H408" s="132"/>
      <c r="I408" s="146"/>
      <c r="J408" s="132"/>
      <c r="K408" s="132"/>
      <c r="L408" s="132"/>
      <c r="M408" s="132"/>
      <c r="N408" s="132"/>
      <c r="O408" s="132"/>
      <c r="P408" s="132"/>
      <c r="Q408" s="132"/>
      <c r="R408" s="132"/>
      <c r="S408" s="132"/>
      <c r="T408" s="132"/>
      <c r="U408" s="132"/>
      <c r="V408" s="132"/>
      <c r="W408" s="132"/>
      <c r="X408" s="132"/>
      <c r="Y408" s="132"/>
      <c r="Z408" s="132"/>
      <c r="AA408" s="132"/>
      <c r="AB408" s="132"/>
      <c r="AC408" s="132"/>
    </row>
    <row r="409" spans="1:29" ht="15" x14ac:dyDescent="0.3">
      <c r="A409" s="145"/>
      <c r="B409" s="145"/>
      <c r="C409" s="132"/>
      <c r="D409" s="132"/>
      <c r="E409" s="132"/>
      <c r="F409" s="132"/>
      <c r="G409" s="132"/>
      <c r="H409" s="132"/>
      <c r="I409" s="146"/>
      <c r="J409" s="132"/>
      <c r="K409" s="132"/>
      <c r="L409" s="132"/>
      <c r="M409" s="132"/>
      <c r="N409" s="132"/>
      <c r="O409" s="132"/>
      <c r="P409" s="132"/>
      <c r="Q409" s="132"/>
      <c r="R409" s="132"/>
      <c r="S409" s="132"/>
      <c r="T409" s="132"/>
      <c r="U409" s="132"/>
      <c r="V409" s="132"/>
      <c r="W409" s="132"/>
      <c r="X409" s="132"/>
      <c r="Y409" s="132"/>
      <c r="Z409" s="132"/>
      <c r="AA409" s="132"/>
      <c r="AB409" s="132"/>
      <c r="AC409" s="132"/>
    </row>
    <row r="410" spans="1:29" ht="15" x14ac:dyDescent="0.3">
      <c r="A410" s="145"/>
      <c r="B410" s="145"/>
      <c r="C410" s="132"/>
      <c r="D410" s="132"/>
      <c r="E410" s="132"/>
      <c r="F410" s="132"/>
      <c r="G410" s="132"/>
      <c r="H410" s="132"/>
      <c r="I410" s="146"/>
      <c r="J410" s="132"/>
      <c r="K410" s="132"/>
      <c r="L410" s="132"/>
      <c r="M410" s="132"/>
      <c r="N410" s="132"/>
      <c r="O410" s="132"/>
      <c r="P410" s="132"/>
      <c r="Q410" s="132"/>
      <c r="R410" s="132"/>
      <c r="S410" s="132"/>
      <c r="T410" s="132"/>
      <c r="U410" s="132"/>
      <c r="V410" s="132"/>
      <c r="W410" s="132"/>
      <c r="X410" s="132"/>
      <c r="Y410" s="132"/>
      <c r="Z410" s="132"/>
      <c r="AA410" s="132"/>
      <c r="AB410" s="132"/>
      <c r="AC410" s="132"/>
    </row>
    <row r="411" spans="1:29" ht="15" x14ac:dyDescent="0.3">
      <c r="A411" s="145"/>
      <c r="B411" s="145"/>
      <c r="C411" s="132"/>
      <c r="D411" s="132"/>
      <c r="E411" s="132"/>
      <c r="F411" s="132"/>
      <c r="G411" s="132"/>
      <c r="H411" s="132"/>
      <c r="I411" s="146"/>
      <c r="J411" s="132"/>
      <c r="K411" s="132"/>
      <c r="L411" s="132"/>
      <c r="M411" s="132"/>
      <c r="N411" s="132"/>
      <c r="O411" s="132"/>
      <c r="P411" s="132"/>
      <c r="Q411" s="132"/>
      <c r="R411" s="132"/>
      <c r="S411" s="132"/>
      <c r="T411" s="132"/>
      <c r="U411" s="132"/>
      <c r="V411" s="132"/>
      <c r="W411" s="132"/>
      <c r="X411" s="132"/>
      <c r="Y411" s="132"/>
      <c r="Z411" s="132"/>
      <c r="AA411" s="132"/>
      <c r="AB411" s="132"/>
      <c r="AC411" s="132"/>
    </row>
    <row r="412" spans="1:29" ht="15" x14ac:dyDescent="0.3">
      <c r="A412" s="145"/>
      <c r="B412" s="145"/>
      <c r="C412" s="132"/>
      <c r="D412" s="132"/>
      <c r="E412" s="132"/>
      <c r="F412" s="132"/>
      <c r="G412" s="132"/>
      <c r="H412" s="132"/>
      <c r="I412" s="146"/>
      <c r="J412" s="132"/>
      <c r="K412" s="132"/>
      <c r="L412" s="132"/>
      <c r="M412" s="132"/>
      <c r="N412" s="132"/>
      <c r="O412" s="132"/>
      <c r="P412" s="132"/>
      <c r="Q412" s="132"/>
      <c r="R412" s="132"/>
      <c r="S412" s="132"/>
      <c r="T412" s="132"/>
      <c r="U412" s="132"/>
      <c r="V412" s="132"/>
      <c r="W412" s="132"/>
      <c r="X412" s="132"/>
      <c r="Y412" s="132"/>
      <c r="Z412" s="132"/>
      <c r="AA412" s="132"/>
      <c r="AB412" s="132"/>
      <c r="AC412" s="132"/>
    </row>
    <row r="413" spans="1:29" ht="15" x14ac:dyDescent="0.3">
      <c r="A413" s="145"/>
      <c r="B413" s="145"/>
      <c r="C413" s="132"/>
      <c r="D413" s="132"/>
      <c r="E413" s="132"/>
      <c r="F413" s="132"/>
      <c r="G413" s="132"/>
      <c r="H413" s="132"/>
      <c r="I413" s="146"/>
      <c r="J413" s="132"/>
      <c r="K413" s="132"/>
      <c r="L413" s="132"/>
      <c r="M413" s="132"/>
      <c r="N413" s="132"/>
      <c r="O413" s="132"/>
      <c r="P413" s="132"/>
      <c r="Q413" s="132"/>
      <c r="R413" s="132"/>
      <c r="S413" s="132"/>
      <c r="T413" s="132"/>
      <c r="U413" s="132"/>
      <c r="V413" s="132"/>
      <c r="W413" s="132"/>
      <c r="X413" s="132"/>
      <c r="Y413" s="132"/>
      <c r="Z413" s="132"/>
      <c r="AA413" s="132"/>
      <c r="AB413" s="132"/>
      <c r="AC413" s="132"/>
    </row>
    <row r="414" spans="1:29" ht="15" x14ac:dyDescent="0.3">
      <c r="A414" s="145"/>
      <c r="B414" s="145"/>
      <c r="C414" s="132"/>
      <c r="D414" s="132"/>
      <c r="E414" s="132"/>
      <c r="F414" s="132"/>
      <c r="G414" s="132"/>
      <c r="H414" s="132"/>
      <c r="I414" s="146"/>
      <c r="J414" s="132"/>
      <c r="K414" s="132"/>
      <c r="L414" s="132"/>
      <c r="M414" s="132"/>
      <c r="N414" s="132"/>
      <c r="O414" s="132"/>
      <c r="P414" s="132"/>
      <c r="Q414" s="132"/>
      <c r="R414" s="132"/>
      <c r="S414" s="132"/>
      <c r="T414" s="132"/>
      <c r="U414" s="132"/>
      <c r="V414" s="132"/>
      <c r="W414" s="132"/>
      <c r="X414" s="132"/>
      <c r="Y414" s="132"/>
      <c r="Z414" s="132"/>
      <c r="AA414" s="132"/>
      <c r="AB414" s="132"/>
      <c r="AC414" s="132"/>
    </row>
    <row r="415" spans="1:29" ht="15" x14ac:dyDescent="0.3">
      <c r="A415" s="145"/>
      <c r="B415" s="145"/>
      <c r="C415" s="132"/>
      <c r="D415" s="132"/>
      <c r="E415" s="132"/>
      <c r="F415" s="132"/>
      <c r="G415" s="132"/>
      <c r="H415" s="132"/>
      <c r="I415" s="146"/>
      <c r="J415" s="132"/>
      <c r="K415" s="132"/>
      <c r="L415" s="132"/>
      <c r="M415" s="132"/>
      <c r="N415" s="132"/>
      <c r="O415" s="132"/>
      <c r="P415" s="132"/>
      <c r="Q415" s="132"/>
      <c r="R415" s="132"/>
      <c r="S415" s="132"/>
      <c r="T415" s="132"/>
      <c r="U415" s="132"/>
      <c r="V415" s="132"/>
      <c r="W415" s="132"/>
      <c r="X415" s="132"/>
      <c r="Y415" s="132"/>
      <c r="Z415" s="132"/>
      <c r="AA415" s="132"/>
      <c r="AB415" s="132"/>
      <c r="AC415" s="132"/>
    </row>
    <row r="416" spans="1:29" ht="15" x14ac:dyDescent="0.3">
      <c r="A416" s="145"/>
      <c r="B416" s="145"/>
      <c r="C416" s="132"/>
      <c r="D416" s="132"/>
      <c r="E416" s="132"/>
      <c r="F416" s="132"/>
      <c r="G416" s="132"/>
      <c r="H416" s="132"/>
      <c r="I416" s="146"/>
      <c r="J416" s="132"/>
      <c r="K416" s="132"/>
      <c r="L416" s="132"/>
      <c r="M416" s="132"/>
      <c r="N416" s="132"/>
      <c r="O416" s="132"/>
      <c r="P416" s="132"/>
      <c r="Q416" s="132"/>
      <c r="R416" s="132"/>
      <c r="S416" s="132"/>
      <c r="T416" s="132"/>
      <c r="U416" s="132"/>
      <c r="V416" s="132"/>
      <c r="W416" s="132"/>
      <c r="X416" s="132"/>
      <c r="Y416" s="132"/>
      <c r="Z416" s="132"/>
      <c r="AA416" s="132"/>
      <c r="AB416" s="132"/>
      <c r="AC416" s="132"/>
    </row>
    <row r="417" spans="1:29" ht="15" x14ac:dyDescent="0.3">
      <c r="A417" s="145"/>
      <c r="B417" s="145"/>
      <c r="C417" s="132"/>
      <c r="D417" s="132"/>
      <c r="E417" s="132"/>
      <c r="F417" s="132"/>
      <c r="G417" s="132"/>
      <c r="H417" s="132"/>
      <c r="I417" s="146"/>
      <c r="J417" s="132"/>
      <c r="K417" s="132"/>
      <c r="L417" s="132"/>
      <c r="M417" s="132"/>
      <c r="N417" s="132"/>
      <c r="O417" s="132"/>
      <c r="P417" s="132"/>
      <c r="Q417" s="132"/>
      <c r="R417" s="132"/>
      <c r="S417" s="132"/>
      <c r="T417" s="132"/>
      <c r="U417" s="132"/>
      <c r="V417" s="132"/>
      <c r="W417" s="132"/>
      <c r="X417" s="132"/>
      <c r="Y417" s="132"/>
      <c r="Z417" s="132"/>
      <c r="AA417" s="132"/>
      <c r="AB417" s="132"/>
      <c r="AC417" s="132"/>
    </row>
    <row r="418" spans="1:29" ht="15" x14ac:dyDescent="0.3">
      <c r="A418" s="145"/>
      <c r="B418" s="145"/>
      <c r="C418" s="132"/>
      <c r="D418" s="132"/>
      <c r="E418" s="132"/>
      <c r="F418" s="132"/>
      <c r="G418" s="132"/>
      <c r="H418" s="132"/>
      <c r="I418" s="146"/>
      <c r="J418" s="132"/>
      <c r="K418" s="132"/>
      <c r="L418" s="132"/>
      <c r="M418" s="132"/>
      <c r="N418" s="132"/>
      <c r="O418" s="132"/>
      <c r="P418" s="132"/>
      <c r="Q418" s="132"/>
      <c r="R418" s="132"/>
      <c r="S418" s="132"/>
      <c r="T418" s="132"/>
      <c r="U418" s="132"/>
      <c r="V418" s="132"/>
      <c r="W418" s="132"/>
      <c r="X418" s="132"/>
      <c r="Y418" s="132"/>
      <c r="Z418" s="132"/>
      <c r="AA418" s="132"/>
      <c r="AB418" s="132"/>
      <c r="AC418" s="132"/>
    </row>
    <row r="419" spans="1:29" ht="15" x14ac:dyDescent="0.3">
      <c r="A419" s="145"/>
      <c r="B419" s="145"/>
      <c r="C419" s="132"/>
      <c r="D419" s="132"/>
      <c r="E419" s="132"/>
      <c r="F419" s="132"/>
      <c r="G419" s="132"/>
      <c r="H419" s="132"/>
      <c r="I419" s="146"/>
      <c r="J419" s="132"/>
      <c r="K419" s="132"/>
      <c r="L419" s="132"/>
      <c r="M419" s="132"/>
      <c r="N419" s="132"/>
      <c r="O419" s="132"/>
      <c r="P419" s="132"/>
      <c r="Q419" s="132"/>
      <c r="R419" s="132"/>
      <c r="S419" s="132"/>
      <c r="T419" s="132"/>
      <c r="U419" s="132"/>
      <c r="V419" s="132"/>
      <c r="W419" s="132"/>
      <c r="X419" s="132"/>
      <c r="Y419" s="132"/>
      <c r="Z419" s="132"/>
      <c r="AA419" s="132"/>
      <c r="AB419" s="132"/>
      <c r="AC419" s="132"/>
    </row>
    <row r="420" spans="1:29" ht="15" x14ac:dyDescent="0.3">
      <c r="A420" s="145"/>
      <c r="B420" s="145"/>
      <c r="C420" s="132"/>
      <c r="D420" s="132"/>
      <c r="E420" s="132"/>
      <c r="F420" s="132"/>
      <c r="G420" s="132"/>
      <c r="H420" s="132"/>
      <c r="I420" s="146"/>
      <c r="J420" s="132"/>
      <c r="K420" s="132"/>
      <c r="L420" s="132"/>
      <c r="M420" s="132"/>
      <c r="N420" s="132"/>
      <c r="O420" s="132"/>
      <c r="P420" s="132"/>
      <c r="Q420" s="132"/>
      <c r="R420" s="132"/>
      <c r="S420" s="132"/>
      <c r="T420" s="132"/>
      <c r="U420" s="132"/>
      <c r="V420" s="132"/>
      <c r="W420" s="132"/>
      <c r="X420" s="132"/>
      <c r="Y420" s="132"/>
      <c r="Z420" s="132"/>
      <c r="AA420" s="132"/>
      <c r="AB420" s="132"/>
      <c r="AC420" s="132"/>
    </row>
    <row r="421" spans="1:29" ht="15" x14ac:dyDescent="0.3">
      <c r="A421" s="145"/>
      <c r="B421" s="145"/>
      <c r="C421" s="132"/>
      <c r="D421" s="132"/>
      <c r="E421" s="132"/>
      <c r="F421" s="132"/>
      <c r="G421" s="132"/>
      <c r="H421" s="132"/>
      <c r="I421" s="146"/>
      <c r="J421" s="132"/>
      <c r="K421" s="132"/>
      <c r="L421" s="132"/>
      <c r="M421" s="132"/>
      <c r="N421" s="132"/>
      <c r="O421" s="132"/>
      <c r="P421" s="132"/>
      <c r="Q421" s="132"/>
      <c r="R421" s="132"/>
      <c r="S421" s="132"/>
      <c r="T421" s="132"/>
      <c r="U421" s="132"/>
      <c r="V421" s="132"/>
      <c r="W421" s="132"/>
      <c r="X421" s="132"/>
      <c r="Y421" s="132"/>
      <c r="Z421" s="132"/>
      <c r="AA421" s="132"/>
      <c r="AB421" s="132"/>
      <c r="AC421" s="132"/>
    </row>
    <row r="422" spans="1:29" ht="15" x14ac:dyDescent="0.3">
      <c r="A422" s="145"/>
      <c r="B422" s="145"/>
      <c r="C422" s="132"/>
      <c r="D422" s="132"/>
      <c r="E422" s="132"/>
      <c r="F422" s="132"/>
      <c r="G422" s="132"/>
      <c r="H422" s="132"/>
      <c r="I422" s="146"/>
      <c r="J422" s="132"/>
      <c r="K422" s="132"/>
      <c r="L422" s="132"/>
      <c r="M422" s="132"/>
      <c r="N422" s="132"/>
      <c r="O422" s="132"/>
      <c r="P422" s="132"/>
      <c r="Q422" s="132"/>
      <c r="R422" s="132"/>
      <c r="S422" s="132"/>
      <c r="T422" s="132"/>
      <c r="U422" s="132"/>
      <c r="V422" s="132"/>
      <c r="W422" s="132"/>
      <c r="X422" s="132"/>
      <c r="Y422" s="132"/>
      <c r="Z422" s="132"/>
      <c r="AA422" s="132"/>
      <c r="AB422" s="132"/>
      <c r="AC422" s="132"/>
    </row>
    <row r="423" spans="1:29" ht="15" x14ac:dyDescent="0.3">
      <c r="A423" s="145"/>
      <c r="B423" s="145"/>
      <c r="C423" s="132"/>
      <c r="D423" s="132"/>
      <c r="E423" s="132"/>
      <c r="F423" s="132"/>
      <c r="G423" s="132"/>
      <c r="H423" s="132"/>
      <c r="I423" s="146"/>
      <c r="J423" s="132"/>
      <c r="K423" s="132"/>
      <c r="L423" s="132"/>
      <c r="M423" s="132"/>
      <c r="N423" s="132"/>
      <c r="O423" s="132"/>
      <c r="P423" s="132"/>
      <c r="Q423" s="132"/>
      <c r="R423" s="132"/>
      <c r="S423" s="132"/>
      <c r="T423" s="132"/>
      <c r="U423" s="132"/>
      <c r="V423" s="132"/>
      <c r="W423" s="132"/>
      <c r="X423" s="132"/>
      <c r="Y423" s="132"/>
      <c r="Z423" s="132"/>
      <c r="AA423" s="132"/>
      <c r="AB423" s="132"/>
      <c r="AC423" s="132"/>
    </row>
    <row r="424" spans="1:29" ht="15" x14ac:dyDescent="0.3">
      <c r="A424" s="145"/>
      <c r="B424" s="145"/>
      <c r="C424" s="132"/>
      <c r="D424" s="132"/>
      <c r="E424" s="132"/>
      <c r="F424" s="132"/>
      <c r="G424" s="132"/>
      <c r="H424" s="132"/>
      <c r="I424" s="146"/>
      <c r="J424" s="132"/>
      <c r="K424" s="132"/>
      <c r="L424" s="132"/>
      <c r="M424" s="132"/>
      <c r="N424" s="132"/>
      <c r="O424" s="132"/>
      <c r="P424" s="132"/>
      <c r="Q424" s="132"/>
      <c r="R424" s="132"/>
      <c r="S424" s="132"/>
      <c r="T424" s="132"/>
      <c r="U424" s="132"/>
      <c r="V424" s="132"/>
      <c r="W424" s="132"/>
      <c r="X424" s="132"/>
      <c r="Y424" s="132"/>
      <c r="Z424" s="132"/>
      <c r="AA424" s="132"/>
      <c r="AB424" s="132"/>
      <c r="AC424" s="132"/>
    </row>
    <row r="425" spans="1:29" ht="15" x14ac:dyDescent="0.3">
      <c r="A425" s="145"/>
      <c r="B425" s="145"/>
      <c r="C425" s="132"/>
      <c r="D425" s="132"/>
      <c r="E425" s="132"/>
      <c r="F425" s="132"/>
      <c r="G425" s="132"/>
      <c r="H425" s="132"/>
      <c r="I425" s="146"/>
      <c r="J425" s="132"/>
      <c r="K425" s="132"/>
      <c r="L425" s="132"/>
      <c r="M425" s="132"/>
      <c r="N425" s="132"/>
      <c r="O425" s="132"/>
      <c r="P425" s="132"/>
      <c r="Q425" s="132"/>
      <c r="R425" s="132"/>
      <c r="S425" s="132"/>
      <c r="T425" s="132"/>
      <c r="U425" s="132"/>
      <c r="V425" s="132"/>
      <c r="W425" s="132"/>
      <c r="X425" s="132"/>
      <c r="Y425" s="132"/>
      <c r="Z425" s="132"/>
      <c r="AA425" s="132"/>
      <c r="AB425" s="132"/>
      <c r="AC425" s="132"/>
    </row>
    <row r="426" spans="1:29" ht="15" x14ac:dyDescent="0.3">
      <c r="A426" s="145"/>
      <c r="B426" s="145"/>
      <c r="C426" s="132"/>
      <c r="D426" s="132"/>
      <c r="E426" s="132"/>
      <c r="F426" s="132"/>
      <c r="G426" s="132"/>
      <c r="H426" s="132"/>
      <c r="I426" s="146"/>
      <c r="J426" s="132"/>
      <c r="K426" s="132"/>
      <c r="L426" s="132"/>
      <c r="M426" s="132"/>
      <c r="N426" s="132"/>
      <c r="O426" s="132"/>
      <c r="P426" s="132"/>
      <c r="Q426" s="132"/>
      <c r="R426" s="132"/>
      <c r="S426" s="132"/>
      <c r="T426" s="132"/>
      <c r="U426" s="132"/>
      <c r="V426" s="132"/>
      <c r="W426" s="132"/>
      <c r="X426" s="132"/>
      <c r="Y426" s="132"/>
      <c r="Z426" s="132"/>
      <c r="AA426" s="132"/>
      <c r="AB426" s="132"/>
      <c r="AC426" s="132"/>
    </row>
    <row r="427" spans="1:29" ht="15" x14ac:dyDescent="0.3">
      <c r="A427" s="145"/>
      <c r="B427" s="145"/>
      <c r="C427" s="132"/>
      <c r="D427" s="132"/>
      <c r="E427" s="132"/>
      <c r="F427" s="132"/>
      <c r="G427" s="132"/>
      <c r="H427" s="132"/>
      <c r="I427" s="146"/>
      <c r="J427" s="132"/>
      <c r="K427" s="132"/>
      <c r="L427" s="132"/>
      <c r="M427" s="132"/>
      <c r="N427" s="132"/>
      <c r="O427" s="132"/>
      <c r="P427" s="132"/>
      <c r="Q427" s="132"/>
      <c r="R427" s="132"/>
      <c r="S427" s="132"/>
      <c r="T427" s="132"/>
      <c r="U427" s="132"/>
      <c r="V427" s="132"/>
      <c r="W427" s="132"/>
      <c r="X427" s="132"/>
      <c r="Y427" s="132"/>
      <c r="Z427" s="132"/>
      <c r="AA427" s="132"/>
      <c r="AB427" s="132"/>
      <c r="AC427" s="132"/>
    </row>
    <row r="428" spans="1:29" ht="15" x14ac:dyDescent="0.3">
      <c r="A428" s="145"/>
      <c r="B428" s="145"/>
      <c r="C428" s="132"/>
      <c r="D428" s="132"/>
      <c r="E428" s="132"/>
      <c r="F428" s="132"/>
      <c r="G428" s="132"/>
      <c r="H428" s="132"/>
      <c r="I428" s="146"/>
      <c r="J428" s="132"/>
      <c r="K428" s="132"/>
      <c r="L428" s="132"/>
      <c r="M428" s="132"/>
      <c r="N428" s="132"/>
      <c r="O428" s="132"/>
      <c r="P428" s="132"/>
      <c r="Q428" s="132"/>
      <c r="R428" s="132"/>
      <c r="S428" s="132"/>
      <c r="T428" s="132"/>
      <c r="U428" s="132"/>
      <c r="V428" s="132"/>
      <c r="W428" s="132"/>
      <c r="X428" s="132"/>
      <c r="Y428" s="132"/>
      <c r="Z428" s="132"/>
      <c r="AA428" s="132"/>
      <c r="AB428" s="132"/>
      <c r="AC428" s="132"/>
    </row>
    <row r="429" spans="1:29" ht="15" x14ac:dyDescent="0.3">
      <c r="A429" s="145"/>
      <c r="B429" s="145"/>
      <c r="C429" s="132"/>
      <c r="D429" s="132"/>
      <c r="E429" s="132"/>
      <c r="F429" s="132"/>
      <c r="G429" s="132"/>
      <c r="H429" s="132"/>
      <c r="I429" s="146"/>
      <c r="J429" s="132"/>
      <c r="K429" s="132"/>
      <c r="L429" s="132"/>
      <c r="M429" s="132"/>
      <c r="N429" s="132"/>
      <c r="O429" s="132"/>
      <c r="P429" s="132"/>
      <c r="Q429" s="132"/>
      <c r="R429" s="132"/>
      <c r="S429" s="132"/>
      <c r="T429" s="132"/>
      <c r="U429" s="132"/>
      <c r="V429" s="132"/>
      <c r="W429" s="132"/>
      <c r="X429" s="132"/>
      <c r="Y429" s="132"/>
      <c r="Z429" s="132"/>
      <c r="AA429" s="132"/>
      <c r="AB429" s="132"/>
      <c r="AC429" s="132"/>
    </row>
    <row r="430" spans="1:29" ht="15" x14ac:dyDescent="0.3">
      <c r="A430" s="145"/>
      <c r="B430" s="145"/>
      <c r="C430" s="132"/>
      <c r="D430" s="132"/>
      <c r="E430" s="132"/>
      <c r="F430" s="132"/>
      <c r="G430" s="132"/>
      <c r="H430" s="132"/>
      <c r="I430" s="146"/>
      <c r="J430" s="132"/>
      <c r="K430" s="132"/>
      <c r="L430" s="132"/>
      <c r="M430" s="132"/>
      <c r="N430" s="132"/>
      <c r="O430" s="132"/>
      <c r="P430" s="132"/>
      <c r="Q430" s="132"/>
      <c r="R430" s="132"/>
      <c r="S430" s="132"/>
      <c r="T430" s="132"/>
      <c r="U430" s="132"/>
      <c r="V430" s="132"/>
      <c r="W430" s="132"/>
      <c r="X430" s="132"/>
      <c r="Y430" s="132"/>
      <c r="Z430" s="132"/>
      <c r="AA430" s="132"/>
      <c r="AB430" s="132"/>
      <c r="AC430" s="132"/>
    </row>
    <row r="431" spans="1:29" ht="15" x14ac:dyDescent="0.3">
      <c r="A431" s="145"/>
      <c r="B431" s="145"/>
      <c r="C431" s="132"/>
      <c r="D431" s="132"/>
      <c r="E431" s="132"/>
      <c r="F431" s="132"/>
      <c r="G431" s="132"/>
      <c r="H431" s="132"/>
      <c r="I431" s="146"/>
      <c r="J431" s="132"/>
      <c r="K431" s="132"/>
      <c r="L431" s="132"/>
      <c r="M431" s="132"/>
      <c r="N431" s="132"/>
      <c r="O431" s="132"/>
      <c r="P431" s="132"/>
      <c r="Q431" s="132"/>
      <c r="R431" s="132"/>
      <c r="S431" s="132"/>
      <c r="T431" s="132"/>
      <c r="U431" s="132"/>
      <c r="V431" s="132"/>
      <c r="W431" s="132"/>
      <c r="X431" s="132"/>
      <c r="Y431" s="132"/>
      <c r="Z431" s="132"/>
      <c r="AA431" s="132"/>
      <c r="AB431" s="132"/>
      <c r="AC431" s="132"/>
    </row>
    <row r="432" spans="1:29" ht="15" x14ac:dyDescent="0.3">
      <c r="A432" s="145"/>
      <c r="B432" s="145"/>
      <c r="C432" s="132"/>
      <c r="D432" s="132"/>
      <c r="E432" s="132"/>
      <c r="F432" s="132"/>
      <c r="G432" s="132"/>
      <c r="H432" s="132"/>
      <c r="I432" s="146"/>
      <c r="J432" s="132"/>
      <c r="K432" s="132"/>
      <c r="L432" s="132"/>
      <c r="M432" s="132"/>
      <c r="N432" s="132"/>
      <c r="O432" s="132"/>
      <c r="P432" s="132"/>
      <c r="Q432" s="132"/>
      <c r="R432" s="132"/>
      <c r="S432" s="132"/>
      <c r="T432" s="132"/>
      <c r="U432" s="132"/>
      <c r="V432" s="132"/>
      <c r="W432" s="132"/>
      <c r="X432" s="132"/>
      <c r="Y432" s="132"/>
      <c r="Z432" s="132"/>
      <c r="AA432" s="132"/>
      <c r="AB432" s="132"/>
      <c r="AC432" s="132"/>
    </row>
    <row r="433" spans="1:29" ht="15" x14ac:dyDescent="0.3">
      <c r="A433" s="145"/>
      <c r="B433" s="145"/>
      <c r="C433" s="132"/>
      <c r="D433" s="132"/>
      <c r="E433" s="132"/>
      <c r="F433" s="132"/>
      <c r="G433" s="132"/>
      <c r="H433" s="132"/>
      <c r="I433" s="146"/>
      <c r="J433" s="132"/>
      <c r="K433" s="132"/>
      <c r="L433" s="132"/>
      <c r="M433" s="132"/>
      <c r="N433" s="132"/>
      <c r="O433" s="132"/>
      <c r="P433" s="132"/>
      <c r="Q433" s="132"/>
      <c r="R433" s="132"/>
      <c r="S433" s="132"/>
      <c r="T433" s="132"/>
      <c r="U433" s="132"/>
      <c r="V433" s="132"/>
      <c r="W433" s="132"/>
      <c r="X433" s="132"/>
      <c r="Y433" s="132"/>
      <c r="Z433" s="132"/>
      <c r="AA433" s="132"/>
      <c r="AB433" s="132"/>
      <c r="AC433" s="132"/>
    </row>
    <row r="434" spans="1:29" ht="15" x14ac:dyDescent="0.3">
      <c r="A434" s="145"/>
      <c r="B434" s="145"/>
      <c r="C434" s="132"/>
      <c r="D434" s="132"/>
      <c r="E434" s="132"/>
      <c r="F434" s="132"/>
      <c r="G434" s="132"/>
      <c r="H434" s="132"/>
      <c r="I434" s="146"/>
      <c r="J434" s="132"/>
      <c r="K434" s="132"/>
      <c r="L434" s="132"/>
      <c r="M434" s="132"/>
      <c r="N434" s="132"/>
      <c r="O434" s="132"/>
      <c r="P434" s="132"/>
      <c r="Q434" s="132"/>
      <c r="R434" s="132"/>
      <c r="S434" s="132"/>
      <c r="T434" s="132"/>
      <c r="U434" s="132"/>
      <c r="V434" s="132"/>
      <c r="W434" s="132"/>
      <c r="X434" s="132"/>
      <c r="Y434" s="132"/>
      <c r="Z434" s="132"/>
      <c r="AA434" s="132"/>
      <c r="AB434" s="132"/>
      <c r="AC434" s="132"/>
    </row>
    <row r="435" spans="1:29" ht="15" x14ac:dyDescent="0.3">
      <c r="A435" s="145"/>
      <c r="B435" s="145"/>
      <c r="C435" s="132"/>
      <c r="D435" s="132"/>
      <c r="E435" s="132"/>
      <c r="F435" s="132"/>
      <c r="G435" s="132"/>
      <c r="H435" s="132"/>
      <c r="I435" s="146"/>
      <c r="J435" s="132"/>
      <c r="K435" s="132"/>
      <c r="L435" s="132"/>
      <c r="M435" s="132"/>
      <c r="N435" s="132"/>
      <c r="O435" s="132"/>
      <c r="P435" s="132"/>
      <c r="Q435" s="132"/>
      <c r="R435" s="132"/>
      <c r="S435" s="132"/>
      <c r="T435" s="132"/>
      <c r="U435" s="132"/>
      <c r="V435" s="132"/>
      <c r="W435" s="132"/>
      <c r="X435" s="132"/>
      <c r="Y435" s="132"/>
      <c r="Z435" s="132"/>
      <c r="AA435" s="132"/>
      <c r="AB435" s="132"/>
      <c r="AC435" s="132"/>
    </row>
    <row r="436" spans="1:29" ht="15" x14ac:dyDescent="0.3">
      <c r="A436" s="145"/>
      <c r="B436" s="145"/>
      <c r="C436" s="132"/>
      <c r="D436" s="132"/>
      <c r="E436" s="132"/>
      <c r="F436" s="132"/>
      <c r="G436" s="132"/>
      <c r="H436" s="132"/>
      <c r="I436" s="146"/>
      <c r="J436" s="132"/>
      <c r="K436" s="132"/>
      <c r="L436" s="132"/>
      <c r="M436" s="132"/>
      <c r="N436" s="132"/>
      <c r="O436" s="132"/>
      <c r="P436" s="132"/>
      <c r="Q436" s="132"/>
      <c r="R436" s="132"/>
      <c r="S436" s="132"/>
      <c r="T436" s="132"/>
      <c r="U436" s="132"/>
      <c r="V436" s="132"/>
      <c r="W436" s="132"/>
      <c r="X436" s="132"/>
      <c r="Y436" s="132"/>
      <c r="Z436" s="132"/>
      <c r="AA436" s="132"/>
      <c r="AB436" s="132"/>
      <c r="AC436" s="132"/>
    </row>
    <row r="437" spans="1:29" ht="15" x14ac:dyDescent="0.3">
      <c r="A437" s="145"/>
      <c r="B437" s="145"/>
      <c r="C437" s="132"/>
      <c r="D437" s="132"/>
      <c r="E437" s="132"/>
      <c r="F437" s="132"/>
      <c r="G437" s="132"/>
      <c r="H437" s="132"/>
      <c r="I437" s="146"/>
      <c r="J437" s="132"/>
      <c r="K437" s="132"/>
      <c r="L437" s="132"/>
      <c r="M437" s="132"/>
      <c r="N437" s="132"/>
      <c r="O437" s="132"/>
      <c r="P437" s="132"/>
      <c r="Q437" s="132"/>
      <c r="R437" s="132"/>
      <c r="S437" s="132"/>
      <c r="T437" s="132"/>
      <c r="U437" s="132"/>
      <c r="V437" s="132"/>
      <c r="W437" s="132"/>
      <c r="X437" s="132"/>
      <c r="Y437" s="132"/>
      <c r="Z437" s="132"/>
      <c r="AA437" s="132"/>
      <c r="AB437" s="132"/>
      <c r="AC437" s="132"/>
    </row>
    <row r="438" spans="1:29" ht="15" x14ac:dyDescent="0.3">
      <c r="A438" s="145"/>
      <c r="B438" s="145"/>
      <c r="C438" s="132"/>
      <c r="D438" s="132"/>
      <c r="E438" s="132"/>
      <c r="F438" s="132"/>
      <c r="G438" s="132"/>
      <c r="H438" s="132"/>
      <c r="I438" s="146"/>
      <c r="J438" s="132"/>
      <c r="K438" s="132"/>
      <c r="L438" s="132"/>
      <c r="M438" s="132"/>
      <c r="N438" s="132"/>
      <c r="O438" s="132"/>
      <c r="P438" s="132"/>
      <c r="Q438" s="132"/>
      <c r="R438" s="132"/>
      <c r="S438" s="132"/>
      <c r="T438" s="132"/>
      <c r="U438" s="132"/>
      <c r="V438" s="132"/>
      <c r="W438" s="132"/>
      <c r="X438" s="132"/>
      <c r="Y438" s="132"/>
      <c r="Z438" s="132"/>
      <c r="AA438" s="132"/>
      <c r="AB438" s="132"/>
      <c r="AC438" s="132"/>
    </row>
    <row r="439" spans="1:29" ht="15" x14ac:dyDescent="0.3">
      <c r="A439" s="145"/>
      <c r="B439" s="145"/>
      <c r="C439" s="132"/>
      <c r="D439" s="132"/>
      <c r="E439" s="132"/>
      <c r="F439" s="132"/>
      <c r="G439" s="132"/>
      <c r="H439" s="132"/>
      <c r="I439" s="146"/>
      <c r="J439" s="132"/>
      <c r="K439" s="132"/>
      <c r="L439" s="132"/>
      <c r="M439" s="132"/>
      <c r="N439" s="132"/>
      <c r="O439" s="132"/>
      <c r="P439" s="132"/>
      <c r="Q439" s="132"/>
      <c r="R439" s="132"/>
      <c r="S439" s="132"/>
      <c r="T439" s="132"/>
      <c r="U439" s="132"/>
      <c r="V439" s="132"/>
      <c r="W439" s="132"/>
      <c r="X439" s="132"/>
      <c r="Y439" s="132"/>
      <c r="Z439" s="132"/>
      <c r="AA439" s="132"/>
      <c r="AB439" s="132"/>
      <c r="AC439" s="132"/>
    </row>
    <row r="440" spans="1:29" ht="15" x14ac:dyDescent="0.3">
      <c r="A440" s="145"/>
      <c r="B440" s="145"/>
      <c r="C440" s="132"/>
      <c r="D440" s="132"/>
      <c r="E440" s="132"/>
      <c r="F440" s="132"/>
      <c r="G440" s="132"/>
      <c r="H440" s="132"/>
      <c r="I440" s="146"/>
      <c r="J440" s="132"/>
      <c r="K440" s="132"/>
      <c r="L440" s="132"/>
      <c r="M440" s="132"/>
      <c r="N440" s="132"/>
      <c r="O440" s="132"/>
      <c r="P440" s="132"/>
      <c r="Q440" s="132"/>
      <c r="R440" s="132"/>
      <c r="S440" s="132"/>
      <c r="T440" s="132"/>
      <c r="U440" s="132"/>
      <c r="V440" s="132"/>
      <c r="W440" s="132"/>
      <c r="X440" s="132"/>
      <c r="Y440" s="132"/>
      <c r="Z440" s="132"/>
      <c r="AA440" s="132"/>
      <c r="AB440" s="132"/>
      <c r="AC440" s="132"/>
    </row>
    <row r="441" spans="1:29" ht="15" x14ac:dyDescent="0.3">
      <c r="A441" s="145"/>
      <c r="B441" s="145"/>
      <c r="C441" s="132"/>
      <c r="D441" s="132"/>
      <c r="E441" s="132"/>
      <c r="F441" s="132"/>
      <c r="G441" s="132"/>
      <c r="H441" s="132"/>
      <c r="I441" s="146"/>
      <c r="J441" s="132"/>
      <c r="K441" s="132"/>
      <c r="L441" s="132"/>
      <c r="M441" s="132"/>
      <c r="N441" s="132"/>
      <c r="O441" s="132"/>
      <c r="P441" s="132"/>
      <c r="Q441" s="132"/>
      <c r="R441" s="132"/>
      <c r="S441" s="132"/>
      <c r="T441" s="132"/>
      <c r="U441" s="132"/>
      <c r="V441" s="132"/>
      <c r="W441" s="132"/>
      <c r="X441" s="132"/>
      <c r="Y441" s="132"/>
      <c r="Z441" s="132"/>
      <c r="AA441" s="132"/>
      <c r="AB441" s="132"/>
      <c r="AC441" s="132"/>
    </row>
    <row r="442" spans="1:29" ht="15" x14ac:dyDescent="0.3">
      <c r="A442" s="145"/>
      <c r="B442" s="145"/>
      <c r="C442" s="132"/>
      <c r="D442" s="132"/>
      <c r="E442" s="132"/>
      <c r="F442" s="132"/>
      <c r="G442" s="132"/>
      <c r="H442" s="132"/>
      <c r="I442" s="146"/>
      <c r="J442" s="132"/>
      <c r="K442" s="132"/>
      <c r="L442" s="132"/>
      <c r="M442" s="132"/>
      <c r="N442" s="132"/>
      <c r="O442" s="132"/>
      <c r="P442" s="132"/>
      <c r="Q442" s="132"/>
      <c r="R442" s="132"/>
      <c r="S442" s="132"/>
      <c r="T442" s="132"/>
      <c r="U442" s="132"/>
      <c r="V442" s="132"/>
      <c r="W442" s="132"/>
      <c r="X442" s="132"/>
      <c r="Y442" s="132"/>
      <c r="Z442" s="132"/>
      <c r="AA442" s="132"/>
      <c r="AB442" s="132"/>
      <c r="AC442" s="132"/>
    </row>
    <row r="443" spans="1:29" ht="15" x14ac:dyDescent="0.3">
      <c r="A443" s="145"/>
      <c r="B443" s="145"/>
      <c r="C443" s="132"/>
      <c r="D443" s="132"/>
      <c r="E443" s="132"/>
      <c r="F443" s="132"/>
      <c r="G443" s="132"/>
      <c r="H443" s="132"/>
      <c r="I443" s="146"/>
      <c r="J443" s="132"/>
      <c r="K443" s="132"/>
      <c r="L443" s="132"/>
      <c r="M443" s="132"/>
      <c r="N443" s="132"/>
      <c r="O443" s="132"/>
      <c r="P443" s="132"/>
      <c r="Q443" s="132"/>
      <c r="R443" s="132"/>
      <c r="S443" s="132"/>
      <c r="T443" s="132"/>
      <c r="U443" s="132"/>
      <c r="V443" s="132"/>
      <c r="W443" s="132"/>
      <c r="X443" s="132"/>
      <c r="Y443" s="132"/>
      <c r="Z443" s="132"/>
      <c r="AA443" s="132"/>
      <c r="AB443" s="132"/>
      <c r="AC443" s="132"/>
    </row>
    <row r="444" spans="1:29" ht="15" x14ac:dyDescent="0.3">
      <c r="A444" s="145"/>
      <c r="B444" s="145"/>
      <c r="C444" s="132"/>
      <c r="D444" s="132"/>
      <c r="E444" s="132"/>
      <c r="F444" s="132"/>
      <c r="G444" s="132"/>
      <c r="H444" s="132"/>
      <c r="I444" s="146"/>
      <c r="J444" s="132"/>
      <c r="K444" s="132"/>
      <c r="L444" s="132"/>
      <c r="M444" s="132"/>
      <c r="N444" s="132"/>
      <c r="O444" s="132"/>
      <c r="P444" s="132"/>
      <c r="Q444" s="132"/>
      <c r="R444" s="132"/>
      <c r="S444" s="132"/>
      <c r="T444" s="132"/>
      <c r="U444" s="132"/>
      <c r="V444" s="132"/>
      <c r="W444" s="132"/>
      <c r="X444" s="132"/>
      <c r="Y444" s="132"/>
      <c r="Z444" s="132"/>
      <c r="AA444" s="132"/>
      <c r="AB444" s="132"/>
      <c r="AC444" s="132"/>
    </row>
    <row r="445" spans="1:29" ht="15" x14ac:dyDescent="0.3">
      <c r="A445" s="145"/>
      <c r="B445" s="145"/>
      <c r="C445" s="132"/>
      <c r="D445" s="132"/>
      <c r="E445" s="132"/>
      <c r="F445" s="132"/>
      <c r="G445" s="132"/>
      <c r="H445" s="132"/>
      <c r="I445" s="146"/>
      <c r="J445" s="132"/>
      <c r="K445" s="132"/>
      <c r="L445" s="132"/>
      <c r="M445" s="132"/>
      <c r="N445" s="132"/>
      <c r="O445" s="132"/>
      <c r="P445" s="132"/>
      <c r="Q445" s="132"/>
      <c r="R445" s="132"/>
      <c r="S445" s="132"/>
      <c r="T445" s="132"/>
      <c r="U445" s="132"/>
      <c r="V445" s="132"/>
      <c r="W445" s="132"/>
      <c r="X445" s="132"/>
      <c r="Y445" s="132"/>
      <c r="Z445" s="132"/>
      <c r="AA445" s="132"/>
      <c r="AB445" s="132"/>
      <c r="AC445" s="132"/>
    </row>
    <row r="446" spans="1:29" ht="15" x14ac:dyDescent="0.3">
      <c r="A446" s="145"/>
      <c r="B446" s="145"/>
      <c r="C446" s="132"/>
      <c r="D446" s="132"/>
      <c r="E446" s="132"/>
      <c r="F446" s="132"/>
      <c r="G446" s="132"/>
      <c r="H446" s="132"/>
      <c r="I446" s="146"/>
      <c r="J446" s="132"/>
      <c r="K446" s="132"/>
      <c r="L446" s="132"/>
      <c r="M446" s="132"/>
      <c r="N446" s="132"/>
      <c r="O446" s="132"/>
      <c r="P446" s="132"/>
      <c r="Q446" s="132"/>
      <c r="R446" s="132"/>
      <c r="S446" s="132"/>
      <c r="T446" s="132"/>
      <c r="U446" s="132"/>
      <c r="V446" s="132"/>
      <c r="W446" s="132"/>
      <c r="X446" s="132"/>
      <c r="Y446" s="132"/>
      <c r="Z446" s="132"/>
      <c r="AA446" s="132"/>
      <c r="AB446" s="132"/>
      <c r="AC446" s="132"/>
    </row>
    <row r="447" spans="1:29" ht="15" x14ac:dyDescent="0.3">
      <c r="A447" s="145"/>
      <c r="B447" s="145"/>
      <c r="C447" s="132"/>
      <c r="D447" s="132"/>
      <c r="E447" s="132"/>
      <c r="F447" s="132"/>
      <c r="G447" s="132"/>
      <c r="H447" s="132"/>
      <c r="I447" s="146"/>
      <c r="J447" s="132"/>
      <c r="K447" s="132"/>
      <c r="L447" s="132"/>
      <c r="M447" s="132"/>
      <c r="N447" s="132"/>
      <c r="O447" s="132"/>
      <c r="P447" s="132"/>
      <c r="Q447" s="132"/>
      <c r="R447" s="132"/>
      <c r="S447" s="132"/>
      <c r="T447" s="132"/>
      <c r="U447" s="132"/>
      <c r="V447" s="132"/>
      <c r="W447" s="132"/>
      <c r="X447" s="132"/>
      <c r="Y447" s="132"/>
      <c r="Z447" s="132"/>
      <c r="AA447" s="132"/>
      <c r="AB447" s="132"/>
      <c r="AC447" s="132"/>
    </row>
    <row r="448" spans="1:29" ht="15" x14ac:dyDescent="0.3">
      <c r="A448" s="145"/>
      <c r="B448" s="145"/>
      <c r="C448" s="132"/>
      <c r="D448" s="132"/>
      <c r="E448" s="132"/>
      <c r="F448" s="132"/>
      <c r="G448" s="132"/>
      <c r="H448" s="132"/>
      <c r="I448" s="146"/>
      <c r="J448" s="132"/>
      <c r="K448" s="132"/>
      <c r="L448" s="132"/>
      <c r="M448" s="132"/>
      <c r="N448" s="132"/>
      <c r="O448" s="132"/>
      <c r="P448" s="132"/>
      <c r="Q448" s="132"/>
      <c r="R448" s="132"/>
      <c r="S448" s="132"/>
      <c r="T448" s="132"/>
      <c r="U448" s="132"/>
      <c r="V448" s="132"/>
      <c r="W448" s="132"/>
      <c r="X448" s="132"/>
      <c r="Y448" s="132"/>
      <c r="Z448" s="132"/>
      <c r="AA448" s="132"/>
      <c r="AB448" s="132"/>
      <c r="AC448" s="132"/>
    </row>
    <row r="449" spans="1:29" ht="15" x14ac:dyDescent="0.3">
      <c r="A449" s="145"/>
      <c r="B449" s="145"/>
      <c r="C449" s="132"/>
      <c r="D449" s="132"/>
      <c r="E449" s="132"/>
      <c r="F449" s="132"/>
      <c r="G449" s="132"/>
      <c r="H449" s="132"/>
      <c r="I449" s="146"/>
      <c r="J449" s="132"/>
      <c r="K449" s="132"/>
      <c r="L449" s="132"/>
      <c r="M449" s="132"/>
      <c r="N449" s="132"/>
      <c r="O449" s="132"/>
      <c r="P449" s="132"/>
      <c r="Q449" s="132"/>
      <c r="R449" s="132"/>
      <c r="S449" s="132"/>
      <c r="T449" s="132"/>
      <c r="U449" s="132"/>
      <c r="V449" s="132"/>
      <c r="W449" s="132"/>
      <c r="X449" s="132"/>
      <c r="Y449" s="132"/>
      <c r="Z449" s="132"/>
      <c r="AA449" s="132"/>
      <c r="AB449" s="132"/>
      <c r="AC449" s="132"/>
    </row>
    <row r="450" spans="1:29" ht="15" x14ac:dyDescent="0.3">
      <c r="A450" s="145"/>
      <c r="B450" s="145"/>
      <c r="C450" s="132"/>
      <c r="D450" s="132"/>
      <c r="E450" s="132"/>
      <c r="F450" s="132"/>
      <c r="G450" s="132"/>
      <c r="H450" s="132"/>
      <c r="I450" s="146"/>
      <c r="J450" s="132"/>
      <c r="K450" s="132"/>
      <c r="L450" s="132"/>
      <c r="M450" s="132"/>
      <c r="N450" s="132"/>
      <c r="O450" s="132"/>
      <c r="P450" s="132"/>
      <c r="Q450" s="132"/>
      <c r="R450" s="132"/>
      <c r="S450" s="132"/>
      <c r="T450" s="132"/>
      <c r="U450" s="132"/>
      <c r="V450" s="132"/>
      <c r="W450" s="132"/>
      <c r="X450" s="132"/>
      <c r="Y450" s="132"/>
      <c r="Z450" s="132"/>
      <c r="AA450" s="132"/>
      <c r="AB450" s="132"/>
      <c r="AC450" s="132"/>
    </row>
    <row r="451" spans="1:29" ht="15" x14ac:dyDescent="0.3">
      <c r="A451" s="145"/>
      <c r="B451" s="145"/>
      <c r="C451" s="132"/>
      <c r="D451" s="132"/>
      <c r="E451" s="132"/>
      <c r="F451" s="132"/>
      <c r="G451" s="132"/>
      <c r="H451" s="132"/>
      <c r="I451" s="146"/>
      <c r="J451" s="132"/>
      <c r="K451" s="132"/>
      <c r="L451" s="132"/>
      <c r="M451" s="132"/>
      <c r="N451" s="132"/>
      <c r="O451" s="132"/>
      <c r="P451" s="132"/>
      <c r="Q451" s="132"/>
      <c r="R451" s="132"/>
      <c r="S451" s="132"/>
      <c r="T451" s="132"/>
      <c r="U451" s="132"/>
      <c r="V451" s="132"/>
      <c r="W451" s="132"/>
      <c r="X451" s="132"/>
      <c r="Y451" s="132"/>
      <c r="Z451" s="132"/>
      <c r="AA451" s="132"/>
      <c r="AB451" s="132"/>
      <c r="AC451" s="132"/>
    </row>
    <row r="452" spans="1:29" ht="15" x14ac:dyDescent="0.3">
      <c r="A452" s="145"/>
      <c r="B452" s="145"/>
      <c r="C452" s="132"/>
      <c r="D452" s="132"/>
      <c r="E452" s="132"/>
      <c r="F452" s="132"/>
      <c r="G452" s="132"/>
      <c r="H452" s="132"/>
      <c r="I452" s="146"/>
      <c r="J452" s="132"/>
      <c r="K452" s="132"/>
      <c r="L452" s="132"/>
      <c r="M452" s="132"/>
      <c r="N452" s="132"/>
      <c r="O452" s="132"/>
      <c r="P452" s="132"/>
      <c r="Q452" s="132"/>
      <c r="R452" s="132"/>
      <c r="S452" s="132"/>
      <c r="T452" s="132"/>
      <c r="U452" s="132"/>
      <c r="V452" s="132"/>
      <c r="W452" s="132"/>
      <c r="X452" s="132"/>
      <c r="Y452" s="132"/>
      <c r="Z452" s="132"/>
      <c r="AA452" s="132"/>
      <c r="AB452" s="132"/>
      <c r="AC452" s="132"/>
    </row>
    <row r="453" spans="1:29" ht="15" x14ac:dyDescent="0.3">
      <c r="A453" s="145"/>
      <c r="B453" s="145"/>
      <c r="C453" s="132"/>
      <c r="D453" s="132"/>
      <c r="E453" s="132"/>
      <c r="F453" s="132"/>
      <c r="G453" s="132"/>
      <c r="H453" s="132"/>
      <c r="I453" s="146"/>
      <c r="J453" s="132"/>
      <c r="K453" s="132"/>
      <c r="L453" s="132"/>
      <c r="M453" s="132"/>
      <c r="N453" s="132"/>
      <c r="O453" s="132"/>
      <c r="P453" s="132"/>
      <c r="Q453" s="132"/>
      <c r="R453" s="132"/>
      <c r="S453" s="132"/>
      <c r="T453" s="132"/>
      <c r="U453" s="132"/>
      <c r="V453" s="132"/>
      <c r="W453" s="132"/>
      <c r="X453" s="132"/>
      <c r="Y453" s="132"/>
      <c r="Z453" s="132"/>
      <c r="AA453" s="132"/>
      <c r="AB453" s="132"/>
      <c r="AC453" s="132"/>
    </row>
    <row r="454" spans="1:29" ht="15" x14ac:dyDescent="0.3">
      <c r="A454" s="145"/>
      <c r="B454" s="145"/>
      <c r="C454" s="132"/>
      <c r="D454" s="132"/>
      <c r="E454" s="132"/>
      <c r="F454" s="132"/>
      <c r="G454" s="132"/>
      <c r="H454" s="132"/>
      <c r="I454" s="146"/>
      <c r="J454" s="132"/>
      <c r="K454" s="132"/>
      <c r="L454" s="132"/>
      <c r="M454" s="132"/>
      <c r="N454" s="132"/>
      <c r="O454" s="132"/>
      <c r="P454" s="132"/>
      <c r="Q454" s="132"/>
      <c r="R454" s="132"/>
      <c r="S454" s="132"/>
      <c r="T454" s="132"/>
      <c r="U454" s="132"/>
      <c r="V454" s="132"/>
      <c r="W454" s="132"/>
      <c r="X454" s="132"/>
      <c r="Y454" s="132"/>
      <c r="Z454" s="132"/>
      <c r="AA454" s="132"/>
      <c r="AB454" s="132"/>
      <c r="AC454" s="132"/>
    </row>
    <row r="455" spans="1:29" ht="15" x14ac:dyDescent="0.3">
      <c r="A455" s="145"/>
      <c r="B455" s="145"/>
      <c r="C455" s="132"/>
      <c r="D455" s="132"/>
      <c r="E455" s="132"/>
      <c r="F455" s="132"/>
      <c r="G455" s="132"/>
      <c r="H455" s="132"/>
      <c r="I455" s="146"/>
      <c r="J455" s="132"/>
      <c r="K455" s="132"/>
      <c r="L455" s="132"/>
      <c r="M455" s="132"/>
      <c r="N455" s="132"/>
      <c r="O455" s="132"/>
      <c r="P455" s="132"/>
      <c r="Q455" s="132"/>
      <c r="R455" s="132"/>
      <c r="S455" s="132"/>
      <c r="T455" s="132"/>
      <c r="U455" s="132"/>
      <c r="V455" s="132"/>
      <c r="W455" s="132"/>
      <c r="X455" s="132"/>
      <c r="Y455" s="132"/>
      <c r="Z455" s="132"/>
      <c r="AA455" s="132"/>
      <c r="AB455" s="132"/>
      <c r="AC455" s="132"/>
    </row>
    <row r="456" spans="1:29" ht="15" x14ac:dyDescent="0.3">
      <c r="A456" s="145"/>
      <c r="B456" s="145"/>
      <c r="C456" s="132"/>
      <c r="D456" s="132"/>
      <c r="E456" s="132"/>
      <c r="F456" s="132"/>
      <c r="G456" s="132"/>
      <c r="H456" s="132"/>
      <c r="I456" s="146"/>
      <c r="J456" s="132"/>
      <c r="K456" s="132"/>
      <c r="L456" s="132"/>
      <c r="M456" s="132"/>
      <c r="N456" s="132"/>
      <c r="O456" s="132"/>
      <c r="P456" s="132"/>
      <c r="Q456" s="132"/>
      <c r="R456" s="132"/>
      <c r="S456" s="132"/>
      <c r="T456" s="132"/>
      <c r="U456" s="132"/>
      <c r="V456" s="132"/>
      <c r="W456" s="132"/>
      <c r="X456" s="132"/>
      <c r="Y456" s="132"/>
      <c r="Z456" s="132"/>
      <c r="AA456" s="132"/>
      <c r="AB456" s="132"/>
      <c r="AC456" s="132"/>
    </row>
    <row r="457" spans="1:29" ht="15" x14ac:dyDescent="0.3">
      <c r="A457" s="145"/>
      <c r="B457" s="145"/>
      <c r="C457" s="132"/>
      <c r="D457" s="132"/>
      <c r="E457" s="132"/>
      <c r="F457" s="132"/>
      <c r="G457" s="132"/>
      <c r="H457" s="132"/>
      <c r="I457" s="146"/>
      <c r="J457" s="132"/>
      <c r="K457" s="132"/>
      <c r="L457" s="132"/>
      <c r="M457" s="132"/>
      <c r="N457" s="132"/>
      <c r="O457" s="132"/>
      <c r="P457" s="132"/>
      <c r="Q457" s="132"/>
      <c r="R457" s="132"/>
      <c r="S457" s="132"/>
      <c r="T457" s="132"/>
      <c r="U457" s="132"/>
      <c r="V457" s="132"/>
      <c r="W457" s="132"/>
      <c r="X457" s="132"/>
      <c r="Y457" s="132"/>
      <c r="Z457" s="132"/>
      <c r="AA457" s="132"/>
      <c r="AB457" s="132"/>
      <c r="AC457" s="132"/>
    </row>
    <row r="458" spans="1:29" ht="15" x14ac:dyDescent="0.3">
      <c r="A458" s="145"/>
      <c r="B458" s="145"/>
      <c r="C458" s="132"/>
      <c r="D458" s="132"/>
      <c r="E458" s="132"/>
      <c r="F458" s="132"/>
      <c r="G458" s="132"/>
      <c r="H458" s="132"/>
      <c r="I458" s="146"/>
      <c r="J458" s="132"/>
      <c r="K458" s="132"/>
      <c r="L458" s="132"/>
      <c r="M458" s="132"/>
      <c r="N458" s="132"/>
      <c r="O458" s="132"/>
      <c r="P458" s="132"/>
      <c r="Q458" s="132"/>
      <c r="R458" s="132"/>
      <c r="S458" s="132"/>
      <c r="T458" s="132"/>
      <c r="U458" s="132"/>
      <c r="V458" s="132"/>
      <c r="W458" s="132"/>
      <c r="X458" s="132"/>
      <c r="Y458" s="132"/>
      <c r="Z458" s="132"/>
      <c r="AA458" s="132"/>
      <c r="AB458" s="132"/>
      <c r="AC458" s="132"/>
    </row>
    <row r="459" spans="1:29" ht="15" x14ac:dyDescent="0.3">
      <c r="A459" s="145"/>
      <c r="B459" s="145"/>
      <c r="C459" s="132"/>
      <c r="D459" s="132"/>
      <c r="E459" s="132"/>
      <c r="F459" s="132"/>
      <c r="G459" s="132"/>
      <c r="H459" s="132"/>
      <c r="I459" s="146"/>
      <c r="J459" s="132"/>
      <c r="K459" s="132"/>
      <c r="L459" s="132"/>
      <c r="M459" s="132"/>
      <c r="N459" s="132"/>
      <c r="O459" s="132"/>
      <c r="P459" s="132"/>
      <c r="Q459" s="132"/>
      <c r="R459" s="132"/>
      <c r="S459" s="132"/>
      <c r="T459" s="132"/>
      <c r="U459" s="132"/>
      <c r="V459" s="132"/>
      <c r="W459" s="132"/>
      <c r="X459" s="132"/>
      <c r="Y459" s="132"/>
      <c r="Z459" s="132"/>
      <c r="AA459" s="132"/>
      <c r="AB459" s="132"/>
      <c r="AC459" s="132"/>
    </row>
    <row r="460" spans="1:29" ht="15" x14ac:dyDescent="0.3">
      <c r="A460" s="145"/>
      <c r="B460" s="145"/>
      <c r="C460" s="132"/>
      <c r="D460" s="132"/>
      <c r="E460" s="132"/>
      <c r="F460" s="132"/>
      <c r="G460" s="132"/>
      <c r="H460" s="132"/>
      <c r="I460" s="146"/>
      <c r="J460" s="132"/>
      <c r="K460" s="132"/>
      <c r="L460" s="132"/>
      <c r="M460" s="132"/>
      <c r="N460" s="132"/>
      <c r="O460" s="132"/>
      <c r="P460" s="132"/>
      <c r="Q460" s="132"/>
      <c r="R460" s="132"/>
      <c r="S460" s="132"/>
      <c r="T460" s="132"/>
      <c r="U460" s="132"/>
      <c r="V460" s="132"/>
      <c r="W460" s="132"/>
      <c r="X460" s="132"/>
      <c r="Y460" s="132"/>
      <c r="Z460" s="132"/>
      <c r="AA460" s="132"/>
      <c r="AB460" s="132"/>
      <c r="AC460" s="132"/>
    </row>
    <row r="461" spans="1:29" ht="15" x14ac:dyDescent="0.3">
      <c r="A461" s="145"/>
      <c r="B461" s="145"/>
      <c r="C461" s="132"/>
      <c r="D461" s="132"/>
      <c r="E461" s="132"/>
      <c r="F461" s="132"/>
      <c r="G461" s="132"/>
      <c r="H461" s="132"/>
      <c r="I461" s="146"/>
      <c r="J461" s="132"/>
      <c r="K461" s="132"/>
      <c r="L461" s="132"/>
      <c r="M461" s="132"/>
      <c r="N461" s="132"/>
      <c r="O461" s="132"/>
      <c r="P461" s="132"/>
      <c r="Q461" s="132"/>
      <c r="R461" s="132"/>
      <c r="S461" s="132"/>
      <c r="T461" s="132"/>
      <c r="U461" s="132"/>
      <c r="V461" s="132"/>
      <c r="W461" s="132"/>
      <c r="X461" s="132"/>
      <c r="Y461" s="132"/>
      <c r="Z461" s="132"/>
      <c r="AA461" s="132"/>
      <c r="AB461" s="132"/>
      <c r="AC461" s="132"/>
    </row>
    <row r="462" spans="1:29" ht="15" x14ac:dyDescent="0.3">
      <c r="A462" s="145"/>
      <c r="B462" s="145"/>
      <c r="C462" s="132"/>
      <c r="D462" s="132"/>
      <c r="E462" s="132"/>
      <c r="F462" s="132"/>
      <c r="G462" s="132"/>
      <c r="H462" s="132"/>
      <c r="I462" s="146"/>
      <c r="J462" s="132"/>
      <c r="K462" s="132"/>
      <c r="L462" s="132"/>
      <c r="M462" s="132"/>
      <c r="N462" s="132"/>
      <c r="O462" s="132"/>
      <c r="P462" s="132"/>
      <c r="Q462" s="132"/>
      <c r="R462" s="132"/>
      <c r="S462" s="132"/>
      <c r="T462" s="132"/>
      <c r="U462" s="132"/>
      <c r="V462" s="132"/>
      <c r="W462" s="132"/>
      <c r="X462" s="132"/>
      <c r="Y462" s="132"/>
      <c r="Z462" s="132"/>
      <c r="AA462" s="132"/>
      <c r="AB462" s="132"/>
      <c r="AC462" s="132"/>
    </row>
    <row r="463" spans="1:29" ht="15" x14ac:dyDescent="0.3">
      <c r="A463" s="145"/>
      <c r="B463" s="145"/>
      <c r="C463" s="132"/>
      <c r="D463" s="132"/>
      <c r="E463" s="132"/>
      <c r="F463" s="132"/>
      <c r="G463" s="132"/>
      <c r="H463" s="132"/>
      <c r="I463" s="146"/>
      <c r="J463" s="132"/>
      <c r="K463" s="132"/>
      <c r="L463" s="132"/>
      <c r="M463" s="132"/>
      <c r="N463" s="132"/>
      <c r="O463" s="132"/>
      <c r="P463" s="132"/>
      <c r="Q463" s="132"/>
      <c r="R463" s="132"/>
      <c r="S463" s="132"/>
      <c r="T463" s="132"/>
      <c r="U463" s="132"/>
      <c r="V463" s="132"/>
      <c r="W463" s="132"/>
      <c r="X463" s="132"/>
      <c r="Y463" s="132"/>
      <c r="Z463" s="132"/>
      <c r="AA463" s="132"/>
      <c r="AB463" s="132"/>
      <c r="AC463" s="132"/>
    </row>
    <row r="464" spans="1:29" ht="15" x14ac:dyDescent="0.3">
      <c r="A464" s="145"/>
      <c r="B464" s="145"/>
      <c r="C464" s="132"/>
      <c r="D464" s="132"/>
      <c r="E464" s="132"/>
      <c r="F464" s="132"/>
      <c r="G464" s="132"/>
      <c r="H464" s="132"/>
      <c r="I464" s="146"/>
      <c r="J464" s="132"/>
      <c r="K464" s="132"/>
      <c r="L464" s="132"/>
      <c r="M464" s="132"/>
      <c r="N464" s="132"/>
      <c r="O464" s="132"/>
      <c r="P464" s="132"/>
      <c r="Q464" s="132"/>
      <c r="R464" s="132"/>
      <c r="S464" s="132"/>
      <c r="T464" s="132"/>
      <c r="U464" s="132"/>
      <c r="V464" s="132"/>
      <c r="W464" s="132"/>
      <c r="X464" s="132"/>
      <c r="Y464" s="132"/>
      <c r="Z464" s="132"/>
      <c r="AA464" s="132"/>
      <c r="AB464" s="132"/>
      <c r="AC464" s="132"/>
    </row>
    <row r="465" spans="1:29" ht="15" x14ac:dyDescent="0.3">
      <c r="A465" s="145"/>
      <c r="B465" s="145"/>
      <c r="C465" s="132"/>
      <c r="D465" s="132"/>
      <c r="E465" s="132"/>
      <c r="F465" s="132"/>
      <c r="G465" s="132"/>
      <c r="H465" s="132"/>
      <c r="I465" s="146"/>
      <c r="J465" s="132"/>
      <c r="K465" s="132"/>
      <c r="L465" s="132"/>
      <c r="M465" s="132"/>
      <c r="N465" s="132"/>
      <c r="O465" s="132"/>
      <c r="P465" s="132"/>
      <c r="Q465" s="132"/>
      <c r="R465" s="132"/>
      <c r="S465" s="132"/>
      <c r="T465" s="132"/>
      <c r="U465" s="132"/>
      <c r="V465" s="132"/>
      <c r="W465" s="132"/>
      <c r="X465" s="132"/>
      <c r="Y465" s="132"/>
      <c r="Z465" s="132"/>
      <c r="AA465" s="132"/>
      <c r="AB465" s="132"/>
      <c r="AC465" s="132"/>
    </row>
    <row r="466" spans="1:29" ht="15" x14ac:dyDescent="0.3">
      <c r="A466" s="145"/>
      <c r="B466" s="145"/>
      <c r="C466" s="132"/>
      <c r="D466" s="132"/>
      <c r="E466" s="132"/>
      <c r="F466" s="132"/>
      <c r="G466" s="132"/>
      <c r="H466" s="132"/>
      <c r="I466" s="146"/>
      <c r="J466" s="132"/>
      <c r="K466" s="132"/>
      <c r="L466" s="132"/>
      <c r="M466" s="132"/>
      <c r="N466" s="132"/>
      <c r="O466" s="132"/>
      <c r="P466" s="132"/>
      <c r="Q466" s="132"/>
      <c r="R466" s="132"/>
      <c r="S466" s="132"/>
      <c r="T466" s="132"/>
      <c r="U466" s="132"/>
      <c r="V466" s="132"/>
      <c r="W466" s="132"/>
      <c r="X466" s="132"/>
      <c r="Y466" s="132"/>
      <c r="Z466" s="132"/>
      <c r="AA466" s="132"/>
      <c r="AB466" s="132"/>
      <c r="AC466" s="132"/>
    </row>
    <row r="467" spans="1:29" ht="15" x14ac:dyDescent="0.3">
      <c r="A467" s="145"/>
      <c r="B467" s="145"/>
      <c r="C467" s="132"/>
      <c r="D467" s="132"/>
      <c r="E467" s="132"/>
      <c r="F467" s="132"/>
      <c r="G467" s="132"/>
      <c r="H467" s="132"/>
      <c r="I467" s="146"/>
      <c r="J467" s="132"/>
      <c r="K467" s="132"/>
      <c r="L467" s="132"/>
      <c r="M467" s="132"/>
      <c r="N467" s="132"/>
      <c r="O467" s="132"/>
      <c r="P467" s="132"/>
      <c r="Q467" s="132"/>
      <c r="R467" s="132"/>
      <c r="S467" s="132"/>
      <c r="T467" s="132"/>
      <c r="U467" s="132"/>
      <c r="V467" s="132"/>
      <c r="W467" s="132"/>
      <c r="X467" s="132"/>
      <c r="Y467" s="132"/>
      <c r="Z467" s="132"/>
      <c r="AA467" s="132"/>
      <c r="AB467" s="132"/>
      <c r="AC467" s="132"/>
    </row>
    <row r="468" spans="1:29" ht="15" x14ac:dyDescent="0.3">
      <c r="A468" s="145"/>
      <c r="B468" s="145"/>
      <c r="C468" s="132"/>
      <c r="D468" s="132"/>
      <c r="E468" s="132"/>
      <c r="F468" s="132"/>
      <c r="G468" s="132"/>
      <c r="H468" s="132"/>
      <c r="I468" s="146"/>
      <c r="J468" s="132"/>
      <c r="K468" s="132"/>
      <c r="L468" s="132"/>
      <c r="M468" s="132"/>
      <c r="N468" s="132"/>
      <c r="O468" s="132"/>
      <c r="P468" s="132"/>
      <c r="Q468" s="132"/>
      <c r="R468" s="132"/>
      <c r="S468" s="132"/>
      <c r="T468" s="132"/>
      <c r="U468" s="132"/>
      <c r="V468" s="132"/>
      <c r="W468" s="132"/>
      <c r="X468" s="132"/>
      <c r="Y468" s="132"/>
      <c r="Z468" s="132"/>
      <c r="AA468" s="132"/>
      <c r="AB468" s="132"/>
      <c r="AC468" s="132"/>
    </row>
    <row r="469" spans="1:29" ht="15" x14ac:dyDescent="0.3">
      <c r="A469" s="145"/>
      <c r="B469" s="145"/>
      <c r="C469" s="132"/>
      <c r="D469" s="132"/>
      <c r="E469" s="132"/>
      <c r="F469" s="132"/>
      <c r="G469" s="132"/>
      <c r="H469" s="132"/>
      <c r="I469" s="146"/>
      <c r="J469" s="132"/>
      <c r="K469" s="132"/>
      <c r="L469" s="132"/>
      <c r="M469" s="132"/>
      <c r="N469" s="132"/>
      <c r="O469" s="132"/>
      <c r="P469" s="132"/>
      <c r="Q469" s="132"/>
      <c r="R469" s="132"/>
      <c r="S469" s="132"/>
      <c r="T469" s="132"/>
      <c r="U469" s="132"/>
      <c r="V469" s="132"/>
      <c r="W469" s="132"/>
      <c r="X469" s="132"/>
      <c r="Y469" s="132"/>
      <c r="Z469" s="132"/>
      <c r="AA469" s="132"/>
      <c r="AB469" s="132"/>
      <c r="AC469" s="132"/>
    </row>
    <row r="470" spans="1:29" ht="15" x14ac:dyDescent="0.3">
      <c r="A470" s="145"/>
      <c r="B470" s="145"/>
      <c r="C470" s="132"/>
      <c r="D470" s="132"/>
      <c r="E470" s="132"/>
      <c r="F470" s="132"/>
      <c r="G470" s="132"/>
      <c r="H470" s="132"/>
      <c r="I470" s="146"/>
      <c r="J470" s="132"/>
      <c r="K470" s="132"/>
      <c r="L470" s="132"/>
      <c r="M470" s="132"/>
      <c r="N470" s="132"/>
      <c r="O470" s="132"/>
      <c r="P470" s="132"/>
      <c r="Q470" s="132"/>
      <c r="R470" s="132"/>
      <c r="S470" s="132"/>
      <c r="T470" s="132"/>
      <c r="U470" s="132"/>
      <c r="V470" s="132"/>
      <c r="W470" s="132"/>
      <c r="X470" s="132"/>
      <c r="Y470" s="132"/>
      <c r="Z470" s="132"/>
      <c r="AA470" s="132"/>
      <c r="AB470" s="132"/>
      <c r="AC470" s="132"/>
    </row>
    <row r="471" spans="1:29" ht="15" x14ac:dyDescent="0.3">
      <c r="A471" s="145"/>
      <c r="B471" s="145"/>
      <c r="C471" s="132"/>
      <c r="D471" s="132"/>
      <c r="E471" s="132"/>
      <c r="F471" s="132"/>
      <c r="G471" s="132"/>
      <c r="H471" s="132"/>
      <c r="I471" s="146"/>
      <c r="J471" s="132"/>
      <c r="K471" s="132"/>
      <c r="L471" s="132"/>
      <c r="M471" s="132"/>
      <c r="N471" s="132"/>
      <c r="O471" s="132"/>
      <c r="P471" s="132"/>
      <c r="Q471" s="132"/>
      <c r="R471" s="132"/>
      <c r="S471" s="132"/>
      <c r="T471" s="132"/>
      <c r="U471" s="132"/>
      <c r="V471" s="132"/>
      <c r="W471" s="132"/>
      <c r="X471" s="132"/>
      <c r="Y471" s="132"/>
      <c r="Z471" s="132"/>
      <c r="AA471" s="132"/>
      <c r="AB471" s="132"/>
      <c r="AC471" s="132"/>
    </row>
    <row r="472" spans="1:29" ht="15" x14ac:dyDescent="0.3">
      <c r="A472" s="145"/>
      <c r="B472" s="145"/>
      <c r="C472" s="132"/>
      <c r="D472" s="132"/>
      <c r="E472" s="132"/>
      <c r="F472" s="132"/>
      <c r="G472" s="132"/>
      <c r="H472" s="132"/>
      <c r="I472" s="146"/>
      <c r="J472" s="132"/>
      <c r="K472" s="132"/>
      <c r="L472" s="132"/>
      <c r="M472" s="132"/>
      <c r="N472" s="132"/>
      <c r="O472" s="132"/>
      <c r="P472" s="132"/>
      <c r="Q472" s="132"/>
      <c r="R472" s="132"/>
      <c r="S472" s="132"/>
      <c r="T472" s="132"/>
      <c r="U472" s="132"/>
      <c r="V472" s="132"/>
      <c r="W472" s="132"/>
      <c r="X472" s="132"/>
      <c r="Y472" s="132"/>
      <c r="Z472" s="132"/>
      <c r="AA472" s="132"/>
      <c r="AB472" s="132"/>
      <c r="AC472" s="132"/>
    </row>
    <row r="473" spans="1:29" ht="15" x14ac:dyDescent="0.3">
      <c r="A473" s="145"/>
      <c r="B473" s="145"/>
      <c r="C473" s="132"/>
      <c r="D473" s="132"/>
      <c r="E473" s="132"/>
      <c r="F473" s="132"/>
      <c r="G473" s="132"/>
      <c r="H473" s="132"/>
      <c r="I473" s="146"/>
      <c r="J473" s="132"/>
      <c r="K473" s="132"/>
      <c r="L473" s="132"/>
      <c r="M473" s="132"/>
      <c r="N473" s="132"/>
      <c r="O473" s="132"/>
      <c r="P473" s="132"/>
      <c r="Q473" s="132"/>
      <c r="R473" s="132"/>
      <c r="S473" s="132"/>
      <c r="T473" s="132"/>
      <c r="U473" s="132"/>
      <c r="V473" s="132"/>
      <c r="W473" s="132"/>
      <c r="X473" s="132"/>
      <c r="Y473" s="132"/>
      <c r="Z473" s="132"/>
      <c r="AA473" s="132"/>
      <c r="AB473" s="132"/>
      <c r="AC473" s="132"/>
    </row>
    <row r="474" spans="1:29" ht="15" x14ac:dyDescent="0.3">
      <c r="A474" s="145"/>
      <c r="B474" s="145"/>
      <c r="C474" s="132"/>
      <c r="D474" s="132"/>
      <c r="E474" s="132"/>
      <c r="F474" s="132"/>
      <c r="G474" s="132"/>
      <c r="H474" s="132"/>
      <c r="I474" s="146"/>
      <c r="J474" s="132"/>
      <c r="K474" s="132"/>
      <c r="L474" s="132"/>
      <c r="M474" s="132"/>
      <c r="N474" s="132"/>
      <c r="O474" s="132"/>
      <c r="P474" s="132"/>
      <c r="Q474" s="132"/>
      <c r="R474" s="132"/>
      <c r="S474" s="132"/>
      <c r="T474" s="132"/>
      <c r="U474" s="132"/>
      <c r="V474" s="132"/>
      <c r="W474" s="132"/>
      <c r="X474" s="132"/>
      <c r="Y474" s="132"/>
      <c r="Z474" s="132"/>
      <c r="AA474" s="132"/>
      <c r="AB474" s="132"/>
      <c r="AC474" s="132"/>
    </row>
    <row r="475" spans="1:29" ht="15" x14ac:dyDescent="0.3">
      <c r="A475" s="145"/>
      <c r="B475" s="145"/>
      <c r="C475" s="132"/>
      <c r="D475" s="132"/>
      <c r="E475" s="132"/>
      <c r="F475" s="132"/>
      <c r="G475" s="132"/>
      <c r="H475" s="132"/>
      <c r="I475" s="146"/>
      <c r="J475" s="132"/>
      <c r="K475" s="132"/>
      <c r="L475" s="132"/>
      <c r="M475" s="132"/>
      <c r="N475" s="132"/>
      <c r="O475" s="132"/>
      <c r="P475" s="132"/>
      <c r="Q475" s="132"/>
      <c r="R475" s="132"/>
      <c r="S475" s="132"/>
      <c r="T475" s="132"/>
      <c r="U475" s="132"/>
      <c r="V475" s="132"/>
      <c r="W475" s="132"/>
      <c r="X475" s="132"/>
      <c r="Y475" s="132"/>
      <c r="Z475" s="132"/>
      <c r="AA475" s="132"/>
      <c r="AB475" s="132"/>
      <c r="AC475" s="132"/>
    </row>
    <row r="476" spans="1:29" ht="15" x14ac:dyDescent="0.3">
      <c r="A476" s="145"/>
      <c r="B476" s="145"/>
      <c r="C476" s="132"/>
      <c r="D476" s="132"/>
      <c r="E476" s="132"/>
      <c r="F476" s="132"/>
      <c r="G476" s="132"/>
      <c r="H476" s="132"/>
      <c r="I476" s="146"/>
      <c r="J476" s="132"/>
      <c r="K476" s="132"/>
      <c r="L476" s="132"/>
      <c r="M476" s="132"/>
      <c r="N476" s="132"/>
      <c r="O476" s="132"/>
      <c r="P476" s="132"/>
      <c r="Q476" s="132"/>
      <c r="R476" s="132"/>
      <c r="S476" s="132"/>
      <c r="T476" s="132"/>
      <c r="U476" s="132"/>
      <c r="V476" s="132"/>
      <c r="W476" s="132"/>
      <c r="X476" s="132"/>
      <c r="Y476" s="132"/>
      <c r="Z476" s="132"/>
      <c r="AA476" s="132"/>
      <c r="AB476" s="132"/>
      <c r="AC476" s="132"/>
    </row>
    <row r="477" spans="1:29" ht="15" x14ac:dyDescent="0.3">
      <c r="A477" s="145"/>
      <c r="B477" s="145"/>
      <c r="C477" s="132"/>
      <c r="D477" s="132"/>
      <c r="E477" s="132"/>
      <c r="F477" s="132"/>
      <c r="G477" s="132"/>
      <c r="H477" s="132"/>
      <c r="I477" s="146"/>
      <c r="J477" s="132"/>
      <c r="K477" s="132"/>
      <c r="L477" s="132"/>
      <c r="M477" s="132"/>
      <c r="N477" s="132"/>
      <c r="O477" s="132"/>
      <c r="P477" s="132"/>
      <c r="Q477" s="132"/>
      <c r="R477" s="132"/>
      <c r="S477" s="132"/>
      <c r="T477" s="132"/>
      <c r="U477" s="132"/>
      <c r="V477" s="132"/>
      <c r="W477" s="132"/>
      <c r="X477" s="132"/>
      <c r="Y477" s="132"/>
      <c r="Z477" s="132"/>
      <c r="AA477" s="132"/>
      <c r="AB477" s="132"/>
      <c r="AC477" s="132"/>
    </row>
    <row r="478" spans="1:29" ht="15" x14ac:dyDescent="0.3">
      <c r="A478" s="145"/>
      <c r="B478" s="145"/>
      <c r="C478" s="132"/>
      <c r="D478" s="132"/>
      <c r="E478" s="132"/>
      <c r="F478" s="132"/>
      <c r="G478" s="132"/>
      <c r="H478" s="132"/>
      <c r="I478" s="146"/>
      <c r="J478" s="132"/>
      <c r="K478" s="132"/>
      <c r="L478" s="132"/>
      <c r="M478" s="132"/>
      <c r="N478" s="132"/>
      <c r="O478" s="132"/>
      <c r="P478" s="132"/>
      <c r="Q478" s="132"/>
      <c r="R478" s="132"/>
      <c r="S478" s="132"/>
      <c r="T478" s="132"/>
      <c r="U478" s="132"/>
      <c r="V478" s="132"/>
      <c r="W478" s="132"/>
      <c r="X478" s="132"/>
      <c r="Y478" s="132"/>
      <c r="Z478" s="132"/>
      <c r="AA478" s="132"/>
      <c r="AB478" s="132"/>
      <c r="AC478" s="132"/>
    </row>
    <row r="479" spans="1:29" ht="15" x14ac:dyDescent="0.3">
      <c r="A479" s="145"/>
      <c r="B479" s="145"/>
      <c r="C479" s="132"/>
      <c r="D479" s="132"/>
      <c r="E479" s="132"/>
      <c r="F479" s="132"/>
      <c r="G479" s="132"/>
      <c r="H479" s="132"/>
      <c r="I479" s="146"/>
      <c r="J479" s="132"/>
      <c r="K479" s="132"/>
      <c r="L479" s="132"/>
      <c r="M479" s="132"/>
      <c r="N479" s="132"/>
      <c r="O479" s="132"/>
      <c r="P479" s="132"/>
      <c r="Q479" s="132"/>
      <c r="R479" s="132"/>
      <c r="S479" s="132"/>
      <c r="T479" s="132"/>
      <c r="U479" s="132"/>
      <c r="V479" s="132"/>
      <c r="W479" s="132"/>
      <c r="X479" s="132"/>
      <c r="Y479" s="132"/>
      <c r="Z479" s="132"/>
      <c r="AA479" s="132"/>
      <c r="AB479" s="132"/>
      <c r="AC479" s="132"/>
    </row>
    <row r="480" spans="1:29" ht="15" x14ac:dyDescent="0.3">
      <c r="A480" s="145"/>
      <c r="B480" s="145"/>
      <c r="C480" s="132"/>
      <c r="D480" s="132"/>
      <c r="E480" s="132"/>
      <c r="F480" s="132"/>
      <c r="G480" s="132"/>
      <c r="H480" s="132"/>
      <c r="I480" s="146"/>
      <c r="J480" s="132"/>
      <c r="K480" s="132"/>
      <c r="L480" s="132"/>
      <c r="M480" s="132"/>
      <c r="N480" s="132"/>
      <c r="O480" s="132"/>
      <c r="P480" s="132"/>
      <c r="Q480" s="132"/>
      <c r="R480" s="132"/>
      <c r="S480" s="132"/>
      <c r="T480" s="132"/>
      <c r="U480" s="132"/>
      <c r="V480" s="132"/>
      <c r="W480" s="132"/>
      <c r="X480" s="132"/>
      <c r="Y480" s="132"/>
      <c r="Z480" s="132"/>
      <c r="AA480" s="132"/>
      <c r="AB480" s="132"/>
      <c r="AC480" s="132"/>
    </row>
    <row r="481" spans="1:29" ht="15" x14ac:dyDescent="0.3">
      <c r="A481" s="145"/>
      <c r="B481" s="145"/>
      <c r="C481" s="132"/>
      <c r="D481" s="132"/>
      <c r="E481" s="132"/>
      <c r="F481" s="132"/>
      <c r="G481" s="132"/>
      <c r="H481" s="132"/>
      <c r="I481" s="146"/>
      <c r="J481" s="132"/>
      <c r="K481" s="132"/>
      <c r="L481" s="132"/>
      <c r="M481" s="132"/>
      <c r="N481" s="132"/>
      <c r="O481" s="132"/>
      <c r="P481" s="132"/>
      <c r="Q481" s="132"/>
      <c r="R481" s="132"/>
      <c r="S481" s="132"/>
      <c r="T481" s="132"/>
      <c r="U481" s="132"/>
      <c r="V481" s="132"/>
      <c r="W481" s="132"/>
      <c r="X481" s="132"/>
      <c r="Y481" s="132"/>
      <c r="Z481" s="132"/>
      <c r="AA481" s="132"/>
      <c r="AB481" s="132"/>
      <c r="AC481" s="132"/>
    </row>
    <row r="482" spans="1:29" ht="15" x14ac:dyDescent="0.3">
      <c r="A482" s="145"/>
      <c r="B482" s="145"/>
      <c r="C482" s="132"/>
      <c r="D482" s="132"/>
      <c r="E482" s="132"/>
      <c r="F482" s="132"/>
      <c r="G482" s="132"/>
      <c r="H482" s="132"/>
      <c r="I482" s="146"/>
      <c r="J482" s="132"/>
      <c r="K482" s="132"/>
      <c r="L482" s="132"/>
      <c r="M482" s="132"/>
      <c r="N482" s="132"/>
      <c r="O482" s="132"/>
      <c r="P482" s="132"/>
      <c r="Q482" s="132"/>
      <c r="R482" s="132"/>
      <c r="S482" s="132"/>
      <c r="T482" s="132"/>
      <c r="U482" s="132"/>
      <c r="V482" s="132"/>
      <c r="W482" s="132"/>
      <c r="X482" s="132"/>
      <c r="Y482" s="132"/>
      <c r="Z482" s="132"/>
      <c r="AA482" s="132"/>
      <c r="AB482" s="132"/>
      <c r="AC482" s="132"/>
    </row>
    <row r="483" spans="1:29" ht="15" x14ac:dyDescent="0.3">
      <c r="A483" s="145"/>
      <c r="B483" s="145"/>
      <c r="C483" s="132"/>
      <c r="D483" s="132"/>
      <c r="E483" s="132"/>
      <c r="F483" s="132"/>
      <c r="G483" s="132"/>
      <c r="H483" s="132"/>
      <c r="I483" s="146"/>
      <c r="J483" s="132"/>
      <c r="K483" s="132"/>
      <c r="L483" s="132"/>
      <c r="M483" s="132"/>
      <c r="N483" s="132"/>
      <c r="O483" s="132"/>
      <c r="P483" s="132"/>
      <c r="Q483" s="132"/>
      <c r="R483" s="132"/>
      <c r="S483" s="132"/>
      <c r="T483" s="132"/>
      <c r="U483" s="132"/>
      <c r="V483" s="132"/>
      <c r="W483" s="132"/>
      <c r="X483" s="132"/>
      <c r="Y483" s="132"/>
      <c r="Z483" s="132"/>
      <c r="AA483" s="132"/>
      <c r="AB483" s="132"/>
      <c r="AC483" s="132"/>
    </row>
    <row r="484" spans="1:29" ht="15" x14ac:dyDescent="0.3">
      <c r="A484" s="145"/>
      <c r="B484" s="145"/>
      <c r="C484" s="132"/>
      <c r="D484" s="132"/>
      <c r="E484" s="132"/>
      <c r="F484" s="132"/>
      <c r="G484" s="132"/>
      <c r="H484" s="132"/>
      <c r="I484" s="146"/>
      <c r="J484" s="132"/>
      <c r="K484" s="132"/>
      <c r="L484" s="132"/>
      <c r="M484" s="132"/>
      <c r="N484" s="132"/>
      <c r="O484" s="132"/>
      <c r="P484" s="132"/>
      <c r="Q484" s="132"/>
      <c r="R484" s="132"/>
      <c r="S484" s="132"/>
      <c r="T484" s="132"/>
      <c r="U484" s="132"/>
      <c r="V484" s="132"/>
      <c r="W484" s="132"/>
      <c r="X484" s="132"/>
      <c r="Y484" s="132"/>
      <c r="Z484" s="132"/>
      <c r="AA484" s="132"/>
      <c r="AB484" s="132"/>
      <c r="AC484" s="132"/>
    </row>
    <row r="485" spans="1:29" ht="15" x14ac:dyDescent="0.3">
      <c r="A485" s="145"/>
      <c r="B485" s="145"/>
      <c r="C485" s="132"/>
      <c r="D485" s="132"/>
      <c r="E485" s="132"/>
      <c r="F485" s="132"/>
      <c r="G485" s="132"/>
      <c r="H485" s="132"/>
      <c r="I485" s="146"/>
      <c r="J485" s="132"/>
      <c r="K485" s="132"/>
      <c r="L485" s="132"/>
      <c r="M485" s="132"/>
      <c r="N485" s="132"/>
      <c r="O485" s="132"/>
      <c r="P485" s="132"/>
      <c r="Q485" s="132"/>
      <c r="R485" s="132"/>
      <c r="S485" s="132"/>
      <c r="T485" s="132"/>
      <c r="U485" s="132"/>
      <c r="V485" s="132"/>
      <c r="W485" s="132"/>
      <c r="X485" s="132"/>
      <c r="Y485" s="132"/>
      <c r="Z485" s="132"/>
      <c r="AA485" s="132"/>
      <c r="AB485" s="132"/>
      <c r="AC485" s="132"/>
    </row>
    <row r="486" spans="1:29" ht="15" x14ac:dyDescent="0.3">
      <c r="A486" s="145"/>
      <c r="B486" s="145"/>
      <c r="C486" s="132"/>
      <c r="D486" s="132"/>
      <c r="E486" s="132"/>
      <c r="F486" s="132"/>
      <c r="G486" s="132"/>
      <c r="H486" s="132"/>
      <c r="I486" s="146"/>
      <c r="J486" s="132"/>
      <c r="K486" s="132"/>
      <c r="L486" s="132"/>
      <c r="M486" s="132"/>
      <c r="N486" s="132"/>
      <c r="O486" s="132"/>
      <c r="P486" s="132"/>
      <c r="Q486" s="132"/>
      <c r="R486" s="132"/>
      <c r="S486" s="132"/>
      <c r="T486" s="132"/>
      <c r="U486" s="132"/>
      <c r="V486" s="132"/>
      <c r="W486" s="132"/>
      <c r="X486" s="132"/>
      <c r="Y486" s="132"/>
      <c r="Z486" s="132"/>
      <c r="AA486" s="132"/>
      <c r="AB486" s="132"/>
      <c r="AC486" s="132"/>
    </row>
    <row r="487" spans="1:29" ht="15" x14ac:dyDescent="0.3">
      <c r="A487" s="145"/>
      <c r="B487" s="145"/>
      <c r="C487" s="132"/>
      <c r="D487" s="132"/>
      <c r="E487" s="132"/>
      <c r="F487" s="132"/>
      <c r="G487" s="132"/>
      <c r="H487" s="132"/>
      <c r="I487" s="146"/>
      <c r="J487" s="132"/>
      <c r="K487" s="132"/>
      <c r="L487" s="132"/>
      <c r="M487" s="132"/>
      <c r="N487" s="132"/>
      <c r="O487" s="132"/>
      <c r="P487" s="132"/>
      <c r="Q487" s="132"/>
      <c r="R487" s="132"/>
      <c r="S487" s="132"/>
      <c r="T487" s="132"/>
      <c r="U487" s="132"/>
      <c r="V487" s="132"/>
      <c r="W487" s="132"/>
      <c r="X487" s="132"/>
      <c r="Y487" s="132"/>
      <c r="Z487" s="132"/>
      <c r="AA487" s="132"/>
      <c r="AB487" s="132"/>
      <c r="AC487" s="132"/>
    </row>
    <row r="488" spans="1:29" ht="15" x14ac:dyDescent="0.3">
      <c r="A488" s="145"/>
      <c r="B488" s="145"/>
      <c r="C488" s="132"/>
      <c r="D488" s="132"/>
      <c r="E488" s="132"/>
      <c r="F488" s="132"/>
      <c r="G488" s="132"/>
      <c r="H488" s="132"/>
      <c r="I488" s="146"/>
      <c r="J488" s="132"/>
      <c r="K488" s="132"/>
      <c r="L488" s="132"/>
      <c r="M488" s="132"/>
      <c r="N488" s="132"/>
      <c r="O488" s="132"/>
      <c r="P488" s="132"/>
      <c r="Q488" s="132"/>
      <c r="R488" s="132"/>
      <c r="S488" s="132"/>
      <c r="T488" s="132"/>
      <c r="U488" s="132"/>
      <c r="V488" s="132"/>
      <c r="W488" s="132"/>
      <c r="X488" s="132"/>
      <c r="Y488" s="132"/>
      <c r="Z488" s="132"/>
      <c r="AA488" s="132"/>
      <c r="AB488" s="132"/>
      <c r="AC488" s="132"/>
    </row>
    <row r="489" spans="1:29" ht="15" x14ac:dyDescent="0.3">
      <c r="A489" s="145"/>
      <c r="B489" s="145"/>
      <c r="C489" s="132"/>
      <c r="D489" s="132"/>
      <c r="E489" s="132"/>
      <c r="F489" s="132"/>
      <c r="G489" s="132"/>
      <c r="H489" s="132"/>
      <c r="I489" s="146"/>
      <c r="J489" s="132"/>
      <c r="K489" s="132"/>
      <c r="L489" s="132"/>
      <c r="M489" s="132"/>
      <c r="N489" s="132"/>
      <c r="O489" s="132"/>
      <c r="P489" s="132"/>
      <c r="Q489" s="132"/>
      <c r="R489" s="132"/>
      <c r="S489" s="132"/>
      <c r="T489" s="132"/>
      <c r="U489" s="132"/>
      <c r="V489" s="132"/>
      <c r="W489" s="132"/>
      <c r="X489" s="132"/>
      <c r="Y489" s="132"/>
      <c r="Z489" s="132"/>
      <c r="AA489" s="132"/>
      <c r="AB489" s="132"/>
      <c r="AC489" s="132"/>
    </row>
    <row r="490" spans="1:29" ht="15" x14ac:dyDescent="0.3">
      <c r="A490" s="145"/>
      <c r="B490" s="145"/>
      <c r="C490" s="132"/>
      <c r="D490" s="132"/>
      <c r="E490" s="132"/>
      <c r="F490" s="132"/>
      <c r="G490" s="132"/>
      <c r="H490" s="132"/>
      <c r="I490" s="146"/>
      <c r="J490" s="132"/>
      <c r="K490" s="132"/>
      <c r="L490" s="132"/>
      <c r="M490" s="132"/>
      <c r="N490" s="132"/>
      <c r="O490" s="132"/>
      <c r="P490" s="132"/>
      <c r="Q490" s="132"/>
      <c r="R490" s="132"/>
      <c r="S490" s="132"/>
      <c r="T490" s="132"/>
      <c r="U490" s="132"/>
      <c r="V490" s="132"/>
      <c r="W490" s="132"/>
      <c r="X490" s="132"/>
      <c r="Y490" s="132"/>
      <c r="Z490" s="132"/>
      <c r="AA490" s="132"/>
      <c r="AB490" s="132"/>
      <c r="AC490" s="132"/>
    </row>
    <row r="491" spans="1:29" ht="15" x14ac:dyDescent="0.3">
      <c r="A491" s="145"/>
      <c r="B491" s="145"/>
      <c r="C491" s="132"/>
      <c r="D491" s="132"/>
      <c r="E491" s="132"/>
      <c r="F491" s="132"/>
      <c r="G491" s="132"/>
      <c r="H491" s="132"/>
      <c r="I491" s="146"/>
      <c r="J491" s="132"/>
      <c r="K491" s="132"/>
      <c r="L491" s="132"/>
      <c r="M491" s="132"/>
      <c r="N491" s="132"/>
      <c r="O491" s="132"/>
      <c r="P491" s="132"/>
      <c r="Q491" s="132"/>
      <c r="R491" s="132"/>
      <c r="S491" s="132"/>
      <c r="T491" s="132"/>
      <c r="U491" s="132"/>
      <c r="V491" s="132"/>
      <c r="W491" s="132"/>
      <c r="X491" s="132"/>
      <c r="Y491" s="132"/>
      <c r="Z491" s="132"/>
      <c r="AA491" s="132"/>
      <c r="AB491" s="132"/>
      <c r="AC491" s="132"/>
    </row>
    <row r="492" spans="1:29" ht="15" x14ac:dyDescent="0.3">
      <c r="A492" s="145"/>
      <c r="B492" s="145"/>
      <c r="C492" s="132"/>
      <c r="D492" s="132"/>
      <c r="E492" s="132"/>
      <c r="F492" s="132"/>
      <c r="G492" s="132"/>
      <c r="H492" s="132"/>
      <c r="I492" s="146"/>
      <c r="J492" s="132"/>
      <c r="K492" s="132"/>
      <c r="L492" s="132"/>
      <c r="M492" s="132"/>
      <c r="N492" s="132"/>
      <c r="O492" s="132"/>
      <c r="P492" s="132"/>
      <c r="Q492" s="132"/>
      <c r="R492" s="132"/>
      <c r="S492" s="132"/>
      <c r="T492" s="132"/>
      <c r="U492" s="132"/>
      <c r="V492" s="132"/>
      <c r="W492" s="132"/>
      <c r="X492" s="132"/>
      <c r="Y492" s="132"/>
      <c r="Z492" s="132"/>
      <c r="AA492" s="132"/>
      <c r="AB492" s="132"/>
      <c r="AC492" s="132"/>
    </row>
    <row r="493" spans="1:29" ht="15" x14ac:dyDescent="0.3">
      <c r="A493" s="145"/>
      <c r="B493" s="145"/>
      <c r="C493" s="132"/>
      <c r="D493" s="132"/>
      <c r="E493" s="132"/>
      <c r="F493" s="132"/>
      <c r="G493" s="132"/>
      <c r="H493" s="132"/>
      <c r="I493" s="146"/>
      <c r="J493" s="132"/>
      <c r="K493" s="132"/>
      <c r="L493" s="132"/>
      <c r="M493" s="132"/>
      <c r="N493" s="132"/>
      <c r="O493" s="132"/>
      <c r="P493" s="132"/>
      <c r="Q493" s="132"/>
      <c r="R493" s="132"/>
      <c r="S493" s="132"/>
      <c r="T493" s="132"/>
      <c r="U493" s="132"/>
      <c r="V493" s="132"/>
      <c r="W493" s="132"/>
      <c r="X493" s="132"/>
      <c r="Y493" s="132"/>
      <c r="Z493" s="132"/>
      <c r="AA493" s="132"/>
      <c r="AB493" s="132"/>
      <c r="AC493" s="132"/>
    </row>
    <row r="494" spans="1:29" ht="15" x14ac:dyDescent="0.3">
      <c r="A494" s="145"/>
      <c r="B494" s="145"/>
      <c r="C494" s="132"/>
      <c r="D494" s="132"/>
      <c r="E494" s="132"/>
      <c r="F494" s="132"/>
      <c r="G494" s="132"/>
      <c r="H494" s="132"/>
      <c r="I494" s="146"/>
      <c r="J494" s="132"/>
      <c r="K494" s="132"/>
      <c r="L494" s="132"/>
      <c r="M494" s="132"/>
      <c r="N494" s="132"/>
      <c r="O494" s="132"/>
      <c r="P494" s="132"/>
      <c r="Q494" s="132"/>
      <c r="R494" s="132"/>
      <c r="S494" s="132"/>
      <c r="T494" s="132"/>
      <c r="U494" s="132"/>
      <c r="V494" s="132"/>
      <c r="W494" s="132"/>
      <c r="X494" s="132"/>
      <c r="Y494" s="132"/>
      <c r="Z494" s="132"/>
      <c r="AA494" s="132"/>
      <c r="AB494" s="132"/>
      <c r="AC494" s="132"/>
    </row>
    <row r="495" spans="1:29" ht="15" x14ac:dyDescent="0.3">
      <c r="A495" s="145"/>
      <c r="B495" s="145"/>
      <c r="C495" s="132"/>
      <c r="D495" s="132"/>
      <c r="E495" s="132"/>
      <c r="F495" s="132"/>
      <c r="G495" s="132"/>
      <c r="H495" s="132"/>
      <c r="I495" s="146"/>
      <c r="J495" s="132"/>
      <c r="K495" s="132"/>
      <c r="L495" s="132"/>
      <c r="M495" s="132"/>
      <c r="N495" s="132"/>
      <c r="O495" s="132"/>
      <c r="P495" s="132"/>
      <c r="Q495" s="132"/>
      <c r="R495" s="132"/>
      <c r="S495" s="132"/>
      <c r="T495" s="132"/>
      <c r="U495" s="132"/>
      <c r="V495" s="132"/>
      <c r="W495" s="132"/>
      <c r="X495" s="132"/>
      <c r="Y495" s="132"/>
      <c r="Z495" s="132"/>
      <c r="AA495" s="132"/>
      <c r="AB495" s="132"/>
      <c r="AC495" s="132"/>
    </row>
    <row r="496" spans="1:29" ht="15" x14ac:dyDescent="0.3">
      <c r="A496" s="145"/>
      <c r="B496" s="145"/>
      <c r="C496" s="132"/>
      <c r="D496" s="132"/>
      <c r="E496" s="132"/>
      <c r="F496" s="132"/>
      <c r="G496" s="132"/>
      <c r="H496" s="132"/>
      <c r="I496" s="146"/>
      <c r="J496" s="132"/>
      <c r="K496" s="132"/>
      <c r="L496" s="132"/>
      <c r="M496" s="132"/>
      <c r="N496" s="132"/>
      <c r="O496" s="132"/>
      <c r="P496" s="132"/>
      <c r="Q496" s="132"/>
      <c r="R496" s="132"/>
      <c r="S496" s="132"/>
      <c r="T496" s="132"/>
      <c r="U496" s="132"/>
      <c r="V496" s="132"/>
      <c r="W496" s="132"/>
      <c r="X496" s="132"/>
      <c r="Y496" s="132"/>
      <c r="Z496" s="132"/>
      <c r="AA496" s="132"/>
      <c r="AB496" s="132"/>
      <c r="AC496" s="132"/>
    </row>
    <row r="497" spans="1:29" ht="15" x14ac:dyDescent="0.3">
      <c r="A497" s="145"/>
      <c r="B497" s="145"/>
      <c r="C497" s="132"/>
      <c r="D497" s="132"/>
      <c r="E497" s="132"/>
      <c r="F497" s="132"/>
      <c r="G497" s="132"/>
      <c r="H497" s="132"/>
      <c r="I497" s="146"/>
      <c r="J497" s="132"/>
      <c r="K497" s="132"/>
      <c r="L497" s="132"/>
      <c r="M497" s="132"/>
      <c r="N497" s="132"/>
      <c r="O497" s="132"/>
      <c r="P497" s="132"/>
      <c r="Q497" s="132"/>
      <c r="R497" s="132"/>
      <c r="S497" s="132"/>
      <c r="T497" s="132"/>
      <c r="U497" s="132"/>
      <c r="V497" s="132"/>
      <c r="W497" s="132"/>
      <c r="X497" s="132"/>
      <c r="Y497" s="132"/>
      <c r="Z497" s="132"/>
      <c r="AA497" s="132"/>
      <c r="AB497" s="132"/>
      <c r="AC497" s="132"/>
    </row>
    <row r="498" spans="1:29" ht="15" x14ac:dyDescent="0.3">
      <c r="A498" s="145"/>
      <c r="B498" s="145"/>
      <c r="C498" s="132"/>
      <c r="D498" s="132"/>
      <c r="E498" s="132"/>
      <c r="F498" s="132"/>
      <c r="G498" s="132"/>
      <c r="H498" s="132"/>
      <c r="I498" s="146"/>
      <c r="J498" s="132"/>
      <c r="K498" s="132"/>
      <c r="L498" s="132"/>
      <c r="M498" s="132"/>
      <c r="N498" s="132"/>
      <c r="O498" s="132"/>
      <c r="P498" s="132"/>
      <c r="Q498" s="132"/>
      <c r="R498" s="132"/>
      <c r="S498" s="132"/>
      <c r="T498" s="132"/>
      <c r="U498" s="132"/>
      <c r="V498" s="132"/>
      <c r="W498" s="132"/>
      <c r="X498" s="132"/>
      <c r="Y498" s="132"/>
      <c r="Z498" s="132"/>
      <c r="AA498" s="132"/>
      <c r="AB498" s="132"/>
      <c r="AC498" s="132"/>
    </row>
    <row r="499" spans="1:29" ht="15" x14ac:dyDescent="0.3">
      <c r="A499" s="145"/>
      <c r="B499" s="145"/>
      <c r="C499" s="132"/>
      <c r="D499" s="132"/>
      <c r="E499" s="132"/>
      <c r="F499" s="132"/>
      <c r="G499" s="132"/>
      <c r="H499" s="132"/>
      <c r="I499" s="146"/>
      <c r="J499" s="132"/>
      <c r="K499" s="132"/>
      <c r="L499" s="132"/>
      <c r="M499" s="132"/>
      <c r="N499" s="132"/>
      <c r="O499" s="132"/>
      <c r="P499" s="132"/>
      <c r="Q499" s="132"/>
      <c r="R499" s="132"/>
      <c r="S499" s="132"/>
      <c r="T499" s="132"/>
      <c r="U499" s="132"/>
      <c r="V499" s="132"/>
      <c r="W499" s="132"/>
      <c r="X499" s="132"/>
      <c r="Y499" s="132"/>
      <c r="Z499" s="132"/>
      <c r="AA499" s="132"/>
      <c r="AB499" s="132"/>
      <c r="AC499" s="132"/>
    </row>
    <row r="500" spans="1:29" ht="15" x14ac:dyDescent="0.3">
      <c r="A500" s="145"/>
      <c r="B500" s="145"/>
      <c r="C500" s="132"/>
      <c r="D500" s="132"/>
      <c r="E500" s="132"/>
      <c r="F500" s="132"/>
      <c r="G500" s="132"/>
      <c r="H500" s="132"/>
      <c r="I500" s="146"/>
      <c r="J500" s="132"/>
      <c r="K500" s="132"/>
      <c r="L500" s="132"/>
      <c r="M500" s="132"/>
      <c r="N500" s="132"/>
      <c r="O500" s="132"/>
      <c r="P500" s="132"/>
      <c r="Q500" s="132"/>
      <c r="R500" s="132"/>
      <c r="S500" s="132"/>
      <c r="T500" s="132"/>
      <c r="U500" s="132"/>
      <c r="V500" s="132"/>
      <c r="W500" s="132"/>
      <c r="X500" s="132"/>
      <c r="Y500" s="132"/>
      <c r="Z500" s="132"/>
      <c r="AA500" s="132"/>
      <c r="AB500" s="132"/>
      <c r="AC500" s="132"/>
    </row>
    <row r="501" spans="1:29" ht="15" x14ac:dyDescent="0.3">
      <c r="A501" s="145"/>
      <c r="B501" s="145"/>
      <c r="C501" s="132"/>
      <c r="D501" s="132"/>
      <c r="E501" s="132"/>
      <c r="F501" s="132"/>
      <c r="G501" s="132"/>
      <c r="H501" s="132"/>
      <c r="I501" s="146"/>
      <c r="J501" s="132"/>
      <c r="K501" s="132"/>
      <c r="L501" s="132"/>
      <c r="M501" s="132"/>
      <c r="N501" s="132"/>
      <c r="O501" s="132"/>
      <c r="P501" s="132"/>
      <c r="Q501" s="132"/>
      <c r="R501" s="132"/>
      <c r="S501" s="132"/>
      <c r="T501" s="132"/>
      <c r="U501" s="132"/>
      <c r="V501" s="132"/>
      <c r="W501" s="132"/>
      <c r="X501" s="132"/>
      <c r="Y501" s="132"/>
      <c r="Z501" s="132"/>
      <c r="AA501" s="132"/>
      <c r="AB501" s="132"/>
      <c r="AC501" s="132"/>
    </row>
    <row r="502" spans="1:29" ht="15" x14ac:dyDescent="0.3">
      <c r="A502" s="145"/>
      <c r="B502" s="145"/>
      <c r="C502" s="132"/>
      <c r="D502" s="132"/>
      <c r="E502" s="132"/>
      <c r="F502" s="132"/>
      <c r="G502" s="132"/>
      <c r="H502" s="132"/>
      <c r="I502" s="146"/>
      <c r="J502" s="132"/>
      <c r="K502" s="132"/>
      <c r="L502" s="132"/>
      <c r="M502" s="132"/>
      <c r="N502" s="132"/>
      <c r="O502" s="132"/>
      <c r="P502" s="132"/>
      <c r="Q502" s="132"/>
      <c r="R502" s="132"/>
      <c r="S502" s="132"/>
      <c r="T502" s="132"/>
      <c r="U502" s="132"/>
      <c r="V502" s="132"/>
      <c r="W502" s="132"/>
      <c r="X502" s="132"/>
      <c r="Y502" s="132"/>
      <c r="Z502" s="132"/>
      <c r="AA502" s="132"/>
      <c r="AB502" s="132"/>
      <c r="AC502" s="132"/>
    </row>
    <row r="503" spans="1:29" ht="15" x14ac:dyDescent="0.3">
      <c r="A503" s="145"/>
      <c r="B503" s="145"/>
      <c r="C503" s="132"/>
      <c r="D503" s="132"/>
      <c r="E503" s="132"/>
      <c r="F503" s="132"/>
      <c r="G503" s="132"/>
      <c r="H503" s="132"/>
      <c r="I503" s="146"/>
      <c r="J503" s="132"/>
      <c r="K503" s="132"/>
      <c r="L503" s="132"/>
      <c r="M503" s="132"/>
      <c r="N503" s="132"/>
      <c r="O503" s="132"/>
      <c r="P503" s="132"/>
      <c r="Q503" s="132"/>
      <c r="R503" s="132"/>
      <c r="S503" s="132"/>
      <c r="T503" s="132"/>
      <c r="U503" s="132"/>
      <c r="V503" s="132"/>
      <c r="W503" s="132"/>
      <c r="X503" s="132"/>
      <c r="Y503" s="132"/>
      <c r="Z503" s="132"/>
      <c r="AA503" s="132"/>
      <c r="AB503" s="132"/>
      <c r="AC503" s="132"/>
    </row>
    <row r="504" spans="1:29" ht="15" x14ac:dyDescent="0.3">
      <c r="A504" s="145"/>
      <c r="B504" s="145"/>
      <c r="C504" s="132"/>
      <c r="D504" s="132"/>
      <c r="E504" s="132"/>
      <c r="F504" s="132"/>
      <c r="G504" s="132"/>
      <c r="H504" s="132"/>
      <c r="I504" s="146"/>
      <c r="J504" s="132"/>
      <c r="K504" s="132"/>
      <c r="L504" s="132"/>
      <c r="M504" s="132"/>
      <c r="N504" s="132"/>
      <c r="O504" s="132"/>
      <c r="P504" s="132"/>
      <c r="Q504" s="132"/>
      <c r="R504" s="132"/>
      <c r="S504" s="132"/>
      <c r="T504" s="132"/>
      <c r="U504" s="132"/>
      <c r="V504" s="132"/>
      <c r="W504" s="132"/>
      <c r="X504" s="132"/>
      <c r="Y504" s="132"/>
      <c r="Z504" s="132"/>
      <c r="AA504" s="132"/>
      <c r="AB504" s="132"/>
      <c r="AC504" s="132"/>
    </row>
    <row r="505" spans="1:29" ht="15" x14ac:dyDescent="0.3">
      <c r="A505" s="145"/>
      <c r="B505" s="145"/>
      <c r="C505" s="132"/>
      <c r="D505" s="132"/>
      <c r="E505" s="132"/>
      <c r="F505" s="132"/>
      <c r="G505" s="132"/>
      <c r="H505" s="132"/>
      <c r="I505" s="146"/>
      <c r="J505" s="132"/>
      <c r="K505" s="132"/>
      <c r="L505" s="132"/>
      <c r="M505" s="132"/>
      <c r="N505" s="132"/>
      <c r="O505" s="132"/>
      <c r="P505" s="132"/>
      <c r="Q505" s="132"/>
      <c r="R505" s="132"/>
      <c r="S505" s="132"/>
      <c r="T505" s="132"/>
      <c r="U505" s="132"/>
      <c r="V505" s="132"/>
      <c r="W505" s="132"/>
      <c r="X505" s="132"/>
      <c r="Y505" s="132"/>
      <c r="Z505" s="132"/>
      <c r="AA505" s="132"/>
      <c r="AB505" s="132"/>
      <c r="AC505" s="132"/>
    </row>
    <row r="506" spans="1:29" ht="15" x14ac:dyDescent="0.3">
      <c r="A506" s="145"/>
      <c r="B506" s="145"/>
      <c r="C506" s="132"/>
      <c r="D506" s="132"/>
      <c r="E506" s="132"/>
      <c r="F506" s="132"/>
      <c r="G506" s="132"/>
      <c r="H506" s="132"/>
      <c r="I506" s="146"/>
      <c r="J506" s="132"/>
      <c r="K506" s="132"/>
      <c r="L506" s="132"/>
      <c r="M506" s="132"/>
      <c r="N506" s="132"/>
      <c r="O506" s="132"/>
      <c r="P506" s="132"/>
      <c r="Q506" s="132"/>
      <c r="R506" s="132"/>
      <c r="S506" s="132"/>
      <c r="T506" s="132"/>
      <c r="U506" s="132"/>
      <c r="V506" s="132"/>
      <c r="W506" s="132"/>
      <c r="X506" s="132"/>
      <c r="Y506" s="132"/>
      <c r="Z506" s="132"/>
      <c r="AA506" s="132"/>
      <c r="AB506" s="132"/>
      <c r="AC506" s="132"/>
    </row>
    <row r="507" spans="1:29" ht="15" x14ac:dyDescent="0.3">
      <c r="A507" s="145"/>
      <c r="B507" s="145"/>
      <c r="C507" s="132"/>
      <c r="D507" s="132"/>
      <c r="E507" s="132"/>
      <c r="F507" s="132"/>
      <c r="G507" s="132"/>
      <c r="H507" s="132"/>
      <c r="I507" s="146"/>
      <c r="J507" s="132"/>
      <c r="K507" s="132"/>
      <c r="L507" s="132"/>
      <c r="M507" s="132"/>
      <c r="N507" s="132"/>
      <c r="O507" s="132"/>
      <c r="P507" s="132"/>
      <c r="Q507" s="132"/>
      <c r="R507" s="132"/>
      <c r="S507" s="132"/>
      <c r="T507" s="132"/>
      <c r="U507" s="132"/>
      <c r="V507" s="132"/>
      <c r="W507" s="132"/>
      <c r="X507" s="132"/>
      <c r="Y507" s="132"/>
      <c r="Z507" s="132"/>
      <c r="AA507" s="132"/>
      <c r="AB507" s="132"/>
      <c r="AC507" s="132"/>
    </row>
    <row r="508" spans="1:29" ht="15" x14ac:dyDescent="0.3">
      <c r="A508" s="145"/>
      <c r="B508" s="145"/>
      <c r="C508" s="132"/>
      <c r="D508" s="132"/>
      <c r="E508" s="132"/>
      <c r="F508" s="132"/>
      <c r="G508" s="132"/>
      <c r="H508" s="132"/>
      <c r="I508" s="146"/>
      <c r="J508" s="132"/>
      <c r="K508" s="132"/>
      <c r="L508" s="132"/>
      <c r="M508" s="132"/>
      <c r="N508" s="132"/>
      <c r="O508" s="132"/>
      <c r="P508" s="132"/>
      <c r="Q508" s="132"/>
      <c r="R508" s="132"/>
      <c r="S508" s="132"/>
      <c r="T508" s="132"/>
      <c r="U508" s="132"/>
      <c r="V508" s="132"/>
      <c r="W508" s="132"/>
      <c r="X508" s="132"/>
      <c r="Y508" s="132"/>
      <c r="Z508" s="132"/>
      <c r="AA508" s="132"/>
      <c r="AB508" s="132"/>
      <c r="AC508" s="132"/>
    </row>
    <row r="509" spans="1:29" ht="15" x14ac:dyDescent="0.3">
      <c r="A509" s="145"/>
      <c r="B509" s="145"/>
      <c r="C509" s="132"/>
      <c r="D509" s="132"/>
      <c r="E509" s="132"/>
      <c r="F509" s="132"/>
      <c r="G509" s="132"/>
      <c r="H509" s="132"/>
      <c r="I509" s="146"/>
      <c r="J509" s="132"/>
      <c r="K509" s="132"/>
      <c r="L509" s="132"/>
      <c r="M509" s="132"/>
      <c r="N509" s="132"/>
      <c r="O509" s="132"/>
      <c r="P509" s="132"/>
      <c r="Q509" s="132"/>
      <c r="R509" s="132"/>
      <c r="S509" s="132"/>
      <c r="T509" s="132"/>
      <c r="U509" s="132"/>
      <c r="V509" s="132"/>
      <c r="W509" s="132"/>
      <c r="X509" s="132"/>
      <c r="Y509" s="132"/>
      <c r="Z509" s="132"/>
      <c r="AA509" s="132"/>
      <c r="AB509" s="132"/>
      <c r="AC509" s="132"/>
    </row>
    <row r="510" spans="1:29" ht="15" x14ac:dyDescent="0.3">
      <c r="A510" s="145"/>
      <c r="B510" s="145"/>
      <c r="C510" s="132"/>
      <c r="D510" s="132"/>
      <c r="E510" s="132"/>
      <c r="F510" s="132"/>
      <c r="G510" s="132"/>
      <c r="H510" s="132"/>
      <c r="I510" s="146"/>
      <c r="J510" s="132"/>
      <c r="K510" s="132"/>
      <c r="L510" s="132"/>
      <c r="M510" s="132"/>
      <c r="N510" s="132"/>
      <c r="O510" s="132"/>
      <c r="P510" s="132"/>
      <c r="Q510" s="132"/>
      <c r="R510" s="132"/>
      <c r="S510" s="132"/>
      <c r="T510" s="132"/>
      <c r="U510" s="132"/>
      <c r="V510" s="132"/>
      <c r="W510" s="132"/>
      <c r="X510" s="132"/>
      <c r="Y510" s="132"/>
      <c r="Z510" s="132"/>
      <c r="AA510" s="132"/>
      <c r="AB510" s="132"/>
      <c r="AC510" s="132"/>
    </row>
    <row r="511" spans="1:29" ht="15" x14ac:dyDescent="0.3">
      <c r="A511" s="145"/>
      <c r="B511" s="145"/>
      <c r="C511" s="132"/>
      <c r="D511" s="132"/>
      <c r="E511" s="132"/>
      <c r="F511" s="132"/>
      <c r="G511" s="132"/>
      <c r="H511" s="132"/>
      <c r="I511" s="146"/>
      <c r="J511" s="132"/>
      <c r="K511" s="132"/>
      <c r="L511" s="132"/>
      <c r="M511" s="132"/>
      <c r="N511" s="132"/>
      <c r="O511" s="132"/>
      <c r="P511" s="132"/>
      <c r="Q511" s="132"/>
      <c r="R511" s="132"/>
      <c r="S511" s="132"/>
      <c r="T511" s="132"/>
      <c r="U511" s="132"/>
      <c r="V511" s="132"/>
      <c r="W511" s="132"/>
      <c r="X511" s="132"/>
      <c r="Y511" s="132"/>
      <c r="Z511" s="132"/>
      <c r="AA511" s="132"/>
      <c r="AB511" s="132"/>
      <c r="AC511" s="132"/>
    </row>
    <row r="512" spans="1:29" ht="15" x14ac:dyDescent="0.3">
      <c r="A512" s="145"/>
      <c r="B512" s="145"/>
      <c r="C512" s="132"/>
      <c r="D512" s="132"/>
      <c r="E512" s="132"/>
      <c r="F512" s="132"/>
      <c r="G512" s="132"/>
      <c r="H512" s="132"/>
      <c r="I512" s="146"/>
      <c r="J512" s="132"/>
      <c r="K512" s="132"/>
      <c r="L512" s="132"/>
      <c r="M512" s="132"/>
      <c r="N512" s="132"/>
      <c r="O512" s="132"/>
      <c r="P512" s="132"/>
      <c r="Q512" s="132"/>
      <c r="R512" s="132"/>
      <c r="S512" s="132"/>
      <c r="T512" s="132"/>
      <c r="U512" s="132"/>
      <c r="V512" s="132"/>
      <c r="W512" s="132"/>
      <c r="X512" s="132"/>
      <c r="Y512" s="132"/>
      <c r="Z512" s="132"/>
      <c r="AA512" s="132"/>
      <c r="AB512" s="132"/>
      <c r="AC512" s="132"/>
    </row>
    <row r="513" spans="1:29" ht="15" x14ac:dyDescent="0.3">
      <c r="A513" s="145"/>
      <c r="B513" s="145"/>
      <c r="C513" s="132"/>
      <c r="D513" s="132"/>
      <c r="E513" s="132"/>
      <c r="F513" s="132"/>
      <c r="G513" s="132"/>
      <c r="H513" s="132"/>
      <c r="I513" s="146"/>
      <c r="J513" s="132"/>
      <c r="K513" s="132"/>
      <c r="L513" s="132"/>
      <c r="M513" s="132"/>
      <c r="N513" s="132"/>
      <c r="O513" s="132"/>
      <c r="P513" s="132"/>
      <c r="Q513" s="132"/>
      <c r="R513" s="132"/>
      <c r="S513" s="132"/>
      <c r="T513" s="132"/>
      <c r="U513" s="132"/>
      <c r="V513" s="132"/>
      <c r="W513" s="132"/>
      <c r="X513" s="132"/>
      <c r="Y513" s="132"/>
      <c r="Z513" s="132"/>
      <c r="AA513" s="132"/>
      <c r="AB513" s="132"/>
      <c r="AC513" s="132"/>
    </row>
    <row r="514" spans="1:29" ht="15" x14ac:dyDescent="0.3">
      <c r="A514" s="145"/>
      <c r="B514" s="145"/>
      <c r="C514" s="132"/>
      <c r="D514" s="132"/>
      <c r="E514" s="132"/>
      <c r="F514" s="132"/>
      <c r="G514" s="132"/>
      <c r="H514" s="132"/>
      <c r="I514" s="146"/>
      <c r="J514" s="132"/>
      <c r="K514" s="132"/>
      <c r="L514" s="132"/>
      <c r="M514" s="132"/>
      <c r="N514" s="132"/>
      <c r="O514" s="132"/>
      <c r="P514" s="132"/>
      <c r="Q514" s="132"/>
      <c r="R514" s="132"/>
      <c r="S514" s="132"/>
      <c r="T514" s="132"/>
      <c r="U514" s="132"/>
      <c r="V514" s="132"/>
      <c r="W514" s="132"/>
      <c r="X514" s="132"/>
      <c r="Y514" s="132"/>
      <c r="Z514" s="132"/>
      <c r="AA514" s="132"/>
      <c r="AB514" s="132"/>
      <c r="AC514" s="132"/>
    </row>
    <row r="515" spans="1:29" ht="15" x14ac:dyDescent="0.3">
      <c r="A515" s="145"/>
      <c r="B515" s="145"/>
      <c r="C515" s="132"/>
      <c r="D515" s="132"/>
      <c r="E515" s="132"/>
      <c r="F515" s="132"/>
      <c r="G515" s="132"/>
      <c r="H515" s="132"/>
      <c r="I515" s="146"/>
      <c r="J515" s="132"/>
      <c r="K515" s="132"/>
      <c r="L515" s="132"/>
      <c r="M515" s="132"/>
      <c r="N515" s="132"/>
      <c r="O515" s="132"/>
      <c r="P515" s="132"/>
      <c r="Q515" s="132"/>
      <c r="R515" s="132"/>
      <c r="S515" s="132"/>
      <c r="T515" s="132"/>
      <c r="U515" s="132"/>
      <c r="V515" s="132"/>
      <c r="W515" s="132"/>
      <c r="X515" s="132"/>
      <c r="Y515" s="132"/>
      <c r="Z515" s="132"/>
      <c r="AA515" s="132"/>
      <c r="AB515" s="132"/>
      <c r="AC515" s="132"/>
    </row>
    <row r="516" spans="1:29" ht="15" x14ac:dyDescent="0.3">
      <c r="A516" s="145"/>
      <c r="B516" s="145"/>
      <c r="C516" s="132"/>
      <c r="D516" s="132"/>
      <c r="E516" s="132"/>
      <c r="F516" s="132"/>
      <c r="G516" s="132"/>
      <c r="H516" s="132"/>
      <c r="I516" s="146"/>
      <c r="J516" s="132"/>
      <c r="K516" s="132"/>
      <c r="L516" s="132"/>
      <c r="M516" s="132"/>
      <c r="N516" s="132"/>
      <c r="O516" s="132"/>
      <c r="P516" s="132"/>
      <c r="Q516" s="132"/>
      <c r="R516" s="132"/>
      <c r="S516" s="132"/>
      <c r="T516" s="132"/>
      <c r="U516" s="132"/>
      <c r="V516" s="132"/>
      <c r="W516" s="132"/>
      <c r="X516" s="132"/>
      <c r="Y516" s="132"/>
      <c r="Z516" s="132"/>
      <c r="AA516" s="132"/>
      <c r="AB516" s="132"/>
      <c r="AC516" s="132"/>
    </row>
    <row r="517" spans="1:29" ht="15" x14ac:dyDescent="0.3">
      <c r="A517" s="145"/>
      <c r="B517" s="145"/>
      <c r="C517" s="132"/>
      <c r="D517" s="132"/>
      <c r="E517" s="132"/>
      <c r="F517" s="132"/>
      <c r="G517" s="132"/>
      <c r="H517" s="132"/>
      <c r="I517" s="146"/>
      <c r="J517" s="132"/>
      <c r="K517" s="132"/>
      <c r="L517" s="132"/>
      <c r="M517" s="132"/>
      <c r="N517" s="132"/>
      <c r="O517" s="132"/>
      <c r="P517" s="132"/>
      <c r="Q517" s="132"/>
      <c r="R517" s="132"/>
      <c r="S517" s="132"/>
      <c r="T517" s="132"/>
      <c r="U517" s="132"/>
      <c r="V517" s="132"/>
      <c r="W517" s="132"/>
      <c r="X517" s="132"/>
      <c r="Y517" s="132"/>
      <c r="Z517" s="132"/>
      <c r="AA517" s="132"/>
      <c r="AB517" s="132"/>
      <c r="AC517" s="132"/>
    </row>
    <row r="518" spans="1:29" ht="15" x14ac:dyDescent="0.3">
      <c r="A518" s="145"/>
      <c r="B518" s="145"/>
      <c r="C518" s="132"/>
      <c r="D518" s="132"/>
      <c r="E518" s="132"/>
      <c r="F518" s="132"/>
      <c r="G518" s="132"/>
      <c r="H518" s="132"/>
      <c r="I518" s="146"/>
      <c r="J518" s="132"/>
      <c r="K518" s="132"/>
      <c r="L518" s="132"/>
      <c r="M518" s="132"/>
      <c r="N518" s="132"/>
      <c r="O518" s="132"/>
      <c r="P518" s="132"/>
      <c r="Q518" s="132"/>
      <c r="R518" s="132"/>
      <c r="S518" s="132"/>
      <c r="T518" s="132"/>
      <c r="U518" s="132"/>
      <c r="V518" s="132"/>
      <c r="W518" s="132"/>
      <c r="X518" s="132"/>
      <c r="Y518" s="132"/>
      <c r="Z518" s="132"/>
      <c r="AA518" s="132"/>
      <c r="AB518" s="132"/>
      <c r="AC518" s="132"/>
    </row>
    <row r="519" spans="1:29" ht="15" x14ac:dyDescent="0.3">
      <c r="A519" s="145"/>
      <c r="B519" s="145"/>
      <c r="C519" s="132"/>
      <c r="D519" s="132"/>
      <c r="E519" s="132"/>
      <c r="F519" s="132"/>
      <c r="G519" s="132"/>
      <c r="H519" s="132"/>
      <c r="I519" s="146"/>
      <c r="J519" s="132"/>
      <c r="K519" s="132"/>
      <c r="L519" s="132"/>
      <c r="M519" s="132"/>
      <c r="N519" s="132"/>
      <c r="O519" s="132"/>
      <c r="P519" s="132"/>
      <c r="Q519" s="132"/>
      <c r="R519" s="132"/>
      <c r="S519" s="132"/>
      <c r="T519" s="132"/>
      <c r="U519" s="132"/>
      <c r="V519" s="132"/>
      <c r="W519" s="132"/>
      <c r="X519" s="132"/>
      <c r="Y519" s="132"/>
      <c r="Z519" s="132"/>
      <c r="AA519" s="132"/>
      <c r="AB519" s="132"/>
      <c r="AC519" s="132"/>
    </row>
    <row r="520" spans="1:29" ht="15" x14ac:dyDescent="0.3">
      <c r="A520" s="145"/>
      <c r="B520" s="145"/>
      <c r="C520" s="132"/>
      <c r="D520" s="132"/>
      <c r="E520" s="132"/>
      <c r="F520" s="132"/>
      <c r="G520" s="132"/>
      <c r="H520" s="132"/>
      <c r="I520" s="146"/>
      <c r="J520" s="132"/>
      <c r="K520" s="132"/>
      <c r="L520" s="132"/>
      <c r="M520" s="132"/>
      <c r="N520" s="132"/>
      <c r="O520" s="132"/>
      <c r="P520" s="132"/>
      <c r="Q520" s="132"/>
      <c r="R520" s="132"/>
      <c r="S520" s="132"/>
      <c r="T520" s="132"/>
      <c r="U520" s="132"/>
      <c r="V520" s="132"/>
      <c r="W520" s="132"/>
      <c r="X520" s="132"/>
      <c r="Y520" s="132"/>
      <c r="Z520" s="132"/>
      <c r="AA520" s="132"/>
      <c r="AB520" s="132"/>
      <c r="AC520" s="132"/>
    </row>
    <row r="521" spans="1:29" ht="15" x14ac:dyDescent="0.3">
      <c r="A521" s="145"/>
      <c r="B521" s="145"/>
      <c r="C521" s="132"/>
      <c r="D521" s="132"/>
      <c r="E521" s="132"/>
      <c r="F521" s="132"/>
      <c r="G521" s="132"/>
      <c r="H521" s="132"/>
      <c r="I521" s="146"/>
      <c r="J521" s="132"/>
      <c r="K521" s="132"/>
      <c r="L521" s="132"/>
      <c r="M521" s="132"/>
      <c r="N521" s="132"/>
      <c r="O521" s="132"/>
      <c r="P521" s="132"/>
      <c r="Q521" s="132"/>
      <c r="R521" s="132"/>
      <c r="S521" s="132"/>
      <c r="T521" s="132"/>
      <c r="U521" s="132"/>
      <c r="V521" s="132"/>
      <c r="W521" s="132"/>
      <c r="X521" s="132"/>
      <c r="Y521" s="132"/>
      <c r="Z521" s="132"/>
      <c r="AA521" s="132"/>
      <c r="AB521" s="132"/>
      <c r="AC521" s="132"/>
    </row>
    <row r="522" spans="1:29" ht="15" x14ac:dyDescent="0.3">
      <c r="A522" s="145"/>
      <c r="B522" s="145"/>
      <c r="C522" s="132"/>
      <c r="D522" s="132"/>
      <c r="E522" s="132"/>
      <c r="F522" s="132"/>
      <c r="G522" s="132"/>
      <c r="H522" s="132"/>
      <c r="I522" s="146"/>
      <c r="J522" s="132"/>
      <c r="K522" s="132"/>
      <c r="L522" s="132"/>
      <c r="M522" s="132"/>
      <c r="N522" s="132"/>
      <c r="O522" s="132"/>
      <c r="P522" s="132"/>
      <c r="Q522" s="132"/>
      <c r="R522" s="132"/>
      <c r="S522" s="132"/>
      <c r="T522" s="132"/>
      <c r="U522" s="132"/>
      <c r="V522" s="132"/>
      <c r="W522" s="132"/>
      <c r="X522" s="132"/>
      <c r="Y522" s="132"/>
      <c r="Z522" s="132"/>
      <c r="AA522" s="132"/>
      <c r="AB522" s="132"/>
      <c r="AC522" s="132"/>
    </row>
    <row r="523" spans="1:29" ht="15" x14ac:dyDescent="0.3">
      <c r="A523" s="145"/>
      <c r="B523" s="145"/>
      <c r="C523" s="132"/>
      <c r="D523" s="132"/>
      <c r="E523" s="132"/>
      <c r="F523" s="132"/>
      <c r="G523" s="132"/>
      <c r="H523" s="132"/>
      <c r="I523" s="146"/>
      <c r="J523" s="132"/>
      <c r="K523" s="132"/>
      <c r="L523" s="132"/>
      <c r="M523" s="132"/>
      <c r="N523" s="132"/>
      <c r="O523" s="132"/>
      <c r="P523" s="132"/>
      <c r="Q523" s="132"/>
      <c r="R523" s="132"/>
      <c r="S523" s="132"/>
      <c r="T523" s="132"/>
      <c r="U523" s="132"/>
      <c r="V523" s="132"/>
      <c r="W523" s="132"/>
      <c r="X523" s="132"/>
      <c r="Y523" s="132"/>
      <c r="Z523" s="132"/>
      <c r="AA523" s="132"/>
      <c r="AB523" s="132"/>
      <c r="AC523" s="132"/>
    </row>
    <row r="524" spans="1:29" ht="15" x14ac:dyDescent="0.3">
      <c r="A524" s="145"/>
      <c r="B524" s="145"/>
      <c r="C524" s="132"/>
      <c r="D524" s="132"/>
      <c r="E524" s="132"/>
      <c r="F524" s="132"/>
      <c r="G524" s="132"/>
      <c r="H524" s="132"/>
      <c r="I524" s="146"/>
      <c r="J524" s="132"/>
      <c r="K524" s="132"/>
      <c r="L524" s="132"/>
      <c r="M524" s="132"/>
      <c r="N524" s="132"/>
      <c r="O524" s="132"/>
      <c r="P524" s="132"/>
      <c r="Q524" s="132"/>
      <c r="R524" s="132"/>
      <c r="S524" s="132"/>
      <c r="T524" s="132"/>
      <c r="U524" s="132"/>
      <c r="V524" s="132"/>
      <c r="W524" s="132"/>
      <c r="X524" s="132"/>
      <c r="Y524" s="132"/>
      <c r="Z524" s="132"/>
      <c r="AA524" s="132"/>
      <c r="AB524" s="132"/>
      <c r="AC524" s="132"/>
    </row>
    <row r="525" spans="1:29" ht="15" x14ac:dyDescent="0.3">
      <c r="A525" s="145"/>
      <c r="B525" s="145"/>
      <c r="C525" s="132"/>
      <c r="D525" s="132"/>
      <c r="E525" s="132"/>
      <c r="F525" s="132"/>
      <c r="G525" s="132"/>
      <c r="H525" s="132"/>
      <c r="I525" s="146"/>
      <c r="J525" s="132"/>
      <c r="K525" s="132"/>
      <c r="L525" s="132"/>
      <c r="M525" s="132"/>
      <c r="N525" s="132"/>
      <c r="O525" s="132"/>
      <c r="P525" s="132"/>
      <c r="Q525" s="132"/>
      <c r="R525" s="132"/>
      <c r="S525" s="132"/>
      <c r="T525" s="132"/>
      <c r="U525" s="132"/>
      <c r="V525" s="132"/>
      <c r="W525" s="132"/>
      <c r="X525" s="132"/>
      <c r="Y525" s="132"/>
      <c r="Z525" s="132"/>
      <c r="AA525" s="132"/>
      <c r="AB525" s="132"/>
      <c r="AC525" s="132"/>
    </row>
    <row r="526" spans="1:29" ht="15" x14ac:dyDescent="0.3">
      <c r="A526" s="145"/>
      <c r="B526" s="145"/>
      <c r="C526" s="132"/>
      <c r="D526" s="132"/>
      <c r="E526" s="132"/>
      <c r="F526" s="132"/>
      <c r="G526" s="132"/>
      <c r="H526" s="132"/>
      <c r="I526" s="146"/>
      <c r="J526" s="132"/>
      <c r="K526" s="132"/>
      <c r="L526" s="132"/>
      <c r="M526" s="132"/>
      <c r="N526" s="132"/>
      <c r="O526" s="132"/>
      <c r="P526" s="132"/>
      <c r="Q526" s="132"/>
      <c r="R526" s="132"/>
      <c r="S526" s="132"/>
      <c r="T526" s="132"/>
      <c r="U526" s="132"/>
      <c r="V526" s="132"/>
      <c r="W526" s="132"/>
      <c r="X526" s="132"/>
      <c r="Y526" s="132"/>
      <c r="Z526" s="132"/>
      <c r="AA526" s="132"/>
      <c r="AB526" s="132"/>
      <c r="AC526" s="132"/>
    </row>
    <row r="527" spans="1:29" ht="15" x14ac:dyDescent="0.3">
      <c r="A527" s="145"/>
      <c r="B527" s="145"/>
      <c r="C527" s="132"/>
      <c r="D527" s="132"/>
      <c r="E527" s="132"/>
      <c r="F527" s="132"/>
      <c r="G527" s="132"/>
      <c r="H527" s="132"/>
      <c r="I527" s="146"/>
      <c r="J527" s="132"/>
      <c r="K527" s="132"/>
      <c r="L527" s="132"/>
      <c r="M527" s="132"/>
      <c r="N527" s="132"/>
      <c r="O527" s="132"/>
      <c r="P527" s="132"/>
      <c r="Q527" s="132"/>
      <c r="R527" s="132"/>
      <c r="S527" s="132"/>
      <c r="T527" s="132"/>
      <c r="U527" s="132"/>
      <c r="V527" s="132"/>
      <c r="W527" s="132"/>
      <c r="X527" s="132"/>
      <c r="Y527" s="132"/>
      <c r="Z527" s="132"/>
      <c r="AA527" s="132"/>
      <c r="AB527" s="132"/>
      <c r="AC527" s="132"/>
    </row>
    <row r="528" spans="1:29" ht="15" x14ac:dyDescent="0.3">
      <c r="A528" s="145"/>
      <c r="B528" s="145"/>
      <c r="C528" s="132"/>
      <c r="D528" s="132"/>
      <c r="E528" s="132"/>
      <c r="F528" s="132"/>
      <c r="G528" s="132"/>
      <c r="H528" s="132"/>
      <c r="I528" s="146"/>
      <c r="J528" s="132"/>
      <c r="K528" s="132"/>
      <c r="L528" s="132"/>
      <c r="M528" s="132"/>
      <c r="N528" s="132"/>
      <c r="O528" s="132"/>
      <c r="P528" s="132"/>
      <c r="Q528" s="132"/>
      <c r="R528" s="132"/>
      <c r="S528" s="132"/>
      <c r="T528" s="132"/>
      <c r="U528" s="132"/>
      <c r="V528" s="132"/>
      <c r="W528" s="132"/>
      <c r="X528" s="132"/>
      <c r="Y528" s="132"/>
      <c r="Z528" s="132"/>
      <c r="AA528" s="132"/>
      <c r="AB528" s="132"/>
      <c r="AC528" s="132"/>
    </row>
    <row r="529" spans="1:29" ht="15" x14ac:dyDescent="0.3">
      <c r="A529" s="145"/>
      <c r="B529" s="145"/>
      <c r="C529" s="132"/>
      <c r="D529" s="132"/>
      <c r="E529" s="132"/>
      <c r="F529" s="132"/>
      <c r="G529" s="132"/>
      <c r="H529" s="132"/>
      <c r="I529" s="146"/>
      <c r="J529" s="132"/>
      <c r="K529" s="132"/>
      <c r="L529" s="132"/>
      <c r="M529" s="132"/>
      <c r="N529" s="132"/>
      <c r="O529" s="132"/>
      <c r="P529" s="132"/>
      <c r="Q529" s="132"/>
      <c r="R529" s="132"/>
      <c r="S529" s="132"/>
      <c r="T529" s="132"/>
      <c r="U529" s="132"/>
      <c r="V529" s="132"/>
      <c r="W529" s="132"/>
      <c r="X529" s="132"/>
      <c r="Y529" s="132"/>
      <c r="Z529" s="132"/>
      <c r="AA529" s="132"/>
      <c r="AB529" s="132"/>
      <c r="AC529" s="132"/>
    </row>
    <row r="530" spans="1:29" ht="15" x14ac:dyDescent="0.3">
      <c r="A530" s="145"/>
      <c r="B530" s="145"/>
      <c r="C530" s="132"/>
      <c r="D530" s="132"/>
      <c r="E530" s="132"/>
      <c r="F530" s="132"/>
      <c r="G530" s="132"/>
      <c r="H530" s="132"/>
      <c r="I530" s="146"/>
      <c r="J530" s="132"/>
      <c r="K530" s="132"/>
      <c r="L530" s="132"/>
      <c r="M530" s="132"/>
      <c r="N530" s="132"/>
      <c r="O530" s="132"/>
      <c r="P530" s="132"/>
      <c r="Q530" s="132"/>
      <c r="R530" s="132"/>
      <c r="S530" s="132"/>
      <c r="T530" s="132"/>
      <c r="U530" s="132"/>
      <c r="V530" s="132"/>
      <c r="W530" s="132"/>
      <c r="X530" s="132"/>
      <c r="Y530" s="132"/>
      <c r="Z530" s="132"/>
      <c r="AA530" s="132"/>
      <c r="AB530" s="132"/>
      <c r="AC530" s="132"/>
    </row>
    <row r="531" spans="1:29" ht="15" x14ac:dyDescent="0.3">
      <c r="A531" s="145"/>
      <c r="B531" s="145"/>
      <c r="C531" s="132"/>
      <c r="D531" s="132"/>
      <c r="E531" s="132"/>
      <c r="F531" s="132"/>
      <c r="G531" s="132"/>
      <c r="H531" s="132"/>
      <c r="I531" s="146"/>
      <c r="J531" s="132"/>
      <c r="K531" s="132"/>
      <c r="L531" s="132"/>
      <c r="M531" s="132"/>
      <c r="N531" s="132"/>
      <c r="O531" s="132"/>
      <c r="P531" s="132"/>
      <c r="Q531" s="132"/>
      <c r="R531" s="132"/>
      <c r="S531" s="132"/>
      <c r="T531" s="132"/>
      <c r="U531" s="132"/>
      <c r="V531" s="132"/>
      <c r="W531" s="132"/>
      <c r="X531" s="132"/>
      <c r="Y531" s="132"/>
      <c r="Z531" s="132"/>
      <c r="AA531" s="132"/>
      <c r="AB531" s="132"/>
      <c r="AC531" s="132"/>
    </row>
    <row r="532" spans="1:29" ht="15" x14ac:dyDescent="0.3">
      <c r="A532" s="145"/>
      <c r="B532" s="145"/>
      <c r="C532" s="132"/>
      <c r="D532" s="132"/>
      <c r="E532" s="132"/>
      <c r="F532" s="132"/>
      <c r="G532" s="132"/>
      <c r="H532" s="132"/>
      <c r="I532" s="146"/>
      <c r="J532" s="132"/>
      <c r="K532" s="132"/>
      <c r="L532" s="132"/>
      <c r="M532" s="132"/>
      <c r="N532" s="132"/>
      <c r="O532" s="132"/>
      <c r="P532" s="132"/>
      <c r="Q532" s="132"/>
      <c r="R532" s="132"/>
      <c r="S532" s="132"/>
      <c r="T532" s="132"/>
      <c r="U532" s="132"/>
      <c r="V532" s="132"/>
      <c r="W532" s="132"/>
      <c r="X532" s="132"/>
      <c r="Y532" s="132"/>
      <c r="Z532" s="132"/>
      <c r="AA532" s="132"/>
      <c r="AB532" s="132"/>
      <c r="AC532" s="132"/>
    </row>
    <row r="533" spans="1:29" ht="15" x14ac:dyDescent="0.3">
      <c r="A533" s="145"/>
      <c r="B533" s="145"/>
      <c r="C533" s="132"/>
      <c r="D533" s="132"/>
      <c r="E533" s="132"/>
      <c r="F533" s="132"/>
      <c r="G533" s="132"/>
      <c r="H533" s="132"/>
      <c r="I533" s="146"/>
      <c r="J533" s="132"/>
      <c r="K533" s="132"/>
      <c r="L533" s="132"/>
      <c r="M533" s="132"/>
      <c r="N533" s="132"/>
      <c r="O533" s="132"/>
      <c r="P533" s="132"/>
      <c r="Q533" s="132"/>
      <c r="R533" s="132"/>
      <c r="S533" s="132"/>
      <c r="T533" s="132"/>
      <c r="U533" s="132"/>
      <c r="V533" s="132"/>
      <c r="W533" s="132"/>
      <c r="X533" s="132"/>
      <c r="Y533" s="132"/>
      <c r="Z533" s="132"/>
      <c r="AA533" s="132"/>
      <c r="AB533" s="132"/>
      <c r="AC533" s="132"/>
    </row>
    <row r="534" spans="1:29" ht="15" x14ac:dyDescent="0.3">
      <c r="A534" s="145"/>
      <c r="B534" s="145"/>
      <c r="C534" s="132"/>
      <c r="D534" s="132"/>
      <c r="E534" s="132"/>
      <c r="F534" s="132"/>
      <c r="G534" s="132"/>
      <c r="H534" s="132"/>
      <c r="I534" s="146"/>
      <c r="J534" s="132"/>
      <c r="K534" s="132"/>
      <c r="L534" s="132"/>
      <c r="M534" s="132"/>
      <c r="N534" s="132"/>
      <c r="O534" s="132"/>
      <c r="P534" s="132"/>
      <c r="Q534" s="132"/>
      <c r="R534" s="132"/>
      <c r="S534" s="132"/>
      <c r="T534" s="132"/>
      <c r="U534" s="132"/>
      <c r="V534" s="132"/>
      <c r="W534" s="132"/>
      <c r="X534" s="132"/>
      <c r="Y534" s="132"/>
      <c r="Z534" s="132"/>
      <c r="AA534" s="132"/>
      <c r="AB534" s="132"/>
      <c r="AC534" s="132"/>
    </row>
    <row r="535" spans="1:29" ht="15" x14ac:dyDescent="0.3">
      <c r="A535" s="145"/>
      <c r="B535" s="145"/>
      <c r="C535" s="132"/>
      <c r="D535" s="132"/>
      <c r="E535" s="132"/>
      <c r="F535" s="132"/>
      <c r="G535" s="132"/>
      <c r="H535" s="132"/>
      <c r="I535" s="146"/>
      <c r="J535" s="132"/>
      <c r="K535" s="132"/>
      <c r="L535" s="132"/>
      <c r="M535" s="132"/>
      <c r="N535" s="132"/>
      <c r="O535" s="132"/>
      <c r="P535" s="132"/>
      <c r="Q535" s="132"/>
      <c r="R535" s="132"/>
      <c r="S535" s="132"/>
      <c r="T535" s="132"/>
      <c r="U535" s="132"/>
      <c r="V535" s="132"/>
      <c r="W535" s="132"/>
      <c r="X535" s="132"/>
      <c r="Y535" s="132"/>
      <c r="Z535" s="132"/>
      <c r="AA535" s="132"/>
      <c r="AB535" s="132"/>
      <c r="AC535" s="132"/>
    </row>
    <row r="536" spans="1:29" ht="15" x14ac:dyDescent="0.3">
      <c r="A536" s="145"/>
      <c r="B536" s="145"/>
      <c r="C536" s="132"/>
      <c r="D536" s="132"/>
      <c r="E536" s="132"/>
      <c r="F536" s="132"/>
      <c r="G536" s="132"/>
      <c r="H536" s="132"/>
      <c r="I536" s="146"/>
      <c r="J536" s="132"/>
      <c r="K536" s="132"/>
      <c r="L536" s="132"/>
      <c r="M536" s="132"/>
      <c r="N536" s="132"/>
      <c r="O536" s="132"/>
      <c r="P536" s="132"/>
      <c r="Q536" s="132"/>
      <c r="R536" s="132"/>
      <c r="S536" s="132"/>
      <c r="T536" s="132"/>
      <c r="U536" s="132"/>
      <c r="V536" s="132"/>
      <c r="W536" s="132"/>
      <c r="X536" s="132"/>
      <c r="Y536" s="132"/>
      <c r="Z536" s="132"/>
      <c r="AA536" s="132"/>
      <c r="AB536" s="132"/>
      <c r="AC536" s="132"/>
    </row>
    <row r="537" spans="1:29" ht="15" x14ac:dyDescent="0.3">
      <c r="A537" s="145"/>
      <c r="B537" s="145"/>
      <c r="C537" s="132"/>
      <c r="D537" s="132"/>
      <c r="E537" s="132"/>
      <c r="F537" s="132"/>
      <c r="G537" s="132"/>
      <c r="H537" s="132"/>
      <c r="I537" s="146"/>
      <c r="J537" s="132"/>
      <c r="K537" s="132"/>
      <c r="L537" s="132"/>
      <c r="M537" s="132"/>
      <c r="N537" s="132"/>
      <c r="O537" s="132"/>
      <c r="P537" s="132"/>
      <c r="Q537" s="132"/>
      <c r="R537" s="132"/>
      <c r="S537" s="132"/>
      <c r="T537" s="132"/>
      <c r="U537" s="132"/>
      <c r="V537" s="132"/>
      <c r="W537" s="132"/>
      <c r="X537" s="132"/>
      <c r="Y537" s="132"/>
      <c r="Z537" s="132"/>
      <c r="AA537" s="132"/>
      <c r="AB537" s="132"/>
      <c r="AC537" s="132"/>
    </row>
    <row r="538" spans="1:29" ht="15" x14ac:dyDescent="0.3">
      <c r="A538" s="145"/>
      <c r="B538" s="145"/>
      <c r="C538" s="132"/>
      <c r="D538" s="132"/>
      <c r="E538" s="132"/>
      <c r="F538" s="132"/>
      <c r="G538" s="132"/>
      <c r="H538" s="132"/>
      <c r="I538" s="146"/>
      <c r="J538" s="132"/>
      <c r="K538" s="132"/>
      <c r="L538" s="132"/>
      <c r="M538" s="132"/>
      <c r="N538" s="132"/>
      <c r="O538" s="132"/>
      <c r="P538" s="132"/>
      <c r="Q538" s="132"/>
      <c r="R538" s="132"/>
      <c r="S538" s="132"/>
      <c r="T538" s="132"/>
      <c r="U538" s="132"/>
      <c r="V538" s="132"/>
      <c r="W538" s="132"/>
      <c r="X538" s="132"/>
      <c r="Y538" s="132"/>
      <c r="Z538" s="132"/>
      <c r="AA538" s="132"/>
      <c r="AB538" s="132"/>
      <c r="AC538" s="132"/>
    </row>
    <row r="539" spans="1:29" ht="15" x14ac:dyDescent="0.3">
      <c r="A539" s="145"/>
      <c r="B539" s="145"/>
      <c r="C539" s="132"/>
      <c r="D539" s="132"/>
      <c r="E539" s="132"/>
      <c r="F539" s="132"/>
      <c r="G539" s="132"/>
      <c r="H539" s="132"/>
      <c r="I539" s="146"/>
      <c r="J539" s="132"/>
      <c r="K539" s="132"/>
      <c r="L539" s="132"/>
      <c r="M539" s="132"/>
      <c r="N539" s="132"/>
      <c r="O539" s="132"/>
      <c r="P539" s="132"/>
      <c r="Q539" s="132"/>
      <c r="R539" s="132"/>
      <c r="S539" s="132"/>
      <c r="T539" s="132"/>
      <c r="U539" s="132"/>
      <c r="V539" s="132"/>
      <c r="W539" s="132"/>
      <c r="X539" s="132"/>
      <c r="Y539" s="132"/>
      <c r="Z539" s="132"/>
      <c r="AA539" s="132"/>
      <c r="AB539" s="132"/>
      <c r="AC539" s="132"/>
    </row>
    <row r="540" spans="1:29" ht="15" x14ac:dyDescent="0.3">
      <c r="A540" s="145"/>
      <c r="B540" s="145"/>
      <c r="C540" s="132"/>
      <c r="D540" s="132"/>
      <c r="E540" s="132"/>
      <c r="F540" s="132"/>
      <c r="G540" s="132"/>
      <c r="H540" s="132"/>
      <c r="I540" s="146"/>
      <c r="J540" s="132"/>
      <c r="K540" s="132"/>
      <c r="L540" s="132"/>
      <c r="M540" s="132"/>
      <c r="N540" s="132"/>
      <c r="O540" s="132"/>
      <c r="P540" s="132"/>
      <c r="Q540" s="132"/>
      <c r="R540" s="132"/>
      <c r="S540" s="132"/>
      <c r="T540" s="132"/>
      <c r="U540" s="132"/>
      <c r="V540" s="132"/>
      <c r="W540" s="132"/>
      <c r="X540" s="132"/>
      <c r="Y540" s="132"/>
      <c r="Z540" s="132"/>
      <c r="AA540" s="132"/>
      <c r="AB540" s="132"/>
      <c r="AC540" s="132"/>
    </row>
    <row r="541" spans="1:29" ht="15" x14ac:dyDescent="0.3">
      <c r="A541" s="145"/>
      <c r="B541" s="145"/>
      <c r="C541" s="132"/>
      <c r="D541" s="132"/>
      <c r="E541" s="132"/>
      <c r="F541" s="132"/>
      <c r="G541" s="132"/>
      <c r="H541" s="132"/>
      <c r="I541" s="146"/>
      <c r="J541" s="132"/>
      <c r="K541" s="132"/>
      <c r="L541" s="132"/>
      <c r="M541" s="132"/>
      <c r="N541" s="132"/>
      <c r="O541" s="132"/>
      <c r="P541" s="132"/>
      <c r="Q541" s="132"/>
      <c r="R541" s="132"/>
      <c r="S541" s="132"/>
      <c r="T541" s="132"/>
      <c r="U541" s="132"/>
      <c r="V541" s="132"/>
      <c r="W541" s="132"/>
      <c r="X541" s="132"/>
      <c r="Y541" s="132"/>
      <c r="Z541" s="132"/>
      <c r="AA541" s="132"/>
      <c r="AB541" s="132"/>
      <c r="AC541" s="132"/>
    </row>
    <row r="542" spans="1:29" ht="15" x14ac:dyDescent="0.3">
      <c r="A542" s="145"/>
      <c r="B542" s="145"/>
      <c r="C542" s="132"/>
      <c r="D542" s="132"/>
      <c r="E542" s="132"/>
      <c r="F542" s="132"/>
      <c r="G542" s="132"/>
      <c r="H542" s="132"/>
      <c r="I542" s="146"/>
      <c r="J542" s="132"/>
      <c r="K542" s="132"/>
      <c r="L542" s="132"/>
      <c r="M542" s="132"/>
      <c r="N542" s="132"/>
      <c r="O542" s="132"/>
      <c r="P542" s="132"/>
      <c r="Q542" s="132"/>
      <c r="R542" s="132"/>
      <c r="S542" s="132"/>
      <c r="T542" s="132"/>
      <c r="U542" s="132"/>
      <c r="V542" s="132"/>
      <c r="W542" s="132"/>
      <c r="X542" s="132"/>
      <c r="Y542" s="132"/>
      <c r="Z542" s="132"/>
      <c r="AA542" s="132"/>
      <c r="AB542" s="132"/>
      <c r="AC542" s="132"/>
    </row>
    <row r="543" spans="1:29" ht="15" x14ac:dyDescent="0.3">
      <c r="A543" s="145"/>
      <c r="B543" s="145"/>
      <c r="C543" s="132"/>
      <c r="D543" s="132"/>
      <c r="E543" s="132"/>
      <c r="F543" s="132"/>
      <c r="G543" s="132"/>
      <c r="H543" s="132"/>
      <c r="I543" s="146"/>
      <c r="J543" s="132"/>
      <c r="K543" s="132"/>
      <c r="L543" s="132"/>
      <c r="M543" s="132"/>
      <c r="N543" s="132"/>
      <c r="O543" s="132"/>
      <c r="P543" s="132"/>
      <c r="Q543" s="132"/>
      <c r="R543" s="132"/>
      <c r="S543" s="132"/>
      <c r="T543" s="132"/>
      <c r="U543" s="132"/>
      <c r="V543" s="132"/>
      <c r="W543" s="132"/>
      <c r="X543" s="132"/>
      <c r="Y543" s="132"/>
      <c r="Z543" s="132"/>
      <c r="AA543" s="132"/>
      <c r="AB543" s="132"/>
      <c r="AC543" s="132"/>
    </row>
    <row r="544" spans="1:29" ht="15" x14ac:dyDescent="0.3">
      <c r="A544" s="145"/>
      <c r="B544" s="145"/>
      <c r="C544" s="132"/>
      <c r="D544" s="132"/>
      <c r="E544" s="132"/>
      <c r="F544" s="132"/>
      <c r="G544" s="132"/>
      <c r="H544" s="132"/>
      <c r="I544" s="146"/>
      <c r="J544" s="132"/>
      <c r="K544" s="132"/>
      <c r="L544" s="132"/>
      <c r="M544" s="132"/>
      <c r="N544" s="132"/>
      <c r="O544" s="132"/>
      <c r="P544" s="132"/>
      <c r="Q544" s="132"/>
      <c r="R544" s="132"/>
      <c r="S544" s="132"/>
      <c r="T544" s="132"/>
      <c r="U544" s="132"/>
      <c r="V544" s="132"/>
      <c r="W544" s="132"/>
      <c r="X544" s="132"/>
      <c r="Y544" s="132"/>
      <c r="Z544" s="132"/>
      <c r="AA544" s="132"/>
      <c r="AB544" s="132"/>
      <c r="AC544" s="132"/>
    </row>
    <row r="545" spans="1:29" ht="15" x14ac:dyDescent="0.3">
      <c r="A545" s="145"/>
      <c r="B545" s="145"/>
      <c r="C545" s="132"/>
      <c r="D545" s="132"/>
      <c r="E545" s="132"/>
      <c r="F545" s="132"/>
      <c r="G545" s="132"/>
      <c r="H545" s="132"/>
      <c r="I545" s="146"/>
      <c r="J545" s="132"/>
      <c r="K545" s="132"/>
      <c r="L545" s="132"/>
      <c r="M545" s="132"/>
      <c r="N545" s="132"/>
      <c r="O545" s="132"/>
      <c r="P545" s="132"/>
      <c r="Q545" s="132"/>
      <c r="R545" s="132"/>
      <c r="S545" s="132"/>
      <c r="T545" s="132"/>
      <c r="U545" s="132"/>
      <c r="V545" s="132"/>
      <c r="W545" s="132"/>
      <c r="X545" s="132"/>
      <c r="Y545" s="132"/>
      <c r="Z545" s="132"/>
      <c r="AA545" s="132"/>
      <c r="AB545" s="132"/>
      <c r="AC545" s="132"/>
    </row>
    <row r="546" spans="1:29" ht="15" x14ac:dyDescent="0.3">
      <c r="A546" s="145"/>
      <c r="B546" s="145"/>
      <c r="C546" s="132"/>
      <c r="D546" s="132"/>
      <c r="E546" s="132"/>
      <c r="F546" s="132"/>
      <c r="G546" s="132"/>
      <c r="H546" s="132"/>
      <c r="I546" s="146"/>
      <c r="J546" s="132"/>
      <c r="K546" s="132"/>
      <c r="L546" s="132"/>
      <c r="M546" s="132"/>
      <c r="N546" s="132"/>
      <c r="O546" s="132"/>
      <c r="P546" s="132"/>
      <c r="Q546" s="132"/>
      <c r="R546" s="132"/>
      <c r="S546" s="132"/>
      <c r="T546" s="132"/>
      <c r="U546" s="132"/>
      <c r="V546" s="132"/>
      <c r="W546" s="132"/>
      <c r="X546" s="132"/>
      <c r="Y546" s="132"/>
      <c r="Z546" s="132"/>
      <c r="AA546" s="132"/>
      <c r="AB546" s="132"/>
      <c r="AC546" s="132"/>
    </row>
    <row r="547" spans="1:29" ht="15" x14ac:dyDescent="0.3">
      <c r="A547" s="145"/>
      <c r="B547" s="145"/>
      <c r="C547" s="132"/>
      <c r="D547" s="132"/>
      <c r="E547" s="132"/>
      <c r="F547" s="132"/>
      <c r="G547" s="132"/>
      <c r="H547" s="132"/>
      <c r="I547" s="146"/>
      <c r="J547" s="132"/>
      <c r="K547" s="132"/>
      <c r="L547" s="132"/>
      <c r="M547" s="132"/>
      <c r="N547" s="132"/>
      <c r="O547" s="132"/>
      <c r="P547" s="132"/>
      <c r="Q547" s="132"/>
      <c r="R547" s="132"/>
      <c r="S547" s="132"/>
      <c r="T547" s="132"/>
      <c r="U547" s="132"/>
      <c r="V547" s="132"/>
      <c r="W547" s="132"/>
      <c r="X547" s="132"/>
      <c r="Y547" s="132"/>
      <c r="Z547" s="132"/>
      <c r="AA547" s="132"/>
      <c r="AB547" s="132"/>
      <c r="AC547" s="132"/>
    </row>
    <row r="548" spans="1:29" ht="15" x14ac:dyDescent="0.3">
      <c r="A548" s="145"/>
      <c r="B548" s="145"/>
      <c r="C548" s="132"/>
      <c r="D548" s="132"/>
      <c r="E548" s="132"/>
      <c r="F548" s="132"/>
      <c r="G548" s="132"/>
      <c r="H548" s="132"/>
      <c r="I548" s="146"/>
      <c r="J548" s="132"/>
      <c r="K548" s="132"/>
      <c r="L548" s="132"/>
      <c r="M548" s="132"/>
      <c r="N548" s="132"/>
      <c r="O548" s="132"/>
      <c r="P548" s="132"/>
      <c r="Q548" s="132"/>
      <c r="R548" s="132"/>
      <c r="S548" s="132"/>
      <c r="T548" s="132"/>
      <c r="U548" s="132"/>
      <c r="V548" s="132"/>
      <c r="W548" s="132"/>
      <c r="X548" s="132"/>
      <c r="Y548" s="132"/>
      <c r="Z548" s="132"/>
      <c r="AA548" s="132"/>
      <c r="AB548" s="132"/>
      <c r="AC548" s="132"/>
    </row>
    <row r="549" spans="1:29" ht="15" x14ac:dyDescent="0.3">
      <c r="A549" s="145"/>
      <c r="B549" s="145"/>
      <c r="C549" s="132"/>
      <c r="D549" s="132"/>
      <c r="E549" s="132"/>
      <c r="F549" s="132"/>
      <c r="G549" s="132"/>
      <c r="H549" s="132"/>
      <c r="I549" s="146"/>
      <c r="J549" s="132"/>
      <c r="K549" s="132"/>
      <c r="L549" s="132"/>
      <c r="M549" s="132"/>
      <c r="N549" s="132"/>
      <c r="O549" s="132"/>
      <c r="P549" s="132"/>
      <c r="Q549" s="132"/>
      <c r="R549" s="132"/>
      <c r="S549" s="132"/>
      <c r="T549" s="132"/>
      <c r="U549" s="132"/>
      <c r="V549" s="132"/>
      <c r="W549" s="132"/>
      <c r="X549" s="132"/>
      <c r="Y549" s="132"/>
      <c r="Z549" s="132"/>
      <c r="AA549" s="132"/>
      <c r="AB549" s="132"/>
      <c r="AC549" s="132"/>
    </row>
    <row r="550" spans="1:29" ht="15" x14ac:dyDescent="0.3">
      <c r="A550" s="145"/>
      <c r="B550" s="145"/>
      <c r="C550" s="132"/>
      <c r="D550" s="132"/>
      <c r="E550" s="132"/>
      <c r="F550" s="132"/>
      <c r="G550" s="132"/>
      <c r="H550" s="132"/>
      <c r="I550" s="146"/>
      <c r="J550" s="132"/>
      <c r="K550" s="132"/>
      <c r="L550" s="132"/>
      <c r="M550" s="132"/>
      <c r="N550" s="132"/>
      <c r="O550" s="132"/>
      <c r="P550" s="132"/>
      <c r="Q550" s="132"/>
      <c r="R550" s="132"/>
      <c r="S550" s="132"/>
      <c r="T550" s="132"/>
      <c r="U550" s="132"/>
      <c r="V550" s="132"/>
      <c r="W550" s="132"/>
      <c r="X550" s="132"/>
      <c r="Y550" s="132"/>
      <c r="Z550" s="132"/>
      <c r="AA550" s="132"/>
      <c r="AB550" s="132"/>
      <c r="AC550" s="132"/>
    </row>
    <row r="551" spans="1:29" ht="15" x14ac:dyDescent="0.3">
      <c r="A551" s="145"/>
      <c r="B551" s="145"/>
      <c r="C551" s="132"/>
      <c r="D551" s="132"/>
      <c r="E551" s="132"/>
      <c r="F551" s="132"/>
      <c r="G551" s="132"/>
      <c r="H551" s="132"/>
      <c r="I551" s="146"/>
      <c r="J551" s="132"/>
      <c r="K551" s="132"/>
      <c r="L551" s="132"/>
      <c r="M551" s="132"/>
      <c r="N551" s="132"/>
      <c r="O551" s="132"/>
      <c r="P551" s="132"/>
      <c r="Q551" s="132"/>
      <c r="R551" s="132"/>
      <c r="S551" s="132"/>
      <c r="T551" s="132"/>
      <c r="U551" s="132"/>
      <c r="V551" s="132"/>
      <c r="W551" s="132"/>
      <c r="X551" s="132"/>
      <c r="Y551" s="132"/>
      <c r="Z551" s="132"/>
      <c r="AA551" s="132"/>
      <c r="AB551" s="132"/>
      <c r="AC551" s="132"/>
    </row>
    <row r="552" spans="1:29" ht="15" x14ac:dyDescent="0.3">
      <c r="A552" s="145"/>
      <c r="B552" s="145"/>
      <c r="C552" s="132"/>
      <c r="D552" s="132"/>
      <c r="E552" s="132"/>
      <c r="F552" s="132"/>
      <c r="G552" s="132"/>
      <c r="H552" s="132"/>
      <c r="I552" s="146"/>
      <c r="J552" s="132"/>
      <c r="K552" s="132"/>
      <c r="L552" s="132"/>
      <c r="M552" s="132"/>
      <c r="N552" s="132"/>
      <c r="O552" s="132"/>
      <c r="P552" s="132"/>
      <c r="Q552" s="132"/>
      <c r="R552" s="132"/>
      <c r="S552" s="132"/>
      <c r="T552" s="132"/>
      <c r="U552" s="132"/>
      <c r="V552" s="132"/>
      <c r="W552" s="132"/>
      <c r="X552" s="132"/>
      <c r="Y552" s="132"/>
      <c r="Z552" s="132"/>
      <c r="AA552" s="132"/>
      <c r="AB552" s="132"/>
      <c r="AC552" s="132"/>
    </row>
    <row r="553" spans="1:29" ht="15" x14ac:dyDescent="0.3">
      <c r="A553" s="145"/>
      <c r="B553" s="145"/>
      <c r="C553" s="132"/>
      <c r="D553" s="132"/>
      <c r="E553" s="132"/>
      <c r="F553" s="132"/>
      <c r="G553" s="132"/>
      <c r="H553" s="132"/>
      <c r="I553" s="146"/>
      <c r="J553" s="132"/>
      <c r="K553" s="132"/>
      <c r="L553" s="132"/>
      <c r="M553" s="132"/>
      <c r="N553" s="132"/>
      <c r="O553" s="132"/>
      <c r="P553" s="132"/>
      <c r="Q553" s="132"/>
      <c r="R553" s="132"/>
      <c r="S553" s="132"/>
      <c r="T553" s="132"/>
      <c r="U553" s="132"/>
      <c r="V553" s="132"/>
      <c r="W553" s="132"/>
      <c r="X553" s="132"/>
      <c r="Y553" s="132"/>
      <c r="Z553" s="132"/>
      <c r="AA553" s="132"/>
      <c r="AB553" s="132"/>
      <c r="AC553" s="132"/>
    </row>
    <row r="554" spans="1:29" ht="15" x14ac:dyDescent="0.3">
      <c r="A554" s="145"/>
      <c r="B554" s="145"/>
      <c r="C554" s="132"/>
      <c r="D554" s="132"/>
      <c r="E554" s="132"/>
      <c r="F554" s="132"/>
      <c r="G554" s="132"/>
      <c r="H554" s="132"/>
      <c r="I554" s="146"/>
      <c r="J554" s="132"/>
      <c r="K554" s="132"/>
      <c r="L554" s="132"/>
      <c r="M554" s="132"/>
      <c r="N554" s="132"/>
      <c r="O554" s="132"/>
      <c r="P554" s="132"/>
      <c r="Q554" s="132"/>
      <c r="R554" s="132"/>
      <c r="S554" s="132"/>
      <c r="T554" s="132"/>
      <c r="U554" s="132"/>
      <c r="V554" s="132"/>
      <c r="W554" s="132"/>
      <c r="X554" s="132"/>
      <c r="Y554" s="132"/>
      <c r="Z554" s="132"/>
      <c r="AA554" s="132"/>
      <c r="AB554" s="132"/>
      <c r="AC554" s="132"/>
    </row>
    <row r="555" spans="1:29" ht="15" x14ac:dyDescent="0.3">
      <c r="A555" s="145"/>
      <c r="B555" s="145"/>
      <c r="C555" s="132"/>
      <c r="D555" s="132"/>
      <c r="E555" s="132"/>
      <c r="F555" s="132"/>
      <c r="G555" s="132"/>
      <c r="H555" s="132"/>
      <c r="I555" s="146"/>
      <c r="J555" s="132"/>
      <c r="K555" s="132"/>
      <c r="L555" s="132"/>
      <c r="M555" s="132"/>
      <c r="N555" s="132"/>
      <c r="O555" s="132"/>
      <c r="P555" s="132"/>
      <c r="Q555" s="132"/>
      <c r="R555" s="132"/>
      <c r="S555" s="132"/>
      <c r="T555" s="132"/>
      <c r="U555" s="132"/>
      <c r="V555" s="132"/>
      <c r="W555" s="132"/>
      <c r="X555" s="132"/>
      <c r="Y555" s="132"/>
      <c r="Z555" s="132"/>
      <c r="AA555" s="132"/>
      <c r="AB555" s="132"/>
      <c r="AC555" s="132"/>
    </row>
    <row r="556" spans="1:29" ht="15" x14ac:dyDescent="0.3">
      <c r="A556" s="145"/>
      <c r="B556" s="145"/>
      <c r="C556" s="132"/>
      <c r="D556" s="132"/>
      <c r="E556" s="132"/>
      <c r="F556" s="132"/>
      <c r="G556" s="132"/>
      <c r="H556" s="132"/>
      <c r="I556" s="146"/>
      <c r="J556" s="132"/>
      <c r="K556" s="132"/>
      <c r="L556" s="132"/>
      <c r="M556" s="132"/>
      <c r="N556" s="132"/>
      <c r="O556" s="132"/>
      <c r="P556" s="132"/>
      <c r="Q556" s="132"/>
      <c r="R556" s="132"/>
      <c r="S556" s="132"/>
      <c r="T556" s="132"/>
      <c r="U556" s="132"/>
      <c r="V556" s="132"/>
      <c r="W556" s="132"/>
      <c r="X556" s="132"/>
      <c r="Y556" s="132"/>
      <c r="Z556" s="132"/>
      <c r="AA556" s="132"/>
      <c r="AB556" s="132"/>
      <c r="AC556" s="132"/>
    </row>
    <row r="557" spans="1:29" ht="15" x14ac:dyDescent="0.3">
      <c r="A557" s="145"/>
      <c r="B557" s="145"/>
      <c r="C557" s="132"/>
      <c r="D557" s="132"/>
      <c r="E557" s="132"/>
      <c r="F557" s="132"/>
      <c r="G557" s="132"/>
      <c r="H557" s="132"/>
      <c r="I557" s="146"/>
      <c r="J557" s="132"/>
      <c r="K557" s="132"/>
      <c r="L557" s="132"/>
      <c r="M557" s="132"/>
      <c r="N557" s="132"/>
      <c r="O557" s="132"/>
      <c r="P557" s="132"/>
      <c r="Q557" s="132"/>
      <c r="R557" s="132"/>
      <c r="S557" s="132"/>
      <c r="T557" s="132"/>
      <c r="U557" s="132"/>
      <c r="V557" s="132"/>
      <c r="W557" s="132"/>
      <c r="X557" s="132"/>
      <c r="Y557" s="132"/>
      <c r="Z557" s="132"/>
      <c r="AA557" s="132"/>
      <c r="AB557" s="132"/>
      <c r="AC557" s="132"/>
    </row>
    <row r="558" spans="1:29" ht="15" x14ac:dyDescent="0.3">
      <c r="A558" s="145"/>
      <c r="B558" s="145"/>
      <c r="C558" s="132"/>
      <c r="D558" s="132"/>
      <c r="E558" s="132"/>
      <c r="F558" s="132"/>
      <c r="G558" s="132"/>
      <c r="H558" s="132"/>
      <c r="I558" s="146"/>
      <c r="J558" s="132"/>
      <c r="K558" s="132"/>
      <c r="L558" s="132"/>
      <c r="M558" s="132"/>
      <c r="N558" s="132"/>
      <c r="O558" s="132"/>
      <c r="P558" s="132"/>
      <c r="Q558" s="132"/>
      <c r="R558" s="132"/>
      <c r="S558" s="132"/>
      <c r="T558" s="132"/>
      <c r="U558" s="132"/>
      <c r="V558" s="132"/>
      <c r="W558" s="132"/>
      <c r="X558" s="132"/>
      <c r="Y558" s="132"/>
      <c r="Z558" s="132"/>
      <c r="AA558" s="132"/>
      <c r="AB558" s="132"/>
      <c r="AC558" s="132"/>
    </row>
    <row r="559" spans="1:29" ht="15" x14ac:dyDescent="0.3">
      <c r="A559" s="145"/>
      <c r="B559" s="145"/>
      <c r="C559" s="132"/>
      <c r="D559" s="132"/>
      <c r="E559" s="132"/>
      <c r="F559" s="132"/>
      <c r="G559" s="132"/>
      <c r="H559" s="132"/>
      <c r="I559" s="146"/>
      <c r="J559" s="132"/>
      <c r="K559" s="132"/>
      <c r="L559" s="132"/>
      <c r="M559" s="132"/>
      <c r="N559" s="132"/>
      <c r="O559" s="132"/>
      <c r="P559" s="132"/>
      <c r="Q559" s="132"/>
      <c r="R559" s="132"/>
      <c r="S559" s="132"/>
      <c r="T559" s="132"/>
      <c r="U559" s="132"/>
      <c r="V559" s="132"/>
      <c r="W559" s="132"/>
      <c r="X559" s="132"/>
      <c r="Y559" s="132"/>
      <c r="Z559" s="132"/>
      <c r="AA559" s="132"/>
      <c r="AB559" s="132"/>
      <c r="AC559" s="132"/>
    </row>
    <row r="560" spans="1:29" ht="15" x14ac:dyDescent="0.3">
      <c r="A560" s="145"/>
      <c r="B560" s="145"/>
      <c r="C560" s="132"/>
      <c r="D560" s="132"/>
      <c r="E560" s="132"/>
      <c r="F560" s="132"/>
      <c r="G560" s="132"/>
      <c r="H560" s="132"/>
      <c r="I560" s="146"/>
      <c r="J560" s="132"/>
      <c r="K560" s="132"/>
      <c r="L560" s="132"/>
      <c r="M560" s="132"/>
      <c r="N560" s="132"/>
      <c r="O560" s="132"/>
      <c r="P560" s="132"/>
      <c r="Q560" s="132"/>
      <c r="R560" s="132"/>
      <c r="S560" s="132"/>
      <c r="T560" s="132"/>
      <c r="U560" s="132"/>
      <c r="V560" s="132"/>
      <c r="W560" s="132"/>
      <c r="X560" s="132"/>
      <c r="Y560" s="132"/>
      <c r="Z560" s="132"/>
      <c r="AA560" s="132"/>
      <c r="AB560" s="132"/>
      <c r="AC560" s="132"/>
    </row>
    <row r="561" spans="1:29" ht="15" x14ac:dyDescent="0.3">
      <c r="A561" s="145"/>
      <c r="B561" s="145"/>
      <c r="C561" s="132"/>
      <c r="D561" s="132"/>
      <c r="E561" s="132"/>
      <c r="F561" s="132"/>
      <c r="G561" s="132"/>
      <c r="H561" s="132"/>
      <c r="I561" s="146"/>
      <c r="J561" s="132"/>
      <c r="K561" s="132"/>
      <c r="L561" s="132"/>
      <c r="M561" s="132"/>
      <c r="N561" s="132"/>
      <c r="O561" s="132"/>
      <c r="P561" s="132"/>
      <c r="Q561" s="132"/>
      <c r="R561" s="132"/>
      <c r="S561" s="132"/>
      <c r="T561" s="132"/>
      <c r="U561" s="132"/>
      <c r="V561" s="132"/>
      <c r="W561" s="132"/>
      <c r="X561" s="132"/>
      <c r="Y561" s="132"/>
      <c r="Z561" s="132"/>
      <c r="AA561" s="132"/>
      <c r="AB561" s="132"/>
      <c r="AC561" s="132"/>
    </row>
    <row r="562" spans="1:29" ht="15" x14ac:dyDescent="0.3">
      <c r="A562" s="145"/>
      <c r="B562" s="145"/>
      <c r="C562" s="132"/>
      <c r="D562" s="132"/>
      <c r="E562" s="132"/>
      <c r="F562" s="132"/>
      <c r="G562" s="132"/>
      <c r="H562" s="132"/>
      <c r="I562" s="146"/>
      <c r="J562" s="132"/>
      <c r="K562" s="132"/>
      <c r="L562" s="132"/>
      <c r="M562" s="132"/>
      <c r="N562" s="132"/>
      <c r="O562" s="132"/>
      <c r="P562" s="132"/>
      <c r="Q562" s="132"/>
      <c r="R562" s="132"/>
      <c r="S562" s="132"/>
      <c r="T562" s="132"/>
      <c r="U562" s="132"/>
      <c r="V562" s="132"/>
      <c r="W562" s="132"/>
      <c r="X562" s="132"/>
      <c r="Y562" s="132"/>
      <c r="Z562" s="132"/>
      <c r="AA562" s="132"/>
      <c r="AB562" s="132"/>
      <c r="AC562" s="132"/>
    </row>
    <row r="563" spans="1:29" ht="15" x14ac:dyDescent="0.3">
      <c r="A563" s="145"/>
      <c r="B563" s="145"/>
      <c r="C563" s="132"/>
      <c r="D563" s="132"/>
      <c r="E563" s="132"/>
      <c r="F563" s="132"/>
      <c r="G563" s="132"/>
      <c r="H563" s="132"/>
      <c r="I563" s="146"/>
      <c r="J563" s="132"/>
      <c r="K563" s="132"/>
      <c r="L563" s="132"/>
      <c r="M563" s="132"/>
      <c r="N563" s="132"/>
      <c r="O563" s="132"/>
      <c r="P563" s="132"/>
      <c r="Q563" s="132"/>
      <c r="R563" s="132"/>
      <c r="S563" s="132"/>
      <c r="T563" s="132"/>
      <c r="U563" s="132"/>
      <c r="V563" s="132"/>
      <c r="W563" s="132"/>
      <c r="X563" s="132"/>
      <c r="Y563" s="132"/>
      <c r="Z563" s="132"/>
      <c r="AA563" s="132"/>
      <c r="AB563" s="132"/>
      <c r="AC563" s="132"/>
    </row>
    <row r="564" spans="1:29" ht="15" x14ac:dyDescent="0.3">
      <c r="A564" s="145"/>
      <c r="B564" s="145"/>
      <c r="C564" s="132"/>
      <c r="D564" s="132"/>
      <c r="E564" s="132"/>
      <c r="F564" s="132"/>
      <c r="G564" s="132"/>
      <c r="H564" s="132"/>
      <c r="I564" s="146"/>
      <c r="J564" s="132"/>
      <c r="K564" s="132"/>
      <c r="L564" s="132"/>
      <c r="M564" s="132"/>
      <c r="N564" s="132"/>
      <c r="O564" s="132"/>
      <c r="P564" s="132"/>
      <c r="Q564" s="132"/>
      <c r="R564" s="132"/>
      <c r="S564" s="132"/>
      <c r="T564" s="132"/>
      <c r="U564" s="132"/>
      <c r="V564" s="132"/>
      <c r="W564" s="132"/>
      <c r="X564" s="132"/>
      <c r="Y564" s="132"/>
      <c r="Z564" s="132"/>
      <c r="AA564" s="132"/>
      <c r="AB564" s="132"/>
      <c r="AC564" s="132"/>
    </row>
    <row r="565" spans="1:29" ht="15" x14ac:dyDescent="0.3">
      <c r="A565" s="145"/>
      <c r="B565" s="145"/>
      <c r="C565" s="132"/>
      <c r="D565" s="132"/>
      <c r="E565" s="132"/>
      <c r="F565" s="132"/>
      <c r="G565" s="132"/>
      <c r="H565" s="132"/>
      <c r="I565" s="146"/>
      <c r="J565" s="132"/>
      <c r="K565" s="132"/>
      <c r="L565" s="132"/>
      <c r="M565" s="132"/>
      <c r="N565" s="132"/>
      <c r="O565" s="132"/>
      <c r="P565" s="132"/>
      <c r="Q565" s="132"/>
      <c r="R565" s="132"/>
      <c r="S565" s="132"/>
      <c r="T565" s="132"/>
      <c r="U565" s="132"/>
      <c r="V565" s="132"/>
      <c r="W565" s="132"/>
      <c r="X565" s="132"/>
      <c r="Y565" s="132"/>
      <c r="Z565" s="132"/>
      <c r="AA565" s="132"/>
      <c r="AB565" s="132"/>
      <c r="AC565" s="132"/>
    </row>
    <row r="566" spans="1:29" ht="15" x14ac:dyDescent="0.3">
      <c r="A566" s="145"/>
      <c r="B566" s="145"/>
      <c r="C566" s="132"/>
      <c r="D566" s="132"/>
      <c r="E566" s="132"/>
      <c r="F566" s="132"/>
      <c r="G566" s="132"/>
      <c r="H566" s="132"/>
      <c r="I566" s="146"/>
      <c r="J566" s="132"/>
      <c r="K566" s="132"/>
      <c r="L566" s="132"/>
      <c r="M566" s="132"/>
      <c r="N566" s="132"/>
      <c r="O566" s="132"/>
      <c r="P566" s="132"/>
      <c r="Q566" s="132"/>
      <c r="R566" s="132"/>
      <c r="S566" s="132"/>
      <c r="T566" s="132"/>
      <c r="U566" s="132"/>
      <c r="V566" s="132"/>
      <c r="W566" s="132"/>
      <c r="X566" s="132"/>
      <c r="Y566" s="132"/>
      <c r="Z566" s="132"/>
      <c r="AA566" s="132"/>
      <c r="AB566" s="132"/>
      <c r="AC566" s="132"/>
    </row>
    <row r="567" spans="1:29" ht="15" x14ac:dyDescent="0.3">
      <c r="A567" s="145"/>
      <c r="B567" s="145"/>
      <c r="C567" s="132"/>
      <c r="D567" s="132"/>
      <c r="E567" s="132"/>
      <c r="F567" s="132"/>
      <c r="G567" s="132"/>
      <c r="H567" s="132"/>
      <c r="I567" s="146"/>
      <c r="J567" s="132"/>
      <c r="K567" s="132"/>
      <c r="L567" s="132"/>
      <c r="M567" s="132"/>
      <c r="N567" s="132"/>
      <c r="O567" s="132"/>
      <c r="P567" s="132"/>
      <c r="Q567" s="132"/>
      <c r="R567" s="132"/>
      <c r="S567" s="132"/>
      <c r="T567" s="132"/>
      <c r="U567" s="132"/>
      <c r="V567" s="132"/>
      <c r="W567" s="132"/>
      <c r="X567" s="132"/>
      <c r="Y567" s="132"/>
      <c r="Z567" s="132"/>
      <c r="AA567" s="132"/>
      <c r="AB567" s="132"/>
      <c r="AC567" s="132"/>
    </row>
    <row r="568" spans="1:29" ht="15" x14ac:dyDescent="0.3">
      <c r="A568" s="145"/>
      <c r="B568" s="145"/>
      <c r="C568" s="132"/>
      <c r="D568" s="132"/>
      <c r="E568" s="132"/>
      <c r="F568" s="132"/>
      <c r="G568" s="132"/>
      <c r="H568" s="132"/>
      <c r="I568" s="146"/>
      <c r="J568" s="132"/>
      <c r="K568" s="132"/>
      <c r="L568" s="132"/>
      <c r="M568" s="132"/>
      <c r="N568" s="132"/>
      <c r="O568" s="132"/>
      <c r="P568" s="132"/>
      <c r="Q568" s="132"/>
      <c r="R568" s="132"/>
      <c r="S568" s="132"/>
      <c r="T568" s="132"/>
      <c r="U568" s="132"/>
      <c r="V568" s="132"/>
      <c r="W568" s="132"/>
      <c r="X568" s="132"/>
      <c r="Y568" s="132"/>
      <c r="Z568" s="132"/>
      <c r="AA568" s="132"/>
      <c r="AB568" s="132"/>
      <c r="AC568" s="132"/>
    </row>
    <row r="569" spans="1:29" ht="15" x14ac:dyDescent="0.3">
      <c r="A569" s="145"/>
      <c r="B569" s="145"/>
      <c r="C569" s="132"/>
      <c r="D569" s="132"/>
      <c r="E569" s="132"/>
      <c r="F569" s="132"/>
      <c r="G569" s="132"/>
      <c r="H569" s="132"/>
      <c r="I569" s="146"/>
      <c r="J569" s="132"/>
      <c r="K569" s="132"/>
      <c r="L569" s="132"/>
      <c r="M569" s="132"/>
      <c r="N569" s="132"/>
      <c r="O569" s="132"/>
      <c r="P569" s="132"/>
      <c r="Q569" s="132"/>
      <c r="R569" s="132"/>
      <c r="S569" s="132"/>
      <c r="T569" s="132"/>
      <c r="U569" s="132"/>
      <c r="V569" s="132"/>
      <c r="W569" s="132"/>
      <c r="X569" s="132"/>
      <c r="Y569" s="132"/>
      <c r="Z569" s="132"/>
      <c r="AA569" s="132"/>
      <c r="AB569" s="132"/>
      <c r="AC569" s="132"/>
    </row>
    <row r="570" spans="1:29" ht="15" x14ac:dyDescent="0.3">
      <c r="A570" s="145"/>
      <c r="B570" s="145"/>
      <c r="C570" s="132"/>
      <c r="D570" s="132"/>
      <c r="E570" s="132"/>
      <c r="F570" s="132"/>
      <c r="G570" s="132"/>
      <c r="H570" s="132"/>
      <c r="I570" s="146"/>
      <c r="J570" s="132"/>
      <c r="K570" s="132"/>
      <c r="L570" s="132"/>
      <c r="M570" s="132"/>
      <c r="N570" s="132"/>
      <c r="O570" s="132"/>
      <c r="P570" s="132"/>
      <c r="Q570" s="132"/>
      <c r="R570" s="132"/>
      <c r="S570" s="132"/>
      <c r="T570" s="132"/>
      <c r="U570" s="132"/>
      <c r="V570" s="132"/>
      <c r="W570" s="132"/>
      <c r="X570" s="132"/>
      <c r="Y570" s="132"/>
      <c r="Z570" s="132"/>
      <c r="AA570" s="132"/>
      <c r="AB570" s="132"/>
      <c r="AC570" s="132"/>
    </row>
    <row r="571" spans="1:29" ht="15" x14ac:dyDescent="0.3">
      <c r="A571" s="145"/>
      <c r="B571" s="145"/>
      <c r="C571" s="132"/>
      <c r="D571" s="132"/>
      <c r="E571" s="132"/>
      <c r="F571" s="132"/>
      <c r="G571" s="132"/>
      <c r="H571" s="132"/>
      <c r="I571" s="146"/>
      <c r="J571" s="132"/>
      <c r="K571" s="132"/>
      <c r="L571" s="132"/>
      <c r="M571" s="132"/>
      <c r="N571" s="132"/>
      <c r="O571" s="132"/>
      <c r="P571" s="132"/>
      <c r="Q571" s="132"/>
      <c r="R571" s="132"/>
      <c r="S571" s="132"/>
      <c r="T571" s="132"/>
      <c r="U571" s="132"/>
      <c r="V571" s="132"/>
      <c r="W571" s="132"/>
      <c r="X571" s="132"/>
      <c r="Y571" s="132"/>
      <c r="Z571" s="132"/>
      <c r="AA571" s="132"/>
      <c r="AB571" s="132"/>
      <c r="AC571" s="132"/>
    </row>
    <row r="572" spans="1:29" ht="15" x14ac:dyDescent="0.3">
      <c r="A572" s="145"/>
      <c r="B572" s="145"/>
      <c r="C572" s="132"/>
      <c r="D572" s="132"/>
      <c r="E572" s="132"/>
      <c r="F572" s="132"/>
      <c r="G572" s="132"/>
      <c r="H572" s="132"/>
      <c r="I572" s="146"/>
      <c r="J572" s="132"/>
      <c r="K572" s="132"/>
      <c r="L572" s="132"/>
      <c r="M572" s="132"/>
      <c r="N572" s="132"/>
      <c r="O572" s="132"/>
      <c r="P572" s="132"/>
      <c r="Q572" s="132"/>
      <c r="R572" s="132"/>
      <c r="S572" s="132"/>
      <c r="T572" s="132"/>
      <c r="U572" s="132"/>
      <c r="V572" s="132"/>
      <c r="W572" s="132"/>
      <c r="X572" s="132"/>
      <c r="Y572" s="132"/>
      <c r="Z572" s="132"/>
      <c r="AA572" s="132"/>
      <c r="AB572" s="132"/>
      <c r="AC572" s="132"/>
    </row>
    <row r="573" spans="1:29" ht="15" x14ac:dyDescent="0.3">
      <c r="A573" s="145"/>
      <c r="B573" s="145"/>
      <c r="C573" s="132"/>
      <c r="D573" s="132"/>
      <c r="E573" s="132"/>
      <c r="F573" s="132"/>
      <c r="G573" s="132"/>
      <c r="H573" s="132"/>
      <c r="I573" s="146"/>
      <c r="J573" s="132"/>
      <c r="K573" s="132"/>
      <c r="L573" s="132"/>
      <c r="M573" s="132"/>
      <c r="N573" s="132"/>
      <c r="O573" s="132"/>
      <c r="P573" s="132"/>
      <c r="Q573" s="132"/>
      <c r="R573" s="132"/>
      <c r="S573" s="132"/>
      <c r="T573" s="132"/>
      <c r="U573" s="132"/>
      <c r="V573" s="132"/>
      <c r="W573" s="132"/>
      <c r="X573" s="132"/>
      <c r="Y573" s="132"/>
      <c r="Z573" s="132"/>
      <c r="AA573" s="132"/>
      <c r="AB573" s="132"/>
      <c r="AC573" s="132"/>
    </row>
    <row r="574" spans="1:29" ht="15" x14ac:dyDescent="0.3">
      <c r="A574" s="145"/>
      <c r="B574" s="145"/>
      <c r="C574" s="132"/>
      <c r="D574" s="132"/>
      <c r="E574" s="132"/>
      <c r="F574" s="132"/>
      <c r="G574" s="132"/>
      <c r="H574" s="132"/>
      <c r="I574" s="146"/>
      <c r="J574" s="132"/>
      <c r="K574" s="132"/>
      <c r="L574" s="132"/>
      <c r="M574" s="132"/>
      <c r="N574" s="132"/>
      <c r="O574" s="132"/>
      <c r="P574" s="132"/>
      <c r="Q574" s="132"/>
      <c r="R574" s="132"/>
      <c r="S574" s="132"/>
      <c r="T574" s="132"/>
      <c r="U574" s="132"/>
      <c r="V574" s="132"/>
      <c r="W574" s="132"/>
      <c r="X574" s="132"/>
      <c r="Y574" s="132"/>
      <c r="Z574" s="132"/>
      <c r="AA574" s="132"/>
      <c r="AB574" s="132"/>
      <c r="AC574" s="132"/>
    </row>
    <row r="575" spans="1:29" ht="15" x14ac:dyDescent="0.3">
      <c r="A575" s="145"/>
      <c r="B575" s="145"/>
      <c r="C575" s="132"/>
      <c r="D575" s="132"/>
      <c r="E575" s="132"/>
      <c r="F575" s="132"/>
      <c r="G575" s="132"/>
      <c r="H575" s="132"/>
      <c r="I575" s="146"/>
      <c r="J575" s="132"/>
      <c r="K575" s="132"/>
      <c r="L575" s="132"/>
      <c r="M575" s="132"/>
      <c r="N575" s="132"/>
      <c r="O575" s="132"/>
      <c r="P575" s="132"/>
      <c r="Q575" s="132"/>
      <c r="R575" s="132"/>
      <c r="S575" s="132"/>
      <c r="T575" s="132"/>
      <c r="U575" s="132"/>
      <c r="V575" s="132"/>
      <c r="W575" s="132"/>
      <c r="X575" s="132"/>
      <c r="Y575" s="132"/>
      <c r="Z575" s="132"/>
      <c r="AA575" s="132"/>
      <c r="AB575" s="132"/>
      <c r="AC575" s="132"/>
    </row>
    <row r="576" spans="1:29" ht="15" x14ac:dyDescent="0.3">
      <c r="A576" s="145"/>
      <c r="B576" s="145"/>
      <c r="C576" s="132"/>
      <c r="D576" s="132"/>
      <c r="E576" s="132"/>
      <c r="F576" s="132"/>
      <c r="G576" s="132"/>
      <c r="H576" s="132"/>
      <c r="I576" s="146"/>
      <c r="J576" s="132"/>
      <c r="K576" s="132"/>
      <c r="L576" s="132"/>
      <c r="M576" s="132"/>
      <c r="N576" s="132"/>
      <c r="O576" s="132"/>
      <c r="P576" s="132"/>
      <c r="Q576" s="132"/>
      <c r="R576" s="132"/>
      <c r="S576" s="132"/>
      <c r="T576" s="132"/>
      <c r="U576" s="132"/>
      <c r="V576" s="132"/>
      <c r="W576" s="132"/>
      <c r="X576" s="132"/>
      <c r="Y576" s="132"/>
      <c r="Z576" s="132"/>
      <c r="AA576" s="132"/>
      <c r="AB576" s="132"/>
      <c r="AC576" s="132"/>
    </row>
    <row r="577" spans="1:29" ht="15" x14ac:dyDescent="0.3">
      <c r="A577" s="145"/>
      <c r="B577" s="145"/>
      <c r="C577" s="132"/>
      <c r="D577" s="132"/>
      <c r="E577" s="132"/>
      <c r="F577" s="132"/>
      <c r="G577" s="132"/>
      <c r="H577" s="132"/>
      <c r="I577" s="146"/>
      <c r="J577" s="132"/>
      <c r="K577" s="132"/>
      <c r="L577" s="132"/>
      <c r="M577" s="132"/>
      <c r="N577" s="132"/>
      <c r="O577" s="132"/>
      <c r="P577" s="132"/>
      <c r="Q577" s="132"/>
      <c r="R577" s="132"/>
      <c r="S577" s="132"/>
      <c r="T577" s="132"/>
      <c r="U577" s="132"/>
      <c r="V577" s="132"/>
      <c r="W577" s="132"/>
      <c r="X577" s="132"/>
      <c r="Y577" s="132"/>
      <c r="Z577" s="132"/>
      <c r="AA577" s="132"/>
      <c r="AB577" s="132"/>
      <c r="AC577" s="132"/>
    </row>
    <row r="578" spans="1:29" ht="15" x14ac:dyDescent="0.3">
      <c r="A578" s="145"/>
      <c r="B578" s="145"/>
      <c r="C578" s="132"/>
      <c r="D578" s="132"/>
      <c r="E578" s="132"/>
      <c r="F578" s="132"/>
      <c r="G578" s="132"/>
      <c r="H578" s="132"/>
      <c r="I578" s="146"/>
      <c r="J578" s="132"/>
      <c r="K578" s="132"/>
      <c r="L578" s="132"/>
      <c r="M578" s="132"/>
      <c r="N578" s="132"/>
      <c r="O578" s="132"/>
      <c r="P578" s="132"/>
      <c r="Q578" s="132"/>
      <c r="R578" s="132"/>
      <c r="S578" s="132"/>
      <c r="T578" s="132"/>
      <c r="U578" s="132"/>
      <c r="V578" s="132"/>
      <c r="W578" s="132"/>
      <c r="X578" s="132"/>
      <c r="Y578" s="132"/>
      <c r="Z578" s="132"/>
      <c r="AA578" s="132"/>
      <c r="AB578" s="132"/>
      <c r="AC578" s="132"/>
    </row>
    <row r="579" spans="1:29" ht="15" x14ac:dyDescent="0.3">
      <c r="A579" s="145"/>
      <c r="B579" s="145"/>
      <c r="C579" s="132"/>
      <c r="D579" s="132"/>
      <c r="E579" s="132"/>
      <c r="F579" s="132"/>
      <c r="G579" s="132"/>
      <c r="H579" s="132"/>
      <c r="I579" s="146"/>
      <c r="J579" s="132"/>
      <c r="K579" s="132"/>
      <c r="L579" s="132"/>
      <c r="M579" s="132"/>
      <c r="N579" s="132"/>
      <c r="O579" s="132"/>
      <c r="P579" s="132"/>
      <c r="Q579" s="132"/>
      <c r="R579" s="132"/>
      <c r="S579" s="132"/>
      <c r="T579" s="132"/>
      <c r="U579" s="132"/>
      <c r="V579" s="132"/>
      <c r="W579" s="132"/>
      <c r="X579" s="132"/>
      <c r="Y579" s="132"/>
      <c r="Z579" s="132"/>
      <c r="AA579" s="132"/>
      <c r="AB579" s="132"/>
      <c r="AC579" s="132"/>
    </row>
    <row r="580" spans="1:29" ht="15" x14ac:dyDescent="0.3">
      <c r="A580" s="145"/>
      <c r="B580" s="145"/>
      <c r="C580" s="132"/>
      <c r="D580" s="132"/>
      <c r="E580" s="132"/>
      <c r="F580" s="132"/>
      <c r="G580" s="132"/>
      <c r="H580" s="132"/>
      <c r="I580" s="146"/>
      <c r="J580" s="132"/>
      <c r="K580" s="132"/>
      <c r="L580" s="132"/>
      <c r="M580" s="132"/>
      <c r="N580" s="132"/>
      <c r="O580" s="132"/>
      <c r="P580" s="132"/>
      <c r="Q580" s="132"/>
      <c r="R580" s="132"/>
      <c r="S580" s="132"/>
      <c r="T580" s="132"/>
      <c r="U580" s="132"/>
      <c r="V580" s="132"/>
      <c r="W580" s="132"/>
      <c r="X580" s="132"/>
      <c r="Y580" s="132"/>
      <c r="Z580" s="132"/>
      <c r="AA580" s="132"/>
      <c r="AB580" s="132"/>
      <c r="AC580" s="132"/>
    </row>
    <row r="581" spans="1:29" ht="15" x14ac:dyDescent="0.3">
      <c r="A581" s="145"/>
      <c r="B581" s="145"/>
      <c r="C581" s="132"/>
      <c r="D581" s="132"/>
      <c r="E581" s="132"/>
      <c r="F581" s="132"/>
      <c r="G581" s="132"/>
      <c r="H581" s="132"/>
      <c r="I581" s="146"/>
      <c r="J581" s="132"/>
      <c r="K581" s="132"/>
      <c r="L581" s="132"/>
      <c r="M581" s="132"/>
      <c r="N581" s="132"/>
      <c r="O581" s="132"/>
      <c r="P581" s="132"/>
      <c r="Q581" s="132"/>
      <c r="R581" s="132"/>
      <c r="S581" s="132"/>
      <c r="T581" s="132"/>
      <c r="U581" s="132"/>
      <c r="V581" s="132"/>
      <c r="W581" s="132"/>
      <c r="X581" s="132"/>
      <c r="Y581" s="132"/>
      <c r="Z581" s="132"/>
      <c r="AA581" s="132"/>
      <c r="AB581" s="132"/>
      <c r="AC581" s="132"/>
    </row>
    <row r="582" spans="1:29" ht="15" x14ac:dyDescent="0.3">
      <c r="A582" s="145"/>
      <c r="B582" s="145"/>
      <c r="C582" s="132"/>
      <c r="D582" s="132"/>
      <c r="E582" s="132"/>
      <c r="F582" s="132"/>
      <c r="G582" s="132"/>
      <c r="H582" s="132"/>
      <c r="I582" s="146"/>
      <c r="J582" s="132"/>
      <c r="K582" s="132"/>
      <c r="L582" s="132"/>
      <c r="M582" s="132"/>
      <c r="N582" s="132"/>
      <c r="O582" s="132"/>
      <c r="P582" s="132"/>
      <c r="Q582" s="132"/>
      <c r="R582" s="132"/>
      <c r="S582" s="132"/>
      <c r="T582" s="132"/>
      <c r="U582" s="132"/>
      <c r="V582" s="132"/>
      <c r="W582" s="132"/>
      <c r="X582" s="132"/>
      <c r="Y582" s="132"/>
      <c r="Z582" s="132"/>
      <c r="AA582" s="132"/>
      <c r="AB582" s="132"/>
      <c r="AC582" s="132"/>
    </row>
    <row r="583" spans="1:29" ht="15" x14ac:dyDescent="0.3">
      <c r="A583" s="145"/>
      <c r="B583" s="145"/>
      <c r="C583" s="132"/>
      <c r="D583" s="132"/>
      <c r="E583" s="132"/>
      <c r="F583" s="132"/>
      <c r="G583" s="132"/>
      <c r="H583" s="132"/>
      <c r="I583" s="146"/>
      <c r="J583" s="132"/>
      <c r="K583" s="132"/>
      <c r="L583" s="132"/>
      <c r="M583" s="132"/>
      <c r="N583" s="132"/>
      <c r="O583" s="132"/>
      <c r="P583" s="132"/>
      <c r="Q583" s="132"/>
      <c r="R583" s="132"/>
      <c r="S583" s="132"/>
      <c r="T583" s="132"/>
      <c r="U583" s="132"/>
      <c r="V583" s="132"/>
      <c r="W583" s="132"/>
      <c r="X583" s="132"/>
      <c r="Y583" s="132"/>
      <c r="Z583" s="132"/>
      <c r="AA583" s="132"/>
      <c r="AB583" s="132"/>
      <c r="AC583" s="132"/>
    </row>
    <row r="584" spans="1:29" ht="15" x14ac:dyDescent="0.3">
      <c r="A584" s="145"/>
      <c r="B584" s="145"/>
      <c r="C584" s="132"/>
      <c r="D584" s="132"/>
      <c r="E584" s="132"/>
      <c r="F584" s="132"/>
      <c r="G584" s="132"/>
      <c r="H584" s="132"/>
      <c r="I584" s="146"/>
      <c r="J584" s="132"/>
      <c r="K584" s="132"/>
      <c r="L584" s="132"/>
      <c r="M584" s="132"/>
      <c r="N584" s="132"/>
      <c r="O584" s="132"/>
      <c r="P584" s="132"/>
      <c r="Q584" s="132"/>
      <c r="R584" s="132"/>
      <c r="S584" s="132"/>
      <c r="T584" s="132"/>
      <c r="U584" s="132"/>
      <c r="V584" s="132"/>
      <c r="W584" s="132"/>
      <c r="X584" s="132"/>
      <c r="Y584" s="132"/>
      <c r="Z584" s="132"/>
      <c r="AA584" s="132"/>
      <c r="AB584" s="132"/>
      <c r="AC584" s="132"/>
    </row>
    <row r="585" spans="1:29" ht="15" x14ac:dyDescent="0.3">
      <c r="A585" s="145"/>
      <c r="B585" s="145"/>
      <c r="C585" s="132"/>
      <c r="D585" s="132"/>
      <c r="E585" s="132"/>
      <c r="F585" s="132"/>
      <c r="G585" s="132"/>
      <c r="H585" s="132"/>
      <c r="I585" s="146"/>
      <c r="J585" s="132"/>
      <c r="K585" s="132"/>
      <c r="L585" s="132"/>
      <c r="M585" s="132"/>
      <c r="N585" s="132"/>
      <c r="O585" s="132"/>
      <c r="P585" s="132"/>
      <c r="Q585" s="132"/>
      <c r="R585" s="132"/>
      <c r="S585" s="132"/>
      <c r="T585" s="132"/>
      <c r="U585" s="132"/>
      <c r="V585" s="132"/>
      <c r="W585" s="132"/>
      <c r="X585" s="132"/>
      <c r="Y585" s="132"/>
      <c r="Z585" s="132"/>
      <c r="AA585" s="132"/>
      <c r="AB585" s="132"/>
      <c r="AC585" s="132"/>
    </row>
    <row r="586" spans="1:29" ht="15" x14ac:dyDescent="0.3">
      <c r="A586" s="145"/>
      <c r="B586" s="145"/>
      <c r="C586" s="132"/>
      <c r="D586" s="132"/>
      <c r="E586" s="132"/>
      <c r="F586" s="132"/>
      <c r="G586" s="132"/>
      <c r="H586" s="132"/>
      <c r="I586" s="146"/>
      <c r="J586" s="132"/>
      <c r="K586" s="132"/>
      <c r="L586" s="132"/>
      <c r="M586" s="132"/>
      <c r="N586" s="132"/>
      <c r="O586" s="132"/>
      <c r="P586" s="132"/>
      <c r="Q586" s="132"/>
      <c r="R586" s="132"/>
      <c r="S586" s="132"/>
      <c r="T586" s="132"/>
      <c r="U586" s="132"/>
      <c r="V586" s="132"/>
      <c r="W586" s="132"/>
      <c r="X586" s="132"/>
      <c r="Y586" s="132"/>
      <c r="Z586" s="132"/>
      <c r="AA586" s="132"/>
      <c r="AB586" s="132"/>
      <c r="AC586" s="132"/>
    </row>
    <row r="587" spans="1:29" ht="15" x14ac:dyDescent="0.3">
      <c r="A587" s="145"/>
      <c r="B587" s="145"/>
      <c r="C587" s="132"/>
      <c r="D587" s="132"/>
      <c r="E587" s="132"/>
      <c r="F587" s="132"/>
      <c r="G587" s="132"/>
      <c r="H587" s="132"/>
      <c r="I587" s="146"/>
      <c r="J587" s="132"/>
      <c r="K587" s="132"/>
      <c r="L587" s="132"/>
      <c r="M587" s="132"/>
      <c r="N587" s="132"/>
      <c r="O587" s="132"/>
      <c r="P587" s="132"/>
      <c r="Q587" s="132"/>
      <c r="R587" s="132"/>
      <c r="S587" s="132"/>
      <c r="T587" s="132"/>
      <c r="U587" s="132"/>
      <c r="V587" s="132"/>
      <c r="W587" s="132"/>
      <c r="X587" s="132"/>
      <c r="Y587" s="132"/>
      <c r="Z587" s="132"/>
      <c r="AA587" s="132"/>
      <c r="AB587" s="132"/>
      <c r="AC587" s="132"/>
    </row>
    <row r="588" spans="1:29" ht="15" x14ac:dyDescent="0.3">
      <c r="A588" s="145"/>
      <c r="B588" s="145"/>
      <c r="C588" s="132"/>
      <c r="D588" s="132"/>
      <c r="E588" s="132"/>
      <c r="F588" s="132"/>
      <c r="G588" s="132"/>
      <c r="H588" s="132"/>
      <c r="I588" s="146"/>
      <c r="J588" s="132"/>
      <c r="K588" s="132"/>
      <c r="L588" s="132"/>
      <c r="M588" s="132"/>
      <c r="N588" s="132"/>
      <c r="O588" s="132"/>
      <c r="P588" s="132"/>
      <c r="Q588" s="132"/>
      <c r="R588" s="132"/>
      <c r="S588" s="132"/>
      <c r="T588" s="132"/>
      <c r="U588" s="132"/>
      <c r="V588" s="132"/>
      <c r="W588" s="132"/>
      <c r="X588" s="132"/>
      <c r="Y588" s="132"/>
      <c r="Z588" s="132"/>
      <c r="AA588" s="132"/>
      <c r="AB588" s="132"/>
      <c r="AC588" s="132"/>
    </row>
    <row r="589" spans="1:29" ht="15" x14ac:dyDescent="0.3">
      <c r="A589" s="145"/>
      <c r="B589" s="145"/>
      <c r="C589" s="132"/>
      <c r="D589" s="132"/>
      <c r="E589" s="132"/>
      <c r="F589" s="132"/>
      <c r="G589" s="132"/>
      <c r="H589" s="132"/>
      <c r="I589" s="146"/>
      <c r="J589" s="132"/>
      <c r="K589" s="132"/>
      <c r="L589" s="132"/>
      <c r="M589" s="132"/>
      <c r="N589" s="132"/>
      <c r="O589" s="132"/>
      <c r="P589" s="132"/>
      <c r="Q589" s="132"/>
      <c r="R589" s="132"/>
      <c r="S589" s="132"/>
      <c r="T589" s="132"/>
      <c r="U589" s="132"/>
      <c r="V589" s="132"/>
      <c r="W589" s="132"/>
      <c r="X589" s="132"/>
      <c r="Y589" s="132"/>
      <c r="Z589" s="132"/>
      <c r="AA589" s="132"/>
      <c r="AB589" s="132"/>
      <c r="AC589" s="132"/>
    </row>
    <row r="590" spans="1:29" ht="15" x14ac:dyDescent="0.3">
      <c r="A590" s="145"/>
      <c r="B590" s="145"/>
      <c r="C590" s="132"/>
      <c r="D590" s="132"/>
      <c r="E590" s="132"/>
      <c r="F590" s="132"/>
      <c r="G590" s="132"/>
      <c r="H590" s="132"/>
      <c r="I590" s="146"/>
      <c r="J590" s="132"/>
      <c r="K590" s="132"/>
      <c r="L590" s="132"/>
      <c r="M590" s="132"/>
      <c r="N590" s="132"/>
      <c r="O590" s="132"/>
      <c r="P590" s="132"/>
      <c r="Q590" s="132"/>
      <c r="R590" s="132"/>
      <c r="S590" s="132"/>
      <c r="T590" s="132"/>
      <c r="U590" s="132"/>
      <c r="V590" s="132"/>
      <c r="W590" s="132"/>
      <c r="X590" s="132"/>
      <c r="Y590" s="132"/>
      <c r="Z590" s="132"/>
      <c r="AA590" s="132"/>
      <c r="AB590" s="132"/>
      <c r="AC590" s="132"/>
    </row>
    <row r="591" spans="1:29" ht="15" x14ac:dyDescent="0.3">
      <c r="A591" s="145"/>
      <c r="B591" s="145"/>
      <c r="C591" s="132"/>
      <c r="D591" s="132"/>
      <c r="E591" s="132"/>
      <c r="F591" s="132"/>
      <c r="G591" s="132"/>
      <c r="H591" s="132"/>
      <c r="I591" s="146"/>
      <c r="J591" s="132"/>
      <c r="K591" s="132"/>
      <c r="L591" s="132"/>
      <c r="M591" s="132"/>
      <c r="N591" s="132"/>
      <c r="O591" s="132"/>
      <c r="P591" s="132"/>
      <c r="Q591" s="132"/>
      <c r="R591" s="132"/>
      <c r="S591" s="132"/>
      <c r="T591" s="132"/>
      <c r="U591" s="132"/>
      <c r="V591" s="132"/>
      <c r="W591" s="132"/>
      <c r="X591" s="132"/>
      <c r="Y591" s="132"/>
      <c r="Z591" s="132"/>
      <c r="AA591" s="132"/>
      <c r="AB591" s="132"/>
      <c r="AC591" s="132"/>
    </row>
    <row r="592" spans="1:29" ht="15" x14ac:dyDescent="0.3">
      <c r="A592" s="145"/>
      <c r="B592" s="145"/>
      <c r="C592" s="132"/>
      <c r="D592" s="132"/>
      <c r="E592" s="132"/>
      <c r="F592" s="132"/>
      <c r="G592" s="132"/>
      <c r="H592" s="132"/>
      <c r="I592" s="146"/>
      <c r="J592" s="132"/>
      <c r="K592" s="132"/>
      <c r="L592" s="132"/>
      <c r="M592" s="132"/>
      <c r="N592" s="132"/>
      <c r="O592" s="132"/>
      <c r="P592" s="132"/>
      <c r="Q592" s="132"/>
      <c r="R592" s="132"/>
      <c r="S592" s="132"/>
      <c r="T592" s="132"/>
      <c r="U592" s="132"/>
      <c r="V592" s="132"/>
      <c r="W592" s="132"/>
      <c r="X592" s="132"/>
      <c r="Y592" s="132"/>
      <c r="Z592" s="132"/>
      <c r="AA592" s="132"/>
      <c r="AB592" s="132"/>
      <c r="AC592" s="132"/>
    </row>
    <row r="593" spans="1:29" ht="15" x14ac:dyDescent="0.3">
      <c r="A593" s="145"/>
      <c r="B593" s="145"/>
      <c r="C593" s="132"/>
      <c r="D593" s="132"/>
      <c r="E593" s="132"/>
      <c r="F593" s="132"/>
      <c r="G593" s="132"/>
      <c r="H593" s="132"/>
      <c r="I593" s="146"/>
      <c r="J593" s="132"/>
      <c r="K593" s="132"/>
      <c r="L593" s="132"/>
      <c r="M593" s="132"/>
      <c r="N593" s="132"/>
      <c r="O593" s="132"/>
      <c r="P593" s="132"/>
      <c r="Q593" s="132"/>
      <c r="R593" s="132"/>
      <c r="S593" s="132"/>
      <c r="T593" s="132"/>
      <c r="U593" s="132"/>
      <c r="V593" s="132"/>
      <c r="W593" s="132"/>
      <c r="X593" s="132"/>
      <c r="Y593" s="132"/>
      <c r="Z593" s="132"/>
      <c r="AA593" s="132"/>
      <c r="AB593" s="132"/>
      <c r="AC593" s="132"/>
    </row>
    <row r="594" spans="1:29" ht="15" x14ac:dyDescent="0.3">
      <c r="A594" s="145"/>
      <c r="B594" s="145"/>
      <c r="C594" s="132"/>
      <c r="D594" s="132"/>
      <c r="E594" s="132"/>
      <c r="F594" s="132"/>
      <c r="G594" s="132"/>
      <c r="H594" s="132"/>
      <c r="I594" s="146"/>
      <c r="J594" s="132"/>
      <c r="K594" s="132"/>
      <c r="L594" s="132"/>
      <c r="M594" s="132"/>
      <c r="N594" s="132"/>
      <c r="O594" s="132"/>
      <c r="P594" s="132"/>
      <c r="Q594" s="132"/>
      <c r="R594" s="132"/>
      <c r="S594" s="132"/>
      <c r="T594" s="132"/>
      <c r="U594" s="132"/>
      <c r="V594" s="132"/>
      <c r="W594" s="132"/>
      <c r="X594" s="132"/>
      <c r="Y594" s="132"/>
      <c r="Z594" s="132"/>
      <c r="AA594" s="132"/>
      <c r="AB594" s="132"/>
      <c r="AC594" s="132"/>
    </row>
    <row r="595" spans="1:29" ht="15" x14ac:dyDescent="0.3">
      <c r="A595" s="145"/>
      <c r="B595" s="145"/>
      <c r="C595" s="132"/>
      <c r="D595" s="132"/>
      <c r="E595" s="132"/>
      <c r="F595" s="132"/>
      <c r="G595" s="132"/>
      <c r="H595" s="132"/>
      <c r="I595" s="146"/>
      <c r="J595" s="132"/>
      <c r="K595" s="132"/>
      <c r="L595" s="132"/>
      <c r="M595" s="132"/>
      <c r="N595" s="132"/>
      <c r="O595" s="132"/>
      <c r="P595" s="132"/>
      <c r="Q595" s="132"/>
      <c r="R595" s="132"/>
      <c r="S595" s="132"/>
      <c r="T595" s="132"/>
      <c r="U595" s="132"/>
      <c r="V595" s="132"/>
      <c r="W595" s="132"/>
      <c r="X595" s="132"/>
      <c r="Y595" s="132"/>
      <c r="Z595" s="132"/>
      <c r="AA595" s="132"/>
      <c r="AB595" s="132"/>
      <c r="AC595" s="132"/>
    </row>
    <row r="596" spans="1:29" ht="15" x14ac:dyDescent="0.3">
      <c r="A596" s="145"/>
      <c r="B596" s="145"/>
      <c r="C596" s="132"/>
      <c r="D596" s="132"/>
      <c r="E596" s="132"/>
      <c r="F596" s="132"/>
      <c r="G596" s="132"/>
      <c r="H596" s="132"/>
      <c r="I596" s="146"/>
      <c r="J596" s="132"/>
      <c r="K596" s="132"/>
      <c r="L596" s="132"/>
      <c r="M596" s="132"/>
      <c r="N596" s="132"/>
      <c r="O596" s="132"/>
      <c r="P596" s="132"/>
      <c r="Q596" s="132"/>
      <c r="R596" s="132"/>
      <c r="S596" s="132"/>
      <c r="T596" s="132"/>
      <c r="U596" s="132"/>
      <c r="V596" s="132"/>
      <c r="W596" s="132"/>
      <c r="X596" s="132"/>
      <c r="Y596" s="132"/>
      <c r="Z596" s="132"/>
      <c r="AA596" s="132"/>
      <c r="AB596" s="132"/>
      <c r="AC596" s="132"/>
    </row>
    <row r="597" spans="1:29" ht="15" x14ac:dyDescent="0.3">
      <c r="A597" s="145"/>
      <c r="B597" s="145"/>
      <c r="C597" s="132"/>
      <c r="D597" s="132"/>
      <c r="E597" s="132"/>
      <c r="F597" s="132"/>
      <c r="G597" s="132"/>
      <c r="H597" s="132"/>
      <c r="I597" s="146"/>
      <c r="J597" s="132"/>
      <c r="K597" s="132"/>
      <c r="L597" s="132"/>
      <c r="M597" s="132"/>
      <c r="N597" s="132"/>
      <c r="O597" s="132"/>
      <c r="P597" s="132"/>
      <c r="Q597" s="132"/>
      <c r="R597" s="132"/>
      <c r="S597" s="132"/>
      <c r="T597" s="132"/>
      <c r="U597" s="132"/>
      <c r="V597" s="132"/>
      <c r="W597" s="132"/>
      <c r="X597" s="132"/>
      <c r="Y597" s="132"/>
      <c r="Z597" s="132"/>
      <c r="AA597" s="132"/>
      <c r="AB597" s="132"/>
      <c r="AC597" s="132"/>
    </row>
    <row r="598" spans="1:29" ht="15" x14ac:dyDescent="0.3">
      <c r="A598" s="145"/>
      <c r="B598" s="145"/>
      <c r="C598" s="132"/>
      <c r="D598" s="132"/>
      <c r="E598" s="132"/>
      <c r="F598" s="132"/>
      <c r="G598" s="132"/>
      <c r="H598" s="132"/>
      <c r="I598" s="146"/>
      <c r="J598" s="132"/>
      <c r="K598" s="132"/>
      <c r="L598" s="132"/>
      <c r="M598" s="132"/>
      <c r="N598" s="132"/>
      <c r="O598" s="132"/>
      <c r="P598" s="132"/>
      <c r="Q598" s="132"/>
      <c r="R598" s="132"/>
      <c r="S598" s="132"/>
      <c r="T598" s="132"/>
      <c r="U598" s="132"/>
      <c r="V598" s="132"/>
      <c r="W598" s="132"/>
      <c r="X598" s="132"/>
      <c r="Y598" s="132"/>
      <c r="Z598" s="132"/>
      <c r="AA598" s="132"/>
      <c r="AB598" s="132"/>
      <c r="AC598" s="132"/>
    </row>
    <row r="599" spans="1:29" ht="15" x14ac:dyDescent="0.3">
      <c r="A599" s="145"/>
      <c r="B599" s="145"/>
      <c r="C599" s="132"/>
      <c r="D599" s="132"/>
      <c r="E599" s="132"/>
      <c r="F599" s="132"/>
      <c r="G599" s="132"/>
      <c r="H599" s="132"/>
      <c r="I599" s="146"/>
      <c r="J599" s="132"/>
      <c r="K599" s="132"/>
      <c r="L599" s="132"/>
      <c r="M599" s="132"/>
      <c r="N599" s="132"/>
      <c r="O599" s="132"/>
      <c r="P599" s="132"/>
      <c r="Q599" s="132"/>
      <c r="R599" s="132"/>
      <c r="S599" s="132"/>
      <c r="T599" s="132"/>
      <c r="U599" s="132"/>
      <c r="V599" s="132"/>
      <c r="W599" s="132"/>
      <c r="X599" s="132"/>
      <c r="Y599" s="132"/>
      <c r="Z599" s="132"/>
      <c r="AA599" s="132"/>
      <c r="AB599" s="132"/>
      <c r="AC599" s="132"/>
    </row>
    <row r="600" spans="1:29" ht="15" x14ac:dyDescent="0.3">
      <c r="A600" s="145"/>
      <c r="B600" s="145"/>
      <c r="C600" s="132"/>
      <c r="D600" s="132"/>
      <c r="E600" s="132"/>
      <c r="F600" s="132"/>
      <c r="G600" s="132"/>
      <c r="H600" s="132"/>
      <c r="I600" s="146"/>
      <c r="J600" s="132"/>
      <c r="K600" s="132"/>
      <c r="L600" s="132"/>
      <c r="M600" s="132"/>
      <c r="N600" s="132"/>
      <c r="O600" s="132"/>
      <c r="P600" s="132"/>
      <c r="Q600" s="132"/>
      <c r="R600" s="132"/>
      <c r="S600" s="132"/>
      <c r="T600" s="132"/>
      <c r="U600" s="132"/>
      <c r="V600" s="132"/>
      <c r="W600" s="132"/>
      <c r="X600" s="132"/>
      <c r="Y600" s="132"/>
      <c r="Z600" s="132"/>
      <c r="AA600" s="132"/>
      <c r="AB600" s="132"/>
      <c r="AC600" s="132"/>
    </row>
    <row r="601" spans="1:29" ht="15" x14ac:dyDescent="0.3">
      <c r="A601" s="145"/>
      <c r="B601" s="145"/>
      <c r="C601" s="132"/>
      <c r="D601" s="132"/>
      <c r="E601" s="132"/>
      <c r="F601" s="132"/>
      <c r="G601" s="132"/>
      <c r="H601" s="132"/>
      <c r="I601" s="146"/>
      <c r="J601" s="132"/>
      <c r="K601" s="132"/>
      <c r="L601" s="132"/>
      <c r="M601" s="132"/>
      <c r="N601" s="132"/>
      <c r="O601" s="132"/>
      <c r="P601" s="132"/>
      <c r="Q601" s="132"/>
      <c r="R601" s="132"/>
      <c r="S601" s="132"/>
      <c r="T601" s="132"/>
      <c r="U601" s="132"/>
      <c r="V601" s="132"/>
      <c r="W601" s="132"/>
      <c r="X601" s="132"/>
      <c r="Y601" s="132"/>
      <c r="Z601" s="132"/>
      <c r="AA601" s="132"/>
      <c r="AB601" s="132"/>
      <c r="AC601" s="132"/>
    </row>
    <row r="602" spans="1:29" ht="15" x14ac:dyDescent="0.3">
      <c r="A602" s="145"/>
      <c r="B602" s="145"/>
      <c r="C602" s="132"/>
      <c r="D602" s="132"/>
      <c r="E602" s="132"/>
      <c r="F602" s="132"/>
      <c r="G602" s="132"/>
      <c r="H602" s="132"/>
      <c r="I602" s="146"/>
      <c r="J602" s="132"/>
      <c r="K602" s="132"/>
      <c r="L602" s="132"/>
      <c r="M602" s="132"/>
      <c r="N602" s="132"/>
      <c r="O602" s="132"/>
      <c r="P602" s="132"/>
      <c r="Q602" s="132"/>
      <c r="R602" s="132"/>
      <c r="S602" s="132"/>
      <c r="T602" s="132"/>
      <c r="U602" s="132"/>
      <c r="V602" s="132"/>
      <c r="W602" s="132"/>
      <c r="X602" s="132"/>
      <c r="Y602" s="132"/>
      <c r="Z602" s="132"/>
      <c r="AA602" s="132"/>
      <c r="AB602" s="132"/>
      <c r="AC602" s="132"/>
    </row>
    <row r="603" spans="1:29" ht="15" x14ac:dyDescent="0.3">
      <c r="A603" s="145"/>
      <c r="B603" s="145"/>
      <c r="C603" s="132"/>
      <c r="D603" s="132"/>
      <c r="E603" s="132"/>
      <c r="F603" s="132"/>
      <c r="G603" s="132"/>
      <c r="H603" s="132"/>
      <c r="I603" s="146"/>
      <c r="J603" s="132"/>
      <c r="K603" s="132"/>
      <c r="L603" s="132"/>
      <c r="M603" s="132"/>
      <c r="N603" s="132"/>
      <c r="O603" s="132"/>
      <c r="P603" s="132"/>
      <c r="Q603" s="132"/>
      <c r="R603" s="132"/>
      <c r="S603" s="132"/>
      <c r="T603" s="132"/>
      <c r="U603" s="132"/>
      <c r="V603" s="132"/>
      <c r="W603" s="132"/>
      <c r="X603" s="132"/>
      <c r="Y603" s="132"/>
      <c r="Z603" s="132"/>
      <c r="AA603" s="132"/>
      <c r="AB603" s="132"/>
      <c r="AC603" s="132"/>
    </row>
    <row r="604" spans="1:29" ht="15" x14ac:dyDescent="0.3">
      <c r="A604" s="145"/>
      <c r="B604" s="145"/>
      <c r="C604" s="132"/>
      <c r="D604" s="132"/>
      <c r="E604" s="132"/>
      <c r="F604" s="132"/>
      <c r="G604" s="132"/>
      <c r="H604" s="132"/>
      <c r="I604" s="146"/>
      <c r="J604" s="132"/>
      <c r="K604" s="132"/>
      <c r="L604" s="132"/>
      <c r="M604" s="132"/>
      <c r="N604" s="132"/>
      <c r="O604" s="132"/>
      <c r="P604" s="132"/>
      <c r="Q604" s="132"/>
      <c r="R604" s="132"/>
      <c r="S604" s="132"/>
      <c r="T604" s="132"/>
      <c r="U604" s="132"/>
      <c r="V604" s="132"/>
      <c r="W604" s="132"/>
      <c r="X604" s="132"/>
      <c r="Y604" s="132"/>
      <c r="Z604" s="132"/>
      <c r="AA604" s="132"/>
      <c r="AB604" s="132"/>
      <c r="AC604" s="132"/>
    </row>
    <row r="605" spans="1:29" ht="15" x14ac:dyDescent="0.3">
      <c r="A605" s="145"/>
      <c r="B605" s="145"/>
      <c r="C605" s="132"/>
      <c r="D605" s="132"/>
      <c r="E605" s="132"/>
      <c r="F605" s="132"/>
      <c r="G605" s="132"/>
      <c r="H605" s="132"/>
      <c r="I605" s="146"/>
      <c r="J605" s="132"/>
      <c r="K605" s="132"/>
      <c r="L605" s="132"/>
      <c r="M605" s="132"/>
      <c r="N605" s="132"/>
      <c r="O605" s="132"/>
      <c r="P605" s="132"/>
      <c r="Q605" s="132"/>
      <c r="R605" s="132"/>
      <c r="S605" s="132"/>
      <c r="T605" s="132"/>
      <c r="U605" s="132"/>
      <c r="V605" s="132"/>
      <c r="W605" s="132"/>
      <c r="X605" s="132"/>
      <c r="Y605" s="132"/>
      <c r="Z605" s="132"/>
      <c r="AA605" s="132"/>
      <c r="AB605" s="132"/>
      <c r="AC605" s="132"/>
    </row>
    <row r="606" spans="1:29" ht="15" x14ac:dyDescent="0.3">
      <c r="A606" s="145"/>
      <c r="B606" s="145"/>
      <c r="C606" s="132"/>
      <c r="D606" s="132"/>
      <c r="E606" s="132"/>
      <c r="F606" s="132"/>
      <c r="G606" s="132"/>
      <c r="H606" s="132"/>
      <c r="I606" s="146"/>
      <c r="J606" s="132"/>
      <c r="K606" s="132"/>
      <c r="L606" s="132"/>
      <c r="M606" s="132"/>
      <c r="N606" s="132"/>
      <c r="O606" s="132"/>
      <c r="P606" s="132"/>
      <c r="Q606" s="132"/>
      <c r="R606" s="132"/>
      <c r="S606" s="132"/>
      <c r="T606" s="132"/>
      <c r="U606" s="132"/>
      <c r="V606" s="132"/>
      <c r="W606" s="132"/>
      <c r="X606" s="132"/>
      <c r="Y606" s="132"/>
      <c r="Z606" s="132"/>
      <c r="AA606" s="132"/>
      <c r="AB606" s="132"/>
      <c r="AC606" s="132"/>
    </row>
    <row r="607" spans="1:29" ht="15" x14ac:dyDescent="0.3">
      <c r="A607" s="145"/>
      <c r="B607" s="145"/>
      <c r="C607" s="132"/>
      <c r="D607" s="132"/>
      <c r="E607" s="132"/>
      <c r="F607" s="132"/>
      <c r="G607" s="132"/>
      <c r="H607" s="132"/>
      <c r="I607" s="146"/>
      <c r="J607" s="132"/>
      <c r="K607" s="132"/>
      <c r="L607" s="132"/>
      <c r="M607" s="132"/>
      <c r="N607" s="132"/>
      <c r="O607" s="132"/>
      <c r="P607" s="132"/>
      <c r="Q607" s="132"/>
      <c r="R607" s="132"/>
      <c r="S607" s="132"/>
      <c r="T607" s="132"/>
      <c r="U607" s="132"/>
      <c r="V607" s="132"/>
      <c r="W607" s="132"/>
      <c r="X607" s="132"/>
      <c r="Y607" s="132"/>
      <c r="Z607" s="132"/>
      <c r="AA607" s="132"/>
      <c r="AB607" s="132"/>
      <c r="AC607" s="132"/>
    </row>
    <row r="608" spans="1:29" ht="15" x14ac:dyDescent="0.3">
      <c r="A608" s="145"/>
      <c r="B608" s="145"/>
      <c r="C608" s="132"/>
      <c r="D608" s="132"/>
      <c r="E608" s="132"/>
      <c r="F608" s="132"/>
      <c r="G608" s="132"/>
      <c r="H608" s="132"/>
      <c r="I608" s="146"/>
      <c r="J608" s="132"/>
      <c r="K608" s="132"/>
      <c r="L608" s="132"/>
      <c r="M608" s="132"/>
      <c r="N608" s="132"/>
      <c r="O608" s="132"/>
      <c r="P608" s="132"/>
      <c r="Q608" s="132"/>
      <c r="R608" s="132"/>
      <c r="S608" s="132"/>
      <c r="T608" s="132"/>
      <c r="U608" s="132"/>
      <c r="V608" s="132"/>
      <c r="W608" s="132"/>
      <c r="X608" s="132"/>
      <c r="Y608" s="132"/>
      <c r="Z608" s="132"/>
      <c r="AA608" s="132"/>
      <c r="AB608" s="132"/>
      <c r="AC608" s="132"/>
    </row>
    <row r="609" spans="1:29" ht="15" x14ac:dyDescent="0.3">
      <c r="A609" s="145"/>
      <c r="B609" s="145"/>
      <c r="C609" s="132"/>
      <c r="D609" s="132"/>
      <c r="E609" s="132"/>
      <c r="F609" s="132"/>
      <c r="G609" s="132"/>
      <c r="H609" s="132"/>
      <c r="I609" s="146"/>
      <c r="J609" s="132"/>
      <c r="K609" s="132"/>
      <c r="L609" s="132"/>
      <c r="M609" s="132"/>
      <c r="N609" s="132"/>
      <c r="O609" s="132"/>
      <c r="P609" s="132"/>
      <c r="Q609" s="132"/>
      <c r="R609" s="132"/>
      <c r="S609" s="132"/>
      <c r="T609" s="132"/>
      <c r="U609" s="132"/>
      <c r="V609" s="132"/>
      <c r="W609" s="132"/>
      <c r="X609" s="132"/>
      <c r="Y609" s="132"/>
      <c r="Z609" s="132"/>
      <c r="AA609" s="132"/>
      <c r="AB609" s="132"/>
      <c r="AC609" s="132"/>
    </row>
    <row r="610" spans="1:29" ht="15" x14ac:dyDescent="0.3">
      <c r="A610" s="145"/>
      <c r="B610" s="145"/>
      <c r="C610" s="132"/>
      <c r="D610" s="132"/>
      <c r="E610" s="132"/>
      <c r="F610" s="132"/>
      <c r="G610" s="132"/>
      <c r="H610" s="132"/>
      <c r="I610" s="146"/>
      <c r="J610" s="132"/>
      <c r="K610" s="132"/>
      <c r="L610" s="132"/>
      <c r="M610" s="132"/>
      <c r="N610" s="132"/>
      <c r="O610" s="132"/>
      <c r="P610" s="132"/>
      <c r="Q610" s="132"/>
      <c r="R610" s="132"/>
      <c r="S610" s="132"/>
      <c r="T610" s="132"/>
      <c r="U610" s="132"/>
      <c r="V610" s="132"/>
      <c r="W610" s="132"/>
      <c r="X610" s="132"/>
      <c r="Y610" s="132"/>
      <c r="Z610" s="132"/>
      <c r="AA610" s="132"/>
      <c r="AB610" s="132"/>
      <c r="AC610" s="132"/>
    </row>
    <row r="611" spans="1:29" ht="15" x14ac:dyDescent="0.3">
      <c r="A611" s="145"/>
      <c r="B611" s="145"/>
      <c r="C611" s="132"/>
      <c r="D611" s="132"/>
      <c r="E611" s="132"/>
      <c r="F611" s="132"/>
      <c r="G611" s="132"/>
      <c r="H611" s="132"/>
      <c r="I611" s="146"/>
      <c r="J611" s="132"/>
      <c r="K611" s="132"/>
      <c r="L611" s="132"/>
      <c r="M611" s="132"/>
      <c r="N611" s="132"/>
      <c r="O611" s="132"/>
      <c r="P611" s="132"/>
      <c r="Q611" s="132"/>
      <c r="R611" s="132"/>
      <c r="S611" s="132"/>
      <c r="T611" s="132"/>
      <c r="U611" s="132"/>
      <c r="V611" s="132"/>
      <c r="W611" s="132"/>
      <c r="X611" s="132"/>
      <c r="Y611" s="132"/>
      <c r="Z611" s="132"/>
      <c r="AA611" s="132"/>
      <c r="AB611" s="132"/>
      <c r="AC611" s="132"/>
    </row>
    <row r="612" spans="1:29" ht="15" x14ac:dyDescent="0.3">
      <c r="A612" s="145"/>
      <c r="B612" s="145"/>
      <c r="C612" s="132"/>
      <c r="D612" s="132"/>
      <c r="E612" s="132"/>
      <c r="F612" s="132"/>
      <c r="G612" s="132"/>
      <c r="H612" s="132"/>
      <c r="I612" s="146"/>
      <c r="J612" s="132"/>
      <c r="K612" s="132"/>
      <c r="L612" s="132"/>
      <c r="M612" s="132"/>
      <c r="N612" s="132"/>
      <c r="O612" s="132"/>
      <c r="P612" s="132"/>
      <c r="Q612" s="132"/>
      <c r="R612" s="132"/>
      <c r="S612" s="132"/>
      <c r="T612" s="132"/>
      <c r="U612" s="132"/>
      <c r="V612" s="132"/>
      <c r="W612" s="132"/>
      <c r="X612" s="132"/>
      <c r="Y612" s="132"/>
      <c r="Z612" s="132"/>
      <c r="AA612" s="132"/>
      <c r="AB612" s="132"/>
      <c r="AC612" s="132"/>
    </row>
    <row r="613" spans="1:29" ht="15" x14ac:dyDescent="0.3">
      <c r="A613" s="145"/>
      <c r="B613" s="145"/>
      <c r="C613" s="132"/>
      <c r="D613" s="132"/>
      <c r="E613" s="132"/>
      <c r="F613" s="132"/>
      <c r="G613" s="132"/>
      <c r="H613" s="132"/>
      <c r="I613" s="146"/>
      <c r="J613" s="132"/>
      <c r="K613" s="132"/>
      <c r="L613" s="132"/>
      <c r="M613" s="132"/>
      <c r="N613" s="132"/>
      <c r="O613" s="132"/>
      <c r="P613" s="132"/>
      <c r="Q613" s="132"/>
      <c r="R613" s="132"/>
      <c r="S613" s="132"/>
      <c r="T613" s="132"/>
      <c r="U613" s="132"/>
      <c r="V613" s="132"/>
      <c r="W613" s="132"/>
      <c r="X613" s="132"/>
      <c r="Y613" s="132"/>
      <c r="Z613" s="132"/>
      <c r="AA613" s="132"/>
      <c r="AB613" s="132"/>
      <c r="AC613" s="132"/>
    </row>
    <row r="614" spans="1:29" ht="15" x14ac:dyDescent="0.3">
      <c r="A614" s="145"/>
      <c r="B614" s="145"/>
      <c r="C614" s="132"/>
      <c r="D614" s="132"/>
      <c r="E614" s="132"/>
      <c r="F614" s="132"/>
      <c r="G614" s="132"/>
      <c r="H614" s="132"/>
      <c r="I614" s="146"/>
      <c r="J614" s="132"/>
      <c r="K614" s="132"/>
      <c r="L614" s="132"/>
      <c r="M614" s="132"/>
      <c r="N614" s="132"/>
      <c r="O614" s="132"/>
      <c r="P614" s="132"/>
      <c r="Q614" s="132"/>
      <c r="R614" s="132"/>
      <c r="S614" s="132"/>
      <c r="T614" s="132"/>
      <c r="U614" s="132"/>
      <c r="V614" s="132"/>
      <c r="W614" s="132"/>
      <c r="X614" s="132"/>
      <c r="Y614" s="132"/>
      <c r="Z614" s="132"/>
      <c r="AA614" s="132"/>
      <c r="AB614" s="132"/>
      <c r="AC614" s="132"/>
    </row>
    <row r="615" spans="1:29" ht="15" x14ac:dyDescent="0.3">
      <c r="A615" s="145"/>
      <c r="B615" s="145"/>
      <c r="C615" s="132"/>
      <c r="D615" s="132"/>
      <c r="E615" s="132"/>
      <c r="F615" s="132"/>
      <c r="G615" s="132"/>
      <c r="H615" s="132"/>
      <c r="I615" s="146"/>
      <c r="J615" s="132"/>
      <c r="K615" s="132"/>
      <c r="L615" s="132"/>
      <c r="M615" s="132"/>
      <c r="N615" s="132"/>
      <c r="O615" s="132"/>
      <c r="P615" s="132"/>
      <c r="Q615" s="132"/>
      <c r="R615" s="132"/>
      <c r="S615" s="132"/>
      <c r="T615" s="132"/>
      <c r="U615" s="132"/>
      <c r="V615" s="132"/>
      <c r="W615" s="132"/>
      <c r="X615" s="132"/>
      <c r="Y615" s="132"/>
      <c r="Z615" s="132"/>
      <c r="AA615" s="132"/>
      <c r="AB615" s="132"/>
      <c r="AC615" s="132"/>
    </row>
    <row r="616" spans="1:29" ht="15" x14ac:dyDescent="0.3">
      <c r="A616" s="145"/>
      <c r="B616" s="145"/>
      <c r="C616" s="132"/>
      <c r="D616" s="132"/>
      <c r="E616" s="132"/>
      <c r="F616" s="132"/>
      <c r="G616" s="132"/>
      <c r="H616" s="132"/>
      <c r="I616" s="146"/>
      <c r="J616" s="132"/>
      <c r="K616" s="132"/>
      <c r="L616" s="132"/>
      <c r="M616" s="132"/>
      <c r="N616" s="132"/>
      <c r="O616" s="132"/>
      <c r="P616" s="132"/>
      <c r="Q616" s="132"/>
      <c r="R616" s="132"/>
      <c r="S616" s="132"/>
      <c r="T616" s="132"/>
      <c r="U616" s="132"/>
      <c r="V616" s="132"/>
      <c r="W616" s="132"/>
      <c r="X616" s="132"/>
      <c r="Y616" s="132"/>
      <c r="Z616" s="132"/>
      <c r="AA616" s="132"/>
      <c r="AB616" s="132"/>
      <c r="AC616" s="132"/>
    </row>
    <row r="617" spans="1:29" ht="15" x14ac:dyDescent="0.3">
      <c r="A617" s="145"/>
      <c r="B617" s="145"/>
      <c r="C617" s="132"/>
      <c r="D617" s="132"/>
      <c r="E617" s="132"/>
      <c r="F617" s="132"/>
      <c r="G617" s="132"/>
      <c r="H617" s="132"/>
      <c r="I617" s="146"/>
      <c r="J617" s="132"/>
      <c r="K617" s="132"/>
      <c r="L617" s="132"/>
      <c r="M617" s="132"/>
      <c r="N617" s="132"/>
      <c r="O617" s="132"/>
      <c r="P617" s="132"/>
      <c r="Q617" s="132"/>
      <c r="R617" s="132"/>
      <c r="S617" s="132"/>
      <c r="T617" s="132"/>
      <c r="U617" s="132"/>
      <c r="V617" s="132"/>
      <c r="W617" s="132"/>
      <c r="X617" s="132"/>
      <c r="Y617" s="132"/>
      <c r="Z617" s="132"/>
      <c r="AA617" s="132"/>
      <c r="AB617" s="132"/>
      <c r="AC617" s="132"/>
    </row>
    <row r="618" spans="1:29" ht="15" x14ac:dyDescent="0.3">
      <c r="A618" s="145"/>
      <c r="B618" s="145"/>
      <c r="C618" s="132"/>
      <c r="D618" s="132"/>
      <c r="E618" s="132"/>
      <c r="F618" s="132"/>
      <c r="G618" s="132"/>
      <c r="H618" s="132"/>
      <c r="I618" s="146"/>
      <c r="J618" s="132"/>
      <c r="K618" s="132"/>
      <c r="L618" s="132"/>
      <c r="M618" s="132"/>
      <c r="N618" s="132"/>
      <c r="O618" s="132"/>
      <c r="P618" s="132"/>
      <c r="Q618" s="132"/>
      <c r="R618" s="132"/>
      <c r="S618" s="132"/>
      <c r="T618" s="132"/>
      <c r="U618" s="132"/>
      <c r="V618" s="132"/>
      <c r="W618" s="132"/>
      <c r="X618" s="132"/>
      <c r="Y618" s="132"/>
      <c r="Z618" s="132"/>
      <c r="AA618" s="132"/>
      <c r="AB618" s="132"/>
      <c r="AC618" s="132"/>
    </row>
    <row r="619" spans="1:29" ht="15" x14ac:dyDescent="0.3">
      <c r="A619" s="145"/>
      <c r="B619" s="145"/>
      <c r="C619" s="132"/>
      <c r="D619" s="132"/>
      <c r="E619" s="132"/>
      <c r="F619" s="132"/>
      <c r="G619" s="132"/>
      <c r="H619" s="132"/>
      <c r="I619" s="146"/>
      <c r="J619" s="132"/>
      <c r="K619" s="132"/>
      <c r="L619" s="132"/>
      <c r="M619" s="132"/>
      <c r="N619" s="132"/>
      <c r="O619" s="132"/>
      <c r="P619" s="132"/>
      <c r="Q619" s="132"/>
      <c r="R619" s="132"/>
      <c r="S619" s="132"/>
      <c r="T619" s="132"/>
      <c r="U619" s="132"/>
      <c r="V619" s="132"/>
      <c r="W619" s="132"/>
      <c r="X619" s="132"/>
      <c r="Y619" s="132"/>
      <c r="Z619" s="132"/>
      <c r="AA619" s="132"/>
      <c r="AB619" s="132"/>
      <c r="AC619" s="132"/>
    </row>
    <row r="620" spans="1:29" ht="15" x14ac:dyDescent="0.3">
      <c r="A620" s="145"/>
      <c r="B620" s="145"/>
      <c r="C620" s="132"/>
      <c r="D620" s="132"/>
      <c r="E620" s="132"/>
      <c r="F620" s="132"/>
      <c r="G620" s="132"/>
      <c r="H620" s="132"/>
      <c r="I620" s="146"/>
      <c r="J620" s="132"/>
      <c r="K620" s="132"/>
      <c r="L620" s="132"/>
      <c r="M620" s="132"/>
      <c r="N620" s="132"/>
      <c r="O620" s="132"/>
      <c r="P620" s="132"/>
      <c r="Q620" s="132"/>
      <c r="R620" s="132"/>
      <c r="S620" s="132"/>
      <c r="T620" s="132"/>
      <c r="U620" s="132"/>
      <c r="V620" s="132"/>
      <c r="W620" s="132"/>
      <c r="X620" s="132"/>
      <c r="Y620" s="132"/>
      <c r="Z620" s="132"/>
      <c r="AA620" s="132"/>
      <c r="AB620" s="132"/>
      <c r="AC620" s="132"/>
    </row>
    <row r="621" spans="1:29" ht="15" x14ac:dyDescent="0.3">
      <c r="A621" s="145"/>
      <c r="B621" s="145"/>
      <c r="C621" s="132"/>
      <c r="D621" s="132"/>
      <c r="E621" s="132"/>
      <c r="F621" s="132"/>
      <c r="G621" s="132"/>
      <c r="H621" s="132"/>
      <c r="I621" s="146"/>
      <c r="J621" s="132"/>
      <c r="K621" s="132"/>
      <c r="L621" s="132"/>
      <c r="M621" s="132"/>
      <c r="N621" s="132"/>
      <c r="O621" s="132"/>
      <c r="P621" s="132"/>
      <c r="Q621" s="132"/>
      <c r="R621" s="132"/>
      <c r="S621" s="132"/>
      <c r="T621" s="132"/>
      <c r="U621" s="132"/>
      <c r="V621" s="132"/>
      <c r="W621" s="132"/>
      <c r="X621" s="132"/>
      <c r="Y621" s="132"/>
      <c r="Z621" s="132"/>
      <c r="AA621" s="132"/>
      <c r="AB621" s="132"/>
      <c r="AC621" s="132"/>
    </row>
    <row r="622" spans="1:29" ht="15" x14ac:dyDescent="0.3">
      <c r="A622" s="145"/>
      <c r="B622" s="145"/>
      <c r="C622" s="132"/>
      <c r="D622" s="132"/>
      <c r="E622" s="132"/>
      <c r="F622" s="132"/>
      <c r="G622" s="132"/>
      <c r="H622" s="132"/>
      <c r="I622" s="146"/>
      <c r="J622" s="132"/>
      <c r="K622" s="132"/>
      <c r="L622" s="132"/>
      <c r="M622" s="132"/>
      <c r="N622" s="132"/>
      <c r="O622" s="132"/>
      <c r="P622" s="132"/>
      <c r="Q622" s="132"/>
      <c r="R622" s="132"/>
      <c r="S622" s="132"/>
      <c r="T622" s="132"/>
      <c r="U622" s="132"/>
      <c r="V622" s="132"/>
      <c r="W622" s="132"/>
      <c r="X622" s="132"/>
      <c r="Y622" s="132"/>
      <c r="Z622" s="132"/>
      <c r="AA622" s="132"/>
      <c r="AB622" s="132"/>
      <c r="AC622" s="132"/>
    </row>
    <row r="623" spans="1:29" ht="15" x14ac:dyDescent="0.3">
      <c r="A623" s="145"/>
      <c r="B623" s="145"/>
      <c r="C623" s="132"/>
      <c r="D623" s="132"/>
      <c r="E623" s="132"/>
      <c r="F623" s="132"/>
      <c r="G623" s="132"/>
      <c r="H623" s="132"/>
      <c r="I623" s="146"/>
      <c r="J623" s="132"/>
      <c r="K623" s="132"/>
      <c r="L623" s="132"/>
      <c r="M623" s="132"/>
      <c r="N623" s="132"/>
      <c r="O623" s="132"/>
      <c r="P623" s="132"/>
      <c r="Q623" s="132"/>
      <c r="R623" s="132"/>
      <c r="S623" s="132"/>
      <c r="T623" s="132"/>
      <c r="U623" s="132"/>
      <c r="V623" s="132"/>
      <c r="W623" s="132"/>
      <c r="X623" s="132"/>
      <c r="Y623" s="132"/>
      <c r="Z623" s="132"/>
      <c r="AA623" s="132"/>
      <c r="AB623" s="132"/>
      <c r="AC623" s="132"/>
    </row>
    <row r="624" spans="1:29" ht="15" x14ac:dyDescent="0.3">
      <c r="A624" s="145"/>
      <c r="B624" s="145"/>
      <c r="C624" s="132"/>
      <c r="D624" s="132"/>
      <c r="E624" s="132"/>
      <c r="F624" s="132"/>
      <c r="G624" s="132"/>
      <c r="H624" s="132"/>
      <c r="I624" s="146"/>
      <c r="J624" s="132"/>
      <c r="K624" s="132"/>
      <c r="L624" s="132"/>
      <c r="M624" s="132"/>
      <c r="N624" s="132"/>
      <c r="O624" s="132"/>
      <c r="P624" s="132"/>
      <c r="Q624" s="132"/>
      <c r="R624" s="132"/>
      <c r="S624" s="132"/>
      <c r="T624" s="132"/>
      <c r="U624" s="132"/>
      <c r="V624" s="132"/>
      <c r="W624" s="132"/>
      <c r="X624" s="132"/>
      <c r="Y624" s="132"/>
      <c r="Z624" s="132"/>
      <c r="AA624" s="132"/>
      <c r="AB624" s="132"/>
      <c r="AC624" s="132"/>
    </row>
    <row r="625" spans="1:29" ht="15" x14ac:dyDescent="0.3">
      <c r="A625" s="145"/>
      <c r="B625" s="145"/>
      <c r="C625" s="132"/>
      <c r="D625" s="132"/>
      <c r="E625" s="132"/>
      <c r="F625" s="132"/>
      <c r="G625" s="132"/>
      <c r="H625" s="132"/>
      <c r="I625" s="146"/>
      <c r="J625" s="132"/>
      <c r="K625" s="132"/>
      <c r="L625" s="132"/>
      <c r="M625" s="132"/>
      <c r="N625" s="132"/>
      <c r="O625" s="132"/>
      <c r="P625" s="132"/>
      <c r="Q625" s="132"/>
      <c r="R625" s="132"/>
      <c r="S625" s="132"/>
      <c r="T625" s="132"/>
      <c r="U625" s="132"/>
      <c r="V625" s="132"/>
      <c r="W625" s="132"/>
      <c r="X625" s="132"/>
      <c r="Y625" s="132"/>
      <c r="Z625" s="132"/>
      <c r="AA625" s="132"/>
      <c r="AB625" s="132"/>
      <c r="AC625" s="132"/>
    </row>
    <row r="626" spans="1:29" ht="15" x14ac:dyDescent="0.3">
      <c r="A626" s="145"/>
      <c r="B626" s="145"/>
      <c r="C626" s="132"/>
      <c r="D626" s="132"/>
      <c r="E626" s="132"/>
      <c r="F626" s="132"/>
      <c r="G626" s="132"/>
      <c r="H626" s="132"/>
      <c r="I626" s="146"/>
      <c r="J626" s="132"/>
      <c r="K626" s="132"/>
      <c r="L626" s="132"/>
      <c r="M626" s="132"/>
      <c r="N626" s="132"/>
      <c r="O626" s="132"/>
      <c r="P626" s="132"/>
      <c r="Q626" s="132"/>
      <c r="R626" s="132"/>
      <c r="S626" s="132"/>
      <c r="T626" s="132"/>
      <c r="U626" s="132"/>
      <c r="V626" s="132"/>
      <c r="W626" s="132"/>
      <c r="X626" s="132"/>
      <c r="Y626" s="132"/>
      <c r="Z626" s="132"/>
      <c r="AA626" s="132"/>
      <c r="AB626" s="132"/>
      <c r="AC626" s="132"/>
    </row>
    <row r="627" spans="1:29" ht="15" x14ac:dyDescent="0.3">
      <c r="A627" s="145"/>
      <c r="B627" s="145"/>
      <c r="C627" s="132"/>
      <c r="D627" s="132"/>
      <c r="E627" s="132"/>
      <c r="F627" s="132"/>
      <c r="G627" s="132"/>
      <c r="H627" s="132"/>
      <c r="I627" s="146"/>
      <c r="J627" s="132"/>
      <c r="K627" s="132"/>
      <c r="L627" s="132"/>
      <c r="M627" s="132"/>
      <c r="N627" s="132"/>
      <c r="O627" s="132"/>
      <c r="P627" s="132"/>
      <c r="Q627" s="132"/>
      <c r="R627" s="132"/>
      <c r="S627" s="132"/>
      <c r="T627" s="132"/>
      <c r="U627" s="132"/>
      <c r="V627" s="132"/>
      <c r="W627" s="132"/>
      <c r="X627" s="132"/>
      <c r="Y627" s="132"/>
      <c r="Z627" s="132"/>
      <c r="AA627" s="132"/>
      <c r="AB627" s="132"/>
      <c r="AC627" s="132"/>
    </row>
    <row r="628" spans="1:29" ht="15" x14ac:dyDescent="0.3">
      <c r="A628" s="145"/>
      <c r="B628" s="145"/>
      <c r="C628" s="132"/>
      <c r="D628" s="132"/>
      <c r="E628" s="132"/>
      <c r="F628" s="132"/>
      <c r="G628" s="132"/>
      <c r="H628" s="132"/>
      <c r="I628" s="146"/>
      <c r="J628" s="132"/>
      <c r="K628" s="132"/>
      <c r="L628" s="132"/>
      <c r="M628" s="132"/>
      <c r="N628" s="132"/>
      <c r="O628" s="132"/>
      <c r="P628" s="132"/>
      <c r="Q628" s="132"/>
      <c r="R628" s="132"/>
      <c r="S628" s="132"/>
      <c r="T628" s="132"/>
      <c r="U628" s="132"/>
      <c r="V628" s="132"/>
      <c r="W628" s="132"/>
      <c r="X628" s="132"/>
      <c r="Y628" s="132"/>
      <c r="Z628" s="132"/>
      <c r="AA628" s="132"/>
      <c r="AB628" s="132"/>
      <c r="AC628" s="132"/>
    </row>
    <row r="629" spans="1:29" ht="15" x14ac:dyDescent="0.3">
      <c r="A629" s="145"/>
      <c r="B629" s="145"/>
      <c r="C629" s="132"/>
      <c r="D629" s="132"/>
      <c r="E629" s="132"/>
      <c r="F629" s="132"/>
      <c r="G629" s="132"/>
      <c r="H629" s="132"/>
      <c r="I629" s="146"/>
      <c r="J629" s="132"/>
      <c r="K629" s="132"/>
      <c r="L629" s="132"/>
      <c r="M629" s="132"/>
      <c r="N629" s="132"/>
      <c r="O629" s="132"/>
      <c r="P629" s="132"/>
      <c r="Q629" s="132"/>
      <c r="R629" s="132"/>
      <c r="S629" s="132"/>
      <c r="T629" s="132"/>
      <c r="U629" s="132"/>
      <c r="V629" s="132"/>
      <c r="W629" s="132"/>
      <c r="X629" s="132"/>
      <c r="Y629" s="132"/>
      <c r="Z629" s="132"/>
      <c r="AA629" s="132"/>
      <c r="AB629" s="132"/>
      <c r="AC629" s="132"/>
    </row>
    <row r="630" spans="1:29" ht="15" x14ac:dyDescent="0.3">
      <c r="A630" s="145"/>
      <c r="B630" s="145"/>
      <c r="C630" s="132"/>
      <c r="D630" s="132"/>
      <c r="E630" s="132"/>
      <c r="F630" s="132"/>
      <c r="G630" s="132"/>
      <c r="H630" s="132"/>
      <c r="I630" s="146"/>
      <c r="J630" s="132"/>
      <c r="K630" s="132"/>
      <c r="L630" s="132"/>
      <c r="M630" s="132"/>
      <c r="N630" s="132"/>
      <c r="O630" s="132"/>
      <c r="P630" s="132"/>
      <c r="Q630" s="132"/>
      <c r="R630" s="132"/>
      <c r="S630" s="132"/>
      <c r="T630" s="132"/>
      <c r="U630" s="132"/>
      <c r="V630" s="132"/>
      <c r="W630" s="132"/>
      <c r="X630" s="132"/>
      <c r="Y630" s="132"/>
      <c r="Z630" s="132"/>
      <c r="AA630" s="132"/>
      <c r="AB630" s="132"/>
      <c r="AC630" s="132"/>
    </row>
    <row r="631" spans="1:29" ht="15" x14ac:dyDescent="0.3">
      <c r="A631" s="145"/>
      <c r="B631" s="145"/>
      <c r="C631" s="132"/>
      <c r="D631" s="132"/>
      <c r="E631" s="132"/>
      <c r="F631" s="132"/>
      <c r="G631" s="132"/>
      <c r="H631" s="132"/>
      <c r="I631" s="146"/>
      <c r="J631" s="132"/>
      <c r="K631" s="132"/>
      <c r="L631" s="132"/>
      <c r="M631" s="132"/>
      <c r="N631" s="132"/>
      <c r="O631" s="132"/>
      <c r="P631" s="132"/>
      <c r="Q631" s="132"/>
      <c r="R631" s="132"/>
      <c r="S631" s="132"/>
      <c r="T631" s="132"/>
      <c r="U631" s="132"/>
      <c r="V631" s="132"/>
      <c r="W631" s="132"/>
      <c r="X631" s="132"/>
      <c r="Y631" s="132"/>
      <c r="Z631" s="132"/>
      <c r="AA631" s="132"/>
      <c r="AB631" s="132"/>
      <c r="AC631" s="132"/>
    </row>
    <row r="632" spans="1:29" ht="15" x14ac:dyDescent="0.3">
      <c r="A632" s="145"/>
      <c r="B632" s="145"/>
      <c r="C632" s="132"/>
      <c r="D632" s="132"/>
      <c r="E632" s="132"/>
      <c r="F632" s="132"/>
      <c r="G632" s="132"/>
      <c r="H632" s="132"/>
      <c r="I632" s="146"/>
      <c r="J632" s="132"/>
      <c r="K632" s="132"/>
      <c r="L632" s="132"/>
      <c r="M632" s="132"/>
      <c r="N632" s="132"/>
      <c r="O632" s="132"/>
      <c r="P632" s="132"/>
      <c r="Q632" s="132"/>
      <c r="R632" s="132"/>
      <c r="S632" s="132"/>
      <c r="T632" s="132"/>
      <c r="U632" s="132"/>
      <c r="V632" s="132"/>
      <c r="W632" s="132"/>
      <c r="X632" s="132"/>
      <c r="Y632" s="132"/>
      <c r="Z632" s="132"/>
      <c r="AA632" s="132"/>
      <c r="AB632" s="132"/>
      <c r="AC632" s="132"/>
    </row>
    <row r="633" spans="1:29" ht="15" x14ac:dyDescent="0.3">
      <c r="A633" s="145"/>
      <c r="B633" s="145"/>
      <c r="C633" s="132"/>
      <c r="D633" s="132"/>
      <c r="E633" s="132"/>
      <c r="F633" s="132"/>
      <c r="G633" s="132"/>
      <c r="H633" s="132"/>
      <c r="I633" s="146"/>
      <c r="J633" s="132"/>
      <c r="K633" s="132"/>
      <c r="L633" s="132"/>
      <c r="M633" s="132"/>
      <c r="N633" s="132"/>
      <c r="O633" s="132"/>
      <c r="P633" s="132"/>
      <c r="Q633" s="132"/>
      <c r="R633" s="132"/>
      <c r="S633" s="132"/>
      <c r="T633" s="132"/>
      <c r="U633" s="132"/>
      <c r="V633" s="132"/>
      <c r="W633" s="132"/>
      <c r="X633" s="132"/>
      <c r="Y633" s="132"/>
      <c r="Z633" s="132"/>
      <c r="AA633" s="132"/>
      <c r="AB633" s="132"/>
      <c r="AC633" s="132"/>
    </row>
    <row r="634" spans="1:29" ht="15" x14ac:dyDescent="0.3">
      <c r="A634" s="145"/>
      <c r="B634" s="145"/>
      <c r="C634" s="132"/>
      <c r="D634" s="132"/>
      <c r="E634" s="132"/>
      <c r="F634" s="132"/>
      <c r="G634" s="132"/>
      <c r="H634" s="132"/>
      <c r="I634" s="146"/>
      <c r="J634" s="132"/>
      <c r="K634" s="132"/>
      <c r="L634" s="132"/>
      <c r="M634" s="132"/>
      <c r="N634" s="132"/>
      <c r="O634" s="132"/>
      <c r="P634" s="132"/>
      <c r="Q634" s="132"/>
      <c r="R634" s="132"/>
      <c r="S634" s="132"/>
      <c r="T634" s="132"/>
      <c r="U634" s="132"/>
      <c r="V634" s="132"/>
      <c r="W634" s="132"/>
      <c r="X634" s="132"/>
      <c r="Y634" s="132"/>
      <c r="Z634" s="132"/>
      <c r="AA634" s="132"/>
      <c r="AB634" s="132"/>
      <c r="AC634" s="132"/>
    </row>
    <row r="635" spans="1:29" ht="15" x14ac:dyDescent="0.3">
      <c r="A635" s="145"/>
      <c r="B635" s="145"/>
      <c r="C635" s="132"/>
      <c r="D635" s="132"/>
      <c r="E635" s="132"/>
      <c r="F635" s="132"/>
      <c r="G635" s="132"/>
      <c r="H635" s="132"/>
      <c r="I635" s="146"/>
      <c r="J635" s="132"/>
      <c r="K635" s="132"/>
      <c r="L635" s="132"/>
      <c r="M635" s="132"/>
      <c r="N635" s="132"/>
      <c r="O635" s="132"/>
      <c r="P635" s="132"/>
      <c r="Q635" s="132"/>
      <c r="R635" s="132"/>
      <c r="S635" s="132"/>
      <c r="T635" s="132"/>
      <c r="U635" s="132"/>
      <c r="V635" s="132"/>
      <c r="W635" s="132"/>
      <c r="X635" s="132"/>
      <c r="Y635" s="132"/>
      <c r="Z635" s="132"/>
      <c r="AA635" s="132"/>
      <c r="AB635" s="132"/>
      <c r="AC635" s="132"/>
    </row>
    <row r="636" spans="1:29" ht="15" x14ac:dyDescent="0.3">
      <c r="A636" s="145"/>
      <c r="B636" s="145"/>
      <c r="C636" s="132"/>
      <c r="D636" s="132"/>
      <c r="E636" s="132"/>
      <c r="F636" s="132"/>
      <c r="G636" s="132"/>
      <c r="H636" s="132"/>
      <c r="I636" s="146"/>
      <c r="J636" s="132"/>
      <c r="K636" s="132"/>
      <c r="L636" s="132"/>
      <c r="M636" s="132"/>
      <c r="N636" s="132"/>
      <c r="O636" s="132"/>
      <c r="P636" s="132"/>
      <c r="Q636" s="132"/>
      <c r="R636" s="132"/>
      <c r="S636" s="132"/>
      <c r="T636" s="132"/>
      <c r="U636" s="132"/>
      <c r="V636" s="132"/>
      <c r="W636" s="132"/>
      <c r="X636" s="132"/>
      <c r="Y636" s="132"/>
      <c r="Z636" s="132"/>
      <c r="AA636" s="132"/>
      <c r="AB636" s="132"/>
      <c r="AC636" s="132"/>
    </row>
    <row r="637" spans="1:29" ht="15" x14ac:dyDescent="0.3">
      <c r="A637" s="145"/>
      <c r="B637" s="145"/>
      <c r="C637" s="132"/>
      <c r="D637" s="132"/>
      <c r="E637" s="132"/>
      <c r="F637" s="132"/>
      <c r="G637" s="132"/>
      <c r="H637" s="132"/>
      <c r="I637" s="146"/>
      <c r="J637" s="132"/>
      <c r="K637" s="132"/>
      <c r="L637" s="132"/>
      <c r="M637" s="132"/>
      <c r="N637" s="132"/>
      <c r="O637" s="132"/>
      <c r="P637" s="132"/>
      <c r="Q637" s="132"/>
      <c r="R637" s="132"/>
      <c r="S637" s="132"/>
      <c r="T637" s="132"/>
      <c r="U637" s="132"/>
      <c r="V637" s="132"/>
      <c r="W637" s="132"/>
      <c r="X637" s="132"/>
      <c r="Y637" s="132"/>
      <c r="Z637" s="132"/>
      <c r="AA637" s="132"/>
      <c r="AB637" s="132"/>
      <c r="AC637" s="132"/>
    </row>
    <row r="638" spans="1:29" ht="15" x14ac:dyDescent="0.3">
      <c r="A638" s="145"/>
      <c r="B638" s="145"/>
      <c r="C638" s="132"/>
      <c r="D638" s="132"/>
      <c r="E638" s="132"/>
      <c r="F638" s="132"/>
      <c r="G638" s="132"/>
      <c r="H638" s="132"/>
      <c r="I638" s="146"/>
      <c r="J638" s="132"/>
      <c r="K638" s="132"/>
      <c r="L638" s="132"/>
      <c r="M638" s="132"/>
      <c r="N638" s="132"/>
      <c r="O638" s="132"/>
      <c r="P638" s="132"/>
      <c r="Q638" s="132"/>
      <c r="R638" s="132"/>
      <c r="S638" s="132"/>
      <c r="T638" s="132"/>
      <c r="U638" s="132"/>
      <c r="V638" s="132"/>
      <c r="W638" s="132"/>
      <c r="X638" s="132"/>
      <c r="Y638" s="132"/>
      <c r="Z638" s="132"/>
      <c r="AA638" s="132"/>
      <c r="AB638" s="132"/>
      <c r="AC638" s="132"/>
    </row>
    <row r="639" spans="1:29" ht="15" x14ac:dyDescent="0.3">
      <c r="A639" s="145"/>
      <c r="B639" s="145"/>
      <c r="C639" s="132"/>
      <c r="D639" s="132"/>
      <c r="E639" s="132"/>
      <c r="F639" s="132"/>
      <c r="G639" s="132"/>
      <c r="H639" s="132"/>
      <c r="I639" s="146"/>
      <c r="J639" s="132"/>
      <c r="K639" s="132"/>
      <c r="L639" s="132"/>
      <c r="M639" s="132"/>
      <c r="N639" s="132"/>
      <c r="O639" s="132"/>
      <c r="P639" s="132"/>
      <c r="Q639" s="132"/>
      <c r="R639" s="132"/>
      <c r="S639" s="132"/>
      <c r="T639" s="132"/>
      <c r="U639" s="132"/>
      <c r="V639" s="132"/>
      <c r="W639" s="132"/>
      <c r="X639" s="132"/>
      <c r="Y639" s="132"/>
      <c r="Z639" s="132"/>
      <c r="AA639" s="132"/>
      <c r="AB639" s="132"/>
      <c r="AC639" s="132"/>
    </row>
    <row r="640" spans="1:29" ht="15" x14ac:dyDescent="0.3">
      <c r="A640" s="145"/>
      <c r="B640" s="145"/>
      <c r="C640" s="132"/>
      <c r="D640" s="132"/>
      <c r="E640" s="132"/>
      <c r="F640" s="132"/>
      <c r="G640" s="132"/>
      <c r="H640" s="132"/>
      <c r="I640" s="146"/>
      <c r="J640" s="132"/>
      <c r="K640" s="132"/>
      <c r="L640" s="132"/>
      <c r="M640" s="132"/>
      <c r="N640" s="132"/>
      <c r="O640" s="132"/>
      <c r="P640" s="132"/>
      <c r="Q640" s="132"/>
      <c r="R640" s="132"/>
      <c r="S640" s="132"/>
      <c r="T640" s="132"/>
      <c r="U640" s="132"/>
      <c r="V640" s="132"/>
      <c r="W640" s="132"/>
      <c r="X640" s="132"/>
      <c r="Y640" s="132"/>
      <c r="Z640" s="132"/>
      <c r="AA640" s="132"/>
      <c r="AB640" s="132"/>
      <c r="AC640" s="132"/>
    </row>
    <row r="641" spans="1:29" ht="15" x14ac:dyDescent="0.3">
      <c r="A641" s="145"/>
      <c r="B641" s="145"/>
      <c r="C641" s="132"/>
      <c r="D641" s="132"/>
      <c r="E641" s="132"/>
      <c r="F641" s="132"/>
      <c r="G641" s="132"/>
      <c r="H641" s="132"/>
      <c r="I641" s="146"/>
      <c r="J641" s="132"/>
      <c r="K641" s="132"/>
      <c r="L641" s="132"/>
      <c r="M641" s="132"/>
      <c r="N641" s="132"/>
      <c r="O641" s="132"/>
      <c r="P641" s="132"/>
      <c r="Q641" s="132"/>
      <c r="R641" s="132"/>
      <c r="S641" s="132"/>
      <c r="T641" s="132"/>
      <c r="U641" s="132"/>
      <c r="V641" s="132"/>
      <c r="W641" s="132"/>
      <c r="X641" s="132"/>
      <c r="Y641" s="132"/>
      <c r="Z641" s="132"/>
      <c r="AA641" s="132"/>
      <c r="AB641" s="132"/>
      <c r="AC641" s="132"/>
    </row>
    <row r="642" spans="1:29" ht="15" x14ac:dyDescent="0.3">
      <c r="A642" s="145"/>
      <c r="B642" s="145"/>
      <c r="C642" s="132"/>
      <c r="D642" s="132"/>
      <c r="E642" s="132"/>
      <c r="F642" s="132"/>
      <c r="G642" s="132"/>
      <c r="H642" s="132"/>
      <c r="I642" s="146"/>
      <c r="J642" s="132"/>
      <c r="K642" s="132"/>
      <c r="L642" s="132"/>
      <c r="M642" s="132"/>
      <c r="N642" s="132"/>
      <c r="O642" s="132"/>
      <c r="P642" s="132"/>
      <c r="Q642" s="132"/>
      <c r="R642" s="132"/>
      <c r="S642" s="132"/>
      <c r="T642" s="132"/>
      <c r="U642" s="132"/>
      <c r="V642" s="132"/>
      <c r="W642" s="132"/>
      <c r="X642" s="132"/>
      <c r="Y642" s="132"/>
      <c r="Z642" s="132"/>
      <c r="AA642" s="132"/>
      <c r="AB642" s="132"/>
      <c r="AC642" s="132"/>
    </row>
    <row r="643" spans="1:29" ht="15" x14ac:dyDescent="0.3">
      <c r="A643" s="145"/>
      <c r="B643" s="145"/>
      <c r="C643" s="132"/>
      <c r="D643" s="132"/>
      <c r="E643" s="132"/>
      <c r="F643" s="132"/>
      <c r="G643" s="132"/>
      <c r="H643" s="132"/>
      <c r="I643" s="146"/>
      <c r="J643" s="132"/>
      <c r="K643" s="132"/>
      <c r="L643" s="132"/>
      <c r="M643" s="132"/>
      <c r="N643" s="132"/>
      <c r="O643" s="132"/>
      <c r="P643" s="132"/>
      <c r="Q643" s="132"/>
      <c r="R643" s="132"/>
      <c r="S643" s="132"/>
      <c r="T643" s="132"/>
      <c r="U643" s="132"/>
      <c r="V643" s="132"/>
      <c r="W643" s="132"/>
      <c r="X643" s="132"/>
      <c r="Y643" s="132"/>
      <c r="Z643" s="132"/>
      <c r="AA643" s="132"/>
      <c r="AB643" s="132"/>
      <c r="AC643" s="132"/>
    </row>
    <row r="644" spans="1:29" ht="15" x14ac:dyDescent="0.3">
      <c r="A644" s="145"/>
      <c r="B644" s="145"/>
      <c r="C644" s="132"/>
      <c r="D644" s="132"/>
      <c r="E644" s="132"/>
      <c r="F644" s="132"/>
      <c r="G644" s="132"/>
      <c r="H644" s="132"/>
      <c r="I644" s="146"/>
      <c r="J644" s="132"/>
      <c r="K644" s="132"/>
      <c r="L644" s="132"/>
      <c r="M644" s="132"/>
      <c r="N644" s="132"/>
      <c r="O644" s="132"/>
      <c r="P644" s="132"/>
      <c r="Q644" s="132"/>
      <c r="R644" s="132"/>
      <c r="S644" s="132"/>
      <c r="T644" s="132"/>
      <c r="U644" s="132"/>
      <c r="V644" s="132"/>
      <c r="W644" s="132"/>
      <c r="X644" s="132"/>
      <c r="Y644" s="132"/>
      <c r="Z644" s="132"/>
      <c r="AA644" s="132"/>
      <c r="AB644" s="132"/>
      <c r="AC644" s="132"/>
    </row>
    <row r="645" spans="1:29" ht="15" x14ac:dyDescent="0.3">
      <c r="A645" s="145"/>
      <c r="B645" s="145"/>
      <c r="C645" s="132"/>
      <c r="D645" s="132"/>
      <c r="E645" s="132"/>
      <c r="F645" s="132"/>
      <c r="G645" s="132"/>
      <c r="H645" s="132"/>
      <c r="I645" s="146"/>
      <c r="J645" s="132"/>
      <c r="K645" s="132"/>
      <c r="L645" s="132"/>
      <c r="M645" s="132"/>
      <c r="N645" s="132"/>
      <c r="O645" s="132"/>
      <c r="P645" s="132"/>
      <c r="Q645" s="132"/>
      <c r="R645" s="132"/>
      <c r="S645" s="132"/>
      <c r="T645" s="132"/>
      <c r="U645" s="132"/>
      <c r="V645" s="132"/>
      <c r="W645" s="132"/>
      <c r="X645" s="132"/>
      <c r="Y645" s="132"/>
      <c r="Z645" s="132"/>
      <c r="AA645" s="132"/>
      <c r="AB645" s="132"/>
      <c r="AC645" s="132"/>
    </row>
    <row r="646" spans="1:29" ht="15" x14ac:dyDescent="0.3">
      <c r="A646" s="145"/>
      <c r="B646" s="145"/>
      <c r="C646" s="132"/>
      <c r="D646" s="132"/>
      <c r="E646" s="132"/>
      <c r="F646" s="132"/>
      <c r="G646" s="132"/>
      <c r="H646" s="132"/>
      <c r="I646" s="146"/>
      <c r="J646" s="132"/>
      <c r="K646" s="132"/>
      <c r="L646" s="132"/>
      <c r="M646" s="132"/>
      <c r="N646" s="132"/>
      <c r="O646" s="132"/>
      <c r="P646" s="132"/>
      <c r="Q646" s="132"/>
      <c r="R646" s="132"/>
      <c r="S646" s="132"/>
      <c r="T646" s="132"/>
      <c r="U646" s="132"/>
      <c r="V646" s="132"/>
      <c r="W646" s="132"/>
      <c r="X646" s="132"/>
      <c r="Y646" s="132"/>
      <c r="Z646" s="132"/>
      <c r="AA646" s="132"/>
      <c r="AB646" s="132"/>
      <c r="AC646" s="132"/>
    </row>
    <row r="647" spans="1:29" ht="15" x14ac:dyDescent="0.3">
      <c r="A647" s="145"/>
      <c r="B647" s="145"/>
      <c r="C647" s="132"/>
      <c r="D647" s="132"/>
      <c r="E647" s="132"/>
      <c r="F647" s="132"/>
      <c r="G647" s="132"/>
      <c r="H647" s="132"/>
      <c r="I647" s="146"/>
      <c r="J647" s="132"/>
      <c r="K647" s="132"/>
      <c r="L647" s="132"/>
      <c r="M647" s="132"/>
      <c r="N647" s="132"/>
      <c r="O647" s="132"/>
      <c r="P647" s="132"/>
      <c r="Q647" s="132"/>
      <c r="R647" s="132"/>
      <c r="S647" s="132"/>
      <c r="T647" s="132"/>
      <c r="U647" s="132"/>
      <c r="V647" s="132"/>
      <c r="W647" s="132"/>
      <c r="X647" s="132"/>
      <c r="Y647" s="132"/>
      <c r="Z647" s="132"/>
      <c r="AA647" s="132"/>
      <c r="AB647" s="132"/>
      <c r="AC647" s="132"/>
    </row>
    <row r="648" spans="1:29" ht="15" x14ac:dyDescent="0.3">
      <c r="A648" s="145"/>
      <c r="B648" s="145"/>
      <c r="C648" s="132"/>
      <c r="D648" s="132"/>
      <c r="E648" s="132"/>
      <c r="F648" s="132"/>
      <c r="G648" s="132"/>
      <c r="H648" s="132"/>
      <c r="I648" s="146"/>
      <c r="J648" s="132"/>
      <c r="K648" s="132"/>
      <c r="L648" s="132"/>
      <c r="M648" s="132"/>
      <c r="N648" s="132"/>
      <c r="O648" s="132"/>
      <c r="P648" s="132"/>
      <c r="Q648" s="132"/>
      <c r="R648" s="132"/>
      <c r="S648" s="132"/>
      <c r="T648" s="132"/>
      <c r="U648" s="132"/>
      <c r="V648" s="132"/>
      <c r="W648" s="132"/>
      <c r="X648" s="132"/>
      <c r="Y648" s="132"/>
      <c r="Z648" s="132"/>
      <c r="AA648" s="132"/>
      <c r="AB648" s="132"/>
      <c r="AC648" s="132"/>
    </row>
    <row r="649" spans="1:29" ht="15" x14ac:dyDescent="0.3">
      <c r="A649" s="145"/>
      <c r="B649" s="145"/>
      <c r="C649" s="132"/>
      <c r="D649" s="132"/>
      <c r="E649" s="132"/>
      <c r="F649" s="132"/>
      <c r="G649" s="132"/>
      <c r="H649" s="132"/>
      <c r="I649" s="146"/>
      <c r="J649" s="132"/>
      <c r="K649" s="132"/>
      <c r="L649" s="132"/>
      <c r="M649" s="132"/>
      <c r="N649" s="132"/>
      <c r="O649" s="132"/>
      <c r="P649" s="132"/>
      <c r="Q649" s="132"/>
      <c r="R649" s="132"/>
      <c r="S649" s="132"/>
      <c r="T649" s="132"/>
      <c r="U649" s="132"/>
      <c r="V649" s="132"/>
      <c r="W649" s="132"/>
      <c r="X649" s="132"/>
      <c r="Y649" s="132"/>
      <c r="Z649" s="132"/>
      <c r="AA649" s="132"/>
      <c r="AB649" s="132"/>
      <c r="AC649" s="132"/>
    </row>
    <row r="650" spans="1:29" ht="15" x14ac:dyDescent="0.3">
      <c r="A650" s="145"/>
      <c r="B650" s="145"/>
      <c r="C650" s="132"/>
      <c r="D650" s="132"/>
      <c r="E650" s="132"/>
      <c r="F650" s="132"/>
      <c r="G650" s="132"/>
      <c r="H650" s="132"/>
      <c r="I650" s="146"/>
      <c r="J650" s="132"/>
      <c r="K650" s="132"/>
      <c r="L650" s="132"/>
      <c r="M650" s="132"/>
      <c r="N650" s="132"/>
      <c r="O650" s="132"/>
      <c r="P650" s="132"/>
      <c r="Q650" s="132"/>
      <c r="R650" s="132"/>
      <c r="S650" s="132"/>
      <c r="T650" s="132"/>
      <c r="U650" s="132"/>
      <c r="V650" s="132"/>
      <c r="W650" s="132"/>
      <c r="X650" s="132"/>
      <c r="Y650" s="132"/>
      <c r="Z650" s="132"/>
      <c r="AA650" s="132"/>
      <c r="AB650" s="132"/>
      <c r="AC650" s="132"/>
    </row>
    <row r="651" spans="1:29" ht="15" x14ac:dyDescent="0.3">
      <c r="A651" s="145"/>
      <c r="B651" s="145"/>
      <c r="C651" s="132"/>
      <c r="D651" s="132"/>
      <c r="E651" s="132"/>
      <c r="F651" s="132"/>
      <c r="G651" s="132"/>
      <c r="H651" s="132"/>
      <c r="I651" s="146"/>
      <c r="J651" s="132"/>
      <c r="K651" s="132"/>
      <c r="L651" s="132"/>
      <c r="M651" s="132"/>
      <c r="N651" s="132"/>
      <c r="O651" s="132"/>
      <c r="P651" s="132"/>
      <c r="Q651" s="132"/>
      <c r="R651" s="132"/>
      <c r="S651" s="132"/>
      <c r="T651" s="132"/>
      <c r="U651" s="132"/>
      <c r="V651" s="132"/>
      <c r="W651" s="132"/>
      <c r="X651" s="132"/>
      <c r="Y651" s="132"/>
      <c r="Z651" s="132"/>
      <c r="AA651" s="132"/>
      <c r="AB651" s="132"/>
      <c r="AC651" s="132"/>
    </row>
    <row r="652" spans="1:29" ht="15" x14ac:dyDescent="0.3">
      <c r="A652" s="145"/>
      <c r="B652" s="145"/>
      <c r="C652" s="132"/>
      <c r="D652" s="132"/>
      <c r="E652" s="132"/>
      <c r="F652" s="132"/>
      <c r="G652" s="132"/>
      <c r="H652" s="132"/>
      <c r="I652" s="146"/>
      <c r="J652" s="132"/>
      <c r="K652" s="132"/>
      <c r="L652" s="132"/>
      <c r="M652" s="132"/>
      <c r="N652" s="132"/>
      <c r="O652" s="132"/>
      <c r="P652" s="132"/>
      <c r="Q652" s="132"/>
      <c r="R652" s="132"/>
      <c r="S652" s="132"/>
      <c r="T652" s="132"/>
      <c r="U652" s="132"/>
      <c r="V652" s="132"/>
      <c r="W652" s="132"/>
      <c r="X652" s="132"/>
      <c r="Y652" s="132"/>
      <c r="Z652" s="132"/>
      <c r="AA652" s="132"/>
      <c r="AB652" s="132"/>
      <c r="AC652" s="132"/>
    </row>
    <row r="653" spans="1:29" ht="15" x14ac:dyDescent="0.3">
      <c r="A653" s="145"/>
      <c r="B653" s="145"/>
      <c r="C653" s="132"/>
      <c r="D653" s="132"/>
      <c r="E653" s="132"/>
      <c r="F653" s="132"/>
      <c r="G653" s="132"/>
      <c r="H653" s="132"/>
      <c r="I653" s="146"/>
      <c r="J653" s="132"/>
      <c r="K653" s="132"/>
      <c r="L653" s="132"/>
      <c r="M653" s="132"/>
      <c r="N653" s="132"/>
      <c r="O653" s="132"/>
      <c r="P653" s="132"/>
      <c r="Q653" s="132"/>
      <c r="R653" s="132"/>
      <c r="S653" s="132"/>
      <c r="T653" s="132"/>
      <c r="U653" s="132"/>
      <c r="V653" s="132"/>
      <c r="W653" s="132"/>
      <c r="X653" s="132"/>
      <c r="Y653" s="132"/>
      <c r="Z653" s="132"/>
      <c r="AA653" s="132"/>
      <c r="AB653" s="132"/>
      <c r="AC653" s="132"/>
    </row>
    <row r="654" spans="1:29" ht="15" x14ac:dyDescent="0.3">
      <c r="A654" s="145"/>
      <c r="B654" s="145"/>
      <c r="C654" s="132"/>
      <c r="D654" s="132"/>
      <c r="E654" s="132"/>
      <c r="F654" s="132"/>
      <c r="G654" s="132"/>
      <c r="H654" s="132"/>
      <c r="I654" s="146"/>
      <c r="J654" s="132"/>
      <c r="K654" s="132"/>
      <c r="L654" s="132"/>
      <c r="M654" s="132"/>
      <c r="N654" s="132"/>
      <c r="O654" s="132"/>
      <c r="P654" s="132"/>
      <c r="Q654" s="132"/>
      <c r="R654" s="132"/>
      <c r="S654" s="132"/>
      <c r="T654" s="132"/>
      <c r="U654" s="132"/>
      <c r="V654" s="132"/>
      <c r="W654" s="132"/>
      <c r="X654" s="132"/>
      <c r="Y654" s="132"/>
      <c r="Z654" s="132"/>
      <c r="AA654" s="132"/>
      <c r="AB654" s="132"/>
      <c r="AC654" s="132"/>
    </row>
    <row r="655" spans="1:29" ht="15" x14ac:dyDescent="0.3">
      <c r="A655" s="145"/>
      <c r="B655" s="145"/>
      <c r="C655" s="132"/>
      <c r="D655" s="132"/>
      <c r="E655" s="132"/>
      <c r="F655" s="132"/>
      <c r="G655" s="132"/>
      <c r="H655" s="132"/>
      <c r="I655" s="146"/>
      <c r="J655" s="132"/>
      <c r="K655" s="132"/>
      <c r="L655" s="132"/>
      <c r="M655" s="132"/>
      <c r="N655" s="132"/>
      <c r="O655" s="132"/>
      <c r="P655" s="132"/>
      <c r="Q655" s="132"/>
      <c r="R655" s="132"/>
      <c r="S655" s="132"/>
      <c r="T655" s="132"/>
      <c r="U655" s="132"/>
      <c r="V655" s="132"/>
      <c r="W655" s="132"/>
      <c r="X655" s="132"/>
      <c r="Y655" s="132"/>
      <c r="Z655" s="132"/>
      <c r="AA655" s="132"/>
      <c r="AB655" s="132"/>
      <c r="AC655" s="132"/>
    </row>
    <row r="656" spans="1:29" ht="15" x14ac:dyDescent="0.3">
      <c r="A656" s="145"/>
      <c r="B656" s="145"/>
      <c r="C656" s="132"/>
      <c r="D656" s="132"/>
      <c r="E656" s="132"/>
      <c r="F656" s="132"/>
      <c r="G656" s="132"/>
      <c r="H656" s="132"/>
      <c r="I656" s="146"/>
      <c r="J656" s="132"/>
      <c r="K656" s="132"/>
      <c r="L656" s="132"/>
      <c r="M656" s="132"/>
      <c r="N656" s="132"/>
      <c r="O656" s="132"/>
      <c r="P656" s="132"/>
      <c r="Q656" s="132"/>
      <c r="R656" s="132"/>
      <c r="S656" s="132"/>
      <c r="T656" s="132"/>
      <c r="U656" s="132"/>
      <c r="V656" s="132"/>
      <c r="W656" s="132"/>
      <c r="X656" s="132"/>
      <c r="Y656" s="132"/>
      <c r="Z656" s="132"/>
      <c r="AA656" s="132"/>
      <c r="AB656" s="132"/>
      <c r="AC656" s="132"/>
    </row>
    <row r="657" spans="1:29" ht="15" x14ac:dyDescent="0.3">
      <c r="A657" s="145"/>
      <c r="B657" s="145"/>
      <c r="C657" s="132"/>
      <c r="D657" s="132"/>
      <c r="E657" s="132"/>
      <c r="F657" s="132"/>
      <c r="G657" s="132"/>
      <c r="H657" s="132"/>
      <c r="I657" s="146"/>
      <c r="J657" s="132"/>
      <c r="K657" s="132"/>
      <c r="L657" s="132"/>
      <c r="M657" s="132"/>
      <c r="N657" s="132"/>
      <c r="O657" s="132"/>
      <c r="P657" s="132"/>
      <c r="Q657" s="132"/>
      <c r="R657" s="132"/>
      <c r="S657" s="132"/>
      <c r="T657" s="132"/>
      <c r="U657" s="132"/>
      <c r="V657" s="132"/>
      <c r="W657" s="132"/>
      <c r="X657" s="132"/>
      <c r="Y657" s="132"/>
      <c r="Z657" s="132"/>
      <c r="AA657" s="132"/>
      <c r="AB657" s="132"/>
      <c r="AC657" s="132"/>
    </row>
    <row r="658" spans="1:29" ht="15" x14ac:dyDescent="0.3">
      <c r="A658" s="145"/>
      <c r="B658" s="145"/>
      <c r="C658" s="132"/>
      <c r="D658" s="132"/>
      <c r="E658" s="132"/>
      <c r="F658" s="132"/>
      <c r="G658" s="132"/>
      <c r="H658" s="132"/>
      <c r="I658" s="146"/>
      <c r="J658" s="132"/>
      <c r="K658" s="132"/>
      <c r="L658" s="132"/>
      <c r="M658" s="132"/>
      <c r="N658" s="132"/>
      <c r="O658" s="132"/>
      <c r="P658" s="132"/>
      <c r="Q658" s="132"/>
      <c r="R658" s="132"/>
      <c r="S658" s="132"/>
      <c r="T658" s="132"/>
      <c r="U658" s="132"/>
      <c r="V658" s="132"/>
      <c r="W658" s="132"/>
      <c r="X658" s="132"/>
      <c r="Y658" s="132"/>
      <c r="Z658" s="132"/>
      <c r="AA658" s="132"/>
      <c r="AB658" s="132"/>
      <c r="AC658" s="132"/>
    </row>
    <row r="659" spans="1:29" ht="15" x14ac:dyDescent="0.3">
      <c r="A659" s="145"/>
      <c r="B659" s="145"/>
      <c r="C659" s="132"/>
      <c r="D659" s="132"/>
      <c r="E659" s="132"/>
      <c r="F659" s="132"/>
      <c r="G659" s="132"/>
      <c r="H659" s="132"/>
      <c r="I659" s="146"/>
      <c r="J659" s="132"/>
      <c r="K659" s="132"/>
      <c r="L659" s="132"/>
      <c r="M659" s="132"/>
      <c r="N659" s="132"/>
      <c r="O659" s="132"/>
      <c r="P659" s="132"/>
      <c r="Q659" s="132"/>
      <c r="R659" s="132"/>
      <c r="S659" s="132"/>
      <c r="T659" s="132"/>
      <c r="U659" s="132"/>
      <c r="V659" s="132"/>
      <c r="W659" s="132"/>
      <c r="X659" s="132"/>
      <c r="Y659" s="132"/>
      <c r="Z659" s="132"/>
      <c r="AA659" s="132"/>
      <c r="AB659" s="132"/>
      <c r="AC659" s="132"/>
    </row>
    <row r="660" spans="1:29" ht="15" x14ac:dyDescent="0.3">
      <c r="A660" s="145"/>
      <c r="B660" s="145"/>
      <c r="C660" s="132"/>
      <c r="D660" s="132"/>
      <c r="E660" s="132"/>
      <c r="F660" s="132"/>
      <c r="G660" s="132"/>
      <c r="H660" s="132"/>
      <c r="I660" s="146"/>
      <c r="J660" s="132"/>
      <c r="K660" s="132"/>
      <c r="L660" s="132"/>
      <c r="M660" s="132"/>
      <c r="N660" s="132"/>
      <c r="O660" s="132"/>
      <c r="P660" s="132"/>
      <c r="Q660" s="132"/>
      <c r="R660" s="132"/>
      <c r="S660" s="132"/>
      <c r="T660" s="132"/>
      <c r="U660" s="132"/>
      <c r="V660" s="132"/>
      <c r="W660" s="132"/>
      <c r="X660" s="132"/>
      <c r="Y660" s="132"/>
      <c r="Z660" s="132"/>
      <c r="AA660" s="132"/>
      <c r="AB660" s="132"/>
      <c r="AC660" s="132"/>
    </row>
    <row r="661" spans="1:29" ht="15" x14ac:dyDescent="0.3">
      <c r="A661" s="145"/>
      <c r="B661" s="145"/>
      <c r="C661" s="132"/>
      <c r="D661" s="132"/>
      <c r="E661" s="132"/>
      <c r="F661" s="132"/>
      <c r="G661" s="132"/>
      <c r="H661" s="132"/>
      <c r="I661" s="146"/>
      <c r="J661" s="132"/>
      <c r="K661" s="132"/>
      <c r="L661" s="132"/>
      <c r="M661" s="132"/>
      <c r="N661" s="132"/>
      <c r="O661" s="132"/>
      <c r="P661" s="132"/>
      <c r="Q661" s="132"/>
      <c r="R661" s="132"/>
      <c r="S661" s="132"/>
      <c r="T661" s="132"/>
      <c r="U661" s="132"/>
      <c r="V661" s="132"/>
      <c r="W661" s="132"/>
      <c r="X661" s="132"/>
      <c r="Y661" s="132"/>
      <c r="Z661" s="132"/>
      <c r="AA661" s="132"/>
      <c r="AB661" s="132"/>
      <c r="AC661" s="132"/>
    </row>
    <row r="662" spans="1:29" ht="15" x14ac:dyDescent="0.3">
      <c r="A662" s="145"/>
      <c r="B662" s="145"/>
      <c r="C662" s="132"/>
      <c r="D662" s="132"/>
      <c r="E662" s="132"/>
      <c r="F662" s="132"/>
      <c r="G662" s="132"/>
      <c r="H662" s="132"/>
      <c r="I662" s="146"/>
      <c r="J662" s="132"/>
      <c r="K662" s="132"/>
      <c r="L662" s="132"/>
      <c r="M662" s="132"/>
      <c r="N662" s="132"/>
      <c r="O662" s="132"/>
      <c r="P662" s="132"/>
      <c r="Q662" s="132"/>
      <c r="R662" s="132"/>
      <c r="S662" s="132"/>
      <c r="T662" s="132"/>
      <c r="U662" s="132"/>
      <c r="V662" s="132"/>
      <c r="W662" s="132"/>
      <c r="X662" s="132"/>
      <c r="Y662" s="132"/>
      <c r="Z662" s="132"/>
      <c r="AA662" s="132"/>
      <c r="AB662" s="132"/>
      <c r="AC662" s="132"/>
    </row>
    <row r="663" spans="1:29" ht="15" x14ac:dyDescent="0.3">
      <c r="A663" s="145"/>
      <c r="B663" s="145"/>
      <c r="C663" s="132"/>
      <c r="D663" s="132"/>
      <c r="E663" s="132"/>
      <c r="F663" s="132"/>
      <c r="G663" s="132"/>
      <c r="H663" s="132"/>
      <c r="I663" s="146"/>
      <c r="J663" s="132"/>
      <c r="K663" s="132"/>
      <c r="L663" s="132"/>
      <c r="M663" s="132"/>
      <c r="N663" s="132"/>
      <c r="O663" s="132"/>
      <c r="P663" s="132"/>
      <c r="Q663" s="132"/>
      <c r="R663" s="132"/>
      <c r="S663" s="132"/>
      <c r="T663" s="132"/>
      <c r="U663" s="132"/>
      <c r="V663" s="132"/>
      <c r="W663" s="132"/>
      <c r="X663" s="132"/>
      <c r="Y663" s="132"/>
      <c r="Z663" s="132"/>
      <c r="AA663" s="132"/>
      <c r="AB663" s="132"/>
      <c r="AC663" s="132"/>
    </row>
    <row r="664" spans="1:29" ht="15" x14ac:dyDescent="0.3">
      <c r="A664" s="145"/>
      <c r="B664" s="145"/>
      <c r="C664" s="132"/>
      <c r="D664" s="132"/>
      <c r="E664" s="132"/>
      <c r="F664" s="132"/>
      <c r="G664" s="132"/>
      <c r="H664" s="132"/>
      <c r="I664" s="146"/>
      <c r="J664" s="132"/>
      <c r="K664" s="132"/>
      <c r="L664" s="132"/>
      <c r="M664" s="132"/>
      <c r="N664" s="132"/>
      <c r="O664" s="132"/>
      <c r="P664" s="132"/>
      <c r="Q664" s="132"/>
      <c r="R664" s="132"/>
      <c r="S664" s="132"/>
      <c r="T664" s="132"/>
      <c r="U664" s="132"/>
      <c r="V664" s="132"/>
      <c r="W664" s="132"/>
      <c r="X664" s="132"/>
      <c r="Y664" s="132"/>
      <c r="Z664" s="132"/>
      <c r="AA664" s="132"/>
      <c r="AB664" s="132"/>
      <c r="AC664" s="132"/>
    </row>
    <row r="665" spans="1:29" ht="15" x14ac:dyDescent="0.3">
      <c r="A665" s="145"/>
      <c r="B665" s="145"/>
      <c r="C665" s="132"/>
      <c r="D665" s="132"/>
      <c r="E665" s="132"/>
      <c r="F665" s="132"/>
      <c r="G665" s="132"/>
      <c r="H665" s="132"/>
      <c r="I665" s="146"/>
      <c r="J665" s="132"/>
      <c r="K665" s="132"/>
      <c r="L665" s="132"/>
      <c r="M665" s="132"/>
      <c r="N665" s="132"/>
      <c r="O665" s="132"/>
      <c r="P665" s="132"/>
      <c r="Q665" s="132"/>
      <c r="R665" s="132"/>
      <c r="S665" s="132"/>
      <c r="T665" s="132"/>
      <c r="U665" s="132"/>
      <c r="V665" s="132"/>
      <c r="W665" s="132"/>
      <c r="X665" s="132"/>
      <c r="Y665" s="132"/>
      <c r="Z665" s="132"/>
      <c r="AA665" s="132"/>
      <c r="AB665" s="132"/>
      <c r="AC665" s="132"/>
    </row>
    <row r="666" spans="1:29" ht="15" x14ac:dyDescent="0.3">
      <c r="A666" s="145"/>
      <c r="B666" s="145"/>
      <c r="C666" s="132"/>
      <c r="D666" s="132"/>
      <c r="E666" s="132"/>
      <c r="F666" s="132"/>
      <c r="G666" s="132"/>
      <c r="H666" s="132"/>
      <c r="I666" s="146"/>
      <c r="J666" s="132"/>
      <c r="K666" s="132"/>
      <c r="L666" s="132"/>
      <c r="M666" s="132"/>
      <c r="N666" s="132"/>
      <c r="O666" s="132"/>
      <c r="P666" s="132"/>
      <c r="Q666" s="132"/>
      <c r="R666" s="132"/>
      <c r="S666" s="132"/>
      <c r="T666" s="132"/>
      <c r="U666" s="132"/>
      <c r="V666" s="132"/>
      <c r="W666" s="132"/>
      <c r="X666" s="132"/>
      <c r="Y666" s="132"/>
      <c r="Z666" s="132"/>
      <c r="AA666" s="132"/>
      <c r="AB666" s="132"/>
      <c r="AC666" s="132"/>
    </row>
    <row r="667" spans="1:29" ht="15" x14ac:dyDescent="0.3">
      <c r="A667" s="145"/>
      <c r="B667" s="145"/>
      <c r="C667" s="132"/>
      <c r="D667" s="132"/>
      <c r="E667" s="132"/>
      <c r="F667" s="132"/>
      <c r="G667" s="132"/>
      <c r="H667" s="132"/>
      <c r="I667" s="146"/>
      <c r="J667" s="132"/>
      <c r="K667" s="132"/>
      <c r="L667" s="132"/>
      <c r="M667" s="132"/>
      <c r="N667" s="132"/>
      <c r="O667" s="132"/>
      <c r="P667" s="132"/>
      <c r="Q667" s="132"/>
      <c r="R667" s="132"/>
      <c r="S667" s="132"/>
      <c r="T667" s="132"/>
      <c r="U667" s="132"/>
      <c r="V667" s="132"/>
      <c r="W667" s="132"/>
      <c r="X667" s="132"/>
      <c r="Y667" s="132"/>
      <c r="Z667" s="132"/>
      <c r="AA667" s="132"/>
      <c r="AB667" s="132"/>
      <c r="AC667" s="132"/>
    </row>
    <row r="668" spans="1:29" ht="15" x14ac:dyDescent="0.3">
      <c r="A668" s="145"/>
      <c r="B668" s="145"/>
      <c r="C668" s="132"/>
      <c r="D668" s="132"/>
      <c r="E668" s="132"/>
      <c r="F668" s="132"/>
      <c r="G668" s="132"/>
      <c r="H668" s="132"/>
      <c r="I668" s="146"/>
      <c r="J668" s="132"/>
      <c r="K668" s="132"/>
      <c r="L668" s="132"/>
      <c r="M668" s="132"/>
      <c r="N668" s="132"/>
      <c r="O668" s="132"/>
      <c r="P668" s="132"/>
      <c r="Q668" s="132"/>
      <c r="R668" s="132"/>
      <c r="S668" s="132"/>
      <c r="T668" s="132"/>
      <c r="U668" s="132"/>
      <c r="V668" s="132"/>
      <c r="W668" s="132"/>
      <c r="X668" s="132"/>
      <c r="Y668" s="132"/>
      <c r="Z668" s="132"/>
      <c r="AA668" s="132"/>
      <c r="AB668" s="132"/>
      <c r="AC668" s="132"/>
    </row>
    <row r="669" spans="1:29" ht="15" x14ac:dyDescent="0.3">
      <c r="A669" s="145"/>
      <c r="B669" s="145"/>
      <c r="C669" s="132"/>
      <c r="D669" s="132"/>
      <c r="E669" s="132"/>
      <c r="F669" s="132"/>
      <c r="G669" s="132"/>
      <c r="H669" s="132"/>
      <c r="I669" s="146"/>
      <c r="J669" s="132"/>
      <c r="K669" s="132"/>
      <c r="L669" s="132"/>
      <c r="M669" s="132"/>
      <c r="N669" s="132"/>
      <c r="O669" s="132"/>
      <c r="P669" s="132"/>
      <c r="Q669" s="132"/>
      <c r="R669" s="132"/>
      <c r="S669" s="132"/>
      <c r="T669" s="132"/>
      <c r="U669" s="132"/>
      <c r="V669" s="132"/>
      <c r="W669" s="132"/>
      <c r="X669" s="132"/>
      <c r="Y669" s="132"/>
      <c r="Z669" s="132"/>
      <c r="AA669" s="132"/>
      <c r="AB669" s="132"/>
      <c r="AC669" s="132"/>
    </row>
    <row r="670" spans="1:29" ht="15" x14ac:dyDescent="0.3">
      <c r="A670" s="145"/>
      <c r="B670" s="145"/>
      <c r="C670" s="132"/>
      <c r="D670" s="132"/>
      <c r="E670" s="132"/>
      <c r="F670" s="132"/>
      <c r="G670" s="132"/>
      <c r="H670" s="132"/>
      <c r="I670" s="146"/>
      <c r="J670" s="132"/>
      <c r="K670" s="132"/>
      <c r="L670" s="132"/>
      <c r="M670" s="132"/>
      <c r="N670" s="132"/>
      <c r="O670" s="132"/>
      <c r="P670" s="132"/>
      <c r="Q670" s="132"/>
      <c r="R670" s="132"/>
      <c r="S670" s="132"/>
      <c r="T670" s="132"/>
      <c r="U670" s="132"/>
      <c r="V670" s="132"/>
      <c r="W670" s="132"/>
      <c r="X670" s="132"/>
      <c r="Y670" s="132"/>
      <c r="Z670" s="132"/>
      <c r="AA670" s="132"/>
      <c r="AB670" s="132"/>
      <c r="AC670" s="132"/>
    </row>
    <row r="671" spans="1:29" ht="15" x14ac:dyDescent="0.3">
      <c r="A671" s="145"/>
      <c r="B671" s="145"/>
      <c r="C671" s="132"/>
      <c r="D671" s="132"/>
      <c r="E671" s="132"/>
      <c r="F671" s="132"/>
      <c r="G671" s="132"/>
      <c r="H671" s="132"/>
      <c r="I671" s="146"/>
      <c r="J671" s="132"/>
      <c r="K671" s="132"/>
      <c r="L671" s="132"/>
      <c r="M671" s="132"/>
      <c r="N671" s="132"/>
      <c r="O671" s="132"/>
      <c r="P671" s="132"/>
      <c r="Q671" s="132"/>
      <c r="R671" s="132"/>
      <c r="S671" s="132"/>
      <c r="T671" s="132"/>
      <c r="U671" s="132"/>
      <c r="V671" s="132"/>
      <c r="W671" s="132"/>
      <c r="X671" s="132"/>
      <c r="Y671" s="132"/>
      <c r="Z671" s="132"/>
      <c r="AA671" s="132"/>
      <c r="AB671" s="132"/>
      <c r="AC671" s="132"/>
    </row>
    <row r="672" spans="1:29" ht="15" x14ac:dyDescent="0.3">
      <c r="A672" s="145"/>
      <c r="B672" s="145"/>
      <c r="C672" s="132"/>
      <c r="D672" s="132"/>
      <c r="E672" s="132"/>
      <c r="F672" s="132"/>
      <c r="G672" s="132"/>
      <c r="H672" s="132"/>
      <c r="I672" s="146"/>
      <c r="J672" s="132"/>
      <c r="K672" s="132"/>
      <c r="L672" s="132"/>
      <c r="M672" s="132"/>
      <c r="N672" s="132"/>
      <c r="O672" s="132"/>
      <c r="P672" s="132"/>
      <c r="Q672" s="132"/>
      <c r="R672" s="132"/>
      <c r="S672" s="132"/>
      <c r="T672" s="132"/>
      <c r="U672" s="132"/>
      <c r="V672" s="132"/>
      <c r="W672" s="132"/>
      <c r="X672" s="132"/>
      <c r="Y672" s="132"/>
      <c r="Z672" s="132"/>
      <c r="AA672" s="132"/>
      <c r="AB672" s="132"/>
      <c r="AC672" s="132"/>
    </row>
    <row r="673" spans="1:29" ht="15" x14ac:dyDescent="0.3">
      <c r="A673" s="145"/>
      <c r="B673" s="145"/>
      <c r="C673" s="132"/>
      <c r="D673" s="132"/>
      <c r="E673" s="132"/>
      <c r="F673" s="132"/>
      <c r="G673" s="132"/>
      <c r="H673" s="132"/>
      <c r="I673" s="146"/>
      <c r="J673" s="132"/>
      <c r="K673" s="132"/>
      <c r="L673" s="132"/>
      <c r="M673" s="132"/>
      <c r="N673" s="132"/>
      <c r="O673" s="132"/>
      <c r="P673" s="132"/>
      <c r="Q673" s="132"/>
      <c r="R673" s="132"/>
      <c r="S673" s="132"/>
      <c r="T673" s="132"/>
      <c r="U673" s="132"/>
      <c r="V673" s="132"/>
      <c r="W673" s="132"/>
      <c r="X673" s="132"/>
      <c r="Y673" s="132"/>
      <c r="Z673" s="132"/>
      <c r="AA673" s="132"/>
      <c r="AB673" s="132"/>
      <c r="AC673" s="132"/>
    </row>
    <row r="674" spans="1:29" ht="15" x14ac:dyDescent="0.3">
      <c r="A674" s="145"/>
      <c r="B674" s="145"/>
      <c r="C674" s="132"/>
      <c r="D674" s="132"/>
      <c r="E674" s="132"/>
      <c r="F674" s="132"/>
      <c r="G674" s="132"/>
      <c r="H674" s="132"/>
      <c r="I674" s="146"/>
      <c r="J674" s="132"/>
      <c r="K674" s="132"/>
      <c r="L674" s="132"/>
      <c r="M674" s="132"/>
      <c r="N674" s="132"/>
      <c r="O674" s="132"/>
      <c r="P674" s="132"/>
      <c r="Q674" s="132"/>
      <c r="R674" s="132"/>
      <c r="S674" s="132"/>
      <c r="T674" s="132"/>
      <c r="U674" s="132"/>
      <c r="V674" s="132"/>
      <c r="W674" s="132"/>
      <c r="X674" s="132"/>
      <c r="Y674" s="132"/>
      <c r="Z674" s="132"/>
      <c r="AA674" s="132"/>
      <c r="AB674" s="132"/>
      <c r="AC674" s="132"/>
    </row>
    <row r="675" spans="1:29" ht="15" x14ac:dyDescent="0.3">
      <c r="A675" s="145"/>
      <c r="B675" s="145"/>
      <c r="C675" s="132"/>
      <c r="D675" s="132"/>
      <c r="E675" s="132"/>
      <c r="F675" s="132"/>
      <c r="G675" s="132"/>
      <c r="H675" s="132"/>
      <c r="I675" s="146"/>
      <c r="J675" s="132"/>
      <c r="K675" s="132"/>
      <c r="L675" s="132"/>
      <c r="M675" s="132"/>
      <c r="N675" s="132"/>
      <c r="O675" s="132"/>
      <c r="P675" s="132"/>
      <c r="Q675" s="132"/>
      <c r="R675" s="132"/>
      <c r="S675" s="132"/>
      <c r="T675" s="132"/>
      <c r="U675" s="132"/>
      <c r="V675" s="132"/>
      <c r="W675" s="132"/>
      <c r="X675" s="132"/>
      <c r="Y675" s="132"/>
      <c r="Z675" s="132"/>
      <c r="AA675" s="132"/>
      <c r="AB675" s="132"/>
      <c r="AC675" s="132"/>
    </row>
    <row r="676" spans="1:29" ht="15" x14ac:dyDescent="0.3">
      <c r="A676" s="145"/>
      <c r="B676" s="145"/>
      <c r="C676" s="132"/>
      <c r="D676" s="132"/>
      <c r="E676" s="132"/>
      <c r="F676" s="132"/>
      <c r="G676" s="132"/>
      <c r="H676" s="132"/>
      <c r="I676" s="146"/>
      <c r="J676" s="132"/>
      <c r="K676" s="132"/>
      <c r="L676" s="132"/>
      <c r="M676" s="132"/>
      <c r="N676" s="132"/>
      <c r="O676" s="132"/>
      <c r="P676" s="132"/>
      <c r="Q676" s="132"/>
      <c r="R676" s="132"/>
      <c r="S676" s="132"/>
      <c r="T676" s="132"/>
      <c r="U676" s="132"/>
      <c r="V676" s="132"/>
      <c r="W676" s="132"/>
      <c r="X676" s="132"/>
      <c r="Y676" s="132"/>
      <c r="Z676" s="132"/>
      <c r="AA676" s="132"/>
      <c r="AB676" s="132"/>
      <c r="AC676" s="132"/>
    </row>
    <row r="677" spans="1:29" ht="15" x14ac:dyDescent="0.3">
      <c r="A677" s="145"/>
      <c r="B677" s="145"/>
      <c r="C677" s="132"/>
      <c r="D677" s="132"/>
      <c r="E677" s="132"/>
      <c r="F677" s="132"/>
      <c r="G677" s="132"/>
      <c r="H677" s="132"/>
      <c r="I677" s="146"/>
      <c r="J677" s="132"/>
      <c r="K677" s="132"/>
      <c r="L677" s="132"/>
      <c r="M677" s="132"/>
      <c r="N677" s="132"/>
      <c r="O677" s="132"/>
      <c r="P677" s="132"/>
      <c r="Q677" s="132"/>
      <c r="R677" s="132"/>
      <c r="S677" s="132"/>
      <c r="T677" s="132"/>
      <c r="U677" s="132"/>
      <c r="V677" s="132"/>
      <c r="W677" s="132"/>
      <c r="X677" s="132"/>
      <c r="Y677" s="132"/>
      <c r="Z677" s="132"/>
      <c r="AA677" s="132"/>
      <c r="AB677" s="132"/>
      <c r="AC677" s="132"/>
    </row>
    <row r="678" spans="1:29" ht="15" x14ac:dyDescent="0.3">
      <c r="A678" s="145"/>
      <c r="B678" s="145"/>
      <c r="C678" s="132"/>
      <c r="D678" s="132"/>
      <c r="E678" s="132"/>
      <c r="F678" s="132"/>
      <c r="G678" s="132"/>
      <c r="H678" s="132"/>
      <c r="I678" s="146"/>
      <c r="J678" s="132"/>
      <c r="K678" s="132"/>
      <c r="L678" s="132"/>
      <c r="M678" s="132"/>
      <c r="N678" s="132"/>
      <c r="O678" s="132"/>
      <c r="P678" s="132"/>
      <c r="Q678" s="132"/>
      <c r="R678" s="132"/>
      <c r="S678" s="132"/>
      <c r="T678" s="132"/>
      <c r="U678" s="132"/>
      <c r="V678" s="132"/>
      <c r="W678" s="132"/>
      <c r="X678" s="132"/>
      <c r="Y678" s="132"/>
      <c r="Z678" s="132"/>
      <c r="AA678" s="132"/>
      <c r="AB678" s="132"/>
      <c r="AC678" s="132"/>
    </row>
    <row r="679" spans="1:29" ht="15" x14ac:dyDescent="0.3">
      <c r="A679" s="145"/>
      <c r="B679" s="145"/>
      <c r="C679" s="132"/>
      <c r="D679" s="132"/>
      <c r="E679" s="132"/>
      <c r="F679" s="132"/>
      <c r="G679" s="132"/>
      <c r="H679" s="132"/>
      <c r="I679" s="146"/>
      <c r="J679" s="132"/>
      <c r="K679" s="132"/>
      <c r="L679" s="132"/>
      <c r="M679" s="132"/>
      <c r="N679" s="132"/>
      <c r="O679" s="132"/>
      <c r="P679" s="132"/>
      <c r="Q679" s="132"/>
      <c r="R679" s="132"/>
      <c r="S679" s="132"/>
      <c r="T679" s="132"/>
      <c r="U679" s="132"/>
      <c r="V679" s="132"/>
      <c r="W679" s="132"/>
      <c r="X679" s="132"/>
      <c r="Y679" s="132"/>
      <c r="Z679" s="132"/>
      <c r="AA679" s="132"/>
      <c r="AB679" s="132"/>
      <c r="AC679" s="132"/>
    </row>
    <row r="680" spans="1:29" ht="15" x14ac:dyDescent="0.3">
      <c r="A680" s="145"/>
      <c r="B680" s="145"/>
      <c r="C680" s="132"/>
      <c r="D680" s="132"/>
      <c r="E680" s="132"/>
      <c r="F680" s="132"/>
      <c r="G680" s="132"/>
      <c r="H680" s="132"/>
      <c r="I680" s="146"/>
      <c r="J680" s="132"/>
      <c r="K680" s="132"/>
      <c r="L680" s="132"/>
      <c r="M680" s="132"/>
      <c r="N680" s="132"/>
      <c r="O680" s="132"/>
      <c r="P680" s="132"/>
      <c r="Q680" s="132"/>
      <c r="R680" s="132"/>
      <c r="S680" s="132"/>
      <c r="T680" s="132"/>
      <c r="U680" s="132"/>
      <c r="V680" s="132"/>
      <c r="W680" s="132"/>
      <c r="X680" s="132"/>
      <c r="Y680" s="132"/>
      <c r="Z680" s="132"/>
      <c r="AA680" s="132"/>
      <c r="AB680" s="132"/>
      <c r="AC680" s="132"/>
    </row>
    <row r="681" spans="1:29" ht="15" x14ac:dyDescent="0.3">
      <c r="A681" s="145"/>
      <c r="B681" s="145"/>
      <c r="C681" s="132"/>
      <c r="D681" s="132"/>
      <c r="E681" s="132"/>
      <c r="F681" s="132"/>
      <c r="G681" s="132"/>
      <c r="H681" s="132"/>
      <c r="I681" s="146"/>
      <c r="J681" s="132"/>
      <c r="K681" s="132"/>
      <c r="L681" s="132"/>
      <c r="M681" s="132"/>
      <c r="N681" s="132"/>
      <c r="O681" s="132"/>
      <c r="P681" s="132"/>
      <c r="Q681" s="132"/>
      <c r="R681" s="132"/>
      <c r="S681" s="132"/>
      <c r="T681" s="132"/>
      <c r="U681" s="132"/>
      <c r="V681" s="132"/>
      <c r="W681" s="132"/>
      <c r="X681" s="132"/>
      <c r="Y681" s="132"/>
      <c r="Z681" s="132"/>
      <c r="AA681" s="132"/>
      <c r="AB681" s="132"/>
      <c r="AC681" s="132"/>
    </row>
    <row r="682" spans="1:29" ht="15" x14ac:dyDescent="0.3">
      <c r="A682" s="145"/>
      <c r="B682" s="145"/>
      <c r="C682" s="132"/>
      <c r="D682" s="132"/>
      <c r="E682" s="132"/>
      <c r="F682" s="132"/>
      <c r="G682" s="132"/>
      <c r="H682" s="132"/>
      <c r="I682" s="146"/>
      <c r="J682" s="132"/>
      <c r="K682" s="132"/>
      <c r="L682" s="132"/>
      <c r="M682" s="132"/>
      <c r="N682" s="132"/>
      <c r="O682" s="132"/>
      <c r="P682" s="132"/>
      <c r="Q682" s="132"/>
      <c r="R682" s="132"/>
      <c r="S682" s="132"/>
      <c r="T682" s="132"/>
      <c r="U682" s="132"/>
      <c r="V682" s="132"/>
      <c r="W682" s="132"/>
      <c r="X682" s="132"/>
      <c r="Y682" s="132"/>
      <c r="Z682" s="132"/>
      <c r="AA682" s="132"/>
      <c r="AB682" s="132"/>
      <c r="AC682" s="132"/>
    </row>
    <row r="683" spans="1:29" ht="15" x14ac:dyDescent="0.3">
      <c r="A683" s="145"/>
      <c r="B683" s="145"/>
      <c r="C683" s="132"/>
      <c r="D683" s="132"/>
      <c r="E683" s="132"/>
      <c r="F683" s="132"/>
      <c r="G683" s="132"/>
      <c r="H683" s="132"/>
      <c r="I683" s="146"/>
      <c r="J683" s="132"/>
      <c r="K683" s="132"/>
      <c r="L683" s="132"/>
      <c r="M683" s="132"/>
      <c r="N683" s="132"/>
      <c r="O683" s="132"/>
      <c r="P683" s="132"/>
      <c r="Q683" s="132"/>
      <c r="R683" s="132"/>
      <c r="S683" s="132"/>
      <c r="T683" s="132"/>
      <c r="U683" s="132"/>
      <c r="V683" s="132"/>
      <c r="W683" s="132"/>
      <c r="X683" s="132"/>
      <c r="Y683" s="132"/>
      <c r="Z683" s="132"/>
      <c r="AA683" s="132"/>
      <c r="AB683" s="132"/>
      <c r="AC683" s="132"/>
    </row>
    <row r="684" spans="1:29" ht="15" x14ac:dyDescent="0.3">
      <c r="A684" s="145"/>
      <c r="B684" s="145"/>
      <c r="C684" s="132"/>
      <c r="D684" s="132"/>
      <c r="E684" s="132"/>
      <c r="F684" s="132"/>
      <c r="G684" s="132"/>
      <c r="H684" s="132"/>
      <c r="I684" s="146"/>
      <c r="J684" s="132"/>
      <c r="K684" s="132"/>
      <c r="L684" s="132"/>
      <c r="M684" s="132"/>
      <c r="N684" s="132"/>
      <c r="O684" s="132"/>
      <c r="P684" s="132"/>
      <c r="Q684" s="132"/>
      <c r="R684" s="132"/>
      <c r="S684" s="132"/>
      <c r="T684" s="132"/>
      <c r="U684" s="132"/>
      <c r="V684" s="132"/>
      <c r="W684" s="132"/>
      <c r="X684" s="132"/>
      <c r="Y684" s="132"/>
      <c r="Z684" s="132"/>
      <c r="AA684" s="132"/>
      <c r="AB684" s="132"/>
      <c r="AC684" s="132"/>
    </row>
    <row r="685" spans="1:29" ht="15" x14ac:dyDescent="0.3">
      <c r="A685" s="145"/>
      <c r="B685" s="145"/>
      <c r="C685" s="132"/>
      <c r="D685" s="132"/>
      <c r="E685" s="132"/>
      <c r="F685" s="132"/>
      <c r="G685" s="132"/>
      <c r="H685" s="132"/>
      <c r="I685" s="146"/>
      <c r="J685" s="132"/>
      <c r="K685" s="132"/>
      <c r="L685" s="132"/>
      <c r="M685" s="132"/>
      <c r="N685" s="132"/>
      <c r="O685" s="132"/>
      <c r="P685" s="132"/>
      <c r="Q685" s="132"/>
      <c r="R685" s="132"/>
      <c r="S685" s="132"/>
      <c r="T685" s="132"/>
      <c r="U685" s="132"/>
      <c r="V685" s="132"/>
      <c r="W685" s="132"/>
      <c r="X685" s="132"/>
      <c r="Y685" s="132"/>
      <c r="Z685" s="132"/>
      <c r="AA685" s="132"/>
      <c r="AB685" s="132"/>
      <c r="AC685" s="132"/>
    </row>
    <row r="686" spans="1:29" ht="15" x14ac:dyDescent="0.3">
      <c r="A686" s="145"/>
      <c r="B686" s="145"/>
      <c r="C686" s="132"/>
      <c r="D686" s="132"/>
      <c r="E686" s="132"/>
      <c r="F686" s="132"/>
      <c r="G686" s="132"/>
      <c r="H686" s="132"/>
      <c r="I686" s="146"/>
      <c r="J686" s="132"/>
      <c r="K686" s="132"/>
      <c r="L686" s="132"/>
      <c r="M686" s="132"/>
      <c r="N686" s="132"/>
      <c r="O686" s="132"/>
      <c r="P686" s="132"/>
      <c r="Q686" s="132"/>
      <c r="R686" s="132"/>
      <c r="S686" s="132"/>
      <c r="T686" s="132"/>
      <c r="U686" s="132"/>
      <c r="V686" s="132"/>
      <c r="W686" s="132"/>
      <c r="X686" s="132"/>
      <c r="Y686" s="132"/>
      <c r="Z686" s="132"/>
      <c r="AA686" s="132"/>
      <c r="AB686" s="132"/>
      <c r="AC686" s="132"/>
    </row>
    <row r="687" spans="1:29" ht="15" x14ac:dyDescent="0.3">
      <c r="A687" s="145"/>
      <c r="B687" s="145"/>
      <c r="C687" s="132"/>
      <c r="D687" s="132"/>
      <c r="E687" s="132"/>
      <c r="F687" s="132"/>
      <c r="G687" s="132"/>
      <c r="H687" s="132"/>
      <c r="I687" s="146"/>
      <c r="J687" s="132"/>
      <c r="K687" s="132"/>
      <c r="L687" s="132"/>
      <c r="M687" s="132"/>
      <c r="N687" s="132"/>
      <c r="O687" s="132"/>
      <c r="P687" s="132"/>
      <c r="Q687" s="132"/>
      <c r="R687" s="132"/>
      <c r="S687" s="132"/>
      <c r="T687" s="132"/>
      <c r="U687" s="132"/>
      <c r="V687" s="132"/>
      <c r="W687" s="132"/>
      <c r="X687" s="132"/>
      <c r="Y687" s="132"/>
      <c r="Z687" s="132"/>
      <c r="AA687" s="132"/>
      <c r="AB687" s="132"/>
      <c r="AC687" s="132"/>
    </row>
    <row r="688" spans="1:29" ht="15" x14ac:dyDescent="0.3">
      <c r="A688" s="145"/>
      <c r="B688" s="145"/>
      <c r="C688" s="132"/>
      <c r="D688" s="132"/>
      <c r="E688" s="132"/>
      <c r="F688" s="132"/>
      <c r="G688" s="132"/>
      <c r="H688" s="132"/>
      <c r="I688" s="146"/>
      <c r="J688" s="132"/>
      <c r="K688" s="132"/>
      <c r="L688" s="132"/>
      <c r="M688" s="132"/>
      <c r="N688" s="132"/>
      <c r="O688" s="132"/>
      <c r="P688" s="132"/>
      <c r="Q688" s="132"/>
      <c r="R688" s="132"/>
      <c r="S688" s="132"/>
      <c r="T688" s="132"/>
      <c r="U688" s="132"/>
      <c r="V688" s="132"/>
      <c r="W688" s="132"/>
      <c r="X688" s="132"/>
      <c r="Y688" s="132"/>
      <c r="Z688" s="132"/>
      <c r="AA688" s="132"/>
      <c r="AB688" s="132"/>
      <c r="AC688" s="132"/>
    </row>
    <row r="689" spans="1:29" ht="15" x14ac:dyDescent="0.3">
      <c r="A689" s="145"/>
      <c r="B689" s="145"/>
      <c r="C689" s="132"/>
      <c r="D689" s="132"/>
      <c r="E689" s="132"/>
      <c r="F689" s="132"/>
      <c r="G689" s="132"/>
      <c r="H689" s="132"/>
      <c r="I689" s="146"/>
      <c r="J689" s="132"/>
      <c r="K689" s="132"/>
      <c r="L689" s="132"/>
      <c r="M689" s="132"/>
      <c r="N689" s="132"/>
      <c r="O689" s="132"/>
      <c r="P689" s="132"/>
      <c r="Q689" s="132"/>
      <c r="R689" s="132"/>
      <c r="S689" s="132"/>
      <c r="T689" s="132"/>
      <c r="U689" s="132"/>
      <c r="V689" s="132"/>
      <c r="W689" s="132"/>
      <c r="X689" s="132"/>
      <c r="Y689" s="132"/>
      <c r="Z689" s="132"/>
      <c r="AA689" s="132"/>
      <c r="AB689" s="132"/>
      <c r="AC689" s="132"/>
    </row>
    <row r="690" spans="1:29" ht="15" x14ac:dyDescent="0.3">
      <c r="A690" s="145"/>
      <c r="B690" s="145"/>
      <c r="C690" s="132"/>
      <c r="D690" s="132"/>
      <c r="E690" s="132"/>
      <c r="F690" s="132"/>
      <c r="G690" s="132"/>
      <c r="H690" s="132"/>
      <c r="I690" s="146"/>
      <c r="J690" s="132"/>
      <c r="K690" s="132"/>
      <c r="L690" s="132"/>
      <c r="M690" s="132"/>
      <c r="N690" s="132"/>
      <c r="O690" s="132"/>
      <c r="P690" s="132"/>
      <c r="Q690" s="132"/>
      <c r="R690" s="132"/>
      <c r="S690" s="132"/>
      <c r="T690" s="132"/>
      <c r="U690" s="132"/>
      <c r="V690" s="132"/>
      <c r="W690" s="132"/>
      <c r="X690" s="132"/>
      <c r="Y690" s="132"/>
      <c r="Z690" s="132"/>
      <c r="AA690" s="132"/>
      <c r="AB690" s="132"/>
      <c r="AC690" s="132"/>
    </row>
    <row r="691" spans="1:29" ht="15" x14ac:dyDescent="0.3">
      <c r="A691" s="145"/>
      <c r="B691" s="145"/>
      <c r="C691" s="132"/>
      <c r="D691" s="132"/>
      <c r="E691" s="132"/>
      <c r="F691" s="132"/>
      <c r="G691" s="132"/>
      <c r="H691" s="132"/>
      <c r="I691" s="146"/>
      <c r="J691" s="132"/>
      <c r="K691" s="132"/>
      <c r="L691" s="132"/>
      <c r="M691" s="132"/>
      <c r="N691" s="132"/>
      <c r="O691" s="132"/>
      <c r="P691" s="132"/>
      <c r="Q691" s="132"/>
      <c r="R691" s="132"/>
      <c r="S691" s="132"/>
      <c r="T691" s="132"/>
      <c r="U691" s="132"/>
      <c r="V691" s="132"/>
      <c r="W691" s="132"/>
      <c r="X691" s="132"/>
      <c r="Y691" s="132"/>
      <c r="Z691" s="132"/>
      <c r="AA691" s="132"/>
      <c r="AB691" s="132"/>
      <c r="AC691" s="132"/>
    </row>
    <row r="692" spans="1:29" ht="15" x14ac:dyDescent="0.3">
      <c r="A692" s="145"/>
      <c r="B692" s="145"/>
      <c r="C692" s="132"/>
      <c r="D692" s="132"/>
      <c r="E692" s="132"/>
      <c r="F692" s="132"/>
      <c r="G692" s="132"/>
      <c r="H692" s="132"/>
      <c r="I692" s="146"/>
      <c r="J692" s="132"/>
      <c r="K692" s="132"/>
      <c r="L692" s="132"/>
      <c r="M692" s="132"/>
      <c r="N692" s="132"/>
      <c r="O692" s="132"/>
      <c r="P692" s="132"/>
      <c r="Q692" s="132"/>
      <c r="R692" s="132"/>
      <c r="S692" s="132"/>
      <c r="T692" s="132"/>
      <c r="U692" s="132"/>
      <c r="V692" s="132"/>
      <c r="W692" s="132"/>
      <c r="X692" s="132"/>
      <c r="Y692" s="132"/>
      <c r="Z692" s="132"/>
      <c r="AA692" s="132"/>
      <c r="AB692" s="132"/>
      <c r="AC692" s="132"/>
    </row>
    <row r="693" spans="1:29" ht="15" x14ac:dyDescent="0.3">
      <c r="A693" s="145"/>
      <c r="B693" s="145"/>
      <c r="C693" s="132"/>
      <c r="D693" s="132"/>
      <c r="E693" s="132"/>
      <c r="F693" s="132"/>
      <c r="G693" s="132"/>
      <c r="H693" s="132"/>
      <c r="I693" s="146"/>
      <c r="J693" s="132"/>
      <c r="K693" s="132"/>
      <c r="L693" s="132"/>
      <c r="M693" s="132"/>
      <c r="N693" s="132"/>
      <c r="O693" s="132"/>
      <c r="P693" s="132"/>
      <c r="Q693" s="132"/>
      <c r="R693" s="132"/>
      <c r="S693" s="132"/>
      <c r="T693" s="132"/>
      <c r="U693" s="132"/>
      <c r="V693" s="132"/>
      <c r="W693" s="132"/>
      <c r="X693" s="132"/>
      <c r="Y693" s="132"/>
      <c r="Z693" s="132"/>
      <c r="AA693" s="132"/>
      <c r="AB693" s="132"/>
      <c r="AC693" s="132"/>
    </row>
    <row r="694" spans="1:29" ht="15" x14ac:dyDescent="0.3">
      <c r="A694" s="145"/>
      <c r="B694" s="145"/>
      <c r="C694" s="132"/>
      <c r="D694" s="132"/>
      <c r="E694" s="132"/>
      <c r="F694" s="132"/>
      <c r="G694" s="132"/>
      <c r="H694" s="132"/>
      <c r="I694" s="146"/>
      <c r="J694" s="132"/>
      <c r="K694" s="132"/>
      <c r="L694" s="132"/>
      <c r="M694" s="132"/>
      <c r="N694" s="132"/>
      <c r="O694" s="132"/>
      <c r="P694" s="132"/>
      <c r="Q694" s="132"/>
      <c r="R694" s="132"/>
      <c r="S694" s="132"/>
      <c r="T694" s="132"/>
      <c r="U694" s="132"/>
      <c r="V694" s="132"/>
      <c r="W694" s="132"/>
      <c r="X694" s="132"/>
      <c r="Y694" s="132"/>
      <c r="Z694" s="132"/>
      <c r="AA694" s="132"/>
      <c r="AB694" s="132"/>
      <c r="AC694" s="132"/>
    </row>
    <row r="695" spans="1:29" ht="15" x14ac:dyDescent="0.3">
      <c r="A695" s="145"/>
      <c r="B695" s="145"/>
      <c r="C695" s="132"/>
      <c r="D695" s="132"/>
      <c r="E695" s="132"/>
      <c r="F695" s="132"/>
      <c r="G695" s="132"/>
      <c r="H695" s="132"/>
      <c r="I695" s="146"/>
      <c r="J695" s="132"/>
      <c r="K695" s="132"/>
      <c r="L695" s="132"/>
      <c r="M695" s="132"/>
      <c r="N695" s="132"/>
      <c r="O695" s="132"/>
      <c r="P695" s="132"/>
      <c r="Q695" s="132"/>
      <c r="R695" s="132"/>
      <c r="S695" s="132"/>
      <c r="T695" s="132"/>
      <c r="U695" s="132"/>
      <c r="V695" s="132"/>
      <c r="W695" s="132"/>
      <c r="X695" s="132"/>
      <c r="Y695" s="132"/>
      <c r="Z695" s="132"/>
      <c r="AA695" s="132"/>
      <c r="AB695" s="132"/>
      <c r="AC695" s="132"/>
    </row>
    <row r="696" spans="1:29" ht="15" x14ac:dyDescent="0.3">
      <c r="A696" s="145"/>
      <c r="B696" s="145"/>
      <c r="C696" s="132"/>
      <c r="D696" s="132"/>
      <c r="E696" s="132"/>
      <c r="F696" s="132"/>
      <c r="G696" s="132"/>
      <c r="H696" s="132"/>
      <c r="I696" s="146"/>
      <c r="J696" s="132"/>
      <c r="K696" s="132"/>
      <c r="L696" s="132"/>
      <c r="M696" s="132"/>
      <c r="N696" s="132"/>
      <c r="O696" s="132"/>
      <c r="P696" s="132"/>
      <c r="Q696" s="132"/>
      <c r="R696" s="132"/>
      <c r="S696" s="132"/>
      <c r="T696" s="132"/>
      <c r="U696" s="132"/>
      <c r="V696" s="132"/>
      <c r="W696" s="132"/>
      <c r="X696" s="132"/>
      <c r="Y696" s="132"/>
      <c r="Z696" s="132"/>
      <c r="AA696" s="132"/>
      <c r="AB696" s="132"/>
      <c r="AC696" s="132"/>
    </row>
    <row r="697" spans="1:29" ht="15" x14ac:dyDescent="0.3">
      <c r="A697" s="145"/>
      <c r="B697" s="145"/>
      <c r="C697" s="132"/>
      <c r="D697" s="132"/>
      <c r="E697" s="132"/>
      <c r="F697" s="132"/>
      <c r="G697" s="132"/>
      <c r="H697" s="132"/>
      <c r="I697" s="146"/>
      <c r="J697" s="132"/>
      <c r="K697" s="132"/>
      <c r="L697" s="132"/>
      <c r="M697" s="132"/>
      <c r="N697" s="132"/>
      <c r="O697" s="132"/>
      <c r="P697" s="132"/>
      <c r="Q697" s="132"/>
      <c r="R697" s="132"/>
      <c r="S697" s="132"/>
      <c r="T697" s="132"/>
      <c r="U697" s="132"/>
      <c r="V697" s="132"/>
      <c r="W697" s="132"/>
      <c r="X697" s="132"/>
      <c r="Y697" s="132"/>
      <c r="Z697" s="132"/>
      <c r="AA697" s="132"/>
      <c r="AB697" s="132"/>
      <c r="AC697" s="132"/>
    </row>
    <row r="698" spans="1:29" ht="15" x14ac:dyDescent="0.3">
      <c r="A698" s="145"/>
      <c r="B698" s="145"/>
      <c r="C698" s="132"/>
      <c r="D698" s="132"/>
      <c r="E698" s="132"/>
      <c r="F698" s="132"/>
      <c r="G698" s="132"/>
      <c r="H698" s="132"/>
      <c r="I698" s="146"/>
      <c r="J698" s="132"/>
      <c r="K698" s="132"/>
      <c r="L698" s="132"/>
      <c r="M698" s="132"/>
      <c r="N698" s="132"/>
      <c r="O698" s="132"/>
      <c r="P698" s="132"/>
      <c r="Q698" s="132"/>
      <c r="R698" s="132"/>
      <c r="S698" s="132"/>
      <c r="T698" s="132"/>
      <c r="U698" s="132"/>
      <c r="V698" s="132"/>
      <c r="W698" s="132"/>
      <c r="X698" s="132"/>
      <c r="Y698" s="132"/>
      <c r="Z698" s="132"/>
      <c r="AA698" s="132"/>
      <c r="AB698" s="132"/>
      <c r="AC698" s="132"/>
    </row>
    <row r="699" spans="1:29" ht="15" x14ac:dyDescent="0.3">
      <c r="A699" s="145"/>
      <c r="B699" s="145"/>
      <c r="C699" s="132"/>
      <c r="D699" s="132"/>
      <c r="E699" s="132"/>
      <c r="F699" s="132"/>
      <c r="G699" s="132"/>
      <c r="H699" s="132"/>
      <c r="I699" s="146"/>
      <c r="J699" s="132"/>
      <c r="K699" s="132"/>
      <c r="L699" s="132"/>
      <c r="M699" s="132"/>
      <c r="N699" s="132"/>
      <c r="O699" s="132"/>
      <c r="P699" s="132"/>
      <c r="Q699" s="132"/>
      <c r="R699" s="132"/>
      <c r="S699" s="132"/>
      <c r="T699" s="132"/>
      <c r="U699" s="132"/>
      <c r="V699" s="132"/>
      <c r="W699" s="132"/>
      <c r="X699" s="132"/>
      <c r="Y699" s="132"/>
      <c r="Z699" s="132"/>
      <c r="AA699" s="132"/>
      <c r="AB699" s="132"/>
      <c r="AC699" s="132"/>
    </row>
    <row r="700" spans="1:29" ht="15" x14ac:dyDescent="0.3">
      <c r="A700" s="145"/>
      <c r="B700" s="145"/>
      <c r="C700" s="132"/>
      <c r="D700" s="132"/>
      <c r="E700" s="132"/>
      <c r="F700" s="132"/>
      <c r="G700" s="132"/>
      <c r="H700" s="132"/>
      <c r="I700" s="146"/>
      <c r="J700" s="132"/>
      <c r="K700" s="132"/>
      <c r="L700" s="132"/>
      <c r="M700" s="132"/>
      <c r="N700" s="132"/>
      <c r="O700" s="132"/>
      <c r="P700" s="132"/>
      <c r="Q700" s="132"/>
      <c r="R700" s="132"/>
      <c r="S700" s="132"/>
      <c r="T700" s="132"/>
      <c r="U700" s="132"/>
      <c r="V700" s="132"/>
      <c r="W700" s="132"/>
      <c r="X700" s="132"/>
      <c r="Y700" s="132"/>
      <c r="Z700" s="132"/>
      <c r="AA700" s="132"/>
      <c r="AB700" s="132"/>
      <c r="AC700" s="132"/>
    </row>
    <row r="701" spans="1:29" ht="15" x14ac:dyDescent="0.3">
      <c r="A701" s="145"/>
      <c r="B701" s="145"/>
      <c r="C701" s="132"/>
      <c r="D701" s="132"/>
      <c r="E701" s="132"/>
      <c r="F701" s="132"/>
      <c r="G701" s="132"/>
      <c r="H701" s="132"/>
      <c r="I701" s="146"/>
      <c r="J701" s="132"/>
      <c r="K701" s="132"/>
      <c r="L701" s="132"/>
      <c r="M701" s="132"/>
      <c r="N701" s="132"/>
      <c r="O701" s="132"/>
      <c r="P701" s="132"/>
      <c r="Q701" s="132"/>
      <c r="R701" s="132"/>
      <c r="S701" s="132"/>
      <c r="T701" s="132"/>
      <c r="U701" s="132"/>
      <c r="V701" s="132"/>
      <c r="W701" s="132"/>
      <c r="X701" s="132"/>
      <c r="Y701" s="132"/>
      <c r="Z701" s="132"/>
      <c r="AA701" s="132"/>
      <c r="AB701" s="132"/>
      <c r="AC701" s="132"/>
    </row>
    <row r="702" spans="1:29" ht="15" x14ac:dyDescent="0.3">
      <c r="A702" s="145"/>
      <c r="B702" s="145"/>
      <c r="C702" s="132"/>
      <c r="D702" s="132"/>
      <c r="E702" s="132"/>
      <c r="F702" s="132"/>
      <c r="G702" s="132"/>
      <c r="H702" s="132"/>
      <c r="I702" s="146"/>
      <c r="J702" s="132"/>
      <c r="K702" s="132"/>
      <c r="L702" s="132"/>
      <c r="M702" s="132"/>
      <c r="N702" s="132"/>
      <c r="O702" s="132"/>
      <c r="P702" s="132"/>
      <c r="Q702" s="132"/>
      <c r="R702" s="132"/>
      <c r="S702" s="132"/>
      <c r="T702" s="132"/>
      <c r="U702" s="132"/>
      <c r="V702" s="132"/>
      <c r="W702" s="132"/>
      <c r="X702" s="132"/>
      <c r="Y702" s="132"/>
      <c r="Z702" s="132"/>
      <c r="AA702" s="132"/>
      <c r="AB702" s="132"/>
      <c r="AC702" s="132"/>
    </row>
    <row r="703" spans="1:29" ht="15" x14ac:dyDescent="0.3">
      <c r="A703" s="145"/>
      <c r="B703" s="145"/>
      <c r="C703" s="132"/>
      <c r="D703" s="132"/>
      <c r="E703" s="132"/>
      <c r="F703" s="132"/>
      <c r="G703" s="132"/>
      <c r="H703" s="132"/>
      <c r="I703" s="146"/>
      <c r="J703" s="132"/>
      <c r="K703" s="132"/>
      <c r="L703" s="132"/>
      <c r="M703" s="132"/>
      <c r="N703" s="132"/>
      <c r="O703" s="132"/>
      <c r="P703" s="132"/>
      <c r="Q703" s="132"/>
      <c r="R703" s="132"/>
      <c r="S703" s="132"/>
      <c r="T703" s="132"/>
      <c r="U703" s="132"/>
      <c r="V703" s="132"/>
      <c r="W703" s="132"/>
      <c r="X703" s="132"/>
      <c r="Y703" s="132"/>
      <c r="Z703" s="132"/>
      <c r="AA703" s="132"/>
      <c r="AB703" s="132"/>
      <c r="AC703" s="132"/>
    </row>
    <row r="704" spans="1:29" ht="15" x14ac:dyDescent="0.3">
      <c r="A704" s="145"/>
      <c r="B704" s="145"/>
      <c r="C704" s="132"/>
      <c r="D704" s="132"/>
      <c r="E704" s="132"/>
      <c r="F704" s="132"/>
      <c r="G704" s="132"/>
      <c r="H704" s="132"/>
      <c r="I704" s="146"/>
      <c r="J704" s="132"/>
      <c r="K704" s="132"/>
      <c r="L704" s="132"/>
      <c r="M704" s="132"/>
      <c r="N704" s="132"/>
      <c r="O704" s="132"/>
      <c r="P704" s="132"/>
      <c r="Q704" s="132"/>
      <c r="R704" s="132"/>
      <c r="S704" s="132"/>
      <c r="T704" s="132"/>
      <c r="U704" s="132"/>
      <c r="V704" s="132"/>
      <c r="W704" s="132"/>
      <c r="X704" s="132"/>
      <c r="Y704" s="132"/>
      <c r="Z704" s="132"/>
      <c r="AA704" s="132"/>
      <c r="AB704" s="132"/>
      <c r="AC704" s="132"/>
    </row>
    <row r="705" spans="1:29" ht="15" x14ac:dyDescent="0.3">
      <c r="A705" s="145"/>
      <c r="B705" s="145"/>
      <c r="C705" s="132"/>
      <c r="D705" s="132"/>
      <c r="E705" s="132"/>
      <c r="F705" s="132"/>
      <c r="G705" s="132"/>
      <c r="H705" s="132"/>
      <c r="I705" s="146"/>
      <c r="J705" s="132"/>
      <c r="K705" s="132"/>
      <c r="L705" s="132"/>
      <c r="M705" s="132"/>
      <c r="N705" s="132"/>
      <c r="O705" s="132"/>
      <c r="P705" s="132"/>
      <c r="Q705" s="132"/>
      <c r="R705" s="132"/>
      <c r="S705" s="132"/>
      <c r="T705" s="132"/>
      <c r="U705" s="132"/>
      <c r="V705" s="132"/>
      <c r="W705" s="132"/>
      <c r="X705" s="132"/>
      <c r="Y705" s="132"/>
      <c r="Z705" s="132"/>
      <c r="AA705" s="132"/>
      <c r="AB705" s="132"/>
      <c r="AC705" s="132"/>
    </row>
    <row r="706" spans="1:29" ht="15" x14ac:dyDescent="0.3">
      <c r="A706" s="145"/>
      <c r="B706" s="145"/>
      <c r="C706" s="132"/>
      <c r="D706" s="132"/>
      <c r="E706" s="132"/>
      <c r="F706" s="132"/>
      <c r="G706" s="132"/>
      <c r="H706" s="132"/>
      <c r="I706" s="146"/>
      <c r="J706" s="132"/>
      <c r="K706" s="132"/>
      <c r="L706" s="132"/>
      <c r="M706" s="132"/>
      <c r="N706" s="132"/>
      <c r="O706" s="132"/>
      <c r="P706" s="132"/>
      <c r="Q706" s="132"/>
      <c r="R706" s="132"/>
      <c r="S706" s="132"/>
      <c r="T706" s="132"/>
      <c r="U706" s="132"/>
      <c r="V706" s="132"/>
      <c r="W706" s="132"/>
      <c r="X706" s="132"/>
      <c r="Y706" s="132"/>
      <c r="Z706" s="132"/>
      <c r="AA706" s="132"/>
      <c r="AB706" s="132"/>
      <c r="AC706" s="132"/>
    </row>
    <row r="707" spans="1:29" ht="15" x14ac:dyDescent="0.3">
      <c r="A707" s="145"/>
      <c r="B707" s="145"/>
      <c r="C707" s="132"/>
      <c r="D707" s="132"/>
      <c r="E707" s="132"/>
      <c r="F707" s="132"/>
      <c r="G707" s="132"/>
      <c r="H707" s="132"/>
      <c r="I707" s="146"/>
      <c r="J707" s="132"/>
      <c r="K707" s="132"/>
      <c r="L707" s="132"/>
      <c r="M707" s="132"/>
      <c r="N707" s="132"/>
      <c r="O707" s="132"/>
      <c r="P707" s="132"/>
      <c r="Q707" s="132"/>
      <c r="R707" s="132"/>
      <c r="S707" s="132"/>
      <c r="T707" s="132"/>
      <c r="U707" s="132"/>
      <c r="V707" s="132"/>
      <c r="W707" s="132"/>
      <c r="X707" s="132"/>
      <c r="Y707" s="132"/>
      <c r="Z707" s="132"/>
      <c r="AA707" s="132"/>
      <c r="AB707" s="132"/>
      <c r="AC707" s="132"/>
    </row>
    <row r="708" spans="1:29" ht="15" x14ac:dyDescent="0.3">
      <c r="A708" s="145"/>
      <c r="B708" s="145"/>
      <c r="C708" s="132"/>
      <c r="D708" s="132"/>
      <c r="E708" s="132"/>
      <c r="F708" s="132"/>
      <c r="G708" s="132"/>
      <c r="H708" s="132"/>
      <c r="I708" s="146"/>
      <c r="J708" s="132"/>
      <c r="K708" s="132"/>
      <c r="L708" s="132"/>
      <c r="M708" s="132"/>
      <c r="N708" s="132"/>
      <c r="O708" s="132"/>
      <c r="P708" s="132"/>
      <c r="Q708" s="132"/>
      <c r="R708" s="132"/>
      <c r="S708" s="132"/>
      <c r="T708" s="132"/>
      <c r="U708" s="132"/>
      <c r="V708" s="132"/>
      <c r="W708" s="132"/>
      <c r="X708" s="132"/>
      <c r="Y708" s="132"/>
      <c r="Z708" s="132"/>
      <c r="AA708" s="132"/>
      <c r="AB708" s="132"/>
      <c r="AC708" s="132"/>
    </row>
    <row r="709" spans="1:29" ht="15" x14ac:dyDescent="0.3">
      <c r="A709" s="145"/>
      <c r="B709" s="145"/>
      <c r="C709" s="132"/>
      <c r="D709" s="132"/>
      <c r="E709" s="132"/>
      <c r="F709" s="132"/>
      <c r="G709" s="132"/>
      <c r="H709" s="132"/>
      <c r="I709" s="146"/>
      <c r="J709" s="132"/>
      <c r="K709" s="132"/>
      <c r="L709" s="132"/>
      <c r="M709" s="132"/>
      <c r="N709" s="132"/>
      <c r="O709" s="132"/>
      <c r="P709" s="132"/>
      <c r="Q709" s="132"/>
      <c r="R709" s="132"/>
      <c r="S709" s="132"/>
      <c r="T709" s="132"/>
      <c r="U709" s="132"/>
      <c r="V709" s="132"/>
      <c r="W709" s="132"/>
      <c r="X709" s="132"/>
      <c r="Y709" s="132"/>
      <c r="Z709" s="132"/>
      <c r="AA709" s="132"/>
      <c r="AB709" s="132"/>
      <c r="AC709" s="132"/>
    </row>
    <row r="710" spans="1:29" ht="15" x14ac:dyDescent="0.3">
      <c r="A710" s="145"/>
      <c r="B710" s="145"/>
      <c r="C710" s="132"/>
      <c r="D710" s="132"/>
      <c r="E710" s="132"/>
      <c r="F710" s="132"/>
      <c r="G710" s="132"/>
      <c r="H710" s="132"/>
      <c r="I710" s="146"/>
      <c r="J710" s="132"/>
      <c r="K710" s="132"/>
      <c r="L710" s="132"/>
      <c r="M710" s="132"/>
      <c r="N710" s="132"/>
      <c r="O710" s="132"/>
      <c r="P710" s="132"/>
      <c r="Q710" s="132"/>
      <c r="R710" s="132"/>
      <c r="S710" s="132"/>
      <c r="T710" s="132"/>
      <c r="U710" s="132"/>
      <c r="V710" s="132"/>
      <c r="W710" s="132"/>
      <c r="X710" s="132"/>
      <c r="Y710" s="132"/>
      <c r="Z710" s="132"/>
      <c r="AA710" s="132"/>
      <c r="AB710" s="132"/>
      <c r="AC710" s="132"/>
    </row>
    <row r="711" spans="1:29" ht="15" x14ac:dyDescent="0.3">
      <c r="A711" s="145"/>
      <c r="B711" s="145"/>
      <c r="C711" s="132"/>
      <c r="D711" s="132"/>
      <c r="E711" s="132"/>
      <c r="F711" s="132"/>
      <c r="G711" s="132"/>
      <c r="H711" s="132"/>
      <c r="I711" s="146"/>
      <c r="J711" s="132"/>
      <c r="K711" s="132"/>
      <c r="L711" s="132"/>
      <c r="M711" s="132"/>
      <c r="N711" s="132"/>
      <c r="O711" s="132"/>
      <c r="P711" s="132"/>
      <c r="Q711" s="132"/>
      <c r="R711" s="132"/>
      <c r="S711" s="132"/>
      <c r="T711" s="132"/>
      <c r="U711" s="132"/>
      <c r="V711" s="132"/>
      <c r="W711" s="132"/>
      <c r="X711" s="132"/>
      <c r="Y711" s="132"/>
      <c r="Z711" s="132"/>
      <c r="AA711" s="132"/>
      <c r="AB711" s="132"/>
      <c r="AC711" s="132"/>
    </row>
    <row r="712" spans="1:29" ht="15" x14ac:dyDescent="0.3">
      <c r="A712" s="145"/>
      <c r="B712" s="145"/>
      <c r="C712" s="132"/>
      <c r="D712" s="132"/>
      <c r="E712" s="132"/>
      <c r="F712" s="132"/>
      <c r="G712" s="132"/>
      <c r="H712" s="132"/>
      <c r="I712" s="146"/>
      <c r="J712" s="132"/>
      <c r="K712" s="132"/>
      <c r="L712" s="132"/>
      <c r="M712" s="132"/>
      <c r="N712" s="132"/>
      <c r="O712" s="132"/>
      <c r="P712" s="132"/>
      <c r="Q712" s="132"/>
      <c r="R712" s="132"/>
      <c r="S712" s="132"/>
      <c r="T712" s="132"/>
      <c r="U712" s="132"/>
      <c r="V712" s="132"/>
      <c r="W712" s="132"/>
      <c r="X712" s="132"/>
      <c r="Y712" s="132"/>
      <c r="Z712" s="132"/>
      <c r="AA712" s="132"/>
      <c r="AB712" s="132"/>
      <c r="AC712" s="132"/>
    </row>
    <row r="713" spans="1:29" ht="15" x14ac:dyDescent="0.3">
      <c r="A713" s="145"/>
      <c r="B713" s="145"/>
      <c r="C713" s="132"/>
      <c r="D713" s="132"/>
      <c r="E713" s="132"/>
      <c r="F713" s="132"/>
      <c r="G713" s="132"/>
      <c r="H713" s="132"/>
      <c r="I713" s="146"/>
      <c r="J713" s="132"/>
      <c r="K713" s="132"/>
      <c r="L713" s="132"/>
      <c r="M713" s="132"/>
      <c r="N713" s="132"/>
      <c r="O713" s="132"/>
      <c r="P713" s="132"/>
      <c r="Q713" s="132"/>
      <c r="R713" s="132"/>
      <c r="S713" s="132"/>
      <c r="T713" s="132"/>
      <c r="U713" s="132"/>
      <c r="V713" s="132"/>
      <c r="W713" s="132"/>
      <c r="X713" s="132"/>
      <c r="Y713" s="132"/>
      <c r="Z713" s="132"/>
      <c r="AA713" s="132"/>
      <c r="AB713" s="132"/>
      <c r="AC713" s="132"/>
    </row>
    <row r="714" spans="1:29" ht="15" x14ac:dyDescent="0.3">
      <c r="A714" s="145"/>
      <c r="B714" s="145"/>
      <c r="C714" s="132"/>
      <c r="D714" s="132"/>
      <c r="E714" s="132"/>
      <c r="F714" s="132"/>
      <c r="G714" s="132"/>
      <c r="H714" s="132"/>
      <c r="I714" s="146"/>
      <c r="J714" s="132"/>
      <c r="K714" s="132"/>
      <c r="L714" s="132"/>
      <c r="M714" s="132"/>
      <c r="N714" s="132"/>
      <c r="O714" s="132"/>
      <c r="P714" s="132"/>
      <c r="Q714" s="132"/>
      <c r="R714" s="132"/>
      <c r="S714" s="132"/>
      <c r="T714" s="132"/>
      <c r="U714" s="132"/>
      <c r="V714" s="132"/>
      <c r="W714" s="132"/>
      <c r="X714" s="132"/>
      <c r="Y714" s="132"/>
      <c r="Z714" s="132"/>
      <c r="AA714" s="132"/>
      <c r="AB714" s="132"/>
      <c r="AC714" s="132"/>
    </row>
    <row r="715" spans="1:29" ht="15" x14ac:dyDescent="0.3">
      <c r="A715" s="145"/>
      <c r="B715" s="145"/>
      <c r="C715" s="132"/>
      <c r="D715" s="132"/>
      <c r="E715" s="132"/>
      <c r="F715" s="132"/>
      <c r="G715" s="132"/>
      <c r="H715" s="132"/>
      <c r="I715" s="146"/>
      <c r="J715" s="132"/>
      <c r="K715" s="132"/>
      <c r="L715" s="132"/>
      <c r="M715" s="132"/>
      <c r="N715" s="132"/>
      <c r="O715" s="132"/>
      <c r="P715" s="132"/>
      <c r="Q715" s="132"/>
      <c r="R715" s="132"/>
      <c r="S715" s="132"/>
      <c r="T715" s="132"/>
      <c r="U715" s="132"/>
      <c r="V715" s="132"/>
      <c r="W715" s="132"/>
      <c r="X715" s="132"/>
      <c r="Y715" s="132"/>
      <c r="Z715" s="132"/>
      <c r="AA715" s="132"/>
      <c r="AB715" s="132"/>
      <c r="AC715" s="132"/>
    </row>
    <row r="716" spans="1:29" ht="15" x14ac:dyDescent="0.3">
      <c r="A716" s="145"/>
      <c r="B716" s="145"/>
      <c r="C716" s="132"/>
      <c r="D716" s="132"/>
      <c r="E716" s="132"/>
      <c r="F716" s="132"/>
      <c r="G716" s="132"/>
      <c r="H716" s="132"/>
      <c r="I716" s="146"/>
      <c r="J716" s="132"/>
      <c r="K716" s="132"/>
      <c r="L716" s="132"/>
      <c r="M716" s="132"/>
      <c r="N716" s="132"/>
      <c r="O716" s="132"/>
      <c r="P716" s="132"/>
      <c r="Q716" s="132"/>
      <c r="R716" s="132"/>
      <c r="S716" s="132"/>
      <c r="T716" s="132"/>
      <c r="U716" s="132"/>
      <c r="V716" s="132"/>
      <c r="W716" s="132"/>
      <c r="X716" s="132"/>
      <c r="Y716" s="132"/>
      <c r="Z716" s="132"/>
      <c r="AA716" s="132"/>
      <c r="AB716" s="132"/>
      <c r="AC716" s="132"/>
    </row>
    <row r="717" spans="1:29" ht="15" x14ac:dyDescent="0.3">
      <c r="A717" s="145"/>
      <c r="B717" s="145"/>
      <c r="C717" s="132"/>
      <c r="D717" s="132"/>
      <c r="E717" s="132"/>
      <c r="F717" s="132"/>
      <c r="G717" s="132"/>
      <c r="H717" s="132"/>
      <c r="I717" s="146"/>
      <c r="J717" s="132"/>
      <c r="K717" s="132"/>
      <c r="L717" s="132"/>
      <c r="M717" s="132"/>
      <c r="N717" s="132"/>
      <c r="O717" s="132"/>
      <c r="P717" s="132"/>
      <c r="Q717" s="132"/>
      <c r="R717" s="132"/>
      <c r="S717" s="132"/>
      <c r="T717" s="132"/>
      <c r="U717" s="132"/>
      <c r="V717" s="132"/>
      <c r="W717" s="132"/>
      <c r="X717" s="132"/>
      <c r="Y717" s="132"/>
      <c r="Z717" s="132"/>
      <c r="AA717" s="132"/>
      <c r="AB717" s="132"/>
      <c r="AC717" s="132"/>
    </row>
    <row r="718" spans="1:29" ht="15" x14ac:dyDescent="0.3">
      <c r="A718" s="145"/>
      <c r="B718" s="145"/>
      <c r="C718" s="132"/>
      <c r="D718" s="132"/>
      <c r="E718" s="132"/>
      <c r="F718" s="132"/>
      <c r="G718" s="132"/>
      <c r="H718" s="132"/>
      <c r="I718" s="146"/>
      <c r="J718" s="132"/>
      <c r="K718" s="132"/>
      <c r="L718" s="132"/>
      <c r="M718" s="132"/>
      <c r="N718" s="132"/>
      <c r="O718" s="132"/>
      <c r="P718" s="132"/>
      <c r="Q718" s="132"/>
      <c r="R718" s="132"/>
      <c r="S718" s="132"/>
      <c r="T718" s="132"/>
      <c r="U718" s="132"/>
      <c r="V718" s="132"/>
      <c r="W718" s="132"/>
      <c r="X718" s="132"/>
      <c r="Y718" s="132"/>
      <c r="Z718" s="132"/>
      <c r="AA718" s="132"/>
      <c r="AB718" s="132"/>
      <c r="AC718" s="132"/>
    </row>
    <row r="719" spans="1:29" ht="15" x14ac:dyDescent="0.3">
      <c r="A719" s="145"/>
      <c r="B719" s="145"/>
      <c r="C719" s="132"/>
      <c r="D719" s="132"/>
      <c r="E719" s="132"/>
      <c r="F719" s="132"/>
      <c r="G719" s="132"/>
      <c r="H719" s="132"/>
      <c r="I719" s="146"/>
      <c r="J719" s="132"/>
      <c r="K719" s="132"/>
      <c r="L719" s="132"/>
      <c r="M719" s="132"/>
      <c r="N719" s="132"/>
      <c r="O719" s="132"/>
      <c r="P719" s="132"/>
      <c r="Q719" s="132"/>
      <c r="R719" s="132"/>
      <c r="S719" s="132"/>
      <c r="T719" s="132"/>
      <c r="U719" s="132"/>
      <c r="V719" s="132"/>
      <c r="W719" s="132"/>
      <c r="X719" s="132"/>
      <c r="Y719" s="132"/>
      <c r="Z719" s="132"/>
      <c r="AA719" s="132"/>
      <c r="AB719" s="132"/>
      <c r="AC719" s="132"/>
    </row>
    <row r="720" spans="1:29" ht="15" x14ac:dyDescent="0.3">
      <c r="A720" s="145"/>
      <c r="B720" s="145"/>
      <c r="C720" s="132"/>
      <c r="D720" s="132"/>
      <c r="E720" s="132"/>
      <c r="F720" s="132"/>
      <c r="G720" s="132"/>
      <c r="H720" s="132"/>
      <c r="I720" s="146"/>
      <c r="J720" s="132"/>
      <c r="K720" s="132"/>
      <c r="L720" s="132"/>
      <c r="M720" s="132"/>
      <c r="N720" s="132"/>
      <c r="O720" s="132"/>
      <c r="P720" s="132"/>
      <c r="Q720" s="132"/>
      <c r="R720" s="132"/>
      <c r="S720" s="132"/>
      <c r="T720" s="132"/>
      <c r="U720" s="132"/>
      <c r="V720" s="132"/>
      <c r="W720" s="132"/>
      <c r="X720" s="132"/>
      <c r="Y720" s="132"/>
      <c r="Z720" s="132"/>
      <c r="AA720" s="132"/>
      <c r="AB720" s="132"/>
      <c r="AC720" s="132"/>
    </row>
    <row r="721" spans="1:29" ht="15" x14ac:dyDescent="0.3">
      <c r="A721" s="145"/>
      <c r="B721" s="145"/>
      <c r="C721" s="132"/>
      <c r="D721" s="132"/>
      <c r="E721" s="132"/>
      <c r="F721" s="132"/>
      <c r="G721" s="132"/>
      <c r="H721" s="132"/>
      <c r="I721" s="146"/>
      <c r="J721" s="132"/>
      <c r="K721" s="132"/>
      <c r="L721" s="132"/>
      <c r="M721" s="132"/>
      <c r="N721" s="132"/>
      <c r="O721" s="132"/>
      <c r="P721" s="132"/>
      <c r="Q721" s="132"/>
      <c r="R721" s="132"/>
      <c r="S721" s="132"/>
      <c r="T721" s="132"/>
      <c r="U721" s="132"/>
      <c r="V721" s="132"/>
      <c r="W721" s="132"/>
      <c r="X721" s="132"/>
      <c r="Y721" s="132"/>
      <c r="Z721" s="132"/>
      <c r="AA721" s="132"/>
      <c r="AB721" s="132"/>
      <c r="AC721" s="132"/>
    </row>
    <row r="722" spans="1:29" ht="15" x14ac:dyDescent="0.3">
      <c r="A722" s="145"/>
      <c r="B722" s="145"/>
      <c r="C722" s="132"/>
      <c r="D722" s="132"/>
      <c r="E722" s="132"/>
      <c r="F722" s="132"/>
      <c r="G722" s="132"/>
      <c r="H722" s="132"/>
      <c r="I722" s="146"/>
      <c r="J722" s="132"/>
      <c r="K722" s="132"/>
      <c r="L722" s="132"/>
      <c r="M722" s="132"/>
      <c r="N722" s="132"/>
      <c r="O722" s="132"/>
      <c r="P722" s="132"/>
      <c r="Q722" s="132"/>
      <c r="R722" s="132"/>
      <c r="S722" s="132"/>
      <c r="T722" s="132"/>
      <c r="U722" s="132"/>
      <c r="V722" s="132"/>
      <c r="W722" s="132"/>
      <c r="X722" s="132"/>
      <c r="Y722" s="132"/>
      <c r="Z722" s="132"/>
      <c r="AA722" s="132"/>
      <c r="AB722" s="132"/>
      <c r="AC722" s="132"/>
    </row>
    <row r="723" spans="1:29" ht="15" x14ac:dyDescent="0.3">
      <c r="A723" s="145"/>
      <c r="B723" s="145"/>
      <c r="C723" s="132"/>
      <c r="D723" s="132"/>
      <c r="E723" s="132"/>
      <c r="F723" s="132"/>
      <c r="G723" s="132"/>
      <c r="H723" s="132"/>
      <c r="I723" s="146"/>
      <c r="J723" s="132"/>
      <c r="K723" s="132"/>
      <c r="L723" s="132"/>
      <c r="M723" s="132"/>
      <c r="N723" s="132"/>
      <c r="O723" s="132"/>
      <c r="P723" s="132"/>
      <c r="Q723" s="132"/>
      <c r="R723" s="132"/>
      <c r="S723" s="132"/>
      <c r="T723" s="132"/>
      <c r="U723" s="132"/>
      <c r="V723" s="132"/>
      <c r="W723" s="132"/>
      <c r="X723" s="132"/>
      <c r="Y723" s="132"/>
      <c r="Z723" s="132"/>
      <c r="AA723" s="132"/>
      <c r="AB723" s="132"/>
      <c r="AC723" s="132"/>
    </row>
    <row r="724" spans="1:29" ht="15" x14ac:dyDescent="0.3">
      <c r="A724" s="145"/>
      <c r="B724" s="145"/>
      <c r="C724" s="132"/>
      <c r="D724" s="132"/>
      <c r="E724" s="132"/>
      <c r="F724" s="132"/>
      <c r="G724" s="132"/>
      <c r="H724" s="132"/>
      <c r="I724" s="146"/>
      <c r="J724" s="132"/>
      <c r="K724" s="132"/>
      <c r="L724" s="132"/>
      <c r="M724" s="132"/>
      <c r="N724" s="132"/>
      <c r="O724" s="132"/>
      <c r="P724" s="132"/>
      <c r="Q724" s="132"/>
      <c r="R724" s="132"/>
      <c r="S724" s="132"/>
      <c r="T724" s="132"/>
      <c r="U724" s="132"/>
      <c r="V724" s="132"/>
      <c r="W724" s="132"/>
      <c r="X724" s="132"/>
      <c r="Y724" s="132"/>
      <c r="Z724" s="132"/>
      <c r="AA724" s="132"/>
      <c r="AB724" s="132"/>
      <c r="AC724" s="132"/>
    </row>
    <row r="725" spans="1:29" ht="15" x14ac:dyDescent="0.3">
      <c r="A725" s="145"/>
      <c r="B725" s="145"/>
      <c r="C725" s="132"/>
      <c r="D725" s="132"/>
      <c r="E725" s="132"/>
      <c r="F725" s="132"/>
      <c r="G725" s="132"/>
      <c r="H725" s="132"/>
      <c r="I725" s="146"/>
      <c r="J725" s="132"/>
      <c r="K725" s="132"/>
      <c r="L725" s="132"/>
      <c r="M725" s="132"/>
      <c r="N725" s="132"/>
      <c r="O725" s="132"/>
      <c r="P725" s="132"/>
      <c r="Q725" s="132"/>
      <c r="R725" s="132"/>
      <c r="S725" s="132"/>
      <c r="T725" s="132"/>
      <c r="U725" s="132"/>
      <c r="V725" s="132"/>
      <c r="W725" s="132"/>
      <c r="X725" s="132"/>
      <c r="Y725" s="132"/>
      <c r="Z725" s="132"/>
      <c r="AA725" s="132"/>
      <c r="AB725" s="132"/>
      <c r="AC725" s="132"/>
    </row>
    <row r="726" spans="1:29" ht="15" x14ac:dyDescent="0.3">
      <c r="A726" s="145"/>
      <c r="B726" s="145"/>
      <c r="C726" s="132"/>
      <c r="D726" s="132"/>
      <c r="E726" s="132"/>
      <c r="F726" s="132"/>
      <c r="G726" s="132"/>
      <c r="H726" s="132"/>
      <c r="I726" s="146"/>
      <c r="J726" s="132"/>
      <c r="K726" s="132"/>
      <c r="L726" s="132"/>
      <c r="M726" s="132"/>
      <c r="N726" s="132"/>
      <c r="O726" s="132"/>
      <c r="P726" s="132"/>
      <c r="Q726" s="132"/>
      <c r="R726" s="132"/>
      <c r="S726" s="132"/>
      <c r="T726" s="132"/>
      <c r="U726" s="132"/>
      <c r="V726" s="132"/>
      <c r="W726" s="132"/>
      <c r="X726" s="132"/>
      <c r="Y726" s="132"/>
      <c r="Z726" s="132"/>
      <c r="AA726" s="132"/>
      <c r="AB726" s="132"/>
      <c r="AC726" s="132"/>
    </row>
    <row r="727" spans="1:29" ht="15" x14ac:dyDescent="0.3">
      <c r="A727" s="145"/>
      <c r="B727" s="145"/>
      <c r="C727" s="132"/>
      <c r="D727" s="132"/>
      <c r="E727" s="132"/>
      <c r="F727" s="132"/>
      <c r="G727" s="132"/>
      <c r="H727" s="132"/>
      <c r="I727" s="146"/>
      <c r="J727" s="132"/>
      <c r="K727" s="132"/>
      <c r="L727" s="132"/>
      <c r="M727" s="132"/>
      <c r="N727" s="132"/>
      <c r="O727" s="132"/>
      <c r="P727" s="132"/>
      <c r="Q727" s="132"/>
      <c r="R727" s="132"/>
      <c r="S727" s="132"/>
      <c r="T727" s="132"/>
      <c r="U727" s="132"/>
      <c r="V727" s="132"/>
      <c r="W727" s="132"/>
      <c r="X727" s="132"/>
      <c r="Y727" s="132"/>
      <c r="Z727" s="132"/>
      <c r="AA727" s="132"/>
      <c r="AB727" s="132"/>
      <c r="AC727" s="132"/>
    </row>
    <row r="728" spans="1:29" ht="15" x14ac:dyDescent="0.3">
      <c r="A728" s="145"/>
      <c r="B728" s="145"/>
      <c r="C728" s="132"/>
      <c r="D728" s="132"/>
      <c r="E728" s="132"/>
      <c r="F728" s="132"/>
      <c r="G728" s="132"/>
      <c r="H728" s="132"/>
      <c r="I728" s="146"/>
      <c r="J728" s="132"/>
      <c r="K728" s="132"/>
      <c r="L728" s="132"/>
      <c r="M728" s="132"/>
      <c r="N728" s="132"/>
      <c r="O728" s="132"/>
      <c r="P728" s="132"/>
      <c r="Q728" s="132"/>
      <c r="R728" s="132"/>
      <c r="S728" s="132"/>
      <c r="T728" s="132"/>
      <c r="U728" s="132"/>
      <c r="V728" s="132"/>
      <c r="W728" s="132"/>
      <c r="X728" s="132"/>
      <c r="Y728" s="132"/>
      <c r="Z728" s="132"/>
      <c r="AA728" s="132"/>
      <c r="AB728" s="132"/>
      <c r="AC728" s="132"/>
    </row>
    <row r="729" spans="1:29" ht="15" x14ac:dyDescent="0.3">
      <c r="A729" s="145"/>
      <c r="B729" s="145"/>
      <c r="C729" s="132"/>
      <c r="D729" s="132"/>
      <c r="E729" s="132"/>
      <c r="F729" s="132"/>
      <c r="G729" s="132"/>
      <c r="H729" s="132"/>
      <c r="I729" s="146"/>
      <c r="J729" s="132"/>
      <c r="K729" s="132"/>
      <c r="L729" s="132"/>
      <c r="M729" s="132"/>
      <c r="N729" s="132"/>
      <c r="O729" s="132"/>
      <c r="P729" s="132"/>
      <c r="Q729" s="132"/>
      <c r="R729" s="132"/>
      <c r="S729" s="132"/>
      <c r="T729" s="132"/>
      <c r="U729" s="132"/>
      <c r="V729" s="132"/>
      <c r="W729" s="132"/>
      <c r="X729" s="132"/>
      <c r="Y729" s="132"/>
      <c r="Z729" s="132"/>
      <c r="AA729" s="132"/>
      <c r="AB729" s="132"/>
      <c r="AC729" s="132"/>
    </row>
    <row r="730" spans="1:29" ht="15" x14ac:dyDescent="0.3">
      <c r="A730" s="145"/>
      <c r="B730" s="145"/>
      <c r="C730" s="132"/>
      <c r="D730" s="132"/>
      <c r="E730" s="132"/>
      <c r="F730" s="132"/>
      <c r="G730" s="132"/>
      <c r="H730" s="132"/>
      <c r="I730" s="146"/>
      <c r="J730" s="132"/>
      <c r="K730" s="132"/>
      <c r="L730" s="132"/>
      <c r="M730" s="132"/>
      <c r="N730" s="132"/>
      <c r="O730" s="132"/>
      <c r="P730" s="132"/>
      <c r="Q730" s="132"/>
      <c r="R730" s="132"/>
      <c r="S730" s="132"/>
      <c r="T730" s="132"/>
      <c r="U730" s="132"/>
      <c r="V730" s="132"/>
      <c r="W730" s="132"/>
      <c r="X730" s="132"/>
      <c r="Y730" s="132"/>
      <c r="Z730" s="132"/>
      <c r="AA730" s="132"/>
      <c r="AB730" s="132"/>
      <c r="AC730" s="132"/>
    </row>
    <row r="731" spans="1:29" ht="15" x14ac:dyDescent="0.3">
      <c r="A731" s="145"/>
      <c r="B731" s="145"/>
      <c r="C731" s="132"/>
      <c r="D731" s="132"/>
      <c r="E731" s="132"/>
      <c r="F731" s="132"/>
      <c r="G731" s="132"/>
      <c r="H731" s="132"/>
      <c r="I731" s="146"/>
      <c r="J731" s="132"/>
      <c r="K731" s="132"/>
      <c r="L731" s="132"/>
      <c r="M731" s="132"/>
      <c r="N731" s="132"/>
      <c r="O731" s="132"/>
      <c r="P731" s="132"/>
      <c r="Q731" s="132"/>
      <c r="R731" s="132"/>
      <c r="S731" s="132"/>
      <c r="T731" s="132"/>
      <c r="U731" s="132"/>
      <c r="V731" s="132"/>
      <c r="W731" s="132"/>
      <c r="X731" s="132"/>
      <c r="Y731" s="132"/>
      <c r="Z731" s="132"/>
      <c r="AA731" s="132"/>
      <c r="AB731" s="132"/>
      <c r="AC731" s="132"/>
    </row>
    <row r="732" spans="1:29" ht="15" x14ac:dyDescent="0.3">
      <c r="A732" s="145"/>
      <c r="B732" s="145"/>
      <c r="C732" s="132"/>
      <c r="D732" s="132"/>
      <c r="E732" s="132"/>
      <c r="F732" s="132"/>
      <c r="G732" s="132"/>
      <c r="H732" s="132"/>
      <c r="I732" s="146"/>
      <c r="J732" s="132"/>
      <c r="K732" s="132"/>
      <c r="L732" s="132"/>
      <c r="M732" s="132"/>
      <c r="N732" s="132"/>
      <c r="O732" s="132"/>
      <c r="P732" s="132"/>
      <c r="Q732" s="132"/>
      <c r="R732" s="132"/>
      <c r="S732" s="132"/>
      <c r="T732" s="132"/>
      <c r="U732" s="132"/>
      <c r="V732" s="132"/>
      <c r="W732" s="132"/>
      <c r="X732" s="132"/>
      <c r="Y732" s="132"/>
      <c r="Z732" s="132"/>
      <c r="AA732" s="132"/>
      <c r="AB732" s="132"/>
      <c r="AC732" s="132"/>
    </row>
    <row r="733" spans="1:29" ht="15" x14ac:dyDescent="0.3">
      <c r="A733" s="145"/>
      <c r="B733" s="145"/>
      <c r="C733" s="132"/>
      <c r="D733" s="132"/>
      <c r="E733" s="132"/>
      <c r="F733" s="132"/>
      <c r="G733" s="132"/>
      <c r="H733" s="132"/>
      <c r="I733" s="146"/>
      <c r="J733" s="132"/>
      <c r="K733" s="132"/>
      <c r="L733" s="132"/>
      <c r="M733" s="132"/>
      <c r="N733" s="132"/>
      <c r="O733" s="132"/>
      <c r="P733" s="132"/>
      <c r="Q733" s="132"/>
      <c r="R733" s="132"/>
      <c r="S733" s="132"/>
      <c r="T733" s="132"/>
      <c r="U733" s="132"/>
      <c r="V733" s="132"/>
      <c r="W733" s="132"/>
      <c r="X733" s="132"/>
      <c r="Y733" s="132"/>
      <c r="Z733" s="132"/>
      <c r="AA733" s="132"/>
      <c r="AB733" s="132"/>
      <c r="AC733" s="132"/>
    </row>
    <row r="734" spans="1:29" ht="15" x14ac:dyDescent="0.3">
      <c r="A734" s="145"/>
      <c r="B734" s="145"/>
      <c r="C734" s="132"/>
      <c r="D734" s="132"/>
      <c r="E734" s="132"/>
      <c r="F734" s="132"/>
      <c r="G734" s="132"/>
      <c r="H734" s="132"/>
      <c r="I734" s="146"/>
      <c r="J734" s="132"/>
      <c r="K734" s="132"/>
      <c r="L734" s="132"/>
      <c r="M734" s="132"/>
      <c r="N734" s="132"/>
      <c r="O734" s="132"/>
      <c r="P734" s="132"/>
      <c r="Q734" s="132"/>
      <c r="R734" s="132"/>
      <c r="S734" s="132"/>
      <c r="T734" s="132"/>
      <c r="U734" s="132"/>
      <c r="V734" s="132"/>
      <c r="W734" s="132"/>
      <c r="X734" s="132"/>
      <c r="Y734" s="132"/>
      <c r="Z734" s="132"/>
      <c r="AA734" s="132"/>
      <c r="AB734" s="132"/>
      <c r="AC734" s="132"/>
    </row>
    <row r="735" spans="1:29" ht="15" x14ac:dyDescent="0.3">
      <c r="A735" s="145"/>
      <c r="B735" s="145"/>
      <c r="C735" s="132"/>
      <c r="D735" s="132"/>
      <c r="E735" s="132"/>
      <c r="F735" s="132"/>
      <c r="G735" s="132"/>
      <c r="H735" s="132"/>
      <c r="I735" s="146"/>
      <c r="J735" s="132"/>
      <c r="K735" s="132"/>
      <c r="L735" s="132"/>
      <c r="M735" s="132"/>
      <c r="N735" s="132"/>
      <c r="O735" s="132"/>
      <c r="P735" s="132"/>
      <c r="Q735" s="132"/>
      <c r="R735" s="132"/>
      <c r="S735" s="132"/>
      <c r="T735" s="132"/>
      <c r="U735" s="132"/>
      <c r="V735" s="132"/>
      <c r="W735" s="132"/>
      <c r="X735" s="132"/>
      <c r="Y735" s="132"/>
      <c r="Z735" s="132"/>
      <c r="AA735" s="132"/>
      <c r="AB735" s="132"/>
      <c r="AC735" s="132"/>
    </row>
    <row r="736" spans="1:29" ht="15" x14ac:dyDescent="0.3">
      <c r="A736" s="145"/>
      <c r="B736" s="145"/>
      <c r="C736" s="132"/>
      <c r="D736" s="132"/>
      <c r="E736" s="132"/>
      <c r="F736" s="132"/>
      <c r="G736" s="132"/>
      <c r="H736" s="132"/>
      <c r="I736" s="146"/>
      <c r="J736" s="132"/>
      <c r="K736" s="132"/>
      <c r="L736" s="132"/>
      <c r="M736" s="132"/>
      <c r="N736" s="132"/>
      <c r="O736" s="132"/>
      <c r="P736" s="132"/>
      <c r="Q736" s="132"/>
      <c r="R736" s="132"/>
      <c r="S736" s="132"/>
      <c r="T736" s="132"/>
      <c r="U736" s="132"/>
      <c r="V736" s="132"/>
      <c r="W736" s="132"/>
      <c r="X736" s="132"/>
      <c r="Y736" s="132"/>
      <c r="Z736" s="132"/>
      <c r="AA736" s="132"/>
      <c r="AB736" s="132"/>
      <c r="AC736" s="132"/>
    </row>
    <row r="737" spans="1:29" ht="15" x14ac:dyDescent="0.3">
      <c r="A737" s="145"/>
      <c r="B737" s="145"/>
      <c r="C737" s="132"/>
      <c r="D737" s="132"/>
      <c r="E737" s="132"/>
      <c r="F737" s="132"/>
      <c r="G737" s="132"/>
      <c r="H737" s="132"/>
      <c r="I737" s="146"/>
      <c r="J737" s="132"/>
      <c r="K737" s="132"/>
      <c r="L737" s="132"/>
      <c r="M737" s="132"/>
      <c r="N737" s="132"/>
      <c r="O737" s="132"/>
      <c r="P737" s="132"/>
      <c r="Q737" s="132"/>
      <c r="R737" s="132"/>
      <c r="S737" s="132"/>
      <c r="T737" s="132"/>
      <c r="U737" s="132"/>
      <c r="V737" s="132"/>
      <c r="W737" s="132"/>
      <c r="X737" s="132"/>
      <c r="Y737" s="132"/>
      <c r="Z737" s="132"/>
      <c r="AA737" s="132"/>
      <c r="AB737" s="132"/>
      <c r="AC737" s="132"/>
    </row>
    <row r="738" spans="1:29" ht="15" x14ac:dyDescent="0.3">
      <c r="A738" s="145"/>
      <c r="B738" s="145"/>
      <c r="C738" s="132"/>
      <c r="D738" s="132"/>
      <c r="E738" s="132"/>
      <c r="F738" s="132"/>
      <c r="G738" s="132"/>
      <c r="H738" s="132"/>
      <c r="I738" s="146"/>
      <c r="J738" s="132"/>
      <c r="K738" s="132"/>
      <c r="L738" s="132"/>
      <c r="M738" s="132"/>
      <c r="N738" s="132"/>
      <c r="O738" s="132"/>
      <c r="P738" s="132"/>
      <c r="Q738" s="132"/>
      <c r="R738" s="132"/>
      <c r="S738" s="132"/>
      <c r="T738" s="132"/>
      <c r="U738" s="132"/>
      <c r="V738" s="132"/>
      <c r="W738" s="132"/>
      <c r="X738" s="132"/>
      <c r="Y738" s="132"/>
      <c r="Z738" s="132"/>
      <c r="AA738" s="132"/>
      <c r="AB738" s="132"/>
      <c r="AC738" s="132"/>
    </row>
    <row r="739" spans="1:29" ht="15" x14ac:dyDescent="0.3">
      <c r="A739" s="145"/>
      <c r="B739" s="145"/>
      <c r="C739" s="132"/>
      <c r="D739" s="132"/>
      <c r="E739" s="132"/>
      <c r="F739" s="132"/>
      <c r="G739" s="132"/>
      <c r="H739" s="132"/>
      <c r="I739" s="146"/>
      <c r="J739" s="132"/>
      <c r="K739" s="132"/>
      <c r="L739" s="132"/>
      <c r="M739" s="132"/>
      <c r="N739" s="132"/>
      <c r="O739" s="132"/>
      <c r="P739" s="132"/>
      <c r="Q739" s="132"/>
      <c r="R739" s="132"/>
      <c r="S739" s="132"/>
      <c r="T739" s="132"/>
      <c r="U739" s="132"/>
      <c r="V739" s="132"/>
      <c r="W739" s="132"/>
      <c r="X739" s="132"/>
      <c r="Y739" s="132"/>
      <c r="Z739" s="132"/>
      <c r="AA739" s="132"/>
      <c r="AB739" s="132"/>
      <c r="AC739" s="132"/>
    </row>
    <row r="740" spans="1:29" ht="15" x14ac:dyDescent="0.3">
      <c r="A740" s="145"/>
      <c r="B740" s="145"/>
      <c r="C740" s="132"/>
      <c r="D740" s="132"/>
      <c r="E740" s="132"/>
      <c r="F740" s="132"/>
      <c r="G740" s="132"/>
      <c r="H740" s="132"/>
      <c r="I740" s="146"/>
      <c r="J740" s="132"/>
      <c r="K740" s="132"/>
      <c r="L740" s="132"/>
      <c r="M740" s="132"/>
      <c r="N740" s="132"/>
      <c r="O740" s="132"/>
      <c r="P740" s="132"/>
      <c r="Q740" s="132"/>
      <c r="R740" s="132"/>
      <c r="S740" s="132"/>
      <c r="T740" s="132"/>
      <c r="U740" s="132"/>
      <c r="V740" s="132"/>
      <c r="W740" s="132"/>
      <c r="X740" s="132"/>
      <c r="Y740" s="132"/>
      <c r="Z740" s="132"/>
      <c r="AA740" s="132"/>
      <c r="AB740" s="132"/>
      <c r="AC740" s="132"/>
    </row>
    <row r="741" spans="1:29" ht="15" x14ac:dyDescent="0.3">
      <c r="A741" s="145"/>
      <c r="B741" s="145"/>
      <c r="C741" s="132"/>
      <c r="D741" s="132"/>
      <c r="E741" s="132"/>
      <c r="F741" s="132"/>
      <c r="G741" s="132"/>
      <c r="H741" s="132"/>
      <c r="I741" s="146"/>
      <c r="J741" s="132"/>
      <c r="K741" s="132"/>
      <c r="L741" s="132"/>
      <c r="M741" s="132"/>
      <c r="N741" s="132"/>
      <c r="O741" s="132"/>
      <c r="P741" s="132"/>
      <c r="Q741" s="132"/>
      <c r="R741" s="132"/>
      <c r="S741" s="132"/>
      <c r="T741" s="132"/>
      <c r="U741" s="132"/>
      <c r="V741" s="132"/>
      <c r="W741" s="132"/>
      <c r="X741" s="132"/>
      <c r="Y741" s="132"/>
      <c r="Z741" s="132"/>
      <c r="AA741" s="132"/>
      <c r="AB741" s="132"/>
      <c r="AC741" s="132"/>
    </row>
    <row r="742" spans="1:29" ht="15" x14ac:dyDescent="0.3">
      <c r="A742" s="145"/>
      <c r="B742" s="145"/>
      <c r="C742" s="132"/>
      <c r="D742" s="132"/>
      <c r="E742" s="132"/>
      <c r="F742" s="132"/>
      <c r="G742" s="132"/>
      <c r="H742" s="132"/>
      <c r="I742" s="146"/>
      <c r="J742" s="132"/>
      <c r="K742" s="132"/>
      <c r="L742" s="132"/>
      <c r="M742" s="132"/>
      <c r="N742" s="132"/>
      <c r="O742" s="132"/>
      <c r="P742" s="132"/>
      <c r="Q742" s="132"/>
      <c r="R742" s="132"/>
      <c r="S742" s="132"/>
      <c r="T742" s="132"/>
      <c r="U742" s="132"/>
      <c r="V742" s="132"/>
      <c r="W742" s="132"/>
      <c r="X742" s="132"/>
      <c r="Y742" s="132"/>
      <c r="Z742" s="132"/>
      <c r="AA742" s="132"/>
      <c r="AB742" s="132"/>
      <c r="AC742" s="132"/>
    </row>
    <row r="743" spans="1:29" ht="15" x14ac:dyDescent="0.3">
      <c r="A743" s="145"/>
      <c r="B743" s="145"/>
      <c r="C743" s="132"/>
      <c r="D743" s="132"/>
      <c r="E743" s="132"/>
      <c r="F743" s="132"/>
      <c r="G743" s="132"/>
      <c r="H743" s="132"/>
      <c r="I743" s="146"/>
      <c r="J743" s="132"/>
      <c r="K743" s="132"/>
      <c r="L743" s="132"/>
      <c r="M743" s="132"/>
      <c r="N743" s="132"/>
      <c r="O743" s="132"/>
      <c r="P743" s="132"/>
      <c r="Q743" s="132"/>
      <c r="R743" s="132"/>
      <c r="S743" s="132"/>
      <c r="T743" s="132"/>
      <c r="U743" s="132"/>
      <c r="V743" s="132"/>
      <c r="W743" s="132"/>
      <c r="X743" s="132"/>
      <c r="Y743" s="132"/>
      <c r="Z743" s="132"/>
      <c r="AA743" s="132"/>
      <c r="AB743" s="132"/>
      <c r="AC743" s="132"/>
    </row>
    <row r="744" spans="1:29" ht="15" x14ac:dyDescent="0.3">
      <c r="A744" s="145"/>
      <c r="B744" s="145"/>
      <c r="C744" s="132"/>
      <c r="D744" s="132"/>
      <c r="E744" s="132"/>
      <c r="F744" s="132"/>
      <c r="G744" s="132"/>
      <c r="H744" s="132"/>
      <c r="I744" s="146"/>
      <c r="J744" s="132"/>
      <c r="K744" s="132"/>
      <c r="L744" s="132"/>
      <c r="M744" s="132"/>
      <c r="N744" s="132"/>
      <c r="O744" s="132"/>
      <c r="P744" s="132"/>
      <c r="Q744" s="132"/>
      <c r="R744" s="132"/>
      <c r="S744" s="132"/>
      <c r="T744" s="132"/>
      <c r="U744" s="132"/>
      <c r="V744" s="132"/>
      <c r="W744" s="132"/>
      <c r="X744" s="132"/>
      <c r="Y744" s="132"/>
      <c r="Z744" s="132"/>
      <c r="AA744" s="132"/>
      <c r="AB744" s="132"/>
      <c r="AC744" s="132"/>
    </row>
    <row r="745" spans="1:29" ht="15" x14ac:dyDescent="0.3">
      <c r="A745" s="145"/>
      <c r="B745" s="145"/>
      <c r="C745" s="132"/>
      <c r="D745" s="132"/>
      <c r="E745" s="132"/>
      <c r="F745" s="132"/>
      <c r="G745" s="132"/>
      <c r="H745" s="132"/>
      <c r="I745" s="146"/>
      <c r="J745" s="132"/>
      <c r="K745" s="132"/>
      <c r="L745" s="132"/>
      <c r="M745" s="132"/>
      <c r="N745" s="132"/>
      <c r="O745" s="132"/>
      <c r="P745" s="132"/>
      <c r="Q745" s="132"/>
      <c r="R745" s="132"/>
      <c r="S745" s="132"/>
      <c r="T745" s="132"/>
      <c r="U745" s="132"/>
      <c r="V745" s="132"/>
      <c r="W745" s="132"/>
      <c r="X745" s="132"/>
      <c r="Y745" s="132"/>
      <c r="Z745" s="132"/>
      <c r="AA745" s="132"/>
      <c r="AB745" s="132"/>
      <c r="AC745" s="132"/>
    </row>
    <row r="746" spans="1:29" ht="15" x14ac:dyDescent="0.3">
      <c r="A746" s="145"/>
      <c r="B746" s="145"/>
      <c r="C746" s="132"/>
      <c r="D746" s="132"/>
      <c r="E746" s="132"/>
      <c r="F746" s="132"/>
      <c r="G746" s="132"/>
      <c r="H746" s="132"/>
      <c r="I746" s="146"/>
      <c r="J746" s="132"/>
      <c r="K746" s="132"/>
      <c r="L746" s="132"/>
      <c r="M746" s="132"/>
      <c r="N746" s="132"/>
      <c r="O746" s="132"/>
      <c r="P746" s="132"/>
      <c r="Q746" s="132"/>
      <c r="R746" s="132"/>
      <c r="S746" s="132"/>
      <c r="T746" s="132"/>
      <c r="U746" s="132"/>
      <c r="V746" s="132"/>
      <c r="W746" s="132"/>
      <c r="X746" s="132"/>
      <c r="Y746" s="132"/>
      <c r="Z746" s="132"/>
      <c r="AA746" s="132"/>
      <c r="AB746" s="132"/>
      <c r="AC746" s="132"/>
    </row>
    <row r="747" spans="1:29" ht="15" x14ac:dyDescent="0.3">
      <c r="A747" s="145"/>
      <c r="B747" s="145"/>
      <c r="C747" s="132"/>
      <c r="D747" s="132"/>
      <c r="E747" s="132"/>
      <c r="F747" s="132"/>
      <c r="G747" s="132"/>
      <c r="H747" s="132"/>
      <c r="I747" s="146"/>
      <c r="J747" s="132"/>
      <c r="K747" s="132"/>
      <c r="L747" s="132"/>
      <c r="M747" s="132"/>
      <c r="N747" s="132"/>
      <c r="O747" s="132"/>
      <c r="P747" s="132"/>
      <c r="Q747" s="132"/>
      <c r="R747" s="132"/>
      <c r="S747" s="132"/>
      <c r="T747" s="132"/>
      <c r="U747" s="132"/>
      <c r="V747" s="132"/>
      <c r="W747" s="132"/>
      <c r="X747" s="132"/>
      <c r="Y747" s="132"/>
      <c r="Z747" s="132"/>
      <c r="AA747" s="132"/>
      <c r="AB747" s="132"/>
      <c r="AC747" s="132"/>
    </row>
    <row r="748" spans="1:29" ht="15" x14ac:dyDescent="0.3">
      <c r="A748" s="145"/>
      <c r="B748" s="145"/>
      <c r="C748" s="132"/>
      <c r="D748" s="132"/>
      <c r="E748" s="132"/>
      <c r="F748" s="132"/>
      <c r="G748" s="132"/>
      <c r="H748" s="132"/>
      <c r="I748" s="146"/>
      <c r="J748" s="132"/>
      <c r="K748" s="132"/>
      <c r="L748" s="132"/>
      <c r="M748" s="132"/>
      <c r="N748" s="132"/>
      <c r="O748" s="132"/>
      <c r="P748" s="132"/>
      <c r="Q748" s="132"/>
      <c r="R748" s="132"/>
      <c r="S748" s="132"/>
      <c r="T748" s="132"/>
      <c r="U748" s="132"/>
      <c r="V748" s="132"/>
      <c r="W748" s="132"/>
      <c r="X748" s="132"/>
      <c r="Y748" s="132"/>
      <c r="Z748" s="132"/>
      <c r="AA748" s="132"/>
      <c r="AB748" s="132"/>
      <c r="AC748" s="132"/>
    </row>
    <row r="749" spans="1:29" ht="15" x14ac:dyDescent="0.3">
      <c r="A749" s="145"/>
      <c r="B749" s="145"/>
      <c r="C749" s="132"/>
      <c r="D749" s="132"/>
      <c r="E749" s="132"/>
      <c r="F749" s="132"/>
      <c r="G749" s="132"/>
      <c r="H749" s="132"/>
      <c r="I749" s="146"/>
      <c r="J749" s="132"/>
      <c r="K749" s="132"/>
      <c r="L749" s="132"/>
      <c r="M749" s="132"/>
      <c r="N749" s="132"/>
      <c r="O749" s="132"/>
      <c r="P749" s="132"/>
      <c r="Q749" s="132"/>
      <c r="R749" s="132"/>
      <c r="S749" s="132"/>
      <c r="T749" s="132"/>
      <c r="U749" s="132"/>
      <c r="V749" s="132"/>
      <c r="W749" s="132"/>
      <c r="X749" s="132"/>
      <c r="Y749" s="132"/>
      <c r="Z749" s="132"/>
      <c r="AA749" s="132"/>
      <c r="AB749" s="132"/>
      <c r="AC749" s="132"/>
    </row>
    <row r="750" spans="1:29" ht="15" x14ac:dyDescent="0.3">
      <c r="A750" s="145"/>
      <c r="B750" s="145"/>
      <c r="C750" s="132"/>
      <c r="D750" s="132"/>
      <c r="E750" s="132"/>
      <c r="F750" s="132"/>
      <c r="G750" s="132"/>
      <c r="H750" s="132"/>
      <c r="I750" s="146"/>
      <c r="J750" s="132"/>
      <c r="K750" s="132"/>
      <c r="L750" s="132"/>
      <c r="M750" s="132"/>
      <c r="N750" s="132"/>
      <c r="O750" s="132"/>
      <c r="P750" s="132"/>
      <c r="Q750" s="132"/>
      <c r="R750" s="132"/>
      <c r="S750" s="132"/>
      <c r="T750" s="132"/>
      <c r="U750" s="132"/>
      <c r="V750" s="132"/>
      <c r="W750" s="132"/>
      <c r="X750" s="132"/>
      <c r="Y750" s="132"/>
      <c r="Z750" s="132"/>
      <c r="AA750" s="132"/>
      <c r="AB750" s="132"/>
      <c r="AC750" s="132"/>
    </row>
    <row r="751" spans="1:29" ht="15" x14ac:dyDescent="0.3">
      <c r="A751" s="145"/>
      <c r="B751" s="145"/>
      <c r="C751" s="132"/>
      <c r="D751" s="132"/>
      <c r="E751" s="132"/>
      <c r="F751" s="132"/>
      <c r="G751" s="132"/>
      <c r="H751" s="132"/>
      <c r="I751" s="146"/>
      <c r="J751" s="132"/>
      <c r="K751" s="132"/>
      <c r="L751" s="132"/>
      <c r="M751" s="132"/>
      <c r="N751" s="132"/>
      <c r="O751" s="132"/>
      <c r="P751" s="132"/>
      <c r="Q751" s="132"/>
      <c r="R751" s="132"/>
      <c r="S751" s="132"/>
      <c r="T751" s="132"/>
      <c r="U751" s="132"/>
      <c r="V751" s="132"/>
      <c r="W751" s="132"/>
      <c r="X751" s="132"/>
      <c r="Y751" s="132"/>
      <c r="Z751" s="132"/>
      <c r="AA751" s="132"/>
      <c r="AB751" s="132"/>
      <c r="AC751" s="132"/>
    </row>
    <row r="752" spans="1:29" ht="15" x14ac:dyDescent="0.3">
      <c r="A752" s="145"/>
      <c r="B752" s="145"/>
      <c r="C752" s="132"/>
      <c r="D752" s="132"/>
      <c r="E752" s="132"/>
      <c r="F752" s="132"/>
      <c r="G752" s="132"/>
      <c r="H752" s="132"/>
      <c r="I752" s="146"/>
      <c r="J752" s="132"/>
      <c r="K752" s="132"/>
      <c r="L752" s="132"/>
      <c r="M752" s="132"/>
      <c r="N752" s="132"/>
      <c r="O752" s="132"/>
      <c r="P752" s="132"/>
      <c r="Q752" s="132"/>
      <c r="R752" s="132"/>
      <c r="S752" s="132"/>
      <c r="T752" s="132"/>
      <c r="U752" s="132"/>
      <c r="V752" s="132"/>
      <c r="W752" s="132"/>
      <c r="X752" s="132"/>
      <c r="Y752" s="132"/>
      <c r="Z752" s="132"/>
      <c r="AA752" s="132"/>
      <c r="AB752" s="132"/>
      <c r="AC752" s="132"/>
    </row>
    <row r="753" spans="1:29" ht="15" x14ac:dyDescent="0.3">
      <c r="A753" s="145"/>
      <c r="B753" s="145"/>
      <c r="C753" s="132"/>
      <c r="D753" s="132"/>
      <c r="E753" s="132"/>
      <c r="F753" s="132"/>
      <c r="G753" s="132"/>
      <c r="H753" s="132"/>
      <c r="I753" s="146"/>
      <c r="J753" s="132"/>
      <c r="K753" s="132"/>
      <c r="L753" s="132"/>
      <c r="M753" s="132"/>
      <c r="N753" s="132"/>
      <c r="O753" s="132"/>
      <c r="P753" s="132"/>
      <c r="Q753" s="132"/>
      <c r="R753" s="132"/>
      <c r="S753" s="132"/>
      <c r="T753" s="132"/>
      <c r="U753" s="132"/>
      <c r="V753" s="132"/>
      <c r="W753" s="132"/>
      <c r="X753" s="132"/>
      <c r="Y753" s="132"/>
      <c r="Z753" s="132"/>
      <c r="AA753" s="132"/>
      <c r="AB753" s="132"/>
      <c r="AC753" s="132"/>
    </row>
    <row r="754" spans="1:29" ht="15" x14ac:dyDescent="0.3">
      <c r="A754" s="145"/>
      <c r="B754" s="145"/>
      <c r="C754" s="132"/>
      <c r="D754" s="132"/>
      <c r="E754" s="132"/>
      <c r="F754" s="132"/>
      <c r="G754" s="132"/>
      <c r="H754" s="132"/>
      <c r="I754" s="146"/>
      <c r="J754" s="132"/>
      <c r="K754" s="132"/>
      <c r="L754" s="132"/>
      <c r="M754" s="132"/>
      <c r="N754" s="132"/>
      <c r="O754" s="132"/>
      <c r="P754" s="132"/>
      <c r="Q754" s="132"/>
      <c r="R754" s="132"/>
      <c r="S754" s="132"/>
      <c r="T754" s="132"/>
      <c r="U754" s="132"/>
      <c r="V754" s="132"/>
      <c r="W754" s="132"/>
      <c r="X754" s="132"/>
      <c r="Y754" s="132"/>
      <c r="Z754" s="132"/>
      <c r="AA754" s="132"/>
      <c r="AB754" s="132"/>
      <c r="AC754" s="132"/>
    </row>
    <row r="755" spans="1:29" ht="15" x14ac:dyDescent="0.3">
      <c r="A755" s="145"/>
      <c r="B755" s="145"/>
      <c r="C755" s="132"/>
      <c r="D755" s="132"/>
      <c r="E755" s="132"/>
      <c r="F755" s="132"/>
      <c r="G755" s="132"/>
      <c r="H755" s="132"/>
      <c r="I755" s="146"/>
      <c r="J755" s="132"/>
      <c r="K755" s="132"/>
      <c r="L755" s="132"/>
      <c r="M755" s="132"/>
      <c r="N755" s="132"/>
      <c r="O755" s="132"/>
      <c r="P755" s="132"/>
      <c r="Q755" s="132"/>
      <c r="R755" s="132"/>
      <c r="S755" s="132"/>
      <c r="T755" s="132"/>
      <c r="U755" s="132"/>
      <c r="V755" s="132"/>
      <c r="W755" s="132"/>
      <c r="X755" s="132"/>
      <c r="Y755" s="132"/>
      <c r="Z755" s="132"/>
      <c r="AA755" s="132"/>
      <c r="AB755" s="132"/>
      <c r="AC755" s="132"/>
    </row>
    <row r="756" spans="1:29" ht="15" x14ac:dyDescent="0.3">
      <c r="A756" s="145"/>
      <c r="B756" s="145"/>
      <c r="C756" s="132"/>
      <c r="D756" s="132"/>
      <c r="E756" s="132"/>
      <c r="F756" s="132"/>
      <c r="G756" s="132"/>
      <c r="H756" s="132"/>
      <c r="I756" s="146"/>
      <c r="J756" s="132"/>
      <c r="K756" s="132"/>
      <c r="L756" s="132"/>
      <c r="M756" s="132"/>
      <c r="N756" s="132"/>
      <c r="O756" s="132"/>
      <c r="P756" s="132"/>
      <c r="Q756" s="132"/>
      <c r="R756" s="132"/>
      <c r="S756" s="132"/>
      <c r="T756" s="132"/>
      <c r="U756" s="132"/>
      <c r="V756" s="132"/>
      <c r="W756" s="132"/>
      <c r="X756" s="132"/>
      <c r="Y756" s="132"/>
      <c r="Z756" s="132"/>
      <c r="AA756" s="132"/>
      <c r="AB756" s="132"/>
      <c r="AC756" s="132"/>
    </row>
    <row r="757" spans="1:29" ht="15" x14ac:dyDescent="0.3">
      <c r="A757" s="145"/>
      <c r="B757" s="145"/>
      <c r="C757" s="132"/>
      <c r="D757" s="132"/>
      <c r="E757" s="132"/>
      <c r="F757" s="132"/>
      <c r="G757" s="132"/>
      <c r="H757" s="132"/>
      <c r="I757" s="146"/>
      <c r="J757" s="132"/>
      <c r="K757" s="132"/>
      <c r="L757" s="132"/>
      <c r="M757" s="132"/>
      <c r="N757" s="132"/>
      <c r="O757" s="132"/>
      <c r="P757" s="132"/>
      <c r="Q757" s="132"/>
      <c r="R757" s="132"/>
      <c r="S757" s="132"/>
      <c r="T757" s="132"/>
      <c r="U757" s="132"/>
      <c r="V757" s="132"/>
      <c r="W757" s="132"/>
      <c r="X757" s="132"/>
      <c r="Y757" s="132"/>
      <c r="Z757" s="132"/>
      <c r="AA757" s="132"/>
      <c r="AB757" s="132"/>
      <c r="AC757" s="132"/>
    </row>
    <row r="758" spans="1:29" ht="15" x14ac:dyDescent="0.3">
      <c r="A758" s="145"/>
      <c r="B758" s="145"/>
      <c r="C758" s="132"/>
      <c r="D758" s="132"/>
      <c r="E758" s="132"/>
      <c r="F758" s="132"/>
      <c r="G758" s="132"/>
      <c r="H758" s="132"/>
      <c r="I758" s="146"/>
      <c r="J758" s="132"/>
      <c r="K758" s="132"/>
      <c r="L758" s="132"/>
      <c r="M758" s="132"/>
      <c r="N758" s="132"/>
      <c r="O758" s="132"/>
      <c r="P758" s="132"/>
      <c r="Q758" s="132"/>
      <c r="R758" s="132"/>
      <c r="S758" s="132"/>
      <c r="T758" s="132"/>
      <c r="U758" s="132"/>
      <c r="V758" s="132"/>
      <c r="W758" s="132"/>
      <c r="X758" s="132"/>
      <c r="Y758" s="132"/>
      <c r="Z758" s="132"/>
      <c r="AA758" s="132"/>
      <c r="AB758" s="132"/>
      <c r="AC758" s="132"/>
    </row>
    <row r="759" spans="1:29" ht="15" x14ac:dyDescent="0.3">
      <c r="A759" s="145"/>
      <c r="B759" s="145"/>
      <c r="C759" s="132"/>
      <c r="D759" s="132"/>
      <c r="E759" s="132"/>
      <c r="F759" s="132"/>
      <c r="G759" s="132"/>
      <c r="H759" s="132"/>
      <c r="I759" s="146"/>
      <c r="J759" s="132"/>
      <c r="K759" s="132"/>
      <c r="L759" s="132"/>
      <c r="M759" s="132"/>
      <c r="N759" s="132"/>
      <c r="O759" s="132"/>
      <c r="P759" s="132"/>
      <c r="Q759" s="132"/>
      <c r="R759" s="132"/>
      <c r="S759" s="132"/>
      <c r="T759" s="132"/>
      <c r="U759" s="132"/>
      <c r="V759" s="132"/>
      <c r="W759" s="132"/>
      <c r="X759" s="132"/>
      <c r="Y759" s="132"/>
      <c r="Z759" s="132"/>
      <c r="AA759" s="132"/>
      <c r="AB759" s="132"/>
      <c r="AC759" s="132"/>
    </row>
    <row r="760" spans="1:29" ht="15" x14ac:dyDescent="0.3">
      <c r="A760" s="145"/>
      <c r="B760" s="145"/>
      <c r="C760" s="132"/>
      <c r="D760" s="132"/>
      <c r="E760" s="132"/>
      <c r="F760" s="132"/>
      <c r="G760" s="132"/>
      <c r="H760" s="132"/>
      <c r="I760" s="146"/>
      <c r="J760" s="132"/>
      <c r="K760" s="132"/>
      <c r="L760" s="132"/>
      <c r="M760" s="132"/>
      <c r="N760" s="132"/>
      <c r="O760" s="132"/>
      <c r="P760" s="132"/>
      <c r="Q760" s="132"/>
      <c r="R760" s="132"/>
      <c r="S760" s="132"/>
      <c r="T760" s="132"/>
      <c r="U760" s="132"/>
      <c r="V760" s="132"/>
      <c r="W760" s="132"/>
      <c r="X760" s="132"/>
      <c r="Y760" s="132"/>
      <c r="Z760" s="132"/>
      <c r="AA760" s="132"/>
      <c r="AB760" s="132"/>
      <c r="AC760" s="132"/>
    </row>
    <row r="761" spans="1:29" ht="15" x14ac:dyDescent="0.3">
      <c r="A761" s="145"/>
      <c r="B761" s="145"/>
      <c r="C761" s="132"/>
      <c r="D761" s="132"/>
      <c r="E761" s="132"/>
      <c r="F761" s="132"/>
      <c r="G761" s="132"/>
      <c r="H761" s="132"/>
      <c r="I761" s="146"/>
      <c r="J761" s="132"/>
      <c r="K761" s="132"/>
      <c r="L761" s="132"/>
      <c r="M761" s="132"/>
      <c r="N761" s="132"/>
      <c r="O761" s="132"/>
      <c r="P761" s="132"/>
      <c r="Q761" s="132"/>
      <c r="R761" s="132"/>
      <c r="S761" s="132"/>
      <c r="T761" s="132"/>
      <c r="U761" s="132"/>
      <c r="V761" s="132"/>
      <c r="W761" s="132"/>
      <c r="X761" s="132"/>
      <c r="Y761" s="132"/>
      <c r="Z761" s="132"/>
      <c r="AA761" s="132"/>
      <c r="AB761" s="132"/>
      <c r="AC761" s="132"/>
    </row>
    <row r="762" spans="1:29" ht="15" x14ac:dyDescent="0.3">
      <c r="A762" s="145"/>
      <c r="B762" s="145"/>
      <c r="C762" s="132"/>
      <c r="D762" s="132"/>
      <c r="E762" s="132"/>
      <c r="F762" s="132"/>
      <c r="G762" s="132"/>
      <c r="H762" s="132"/>
      <c r="I762" s="146"/>
      <c r="J762" s="132"/>
      <c r="K762" s="132"/>
      <c r="L762" s="132"/>
      <c r="M762" s="132"/>
      <c r="N762" s="132"/>
      <c r="O762" s="132"/>
      <c r="P762" s="132"/>
      <c r="Q762" s="132"/>
      <c r="R762" s="132"/>
      <c r="S762" s="132"/>
      <c r="T762" s="132"/>
      <c r="U762" s="132"/>
      <c r="V762" s="132"/>
      <c r="W762" s="132"/>
      <c r="X762" s="132"/>
      <c r="Y762" s="132"/>
      <c r="Z762" s="132"/>
      <c r="AA762" s="132"/>
      <c r="AB762" s="132"/>
      <c r="AC762" s="132"/>
    </row>
    <row r="763" spans="1:29" ht="15" x14ac:dyDescent="0.3">
      <c r="A763" s="145"/>
      <c r="B763" s="145"/>
      <c r="C763" s="132"/>
      <c r="D763" s="132"/>
      <c r="E763" s="132"/>
      <c r="F763" s="132"/>
      <c r="G763" s="132"/>
      <c r="H763" s="132"/>
      <c r="I763" s="146"/>
      <c r="J763" s="132"/>
      <c r="K763" s="132"/>
      <c r="L763" s="132"/>
      <c r="M763" s="132"/>
      <c r="N763" s="132"/>
      <c r="O763" s="132"/>
      <c r="P763" s="132"/>
      <c r="Q763" s="132"/>
      <c r="R763" s="132"/>
      <c r="S763" s="132"/>
      <c r="T763" s="132"/>
      <c r="U763" s="132"/>
      <c r="V763" s="132"/>
      <c r="W763" s="132"/>
      <c r="X763" s="132"/>
      <c r="Y763" s="132"/>
      <c r="Z763" s="132"/>
      <c r="AA763" s="132"/>
      <c r="AB763" s="132"/>
      <c r="AC763" s="132"/>
    </row>
    <row r="764" spans="1:29" ht="15" x14ac:dyDescent="0.3">
      <c r="A764" s="145"/>
      <c r="B764" s="145"/>
      <c r="C764" s="132"/>
      <c r="D764" s="132"/>
      <c r="E764" s="132"/>
      <c r="F764" s="132"/>
      <c r="G764" s="132"/>
      <c r="H764" s="132"/>
      <c r="I764" s="146"/>
      <c r="J764" s="132"/>
      <c r="K764" s="132"/>
      <c r="L764" s="132"/>
      <c r="M764" s="132"/>
      <c r="N764" s="132"/>
      <c r="O764" s="132"/>
      <c r="P764" s="132"/>
      <c r="Q764" s="132"/>
      <c r="R764" s="132"/>
      <c r="S764" s="132"/>
      <c r="T764" s="132"/>
      <c r="U764" s="132"/>
      <c r="V764" s="132"/>
      <c r="W764" s="132"/>
      <c r="X764" s="132"/>
      <c r="Y764" s="132"/>
      <c r="Z764" s="132"/>
      <c r="AA764" s="132"/>
      <c r="AB764" s="132"/>
      <c r="AC764" s="132"/>
    </row>
    <row r="765" spans="1:29" ht="15" x14ac:dyDescent="0.3">
      <c r="A765" s="145"/>
      <c r="B765" s="145"/>
      <c r="C765" s="132"/>
      <c r="D765" s="132"/>
      <c r="E765" s="132"/>
      <c r="F765" s="132"/>
      <c r="G765" s="132"/>
      <c r="H765" s="132"/>
      <c r="I765" s="146"/>
      <c r="J765" s="132"/>
      <c r="K765" s="132"/>
      <c r="L765" s="132"/>
      <c r="M765" s="132"/>
      <c r="N765" s="132"/>
      <c r="O765" s="132"/>
      <c r="P765" s="132"/>
      <c r="Q765" s="132"/>
      <c r="R765" s="132"/>
      <c r="S765" s="132"/>
      <c r="T765" s="132"/>
      <c r="U765" s="132"/>
      <c r="V765" s="132"/>
      <c r="W765" s="132"/>
      <c r="X765" s="132"/>
      <c r="Y765" s="132"/>
      <c r="Z765" s="132"/>
      <c r="AA765" s="132"/>
      <c r="AB765" s="132"/>
      <c r="AC765" s="132"/>
    </row>
    <row r="766" spans="1:29" ht="15" x14ac:dyDescent="0.3">
      <c r="A766" s="145"/>
      <c r="B766" s="145"/>
      <c r="C766" s="132"/>
      <c r="D766" s="132"/>
      <c r="E766" s="132"/>
      <c r="F766" s="132"/>
      <c r="G766" s="132"/>
      <c r="H766" s="132"/>
      <c r="I766" s="146"/>
      <c r="J766" s="132"/>
      <c r="K766" s="132"/>
      <c r="L766" s="132"/>
      <c r="M766" s="132"/>
      <c r="N766" s="132"/>
      <c r="O766" s="132"/>
      <c r="P766" s="132"/>
      <c r="Q766" s="132"/>
      <c r="R766" s="132"/>
      <c r="S766" s="132"/>
      <c r="T766" s="132"/>
      <c r="U766" s="132"/>
      <c r="V766" s="132"/>
      <c r="W766" s="132"/>
      <c r="X766" s="132"/>
      <c r="Y766" s="132"/>
      <c r="Z766" s="132"/>
      <c r="AA766" s="132"/>
      <c r="AB766" s="132"/>
      <c r="AC766" s="132"/>
    </row>
    <row r="767" spans="1:29" ht="15" x14ac:dyDescent="0.3">
      <c r="A767" s="145"/>
      <c r="B767" s="145"/>
      <c r="C767" s="132"/>
      <c r="D767" s="132"/>
      <c r="E767" s="132"/>
      <c r="F767" s="132"/>
      <c r="G767" s="132"/>
      <c r="H767" s="132"/>
      <c r="I767" s="146"/>
      <c r="J767" s="132"/>
      <c r="K767" s="132"/>
      <c r="L767" s="132"/>
      <c r="M767" s="132"/>
      <c r="N767" s="132"/>
      <c r="O767" s="132"/>
      <c r="P767" s="132"/>
      <c r="Q767" s="132"/>
      <c r="R767" s="132"/>
      <c r="S767" s="132"/>
      <c r="T767" s="132"/>
      <c r="U767" s="132"/>
      <c r="V767" s="132"/>
      <c r="W767" s="132"/>
      <c r="X767" s="132"/>
      <c r="Y767" s="132"/>
      <c r="Z767" s="132"/>
      <c r="AA767" s="132"/>
      <c r="AB767" s="132"/>
      <c r="AC767" s="132"/>
    </row>
    <row r="768" spans="1:29" ht="15" x14ac:dyDescent="0.3">
      <c r="A768" s="145"/>
      <c r="B768" s="145"/>
      <c r="C768" s="132"/>
      <c r="D768" s="132"/>
      <c r="E768" s="132"/>
      <c r="F768" s="132"/>
      <c r="G768" s="132"/>
      <c r="H768" s="132"/>
      <c r="I768" s="146"/>
      <c r="J768" s="132"/>
      <c r="K768" s="132"/>
      <c r="L768" s="132"/>
      <c r="M768" s="132"/>
      <c r="N768" s="132"/>
      <c r="O768" s="132"/>
      <c r="P768" s="132"/>
      <c r="Q768" s="132"/>
      <c r="R768" s="132"/>
      <c r="S768" s="132"/>
      <c r="T768" s="132"/>
      <c r="U768" s="132"/>
      <c r="V768" s="132"/>
      <c r="W768" s="132"/>
      <c r="X768" s="132"/>
      <c r="Y768" s="132"/>
      <c r="Z768" s="132"/>
      <c r="AA768" s="132"/>
      <c r="AB768" s="132"/>
      <c r="AC768" s="132"/>
    </row>
    <row r="769" spans="1:29" ht="15" x14ac:dyDescent="0.3">
      <c r="A769" s="145"/>
      <c r="B769" s="145"/>
      <c r="C769" s="132"/>
      <c r="D769" s="132"/>
      <c r="E769" s="132"/>
      <c r="F769" s="132"/>
      <c r="G769" s="132"/>
      <c r="H769" s="132"/>
      <c r="I769" s="146"/>
      <c r="J769" s="132"/>
      <c r="K769" s="132"/>
      <c r="L769" s="132"/>
      <c r="M769" s="132"/>
      <c r="N769" s="132"/>
      <c r="O769" s="132"/>
      <c r="P769" s="132"/>
      <c r="Q769" s="132"/>
      <c r="R769" s="132"/>
      <c r="S769" s="132"/>
      <c r="T769" s="132"/>
      <c r="U769" s="132"/>
      <c r="V769" s="132"/>
      <c r="W769" s="132"/>
      <c r="X769" s="132"/>
      <c r="Y769" s="132"/>
      <c r="Z769" s="132"/>
      <c r="AA769" s="132"/>
      <c r="AB769" s="132"/>
      <c r="AC769" s="132"/>
    </row>
    <row r="770" spans="1:29" ht="15" x14ac:dyDescent="0.3">
      <c r="A770" s="145"/>
      <c r="B770" s="145"/>
      <c r="C770" s="132"/>
      <c r="D770" s="132"/>
      <c r="E770" s="132"/>
      <c r="F770" s="132"/>
      <c r="G770" s="132"/>
      <c r="H770" s="132"/>
      <c r="I770" s="146"/>
      <c r="J770" s="132"/>
      <c r="K770" s="132"/>
      <c r="L770" s="132"/>
      <c r="M770" s="132"/>
      <c r="N770" s="132"/>
      <c r="O770" s="132"/>
      <c r="P770" s="132"/>
      <c r="Q770" s="132"/>
      <c r="R770" s="132"/>
      <c r="S770" s="132"/>
      <c r="T770" s="132"/>
      <c r="U770" s="132"/>
      <c r="V770" s="132"/>
      <c r="W770" s="132"/>
      <c r="X770" s="132"/>
      <c r="Y770" s="132"/>
      <c r="Z770" s="132"/>
      <c r="AA770" s="132"/>
      <c r="AB770" s="132"/>
      <c r="AC770" s="132"/>
    </row>
    <row r="771" spans="1:29" ht="15" x14ac:dyDescent="0.3">
      <c r="A771" s="145"/>
      <c r="B771" s="145"/>
      <c r="C771" s="132"/>
      <c r="D771" s="132"/>
      <c r="E771" s="132"/>
      <c r="F771" s="132"/>
      <c r="G771" s="132"/>
      <c r="H771" s="132"/>
      <c r="I771" s="146"/>
      <c r="J771" s="132"/>
      <c r="K771" s="132"/>
      <c r="L771" s="132"/>
      <c r="M771" s="132"/>
      <c r="N771" s="132"/>
      <c r="O771" s="132"/>
      <c r="P771" s="132"/>
      <c r="Q771" s="132"/>
      <c r="R771" s="132"/>
      <c r="S771" s="132"/>
      <c r="T771" s="132"/>
      <c r="U771" s="132"/>
      <c r="V771" s="132"/>
      <c r="W771" s="132"/>
      <c r="X771" s="132"/>
      <c r="Y771" s="132"/>
      <c r="Z771" s="132"/>
      <c r="AA771" s="132"/>
      <c r="AB771" s="132"/>
      <c r="AC771" s="132"/>
    </row>
    <row r="772" spans="1:29" ht="15" x14ac:dyDescent="0.3">
      <c r="A772" s="145"/>
      <c r="B772" s="145"/>
      <c r="C772" s="132"/>
      <c r="D772" s="132"/>
      <c r="E772" s="132"/>
      <c r="F772" s="132"/>
      <c r="G772" s="132"/>
      <c r="H772" s="132"/>
      <c r="I772" s="146"/>
      <c r="J772" s="132"/>
      <c r="K772" s="132"/>
      <c r="L772" s="132"/>
      <c r="M772" s="132"/>
      <c r="N772" s="132"/>
      <c r="O772" s="132"/>
      <c r="P772" s="132"/>
      <c r="Q772" s="132"/>
      <c r="R772" s="132"/>
      <c r="S772" s="132"/>
      <c r="T772" s="132"/>
      <c r="U772" s="132"/>
      <c r="V772" s="132"/>
      <c r="W772" s="132"/>
      <c r="X772" s="132"/>
      <c r="Y772" s="132"/>
      <c r="Z772" s="132"/>
      <c r="AA772" s="132"/>
      <c r="AB772" s="132"/>
      <c r="AC772" s="132"/>
    </row>
    <row r="773" spans="1:29" ht="15" x14ac:dyDescent="0.3">
      <c r="A773" s="145"/>
      <c r="B773" s="145"/>
      <c r="C773" s="132"/>
      <c r="D773" s="132"/>
      <c r="E773" s="132"/>
      <c r="F773" s="132"/>
      <c r="G773" s="132"/>
      <c r="H773" s="132"/>
      <c r="I773" s="146"/>
      <c r="J773" s="132"/>
      <c r="K773" s="132"/>
      <c r="L773" s="132"/>
      <c r="M773" s="132"/>
      <c r="N773" s="132"/>
      <c r="O773" s="132"/>
      <c r="P773" s="132"/>
      <c r="Q773" s="132"/>
      <c r="R773" s="132"/>
      <c r="S773" s="132"/>
      <c r="T773" s="132"/>
      <c r="U773" s="132"/>
      <c r="V773" s="132"/>
      <c r="W773" s="132"/>
      <c r="X773" s="132"/>
      <c r="Y773" s="132"/>
      <c r="Z773" s="132"/>
      <c r="AA773" s="132"/>
      <c r="AB773" s="132"/>
      <c r="AC773" s="132"/>
    </row>
    <row r="774" spans="1:29" ht="15" x14ac:dyDescent="0.3">
      <c r="A774" s="145"/>
      <c r="B774" s="145"/>
      <c r="C774" s="132"/>
      <c r="D774" s="132"/>
      <c r="E774" s="132"/>
      <c r="F774" s="132"/>
      <c r="G774" s="132"/>
      <c r="H774" s="132"/>
      <c r="I774" s="146"/>
      <c r="J774" s="132"/>
      <c r="K774" s="132"/>
      <c r="L774" s="132"/>
      <c r="M774" s="132"/>
      <c r="N774" s="132"/>
      <c r="O774" s="132"/>
      <c r="P774" s="132"/>
      <c r="Q774" s="132"/>
      <c r="R774" s="132"/>
      <c r="S774" s="132"/>
      <c r="T774" s="132"/>
      <c r="U774" s="132"/>
      <c r="V774" s="132"/>
      <c r="W774" s="132"/>
      <c r="X774" s="132"/>
      <c r="Y774" s="132"/>
      <c r="Z774" s="132"/>
      <c r="AA774" s="132"/>
      <c r="AB774" s="132"/>
      <c r="AC774" s="132"/>
    </row>
    <row r="775" spans="1:29" ht="15" x14ac:dyDescent="0.3">
      <c r="A775" s="145"/>
      <c r="B775" s="145"/>
      <c r="C775" s="132"/>
      <c r="D775" s="132"/>
      <c r="E775" s="132"/>
      <c r="F775" s="132"/>
      <c r="G775" s="132"/>
      <c r="H775" s="132"/>
      <c r="I775" s="146"/>
      <c r="J775" s="132"/>
      <c r="K775" s="132"/>
      <c r="L775" s="132"/>
      <c r="M775" s="132"/>
      <c r="N775" s="132"/>
      <c r="O775" s="132"/>
      <c r="P775" s="132"/>
      <c r="Q775" s="132"/>
      <c r="R775" s="132"/>
      <c r="S775" s="132"/>
      <c r="T775" s="132"/>
      <c r="U775" s="132"/>
      <c r="V775" s="132"/>
      <c r="W775" s="132"/>
      <c r="X775" s="132"/>
      <c r="Y775" s="132"/>
      <c r="Z775" s="132"/>
      <c r="AA775" s="132"/>
      <c r="AB775" s="132"/>
      <c r="AC775" s="132"/>
    </row>
    <row r="776" spans="1:29" ht="15" x14ac:dyDescent="0.3">
      <c r="A776" s="145"/>
      <c r="B776" s="145"/>
      <c r="C776" s="132"/>
      <c r="D776" s="132"/>
      <c r="E776" s="132"/>
      <c r="F776" s="132"/>
      <c r="G776" s="132"/>
      <c r="H776" s="132"/>
      <c r="I776" s="146"/>
      <c r="J776" s="132"/>
      <c r="K776" s="132"/>
      <c r="L776" s="132"/>
      <c r="M776" s="132"/>
      <c r="N776" s="132"/>
      <c r="O776" s="132"/>
      <c r="P776" s="132"/>
      <c r="Q776" s="132"/>
      <c r="R776" s="132"/>
      <c r="S776" s="132"/>
      <c r="T776" s="132"/>
      <c r="U776" s="132"/>
      <c r="V776" s="132"/>
      <c r="W776" s="132"/>
      <c r="X776" s="132"/>
      <c r="Y776" s="132"/>
      <c r="Z776" s="132"/>
      <c r="AA776" s="132"/>
      <c r="AB776" s="132"/>
      <c r="AC776" s="132"/>
    </row>
    <row r="777" spans="1:29" ht="15" x14ac:dyDescent="0.3">
      <c r="A777" s="145"/>
      <c r="B777" s="145"/>
      <c r="C777" s="132"/>
      <c r="D777" s="132"/>
      <c r="E777" s="132"/>
      <c r="F777" s="132"/>
      <c r="G777" s="132"/>
      <c r="H777" s="132"/>
      <c r="I777" s="146"/>
      <c r="J777" s="132"/>
      <c r="K777" s="132"/>
      <c r="L777" s="132"/>
      <c r="M777" s="132"/>
      <c r="N777" s="132"/>
      <c r="O777" s="132"/>
      <c r="P777" s="132"/>
      <c r="Q777" s="132"/>
      <c r="R777" s="132"/>
      <c r="S777" s="132"/>
      <c r="T777" s="132"/>
      <c r="U777" s="132"/>
      <c r="V777" s="132"/>
      <c r="W777" s="132"/>
      <c r="X777" s="132"/>
      <c r="Y777" s="132"/>
      <c r="Z777" s="132"/>
      <c r="AA777" s="132"/>
      <c r="AB777" s="132"/>
      <c r="AC777" s="132"/>
    </row>
    <row r="778" spans="1:29" ht="15" x14ac:dyDescent="0.3">
      <c r="A778" s="145"/>
      <c r="B778" s="145"/>
      <c r="C778" s="132"/>
      <c r="D778" s="132"/>
      <c r="E778" s="132"/>
      <c r="F778" s="132"/>
      <c r="G778" s="132"/>
      <c r="H778" s="132"/>
      <c r="I778" s="146"/>
      <c r="J778" s="132"/>
      <c r="K778" s="132"/>
      <c r="L778" s="132"/>
      <c r="M778" s="132"/>
      <c r="N778" s="132"/>
      <c r="O778" s="132"/>
      <c r="P778" s="132"/>
      <c r="Q778" s="132"/>
      <c r="R778" s="132"/>
      <c r="S778" s="132"/>
      <c r="T778" s="132"/>
      <c r="U778" s="132"/>
      <c r="V778" s="132"/>
      <c r="W778" s="132"/>
      <c r="X778" s="132"/>
      <c r="Y778" s="132"/>
      <c r="Z778" s="132"/>
      <c r="AA778" s="132"/>
      <c r="AB778" s="132"/>
      <c r="AC778" s="132"/>
    </row>
    <row r="779" spans="1:29" ht="15" x14ac:dyDescent="0.3">
      <c r="A779" s="145"/>
      <c r="B779" s="145"/>
      <c r="C779" s="132"/>
      <c r="D779" s="132"/>
      <c r="E779" s="132"/>
      <c r="F779" s="132"/>
      <c r="G779" s="132"/>
      <c r="H779" s="132"/>
      <c r="I779" s="146"/>
      <c r="J779" s="132"/>
      <c r="K779" s="132"/>
      <c r="L779" s="132"/>
      <c r="M779" s="132"/>
      <c r="N779" s="132"/>
      <c r="O779" s="132"/>
      <c r="P779" s="132"/>
      <c r="Q779" s="132"/>
      <c r="R779" s="132"/>
      <c r="S779" s="132"/>
      <c r="T779" s="132"/>
      <c r="U779" s="132"/>
      <c r="V779" s="132"/>
      <c r="W779" s="132"/>
      <c r="X779" s="132"/>
      <c r="Y779" s="132"/>
      <c r="Z779" s="132"/>
      <c r="AA779" s="132"/>
      <c r="AB779" s="132"/>
      <c r="AC779" s="132"/>
    </row>
    <row r="780" spans="1:29" ht="15" x14ac:dyDescent="0.3">
      <c r="A780" s="145"/>
      <c r="B780" s="145"/>
      <c r="C780" s="132"/>
      <c r="D780" s="132"/>
      <c r="E780" s="132"/>
      <c r="F780" s="132"/>
      <c r="G780" s="132"/>
      <c r="H780" s="132"/>
      <c r="I780" s="146"/>
      <c r="J780" s="132"/>
      <c r="K780" s="132"/>
      <c r="L780" s="132"/>
      <c r="M780" s="132"/>
      <c r="N780" s="132"/>
      <c r="O780" s="132"/>
      <c r="P780" s="132"/>
      <c r="Q780" s="132"/>
      <c r="R780" s="132"/>
      <c r="S780" s="132"/>
      <c r="T780" s="132"/>
      <c r="U780" s="132"/>
      <c r="V780" s="132"/>
      <c r="W780" s="132"/>
      <c r="X780" s="132"/>
      <c r="Y780" s="132"/>
      <c r="Z780" s="132"/>
      <c r="AA780" s="132"/>
      <c r="AB780" s="132"/>
      <c r="AC780" s="132"/>
    </row>
    <row r="781" spans="1:29" ht="15" x14ac:dyDescent="0.3">
      <c r="A781" s="145"/>
      <c r="B781" s="145"/>
      <c r="C781" s="132"/>
      <c r="D781" s="132"/>
      <c r="E781" s="132"/>
      <c r="F781" s="132"/>
      <c r="G781" s="132"/>
      <c r="H781" s="132"/>
      <c r="I781" s="146"/>
      <c r="J781" s="132"/>
      <c r="K781" s="132"/>
      <c r="L781" s="132"/>
      <c r="M781" s="132"/>
      <c r="N781" s="132"/>
      <c r="O781" s="132"/>
      <c r="P781" s="132"/>
      <c r="Q781" s="132"/>
      <c r="R781" s="132"/>
      <c r="S781" s="132"/>
      <c r="T781" s="132"/>
      <c r="U781" s="132"/>
      <c r="V781" s="132"/>
      <c r="W781" s="132"/>
      <c r="X781" s="132"/>
      <c r="Y781" s="132"/>
      <c r="Z781" s="132"/>
      <c r="AA781" s="132"/>
      <c r="AB781" s="132"/>
      <c r="AC781" s="132"/>
    </row>
    <row r="782" spans="1:29" ht="15" x14ac:dyDescent="0.3">
      <c r="A782" s="145"/>
      <c r="B782" s="145"/>
      <c r="C782" s="132"/>
      <c r="D782" s="132"/>
      <c r="E782" s="132"/>
      <c r="F782" s="132"/>
      <c r="G782" s="132"/>
      <c r="H782" s="132"/>
      <c r="I782" s="146"/>
      <c r="J782" s="132"/>
      <c r="K782" s="132"/>
      <c r="L782" s="132"/>
      <c r="M782" s="132"/>
      <c r="N782" s="132"/>
      <c r="O782" s="132"/>
      <c r="P782" s="132"/>
      <c r="Q782" s="132"/>
      <c r="R782" s="132"/>
      <c r="S782" s="132"/>
      <c r="T782" s="132"/>
      <c r="U782" s="132"/>
      <c r="V782" s="132"/>
      <c r="W782" s="132"/>
      <c r="X782" s="132"/>
      <c r="Y782" s="132"/>
      <c r="Z782" s="132"/>
      <c r="AA782" s="132"/>
      <c r="AB782" s="132"/>
      <c r="AC782" s="132"/>
    </row>
    <row r="783" spans="1:29" ht="15" x14ac:dyDescent="0.3">
      <c r="A783" s="145"/>
      <c r="B783" s="145"/>
      <c r="C783" s="132"/>
      <c r="D783" s="132"/>
      <c r="E783" s="132"/>
      <c r="F783" s="132"/>
      <c r="G783" s="132"/>
      <c r="H783" s="132"/>
      <c r="I783" s="146"/>
      <c r="J783" s="132"/>
      <c r="K783" s="132"/>
      <c r="L783" s="132"/>
      <c r="M783" s="132"/>
      <c r="N783" s="132"/>
      <c r="O783" s="132"/>
      <c r="P783" s="132"/>
      <c r="Q783" s="132"/>
      <c r="R783" s="132"/>
      <c r="S783" s="132"/>
      <c r="T783" s="132"/>
      <c r="U783" s="132"/>
      <c r="V783" s="132"/>
      <c r="W783" s="132"/>
      <c r="X783" s="132"/>
      <c r="Y783" s="132"/>
      <c r="Z783" s="132"/>
      <c r="AA783" s="132"/>
      <c r="AB783" s="132"/>
      <c r="AC783" s="132"/>
    </row>
    <row r="784" spans="1:29" ht="15" x14ac:dyDescent="0.3">
      <c r="A784" s="145"/>
      <c r="B784" s="145"/>
      <c r="C784" s="132"/>
      <c r="D784" s="132"/>
      <c r="E784" s="132"/>
      <c r="F784" s="132"/>
      <c r="G784" s="132"/>
      <c r="H784" s="132"/>
      <c r="I784" s="146"/>
      <c r="J784" s="132"/>
      <c r="K784" s="132"/>
      <c r="L784" s="132"/>
      <c r="M784" s="132"/>
      <c r="N784" s="132"/>
      <c r="O784" s="132"/>
      <c r="P784" s="132"/>
      <c r="Q784" s="132"/>
      <c r="R784" s="132"/>
      <c r="S784" s="132"/>
      <c r="T784" s="132"/>
      <c r="U784" s="132"/>
      <c r="V784" s="132"/>
      <c r="W784" s="132"/>
      <c r="X784" s="132"/>
      <c r="Y784" s="132"/>
      <c r="Z784" s="132"/>
      <c r="AA784" s="132"/>
      <c r="AB784" s="132"/>
      <c r="AC784" s="132"/>
    </row>
    <row r="785" spans="1:29" ht="15" x14ac:dyDescent="0.3">
      <c r="A785" s="145"/>
      <c r="B785" s="145"/>
      <c r="C785" s="132"/>
      <c r="D785" s="132"/>
      <c r="E785" s="132"/>
      <c r="F785" s="132"/>
      <c r="G785" s="132"/>
      <c r="H785" s="132"/>
      <c r="I785" s="146"/>
      <c r="J785" s="132"/>
      <c r="K785" s="132"/>
      <c r="L785" s="132"/>
      <c r="M785" s="132"/>
      <c r="N785" s="132"/>
      <c r="O785" s="132"/>
      <c r="P785" s="132"/>
      <c r="Q785" s="132"/>
      <c r="R785" s="132"/>
      <c r="S785" s="132"/>
      <c r="T785" s="132"/>
      <c r="U785" s="132"/>
      <c r="V785" s="132"/>
      <c r="W785" s="132"/>
      <c r="X785" s="132"/>
      <c r="Y785" s="132"/>
      <c r="Z785" s="132"/>
      <c r="AA785" s="132"/>
      <c r="AB785" s="132"/>
      <c r="AC785" s="132"/>
    </row>
    <row r="786" spans="1:29" ht="15" x14ac:dyDescent="0.3">
      <c r="A786" s="145"/>
      <c r="B786" s="145"/>
      <c r="C786" s="132"/>
      <c r="D786" s="132"/>
      <c r="E786" s="132"/>
      <c r="F786" s="132"/>
      <c r="G786" s="132"/>
      <c r="H786" s="132"/>
      <c r="I786" s="146"/>
      <c r="J786" s="132"/>
      <c r="K786" s="132"/>
      <c r="L786" s="132"/>
      <c r="M786" s="132"/>
      <c r="N786" s="132"/>
      <c r="O786" s="132"/>
      <c r="P786" s="132"/>
      <c r="Q786" s="132"/>
      <c r="R786" s="132"/>
      <c r="S786" s="132"/>
      <c r="T786" s="132"/>
      <c r="U786" s="132"/>
      <c r="V786" s="132"/>
      <c r="W786" s="132"/>
      <c r="X786" s="132"/>
      <c r="Y786" s="132"/>
      <c r="Z786" s="132"/>
      <c r="AA786" s="132"/>
      <c r="AB786" s="132"/>
      <c r="AC786" s="132"/>
    </row>
    <row r="787" spans="1:29" ht="15" x14ac:dyDescent="0.3">
      <c r="A787" s="145"/>
      <c r="B787" s="145"/>
      <c r="C787" s="132"/>
      <c r="D787" s="132"/>
      <c r="E787" s="132"/>
      <c r="F787" s="132"/>
      <c r="G787" s="132"/>
      <c r="H787" s="132"/>
      <c r="I787" s="146"/>
      <c r="J787" s="132"/>
      <c r="K787" s="132"/>
      <c r="L787" s="132"/>
      <c r="M787" s="132"/>
      <c r="N787" s="132"/>
      <c r="O787" s="132"/>
      <c r="P787" s="132"/>
      <c r="Q787" s="132"/>
      <c r="R787" s="132"/>
      <c r="S787" s="132"/>
      <c r="T787" s="132"/>
      <c r="U787" s="132"/>
      <c r="V787" s="132"/>
      <c r="W787" s="132"/>
      <c r="X787" s="132"/>
      <c r="Y787" s="132"/>
      <c r="Z787" s="132"/>
      <c r="AA787" s="132"/>
      <c r="AB787" s="132"/>
      <c r="AC787" s="132"/>
    </row>
    <row r="788" spans="1:29" ht="15" x14ac:dyDescent="0.3">
      <c r="A788" s="145"/>
      <c r="B788" s="145"/>
      <c r="C788" s="132"/>
      <c r="D788" s="132"/>
      <c r="E788" s="132"/>
      <c r="F788" s="132"/>
      <c r="G788" s="132"/>
      <c r="H788" s="132"/>
      <c r="I788" s="146"/>
      <c r="J788" s="132"/>
      <c r="K788" s="132"/>
      <c r="L788" s="132"/>
      <c r="M788" s="132"/>
      <c r="N788" s="132"/>
      <c r="O788" s="132"/>
      <c r="P788" s="132"/>
      <c r="Q788" s="132"/>
      <c r="R788" s="132"/>
      <c r="S788" s="132"/>
      <c r="T788" s="132"/>
      <c r="U788" s="132"/>
      <c r="V788" s="132"/>
      <c r="W788" s="132"/>
      <c r="X788" s="132"/>
      <c r="Y788" s="132"/>
      <c r="Z788" s="132"/>
      <c r="AA788" s="132"/>
      <c r="AB788" s="132"/>
      <c r="AC788" s="132"/>
    </row>
    <row r="789" spans="1:29" ht="15" x14ac:dyDescent="0.3">
      <c r="A789" s="145"/>
      <c r="B789" s="145"/>
      <c r="C789" s="132"/>
      <c r="D789" s="132"/>
      <c r="E789" s="132"/>
      <c r="F789" s="132"/>
      <c r="G789" s="132"/>
      <c r="H789" s="132"/>
      <c r="I789" s="146"/>
      <c r="J789" s="132"/>
      <c r="K789" s="132"/>
      <c r="L789" s="132"/>
      <c r="M789" s="132"/>
      <c r="N789" s="132"/>
      <c r="O789" s="132"/>
      <c r="P789" s="132"/>
      <c r="Q789" s="132"/>
      <c r="R789" s="132"/>
      <c r="S789" s="132"/>
      <c r="T789" s="132"/>
      <c r="U789" s="132"/>
      <c r="V789" s="132"/>
      <c r="W789" s="132"/>
      <c r="X789" s="132"/>
      <c r="Y789" s="132"/>
      <c r="Z789" s="132"/>
      <c r="AA789" s="132"/>
      <c r="AB789" s="132"/>
      <c r="AC789" s="132"/>
    </row>
    <row r="790" spans="1:29" ht="15" x14ac:dyDescent="0.3">
      <c r="A790" s="145"/>
      <c r="B790" s="145"/>
      <c r="C790" s="132"/>
      <c r="D790" s="132"/>
      <c r="E790" s="132"/>
      <c r="F790" s="132"/>
      <c r="G790" s="132"/>
      <c r="H790" s="132"/>
      <c r="I790" s="146"/>
      <c r="J790" s="132"/>
      <c r="K790" s="132"/>
      <c r="L790" s="132"/>
      <c r="M790" s="132"/>
      <c r="N790" s="132"/>
      <c r="O790" s="132"/>
      <c r="P790" s="132"/>
      <c r="Q790" s="132"/>
      <c r="R790" s="132"/>
      <c r="S790" s="132"/>
      <c r="T790" s="132"/>
      <c r="U790" s="132"/>
      <c r="V790" s="132"/>
      <c r="W790" s="132"/>
      <c r="X790" s="132"/>
      <c r="Y790" s="132"/>
      <c r="Z790" s="132"/>
      <c r="AA790" s="132"/>
      <c r="AB790" s="132"/>
      <c r="AC790" s="132"/>
    </row>
    <row r="791" spans="1:29" ht="15" x14ac:dyDescent="0.3">
      <c r="A791" s="145"/>
      <c r="B791" s="145"/>
      <c r="C791" s="132"/>
      <c r="D791" s="132"/>
      <c r="E791" s="132"/>
      <c r="F791" s="132"/>
      <c r="G791" s="132"/>
      <c r="H791" s="132"/>
      <c r="I791" s="146"/>
      <c r="J791" s="132"/>
      <c r="K791" s="132"/>
      <c r="L791" s="132"/>
      <c r="M791" s="132"/>
      <c r="N791" s="132"/>
      <c r="O791" s="132"/>
      <c r="P791" s="132"/>
      <c r="Q791" s="132"/>
      <c r="R791" s="132"/>
      <c r="S791" s="132"/>
      <c r="T791" s="132"/>
      <c r="U791" s="132"/>
      <c r="V791" s="132"/>
      <c r="W791" s="132"/>
      <c r="X791" s="132"/>
      <c r="Y791" s="132"/>
      <c r="Z791" s="132"/>
      <c r="AA791" s="132"/>
      <c r="AB791" s="132"/>
      <c r="AC791" s="132"/>
    </row>
    <row r="792" spans="1:29" ht="15" x14ac:dyDescent="0.3">
      <c r="A792" s="145"/>
      <c r="B792" s="145"/>
      <c r="C792" s="132"/>
      <c r="D792" s="132"/>
      <c r="E792" s="132"/>
      <c r="F792" s="132"/>
      <c r="G792" s="132"/>
      <c r="H792" s="132"/>
      <c r="I792" s="146"/>
      <c r="J792" s="132"/>
      <c r="K792" s="132"/>
      <c r="L792" s="132"/>
      <c r="M792" s="132"/>
      <c r="N792" s="132"/>
      <c r="O792" s="132"/>
      <c r="P792" s="132"/>
      <c r="Q792" s="132"/>
      <c r="R792" s="132"/>
      <c r="S792" s="132"/>
      <c r="T792" s="132"/>
      <c r="U792" s="132"/>
      <c r="V792" s="132"/>
      <c r="W792" s="132"/>
      <c r="X792" s="132"/>
      <c r="Y792" s="132"/>
      <c r="Z792" s="132"/>
      <c r="AA792" s="132"/>
      <c r="AB792" s="132"/>
      <c r="AC792" s="132"/>
    </row>
    <row r="793" spans="1:29" ht="15" x14ac:dyDescent="0.3">
      <c r="A793" s="145"/>
      <c r="B793" s="145"/>
      <c r="C793" s="132"/>
      <c r="D793" s="132"/>
      <c r="E793" s="132"/>
      <c r="F793" s="132"/>
      <c r="G793" s="132"/>
      <c r="H793" s="132"/>
      <c r="I793" s="146"/>
      <c r="J793" s="132"/>
      <c r="K793" s="132"/>
      <c r="L793" s="132"/>
      <c r="M793" s="132"/>
      <c r="N793" s="132"/>
      <c r="O793" s="132"/>
      <c r="P793" s="132"/>
      <c r="Q793" s="132"/>
      <c r="R793" s="132"/>
      <c r="S793" s="132"/>
      <c r="T793" s="132"/>
      <c r="U793" s="132"/>
      <c r="V793" s="132"/>
      <c r="W793" s="132"/>
      <c r="X793" s="132"/>
      <c r="Y793" s="132"/>
      <c r="Z793" s="132"/>
      <c r="AA793" s="132"/>
      <c r="AB793" s="132"/>
      <c r="AC793" s="132"/>
    </row>
    <row r="794" spans="1:29" ht="15" x14ac:dyDescent="0.3">
      <c r="A794" s="145"/>
      <c r="B794" s="145"/>
      <c r="C794" s="132"/>
      <c r="D794" s="132"/>
      <c r="E794" s="132"/>
      <c r="F794" s="132"/>
      <c r="G794" s="132"/>
      <c r="H794" s="132"/>
      <c r="I794" s="146"/>
      <c r="J794" s="132"/>
      <c r="K794" s="132"/>
      <c r="L794" s="132"/>
      <c r="M794" s="132"/>
      <c r="N794" s="132"/>
      <c r="O794" s="132"/>
      <c r="P794" s="132"/>
      <c r="Q794" s="132"/>
      <c r="R794" s="132"/>
      <c r="S794" s="132"/>
      <c r="T794" s="132"/>
      <c r="U794" s="132"/>
      <c r="V794" s="132"/>
      <c r="W794" s="132"/>
      <c r="X794" s="132"/>
      <c r="Y794" s="132"/>
      <c r="Z794" s="132"/>
      <c r="AA794" s="132"/>
      <c r="AB794" s="132"/>
      <c r="AC794" s="132"/>
    </row>
    <row r="795" spans="1:29" ht="15" x14ac:dyDescent="0.3">
      <c r="A795" s="145"/>
      <c r="B795" s="145"/>
      <c r="C795" s="132"/>
      <c r="D795" s="132"/>
      <c r="E795" s="132"/>
      <c r="F795" s="132"/>
      <c r="G795" s="132"/>
      <c r="H795" s="132"/>
      <c r="I795" s="146"/>
      <c r="J795" s="132"/>
      <c r="K795" s="132"/>
      <c r="L795" s="132"/>
      <c r="M795" s="132"/>
      <c r="N795" s="132"/>
      <c r="O795" s="132"/>
      <c r="P795" s="132"/>
      <c r="Q795" s="132"/>
      <c r="R795" s="132"/>
      <c r="S795" s="132"/>
      <c r="T795" s="132"/>
      <c r="U795" s="132"/>
      <c r="V795" s="132"/>
      <c r="W795" s="132"/>
      <c r="X795" s="132"/>
      <c r="Y795" s="132"/>
      <c r="Z795" s="132"/>
      <c r="AA795" s="132"/>
      <c r="AB795" s="132"/>
      <c r="AC795" s="132"/>
    </row>
    <row r="796" spans="1:29" ht="15" x14ac:dyDescent="0.3">
      <c r="A796" s="145"/>
      <c r="B796" s="145"/>
      <c r="C796" s="132"/>
      <c r="D796" s="132"/>
      <c r="E796" s="132"/>
      <c r="F796" s="132"/>
      <c r="G796" s="132"/>
      <c r="H796" s="132"/>
      <c r="I796" s="146"/>
      <c r="J796" s="132"/>
      <c r="K796" s="132"/>
      <c r="L796" s="132"/>
      <c r="M796" s="132"/>
      <c r="N796" s="132"/>
      <c r="O796" s="132"/>
      <c r="P796" s="132"/>
      <c r="Q796" s="132"/>
      <c r="R796" s="132"/>
      <c r="S796" s="132"/>
      <c r="T796" s="132"/>
      <c r="U796" s="132"/>
      <c r="V796" s="132"/>
      <c r="W796" s="132"/>
      <c r="X796" s="132"/>
      <c r="Y796" s="132"/>
      <c r="Z796" s="132"/>
      <c r="AA796" s="132"/>
      <c r="AB796" s="132"/>
      <c r="AC796" s="132"/>
    </row>
    <row r="797" spans="1:29" ht="15" x14ac:dyDescent="0.3">
      <c r="A797" s="145"/>
      <c r="B797" s="145"/>
      <c r="C797" s="132"/>
      <c r="D797" s="132"/>
      <c r="E797" s="132"/>
      <c r="F797" s="132"/>
      <c r="G797" s="132"/>
      <c r="H797" s="132"/>
      <c r="I797" s="146"/>
      <c r="J797" s="132"/>
      <c r="K797" s="132"/>
      <c r="L797" s="132"/>
      <c r="M797" s="132"/>
      <c r="N797" s="132"/>
      <c r="O797" s="132"/>
      <c r="P797" s="132"/>
      <c r="Q797" s="132"/>
      <c r="R797" s="132"/>
      <c r="S797" s="132"/>
      <c r="T797" s="132"/>
      <c r="U797" s="132"/>
      <c r="V797" s="132"/>
      <c r="W797" s="132"/>
      <c r="X797" s="132"/>
      <c r="Y797" s="132"/>
      <c r="Z797" s="132"/>
      <c r="AA797" s="132"/>
      <c r="AB797" s="132"/>
      <c r="AC797" s="132"/>
    </row>
    <row r="798" spans="1:29" ht="15" x14ac:dyDescent="0.3">
      <c r="A798" s="145"/>
      <c r="B798" s="145"/>
      <c r="C798" s="132"/>
      <c r="D798" s="132"/>
      <c r="E798" s="132"/>
      <c r="F798" s="132"/>
      <c r="G798" s="132"/>
      <c r="H798" s="132"/>
      <c r="I798" s="146"/>
      <c r="J798" s="132"/>
      <c r="K798" s="132"/>
      <c r="L798" s="132"/>
      <c r="M798" s="132"/>
      <c r="N798" s="132"/>
      <c r="O798" s="132"/>
      <c r="P798" s="132"/>
      <c r="Q798" s="132"/>
      <c r="R798" s="132"/>
      <c r="S798" s="132"/>
      <c r="T798" s="132"/>
      <c r="U798" s="132"/>
      <c r="V798" s="132"/>
      <c r="W798" s="132"/>
      <c r="X798" s="132"/>
      <c r="Y798" s="132"/>
      <c r="Z798" s="132"/>
      <c r="AA798" s="132"/>
      <c r="AB798" s="132"/>
      <c r="AC798" s="132"/>
    </row>
    <row r="799" spans="1:29" ht="15" x14ac:dyDescent="0.3">
      <c r="A799" s="145"/>
      <c r="B799" s="145"/>
      <c r="C799" s="132"/>
      <c r="D799" s="132"/>
      <c r="E799" s="132"/>
      <c r="F799" s="132"/>
      <c r="G799" s="132"/>
      <c r="H799" s="132"/>
      <c r="I799" s="146"/>
      <c r="J799" s="132"/>
      <c r="K799" s="132"/>
      <c r="L799" s="132"/>
      <c r="M799" s="132"/>
      <c r="N799" s="132"/>
      <c r="O799" s="132"/>
      <c r="P799" s="132"/>
      <c r="Q799" s="132"/>
      <c r="R799" s="132"/>
      <c r="S799" s="132"/>
      <c r="T799" s="132"/>
      <c r="U799" s="132"/>
      <c r="V799" s="132"/>
      <c r="W799" s="132"/>
      <c r="X799" s="132"/>
      <c r="Y799" s="132"/>
      <c r="Z799" s="132"/>
      <c r="AA799" s="132"/>
      <c r="AB799" s="132"/>
      <c r="AC799" s="132"/>
    </row>
    <row r="800" spans="1:29" ht="15" x14ac:dyDescent="0.3">
      <c r="A800" s="145"/>
      <c r="B800" s="145"/>
      <c r="C800" s="132"/>
      <c r="D800" s="132"/>
      <c r="E800" s="132"/>
      <c r="F800" s="132"/>
      <c r="G800" s="132"/>
      <c r="H800" s="132"/>
      <c r="I800" s="146"/>
      <c r="J800" s="132"/>
      <c r="K800" s="132"/>
      <c r="L800" s="132"/>
      <c r="M800" s="132"/>
      <c r="N800" s="132"/>
      <c r="O800" s="132"/>
      <c r="P800" s="132"/>
      <c r="Q800" s="132"/>
      <c r="R800" s="132"/>
      <c r="S800" s="132"/>
      <c r="T800" s="132"/>
      <c r="U800" s="132"/>
      <c r="V800" s="132"/>
      <c r="W800" s="132"/>
      <c r="X800" s="132"/>
      <c r="Y800" s="132"/>
      <c r="Z800" s="132"/>
      <c r="AA800" s="132"/>
      <c r="AB800" s="132"/>
      <c r="AC800" s="132"/>
    </row>
    <row r="801" spans="1:29" ht="15" x14ac:dyDescent="0.3">
      <c r="A801" s="145"/>
      <c r="B801" s="145"/>
      <c r="C801" s="132"/>
      <c r="D801" s="132"/>
      <c r="E801" s="132"/>
      <c r="F801" s="132"/>
      <c r="G801" s="132"/>
      <c r="H801" s="132"/>
      <c r="I801" s="146"/>
      <c r="J801" s="132"/>
      <c r="K801" s="132"/>
      <c r="L801" s="132"/>
      <c r="M801" s="132"/>
      <c r="N801" s="132"/>
      <c r="O801" s="132"/>
      <c r="P801" s="132"/>
      <c r="Q801" s="132"/>
      <c r="R801" s="132"/>
      <c r="S801" s="132"/>
      <c r="T801" s="132"/>
      <c r="U801" s="132"/>
      <c r="V801" s="132"/>
      <c r="W801" s="132"/>
      <c r="X801" s="132"/>
      <c r="Y801" s="132"/>
      <c r="Z801" s="132"/>
      <c r="AA801" s="132"/>
      <c r="AB801" s="132"/>
      <c r="AC801" s="132"/>
    </row>
    <row r="802" spans="1:29" ht="15" x14ac:dyDescent="0.3">
      <c r="A802" s="145"/>
      <c r="B802" s="145"/>
      <c r="C802" s="132"/>
      <c r="D802" s="132"/>
      <c r="E802" s="132"/>
      <c r="F802" s="132"/>
      <c r="G802" s="132"/>
      <c r="H802" s="132"/>
      <c r="I802" s="146"/>
      <c r="J802" s="132"/>
      <c r="K802" s="132"/>
      <c r="L802" s="132"/>
      <c r="M802" s="132"/>
      <c r="N802" s="132"/>
      <c r="O802" s="132"/>
      <c r="P802" s="132"/>
      <c r="Q802" s="132"/>
      <c r="R802" s="132"/>
      <c r="S802" s="132"/>
      <c r="T802" s="132"/>
      <c r="U802" s="132"/>
      <c r="V802" s="132"/>
      <c r="W802" s="132"/>
      <c r="X802" s="132"/>
      <c r="Y802" s="132"/>
      <c r="Z802" s="132"/>
      <c r="AA802" s="132"/>
      <c r="AB802" s="132"/>
      <c r="AC802" s="132"/>
    </row>
    <row r="803" spans="1:29" ht="15" x14ac:dyDescent="0.3">
      <c r="A803" s="145"/>
      <c r="B803" s="145"/>
      <c r="C803" s="132"/>
      <c r="D803" s="132"/>
      <c r="E803" s="132"/>
      <c r="F803" s="132"/>
      <c r="G803" s="132"/>
      <c r="H803" s="132"/>
      <c r="I803" s="146"/>
      <c r="J803" s="132"/>
      <c r="K803" s="132"/>
      <c r="L803" s="132"/>
      <c r="M803" s="132"/>
      <c r="N803" s="132"/>
      <c r="O803" s="132"/>
      <c r="P803" s="132"/>
      <c r="Q803" s="132"/>
      <c r="R803" s="132"/>
      <c r="S803" s="132"/>
      <c r="T803" s="132"/>
      <c r="U803" s="132"/>
      <c r="V803" s="132"/>
      <c r="W803" s="132"/>
      <c r="X803" s="132"/>
      <c r="Y803" s="132"/>
      <c r="Z803" s="132"/>
      <c r="AA803" s="132"/>
      <c r="AB803" s="132"/>
      <c r="AC803" s="132"/>
    </row>
    <row r="804" spans="1:29" ht="15" x14ac:dyDescent="0.3">
      <c r="A804" s="145"/>
      <c r="B804" s="145"/>
      <c r="C804" s="132"/>
      <c r="D804" s="132"/>
      <c r="E804" s="132"/>
      <c r="F804" s="132"/>
      <c r="G804" s="132"/>
      <c r="H804" s="132"/>
      <c r="I804" s="146"/>
      <c r="J804" s="132"/>
      <c r="K804" s="132"/>
      <c r="L804" s="132"/>
      <c r="M804" s="132"/>
      <c r="N804" s="132"/>
      <c r="O804" s="132"/>
      <c r="P804" s="132"/>
      <c r="Q804" s="132"/>
      <c r="R804" s="132"/>
      <c r="S804" s="132"/>
      <c r="T804" s="132"/>
      <c r="U804" s="132"/>
      <c r="V804" s="132"/>
      <c r="W804" s="132"/>
      <c r="X804" s="132"/>
      <c r="Y804" s="132"/>
      <c r="Z804" s="132"/>
      <c r="AA804" s="132"/>
      <c r="AB804" s="132"/>
      <c r="AC804" s="132"/>
    </row>
    <row r="805" spans="1:29" ht="15" x14ac:dyDescent="0.3">
      <c r="A805" s="145"/>
      <c r="B805" s="145"/>
      <c r="C805" s="132"/>
      <c r="D805" s="132"/>
      <c r="E805" s="132"/>
      <c r="F805" s="132"/>
      <c r="G805" s="132"/>
      <c r="H805" s="132"/>
      <c r="I805" s="146"/>
      <c r="J805" s="132"/>
      <c r="K805" s="132"/>
      <c r="L805" s="132"/>
      <c r="M805" s="132"/>
      <c r="N805" s="132"/>
      <c r="O805" s="132"/>
      <c r="P805" s="132"/>
      <c r="Q805" s="132"/>
      <c r="R805" s="132"/>
      <c r="S805" s="132"/>
      <c r="T805" s="132"/>
      <c r="U805" s="132"/>
      <c r="V805" s="132"/>
      <c r="W805" s="132"/>
      <c r="X805" s="132"/>
      <c r="Y805" s="132"/>
      <c r="Z805" s="132"/>
      <c r="AA805" s="132"/>
      <c r="AB805" s="132"/>
      <c r="AC805" s="132"/>
    </row>
    <row r="806" spans="1:29" ht="15" x14ac:dyDescent="0.3">
      <c r="A806" s="145"/>
      <c r="B806" s="145"/>
      <c r="C806" s="132"/>
      <c r="D806" s="132"/>
      <c r="E806" s="132"/>
      <c r="F806" s="132"/>
      <c r="G806" s="132"/>
      <c r="H806" s="132"/>
      <c r="I806" s="146"/>
      <c r="J806" s="132"/>
      <c r="K806" s="132"/>
      <c r="L806" s="132"/>
      <c r="M806" s="132"/>
      <c r="N806" s="132"/>
      <c r="O806" s="132"/>
      <c r="P806" s="132"/>
      <c r="Q806" s="132"/>
      <c r="R806" s="132"/>
      <c r="S806" s="132"/>
      <c r="T806" s="132"/>
      <c r="U806" s="132"/>
      <c r="V806" s="132"/>
      <c r="W806" s="132"/>
      <c r="X806" s="132"/>
      <c r="Y806" s="132"/>
      <c r="Z806" s="132"/>
      <c r="AA806" s="132"/>
      <c r="AB806" s="132"/>
      <c r="AC806" s="132"/>
    </row>
    <row r="807" spans="1:29" ht="15" x14ac:dyDescent="0.3">
      <c r="A807" s="145"/>
      <c r="B807" s="145"/>
      <c r="C807" s="132"/>
      <c r="D807" s="132"/>
      <c r="E807" s="132"/>
      <c r="F807" s="132"/>
      <c r="G807" s="132"/>
      <c r="H807" s="132"/>
      <c r="I807" s="146"/>
      <c r="J807" s="132"/>
      <c r="K807" s="132"/>
      <c r="L807" s="132"/>
      <c r="M807" s="132"/>
      <c r="N807" s="132"/>
      <c r="O807" s="132"/>
      <c r="P807" s="132"/>
      <c r="Q807" s="132"/>
      <c r="R807" s="132"/>
      <c r="S807" s="132"/>
      <c r="T807" s="132"/>
      <c r="U807" s="132"/>
      <c r="V807" s="132"/>
      <c r="W807" s="132"/>
      <c r="X807" s="132"/>
      <c r="Y807" s="132"/>
      <c r="Z807" s="132"/>
      <c r="AA807" s="132"/>
      <c r="AB807" s="132"/>
      <c r="AC807" s="132"/>
    </row>
    <row r="808" spans="1:29" ht="15" x14ac:dyDescent="0.3">
      <c r="A808" s="145"/>
      <c r="B808" s="145"/>
      <c r="C808" s="132"/>
      <c r="D808" s="132"/>
      <c r="E808" s="132"/>
      <c r="F808" s="132"/>
      <c r="G808" s="132"/>
      <c r="H808" s="132"/>
      <c r="I808" s="146"/>
      <c r="J808" s="132"/>
      <c r="K808" s="132"/>
      <c r="L808" s="132"/>
      <c r="M808" s="132"/>
      <c r="N808" s="132"/>
      <c r="O808" s="132"/>
      <c r="P808" s="132"/>
      <c r="Q808" s="132"/>
      <c r="R808" s="132"/>
      <c r="S808" s="132"/>
      <c r="T808" s="132"/>
      <c r="U808" s="132"/>
      <c r="V808" s="132"/>
      <c r="W808" s="132"/>
      <c r="X808" s="132"/>
      <c r="Y808" s="132"/>
      <c r="Z808" s="132"/>
      <c r="AA808" s="132"/>
      <c r="AB808" s="132"/>
      <c r="AC808" s="132"/>
    </row>
    <row r="809" spans="1:29" ht="15" x14ac:dyDescent="0.3">
      <c r="A809" s="145"/>
      <c r="B809" s="145"/>
      <c r="C809" s="132"/>
      <c r="D809" s="132"/>
      <c r="E809" s="132"/>
      <c r="F809" s="132"/>
      <c r="G809" s="132"/>
      <c r="H809" s="132"/>
      <c r="I809" s="146"/>
      <c r="J809" s="132"/>
      <c r="K809" s="132"/>
      <c r="L809" s="132"/>
      <c r="M809" s="132"/>
      <c r="N809" s="132"/>
      <c r="O809" s="132"/>
      <c r="P809" s="132"/>
      <c r="Q809" s="132"/>
      <c r="R809" s="132"/>
      <c r="S809" s="132"/>
      <c r="T809" s="132"/>
      <c r="U809" s="132"/>
      <c r="V809" s="132"/>
      <c r="W809" s="132"/>
      <c r="X809" s="132"/>
      <c r="Y809" s="132"/>
      <c r="Z809" s="132"/>
      <c r="AA809" s="132"/>
      <c r="AB809" s="132"/>
      <c r="AC809" s="132"/>
    </row>
    <row r="810" spans="1:29" ht="15" x14ac:dyDescent="0.3">
      <c r="A810" s="145"/>
      <c r="B810" s="145"/>
      <c r="C810" s="132"/>
      <c r="D810" s="132"/>
      <c r="E810" s="132"/>
      <c r="F810" s="132"/>
      <c r="G810" s="132"/>
      <c r="H810" s="132"/>
      <c r="I810" s="146"/>
      <c r="J810" s="132"/>
      <c r="K810" s="132"/>
      <c r="L810" s="132"/>
      <c r="M810" s="132"/>
      <c r="N810" s="132"/>
      <c r="O810" s="132"/>
      <c r="P810" s="132"/>
      <c r="Q810" s="132"/>
      <c r="R810" s="132"/>
      <c r="S810" s="132"/>
      <c r="T810" s="132"/>
      <c r="U810" s="132"/>
      <c r="V810" s="132"/>
      <c r="W810" s="132"/>
      <c r="X810" s="132"/>
      <c r="Y810" s="132"/>
      <c r="Z810" s="132"/>
      <c r="AA810" s="132"/>
      <c r="AB810" s="132"/>
      <c r="AC810" s="132"/>
    </row>
    <row r="811" spans="1:29" ht="15" x14ac:dyDescent="0.3">
      <c r="A811" s="145"/>
      <c r="B811" s="145"/>
      <c r="C811" s="132"/>
      <c r="D811" s="132"/>
      <c r="E811" s="132"/>
      <c r="F811" s="132"/>
      <c r="G811" s="132"/>
      <c r="H811" s="132"/>
      <c r="I811" s="146"/>
      <c r="J811" s="132"/>
      <c r="K811" s="132"/>
      <c r="L811" s="132"/>
      <c r="M811" s="132"/>
      <c r="N811" s="132"/>
      <c r="O811" s="132"/>
      <c r="P811" s="132"/>
      <c r="Q811" s="132"/>
      <c r="R811" s="132"/>
      <c r="S811" s="132"/>
      <c r="T811" s="132"/>
      <c r="U811" s="132"/>
      <c r="V811" s="132"/>
      <c r="W811" s="132"/>
      <c r="X811" s="132"/>
      <c r="Y811" s="132"/>
      <c r="Z811" s="132"/>
      <c r="AA811" s="132"/>
      <c r="AB811" s="132"/>
      <c r="AC811" s="132"/>
    </row>
    <row r="812" spans="1:29" ht="15" x14ac:dyDescent="0.3">
      <c r="A812" s="145"/>
      <c r="B812" s="145"/>
      <c r="C812" s="132"/>
      <c r="D812" s="132"/>
      <c r="E812" s="132"/>
      <c r="F812" s="132"/>
      <c r="G812" s="132"/>
      <c r="H812" s="132"/>
      <c r="I812" s="146"/>
      <c r="J812" s="132"/>
      <c r="K812" s="132"/>
      <c r="L812" s="132"/>
      <c r="M812" s="132"/>
      <c r="N812" s="132"/>
      <c r="O812" s="132"/>
      <c r="P812" s="132"/>
      <c r="Q812" s="132"/>
      <c r="R812" s="132"/>
      <c r="S812" s="132"/>
      <c r="T812" s="132"/>
      <c r="U812" s="132"/>
      <c r="V812" s="132"/>
      <c r="W812" s="132"/>
      <c r="X812" s="132"/>
      <c r="Y812" s="132"/>
      <c r="Z812" s="132"/>
      <c r="AA812" s="132"/>
      <c r="AB812" s="132"/>
      <c r="AC812" s="132"/>
    </row>
    <row r="813" spans="1:29" ht="15" x14ac:dyDescent="0.3">
      <c r="A813" s="145"/>
      <c r="B813" s="145"/>
      <c r="C813" s="132"/>
      <c r="D813" s="132"/>
      <c r="E813" s="132"/>
      <c r="F813" s="132"/>
      <c r="G813" s="132"/>
      <c r="H813" s="132"/>
      <c r="I813" s="146"/>
      <c r="J813" s="132"/>
      <c r="K813" s="132"/>
      <c r="L813" s="132"/>
      <c r="M813" s="132"/>
      <c r="N813" s="132"/>
      <c r="O813" s="132"/>
      <c r="P813" s="132"/>
      <c r="Q813" s="132"/>
      <c r="R813" s="132"/>
      <c r="S813" s="132"/>
      <c r="T813" s="132"/>
      <c r="U813" s="132"/>
      <c r="V813" s="132"/>
      <c r="W813" s="132"/>
      <c r="X813" s="132"/>
      <c r="Y813" s="132"/>
      <c r="Z813" s="132"/>
      <c r="AA813" s="132"/>
      <c r="AB813" s="132"/>
      <c r="AC813" s="132"/>
    </row>
    <row r="814" spans="1:29" ht="15" x14ac:dyDescent="0.3">
      <c r="A814" s="145"/>
      <c r="B814" s="145"/>
      <c r="C814" s="132"/>
      <c r="D814" s="132"/>
      <c r="E814" s="132"/>
      <c r="F814" s="132"/>
      <c r="G814" s="132"/>
      <c r="H814" s="132"/>
      <c r="I814" s="146"/>
      <c r="J814" s="132"/>
      <c r="K814" s="132"/>
      <c r="L814" s="132"/>
      <c r="M814" s="132"/>
      <c r="N814" s="132"/>
      <c r="O814" s="132"/>
      <c r="P814" s="132"/>
      <c r="Q814" s="132"/>
      <c r="R814" s="132"/>
      <c r="S814" s="132"/>
      <c r="T814" s="132"/>
      <c r="U814" s="132"/>
      <c r="V814" s="132"/>
      <c r="W814" s="132"/>
      <c r="X814" s="132"/>
      <c r="Y814" s="132"/>
      <c r="Z814" s="132"/>
      <c r="AA814" s="132"/>
      <c r="AB814" s="132"/>
      <c r="AC814" s="132"/>
    </row>
    <row r="815" spans="1:29" ht="15" x14ac:dyDescent="0.3">
      <c r="A815" s="145"/>
      <c r="B815" s="145"/>
      <c r="C815" s="132"/>
      <c r="D815" s="132"/>
      <c r="E815" s="132"/>
      <c r="F815" s="132"/>
      <c r="G815" s="132"/>
      <c r="H815" s="132"/>
      <c r="I815" s="146"/>
      <c r="J815" s="132"/>
      <c r="K815" s="132"/>
      <c r="L815" s="132"/>
      <c r="M815" s="132"/>
      <c r="N815" s="132"/>
      <c r="O815" s="132"/>
      <c r="P815" s="132"/>
      <c r="Q815" s="132"/>
      <c r="R815" s="132"/>
      <c r="S815" s="132"/>
      <c r="T815" s="132"/>
      <c r="U815" s="132"/>
      <c r="V815" s="132"/>
      <c r="W815" s="132"/>
      <c r="X815" s="132"/>
      <c r="Y815" s="132"/>
      <c r="Z815" s="132"/>
      <c r="AA815" s="132"/>
      <c r="AB815" s="132"/>
      <c r="AC815" s="132"/>
    </row>
    <row r="816" spans="1:29" ht="15" x14ac:dyDescent="0.3">
      <c r="A816" s="145"/>
      <c r="B816" s="145"/>
      <c r="C816" s="132"/>
      <c r="D816" s="132"/>
      <c r="E816" s="132"/>
      <c r="F816" s="132"/>
      <c r="G816" s="132"/>
      <c r="H816" s="132"/>
      <c r="I816" s="146"/>
      <c r="J816" s="132"/>
      <c r="K816" s="132"/>
      <c r="L816" s="132"/>
      <c r="M816" s="132"/>
      <c r="N816" s="132"/>
      <c r="O816" s="132"/>
      <c r="P816" s="132"/>
      <c r="Q816" s="132"/>
      <c r="R816" s="132"/>
      <c r="S816" s="132"/>
      <c r="T816" s="132"/>
      <c r="U816" s="132"/>
      <c r="V816" s="132"/>
      <c r="W816" s="132"/>
      <c r="X816" s="132"/>
      <c r="Y816" s="132"/>
      <c r="Z816" s="132"/>
      <c r="AA816" s="132"/>
      <c r="AB816" s="132"/>
      <c r="AC816" s="132"/>
    </row>
    <row r="817" spans="1:29" ht="15" x14ac:dyDescent="0.3">
      <c r="A817" s="145"/>
      <c r="B817" s="145"/>
      <c r="C817" s="132"/>
      <c r="D817" s="132"/>
      <c r="E817" s="132"/>
      <c r="F817" s="132"/>
      <c r="G817" s="132"/>
      <c r="H817" s="132"/>
      <c r="I817" s="146"/>
      <c r="J817" s="132"/>
      <c r="K817" s="132"/>
      <c r="L817" s="132"/>
      <c r="M817" s="132"/>
      <c r="N817" s="132"/>
      <c r="O817" s="132"/>
      <c r="P817" s="132"/>
      <c r="Q817" s="132"/>
      <c r="R817" s="132"/>
      <c r="S817" s="132"/>
      <c r="T817" s="132"/>
      <c r="U817" s="132"/>
      <c r="V817" s="132"/>
      <c r="W817" s="132"/>
      <c r="X817" s="132"/>
      <c r="Y817" s="132"/>
      <c r="Z817" s="132"/>
      <c r="AA817" s="132"/>
      <c r="AB817" s="132"/>
      <c r="AC817" s="132"/>
    </row>
    <row r="818" spans="1:29" ht="15" x14ac:dyDescent="0.3">
      <c r="A818" s="145"/>
      <c r="B818" s="145"/>
      <c r="C818" s="132"/>
      <c r="D818" s="132"/>
      <c r="E818" s="132"/>
      <c r="F818" s="132"/>
      <c r="G818" s="132"/>
      <c r="H818" s="132"/>
      <c r="I818" s="146"/>
      <c r="J818" s="132"/>
      <c r="K818" s="132"/>
      <c r="L818" s="132"/>
      <c r="M818" s="132"/>
      <c r="N818" s="132"/>
      <c r="O818" s="132"/>
      <c r="P818" s="132"/>
      <c r="Q818" s="132"/>
      <c r="R818" s="132"/>
      <c r="S818" s="132"/>
      <c r="T818" s="132"/>
      <c r="U818" s="132"/>
      <c r="V818" s="132"/>
      <c r="W818" s="132"/>
      <c r="X818" s="132"/>
      <c r="Y818" s="132"/>
      <c r="Z818" s="132"/>
      <c r="AA818" s="132"/>
      <c r="AB818" s="132"/>
      <c r="AC818" s="132"/>
    </row>
    <row r="819" spans="1:29" ht="15" x14ac:dyDescent="0.3">
      <c r="A819" s="145"/>
      <c r="B819" s="145"/>
      <c r="C819" s="132"/>
      <c r="D819" s="132"/>
      <c r="E819" s="132"/>
      <c r="F819" s="132"/>
      <c r="G819" s="132"/>
      <c r="H819" s="132"/>
      <c r="I819" s="146"/>
      <c r="J819" s="132"/>
      <c r="K819" s="132"/>
      <c r="L819" s="132"/>
      <c r="M819" s="132"/>
      <c r="N819" s="132"/>
      <c r="O819" s="132"/>
      <c r="P819" s="132"/>
      <c r="Q819" s="132"/>
      <c r="R819" s="132"/>
      <c r="S819" s="132"/>
      <c r="T819" s="132"/>
      <c r="U819" s="132"/>
      <c r="V819" s="132"/>
      <c r="W819" s="132"/>
      <c r="X819" s="132"/>
      <c r="Y819" s="132"/>
      <c r="Z819" s="132"/>
      <c r="AA819" s="132"/>
      <c r="AB819" s="132"/>
      <c r="AC819" s="132"/>
    </row>
    <row r="820" spans="1:29" ht="15" x14ac:dyDescent="0.3">
      <c r="A820" s="145"/>
      <c r="B820" s="145"/>
      <c r="C820" s="132"/>
      <c r="D820" s="132"/>
      <c r="E820" s="132"/>
      <c r="F820" s="132"/>
      <c r="G820" s="132"/>
      <c r="H820" s="132"/>
      <c r="I820" s="146"/>
      <c r="J820" s="132"/>
      <c r="K820" s="132"/>
      <c r="L820" s="132"/>
      <c r="M820" s="132"/>
      <c r="N820" s="132"/>
      <c r="O820" s="132"/>
      <c r="P820" s="132"/>
      <c r="Q820" s="132"/>
      <c r="R820" s="132"/>
      <c r="S820" s="132"/>
      <c r="T820" s="132"/>
      <c r="U820" s="132"/>
      <c r="V820" s="132"/>
      <c r="W820" s="132"/>
      <c r="X820" s="132"/>
      <c r="Y820" s="132"/>
      <c r="Z820" s="132"/>
      <c r="AA820" s="132"/>
      <c r="AB820" s="132"/>
      <c r="AC820" s="132"/>
    </row>
    <row r="821" spans="1:29" ht="15" x14ac:dyDescent="0.3">
      <c r="A821" s="145"/>
      <c r="B821" s="145"/>
      <c r="C821" s="132"/>
      <c r="D821" s="132"/>
      <c r="E821" s="132"/>
      <c r="F821" s="132"/>
      <c r="G821" s="132"/>
      <c r="H821" s="132"/>
      <c r="I821" s="146"/>
      <c r="J821" s="132"/>
      <c r="K821" s="132"/>
      <c r="L821" s="132"/>
      <c r="M821" s="132"/>
      <c r="N821" s="132"/>
      <c r="O821" s="132"/>
      <c r="P821" s="132"/>
      <c r="Q821" s="132"/>
      <c r="R821" s="132"/>
      <c r="S821" s="132"/>
      <c r="T821" s="132"/>
      <c r="U821" s="132"/>
      <c r="V821" s="132"/>
      <c r="W821" s="132"/>
      <c r="X821" s="132"/>
      <c r="Y821" s="132"/>
      <c r="Z821" s="132"/>
      <c r="AA821" s="132"/>
      <c r="AB821" s="132"/>
      <c r="AC821" s="132"/>
    </row>
    <row r="822" spans="1:29" ht="15" x14ac:dyDescent="0.3">
      <c r="A822" s="145"/>
      <c r="B822" s="145"/>
      <c r="C822" s="132"/>
      <c r="D822" s="132"/>
      <c r="E822" s="132"/>
      <c r="F822" s="132"/>
      <c r="G822" s="132"/>
      <c r="H822" s="132"/>
      <c r="I822" s="146"/>
      <c r="J822" s="132"/>
      <c r="K822" s="132"/>
      <c r="L822" s="132"/>
      <c r="M822" s="132"/>
      <c r="N822" s="132"/>
      <c r="O822" s="132"/>
      <c r="P822" s="132"/>
      <c r="Q822" s="132"/>
      <c r="R822" s="132"/>
      <c r="S822" s="132"/>
      <c r="T822" s="132"/>
      <c r="U822" s="132"/>
      <c r="V822" s="132"/>
      <c r="W822" s="132"/>
      <c r="X822" s="132"/>
      <c r="Y822" s="132"/>
      <c r="Z822" s="132"/>
      <c r="AA822" s="132"/>
      <c r="AB822" s="132"/>
      <c r="AC822" s="132"/>
    </row>
    <row r="823" spans="1:29" ht="15" x14ac:dyDescent="0.3">
      <c r="A823" s="145"/>
      <c r="B823" s="145"/>
      <c r="C823" s="132"/>
      <c r="D823" s="132"/>
      <c r="E823" s="132"/>
      <c r="F823" s="132"/>
      <c r="G823" s="132"/>
      <c r="H823" s="132"/>
      <c r="I823" s="146"/>
      <c r="J823" s="132"/>
      <c r="K823" s="132"/>
      <c r="L823" s="132"/>
      <c r="M823" s="132"/>
      <c r="N823" s="132"/>
      <c r="O823" s="132"/>
      <c r="P823" s="132"/>
      <c r="Q823" s="132"/>
      <c r="R823" s="132"/>
      <c r="S823" s="132"/>
      <c r="T823" s="132"/>
      <c r="U823" s="132"/>
      <c r="V823" s="132"/>
      <c r="W823" s="132"/>
      <c r="X823" s="132"/>
      <c r="Y823" s="132"/>
      <c r="Z823" s="132"/>
      <c r="AA823" s="132"/>
      <c r="AB823" s="132"/>
      <c r="AC823" s="132"/>
    </row>
    <row r="824" spans="1:29" ht="15" x14ac:dyDescent="0.3">
      <c r="A824" s="145"/>
      <c r="B824" s="145"/>
      <c r="C824" s="132"/>
      <c r="D824" s="132"/>
      <c r="E824" s="132"/>
      <c r="F824" s="132"/>
      <c r="G824" s="132"/>
      <c r="H824" s="132"/>
      <c r="I824" s="146"/>
      <c r="J824" s="132"/>
      <c r="K824" s="132"/>
      <c r="L824" s="132"/>
      <c r="M824" s="132"/>
      <c r="N824" s="132"/>
      <c r="O824" s="132"/>
      <c r="P824" s="132"/>
      <c r="Q824" s="132"/>
      <c r="R824" s="132"/>
      <c r="S824" s="132"/>
      <c r="T824" s="132"/>
      <c r="U824" s="132"/>
      <c r="V824" s="132"/>
      <c r="W824" s="132"/>
      <c r="X824" s="132"/>
      <c r="Y824" s="132"/>
      <c r="Z824" s="132"/>
      <c r="AA824" s="132"/>
      <c r="AB824" s="132"/>
      <c r="AC824" s="132"/>
    </row>
    <row r="825" spans="1:29" ht="15" x14ac:dyDescent="0.3">
      <c r="A825" s="145"/>
      <c r="B825" s="145"/>
      <c r="C825" s="132"/>
      <c r="D825" s="132"/>
      <c r="E825" s="132"/>
      <c r="F825" s="132"/>
      <c r="G825" s="132"/>
      <c r="H825" s="132"/>
      <c r="I825" s="146"/>
      <c r="J825" s="132"/>
      <c r="K825" s="132"/>
      <c r="L825" s="132"/>
      <c r="M825" s="132"/>
      <c r="N825" s="132"/>
      <c r="O825" s="132"/>
      <c r="P825" s="132"/>
      <c r="Q825" s="132"/>
      <c r="R825" s="132"/>
      <c r="S825" s="132"/>
      <c r="T825" s="132"/>
      <c r="U825" s="132"/>
      <c r="V825" s="132"/>
      <c r="W825" s="132"/>
      <c r="X825" s="132"/>
      <c r="Y825" s="132"/>
      <c r="Z825" s="132"/>
      <c r="AA825" s="132"/>
      <c r="AB825" s="132"/>
      <c r="AC825" s="132"/>
    </row>
    <row r="826" spans="1:29" ht="15" x14ac:dyDescent="0.3">
      <c r="A826" s="145"/>
      <c r="B826" s="145"/>
      <c r="C826" s="132"/>
      <c r="D826" s="132"/>
      <c r="E826" s="132"/>
      <c r="F826" s="132"/>
      <c r="G826" s="132"/>
      <c r="H826" s="132"/>
      <c r="I826" s="146"/>
      <c r="J826" s="132"/>
      <c r="K826" s="132"/>
      <c r="L826" s="132"/>
      <c r="M826" s="132"/>
      <c r="N826" s="132"/>
      <c r="O826" s="132"/>
      <c r="P826" s="132"/>
      <c r="Q826" s="132"/>
      <c r="R826" s="132"/>
      <c r="S826" s="132"/>
      <c r="T826" s="132"/>
      <c r="U826" s="132"/>
      <c r="V826" s="132"/>
      <c r="W826" s="132"/>
      <c r="X826" s="132"/>
      <c r="Y826" s="132"/>
      <c r="Z826" s="132"/>
      <c r="AA826" s="132"/>
      <c r="AB826" s="132"/>
      <c r="AC826" s="132"/>
    </row>
    <row r="827" spans="1:29" ht="15" x14ac:dyDescent="0.3">
      <c r="A827" s="145"/>
      <c r="B827" s="145"/>
      <c r="C827" s="132"/>
      <c r="D827" s="132"/>
      <c r="E827" s="132"/>
      <c r="F827" s="132"/>
      <c r="G827" s="132"/>
      <c r="H827" s="132"/>
      <c r="I827" s="146"/>
      <c r="J827" s="132"/>
      <c r="K827" s="132"/>
      <c r="L827" s="132"/>
      <c r="M827" s="132"/>
      <c r="N827" s="132"/>
      <c r="O827" s="132"/>
      <c r="P827" s="132"/>
      <c r="Q827" s="132"/>
      <c r="R827" s="132"/>
      <c r="S827" s="132"/>
      <c r="T827" s="132"/>
      <c r="U827" s="132"/>
      <c r="V827" s="132"/>
      <c r="W827" s="132"/>
      <c r="X827" s="132"/>
      <c r="Y827" s="132"/>
      <c r="Z827" s="132"/>
      <c r="AA827" s="132"/>
      <c r="AB827" s="132"/>
      <c r="AC827" s="132"/>
    </row>
    <row r="828" spans="1:29" ht="15" x14ac:dyDescent="0.3">
      <c r="A828" s="145"/>
      <c r="B828" s="145"/>
      <c r="C828" s="132"/>
      <c r="D828" s="132"/>
      <c r="E828" s="132"/>
      <c r="F828" s="132"/>
      <c r="G828" s="132"/>
      <c r="H828" s="132"/>
      <c r="I828" s="146"/>
      <c r="J828" s="132"/>
      <c r="K828" s="132"/>
      <c r="L828" s="132"/>
      <c r="M828" s="132"/>
      <c r="N828" s="132"/>
      <c r="O828" s="132"/>
      <c r="P828" s="132"/>
      <c r="Q828" s="132"/>
      <c r="R828" s="132"/>
      <c r="S828" s="132"/>
      <c r="T828" s="132"/>
      <c r="U828" s="132"/>
      <c r="V828" s="132"/>
      <c r="W828" s="132"/>
      <c r="X828" s="132"/>
      <c r="Y828" s="132"/>
      <c r="Z828" s="132"/>
      <c r="AA828" s="132"/>
      <c r="AB828" s="132"/>
      <c r="AC828" s="132"/>
    </row>
    <row r="829" spans="1:29" ht="15" x14ac:dyDescent="0.3">
      <c r="A829" s="145"/>
      <c r="B829" s="145"/>
      <c r="C829" s="132"/>
      <c r="D829" s="132"/>
      <c r="E829" s="132"/>
      <c r="F829" s="132"/>
      <c r="G829" s="132"/>
      <c r="H829" s="132"/>
      <c r="I829" s="146"/>
      <c r="J829" s="132"/>
      <c r="K829" s="132"/>
      <c r="L829" s="132"/>
      <c r="M829" s="132"/>
      <c r="N829" s="132"/>
      <c r="O829" s="132"/>
      <c r="P829" s="132"/>
      <c r="Q829" s="132"/>
      <c r="R829" s="132"/>
      <c r="S829" s="132"/>
      <c r="T829" s="132"/>
      <c r="U829" s="132"/>
      <c r="V829" s="132"/>
      <c r="W829" s="132"/>
      <c r="X829" s="132"/>
      <c r="Y829" s="132"/>
      <c r="Z829" s="132"/>
      <c r="AA829" s="132"/>
      <c r="AB829" s="132"/>
      <c r="AC829" s="132"/>
    </row>
    <row r="830" spans="1:29" ht="15" x14ac:dyDescent="0.3">
      <c r="A830" s="145"/>
      <c r="B830" s="145"/>
      <c r="C830" s="132"/>
      <c r="D830" s="132"/>
      <c r="E830" s="132"/>
      <c r="F830" s="132"/>
      <c r="G830" s="132"/>
      <c r="H830" s="132"/>
      <c r="I830" s="146"/>
      <c r="J830" s="132"/>
      <c r="K830" s="132"/>
      <c r="L830" s="132"/>
      <c r="M830" s="132"/>
      <c r="N830" s="132"/>
      <c r="O830" s="132"/>
      <c r="P830" s="132"/>
      <c r="Q830" s="132"/>
      <c r="R830" s="132"/>
      <c r="S830" s="132"/>
      <c r="T830" s="132"/>
      <c r="U830" s="132"/>
      <c r="V830" s="132"/>
      <c r="W830" s="132"/>
      <c r="X830" s="132"/>
      <c r="Y830" s="132"/>
      <c r="Z830" s="132"/>
      <c r="AA830" s="132"/>
      <c r="AB830" s="132"/>
      <c r="AC830" s="132"/>
    </row>
    <row r="831" spans="1:29" ht="15" x14ac:dyDescent="0.3">
      <c r="A831" s="145"/>
      <c r="B831" s="145"/>
      <c r="C831" s="132"/>
      <c r="D831" s="132"/>
      <c r="E831" s="132"/>
      <c r="F831" s="132"/>
      <c r="G831" s="132"/>
      <c r="H831" s="132"/>
      <c r="I831" s="146"/>
      <c r="J831" s="132"/>
      <c r="K831" s="132"/>
      <c r="L831" s="132"/>
      <c r="M831" s="132"/>
      <c r="N831" s="132"/>
      <c r="O831" s="132"/>
      <c r="P831" s="132"/>
      <c r="Q831" s="132"/>
      <c r="R831" s="132"/>
      <c r="S831" s="132"/>
      <c r="T831" s="132"/>
      <c r="U831" s="132"/>
      <c r="V831" s="132"/>
      <c r="W831" s="132"/>
      <c r="X831" s="132"/>
      <c r="Y831" s="132"/>
      <c r="Z831" s="132"/>
      <c r="AA831" s="132"/>
      <c r="AB831" s="132"/>
      <c r="AC831" s="132"/>
    </row>
    <row r="832" spans="1:29" ht="15" x14ac:dyDescent="0.3">
      <c r="A832" s="145"/>
      <c r="B832" s="145"/>
      <c r="C832" s="132"/>
      <c r="D832" s="132"/>
      <c r="E832" s="132"/>
      <c r="F832" s="132"/>
      <c r="G832" s="132"/>
      <c r="H832" s="132"/>
      <c r="I832" s="146"/>
      <c r="J832" s="132"/>
      <c r="K832" s="132"/>
      <c r="L832" s="132"/>
      <c r="M832" s="132"/>
      <c r="N832" s="132"/>
      <c r="O832" s="132"/>
      <c r="P832" s="132"/>
      <c r="Q832" s="132"/>
      <c r="R832" s="132"/>
      <c r="S832" s="132"/>
      <c r="T832" s="132"/>
      <c r="U832" s="132"/>
      <c r="V832" s="132"/>
      <c r="W832" s="132"/>
      <c r="X832" s="132"/>
      <c r="Y832" s="132"/>
      <c r="Z832" s="132"/>
      <c r="AA832" s="132"/>
      <c r="AB832" s="132"/>
      <c r="AC832" s="132"/>
    </row>
    <row r="833" spans="1:29" ht="15" x14ac:dyDescent="0.3">
      <c r="A833" s="145"/>
      <c r="B833" s="145"/>
      <c r="C833" s="132"/>
      <c r="D833" s="132"/>
      <c r="E833" s="132"/>
      <c r="F833" s="132"/>
      <c r="G833" s="132"/>
      <c r="H833" s="132"/>
      <c r="I833" s="146"/>
      <c r="J833" s="132"/>
      <c r="K833" s="132"/>
      <c r="L833" s="132"/>
      <c r="M833" s="132"/>
      <c r="N833" s="132"/>
      <c r="O833" s="132"/>
      <c r="P833" s="132"/>
      <c r="Q833" s="132"/>
      <c r="R833" s="132"/>
      <c r="S833" s="132"/>
      <c r="T833" s="132"/>
      <c r="U833" s="132"/>
      <c r="V833" s="132"/>
      <c r="W833" s="132"/>
      <c r="X833" s="132"/>
      <c r="Y833" s="132"/>
      <c r="Z833" s="132"/>
      <c r="AA833" s="132"/>
      <c r="AB833" s="132"/>
      <c r="AC833" s="132"/>
    </row>
    <row r="834" spans="1:29" ht="15" x14ac:dyDescent="0.3">
      <c r="A834" s="145"/>
      <c r="B834" s="145"/>
      <c r="C834" s="132"/>
      <c r="D834" s="132"/>
      <c r="E834" s="132"/>
      <c r="F834" s="132"/>
      <c r="G834" s="132"/>
      <c r="H834" s="132"/>
      <c r="I834" s="146"/>
      <c r="J834" s="132"/>
      <c r="K834" s="132"/>
      <c r="L834" s="132"/>
      <c r="M834" s="132"/>
      <c r="N834" s="132"/>
      <c r="O834" s="132"/>
      <c r="P834" s="132"/>
      <c r="Q834" s="132"/>
      <c r="R834" s="132"/>
      <c r="S834" s="132"/>
      <c r="T834" s="132"/>
      <c r="U834" s="132"/>
      <c r="V834" s="132"/>
      <c r="W834" s="132"/>
      <c r="X834" s="132"/>
      <c r="Y834" s="132"/>
      <c r="Z834" s="132"/>
      <c r="AA834" s="132"/>
      <c r="AB834" s="132"/>
      <c r="AC834" s="132"/>
    </row>
    <row r="835" spans="1:29" ht="15" x14ac:dyDescent="0.3">
      <c r="A835" s="145"/>
      <c r="B835" s="145"/>
      <c r="C835" s="132"/>
      <c r="D835" s="132"/>
      <c r="E835" s="132"/>
      <c r="F835" s="132"/>
      <c r="G835" s="132"/>
      <c r="H835" s="132"/>
      <c r="I835" s="146"/>
      <c r="J835" s="132"/>
      <c r="K835" s="132"/>
      <c r="L835" s="132"/>
      <c r="M835" s="132"/>
      <c r="N835" s="132"/>
      <c r="O835" s="132"/>
      <c r="P835" s="132"/>
      <c r="Q835" s="132"/>
      <c r="R835" s="132"/>
      <c r="S835" s="132"/>
      <c r="T835" s="132"/>
      <c r="U835" s="132"/>
      <c r="V835" s="132"/>
      <c r="W835" s="132"/>
      <c r="X835" s="132"/>
      <c r="Y835" s="132"/>
      <c r="Z835" s="132"/>
      <c r="AA835" s="132"/>
      <c r="AB835" s="132"/>
      <c r="AC835" s="132"/>
    </row>
    <row r="836" spans="1:29" ht="15" x14ac:dyDescent="0.3">
      <c r="A836" s="145"/>
      <c r="B836" s="145"/>
      <c r="C836" s="132"/>
      <c r="D836" s="132"/>
      <c r="E836" s="132"/>
      <c r="F836" s="132"/>
      <c r="G836" s="132"/>
      <c r="H836" s="132"/>
      <c r="I836" s="146"/>
      <c r="J836" s="132"/>
      <c r="K836" s="132"/>
      <c r="L836" s="132"/>
      <c r="M836" s="132"/>
      <c r="N836" s="132"/>
      <c r="O836" s="132"/>
      <c r="P836" s="132"/>
      <c r="Q836" s="132"/>
      <c r="R836" s="132"/>
      <c r="S836" s="132"/>
      <c r="T836" s="132"/>
      <c r="U836" s="132"/>
      <c r="V836" s="132"/>
      <c r="W836" s="132"/>
      <c r="X836" s="132"/>
      <c r="Y836" s="132"/>
      <c r="Z836" s="132"/>
      <c r="AA836" s="132"/>
      <c r="AB836" s="132"/>
      <c r="AC836" s="132"/>
    </row>
    <row r="837" spans="1:29" ht="15" x14ac:dyDescent="0.3">
      <c r="A837" s="145"/>
      <c r="B837" s="145"/>
      <c r="C837" s="132"/>
      <c r="D837" s="132"/>
      <c r="E837" s="132"/>
      <c r="F837" s="132"/>
      <c r="G837" s="132"/>
      <c r="H837" s="132"/>
      <c r="I837" s="146"/>
      <c r="J837" s="132"/>
      <c r="K837" s="132"/>
      <c r="L837" s="132"/>
      <c r="M837" s="132"/>
      <c r="N837" s="132"/>
      <c r="O837" s="132"/>
      <c r="P837" s="132"/>
      <c r="Q837" s="132"/>
      <c r="R837" s="132"/>
      <c r="S837" s="132"/>
      <c r="T837" s="132"/>
      <c r="U837" s="132"/>
      <c r="V837" s="132"/>
      <c r="W837" s="132"/>
      <c r="X837" s="132"/>
      <c r="Y837" s="132"/>
      <c r="Z837" s="132"/>
      <c r="AA837" s="132"/>
      <c r="AB837" s="132"/>
      <c r="AC837" s="132"/>
    </row>
    <row r="838" spans="1:29" ht="15" x14ac:dyDescent="0.3">
      <c r="A838" s="145"/>
      <c r="B838" s="145"/>
      <c r="C838" s="132"/>
      <c r="D838" s="132"/>
      <c r="E838" s="132"/>
      <c r="F838" s="132"/>
      <c r="G838" s="132"/>
      <c r="H838" s="132"/>
      <c r="I838" s="146"/>
      <c r="J838" s="132"/>
      <c r="K838" s="132"/>
      <c r="L838" s="132"/>
      <c r="M838" s="132"/>
      <c r="N838" s="132"/>
      <c r="O838" s="132"/>
      <c r="P838" s="132"/>
      <c r="Q838" s="132"/>
      <c r="R838" s="132"/>
      <c r="S838" s="132"/>
      <c r="T838" s="132"/>
      <c r="U838" s="132"/>
      <c r="V838" s="132"/>
      <c r="W838" s="132"/>
      <c r="X838" s="132"/>
      <c r="Y838" s="132"/>
      <c r="Z838" s="132"/>
      <c r="AA838" s="132"/>
      <c r="AB838" s="132"/>
      <c r="AC838" s="132"/>
    </row>
    <row r="839" spans="1:29" ht="15" x14ac:dyDescent="0.3">
      <c r="A839" s="145"/>
      <c r="B839" s="145"/>
      <c r="C839" s="132"/>
      <c r="D839" s="132"/>
      <c r="E839" s="132"/>
      <c r="F839" s="132"/>
      <c r="G839" s="132"/>
      <c r="H839" s="132"/>
      <c r="I839" s="146"/>
      <c r="J839" s="132"/>
      <c r="K839" s="132"/>
      <c r="L839" s="132"/>
      <c r="M839" s="132"/>
      <c r="N839" s="132"/>
      <c r="O839" s="132"/>
      <c r="P839" s="132"/>
      <c r="Q839" s="132"/>
      <c r="R839" s="132"/>
      <c r="S839" s="132"/>
      <c r="T839" s="132"/>
      <c r="U839" s="132"/>
      <c r="V839" s="132"/>
      <c r="W839" s="132"/>
      <c r="X839" s="132"/>
      <c r="Y839" s="132"/>
      <c r="Z839" s="132"/>
      <c r="AA839" s="132"/>
      <c r="AB839" s="132"/>
      <c r="AC839" s="132"/>
    </row>
    <row r="840" spans="1:29" ht="15" x14ac:dyDescent="0.3">
      <c r="A840" s="145"/>
      <c r="B840" s="145"/>
      <c r="C840" s="132"/>
      <c r="D840" s="132"/>
      <c r="E840" s="132"/>
      <c r="F840" s="132"/>
      <c r="G840" s="132"/>
      <c r="H840" s="132"/>
      <c r="I840" s="146"/>
      <c r="J840" s="132"/>
      <c r="K840" s="132"/>
      <c r="L840" s="132"/>
      <c r="M840" s="132"/>
      <c r="N840" s="132"/>
      <c r="O840" s="132"/>
      <c r="P840" s="132"/>
      <c r="Q840" s="132"/>
      <c r="R840" s="132"/>
      <c r="S840" s="132"/>
      <c r="T840" s="132"/>
      <c r="U840" s="132"/>
      <c r="V840" s="132"/>
      <c r="W840" s="132"/>
      <c r="X840" s="132"/>
      <c r="Y840" s="132"/>
      <c r="Z840" s="132"/>
      <c r="AA840" s="132"/>
      <c r="AB840" s="132"/>
      <c r="AC840" s="132"/>
    </row>
    <row r="841" spans="1:29" ht="15" x14ac:dyDescent="0.3">
      <c r="A841" s="145"/>
      <c r="B841" s="145"/>
      <c r="C841" s="132"/>
      <c r="D841" s="132"/>
      <c r="E841" s="132"/>
      <c r="F841" s="132"/>
      <c r="G841" s="132"/>
      <c r="H841" s="132"/>
      <c r="I841" s="146"/>
      <c r="J841" s="132"/>
      <c r="K841" s="132"/>
      <c r="L841" s="132"/>
      <c r="M841" s="132"/>
      <c r="N841" s="132"/>
      <c r="O841" s="132"/>
      <c r="P841" s="132"/>
      <c r="Q841" s="132"/>
      <c r="R841" s="132"/>
      <c r="S841" s="132"/>
      <c r="T841" s="132"/>
      <c r="U841" s="132"/>
      <c r="V841" s="132"/>
      <c r="W841" s="132"/>
      <c r="X841" s="132"/>
      <c r="Y841" s="132"/>
      <c r="Z841" s="132"/>
      <c r="AA841" s="132"/>
      <c r="AB841" s="132"/>
      <c r="AC841" s="132"/>
    </row>
    <row r="842" spans="1:29" ht="15" x14ac:dyDescent="0.3">
      <c r="A842" s="145"/>
      <c r="B842" s="145"/>
      <c r="C842" s="132"/>
      <c r="D842" s="132"/>
      <c r="E842" s="132"/>
      <c r="F842" s="132"/>
      <c r="G842" s="132"/>
      <c r="H842" s="132"/>
      <c r="I842" s="146"/>
      <c r="J842" s="132"/>
      <c r="K842" s="132"/>
      <c r="L842" s="132"/>
      <c r="M842" s="132"/>
      <c r="N842" s="132"/>
      <c r="O842" s="132"/>
      <c r="P842" s="132"/>
      <c r="Q842" s="132"/>
      <c r="R842" s="132"/>
      <c r="S842" s="132"/>
      <c r="T842" s="132"/>
      <c r="U842" s="132"/>
      <c r="V842" s="132"/>
      <c r="W842" s="132"/>
      <c r="X842" s="132"/>
      <c r="Y842" s="132"/>
      <c r="Z842" s="132"/>
      <c r="AA842" s="132"/>
      <c r="AB842" s="132"/>
      <c r="AC842" s="132"/>
    </row>
    <row r="843" spans="1:29" ht="15" x14ac:dyDescent="0.3">
      <c r="A843" s="145"/>
      <c r="B843" s="145"/>
      <c r="C843" s="132"/>
      <c r="D843" s="132"/>
      <c r="E843" s="132"/>
      <c r="F843" s="132"/>
      <c r="G843" s="132"/>
      <c r="H843" s="132"/>
      <c r="I843" s="146"/>
      <c r="J843" s="132"/>
      <c r="K843" s="132"/>
      <c r="L843" s="132"/>
      <c r="M843" s="132"/>
      <c r="N843" s="132"/>
      <c r="O843" s="132"/>
      <c r="P843" s="132"/>
      <c r="Q843" s="132"/>
      <c r="R843" s="132"/>
      <c r="S843" s="132"/>
      <c r="T843" s="132"/>
      <c r="U843" s="132"/>
      <c r="V843" s="132"/>
      <c r="W843" s="132"/>
      <c r="X843" s="132"/>
      <c r="Y843" s="132"/>
      <c r="Z843" s="132"/>
      <c r="AA843" s="132"/>
      <c r="AB843" s="132"/>
      <c r="AC843" s="132"/>
    </row>
    <row r="844" spans="1:29" ht="15" x14ac:dyDescent="0.3">
      <c r="A844" s="145"/>
      <c r="B844" s="145"/>
      <c r="C844" s="132"/>
      <c r="D844" s="132"/>
      <c r="E844" s="132"/>
      <c r="F844" s="132"/>
      <c r="G844" s="132"/>
      <c r="H844" s="132"/>
      <c r="I844" s="146"/>
      <c r="J844" s="132"/>
      <c r="K844" s="132"/>
      <c r="L844" s="132"/>
      <c r="M844" s="132"/>
      <c r="N844" s="132"/>
      <c r="O844" s="132"/>
      <c r="P844" s="132"/>
      <c r="Q844" s="132"/>
      <c r="R844" s="132"/>
      <c r="S844" s="132"/>
      <c r="T844" s="132"/>
      <c r="U844" s="132"/>
      <c r="V844" s="132"/>
      <c r="W844" s="132"/>
      <c r="X844" s="132"/>
      <c r="Y844" s="132"/>
      <c r="Z844" s="132"/>
      <c r="AA844" s="132"/>
      <c r="AB844" s="132"/>
      <c r="AC844" s="132"/>
    </row>
    <row r="845" spans="1:29" ht="15" x14ac:dyDescent="0.3">
      <c r="A845" s="145"/>
      <c r="B845" s="145"/>
      <c r="C845" s="132"/>
      <c r="D845" s="132"/>
      <c r="E845" s="132"/>
      <c r="F845" s="132"/>
      <c r="G845" s="132"/>
      <c r="H845" s="132"/>
      <c r="I845" s="146"/>
      <c r="J845" s="132"/>
      <c r="K845" s="132"/>
      <c r="L845" s="132"/>
      <c r="M845" s="132"/>
      <c r="N845" s="132"/>
      <c r="O845" s="132"/>
      <c r="P845" s="132"/>
      <c r="Q845" s="132"/>
      <c r="R845" s="132"/>
      <c r="S845" s="132"/>
      <c r="T845" s="132"/>
      <c r="U845" s="132"/>
      <c r="V845" s="132"/>
      <c r="W845" s="132"/>
      <c r="X845" s="132"/>
      <c r="Y845" s="132"/>
      <c r="Z845" s="132"/>
      <c r="AA845" s="132"/>
      <c r="AB845" s="132"/>
      <c r="AC845" s="132"/>
    </row>
    <row r="846" spans="1:29" ht="15" x14ac:dyDescent="0.3">
      <c r="A846" s="145"/>
      <c r="B846" s="145"/>
      <c r="C846" s="132"/>
      <c r="D846" s="132"/>
      <c r="E846" s="132"/>
      <c r="F846" s="132"/>
      <c r="G846" s="132"/>
      <c r="H846" s="132"/>
      <c r="I846" s="146"/>
      <c r="J846" s="132"/>
      <c r="K846" s="132"/>
      <c r="L846" s="132"/>
      <c r="M846" s="132"/>
      <c r="N846" s="132"/>
      <c r="O846" s="132"/>
      <c r="P846" s="132"/>
      <c r="Q846" s="132"/>
      <c r="R846" s="132"/>
      <c r="S846" s="132"/>
      <c r="T846" s="132"/>
      <c r="U846" s="132"/>
      <c r="V846" s="132"/>
      <c r="W846" s="132"/>
      <c r="X846" s="132"/>
      <c r="Y846" s="132"/>
      <c r="Z846" s="132"/>
      <c r="AA846" s="132"/>
      <c r="AB846" s="132"/>
      <c r="AC846" s="132"/>
    </row>
    <row r="847" spans="1:29" ht="15" x14ac:dyDescent="0.3">
      <c r="A847" s="145"/>
      <c r="B847" s="145"/>
      <c r="C847" s="132"/>
      <c r="D847" s="132"/>
      <c r="E847" s="132"/>
      <c r="F847" s="132"/>
      <c r="G847" s="132"/>
      <c r="H847" s="132"/>
      <c r="I847" s="146"/>
      <c r="J847" s="132"/>
      <c r="K847" s="132"/>
      <c r="L847" s="132"/>
      <c r="M847" s="132"/>
      <c r="N847" s="132"/>
      <c r="O847" s="132"/>
      <c r="P847" s="132"/>
      <c r="Q847" s="132"/>
      <c r="R847" s="132"/>
      <c r="S847" s="132"/>
      <c r="T847" s="132"/>
      <c r="U847" s="132"/>
      <c r="V847" s="132"/>
      <c r="W847" s="132"/>
      <c r="X847" s="132"/>
      <c r="Y847" s="132"/>
      <c r="Z847" s="132"/>
      <c r="AA847" s="132"/>
      <c r="AB847" s="132"/>
      <c r="AC847" s="132"/>
    </row>
    <row r="848" spans="1:29" ht="15" x14ac:dyDescent="0.3">
      <c r="A848" s="145"/>
      <c r="B848" s="145"/>
      <c r="C848" s="132"/>
      <c r="D848" s="132"/>
      <c r="E848" s="132"/>
      <c r="F848" s="132"/>
      <c r="G848" s="132"/>
      <c r="H848" s="132"/>
      <c r="I848" s="146"/>
      <c r="J848" s="132"/>
      <c r="K848" s="132"/>
      <c r="L848" s="132"/>
      <c r="M848" s="132"/>
      <c r="N848" s="132"/>
      <c r="O848" s="132"/>
      <c r="P848" s="132"/>
      <c r="Q848" s="132"/>
      <c r="R848" s="132"/>
      <c r="S848" s="132"/>
      <c r="T848" s="132"/>
      <c r="U848" s="132"/>
      <c r="V848" s="132"/>
      <c r="W848" s="132"/>
      <c r="X848" s="132"/>
      <c r="Y848" s="132"/>
      <c r="Z848" s="132"/>
      <c r="AA848" s="132"/>
      <c r="AB848" s="132"/>
      <c r="AC848" s="132"/>
    </row>
    <row r="849" spans="1:29" ht="15" x14ac:dyDescent="0.3">
      <c r="A849" s="145"/>
      <c r="B849" s="145"/>
      <c r="C849" s="132"/>
      <c r="D849" s="132"/>
      <c r="E849" s="132"/>
      <c r="F849" s="132"/>
      <c r="G849" s="132"/>
      <c r="H849" s="132"/>
      <c r="I849" s="146"/>
      <c r="J849" s="132"/>
      <c r="K849" s="132"/>
      <c r="L849" s="132"/>
      <c r="M849" s="132"/>
      <c r="N849" s="132"/>
      <c r="O849" s="132"/>
      <c r="P849" s="132"/>
      <c r="Q849" s="132"/>
      <c r="R849" s="132"/>
      <c r="S849" s="132"/>
      <c r="T849" s="132"/>
      <c r="U849" s="132"/>
      <c r="V849" s="132"/>
      <c r="W849" s="132"/>
      <c r="X849" s="132"/>
      <c r="Y849" s="132"/>
      <c r="Z849" s="132"/>
      <c r="AA849" s="132"/>
      <c r="AB849" s="132"/>
      <c r="AC849" s="132"/>
    </row>
    <row r="850" spans="1:29" ht="15" x14ac:dyDescent="0.3">
      <c r="A850" s="145"/>
      <c r="B850" s="145"/>
      <c r="C850" s="132"/>
      <c r="D850" s="132"/>
      <c r="E850" s="132"/>
      <c r="F850" s="132"/>
      <c r="G850" s="132"/>
      <c r="H850" s="132"/>
      <c r="I850" s="146"/>
      <c r="J850" s="132"/>
      <c r="K850" s="132"/>
      <c r="L850" s="132"/>
      <c r="M850" s="132"/>
      <c r="N850" s="132"/>
      <c r="O850" s="132"/>
      <c r="P850" s="132"/>
      <c r="Q850" s="132"/>
      <c r="R850" s="132"/>
      <c r="S850" s="132"/>
      <c r="T850" s="132"/>
      <c r="U850" s="132"/>
      <c r="V850" s="132"/>
      <c r="W850" s="132"/>
      <c r="X850" s="132"/>
      <c r="Y850" s="132"/>
      <c r="Z850" s="132"/>
      <c r="AA850" s="132"/>
      <c r="AB850" s="132"/>
      <c r="AC850" s="132"/>
    </row>
    <row r="851" spans="1:29" ht="15" x14ac:dyDescent="0.3">
      <c r="A851" s="145"/>
      <c r="B851" s="145"/>
      <c r="C851" s="132"/>
      <c r="D851" s="132"/>
      <c r="E851" s="132"/>
      <c r="F851" s="132"/>
      <c r="G851" s="132"/>
      <c r="H851" s="132"/>
      <c r="I851" s="146"/>
      <c r="J851" s="132"/>
      <c r="K851" s="132"/>
      <c r="L851" s="132"/>
      <c r="M851" s="132"/>
      <c r="N851" s="132"/>
      <c r="O851" s="132"/>
      <c r="P851" s="132"/>
      <c r="Q851" s="132"/>
      <c r="R851" s="132"/>
      <c r="S851" s="132"/>
      <c r="T851" s="132"/>
      <c r="U851" s="132"/>
      <c r="V851" s="132"/>
      <c r="W851" s="132"/>
      <c r="X851" s="132"/>
      <c r="Y851" s="132"/>
      <c r="Z851" s="132"/>
      <c r="AA851" s="132"/>
      <c r="AB851" s="132"/>
      <c r="AC851" s="132"/>
    </row>
    <row r="852" spans="1:29" ht="15" x14ac:dyDescent="0.3">
      <c r="A852" s="145"/>
      <c r="B852" s="145"/>
      <c r="C852" s="132"/>
      <c r="D852" s="132"/>
      <c r="E852" s="132"/>
      <c r="F852" s="132"/>
      <c r="G852" s="132"/>
      <c r="H852" s="132"/>
      <c r="I852" s="146"/>
      <c r="J852" s="132"/>
      <c r="K852" s="132"/>
      <c r="L852" s="132"/>
      <c r="M852" s="132"/>
      <c r="N852" s="132"/>
      <c r="O852" s="132"/>
      <c r="P852" s="132"/>
      <c r="Q852" s="132"/>
      <c r="R852" s="132"/>
      <c r="S852" s="132"/>
      <c r="T852" s="132"/>
      <c r="U852" s="132"/>
      <c r="V852" s="132"/>
      <c r="W852" s="132"/>
      <c r="X852" s="132"/>
      <c r="Y852" s="132"/>
      <c r="Z852" s="132"/>
      <c r="AA852" s="132"/>
      <c r="AB852" s="132"/>
      <c r="AC852" s="132"/>
    </row>
    <row r="853" spans="1:29" ht="15" x14ac:dyDescent="0.3">
      <c r="A853" s="145"/>
      <c r="B853" s="145"/>
      <c r="C853" s="132"/>
      <c r="D853" s="132"/>
      <c r="E853" s="132"/>
      <c r="F853" s="132"/>
      <c r="G853" s="132"/>
      <c r="H853" s="132"/>
      <c r="I853" s="146"/>
      <c r="J853" s="132"/>
      <c r="K853" s="132"/>
      <c r="L853" s="132"/>
      <c r="M853" s="132"/>
      <c r="N853" s="132"/>
      <c r="O853" s="132"/>
      <c r="P853" s="132"/>
      <c r="Q853" s="132"/>
      <c r="R853" s="132"/>
      <c r="S853" s="132"/>
      <c r="T853" s="132"/>
      <c r="U853" s="132"/>
      <c r="V853" s="132"/>
      <c r="W853" s="132"/>
      <c r="X853" s="132"/>
      <c r="Y853" s="132"/>
      <c r="Z853" s="132"/>
      <c r="AA853" s="132"/>
      <c r="AB853" s="132"/>
      <c r="AC853" s="132"/>
    </row>
    <row r="854" spans="1:29" ht="15" x14ac:dyDescent="0.3">
      <c r="A854" s="145"/>
      <c r="B854" s="145"/>
      <c r="C854" s="132"/>
      <c r="D854" s="132"/>
      <c r="E854" s="132"/>
      <c r="F854" s="132"/>
      <c r="G854" s="132"/>
      <c r="H854" s="132"/>
      <c r="I854" s="146"/>
      <c r="J854" s="132"/>
      <c r="K854" s="132"/>
      <c r="L854" s="132"/>
      <c r="M854" s="132"/>
      <c r="N854" s="132"/>
      <c r="O854" s="132"/>
      <c r="P854" s="132"/>
      <c r="Q854" s="132"/>
      <c r="R854" s="132"/>
      <c r="S854" s="132"/>
      <c r="T854" s="132"/>
      <c r="U854" s="132"/>
      <c r="V854" s="132"/>
      <c r="W854" s="132"/>
      <c r="X854" s="132"/>
      <c r="Y854" s="132"/>
      <c r="Z854" s="132"/>
      <c r="AA854" s="132"/>
      <c r="AB854" s="132"/>
      <c r="AC854" s="132"/>
    </row>
    <row r="855" spans="1:29" ht="15" x14ac:dyDescent="0.3">
      <c r="A855" s="145"/>
      <c r="B855" s="145"/>
      <c r="C855" s="132"/>
      <c r="D855" s="132"/>
      <c r="E855" s="132"/>
      <c r="F855" s="132"/>
      <c r="G855" s="132"/>
      <c r="H855" s="132"/>
      <c r="I855" s="146"/>
      <c r="J855" s="132"/>
      <c r="K855" s="132"/>
      <c r="L855" s="132"/>
      <c r="M855" s="132"/>
      <c r="N855" s="132"/>
      <c r="O855" s="132"/>
      <c r="P855" s="132"/>
      <c r="Q855" s="132"/>
      <c r="R855" s="132"/>
      <c r="S855" s="132"/>
      <c r="T855" s="132"/>
      <c r="U855" s="132"/>
      <c r="V855" s="132"/>
      <c r="W855" s="132"/>
      <c r="X855" s="132"/>
      <c r="Y855" s="132"/>
      <c r="Z855" s="132"/>
      <c r="AA855" s="132"/>
      <c r="AB855" s="132"/>
      <c r="AC855" s="132"/>
    </row>
    <row r="856" spans="1:29" ht="15" x14ac:dyDescent="0.3">
      <c r="A856" s="145"/>
      <c r="B856" s="145"/>
      <c r="C856" s="132"/>
      <c r="D856" s="132"/>
      <c r="E856" s="132"/>
      <c r="F856" s="132"/>
      <c r="G856" s="132"/>
      <c r="H856" s="132"/>
      <c r="I856" s="146"/>
      <c r="J856" s="132"/>
      <c r="K856" s="132"/>
      <c r="L856" s="132"/>
      <c r="M856" s="132"/>
      <c r="N856" s="132"/>
      <c r="O856" s="132"/>
      <c r="P856" s="132"/>
      <c r="Q856" s="132"/>
      <c r="R856" s="132"/>
      <c r="S856" s="132"/>
      <c r="T856" s="132"/>
      <c r="U856" s="132"/>
      <c r="V856" s="132"/>
      <c r="W856" s="132"/>
      <c r="X856" s="132"/>
      <c r="Y856" s="132"/>
      <c r="Z856" s="132"/>
      <c r="AA856" s="132"/>
      <c r="AB856" s="132"/>
      <c r="AC856" s="132"/>
    </row>
    <row r="857" spans="1:29" ht="15" x14ac:dyDescent="0.3">
      <c r="A857" s="145"/>
      <c r="B857" s="145"/>
      <c r="C857" s="132"/>
      <c r="D857" s="132"/>
      <c r="E857" s="132"/>
      <c r="F857" s="132"/>
      <c r="G857" s="132"/>
      <c r="H857" s="132"/>
      <c r="I857" s="146"/>
      <c r="J857" s="132"/>
      <c r="K857" s="132"/>
      <c r="L857" s="132"/>
      <c r="M857" s="132"/>
      <c r="N857" s="132"/>
      <c r="O857" s="132"/>
      <c r="P857" s="132"/>
      <c r="Q857" s="132"/>
      <c r="R857" s="132"/>
      <c r="S857" s="132"/>
      <c r="T857" s="132"/>
      <c r="U857" s="132"/>
      <c r="V857" s="132"/>
      <c r="W857" s="132"/>
      <c r="X857" s="132"/>
      <c r="Y857" s="132"/>
      <c r="Z857" s="132"/>
      <c r="AA857" s="132"/>
      <c r="AB857" s="132"/>
      <c r="AC857" s="132"/>
    </row>
    <row r="858" spans="1:29" ht="15" x14ac:dyDescent="0.3">
      <c r="A858" s="145"/>
      <c r="B858" s="145"/>
      <c r="C858" s="132"/>
      <c r="D858" s="132"/>
      <c r="E858" s="132"/>
      <c r="F858" s="132"/>
      <c r="G858" s="132"/>
      <c r="H858" s="132"/>
      <c r="I858" s="146"/>
      <c r="J858" s="132"/>
      <c r="K858" s="132"/>
      <c r="L858" s="132"/>
      <c r="M858" s="132"/>
      <c r="N858" s="132"/>
      <c r="O858" s="132"/>
      <c r="P858" s="132"/>
      <c r="Q858" s="132"/>
      <c r="R858" s="132"/>
      <c r="S858" s="132"/>
      <c r="T858" s="132"/>
      <c r="U858" s="132"/>
      <c r="V858" s="132"/>
      <c r="W858" s="132"/>
      <c r="X858" s="132"/>
      <c r="Y858" s="132"/>
      <c r="Z858" s="132"/>
      <c r="AA858" s="132"/>
      <c r="AB858" s="132"/>
      <c r="AC858" s="132"/>
    </row>
    <row r="859" spans="1:29" ht="15" x14ac:dyDescent="0.3">
      <c r="A859" s="145"/>
      <c r="B859" s="145"/>
      <c r="C859" s="132"/>
      <c r="D859" s="132"/>
      <c r="E859" s="132"/>
      <c r="F859" s="132"/>
      <c r="G859" s="132"/>
      <c r="H859" s="132"/>
      <c r="I859" s="146"/>
      <c r="J859" s="132"/>
      <c r="K859" s="132"/>
      <c r="L859" s="132"/>
      <c r="M859" s="132"/>
      <c r="N859" s="132"/>
      <c r="O859" s="132"/>
      <c r="P859" s="132"/>
      <c r="Q859" s="132"/>
      <c r="R859" s="132"/>
      <c r="S859" s="132"/>
      <c r="T859" s="132"/>
      <c r="U859" s="132"/>
      <c r="V859" s="132"/>
      <c r="W859" s="132"/>
      <c r="X859" s="132"/>
      <c r="Y859" s="132"/>
      <c r="Z859" s="132"/>
      <c r="AA859" s="132"/>
      <c r="AB859" s="132"/>
      <c r="AC859" s="132"/>
    </row>
    <row r="860" spans="1:29" ht="15" x14ac:dyDescent="0.3">
      <c r="A860" s="145"/>
      <c r="B860" s="145"/>
      <c r="C860" s="132"/>
      <c r="D860" s="132"/>
      <c r="E860" s="132"/>
      <c r="F860" s="132"/>
      <c r="G860" s="132"/>
      <c r="H860" s="132"/>
      <c r="I860" s="146"/>
      <c r="J860" s="132"/>
      <c r="K860" s="132"/>
      <c r="L860" s="132"/>
      <c r="M860" s="132"/>
      <c r="N860" s="132"/>
      <c r="O860" s="132"/>
      <c r="P860" s="132"/>
      <c r="Q860" s="132"/>
      <c r="R860" s="132"/>
      <c r="S860" s="132"/>
      <c r="T860" s="132"/>
      <c r="U860" s="132"/>
      <c r="V860" s="132"/>
      <c r="W860" s="132"/>
      <c r="X860" s="132"/>
      <c r="Y860" s="132"/>
      <c r="Z860" s="132"/>
      <c r="AA860" s="132"/>
      <c r="AB860" s="132"/>
      <c r="AC860" s="132"/>
    </row>
    <row r="861" spans="1:29" ht="15" x14ac:dyDescent="0.3">
      <c r="A861" s="145"/>
      <c r="B861" s="145"/>
      <c r="C861" s="132"/>
      <c r="D861" s="132"/>
      <c r="E861" s="132"/>
      <c r="F861" s="132"/>
      <c r="G861" s="132"/>
      <c r="H861" s="132"/>
      <c r="I861" s="146"/>
      <c r="J861" s="132"/>
      <c r="K861" s="132"/>
      <c r="L861" s="132"/>
      <c r="M861" s="132"/>
      <c r="N861" s="132"/>
      <c r="O861" s="132"/>
      <c r="P861" s="132"/>
      <c r="Q861" s="132"/>
      <c r="R861" s="132"/>
      <c r="S861" s="132"/>
      <c r="T861" s="132"/>
      <c r="U861" s="132"/>
      <c r="V861" s="132"/>
      <c r="W861" s="132"/>
      <c r="X861" s="132"/>
      <c r="Y861" s="132"/>
      <c r="Z861" s="132"/>
      <c r="AA861" s="132"/>
      <c r="AB861" s="132"/>
      <c r="AC861" s="132"/>
    </row>
    <row r="862" spans="1:29" ht="15" x14ac:dyDescent="0.3">
      <c r="A862" s="145"/>
      <c r="B862" s="145"/>
      <c r="C862" s="132"/>
      <c r="D862" s="132"/>
      <c r="E862" s="132"/>
      <c r="F862" s="132"/>
      <c r="G862" s="132"/>
      <c r="H862" s="132"/>
      <c r="I862" s="146"/>
      <c r="J862" s="132"/>
      <c r="K862" s="132"/>
      <c r="L862" s="132"/>
      <c r="M862" s="132"/>
      <c r="N862" s="132"/>
      <c r="O862" s="132"/>
      <c r="P862" s="132"/>
      <c r="Q862" s="132"/>
      <c r="R862" s="132"/>
      <c r="S862" s="132"/>
      <c r="T862" s="132"/>
      <c r="U862" s="132"/>
      <c r="V862" s="132"/>
      <c r="W862" s="132"/>
      <c r="X862" s="132"/>
      <c r="Y862" s="132"/>
      <c r="Z862" s="132"/>
      <c r="AA862" s="132"/>
      <c r="AB862" s="132"/>
      <c r="AC862" s="132"/>
    </row>
    <row r="863" spans="1:29" ht="15" x14ac:dyDescent="0.3">
      <c r="A863" s="145"/>
      <c r="B863" s="145"/>
      <c r="C863" s="132"/>
      <c r="D863" s="132"/>
      <c r="E863" s="132"/>
      <c r="F863" s="132"/>
      <c r="G863" s="132"/>
      <c r="H863" s="132"/>
      <c r="I863" s="146"/>
      <c r="J863" s="132"/>
      <c r="K863" s="132"/>
      <c r="L863" s="132"/>
      <c r="M863" s="132"/>
      <c r="N863" s="132"/>
      <c r="O863" s="132"/>
      <c r="P863" s="132"/>
      <c r="Q863" s="132"/>
      <c r="R863" s="132"/>
      <c r="S863" s="132"/>
      <c r="T863" s="132"/>
      <c r="U863" s="132"/>
      <c r="V863" s="132"/>
      <c r="W863" s="132"/>
      <c r="X863" s="132"/>
      <c r="Y863" s="132"/>
      <c r="Z863" s="132"/>
      <c r="AA863" s="132"/>
      <c r="AB863" s="132"/>
      <c r="AC863" s="132"/>
    </row>
    <row r="864" spans="1:29" ht="15" x14ac:dyDescent="0.3">
      <c r="A864" s="145"/>
      <c r="B864" s="145"/>
      <c r="C864" s="132"/>
      <c r="D864" s="132"/>
      <c r="E864" s="132"/>
      <c r="F864" s="132"/>
      <c r="G864" s="132"/>
      <c r="H864" s="132"/>
      <c r="I864" s="146"/>
      <c r="J864" s="132"/>
      <c r="K864" s="132"/>
      <c r="L864" s="132"/>
      <c r="M864" s="132"/>
      <c r="N864" s="132"/>
      <c r="O864" s="132"/>
      <c r="P864" s="132"/>
      <c r="Q864" s="132"/>
      <c r="R864" s="132"/>
      <c r="S864" s="132"/>
      <c r="T864" s="132"/>
      <c r="U864" s="132"/>
      <c r="V864" s="132"/>
      <c r="W864" s="132"/>
      <c r="X864" s="132"/>
      <c r="Y864" s="132"/>
      <c r="Z864" s="132"/>
      <c r="AA864" s="132"/>
      <c r="AB864" s="132"/>
      <c r="AC864" s="132"/>
    </row>
    <row r="865" spans="1:29" ht="15" x14ac:dyDescent="0.3">
      <c r="A865" s="145"/>
      <c r="B865" s="145"/>
      <c r="C865" s="132"/>
      <c r="D865" s="132"/>
      <c r="E865" s="132"/>
      <c r="F865" s="132"/>
      <c r="G865" s="132"/>
      <c r="H865" s="132"/>
      <c r="I865" s="146"/>
      <c r="J865" s="132"/>
      <c r="K865" s="132"/>
      <c r="L865" s="132"/>
      <c r="M865" s="132"/>
      <c r="N865" s="132"/>
      <c r="O865" s="132"/>
      <c r="P865" s="132"/>
      <c r="Q865" s="132"/>
      <c r="R865" s="132"/>
      <c r="S865" s="132"/>
      <c r="T865" s="132"/>
      <c r="U865" s="132"/>
      <c r="V865" s="132"/>
      <c r="W865" s="132"/>
      <c r="X865" s="132"/>
      <c r="Y865" s="132"/>
      <c r="Z865" s="132"/>
      <c r="AA865" s="132"/>
      <c r="AB865" s="132"/>
      <c r="AC865" s="132"/>
    </row>
    <row r="866" spans="1:29" ht="15" x14ac:dyDescent="0.3">
      <c r="A866" s="145"/>
      <c r="B866" s="145"/>
      <c r="C866" s="132"/>
      <c r="D866" s="132"/>
      <c r="E866" s="132"/>
      <c r="F866" s="132"/>
      <c r="G866" s="132"/>
      <c r="H866" s="132"/>
      <c r="I866" s="146"/>
      <c r="J866" s="132"/>
      <c r="K866" s="132"/>
      <c r="L866" s="132"/>
      <c r="M866" s="132"/>
      <c r="N866" s="132"/>
      <c r="O866" s="132"/>
      <c r="P866" s="132"/>
      <c r="Q866" s="132"/>
      <c r="R866" s="132"/>
      <c r="S866" s="132"/>
      <c r="T866" s="132"/>
      <c r="U866" s="132"/>
      <c r="V866" s="132"/>
      <c r="W866" s="132"/>
      <c r="X866" s="132"/>
      <c r="Y866" s="132"/>
      <c r="Z866" s="132"/>
      <c r="AA866" s="132"/>
      <c r="AB866" s="132"/>
      <c r="AC866" s="132"/>
    </row>
    <row r="867" spans="1:29" ht="15" x14ac:dyDescent="0.3">
      <c r="A867" s="145"/>
      <c r="B867" s="145"/>
      <c r="C867" s="132"/>
      <c r="D867" s="132"/>
      <c r="E867" s="132"/>
      <c r="F867" s="132"/>
      <c r="G867" s="132"/>
      <c r="H867" s="132"/>
      <c r="I867" s="146"/>
      <c r="J867" s="132"/>
      <c r="K867" s="132"/>
      <c r="L867" s="132"/>
      <c r="M867" s="132"/>
      <c r="N867" s="132"/>
      <c r="O867" s="132"/>
      <c r="P867" s="132"/>
      <c r="Q867" s="132"/>
      <c r="R867" s="132"/>
      <c r="S867" s="132"/>
      <c r="T867" s="132"/>
      <c r="U867" s="132"/>
      <c r="V867" s="132"/>
      <c r="W867" s="132"/>
      <c r="X867" s="132"/>
      <c r="Y867" s="132"/>
      <c r="Z867" s="132"/>
      <c r="AA867" s="132"/>
      <c r="AB867" s="132"/>
      <c r="AC867" s="132"/>
    </row>
    <row r="868" spans="1:29" ht="15" x14ac:dyDescent="0.3">
      <c r="A868" s="145"/>
      <c r="B868" s="145"/>
      <c r="C868" s="132"/>
      <c r="D868" s="132"/>
      <c r="E868" s="132"/>
      <c r="F868" s="132"/>
      <c r="G868" s="132"/>
      <c r="H868" s="132"/>
      <c r="I868" s="146"/>
      <c r="J868" s="132"/>
      <c r="K868" s="132"/>
      <c r="L868" s="132"/>
      <c r="M868" s="132"/>
      <c r="N868" s="132"/>
      <c r="O868" s="132"/>
      <c r="P868" s="132"/>
      <c r="Q868" s="132"/>
      <c r="R868" s="132"/>
      <c r="S868" s="132"/>
      <c r="T868" s="132"/>
      <c r="U868" s="132"/>
      <c r="V868" s="132"/>
      <c r="W868" s="132"/>
      <c r="X868" s="132"/>
      <c r="Y868" s="132"/>
      <c r="Z868" s="132"/>
      <c r="AA868" s="132"/>
      <c r="AB868" s="132"/>
      <c r="AC868" s="132"/>
    </row>
    <row r="869" spans="1:29" ht="15" x14ac:dyDescent="0.3">
      <c r="A869" s="145"/>
      <c r="B869" s="145"/>
      <c r="C869" s="132"/>
      <c r="D869" s="132"/>
      <c r="E869" s="132"/>
      <c r="F869" s="132"/>
      <c r="G869" s="132"/>
      <c r="H869" s="132"/>
      <c r="I869" s="146"/>
      <c r="J869" s="132"/>
      <c r="K869" s="132"/>
      <c r="L869" s="132"/>
      <c r="M869" s="132"/>
      <c r="N869" s="132"/>
      <c r="O869" s="132"/>
      <c r="P869" s="132"/>
      <c r="Q869" s="132"/>
      <c r="R869" s="132"/>
      <c r="S869" s="132"/>
      <c r="T869" s="132"/>
      <c r="U869" s="132"/>
      <c r="V869" s="132"/>
      <c r="W869" s="132"/>
      <c r="X869" s="132"/>
      <c r="Y869" s="132"/>
      <c r="Z869" s="132"/>
      <c r="AA869" s="132"/>
      <c r="AB869" s="132"/>
      <c r="AC869" s="132"/>
    </row>
    <row r="870" spans="1:29" ht="15" x14ac:dyDescent="0.3">
      <c r="A870" s="145"/>
      <c r="B870" s="145"/>
      <c r="C870" s="132"/>
      <c r="D870" s="132"/>
      <c r="E870" s="132"/>
      <c r="F870" s="132"/>
      <c r="G870" s="132"/>
      <c r="H870" s="132"/>
      <c r="I870" s="146"/>
      <c r="J870" s="132"/>
      <c r="K870" s="132"/>
      <c r="L870" s="132"/>
      <c r="M870" s="132"/>
      <c r="N870" s="132"/>
      <c r="O870" s="132"/>
      <c r="P870" s="132"/>
      <c r="Q870" s="132"/>
      <c r="R870" s="132"/>
      <c r="S870" s="132"/>
      <c r="T870" s="132"/>
      <c r="U870" s="132"/>
      <c r="V870" s="132"/>
      <c r="W870" s="132"/>
      <c r="X870" s="132"/>
      <c r="Y870" s="132"/>
      <c r="Z870" s="132"/>
      <c r="AA870" s="132"/>
      <c r="AB870" s="132"/>
      <c r="AC870" s="132"/>
    </row>
    <row r="871" spans="1:29" ht="15" x14ac:dyDescent="0.3">
      <c r="A871" s="145"/>
      <c r="B871" s="145"/>
      <c r="C871" s="132"/>
      <c r="D871" s="132"/>
      <c r="E871" s="132"/>
      <c r="F871" s="132"/>
      <c r="G871" s="132"/>
      <c r="H871" s="132"/>
      <c r="I871" s="146"/>
      <c r="J871" s="132"/>
      <c r="K871" s="132"/>
      <c r="L871" s="132"/>
      <c r="M871" s="132"/>
      <c r="N871" s="132"/>
      <c r="O871" s="132"/>
      <c r="P871" s="132"/>
      <c r="Q871" s="132"/>
      <c r="R871" s="132"/>
      <c r="S871" s="132"/>
      <c r="T871" s="132"/>
      <c r="U871" s="132"/>
      <c r="V871" s="132"/>
      <c r="W871" s="132"/>
      <c r="X871" s="132"/>
      <c r="Y871" s="132"/>
      <c r="Z871" s="132"/>
      <c r="AA871" s="132"/>
      <c r="AB871" s="132"/>
      <c r="AC871" s="132"/>
    </row>
    <row r="872" spans="1:29" ht="15" x14ac:dyDescent="0.3">
      <c r="A872" s="145"/>
      <c r="B872" s="145"/>
      <c r="C872" s="132"/>
      <c r="D872" s="132"/>
      <c r="E872" s="132"/>
      <c r="F872" s="132"/>
      <c r="G872" s="132"/>
      <c r="H872" s="132"/>
      <c r="I872" s="146"/>
      <c r="J872" s="132"/>
      <c r="K872" s="132"/>
      <c r="L872" s="132"/>
      <c r="M872" s="132"/>
      <c r="N872" s="132"/>
      <c r="O872" s="132"/>
      <c r="P872" s="132"/>
      <c r="Q872" s="132"/>
      <c r="R872" s="132"/>
      <c r="S872" s="132"/>
      <c r="T872" s="132"/>
      <c r="U872" s="132"/>
      <c r="V872" s="132"/>
      <c r="W872" s="132"/>
      <c r="X872" s="132"/>
      <c r="Y872" s="132"/>
      <c r="Z872" s="132"/>
      <c r="AA872" s="132"/>
      <c r="AB872" s="132"/>
      <c r="AC872" s="132"/>
    </row>
    <row r="873" spans="1:29" ht="15" x14ac:dyDescent="0.3">
      <c r="A873" s="145"/>
      <c r="B873" s="145"/>
      <c r="C873" s="132"/>
      <c r="D873" s="132"/>
      <c r="E873" s="132"/>
      <c r="F873" s="132"/>
      <c r="G873" s="132"/>
      <c r="H873" s="132"/>
      <c r="I873" s="146"/>
      <c r="J873" s="132"/>
      <c r="K873" s="132"/>
      <c r="L873" s="132"/>
      <c r="M873" s="132"/>
      <c r="N873" s="132"/>
      <c r="O873" s="132"/>
      <c r="P873" s="132"/>
      <c r="Q873" s="132"/>
      <c r="R873" s="132"/>
      <c r="S873" s="132"/>
      <c r="T873" s="132"/>
      <c r="U873" s="132"/>
      <c r="V873" s="132"/>
      <c r="W873" s="132"/>
      <c r="X873" s="132"/>
      <c r="Y873" s="132"/>
      <c r="Z873" s="132"/>
      <c r="AA873" s="132"/>
      <c r="AB873" s="132"/>
      <c r="AC873" s="132"/>
    </row>
    <row r="874" spans="1:29" ht="15" x14ac:dyDescent="0.3">
      <c r="A874" s="145"/>
      <c r="B874" s="145"/>
      <c r="C874" s="132"/>
      <c r="D874" s="132"/>
      <c r="E874" s="132"/>
      <c r="F874" s="132"/>
      <c r="G874" s="132"/>
      <c r="H874" s="132"/>
      <c r="I874" s="146"/>
      <c r="J874" s="132"/>
      <c r="K874" s="132"/>
      <c r="L874" s="132"/>
      <c r="M874" s="132"/>
      <c r="N874" s="132"/>
      <c r="O874" s="132"/>
      <c r="P874" s="132"/>
      <c r="Q874" s="132"/>
      <c r="R874" s="132"/>
      <c r="S874" s="132"/>
      <c r="T874" s="132"/>
      <c r="U874" s="132"/>
      <c r="V874" s="132"/>
      <c r="W874" s="132"/>
      <c r="X874" s="132"/>
      <c r="Y874" s="132"/>
      <c r="Z874" s="132"/>
      <c r="AA874" s="132"/>
      <c r="AB874" s="132"/>
      <c r="AC874" s="132"/>
    </row>
    <row r="875" spans="1:29" ht="15" x14ac:dyDescent="0.3">
      <c r="A875" s="145"/>
      <c r="B875" s="145"/>
      <c r="C875" s="132"/>
      <c r="D875" s="132"/>
      <c r="E875" s="132"/>
      <c r="F875" s="132"/>
      <c r="G875" s="132"/>
      <c r="H875" s="132"/>
      <c r="I875" s="146"/>
      <c r="J875" s="132"/>
      <c r="K875" s="132"/>
      <c r="L875" s="132"/>
      <c r="M875" s="132"/>
      <c r="N875" s="132"/>
      <c r="O875" s="132"/>
      <c r="P875" s="132"/>
      <c r="Q875" s="132"/>
      <c r="R875" s="132"/>
      <c r="S875" s="132"/>
      <c r="T875" s="132"/>
      <c r="U875" s="132"/>
      <c r="V875" s="132"/>
      <c r="W875" s="132"/>
      <c r="X875" s="132"/>
      <c r="Y875" s="132"/>
      <c r="Z875" s="132"/>
      <c r="AA875" s="132"/>
      <c r="AB875" s="132"/>
      <c r="AC875" s="132"/>
    </row>
    <row r="876" spans="1:29" ht="15" x14ac:dyDescent="0.3">
      <c r="A876" s="145"/>
      <c r="B876" s="145"/>
      <c r="C876" s="132"/>
      <c r="D876" s="132"/>
      <c r="E876" s="132"/>
      <c r="F876" s="132"/>
      <c r="G876" s="132"/>
      <c r="H876" s="132"/>
      <c r="I876" s="146"/>
      <c r="J876" s="132"/>
      <c r="K876" s="132"/>
      <c r="L876" s="132"/>
      <c r="M876" s="132"/>
      <c r="N876" s="132"/>
      <c r="O876" s="132"/>
      <c r="P876" s="132"/>
      <c r="Q876" s="132"/>
      <c r="R876" s="132"/>
      <c r="S876" s="132"/>
      <c r="T876" s="132"/>
      <c r="U876" s="132"/>
      <c r="V876" s="132"/>
      <c r="W876" s="132"/>
      <c r="X876" s="132"/>
      <c r="Y876" s="132"/>
      <c r="Z876" s="132"/>
      <c r="AA876" s="132"/>
      <c r="AB876" s="132"/>
      <c r="AC876" s="132"/>
    </row>
    <row r="877" spans="1:29" ht="15" x14ac:dyDescent="0.3">
      <c r="A877" s="145"/>
      <c r="B877" s="145"/>
      <c r="C877" s="132"/>
      <c r="D877" s="132"/>
      <c r="E877" s="132"/>
      <c r="F877" s="132"/>
      <c r="G877" s="132"/>
      <c r="H877" s="132"/>
      <c r="I877" s="146"/>
      <c r="J877" s="132"/>
      <c r="K877" s="132"/>
      <c r="L877" s="132"/>
      <c r="M877" s="132"/>
      <c r="N877" s="132"/>
      <c r="O877" s="132"/>
      <c r="P877" s="132"/>
      <c r="Q877" s="132"/>
      <c r="R877" s="132"/>
      <c r="S877" s="132"/>
      <c r="T877" s="132"/>
      <c r="U877" s="132"/>
      <c r="V877" s="132"/>
      <c r="W877" s="132"/>
      <c r="X877" s="132"/>
      <c r="Y877" s="132"/>
      <c r="Z877" s="132"/>
      <c r="AA877" s="132"/>
      <c r="AB877" s="132"/>
      <c r="AC877" s="132"/>
    </row>
    <row r="878" spans="1:29" ht="15" x14ac:dyDescent="0.3">
      <c r="A878" s="145"/>
      <c r="B878" s="145"/>
      <c r="C878" s="132"/>
      <c r="D878" s="132"/>
      <c r="E878" s="132"/>
      <c r="F878" s="132"/>
      <c r="G878" s="132"/>
      <c r="H878" s="132"/>
      <c r="I878" s="146"/>
      <c r="J878" s="132"/>
      <c r="K878" s="132"/>
      <c r="L878" s="132"/>
      <c r="M878" s="132"/>
      <c r="N878" s="132"/>
      <c r="O878" s="132"/>
      <c r="P878" s="132"/>
      <c r="Q878" s="132"/>
      <c r="R878" s="132"/>
      <c r="S878" s="132"/>
      <c r="T878" s="132"/>
      <c r="U878" s="132"/>
      <c r="V878" s="132"/>
      <c r="W878" s="132"/>
      <c r="X878" s="132"/>
      <c r="Y878" s="132"/>
      <c r="Z878" s="132"/>
      <c r="AA878" s="132"/>
      <c r="AB878" s="132"/>
      <c r="AC878" s="132"/>
    </row>
    <row r="879" spans="1:29" ht="15" x14ac:dyDescent="0.3">
      <c r="A879" s="145"/>
      <c r="B879" s="145"/>
      <c r="C879" s="132"/>
      <c r="D879" s="132"/>
      <c r="E879" s="132"/>
      <c r="F879" s="132"/>
      <c r="G879" s="132"/>
      <c r="H879" s="132"/>
      <c r="I879" s="146"/>
      <c r="J879" s="132"/>
      <c r="K879" s="132"/>
      <c r="L879" s="132"/>
      <c r="M879" s="132"/>
      <c r="N879" s="132"/>
      <c r="O879" s="132"/>
      <c r="P879" s="132"/>
      <c r="Q879" s="132"/>
      <c r="R879" s="132"/>
      <c r="S879" s="132"/>
      <c r="T879" s="132"/>
      <c r="U879" s="132"/>
      <c r="V879" s="132"/>
      <c r="W879" s="132"/>
      <c r="X879" s="132"/>
      <c r="Y879" s="132"/>
      <c r="Z879" s="132"/>
      <c r="AA879" s="132"/>
      <c r="AB879" s="132"/>
      <c r="AC879" s="132"/>
    </row>
    <row r="880" spans="1:29" ht="15" x14ac:dyDescent="0.3">
      <c r="A880" s="145"/>
      <c r="B880" s="145"/>
      <c r="C880" s="132"/>
      <c r="D880" s="132"/>
      <c r="E880" s="132"/>
      <c r="F880" s="132"/>
      <c r="G880" s="132"/>
      <c r="H880" s="132"/>
      <c r="I880" s="146"/>
      <c r="J880" s="132"/>
      <c r="K880" s="132"/>
      <c r="L880" s="132"/>
      <c r="M880" s="132"/>
      <c r="N880" s="132"/>
      <c r="O880" s="132"/>
      <c r="P880" s="132"/>
      <c r="Q880" s="132"/>
      <c r="R880" s="132"/>
      <c r="S880" s="132"/>
      <c r="T880" s="132"/>
      <c r="U880" s="132"/>
      <c r="V880" s="132"/>
      <c r="W880" s="132"/>
      <c r="X880" s="132"/>
      <c r="Y880" s="132"/>
      <c r="Z880" s="132"/>
      <c r="AA880" s="132"/>
      <c r="AB880" s="132"/>
      <c r="AC880" s="132"/>
    </row>
    <row r="881" spans="1:29" ht="15" x14ac:dyDescent="0.3">
      <c r="A881" s="145"/>
      <c r="B881" s="145"/>
      <c r="C881" s="132"/>
      <c r="D881" s="132"/>
      <c r="E881" s="132"/>
      <c r="F881" s="132"/>
      <c r="G881" s="132"/>
      <c r="H881" s="132"/>
      <c r="I881" s="146"/>
      <c r="J881" s="132"/>
      <c r="K881" s="132"/>
      <c r="L881" s="132"/>
      <c r="M881" s="132"/>
      <c r="N881" s="132"/>
      <c r="O881" s="132"/>
      <c r="P881" s="132"/>
      <c r="Q881" s="132"/>
      <c r="R881" s="132"/>
      <c r="S881" s="132"/>
      <c r="T881" s="132"/>
      <c r="U881" s="132"/>
      <c r="V881" s="132"/>
      <c r="W881" s="132"/>
      <c r="X881" s="132"/>
      <c r="Y881" s="132"/>
      <c r="Z881" s="132"/>
      <c r="AA881" s="132"/>
      <c r="AB881" s="132"/>
      <c r="AC881" s="132"/>
    </row>
    <row r="882" spans="1:29" ht="15" x14ac:dyDescent="0.3">
      <c r="A882" s="145"/>
      <c r="B882" s="145"/>
      <c r="C882" s="132"/>
      <c r="D882" s="132"/>
      <c r="E882" s="132"/>
      <c r="F882" s="132"/>
      <c r="G882" s="132"/>
      <c r="H882" s="132"/>
      <c r="I882" s="146"/>
      <c r="J882" s="132"/>
      <c r="K882" s="132"/>
      <c r="L882" s="132"/>
      <c r="M882" s="132"/>
      <c r="N882" s="132"/>
      <c r="O882" s="132"/>
      <c r="P882" s="132"/>
      <c r="Q882" s="132"/>
      <c r="R882" s="132"/>
      <c r="S882" s="132"/>
      <c r="T882" s="132"/>
      <c r="U882" s="132"/>
      <c r="V882" s="132"/>
      <c r="W882" s="132"/>
      <c r="X882" s="132"/>
      <c r="Y882" s="132"/>
      <c r="Z882" s="132"/>
      <c r="AA882" s="132"/>
      <c r="AB882" s="132"/>
      <c r="AC882" s="132"/>
    </row>
    <row r="883" spans="1:29" ht="15" x14ac:dyDescent="0.3">
      <c r="A883" s="145"/>
      <c r="B883" s="145"/>
      <c r="C883" s="132"/>
      <c r="D883" s="132"/>
      <c r="E883" s="132"/>
      <c r="F883" s="132"/>
      <c r="G883" s="132"/>
      <c r="H883" s="132"/>
      <c r="I883" s="146"/>
      <c r="J883" s="132"/>
      <c r="K883" s="132"/>
      <c r="L883" s="132"/>
      <c r="M883" s="132"/>
      <c r="N883" s="132"/>
      <c r="O883" s="132"/>
      <c r="P883" s="132"/>
      <c r="Q883" s="132"/>
      <c r="R883" s="132"/>
      <c r="S883" s="132"/>
      <c r="T883" s="132"/>
      <c r="U883" s="132"/>
      <c r="V883" s="132"/>
      <c r="W883" s="132"/>
      <c r="X883" s="132"/>
      <c r="Y883" s="132"/>
      <c r="Z883" s="132"/>
      <c r="AA883" s="132"/>
      <c r="AB883" s="132"/>
      <c r="AC883" s="132"/>
    </row>
    <row r="884" spans="1:29" ht="15" x14ac:dyDescent="0.3">
      <c r="A884" s="145"/>
      <c r="B884" s="145"/>
      <c r="C884" s="132"/>
      <c r="D884" s="132"/>
      <c r="E884" s="132"/>
      <c r="F884" s="132"/>
      <c r="G884" s="132"/>
      <c r="H884" s="132"/>
      <c r="I884" s="146"/>
      <c r="J884" s="132"/>
      <c r="K884" s="132"/>
      <c r="L884" s="132"/>
      <c r="M884" s="132"/>
      <c r="N884" s="132"/>
      <c r="O884" s="132"/>
      <c r="P884" s="132"/>
      <c r="Q884" s="132"/>
      <c r="R884" s="132"/>
      <c r="S884" s="132"/>
      <c r="T884" s="132"/>
      <c r="U884" s="132"/>
      <c r="V884" s="132"/>
      <c r="W884" s="132"/>
      <c r="X884" s="132"/>
      <c r="Y884" s="132"/>
      <c r="Z884" s="132"/>
      <c r="AA884" s="132"/>
      <c r="AB884" s="132"/>
      <c r="AC884" s="132"/>
    </row>
    <row r="885" spans="1:29" ht="15" x14ac:dyDescent="0.3">
      <c r="A885" s="145"/>
      <c r="B885" s="145"/>
      <c r="C885" s="132"/>
      <c r="D885" s="132"/>
      <c r="E885" s="132"/>
      <c r="F885" s="132"/>
      <c r="G885" s="132"/>
      <c r="H885" s="132"/>
      <c r="I885" s="146"/>
      <c r="J885" s="132"/>
      <c r="K885" s="132"/>
      <c r="L885" s="132"/>
      <c r="M885" s="132"/>
      <c r="N885" s="132"/>
      <c r="O885" s="132"/>
      <c r="P885" s="132"/>
      <c r="Q885" s="132"/>
      <c r="R885" s="132"/>
      <c r="S885" s="132"/>
      <c r="T885" s="132"/>
      <c r="U885" s="132"/>
      <c r="V885" s="132"/>
      <c r="W885" s="132"/>
      <c r="X885" s="132"/>
      <c r="Y885" s="132"/>
      <c r="Z885" s="132"/>
      <c r="AA885" s="132"/>
      <c r="AB885" s="132"/>
      <c r="AC885" s="132"/>
    </row>
    <row r="886" spans="1:29" ht="15" x14ac:dyDescent="0.3">
      <c r="A886" s="145"/>
      <c r="B886" s="145"/>
      <c r="C886" s="132"/>
      <c r="D886" s="132"/>
      <c r="E886" s="132"/>
      <c r="F886" s="132"/>
      <c r="G886" s="132"/>
      <c r="H886" s="132"/>
      <c r="I886" s="146"/>
      <c r="J886" s="132"/>
      <c r="K886" s="132"/>
      <c r="L886" s="132"/>
      <c r="M886" s="132"/>
      <c r="N886" s="132"/>
      <c r="O886" s="132"/>
      <c r="P886" s="132"/>
      <c r="Q886" s="132"/>
      <c r="R886" s="132"/>
      <c r="S886" s="132"/>
      <c r="T886" s="132"/>
      <c r="U886" s="132"/>
      <c r="V886" s="132"/>
      <c r="W886" s="132"/>
      <c r="X886" s="132"/>
      <c r="Y886" s="132"/>
      <c r="Z886" s="132"/>
      <c r="AA886" s="132"/>
      <c r="AB886" s="132"/>
      <c r="AC886" s="132"/>
    </row>
    <row r="887" spans="1:29" ht="15" x14ac:dyDescent="0.3">
      <c r="A887" s="145"/>
      <c r="B887" s="145"/>
      <c r="C887" s="132"/>
      <c r="D887" s="132"/>
      <c r="E887" s="132"/>
      <c r="F887" s="132"/>
      <c r="G887" s="132"/>
      <c r="H887" s="132"/>
      <c r="I887" s="146"/>
      <c r="J887" s="132"/>
      <c r="K887" s="132"/>
      <c r="L887" s="132"/>
      <c r="M887" s="132"/>
      <c r="N887" s="132"/>
      <c r="O887" s="132"/>
      <c r="P887" s="132"/>
      <c r="Q887" s="132"/>
      <c r="R887" s="132"/>
      <c r="S887" s="132"/>
      <c r="T887" s="132"/>
      <c r="U887" s="132"/>
      <c r="V887" s="132"/>
      <c r="W887" s="132"/>
      <c r="X887" s="132"/>
      <c r="Y887" s="132"/>
      <c r="Z887" s="132"/>
      <c r="AA887" s="132"/>
      <c r="AB887" s="132"/>
      <c r="AC887" s="132"/>
    </row>
    <row r="888" spans="1:29" ht="15" x14ac:dyDescent="0.3">
      <c r="A888" s="145"/>
      <c r="B888" s="145"/>
      <c r="C888" s="132"/>
      <c r="D888" s="132"/>
      <c r="E888" s="132"/>
      <c r="F888" s="132"/>
      <c r="G888" s="132"/>
      <c r="H888" s="132"/>
      <c r="I888" s="146"/>
      <c r="J888" s="132"/>
      <c r="K888" s="132"/>
      <c r="L888" s="132"/>
      <c r="M888" s="132"/>
      <c r="N888" s="132"/>
      <c r="O888" s="132"/>
      <c r="P888" s="132"/>
      <c r="Q888" s="132"/>
      <c r="R888" s="132"/>
      <c r="S888" s="132"/>
      <c r="T888" s="132"/>
      <c r="U888" s="132"/>
      <c r="V888" s="132"/>
      <c r="W888" s="132"/>
      <c r="X888" s="132"/>
      <c r="Y888" s="132"/>
      <c r="Z888" s="132"/>
      <c r="AA888" s="132"/>
      <c r="AB888" s="132"/>
      <c r="AC888" s="132"/>
    </row>
    <row r="889" spans="1:29" ht="15" x14ac:dyDescent="0.3">
      <c r="A889" s="145"/>
      <c r="B889" s="145"/>
      <c r="C889" s="132"/>
      <c r="D889" s="132"/>
      <c r="E889" s="132"/>
      <c r="F889" s="132"/>
      <c r="G889" s="132"/>
      <c r="H889" s="132"/>
      <c r="I889" s="146"/>
      <c r="J889" s="132"/>
      <c r="K889" s="132"/>
      <c r="L889" s="132"/>
      <c r="M889" s="132"/>
      <c r="N889" s="132"/>
      <c r="O889" s="132"/>
      <c r="P889" s="132"/>
      <c r="Q889" s="132"/>
      <c r="R889" s="132"/>
      <c r="S889" s="132"/>
      <c r="T889" s="132"/>
      <c r="U889" s="132"/>
      <c r="V889" s="132"/>
      <c r="W889" s="132"/>
      <c r="X889" s="132"/>
      <c r="Y889" s="132"/>
      <c r="Z889" s="132"/>
      <c r="AA889" s="132"/>
      <c r="AB889" s="132"/>
      <c r="AC889" s="132"/>
    </row>
    <row r="890" spans="1:29" ht="15" x14ac:dyDescent="0.3">
      <c r="A890" s="145"/>
      <c r="B890" s="145"/>
      <c r="C890" s="132"/>
      <c r="D890" s="132"/>
      <c r="E890" s="132"/>
      <c r="F890" s="132"/>
      <c r="G890" s="132"/>
      <c r="H890" s="132"/>
      <c r="I890" s="146"/>
      <c r="J890" s="132"/>
      <c r="K890" s="132"/>
      <c r="L890" s="132"/>
      <c r="M890" s="132"/>
      <c r="N890" s="132"/>
      <c r="O890" s="132"/>
      <c r="P890" s="132"/>
      <c r="Q890" s="132"/>
      <c r="R890" s="132"/>
      <c r="S890" s="132"/>
      <c r="T890" s="132"/>
      <c r="U890" s="132"/>
      <c r="V890" s="132"/>
      <c r="W890" s="132"/>
      <c r="X890" s="132"/>
      <c r="Y890" s="132"/>
      <c r="Z890" s="132"/>
      <c r="AA890" s="132"/>
      <c r="AB890" s="132"/>
      <c r="AC890" s="132"/>
    </row>
    <row r="891" spans="1:29" ht="15" x14ac:dyDescent="0.3">
      <c r="A891" s="145"/>
      <c r="B891" s="145"/>
      <c r="C891" s="132"/>
      <c r="D891" s="132"/>
      <c r="E891" s="132"/>
      <c r="F891" s="132"/>
      <c r="G891" s="132"/>
      <c r="H891" s="132"/>
      <c r="I891" s="146"/>
      <c r="J891" s="132"/>
      <c r="K891" s="132"/>
      <c r="L891" s="132"/>
      <c r="M891" s="132"/>
      <c r="N891" s="132"/>
      <c r="O891" s="132"/>
      <c r="P891" s="132"/>
      <c r="Q891" s="132"/>
      <c r="R891" s="132"/>
      <c r="S891" s="132"/>
      <c r="T891" s="132"/>
      <c r="U891" s="132"/>
      <c r="V891" s="132"/>
      <c r="W891" s="132"/>
      <c r="X891" s="132"/>
      <c r="Y891" s="132"/>
      <c r="Z891" s="132"/>
      <c r="AA891" s="132"/>
      <c r="AB891" s="132"/>
      <c r="AC891" s="132"/>
    </row>
    <row r="892" spans="1:29" ht="15" x14ac:dyDescent="0.3">
      <c r="A892" s="145"/>
      <c r="B892" s="145"/>
      <c r="C892" s="132"/>
      <c r="D892" s="132"/>
      <c r="E892" s="132"/>
      <c r="F892" s="132"/>
      <c r="G892" s="132"/>
      <c r="H892" s="132"/>
      <c r="I892" s="146"/>
      <c r="J892" s="132"/>
      <c r="K892" s="132"/>
      <c r="L892" s="132"/>
      <c r="M892" s="132"/>
      <c r="N892" s="132"/>
      <c r="O892" s="132"/>
      <c r="P892" s="132"/>
      <c r="Q892" s="132"/>
      <c r="R892" s="132"/>
      <c r="S892" s="132"/>
      <c r="T892" s="132"/>
      <c r="U892" s="132"/>
      <c r="V892" s="132"/>
      <c r="W892" s="132"/>
      <c r="X892" s="132"/>
      <c r="Y892" s="132"/>
      <c r="Z892" s="132"/>
      <c r="AA892" s="132"/>
      <c r="AB892" s="132"/>
      <c r="AC892" s="132"/>
    </row>
    <row r="893" spans="1:29" ht="15" x14ac:dyDescent="0.3">
      <c r="A893" s="145"/>
      <c r="B893" s="145"/>
      <c r="C893" s="132"/>
      <c r="D893" s="132"/>
      <c r="E893" s="132"/>
      <c r="F893" s="132"/>
      <c r="G893" s="132"/>
      <c r="H893" s="132"/>
      <c r="I893" s="146"/>
      <c r="J893" s="132"/>
      <c r="K893" s="132"/>
      <c r="L893" s="132"/>
      <c r="M893" s="132"/>
      <c r="N893" s="132"/>
      <c r="O893" s="132"/>
      <c r="P893" s="132"/>
      <c r="Q893" s="132"/>
      <c r="R893" s="132"/>
      <c r="S893" s="132"/>
      <c r="T893" s="132"/>
      <c r="U893" s="132"/>
      <c r="V893" s="132"/>
      <c r="W893" s="132"/>
      <c r="X893" s="132"/>
      <c r="Y893" s="132"/>
      <c r="Z893" s="132"/>
      <c r="AA893" s="132"/>
      <c r="AB893" s="132"/>
      <c r="AC893" s="132"/>
    </row>
    <row r="894" spans="1:29" ht="15" x14ac:dyDescent="0.3">
      <c r="A894" s="145"/>
      <c r="B894" s="145"/>
      <c r="C894" s="132"/>
      <c r="D894" s="132"/>
      <c r="E894" s="132"/>
      <c r="F894" s="132"/>
      <c r="G894" s="132"/>
      <c r="H894" s="132"/>
      <c r="I894" s="146"/>
      <c r="J894" s="132"/>
      <c r="K894" s="132"/>
      <c r="L894" s="132"/>
      <c r="M894" s="132"/>
      <c r="N894" s="132"/>
      <c r="O894" s="132"/>
      <c r="P894" s="132"/>
      <c r="Q894" s="132"/>
      <c r="R894" s="132"/>
      <c r="S894" s="132"/>
      <c r="T894" s="132"/>
      <c r="U894" s="132"/>
      <c r="V894" s="132"/>
      <c r="W894" s="132"/>
      <c r="X894" s="132"/>
      <c r="Y894" s="132"/>
      <c r="Z894" s="132"/>
      <c r="AA894" s="132"/>
      <c r="AB894" s="132"/>
      <c r="AC894" s="132"/>
    </row>
    <row r="895" spans="1:29" ht="15" x14ac:dyDescent="0.3">
      <c r="A895" s="145"/>
      <c r="B895" s="145"/>
      <c r="C895" s="132"/>
      <c r="D895" s="132"/>
      <c r="E895" s="132"/>
      <c r="F895" s="132"/>
      <c r="G895" s="132"/>
      <c r="H895" s="132"/>
      <c r="I895" s="146"/>
      <c r="J895" s="132"/>
      <c r="K895" s="132"/>
      <c r="L895" s="132"/>
      <c r="M895" s="132"/>
      <c r="N895" s="132"/>
      <c r="O895" s="132"/>
      <c r="P895" s="132"/>
      <c r="Q895" s="132"/>
      <c r="R895" s="132"/>
      <c r="S895" s="132"/>
      <c r="T895" s="132"/>
      <c r="U895" s="132"/>
      <c r="V895" s="132"/>
      <c r="W895" s="132"/>
      <c r="X895" s="132"/>
      <c r="Y895" s="132"/>
      <c r="Z895" s="132"/>
      <c r="AA895" s="132"/>
      <c r="AB895" s="132"/>
      <c r="AC895" s="132"/>
    </row>
    <row r="896" spans="1:29" ht="15" x14ac:dyDescent="0.3">
      <c r="A896" s="145"/>
      <c r="B896" s="145"/>
      <c r="C896" s="132"/>
      <c r="D896" s="132"/>
      <c r="E896" s="132"/>
      <c r="F896" s="132"/>
      <c r="G896" s="132"/>
      <c r="H896" s="132"/>
      <c r="I896" s="146"/>
      <c r="J896" s="132"/>
      <c r="K896" s="132"/>
      <c r="L896" s="132"/>
      <c r="M896" s="132"/>
      <c r="N896" s="132"/>
      <c r="O896" s="132"/>
      <c r="P896" s="132"/>
      <c r="Q896" s="132"/>
      <c r="R896" s="132"/>
      <c r="S896" s="132"/>
      <c r="T896" s="132"/>
      <c r="U896" s="132"/>
      <c r="V896" s="132"/>
      <c r="W896" s="132"/>
      <c r="X896" s="132"/>
      <c r="Y896" s="132"/>
      <c r="Z896" s="132"/>
      <c r="AA896" s="132"/>
      <c r="AB896" s="132"/>
      <c r="AC896" s="132"/>
    </row>
    <row r="897" spans="1:29" ht="15" x14ac:dyDescent="0.3">
      <c r="A897" s="145"/>
      <c r="B897" s="145"/>
      <c r="C897" s="132"/>
      <c r="D897" s="132"/>
      <c r="E897" s="132"/>
      <c r="F897" s="132"/>
      <c r="G897" s="132"/>
      <c r="H897" s="132"/>
      <c r="I897" s="146"/>
      <c r="J897" s="132"/>
      <c r="K897" s="132"/>
      <c r="L897" s="132"/>
      <c r="M897" s="132"/>
      <c r="N897" s="132"/>
      <c r="O897" s="132"/>
      <c r="P897" s="132"/>
      <c r="Q897" s="132"/>
      <c r="R897" s="132"/>
      <c r="S897" s="132"/>
      <c r="T897" s="132"/>
      <c r="U897" s="132"/>
      <c r="V897" s="132"/>
      <c r="W897" s="132"/>
      <c r="X897" s="132"/>
      <c r="Y897" s="132"/>
      <c r="Z897" s="132"/>
      <c r="AA897" s="132"/>
      <c r="AB897" s="132"/>
      <c r="AC897" s="132"/>
    </row>
    <row r="898" spans="1:29" ht="15" x14ac:dyDescent="0.3">
      <c r="A898" s="145"/>
      <c r="B898" s="145"/>
      <c r="C898" s="132"/>
      <c r="D898" s="132"/>
      <c r="E898" s="132"/>
      <c r="F898" s="132"/>
      <c r="G898" s="132"/>
      <c r="H898" s="132"/>
      <c r="I898" s="146"/>
      <c r="J898" s="132"/>
      <c r="K898" s="132"/>
      <c r="L898" s="132"/>
      <c r="M898" s="132"/>
      <c r="N898" s="132"/>
      <c r="O898" s="132"/>
      <c r="P898" s="132"/>
      <c r="Q898" s="132"/>
      <c r="R898" s="132"/>
      <c r="S898" s="132"/>
      <c r="T898" s="132"/>
      <c r="U898" s="132"/>
      <c r="V898" s="132"/>
      <c r="W898" s="132"/>
      <c r="X898" s="132"/>
      <c r="Y898" s="132"/>
      <c r="Z898" s="132"/>
      <c r="AA898" s="132"/>
      <c r="AB898" s="132"/>
      <c r="AC898" s="132"/>
    </row>
    <row r="899" spans="1:29" ht="15" x14ac:dyDescent="0.3">
      <c r="A899" s="145"/>
      <c r="B899" s="145"/>
      <c r="C899" s="132"/>
      <c r="D899" s="132"/>
      <c r="E899" s="132"/>
      <c r="F899" s="132"/>
      <c r="G899" s="132"/>
      <c r="H899" s="132"/>
      <c r="I899" s="146"/>
      <c r="J899" s="132"/>
      <c r="K899" s="132"/>
      <c r="L899" s="132"/>
      <c r="M899" s="132"/>
      <c r="N899" s="132"/>
      <c r="O899" s="132"/>
      <c r="P899" s="132"/>
      <c r="Q899" s="132"/>
      <c r="R899" s="132"/>
      <c r="S899" s="132"/>
      <c r="T899" s="132"/>
      <c r="U899" s="132"/>
      <c r="V899" s="132"/>
      <c r="W899" s="132"/>
      <c r="X899" s="132"/>
      <c r="Y899" s="132"/>
      <c r="Z899" s="132"/>
      <c r="AA899" s="132"/>
      <c r="AB899" s="132"/>
      <c r="AC899" s="132"/>
    </row>
    <row r="900" spans="1:29" ht="15" x14ac:dyDescent="0.3">
      <c r="A900" s="145"/>
      <c r="B900" s="145"/>
      <c r="C900" s="132"/>
      <c r="D900" s="132"/>
      <c r="E900" s="132"/>
      <c r="F900" s="132"/>
      <c r="G900" s="132"/>
      <c r="H900" s="132"/>
      <c r="I900" s="146"/>
      <c r="J900" s="132"/>
      <c r="K900" s="132"/>
      <c r="L900" s="132"/>
      <c r="M900" s="132"/>
      <c r="N900" s="132"/>
      <c r="O900" s="132"/>
      <c r="P900" s="132"/>
      <c r="Q900" s="132"/>
      <c r="R900" s="132"/>
      <c r="S900" s="132"/>
      <c r="T900" s="132"/>
      <c r="U900" s="132"/>
      <c r="V900" s="132"/>
      <c r="W900" s="132"/>
      <c r="X900" s="132"/>
      <c r="Y900" s="132"/>
      <c r="Z900" s="132"/>
      <c r="AA900" s="132"/>
      <c r="AB900" s="132"/>
      <c r="AC900" s="132"/>
    </row>
    <row r="901" spans="1:29" ht="15" x14ac:dyDescent="0.3">
      <c r="A901" s="145"/>
      <c r="B901" s="145"/>
      <c r="C901" s="132"/>
      <c r="D901" s="132"/>
      <c r="E901" s="132"/>
      <c r="F901" s="132"/>
      <c r="G901" s="132"/>
      <c r="H901" s="132"/>
      <c r="I901" s="146"/>
      <c r="J901" s="132"/>
      <c r="K901" s="132"/>
      <c r="L901" s="132"/>
      <c r="M901" s="132"/>
      <c r="N901" s="132"/>
      <c r="O901" s="132"/>
      <c r="P901" s="132"/>
      <c r="Q901" s="132"/>
      <c r="R901" s="132"/>
      <c r="S901" s="132"/>
      <c r="T901" s="132"/>
      <c r="U901" s="132"/>
      <c r="V901" s="132"/>
      <c r="W901" s="132"/>
      <c r="X901" s="132"/>
      <c r="Y901" s="132"/>
      <c r="Z901" s="132"/>
      <c r="AA901" s="132"/>
      <c r="AB901" s="132"/>
      <c r="AC901" s="132"/>
    </row>
    <row r="902" spans="1:29" ht="15" x14ac:dyDescent="0.3">
      <c r="A902" s="145"/>
      <c r="B902" s="145"/>
      <c r="C902" s="132"/>
      <c r="D902" s="132"/>
      <c r="E902" s="132"/>
      <c r="F902" s="132"/>
      <c r="G902" s="132"/>
      <c r="H902" s="132"/>
      <c r="I902" s="146"/>
      <c r="J902" s="132"/>
      <c r="K902" s="132"/>
      <c r="L902" s="132"/>
      <c r="M902" s="132"/>
      <c r="N902" s="132"/>
      <c r="O902" s="132"/>
      <c r="P902" s="132"/>
      <c r="Q902" s="132"/>
      <c r="R902" s="132"/>
      <c r="S902" s="132"/>
      <c r="T902" s="132"/>
      <c r="U902" s="132"/>
      <c r="V902" s="132"/>
      <c r="W902" s="132"/>
      <c r="X902" s="132"/>
      <c r="Y902" s="132"/>
      <c r="Z902" s="132"/>
      <c r="AA902" s="132"/>
      <c r="AB902" s="132"/>
      <c r="AC902" s="132"/>
    </row>
    <row r="903" spans="1:29" ht="15" x14ac:dyDescent="0.3">
      <c r="A903" s="145"/>
      <c r="B903" s="145"/>
      <c r="C903" s="132"/>
      <c r="D903" s="132"/>
      <c r="E903" s="132"/>
      <c r="F903" s="132"/>
      <c r="G903" s="132"/>
      <c r="H903" s="132"/>
      <c r="I903" s="146"/>
      <c r="J903" s="132"/>
      <c r="K903" s="132"/>
      <c r="L903" s="132"/>
      <c r="M903" s="132"/>
      <c r="N903" s="132"/>
      <c r="O903" s="132"/>
      <c r="P903" s="132"/>
      <c r="Q903" s="132"/>
      <c r="R903" s="132"/>
      <c r="S903" s="132"/>
      <c r="T903" s="132"/>
      <c r="U903" s="132"/>
      <c r="V903" s="132"/>
      <c r="W903" s="132"/>
      <c r="X903" s="132"/>
      <c r="Y903" s="132"/>
      <c r="Z903" s="132"/>
      <c r="AA903" s="132"/>
      <c r="AB903" s="132"/>
      <c r="AC903" s="132"/>
    </row>
    <row r="904" spans="1:29" ht="15" x14ac:dyDescent="0.3">
      <c r="A904" s="145"/>
      <c r="B904" s="145"/>
      <c r="C904" s="132"/>
      <c r="D904" s="132"/>
      <c r="E904" s="132"/>
      <c r="F904" s="132"/>
      <c r="G904" s="132"/>
      <c r="H904" s="132"/>
      <c r="I904" s="146"/>
      <c r="J904" s="132"/>
      <c r="K904" s="132"/>
      <c r="L904" s="132"/>
      <c r="M904" s="132"/>
      <c r="N904" s="132"/>
      <c r="O904" s="132"/>
      <c r="P904" s="132"/>
      <c r="Q904" s="132"/>
      <c r="R904" s="132"/>
      <c r="S904" s="132"/>
      <c r="T904" s="132"/>
      <c r="U904" s="132"/>
      <c r="V904" s="132"/>
      <c r="W904" s="132"/>
      <c r="X904" s="132"/>
      <c r="Y904" s="132"/>
      <c r="Z904" s="132"/>
      <c r="AA904" s="132"/>
      <c r="AB904" s="132"/>
      <c r="AC904" s="132"/>
    </row>
    <row r="905" spans="1:29" ht="15" x14ac:dyDescent="0.3">
      <c r="A905" s="145"/>
      <c r="B905" s="145"/>
      <c r="C905" s="132"/>
      <c r="D905" s="132"/>
      <c r="E905" s="132"/>
      <c r="F905" s="132"/>
      <c r="G905" s="132"/>
      <c r="H905" s="132"/>
      <c r="I905" s="146"/>
      <c r="J905" s="132"/>
      <c r="K905" s="132"/>
      <c r="L905" s="132"/>
      <c r="M905" s="132"/>
      <c r="N905" s="132"/>
      <c r="O905" s="132"/>
      <c r="P905" s="132"/>
      <c r="Q905" s="132"/>
      <c r="R905" s="132"/>
      <c r="S905" s="132"/>
      <c r="T905" s="132"/>
      <c r="U905" s="132"/>
      <c r="V905" s="132"/>
      <c r="W905" s="132"/>
      <c r="X905" s="132"/>
      <c r="Y905" s="132"/>
      <c r="Z905" s="132"/>
      <c r="AA905" s="132"/>
      <c r="AB905" s="132"/>
      <c r="AC905" s="132"/>
    </row>
    <row r="906" spans="1:29" ht="15" x14ac:dyDescent="0.3">
      <c r="A906" s="145"/>
      <c r="B906" s="145"/>
      <c r="C906" s="132"/>
      <c r="D906" s="132"/>
      <c r="E906" s="132"/>
      <c r="F906" s="132"/>
      <c r="G906" s="132"/>
      <c r="H906" s="132"/>
      <c r="I906" s="146"/>
      <c r="J906" s="132"/>
      <c r="K906" s="132"/>
      <c r="L906" s="132"/>
      <c r="M906" s="132"/>
      <c r="N906" s="132"/>
      <c r="O906" s="132"/>
      <c r="P906" s="132"/>
      <c r="Q906" s="132"/>
      <c r="R906" s="132"/>
      <c r="S906" s="132"/>
      <c r="T906" s="132"/>
      <c r="U906" s="132"/>
      <c r="V906" s="132"/>
      <c r="W906" s="132"/>
      <c r="X906" s="132"/>
      <c r="Y906" s="132"/>
      <c r="Z906" s="132"/>
      <c r="AA906" s="132"/>
      <c r="AB906" s="132"/>
      <c r="AC906" s="132"/>
    </row>
    <row r="907" spans="1:29" ht="15" x14ac:dyDescent="0.3">
      <c r="A907" s="145"/>
      <c r="B907" s="145"/>
      <c r="C907" s="132"/>
      <c r="D907" s="132"/>
      <c r="E907" s="132"/>
      <c r="F907" s="132"/>
      <c r="G907" s="132"/>
      <c r="H907" s="132"/>
      <c r="I907" s="146"/>
      <c r="J907" s="132"/>
      <c r="K907" s="132"/>
      <c r="L907" s="132"/>
      <c r="M907" s="132"/>
      <c r="N907" s="132"/>
      <c r="O907" s="132"/>
      <c r="P907" s="132"/>
      <c r="Q907" s="132"/>
      <c r="R907" s="132"/>
      <c r="S907" s="132"/>
      <c r="T907" s="132"/>
      <c r="U907" s="132"/>
      <c r="V907" s="132"/>
      <c r="W907" s="132"/>
      <c r="X907" s="132"/>
      <c r="Y907" s="132"/>
      <c r="Z907" s="132"/>
      <c r="AA907" s="132"/>
      <c r="AB907" s="132"/>
      <c r="AC907" s="132"/>
    </row>
    <row r="908" spans="1:29" ht="15" x14ac:dyDescent="0.3">
      <c r="A908" s="145"/>
      <c r="B908" s="145"/>
      <c r="C908" s="132"/>
      <c r="D908" s="132"/>
      <c r="E908" s="132"/>
      <c r="F908" s="132"/>
      <c r="G908" s="132"/>
      <c r="H908" s="132"/>
      <c r="I908" s="146"/>
      <c r="J908" s="132"/>
      <c r="K908" s="132"/>
      <c r="L908" s="132"/>
      <c r="M908" s="132"/>
      <c r="N908" s="132"/>
      <c r="O908" s="132"/>
      <c r="P908" s="132"/>
      <c r="Q908" s="132"/>
      <c r="R908" s="132"/>
      <c r="S908" s="132"/>
      <c r="T908" s="132"/>
      <c r="U908" s="132"/>
      <c r="V908" s="132"/>
      <c r="W908" s="132"/>
      <c r="X908" s="132"/>
      <c r="Y908" s="132"/>
      <c r="Z908" s="132"/>
      <c r="AA908" s="132"/>
      <c r="AB908" s="132"/>
      <c r="AC908" s="132"/>
    </row>
    <row r="909" spans="1:29" ht="15" x14ac:dyDescent="0.3">
      <c r="A909" s="145"/>
      <c r="B909" s="145"/>
      <c r="C909" s="132"/>
      <c r="D909" s="132"/>
      <c r="E909" s="132"/>
      <c r="F909" s="132"/>
      <c r="G909" s="132"/>
      <c r="H909" s="132"/>
      <c r="I909" s="146"/>
      <c r="J909" s="132"/>
      <c r="K909" s="132"/>
      <c r="L909" s="132"/>
      <c r="M909" s="132"/>
      <c r="N909" s="132"/>
      <c r="O909" s="132"/>
      <c r="P909" s="132"/>
      <c r="Q909" s="132"/>
      <c r="R909" s="132"/>
      <c r="S909" s="132"/>
      <c r="T909" s="132"/>
      <c r="U909" s="132"/>
      <c r="V909" s="132"/>
      <c r="W909" s="132"/>
      <c r="X909" s="132"/>
      <c r="Y909" s="132"/>
      <c r="Z909" s="132"/>
      <c r="AA909" s="132"/>
      <c r="AB909" s="132"/>
      <c r="AC909" s="132"/>
    </row>
    <row r="910" spans="1:29" ht="15" x14ac:dyDescent="0.3">
      <c r="A910" s="145"/>
      <c r="B910" s="145"/>
      <c r="C910" s="132"/>
      <c r="D910" s="132"/>
      <c r="E910" s="132"/>
      <c r="F910" s="132"/>
      <c r="G910" s="132"/>
      <c r="H910" s="132"/>
      <c r="I910" s="146"/>
      <c r="J910" s="132"/>
      <c r="K910" s="132"/>
      <c r="L910" s="132"/>
      <c r="M910" s="132"/>
      <c r="N910" s="132"/>
      <c r="O910" s="132"/>
      <c r="P910" s="132"/>
      <c r="Q910" s="132"/>
      <c r="R910" s="132"/>
      <c r="S910" s="132"/>
      <c r="T910" s="132"/>
      <c r="U910" s="132"/>
      <c r="V910" s="132"/>
      <c r="W910" s="132"/>
      <c r="X910" s="132"/>
      <c r="Y910" s="132"/>
      <c r="Z910" s="132"/>
      <c r="AA910" s="132"/>
      <c r="AB910" s="132"/>
      <c r="AC910" s="132"/>
    </row>
    <row r="911" spans="1:29" ht="15" x14ac:dyDescent="0.3">
      <c r="A911" s="145"/>
      <c r="B911" s="145"/>
      <c r="C911" s="132"/>
      <c r="D911" s="132"/>
      <c r="E911" s="132"/>
      <c r="F911" s="132"/>
      <c r="G911" s="132"/>
      <c r="H911" s="132"/>
      <c r="I911" s="146"/>
      <c r="J911" s="132"/>
      <c r="K911" s="132"/>
      <c r="L911" s="132"/>
      <c r="M911" s="132"/>
      <c r="N911" s="132"/>
      <c r="O911" s="132"/>
      <c r="P911" s="132"/>
      <c r="Q911" s="132"/>
      <c r="R911" s="132"/>
      <c r="S911" s="132"/>
      <c r="T911" s="132"/>
      <c r="U911" s="132"/>
      <c r="V911" s="132"/>
      <c r="W911" s="132"/>
      <c r="X911" s="132"/>
      <c r="Y911" s="132"/>
      <c r="Z911" s="132"/>
      <c r="AA911" s="132"/>
      <c r="AB911" s="132"/>
      <c r="AC911" s="132"/>
    </row>
    <row r="912" spans="1:29" ht="15" x14ac:dyDescent="0.3">
      <c r="A912" s="145"/>
      <c r="B912" s="145"/>
      <c r="C912" s="132"/>
      <c r="D912" s="132"/>
      <c r="E912" s="132"/>
      <c r="F912" s="132"/>
      <c r="G912" s="132"/>
      <c r="H912" s="132"/>
      <c r="I912" s="146"/>
      <c r="J912" s="132"/>
      <c r="K912" s="132"/>
      <c r="L912" s="132"/>
      <c r="M912" s="132"/>
      <c r="N912" s="132"/>
      <c r="O912" s="132"/>
      <c r="P912" s="132"/>
      <c r="Q912" s="132"/>
      <c r="R912" s="132"/>
      <c r="S912" s="132"/>
      <c r="T912" s="132"/>
      <c r="U912" s="132"/>
      <c r="V912" s="132"/>
      <c r="W912" s="132"/>
      <c r="X912" s="132"/>
      <c r="Y912" s="132"/>
      <c r="Z912" s="132"/>
      <c r="AA912" s="132"/>
      <c r="AB912" s="132"/>
      <c r="AC912" s="132"/>
    </row>
    <row r="913" spans="1:29" ht="15" x14ac:dyDescent="0.3">
      <c r="A913" s="145"/>
      <c r="B913" s="145"/>
      <c r="C913" s="132"/>
      <c r="D913" s="132"/>
      <c r="E913" s="132"/>
      <c r="F913" s="132"/>
      <c r="G913" s="132"/>
      <c r="H913" s="132"/>
      <c r="I913" s="146"/>
      <c r="J913" s="132"/>
      <c r="K913" s="132"/>
      <c r="L913" s="132"/>
      <c r="M913" s="132"/>
      <c r="N913" s="132"/>
      <c r="O913" s="132"/>
      <c r="P913" s="132"/>
      <c r="Q913" s="132"/>
      <c r="R913" s="132"/>
      <c r="S913" s="132"/>
      <c r="T913" s="132"/>
      <c r="U913" s="132"/>
      <c r="V913" s="132"/>
      <c r="W913" s="132"/>
      <c r="X913" s="132"/>
      <c r="Y913" s="132"/>
      <c r="Z913" s="132"/>
      <c r="AA913" s="132"/>
      <c r="AB913" s="132"/>
      <c r="AC913" s="132"/>
    </row>
    <row r="914" spans="1:29" ht="15" x14ac:dyDescent="0.3">
      <c r="A914" s="145"/>
      <c r="B914" s="145"/>
      <c r="C914" s="132"/>
      <c r="D914" s="132"/>
      <c r="E914" s="132"/>
      <c r="F914" s="132"/>
      <c r="G914" s="132"/>
      <c r="H914" s="132"/>
      <c r="I914" s="146"/>
      <c r="J914" s="132"/>
      <c r="K914" s="132"/>
      <c r="L914" s="132"/>
      <c r="M914" s="132"/>
      <c r="N914" s="132"/>
      <c r="O914" s="132"/>
      <c r="P914" s="132"/>
      <c r="Q914" s="132"/>
      <c r="R914" s="132"/>
      <c r="S914" s="132"/>
      <c r="T914" s="132"/>
      <c r="U914" s="132"/>
      <c r="V914" s="132"/>
      <c r="W914" s="132"/>
      <c r="X914" s="132"/>
      <c r="Y914" s="132"/>
      <c r="Z914" s="132"/>
      <c r="AA914" s="132"/>
      <c r="AB914" s="132"/>
      <c r="AC914" s="132"/>
    </row>
    <row r="915" spans="1:29" ht="15" x14ac:dyDescent="0.3">
      <c r="A915" s="145"/>
      <c r="B915" s="145"/>
      <c r="C915" s="132"/>
      <c r="D915" s="132"/>
      <c r="E915" s="132"/>
      <c r="F915" s="132"/>
      <c r="G915" s="132"/>
      <c r="H915" s="132"/>
      <c r="I915" s="146"/>
      <c r="J915" s="132"/>
      <c r="K915" s="132"/>
      <c r="L915" s="132"/>
      <c r="M915" s="132"/>
      <c r="N915" s="132"/>
      <c r="O915" s="132"/>
      <c r="P915" s="132"/>
      <c r="Q915" s="132"/>
      <c r="R915" s="132"/>
      <c r="S915" s="132"/>
      <c r="T915" s="132"/>
      <c r="U915" s="132"/>
      <c r="V915" s="132"/>
      <c r="W915" s="132"/>
      <c r="X915" s="132"/>
      <c r="Y915" s="132"/>
      <c r="Z915" s="132"/>
      <c r="AA915" s="132"/>
      <c r="AB915" s="132"/>
      <c r="AC915" s="132"/>
    </row>
    <row r="916" spans="1:29" ht="15" x14ac:dyDescent="0.3">
      <c r="A916" s="145"/>
      <c r="B916" s="145"/>
      <c r="C916" s="132"/>
      <c r="D916" s="132"/>
      <c r="E916" s="132"/>
      <c r="F916" s="132"/>
      <c r="G916" s="132"/>
      <c r="H916" s="132"/>
      <c r="I916" s="146"/>
      <c r="J916" s="132"/>
      <c r="K916" s="132"/>
      <c r="L916" s="132"/>
      <c r="M916" s="132"/>
      <c r="N916" s="132"/>
      <c r="O916" s="132"/>
      <c r="P916" s="132"/>
      <c r="Q916" s="132"/>
      <c r="R916" s="132"/>
      <c r="S916" s="132"/>
      <c r="T916" s="132"/>
      <c r="U916" s="132"/>
      <c r="V916" s="132"/>
      <c r="W916" s="132"/>
      <c r="X916" s="132"/>
      <c r="Y916" s="132"/>
      <c r="Z916" s="132"/>
      <c r="AA916" s="132"/>
      <c r="AB916" s="132"/>
      <c r="AC916" s="132"/>
    </row>
    <row r="917" spans="1:29" ht="15" x14ac:dyDescent="0.3">
      <c r="A917" s="145"/>
      <c r="B917" s="145"/>
      <c r="C917" s="132"/>
      <c r="D917" s="132"/>
      <c r="E917" s="132"/>
      <c r="F917" s="132"/>
      <c r="G917" s="132"/>
      <c r="H917" s="132"/>
      <c r="I917" s="146"/>
      <c r="J917" s="132"/>
      <c r="K917" s="132"/>
      <c r="L917" s="132"/>
      <c r="M917" s="132"/>
      <c r="N917" s="132"/>
      <c r="O917" s="132"/>
      <c r="P917" s="132"/>
      <c r="Q917" s="132"/>
      <c r="R917" s="132"/>
      <c r="S917" s="132"/>
      <c r="T917" s="132"/>
      <c r="U917" s="132"/>
      <c r="V917" s="132"/>
      <c r="W917" s="132"/>
      <c r="X917" s="132"/>
      <c r="Y917" s="132"/>
      <c r="Z917" s="132"/>
      <c r="AA917" s="132"/>
      <c r="AB917" s="132"/>
      <c r="AC917" s="132"/>
    </row>
    <row r="918" spans="1:29" ht="15" x14ac:dyDescent="0.3">
      <c r="A918" s="145"/>
      <c r="B918" s="145"/>
      <c r="C918" s="132"/>
      <c r="D918" s="132"/>
      <c r="E918" s="132"/>
      <c r="F918" s="132"/>
      <c r="G918" s="132"/>
      <c r="H918" s="132"/>
      <c r="I918" s="146"/>
      <c r="J918" s="132"/>
      <c r="K918" s="132"/>
      <c r="L918" s="132"/>
      <c r="M918" s="132"/>
      <c r="N918" s="132"/>
      <c r="O918" s="132"/>
      <c r="P918" s="132"/>
      <c r="Q918" s="132"/>
      <c r="R918" s="132"/>
      <c r="S918" s="132"/>
      <c r="T918" s="132"/>
      <c r="U918" s="132"/>
      <c r="V918" s="132"/>
      <c r="W918" s="132"/>
      <c r="X918" s="132"/>
      <c r="Y918" s="132"/>
      <c r="Z918" s="132"/>
      <c r="AA918" s="132"/>
      <c r="AB918" s="132"/>
      <c r="AC918" s="132"/>
    </row>
    <row r="919" spans="1:29" ht="15" x14ac:dyDescent="0.3">
      <c r="A919" s="145"/>
      <c r="B919" s="145"/>
      <c r="C919" s="132"/>
      <c r="D919" s="132"/>
      <c r="E919" s="132"/>
      <c r="F919" s="132"/>
      <c r="G919" s="132"/>
      <c r="H919" s="132"/>
      <c r="I919" s="146"/>
      <c r="J919" s="132"/>
      <c r="K919" s="132"/>
      <c r="L919" s="132"/>
      <c r="M919" s="132"/>
      <c r="N919" s="132"/>
      <c r="O919" s="132"/>
      <c r="P919" s="132"/>
      <c r="Q919" s="132"/>
      <c r="R919" s="132"/>
      <c r="S919" s="132"/>
      <c r="T919" s="132"/>
      <c r="U919" s="132"/>
      <c r="V919" s="132"/>
      <c r="W919" s="132"/>
      <c r="X919" s="132"/>
      <c r="Y919" s="132"/>
      <c r="Z919" s="132"/>
      <c r="AA919" s="132"/>
      <c r="AB919" s="132"/>
      <c r="AC919" s="132"/>
    </row>
    <row r="920" spans="1:29" ht="15" x14ac:dyDescent="0.3">
      <c r="A920" s="145"/>
      <c r="B920" s="145"/>
      <c r="C920" s="132"/>
      <c r="D920" s="132"/>
      <c r="E920" s="132"/>
      <c r="F920" s="132"/>
      <c r="G920" s="132"/>
      <c r="H920" s="132"/>
      <c r="I920" s="146"/>
      <c r="J920" s="132"/>
      <c r="K920" s="132"/>
      <c r="L920" s="132"/>
      <c r="M920" s="132"/>
      <c r="N920" s="132"/>
      <c r="O920" s="132"/>
      <c r="P920" s="132"/>
      <c r="Q920" s="132"/>
      <c r="R920" s="132"/>
      <c r="S920" s="132"/>
      <c r="T920" s="132"/>
      <c r="U920" s="132"/>
      <c r="V920" s="132"/>
      <c r="W920" s="132"/>
      <c r="X920" s="132"/>
      <c r="Y920" s="132"/>
      <c r="Z920" s="132"/>
      <c r="AA920" s="132"/>
      <c r="AB920" s="132"/>
      <c r="AC920" s="132"/>
    </row>
    <row r="921" spans="1:29" ht="15" x14ac:dyDescent="0.3">
      <c r="A921" s="145"/>
      <c r="B921" s="145"/>
      <c r="C921" s="132"/>
      <c r="D921" s="132"/>
      <c r="E921" s="132"/>
      <c r="F921" s="132"/>
      <c r="G921" s="132"/>
      <c r="H921" s="132"/>
      <c r="I921" s="146"/>
      <c r="J921" s="132"/>
      <c r="K921" s="132"/>
      <c r="L921" s="132"/>
      <c r="M921" s="132"/>
      <c r="N921" s="132"/>
      <c r="O921" s="132"/>
      <c r="P921" s="132"/>
      <c r="Q921" s="132"/>
      <c r="R921" s="132"/>
      <c r="S921" s="132"/>
      <c r="T921" s="132"/>
      <c r="U921" s="132"/>
      <c r="V921" s="132"/>
      <c r="W921" s="132"/>
      <c r="X921" s="132"/>
      <c r="Y921" s="132"/>
      <c r="Z921" s="132"/>
      <c r="AA921" s="132"/>
      <c r="AB921" s="132"/>
      <c r="AC921" s="132"/>
    </row>
    <row r="922" spans="1:29" ht="15" x14ac:dyDescent="0.3">
      <c r="A922" s="145"/>
      <c r="B922" s="145"/>
      <c r="C922" s="132"/>
      <c r="D922" s="132"/>
      <c r="E922" s="132"/>
      <c r="F922" s="132"/>
      <c r="G922" s="132"/>
      <c r="H922" s="132"/>
      <c r="I922" s="146"/>
      <c r="J922" s="132"/>
      <c r="K922" s="132"/>
      <c r="L922" s="132"/>
      <c r="M922" s="132"/>
      <c r="N922" s="132"/>
      <c r="O922" s="132"/>
      <c r="P922" s="132"/>
      <c r="Q922" s="132"/>
      <c r="R922" s="132"/>
      <c r="S922" s="132"/>
      <c r="T922" s="132"/>
      <c r="U922" s="132"/>
      <c r="V922" s="132"/>
      <c r="W922" s="132"/>
      <c r="X922" s="132"/>
      <c r="Y922" s="132"/>
      <c r="Z922" s="132"/>
      <c r="AA922" s="132"/>
      <c r="AB922" s="132"/>
      <c r="AC922" s="132"/>
    </row>
    <row r="923" spans="1:29" ht="15" x14ac:dyDescent="0.3">
      <c r="A923" s="145"/>
      <c r="B923" s="145"/>
      <c r="C923" s="132"/>
      <c r="D923" s="132"/>
      <c r="E923" s="132"/>
      <c r="F923" s="132"/>
      <c r="G923" s="132"/>
      <c r="H923" s="132"/>
      <c r="I923" s="146"/>
      <c r="J923" s="132"/>
      <c r="K923" s="132"/>
      <c r="L923" s="132"/>
      <c r="M923" s="132"/>
      <c r="N923" s="132"/>
      <c r="O923" s="132"/>
      <c r="P923" s="132"/>
      <c r="Q923" s="132"/>
      <c r="R923" s="132"/>
      <c r="S923" s="132"/>
      <c r="T923" s="132"/>
      <c r="U923" s="132"/>
      <c r="V923" s="132"/>
      <c r="W923" s="132"/>
      <c r="X923" s="132"/>
      <c r="Y923" s="132"/>
      <c r="Z923" s="132"/>
      <c r="AA923" s="132"/>
      <c r="AB923" s="132"/>
      <c r="AC923" s="132"/>
    </row>
    <row r="924" spans="1:29" ht="15" x14ac:dyDescent="0.3">
      <c r="A924" s="145"/>
      <c r="B924" s="145"/>
      <c r="C924" s="132"/>
      <c r="D924" s="132"/>
      <c r="E924" s="132"/>
      <c r="F924" s="132"/>
      <c r="G924" s="132"/>
      <c r="H924" s="132"/>
      <c r="I924" s="146"/>
      <c r="J924" s="132"/>
      <c r="K924" s="132"/>
      <c r="L924" s="132"/>
      <c r="M924" s="132"/>
      <c r="N924" s="132"/>
      <c r="O924" s="132"/>
      <c r="P924" s="132"/>
      <c r="Q924" s="132"/>
      <c r="R924" s="132"/>
      <c r="S924" s="132"/>
      <c r="T924" s="132"/>
      <c r="U924" s="132"/>
      <c r="V924" s="132"/>
      <c r="W924" s="132"/>
      <c r="X924" s="132"/>
      <c r="Y924" s="132"/>
      <c r="Z924" s="132"/>
      <c r="AA924" s="132"/>
      <c r="AB924" s="132"/>
      <c r="AC924" s="132"/>
    </row>
    <row r="925" spans="1:29" ht="15" x14ac:dyDescent="0.3">
      <c r="A925" s="145"/>
      <c r="B925" s="145"/>
      <c r="C925" s="132"/>
      <c r="D925" s="132"/>
      <c r="E925" s="132"/>
      <c r="F925" s="132"/>
      <c r="G925" s="132"/>
      <c r="H925" s="132"/>
      <c r="I925" s="146"/>
      <c r="J925" s="132"/>
      <c r="K925" s="132"/>
      <c r="L925" s="132"/>
      <c r="M925" s="132"/>
      <c r="N925" s="132"/>
      <c r="O925" s="132"/>
      <c r="P925" s="132"/>
      <c r="Q925" s="132"/>
      <c r="R925" s="132"/>
      <c r="S925" s="132"/>
      <c r="T925" s="132"/>
      <c r="U925" s="132"/>
      <c r="V925" s="132"/>
      <c r="W925" s="132"/>
      <c r="X925" s="132"/>
      <c r="Y925" s="132"/>
      <c r="Z925" s="132"/>
      <c r="AA925" s="132"/>
      <c r="AB925" s="132"/>
      <c r="AC925" s="132"/>
    </row>
    <row r="926" spans="1:29" ht="15" x14ac:dyDescent="0.3">
      <c r="A926" s="145"/>
      <c r="B926" s="145"/>
      <c r="C926" s="132"/>
      <c r="D926" s="132"/>
      <c r="E926" s="132"/>
      <c r="F926" s="132"/>
      <c r="G926" s="132"/>
      <c r="H926" s="132"/>
      <c r="I926" s="146"/>
      <c r="J926" s="132"/>
      <c r="K926" s="132"/>
      <c r="L926" s="132"/>
      <c r="M926" s="132"/>
      <c r="N926" s="132"/>
      <c r="O926" s="132"/>
      <c r="P926" s="132"/>
      <c r="Q926" s="132"/>
      <c r="R926" s="132"/>
      <c r="S926" s="132"/>
      <c r="T926" s="132"/>
      <c r="U926" s="132"/>
      <c r="V926" s="132"/>
      <c r="W926" s="132"/>
      <c r="X926" s="132"/>
      <c r="Y926" s="132"/>
      <c r="Z926" s="132"/>
      <c r="AA926" s="132"/>
      <c r="AB926" s="132"/>
      <c r="AC926" s="132"/>
    </row>
    <row r="927" spans="1:29" ht="15" x14ac:dyDescent="0.3">
      <c r="A927" s="145"/>
      <c r="B927" s="145"/>
      <c r="C927" s="132"/>
      <c r="D927" s="132"/>
      <c r="E927" s="132"/>
      <c r="F927" s="132"/>
      <c r="G927" s="132"/>
      <c r="H927" s="132"/>
      <c r="I927" s="146"/>
      <c r="J927" s="132"/>
      <c r="K927" s="132"/>
      <c r="L927" s="132"/>
      <c r="M927" s="132"/>
      <c r="N927" s="132"/>
      <c r="O927" s="132"/>
      <c r="P927" s="132"/>
      <c r="Q927" s="132"/>
      <c r="R927" s="132"/>
      <c r="S927" s="132"/>
      <c r="T927" s="132"/>
      <c r="U927" s="132"/>
      <c r="V927" s="132"/>
      <c r="W927" s="132"/>
      <c r="X927" s="132"/>
      <c r="Y927" s="132"/>
      <c r="Z927" s="132"/>
      <c r="AA927" s="132"/>
      <c r="AB927" s="132"/>
      <c r="AC927" s="132"/>
    </row>
    <row r="928" spans="1:29" ht="15" x14ac:dyDescent="0.3">
      <c r="A928" s="145"/>
      <c r="B928" s="145"/>
      <c r="C928" s="132"/>
      <c r="D928" s="132"/>
      <c r="E928" s="132"/>
      <c r="F928" s="132"/>
      <c r="G928" s="132"/>
      <c r="H928" s="132"/>
      <c r="I928" s="146"/>
      <c r="J928" s="132"/>
      <c r="K928" s="132"/>
      <c r="L928" s="132"/>
      <c r="M928" s="132"/>
      <c r="N928" s="132"/>
      <c r="O928" s="132"/>
      <c r="P928" s="132"/>
      <c r="Q928" s="132"/>
      <c r="R928" s="132"/>
      <c r="S928" s="132"/>
      <c r="T928" s="132"/>
      <c r="U928" s="132"/>
      <c r="V928" s="132"/>
      <c r="W928" s="132"/>
      <c r="X928" s="132"/>
      <c r="Y928" s="132"/>
      <c r="Z928" s="132"/>
      <c r="AA928" s="132"/>
      <c r="AB928" s="132"/>
      <c r="AC928" s="132"/>
    </row>
    <row r="929" spans="1:29" ht="15" x14ac:dyDescent="0.3">
      <c r="A929" s="145"/>
      <c r="B929" s="145"/>
      <c r="C929" s="132"/>
      <c r="D929" s="132"/>
      <c r="E929" s="132"/>
      <c r="F929" s="132"/>
      <c r="G929" s="132"/>
      <c r="H929" s="132"/>
      <c r="I929" s="146"/>
      <c r="J929" s="132"/>
      <c r="K929" s="132"/>
      <c r="L929" s="132"/>
      <c r="M929" s="132"/>
      <c r="N929" s="132"/>
      <c r="O929" s="132"/>
      <c r="P929" s="132"/>
      <c r="Q929" s="132"/>
      <c r="R929" s="132"/>
      <c r="S929" s="132"/>
      <c r="T929" s="132"/>
      <c r="U929" s="132"/>
      <c r="V929" s="132"/>
      <c r="W929" s="132"/>
      <c r="X929" s="132"/>
      <c r="Y929" s="132"/>
      <c r="Z929" s="132"/>
      <c r="AA929" s="132"/>
      <c r="AB929" s="132"/>
      <c r="AC929" s="132"/>
    </row>
    <row r="930" spans="1:29" ht="15" x14ac:dyDescent="0.3">
      <c r="A930" s="145"/>
      <c r="B930" s="145"/>
      <c r="C930" s="132"/>
      <c r="D930" s="132"/>
      <c r="E930" s="132"/>
      <c r="F930" s="132"/>
      <c r="G930" s="132"/>
      <c r="H930" s="132"/>
      <c r="I930" s="146"/>
      <c r="J930" s="132"/>
      <c r="K930" s="132"/>
      <c r="L930" s="132"/>
      <c r="M930" s="132"/>
      <c r="N930" s="132"/>
      <c r="O930" s="132"/>
      <c r="P930" s="132"/>
      <c r="Q930" s="132"/>
      <c r="R930" s="132"/>
      <c r="S930" s="132"/>
      <c r="T930" s="132"/>
      <c r="U930" s="132"/>
      <c r="V930" s="132"/>
      <c r="W930" s="132"/>
      <c r="X930" s="132"/>
      <c r="Y930" s="132"/>
      <c r="Z930" s="132"/>
      <c r="AA930" s="132"/>
      <c r="AB930" s="132"/>
      <c r="AC930" s="132"/>
    </row>
    <row r="931" spans="1:29" ht="15" x14ac:dyDescent="0.3">
      <c r="A931" s="145"/>
      <c r="B931" s="145"/>
      <c r="C931" s="132"/>
      <c r="D931" s="132"/>
      <c r="E931" s="132"/>
      <c r="F931" s="132"/>
      <c r="G931" s="132"/>
      <c r="H931" s="132"/>
      <c r="I931" s="146"/>
      <c r="J931" s="132"/>
      <c r="K931" s="132"/>
      <c r="L931" s="132"/>
      <c r="M931" s="132"/>
      <c r="N931" s="132"/>
      <c r="O931" s="132"/>
      <c r="P931" s="132"/>
      <c r="Q931" s="132"/>
      <c r="R931" s="132"/>
      <c r="S931" s="132"/>
      <c r="T931" s="132"/>
      <c r="U931" s="132"/>
      <c r="V931" s="132"/>
      <c r="W931" s="132"/>
      <c r="X931" s="132"/>
      <c r="Y931" s="132"/>
      <c r="Z931" s="132"/>
      <c r="AA931" s="132"/>
      <c r="AB931" s="132"/>
      <c r="AC931" s="132"/>
    </row>
    <row r="932" spans="1:29" ht="15" x14ac:dyDescent="0.3">
      <c r="A932" s="145"/>
      <c r="B932" s="145"/>
      <c r="C932" s="132"/>
      <c r="D932" s="132"/>
      <c r="E932" s="132"/>
      <c r="F932" s="132"/>
      <c r="G932" s="132"/>
      <c r="H932" s="132"/>
      <c r="I932" s="146"/>
      <c r="J932" s="132"/>
      <c r="K932" s="132"/>
      <c r="L932" s="132"/>
      <c r="M932" s="132"/>
      <c r="N932" s="132"/>
      <c r="O932" s="132"/>
      <c r="P932" s="132"/>
      <c r="Q932" s="132"/>
      <c r="R932" s="132"/>
      <c r="S932" s="132"/>
      <c r="T932" s="132"/>
      <c r="U932" s="132"/>
      <c r="V932" s="132"/>
      <c r="W932" s="132"/>
      <c r="X932" s="132"/>
      <c r="Y932" s="132"/>
      <c r="Z932" s="132"/>
      <c r="AA932" s="132"/>
      <c r="AB932" s="132"/>
      <c r="AC932" s="132"/>
    </row>
    <row r="933" spans="1:29" ht="15" x14ac:dyDescent="0.3">
      <c r="A933" s="145"/>
      <c r="B933" s="145"/>
      <c r="C933" s="132"/>
      <c r="D933" s="132"/>
      <c r="E933" s="132"/>
      <c r="F933" s="132"/>
      <c r="G933" s="132"/>
      <c r="H933" s="132"/>
      <c r="I933" s="146"/>
      <c r="J933" s="132"/>
      <c r="K933" s="132"/>
      <c r="L933" s="132"/>
      <c r="M933" s="132"/>
      <c r="N933" s="132"/>
      <c r="O933" s="132"/>
      <c r="P933" s="132"/>
      <c r="Q933" s="132"/>
      <c r="R933" s="132"/>
      <c r="S933" s="132"/>
      <c r="T933" s="132"/>
      <c r="U933" s="132"/>
      <c r="V933" s="132"/>
      <c r="W933" s="132"/>
      <c r="X933" s="132"/>
      <c r="Y933" s="132"/>
      <c r="Z933" s="132"/>
      <c r="AA933" s="132"/>
      <c r="AB933" s="132"/>
      <c r="AC933" s="132"/>
    </row>
    <row r="934" spans="1:29" ht="15" x14ac:dyDescent="0.3">
      <c r="A934" s="145"/>
      <c r="B934" s="145"/>
      <c r="C934" s="132"/>
      <c r="D934" s="132"/>
      <c r="E934" s="132"/>
      <c r="F934" s="132"/>
      <c r="G934" s="132"/>
      <c r="H934" s="132"/>
      <c r="I934" s="146"/>
      <c r="J934" s="132"/>
      <c r="K934" s="132"/>
      <c r="L934" s="132"/>
      <c r="M934" s="132"/>
      <c r="N934" s="132"/>
      <c r="O934" s="132"/>
      <c r="P934" s="132"/>
      <c r="Q934" s="132"/>
      <c r="R934" s="132"/>
      <c r="S934" s="132"/>
      <c r="T934" s="132"/>
      <c r="U934" s="132"/>
      <c r="V934" s="132"/>
      <c r="W934" s="132"/>
      <c r="X934" s="132"/>
      <c r="Y934" s="132"/>
      <c r="Z934" s="132"/>
      <c r="AA934" s="132"/>
      <c r="AB934" s="132"/>
      <c r="AC934" s="132"/>
    </row>
    <row r="935" spans="1:29" ht="15" x14ac:dyDescent="0.3">
      <c r="A935" s="145"/>
      <c r="B935" s="145"/>
      <c r="C935" s="132"/>
      <c r="D935" s="132"/>
      <c r="E935" s="132"/>
      <c r="F935" s="132"/>
      <c r="G935" s="132"/>
      <c r="H935" s="132"/>
      <c r="I935" s="146"/>
      <c r="J935" s="132"/>
      <c r="K935" s="132"/>
      <c r="L935" s="132"/>
      <c r="M935" s="132"/>
      <c r="N935" s="132"/>
      <c r="O935" s="132"/>
      <c r="P935" s="132"/>
      <c r="Q935" s="132"/>
      <c r="R935" s="132"/>
      <c r="S935" s="132"/>
      <c r="T935" s="132"/>
      <c r="U935" s="132"/>
      <c r="V935" s="132"/>
      <c r="W935" s="132"/>
      <c r="X935" s="132"/>
      <c r="Y935" s="132"/>
      <c r="Z935" s="132"/>
      <c r="AA935" s="132"/>
      <c r="AB935" s="132"/>
      <c r="AC935" s="132"/>
    </row>
    <row r="936" spans="1:29" ht="15" x14ac:dyDescent="0.3">
      <c r="A936" s="145"/>
      <c r="B936" s="145"/>
      <c r="C936" s="132"/>
      <c r="D936" s="132"/>
      <c r="E936" s="132"/>
      <c r="F936" s="132"/>
      <c r="G936" s="132"/>
      <c r="H936" s="132"/>
      <c r="I936" s="146"/>
      <c r="J936" s="132"/>
      <c r="K936" s="132"/>
      <c r="L936" s="132"/>
      <c r="M936" s="132"/>
      <c r="N936" s="132"/>
      <c r="O936" s="132"/>
      <c r="P936" s="132"/>
      <c r="Q936" s="132"/>
      <c r="R936" s="132"/>
      <c r="S936" s="132"/>
      <c r="T936" s="132"/>
      <c r="U936" s="132"/>
      <c r="V936" s="132"/>
      <c r="W936" s="132"/>
      <c r="X936" s="132"/>
      <c r="Y936" s="132"/>
      <c r="Z936" s="132"/>
      <c r="AA936" s="132"/>
      <c r="AB936" s="132"/>
      <c r="AC936" s="132"/>
    </row>
    <row r="937" spans="1:29" ht="15" x14ac:dyDescent="0.3">
      <c r="A937" s="145"/>
      <c r="B937" s="145"/>
      <c r="C937" s="132"/>
      <c r="D937" s="132"/>
      <c r="E937" s="132"/>
      <c r="F937" s="132"/>
      <c r="G937" s="132"/>
      <c r="H937" s="132"/>
      <c r="I937" s="146"/>
      <c r="J937" s="132"/>
      <c r="K937" s="132"/>
      <c r="L937" s="132"/>
      <c r="M937" s="132"/>
      <c r="N937" s="132"/>
      <c r="O937" s="132"/>
      <c r="P937" s="132"/>
      <c r="Q937" s="132"/>
      <c r="R937" s="132"/>
      <c r="S937" s="132"/>
      <c r="T937" s="132"/>
      <c r="U937" s="132"/>
      <c r="V937" s="132"/>
      <c r="W937" s="132"/>
      <c r="X937" s="132"/>
      <c r="Y937" s="132"/>
      <c r="Z937" s="132"/>
      <c r="AA937" s="132"/>
      <c r="AB937" s="132"/>
      <c r="AC937" s="132"/>
    </row>
    <row r="938" spans="1:29" ht="15" x14ac:dyDescent="0.3">
      <c r="A938" s="145"/>
      <c r="B938" s="145"/>
      <c r="C938" s="132"/>
      <c r="D938" s="132"/>
      <c r="E938" s="132"/>
      <c r="F938" s="132"/>
      <c r="G938" s="132"/>
      <c r="H938" s="132"/>
      <c r="I938" s="146"/>
      <c r="J938" s="132"/>
      <c r="K938" s="132"/>
      <c r="L938" s="132"/>
      <c r="M938" s="132"/>
      <c r="N938" s="132"/>
      <c r="O938" s="132"/>
      <c r="P938" s="132"/>
      <c r="Q938" s="132"/>
      <c r="R938" s="132"/>
      <c r="S938" s="132"/>
      <c r="T938" s="132"/>
      <c r="U938" s="132"/>
      <c r="V938" s="132"/>
      <c r="W938" s="132"/>
      <c r="X938" s="132"/>
      <c r="Y938" s="132"/>
      <c r="Z938" s="132"/>
      <c r="AA938" s="132"/>
      <c r="AB938" s="132"/>
      <c r="AC938" s="132"/>
    </row>
    <row r="939" spans="1:29" ht="15" x14ac:dyDescent="0.3">
      <c r="A939" s="145"/>
      <c r="B939" s="145"/>
      <c r="C939" s="132"/>
      <c r="D939" s="132"/>
      <c r="E939" s="132"/>
      <c r="F939" s="132"/>
      <c r="G939" s="132"/>
      <c r="H939" s="132"/>
      <c r="I939" s="146"/>
      <c r="J939" s="132"/>
      <c r="K939" s="132"/>
      <c r="L939" s="132"/>
      <c r="M939" s="132"/>
      <c r="N939" s="132"/>
      <c r="O939" s="132"/>
      <c r="P939" s="132"/>
      <c r="Q939" s="132"/>
      <c r="R939" s="132"/>
      <c r="S939" s="132"/>
      <c r="T939" s="132"/>
      <c r="U939" s="132"/>
      <c r="V939" s="132"/>
      <c r="W939" s="132"/>
      <c r="X939" s="132"/>
      <c r="Y939" s="132"/>
      <c r="Z939" s="132"/>
      <c r="AA939" s="132"/>
      <c r="AB939" s="132"/>
      <c r="AC939" s="132"/>
    </row>
    <row r="940" spans="1:29" ht="15" x14ac:dyDescent="0.3">
      <c r="A940" s="145"/>
      <c r="B940" s="145"/>
      <c r="C940" s="132"/>
      <c r="D940" s="132"/>
      <c r="E940" s="132"/>
      <c r="F940" s="132"/>
      <c r="G940" s="132"/>
      <c r="H940" s="132"/>
      <c r="I940" s="146"/>
      <c r="J940" s="132"/>
      <c r="K940" s="132"/>
      <c r="L940" s="132"/>
      <c r="M940" s="132"/>
      <c r="N940" s="132"/>
      <c r="O940" s="132"/>
      <c r="P940" s="132"/>
      <c r="Q940" s="132"/>
      <c r="R940" s="132"/>
      <c r="S940" s="132"/>
      <c r="T940" s="132"/>
      <c r="U940" s="132"/>
      <c r="V940" s="132"/>
      <c r="W940" s="132"/>
      <c r="X940" s="132"/>
      <c r="Y940" s="132"/>
      <c r="Z940" s="132"/>
      <c r="AA940" s="132"/>
      <c r="AB940" s="132"/>
      <c r="AC940" s="132"/>
    </row>
    <row r="941" spans="1:29" ht="15" x14ac:dyDescent="0.3">
      <c r="A941" s="145"/>
      <c r="B941" s="145"/>
      <c r="C941" s="132"/>
      <c r="D941" s="132"/>
      <c r="E941" s="132"/>
      <c r="F941" s="132"/>
      <c r="G941" s="132"/>
      <c r="H941" s="132"/>
      <c r="I941" s="146"/>
      <c r="J941" s="132"/>
      <c r="K941" s="132"/>
      <c r="L941" s="132"/>
      <c r="M941" s="132"/>
      <c r="N941" s="132"/>
      <c r="O941" s="132"/>
      <c r="P941" s="132"/>
      <c r="Q941" s="132"/>
      <c r="R941" s="132"/>
      <c r="S941" s="132"/>
      <c r="T941" s="132"/>
      <c r="U941" s="132"/>
      <c r="V941" s="132"/>
      <c r="W941" s="132"/>
      <c r="X941" s="132"/>
      <c r="Y941" s="132"/>
      <c r="Z941" s="132"/>
      <c r="AA941" s="132"/>
      <c r="AB941" s="132"/>
      <c r="AC941" s="132"/>
    </row>
    <row r="942" spans="1:29" ht="15" x14ac:dyDescent="0.3">
      <c r="A942" s="145"/>
      <c r="B942" s="145"/>
      <c r="C942" s="132"/>
      <c r="D942" s="132"/>
      <c r="E942" s="132"/>
      <c r="F942" s="132"/>
      <c r="G942" s="132"/>
      <c r="H942" s="132"/>
      <c r="I942" s="146"/>
      <c r="J942" s="132"/>
      <c r="K942" s="132"/>
      <c r="L942" s="132"/>
      <c r="M942" s="132"/>
      <c r="N942" s="132"/>
      <c r="O942" s="132"/>
      <c r="P942" s="132"/>
      <c r="Q942" s="132"/>
      <c r="R942" s="132"/>
      <c r="S942" s="132"/>
      <c r="T942" s="132"/>
      <c r="U942" s="132"/>
      <c r="V942" s="132"/>
      <c r="W942" s="132"/>
      <c r="X942" s="132"/>
      <c r="Y942" s="132"/>
      <c r="Z942" s="132"/>
      <c r="AA942" s="132"/>
      <c r="AB942" s="132"/>
      <c r="AC942" s="132"/>
    </row>
    <row r="943" spans="1:29" ht="15" x14ac:dyDescent="0.3">
      <c r="A943" s="145"/>
      <c r="B943" s="145"/>
      <c r="C943" s="132"/>
      <c r="D943" s="132"/>
      <c r="E943" s="132"/>
      <c r="F943" s="132"/>
      <c r="G943" s="132"/>
      <c r="H943" s="132"/>
      <c r="I943" s="146"/>
      <c r="J943" s="132"/>
      <c r="K943" s="132"/>
      <c r="L943" s="132"/>
      <c r="M943" s="132"/>
      <c r="N943" s="132"/>
      <c r="O943" s="132"/>
      <c r="P943" s="132"/>
      <c r="Q943" s="132"/>
      <c r="R943" s="132"/>
      <c r="S943" s="132"/>
      <c r="T943" s="132"/>
      <c r="U943" s="132"/>
      <c r="V943" s="132"/>
      <c r="W943" s="132"/>
      <c r="X943" s="132"/>
      <c r="Y943" s="132"/>
      <c r="Z943" s="132"/>
      <c r="AA943" s="132"/>
      <c r="AB943" s="132"/>
      <c r="AC943" s="132"/>
    </row>
    <row r="944" spans="1:29" ht="15" x14ac:dyDescent="0.3">
      <c r="A944" s="145"/>
      <c r="B944" s="145"/>
      <c r="C944" s="132"/>
      <c r="D944" s="132"/>
      <c r="E944" s="132"/>
      <c r="F944" s="132"/>
      <c r="G944" s="132"/>
      <c r="H944" s="132"/>
      <c r="I944" s="146"/>
      <c r="J944" s="132"/>
      <c r="K944" s="132"/>
      <c r="L944" s="132"/>
      <c r="M944" s="132"/>
      <c r="N944" s="132"/>
      <c r="O944" s="132"/>
      <c r="P944" s="132"/>
      <c r="Q944" s="132"/>
      <c r="R944" s="132"/>
      <c r="S944" s="132"/>
      <c r="T944" s="132"/>
      <c r="U944" s="132"/>
      <c r="V944" s="132"/>
      <c r="W944" s="132"/>
      <c r="X944" s="132"/>
      <c r="Y944" s="132"/>
      <c r="Z944" s="132"/>
      <c r="AA944" s="132"/>
      <c r="AB944" s="132"/>
      <c r="AC944" s="132"/>
    </row>
    <row r="945" spans="1:29" ht="15" x14ac:dyDescent="0.3">
      <c r="A945" s="145"/>
      <c r="B945" s="145"/>
      <c r="C945" s="132"/>
      <c r="D945" s="132"/>
      <c r="E945" s="132"/>
      <c r="F945" s="132"/>
      <c r="G945" s="132"/>
      <c r="H945" s="132"/>
      <c r="I945" s="146"/>
      <c r="J945" s="132"/>
      <c r="K945" s="132"/>
      <c r="L945" s="132"/>
      <c r="M945" s="132"/>
      <c r="N945" s="132"/>
      <c r="O945" s="132"/>
      <c r="P945" s="132"/>
      <c r="Q945" s="132"/>
      <c r="R945" s="132"/>
      <c r="S945" s="132"/>
      <c r="T945" s="132"/>
      <c r="U945" s="132"/>
      <c r="V945" s="132"/>
      <c r="W945" s="132"/>
      <c r="X945" s="132"/>
      <c r="Y945" s="132"/>
      <c r="Z945" s="132"/>
      <c r="AA945" s="132"/>
      <c r="AB945" s="132"/>
      <c r="AC945" s="132"/>
    </row>
    <row r="946" spans="1:29" ht="15" x14ac:dyDescent="0.3">
      <c r="A946" s="145"/>
      <c r="B946" s="145"/>
      <c r="C946" s="132"/>
      <c r="D946" s="132"/>
      <c r="E946" s="132"/>
      <c r="F946" s="132"/>
      <c r="G946" s="132"/>
      <c r="H946" s="132"/>
      <c r="I946" s="146"/>
      <c r="J946" s="132"/>
      <c r="K946" s="132"/>
      <c r="L946" s="132"/>
      <c r="M946" s="132"/>
      <c r="N946" s="132"/>
      <c r="O946" s="132"/>
      <c r="P946" s="132"/>
      <c r="Q946" s="132"/>
      <c r="R946" s="132"/>
      <c r="S946" s="132"/>
      <c r="T946" s="132"/>
      <c r="U946" s="132"/>
      <c r="V946" s="132"/>
      <c r="W946" s="132"/>
      <c r="X946" s="132"/>
      <c r="Y946" s="132"/>
      <c r="Z946" s="132"/>
      <c r="AA946" s="132"/>
      <c r="AB946" s="132"/>
      <c r="AC946" s="132"/>
    </row>
    <row r="947" spans="1:29" ht="15" x14ac:dyDescent="0.3">
      <c r="A947" s="145"/>
      <c r="B947" s="145"/>
      <c r="C947" s="132"/>
      <c r="D947" s="132"/>
      <c r="E947" s="132"/>
      <c r="F947" s="132"/>
      <c r="G947" s="132"/>
      <c r="H947" s="132"/>
      <c r="I947" s="146"/>
      <c r="J947" s="132"/>
      <c r="K947" s="132"/>
      <c r="L947" s="132"/>
      <c r="M947" s="132"/>
      <c r="N947" s="132"/>
      <c r="O947" s="132"/>
      <c r="P947" s="132"/>
      <c r="Q947" s="132"/>
      <c r="R947" s="132"/>
      <c r="S947" s="132"/>
      <c r="T947" s="132"/>
      <c r="U947" s="132"/>
      <c r="V947" s="132"/>
      <c r="W947" s="132"/>
      <c r="X947" s="132"/>
      <c r="Y947" s="132"/>
      <c r="Z947" s="132"/>
      <c r="AA947" s="132"/>
      <c r="AB947" s="132"/>
      <c r="AC947" s="132"/>
    </row>
    <row r="948" spans="1:29" ht="15" x14ac:dyDescent="0.3">
      <c r="A948" s="145"/>
      <c r="B948" s="145"/>
      <c r="C948" s="132"/>
      <c r="D948" s="132"/>
      <c r="E948" s="132"/>
      <c r="F948" s="132"/>
      <c r="G948" s="132"/>
      <c r="H948" s="132"/>
      <c r="I948" s="146"/>
      <c r="J948" s="132"/>
      <c r="K948" s="132"/>
      <c r="L948" s="132"/>
      <c r="M948" s="132"/>
      <c r="N948" s="132"/>
      <c r="O948" s="132"/>
      <c r="P948" s="132"/>
      <c r="Q948" s="132"/>
      <c r="R948" s="132"/>
      <c r="S948" s="132"/>
      <c r="T948" s="132"/>
      <c r="U948" s="132"/>
      <c r="V948" s="132"/>
      <c r="W948" s="132"/>
      <c r="X948" s="132"/>
      <c r="Y948" s="132"/>
      <c r="Z948" s="132"/>
      <c r="AA948" s="132"/>
      <c r="AB948" s="132"/>
      <c r="AC948" s="132"/>
    </row>
    <row r="949" spans="1:29" ht="15" x14ac:dyDescent="0.3">
      <c r="A949" s="145"/>
      <c r="B949" s="145"/>
      <c r="C949" s="132"/>
      <c r="D949" s="132"/>
      <c r="E949" s="132"/>
      <c r="F949" s="132"/>
      <c r="G949" s="132"/>
      <c r="H949" s="132"/>
      <c r="I949" s="146"/>
      <c r="J949" s="132"/>
      <c r="K949" s="132"/>
      <c r="L949" s="132"/>
      <c r="M949" s="132"/>
      <c r="N949" s="132"/>
      <c r="O949" s="132"/>
      <c r="P949" s="132"/>
      <c r="Q949" s="132"/>
      <c r="R949" s="132"/>
      <c r="S949" s="132"/>
      <c r="T949" s="132"/>
      <c r="U949" s="132"/>
      <c r="V949" s="132"/>
      <c r="W949" s="132"/>
      <c r="X949" s="132"/>
      <c r="Y949" s="132"/>
      <c r="Z949" s="132"/>
      <c r="AA949" s="132"/>
      <c r="AB949" s="132"/>
      <c r="AC949" s="132"/>
    </row>
    <row r="950" spans="1:29" ht="15" x14ac:dyDescent="0.3">
      <c r="A950" s="145"/>
      <c r="B950" s="145"/>
      <c r="C950" s="132"/>
      <c r="D950" s="132"/>
      <c r="E950" s="132"/>
      <c r="F950" s="132"/>
      <c r="G950" s="132"/>
      <c r="H950" s="132"/>
      <c r="I950" s="146"/>
      <c r="J950" s="132"/>
      <c r="K950" s="132"/>
      <c r="L950" s="132"/>
      <c r="M950" s="132"/>
      <c r="N950" s="132"/>
      <c r="O950" s="132"/>
      <c r="P950" s="132"/>
      <c r="Q950" s="132"/>
      <c r="R950" s="132"/>
      <c r="S950" s="132"/>
      <c r="T950" s="132"/>
      <c r="U950" s="132"/>
      <c r="V950" s="132"/>
      <c r="W950" s="132"/>
      <c r="X950" s="132"/>
      <c r="Y950" s="132"/>
      <c r="Z950" s="132"/>
      <c r="AA950" s="132"/>
      <c r="AB950" s="132"/>
      <c r="AC950" s="132"/>
    </row>
    <row r="951" spans="1:29" ht="15" x14ac:dyDescent="0.3">
      <c r="A951" s="145"/>
      <c r="B951" s="145"/>
      <c r="C951" s="132"/>
      <c r="D951" s="132"/>
      <c r="E951" s="132"/>
      <c r="F951" s="132"/>
      <c r="G951" s="132"/>
      <c r="H951" s="132"/>
      <c r="I951" s="146"/>
      <c r="J951" s="132"/>
      <c r="K951" s="132"/>
      <c r="L951" s="132"/>
      <c r="M951" s="132"/>
      <c r="N951" s="132"/>
      <c r="O951" s="132"/>
      <c r="P951" s="132"/>
      <c r="Q951" s="132"/>
      <c r="R951" s="132"/>
      <c r="S951" s="132"/>
      <c r="T951" s="132"/>
      <c r="U951" s="132"/>
      <c r="V951" s="132"/>
      <c r="W951" s="132"/>
      <c r="X951" s="132"/>
      <c r="Y951" s="132"/>
      <c r="Z951" s="132"/>
      <c r="AA951" s="132"/>
      <c r="AB951" s="132"/>
      <c r="AC951" s="132"/>
    </row>
    <row r="952" spans="1:29" ht="15" x14ac:dyDescent="0.3">
      <c r="A952" s="145"/>
      <c r="B952" s="145"/>
      <c r="C952" s="132"/>
      <c r="D952" s="132"/>
      <c r="E952" s="132"/>
      <c r="F952" s="132"/>
      <c r="G952" s="132"/>
      <c r="H952" s="132"/>
      <c r="I952" s="146"/>
      <c r="J952" s="132"/>
      <c r="K952" s="132"/>
      <c r="L952" s="132"/>
      <c r="M952" s="132"/>
      <c r="N952" s="132"/>
      <c r="O952" s="132"/>
      <c r="P952" s="132"/>
      <c r="Q952" s="132"/>
      <c r="R952" s="132"/>
      <c r="S952" s="132"/>
      <c r="T952" s="132"/>
      <c r="U952" s="132"/>
      <c r="V952" s="132"/>
      <c r="W952" s="132"/>
      <c r="X952" s="132"/>
      <c r="Y952" s="132"/>
      <c r="Z952" s="132"/>
      <c r="AA952" s="132"/>
      <c r="AB952" s="132"/>
      <c r="AC952" s="132"/>
    </row>
    <row r="953" spans="1:29" ht="15" x14ac:dyDescent="0.3">
      <c r="A953" s="145"/>
      <c r="B953" s="145"/>
      <c r="C953" s="132"/>
      <c r="D953" s="132"/>
      <c r="E953" s="132"/>
      <c r="F953" s="132"/>
      <c r="G953" s="132"/>
      <c r="H953" s="132"/>
      <c r="I953" s="146"/>
      <c r="J953" s="132"/>
      <c r="K953" s="132"/>
      <c r="L953" s="132"/>
      <c r="M953" s="132"/>
      <c r="N953" s="132"/>
      <c r="O953" s="132"/>
      <c r="P953" s="132"/>
      <c r="Q953" s="132"/>
      <c r="R953" s="132"/>
      <c r="S953" s="132"/>
      <c r="T953" s="132"/>
      <c r="U953" s="132"/>
      <c r="V953" s="132"/>
      <c r="W953" s="132"/>
      <c r="X953" s="132"/>
      <c r="Y953" s="132"/>
      <c r="Z953" s="132"/>
      <c r="AA953" s="132"/>
      <c r="AB953" s="132"/>
      <c r="AC953" s="132"/>
    </row>
    <row r="954" spans="1:29" ht="15" x14ac:dyDescent="0.3">
      <c r="A954" s="145"/>
      <c r="B954" s="145"/>
      <c r="C954" s="132"/>
      <c r="D954" s="132"/>
      <c r="E954" s="132"/>
      <c r="F954" s="132"/>
      <c r="G954" s="132"/>
      <c r="H954" s="132"/>
      <c r="I954" s="146"/>
      <c r="J954" s="132"/>
      <c r="K954" s="132"/>
      <c r="L954" s="132"/>
      <c r="M954" s="132"/>
      <c r="N954" s="132"/>
      <c r="O954" s="132"/>
      <c r="P954" s="132"/>
      <c r="Q954" s="132"/>
      <c r="R954" s="132"/>
      <c r="S954" s="132"/>
      <c r="T954" s="132"/>
      <c r="U954" s="132"/>
      <c r="V954" s="132"/>
      <c r="W954" s="132"/>
      <c r="X954" s="132"/>
      <c r="Y954" s="132"/>
      <c r="Z954" s="132"/>
      <c r="AA954" s="132"/>
      <c r="AB954" s="132"/>
      <c r="AC954" s="132"/>
    </row>
    <row r="955" spans="1:29" ht="15" x14ac:dyDescent="0.3">
      <c r="A955" s="145"/>
      <c r="B955" s="145"/>
      <c r="C955" s="132"/>
      <c r="D955" s="132"/>
      <c r="E955" s="132"/>
      <c r="F955" s="132"/>
      <c r="G955" s="132"/>
      <c r="H955" s="132"/>
      <c r="I955" s="146"/>
      <c r="J955" s="132"/>
      <c r="K955" s="132"/>
      <c r="L955" s="132"/>
      <c r="M955" s="132"/>
      <c r="N955" s="132"/>
      <c r="O955" s="132"/>
      <c r="P955" s="132"/>
      <c r="Q955" s="132"/>
      <c r="R955" s="132"/>
      <c r="S955" s="132"/>
      <c r="T955" s="132"/>
      <c r="U955" s="132"/>
      <c r="V955" s="132"/>
      <c r="W955" s="132"/>
      <c r="X955" s="132"/>
      <c r="Y955" s="132"/>
      <c r="Z955" s="132"/>
      <c r="AA955" s="132"/>
      <c r="AB955" s="132"/>
      <c r="AC955" s="132"/>
    </row>
    <row r="956" spans="1:29" ht="15" x14ac:dyDescent="0.3">
      <c r="A956" s="145"/>
      <c r="B956" s="145"/>
      <c r="C956" s="132"/>
      <c r="D956" s="132"/>
      <c r="E956" s="132"/>
      <c r="F956" s="132"/>
      <c r="G956" s="132"/>
      <c r="H956" s="132"/>
      <c r="I956" s="146"/>
      <c r="J956" s="132"/>
      <c r="K956" s="132"/>
      <c r="L956" s="132"/>
      <c r="M956" s="132"/>
      <c r="N956" s="132"/>
      <c r="O956" s="132"/>
      <c r="P956" s="132"/>
      <c r="Q956" s="132"/>
      <c r="R956" s="132"/>
      <c r="S956" s="132"/>
      <c r="T956" s="132"/>
      <c r="U956" s="132"/>
      <c r="V956" s="132"/>
      <c r="W956" s="132"/>
      <c r="X956" s="132"/>
      <c r="Y956" s="132"/>
      <c r="Z956" s="132"/>
      <c r="AA956" s="132"/>
      <c r="AB956" s="132"/>
      <c r="AC956" s="132"/>
    </row>
    <row r="957" spans="1:29" ht="15" x14ac:dyDescent="0.3">
      <c r="A957" s="145"/>
      <c r="B957" s="145"/>
      <c r="C957" s="132"/>
      <c r="D957" s="132"/>
      <c r="E957" s="132"/>
      <c r="F957" s="132"/>
      <c r="G957" s="132"/>
      <c r="H957" s="132"/>
      <c r="I957" s="146"/>
      <c r="J957" s="132"/>
      <c r="K957" s="132"/>
      <c r="L957" s="132"/>
      <c r="M957" s="132"/>
      <c r="N957" s="132"/>
      <c r="O957" s="132"/>
      <c r="P957" s="132"/>
      <c r="Q957" s="132"/>
      <c r="R957" s="132"/>
      <c r="S957" s="132"/>
      <c r="T957" s="132"/>
      <c r="U957" s="132"/>
      <c r="V957" s="132"/>
      <c r="W957" s="132"/>
      <c r="X957" s="132"/>
      <c r="Y957" s="132"/>
      <c r="Z957" s="132"/>
      <c r="AA957" s="132"/>
      <c r="AB957" s="132"/>
      <c r="AC957" s="132"/>
    </row>
    <row r="958" spans="1:29" ht="15" x14ac:dyDescent="0.3">
      <c r="A958" s="145"/>
      <c r="B958" s="145"/>
      <c r="C958" s="132"/>
      <c r="D958" s="132"/>
      <c r="E958" s="132"/>
      <c r="F958" s="132"/>
      <c r="G958" s="132"/>
      <c r="H958" s="132"/>
      <c r="I958" s="146"/>
      <c r="J958" s="132"/>
      <c r="K958" s="132"/>
      <c r="L958" s="132"/>
      <c r="M958" s="132"/>
      <c r="N958" s="132"/>
      <c r="O958" s="132"/>
      <c r="P958" s="132"/>
      <c r="Q958" s="132"/>
      <c r="R958" s="132"/>
      <c r="S958" s="132"/>
      <c r="T958" s="132"/>
      <c r="U958" s="132"/>
      <c r="V958" s="132"/>
      <c r="W958" s="132"/>
      <c r="X958" s="132"/>
      <c r="Y958" s="132"/>
      <c r="Z958" s="132"/>
      <c r="AA958" s="132"/>
      <c r="AB958" s="132"/>
      <c r="AC958" s="132"/>
    </row>
    <row r="959" spans="1:29" ht="15" x14ac:dyDescent="0.3">
      <c r="A959" s="145"/>
      <c r="B959" s="145"/>
      <c r="C959" s="132"/>
      <c r="D959" s="132"/>
      <c r="E959" s="132"/>
      <c r="F959" s="132"/>
      <c r="G959" s="132"/>
      <c r="H959" s="132"/>
      <c r="I959" s="146"/>
      <c r="J959" s="132"/>
      <c r="K959" s="132"/>
      <c r="L959" s="132"/>
      <c r="M959" s="132"/>
      <c r="N959" s="132"/>
      <c r="O959" s="132"/>
      <c r="P959" s="132"/>
      <c r="Q959" s="132"/>
      <c r="R959" s="132"/>
      <c r="S959" s="132"/>
      <c r="T959" s="132"/>
      <c r="U959" s="132"/>
      <c r="V959" s="132"/>
      <c r="W959" s="132"/>
      <c r="X959" s="132"/>
      <c r="Y959" s="132"/>
      <c r="Z959" s="132"/>
      <c r="AA959" s="132"/>
      <c r="AB959" s="132"/>
      <c r="AC959" s="132"/>
    </row>
    <row r="960" spans="1:29" ht="15" x14ac:dyDescent="0.3">
      <c r="A960" s="145"/>
      <c r="B960" s="145"/>
      <c r="C960" s="132"/>
      <c r="D960" s="132"/>
      <c r="E960" s="132"/>
      <c r="F960" s="132"/>
      <c r="G960" s="132"/>
      <c r="H960" s="132"/>
      <c r="I960" s="146"/>
      <c r="J960" s="132"/>
      <c r="K960" s="132"/>
      <c r="L960" s="132"/>
      <c r="M960" s="132"/>
      <c r="N960" s="132"/>
      <c r="O960" s="132"/>
      <c r="P960" s="132"/>
      <c r="Q960" s="132"/>
      <c r="R960" s="132"/>
      <c r="S960" s="132"/>
      <c r="T960" s="132"/>
      <c r="U960" s="132"/>
      <c r="V960" s="132"/>
      <c r="W960" s="132"/>
      <c r="X960" s="132"/>
      <c r="Y960" s="132"/>
      <c r="Z960" s="132"/>
      <c r="AA960" s="132"/>
      <c r="AB960" s="132"/>
      <c r="AC960" s="132"/>
    </row>
    <row r="961" spans="1:29" ht="15" x14ac:dyDescent="0.3">
      <c r="A961" s="145"/>
      <c r="B961" s="145"/>
      <c r="C961" s="132"/>
      <c r="D961" s="132"/>
      <c r="E961" s="132"/>
      <c r="F961" s="132"/>
      <c r="G961" s="132"/>
      <c r="H961" s="132"/>
      <c r="I961" s="146"/>
      <c r="J961" s="132"/>
      <c r="K961" s="132"/>
      <c r="L961" s="132"/>
      <c r="M961" s="132"/>
      <c r="N961" s="132"/>
      <c r="O961" s="132"/>
      <c r="P961" s="132"/>
      <c r="Q961" s="132"/>
      <c r="R961" s="132"/>
      <c r="S961" s="132"/>
      <c r="T961" s="132"/>
      <c r="U961" s="132"/>
      <c r="V961" s="132"/>
      <c r="W961" s="132"/>
      <c r="X961" s="132"/>
      <c r="Y961" s="132"/>
      <c r="Z961" s="132"/>
      <c r="AA961" s="132"/>
      <c r="AB961" s="132"/>
      <c r="AC961" s="132"/>
    </row>
    <row r="962" spans="1:29" ht="15" x14ac:dyDescent="0.3">
      <c r="A962" s="145"/>
      <c r="B962" s="145"/>
      <c r="C962" s="132"/>
      <c r="D962" s="132"/>
      <c r="E962" s="132"/>
      <c r="F962" s="132"/>
      <c r="G962" s="132"/>
      <c r="H962" s="132"/>
      <c r="I962" s="146"/>
      <c r="J962" s="132"/>
      <c r="K962" s="132"/>
      <c r="L962" s="132"/>
      <c r="M962" s="132"/>
      <c r="N962" s="132"/>
      <c r="O962" s="132"/>
      <c r="P962" s="132"/>
      <c r="Q962" s="132"/>
      <c r="R962" s="132"/>
      <c r="S962" s="132"/>
      <c r="T962" s="132"/>
      <c r="U962" s="132"/>
      <c r="V962" s="132"/>
      <c r="W962" s="132"/>
      <c r="X962" s="132"/>
      <c r="Y962" s="132"/>
      <c r="Z962" s="132"/>
      <c r="AA962" s="132"/>
      <c r="AB962" s="132"/>
      <c r="AC962" s="132"/>
    </row>
    <row r="963" spans="1:29" ht="15" x14ac:dyDescent="0.3">
      <c r="A963" s="145"/>
      <c r="B963" s="145"/>
      <c r="C963" s="132"/>
      <c r="D963" s="132"/>
      <c r="E963" s="132"/>
      <c r="F963" s="132"/>
      <c r="G963" s="132"/>
      <c r="H963" s="132"/>
      <c r="I963" s="146"/>
      <c r="J963" s="132"/>
      <c r="K963" s="132"/>
      <c r="L963" s="132"/>
      <c r="M963" s="132"/>
      <c r="N963" s="132"/>
      <c r="O963" s="132"/>
      <c r="P963" s="132"/>
      <c r="Q963" s="132"/>
      <c r="R963" s="132"/>
      <c r="S963" s="132"/>
      <c r="T963" s="132"/>
      <c r="U963" s="132"/>
      <c r="V963" s="132"/>
      <c r="W963" s="132"/>
      <c r="X963" s="132"/>
      <c r="Y963" s="132"/>
      <c r="Z963" s="132"/>
      <c r="AA963" s="132"/>
      <c r="AB963" s="132"/>
      <c r="AC963" s="132"/>
    </row>
    <row r="964" spans="1:29" ht="15" x14ac:dyDescent="0.3">
      <c r="A964" s="145"/>
      <c r="B964" s="145"/>
      <c r="C964" s="132"/>
      <c r="D964" s="132"/>
      <c r="E964" s="132"/>
      <c r="F964" s="132"/>
      <c r="G964" s="132"/>
      <c r="H964" s="132"/>
      <c r="I964" s="146"/>
      <c r="J964" s="132"/>
      <c r="K964" s="132"/>
      <c r="L964" s="132"/>
      <c r="M964" s="132"/>
      <c r="N964" s="132"/>
      <c r="O964" s="132"/>
      <c r="P964" s="132"/>
      <c r="Q964" s="132"/>
      <c r="R964" s="132"/>
      <c r="S964" s="132"/>
      <c r="T964" s="132"/>
      <c r="U964" s="132"/>
      <c r="V964" s="132"/>
      <c r="W964" s="132"/>
      <c r="X964" s="132"/>
      <c r="Y964" s="132"/>
      <c r="Z964" s="132"/>
      <c r="AA964" s="132"/>
      <c r="AB964" s="132"/>
      <c r="AC964" s="132"/>
    </row>
    <row r="965" spans="1:29" ht="15" x14ac:dyDescent="0.3">
      <c r="A965" s="145"/>
      <c r="B965" s="145"/>
      <c r="C965" s="132"/>
      <c r="D965" s="132"/>
      <c r="E965" s="132"/>
      <c r="F965" s="132"/>
      <c r="G965" s="132"/>
      <c r="H965" s="132"/>
      <c r="I965" s="146"/>
      <c r="J965" s="132"/>
      <c r="K965" s="132"/>
      <c r="L965" s="132"/>
      <c r="M965" s="132"/>
      <c r="N965" s="132"/>
      <c r="O965" s="132"/>
      <c r="P965" s="132"/>
      <c r="Q965" s="132"/>
      <c r="R965" s="132"/>
      <c r="S965" s="132"/>
      <c r="T965" s="132"/>
      <c r="U965" s="132"/>
      <c r="V965" s="132"/>
      <c r="W965" s="132"/>
      <c r="X965" s="132"/>
      <c r="Y965" s="132"/>
      <c r="Z965" s="132"/>
      <c r="AA965" s="132"/>
      <c r="AB965" s="132"/>
      <c r="AC965" s="132"/>
    </row>
    <row r="966" spans="1:29" ht="15" x14ac:dyDescent="0.3">
      <c r="A966" s="145"/>
      <c r="B966" s="145"/>
      <c r="C966" s="132"/>
      <c r="D966" s="132"/>
      <c r="E966" s="132"/>
      <c r="F966" s="132"/>
      <c r="G966" s="132"/>
      <c r="H966" s="132"/>
      <c r="I966" s="146"/>
      <c r="J966" s="132"/>
      <c r="K966" s="132"/>
      <c r="L966" s="132"/>
      <c r="M966" s="132"/>
      <c r="N966" s="132"/>
      <c r="O966" s="132"/>
      <c r="P966" s="132"/>
      <c r="Q966" s="132"/>
      <c r="R966" s="132"/>
      <c r="S966" s="132"/>
      <c r="T966" s="132"/>
      <c r="U966" s="132"/>
      <c r="V966" s="132"/>
      <c r="W966" s="132"/>
      <c r="X966" s="132"/>
      <c r="Y966" s="132"/>
      <c r="Z966" s="132"/>
      <c r="AA966" s="132"/>
      <c r="AB966" s="132"/>
      <c r="AC966" s="132"/>
    </row>
    <row r="967" spans="1:29" ht="15" x14ac:dyDescent="0.3">
      <c r="A967" s="145"/>
      <c r="B967" s="145"/>
      <c r="C967" s="132"/>
      <c r="D967" s="132"/>
      <c r="E967" s="132"/>
      <c r="F967" s="132"/>
      <c r="G967" s="132"/>
      <c r="H967" s="132"/>
      <c r="I967" s="146"/>
      <c r="J967" s="132"/>
      <c r="K967" s="132"/>
      <c r="L967" s="132"/>
      <c r="M967" s="132"/>
      <c r="N967" s="132"/>
      <c r="O967" s="132"/>
      <c r="P967" s="132"/>
      <c r="Q967" s="132"/>
      <c r="R967" s="132"/>
      <c r="S967" s="132"/>
      <c r="T967" s="132"/>
      <c r="U967" s="132"/>
      <c r="V967" s="132"/>
      <c r="W967" s="132"/>
      <c r="X967" s="132"/>
      <c r="Y967" s="132"/>
      <c r="Z967" s="132"/>
      <c r="AA967" s="132"/>
      <c r="AB967" s="132"/>
      <c r="AC967" s="132"/>
    </row>
    <row r="968" spans="1:29" ht="15" x14ac:dyDescent="0.3">
      <c r="A968" s="145"/>
      <c r="B968" s="145"/>
      <c r="C968" s="132"/>
      <c r="D968" s="132"/>
      <c r="E968" s="132"/>
      <c r="F968" s="132"/>
      <c r="G968" s="132"/>
      <c r="H968" s="132"/>
      <c r="I968" s="146"/>
      <c r="J968" s="132"/>
      <c r="K968" s="132"/>
      <c r="L968" s="132"/>
      <c r="M968" s="132"/>
      <c r="N968" s="132"/>
      <c r="O968" s="132"/>
      <c r="P968" s="132"/>
      <c r="Q968" s="132"/>
      <c r="R968" s="132"/>
      <c r="S968" s="132"/>
      <c r="T968" s="132"/>
      <c r="U968" s="132"/>
      <c r="V968" s="132"/>
      <c r="W968" s="132"/>
      <c r="X968" s="132"/>
      <c r="Y968" s="132"/>
      <c r="Z968" s="132"/>
      <c r="AA968" s="132"/>
      <c r="AB968" s="132"/>
      <c r="AC968" s="132"/>
    </row>
    <row r="969" spans="1:29" ht="15" x14ac:dyDescent="0.3">
      <c r="A969" s="145"/>
      <c r="B969" s="145"/>
      <c r="C969" s="132"/>
      <c r="D969" s="132"/>
      <c r="E969" s="132"/>
      <c r="F969" s="132"/>
      <c r="G969" s="132"/>
      <c r="H969" s="132"/>
      <c r="I969" s="146"/>
      <c r="J969" s="132"/>
      <c r="K969" s="132"/>
      <c r="L969" s="132"/>
      <c r="M969" s="132"/>
      <c r="N969" s="132"/>
      <c r="O969" s="132"/>
      <c r="P969" s="132"/>
      <c r="Q969" s="132"/>
      <c r="R969" s="132"/>
      <c r="S969" s="132"/>
      <c r="T969" s="132"/>
      <c r="U969" s="132"/>
      <c r="V969" s="132"/>
      <c r="W969" s="132"/>
      <c r="X969" s="132"/>
      <c r="Y969" s="132"/>
      <c r="Z969" s="132"/>
      <c r="AA969" s="132"/>
      <c r="AB969" s="132"/>
      <c r="AC969" s="132"/>
    </row>
    <row r="970" spans="1:29" ht="15" x14ac:dyDescent="0.3">
      <c r="A970" s="145"/>
      <c r="B970" s="145"/>
      <c r="C970" s="132"/>
      <c r="D970" s="132"/>
      <c r="E970" s="132"/>
      <c r="F970" s="132"/>
      <c r="G970" s="132"/>
      <c r="H970" s="132"/>
      <c r="I970" s="146"/>
      <c r="J970" s="132"/>
      <c r="K970" s="132"/>
      <c r="L970" s="132"/>
      <c r="M970" s="132"/>
      <c r="N970" s="132"/>
      <c r="O970" s="132"/>
      <c r="P970" s="132"/>
      <c r="Q970" s="132"/>
      <c r="R970" s="132"/>
      <c r="S970" s="132"/>
      <c r="T970" s="132"/>
      <c r="U970" s="132"/>
      <c r="V970" s="132"/>
      <c r="W970" s="132"/>
      <c r="X970" s="132"/>
      <c r="Y970" s="132"/>
      <c r="Z970" s="132"/>
      <c r="AA970" s="132"/>
      <c r="AB970" s="132"/>
      <c r="AC970" s="132"/>
    </row>
    <row r="971" spans="1:29" ht="15" x14ac:dyDescent="0.3">
      <c r="A971" s="145"/>
      <c r="B971" s="145"/>
      <c r="C971" s="132"/>
      <c r="D971" s="132"/>
      <c r="E971" s="132"/>
      <c r="F971" s="132"/>
      <c r="G971" s="132"/>
      <c r="H971" s="132"/>
      <c r="I971" s="146"/>
      <c r="J971" s="132"/>
      <c r="K971" s="132"/>
      <c r="L971" s="132"/>
      <c r="M971" s="132"/>
      <c r="N971" s="132"/>
      <c r="O971" s="132"/>
      <c r="P971" s="132"/>
      <c r="Q971" s="132"/>
      <c r="R971" s="132"/>
      <c r="S971" s="132"/>
      <c r="T971" s="132"/>
      <c r="U971" s="132"/>
      <c r="V971" s="132"/>
      <c r="W971" s="132"/>
      <c r="X971" s="132"/>
      <c r="Y971" s="132"/>
      <c r="Z971" s="132"/>
      <c r="AA971" s="132"/>
      <c r="AB971" s="132"/>
      <c r="AC971" s="132"/>
    </row>
    <row r="972" spans="1:29" ht="15" x14ac:dyDescent="0.3">
      <c r="A972" s="145"/>
      <c r="B972" s="145"/>
      <c r="C972" s="132"/>
      <c r="D972" s="132"/>
      <c r="E972" s="132"/>
      <c r="F972" s="132"/>
      <c r="G972" s="132"/>
      <c r="H972" s="132"/>
      <c r="I972" s="146"/>
      <c r="J972" s="132"/>
      <c r="K972" s="132"/>
      <c r="L972" s="132"/>
      <c r="M972" s="132"/>
      <c r="N972" s="132"/>
      <c r="O972" s="132"/>
      <c r="P972" s="132"/>
      <c r="Q972" s="132"/>
      <c r="R972" s="132"/>
      <c r="S972" s="132"/>
      <c r="T972" s="132"/>
      <c r="U972" s="132"/>
      <c r="V972" s="132"/>
      <c r="W972" s="132"/>
      <c r="X972" s="132"/>
      <c r="Y972" s="132"/>
      <c r="Z972" s="132"/>
      <c r="AA972" s="132"/>
      <c r="AB972" s="132"/>
      <c r="AC972" s="132"/>
    </row>
    <row r="973" spans="1:29" ht="15" x14ac:dyDescent="0.3">
      <c r="A973" s="145"/>
      <c r="B973" s="145"/>
      <c r="C973" s="132"/>
      <c r="D973" s="132"/>
      <c r="E973" s="132"/>
      <c r="F973" s="132"/>
      <c r="G973" s="132"/>
      <c r="H973" s="132"/>
      <c r="I973" s="146"/>
      <c r="J973" s="132"/>
      <c r="K973" s="132"/>
      <c r="L973" s="132"/>
      <c r="M973" s="132"/>
      <c r="N973" s="132"/>
      <c r="O973" s="132"/>
      <c r="P973" s="132"/>
      <c r="Q973" s="132"/>
      <c r="R973" s="132"/>
      <c r="S973" s="132"/>
      <c r="T973" s="132"/>
      <c r="U973" s="132"/>
      <c r="V973" s="132"/>
      <c r="W973" s="132"/>
      <c r="X973" s="132"/>
      <c r="Y973" s="132"/>
      <c r="Z973" s="132"/>
      <c r="AA973" s="132"/>
      <c r="AB973" s="132"/>
      <c r="AC973" s="132"/>
    </row>
    <row r="974" spans="1:29" ht="15" x14ac:dyDescent="0.3">
      <c r="A974" s="145"/>
      <c r="B974" s="145"/>
      <c r="C974" s="132"/>
      <c r="D974" s="132"/>
      <c r="E974" s="132"/>
      <c r="F974" s="132"/>
      <c r="G974" s="132"/>
      <c r="H974" s="132"/>
      <c r="I974" s="146"/>
      <c r="J974" s="132"/>
      <c r="K974" s="132"/>
      <c r="L974" s="132"/>
      <c r="M974" s="132"/>
      <c r="N974" s="132"/>
      <c r="O974" s="132"/>
      <c r="P974" s="132"/>
      <c r="Q974" s="132"/>
      <c r="R974" s="132"/>
      <c r="S974" s="132"/>
      <c r="T974" s="132"/>
      <c r="U974" s="132"/>
      <c r="V974" s="132"/>
      <c r="W974" s="132"/>
      <c r="X974" s="132"/>
      <c r="Y974" s="132"/>
      <c r="Z974" s="132"/>
      <c r="AA974" s="132"/>
      <c r="AB974" s="132"/>
      <c r="AC974" s="132"/>
    </row>
    <row r="975" spans="1:29" ht="15" x14ac:dyDescent="0.3">
      <c r="A975" s="145"/>
      <c r="B975" s="145"/>
      <c r="C975" s="132"/>
      <c r="D975" s="132"/>
      <c r="E975" s="132"/>
      <c r="F975" s="132"/>
      <c r="G975" s="132"/>
      <c r="H975" s="132"/>
      <c r="I975" s="146"/>
      <c r="J975" s="132"/>
      <c r="K975" s="132"/>
      <c r="L975" s="132"/>
      <c r="M975" s="132"/>
      <c r="N975" s="132"/>
      <c r="O975" s="132"/>
      <c r="P975" s="132"/>
      <c r="Q975" s="132"/>
      <c r="R975" s="132"/>
      <c r="S975" s="132"/>
      <c r="T975" s="132"/>
      <c r="U975" s="132"/>
      <c r="V975" s="132"/>
      <c r="W975" s="132"/>
      <c r="X975" s="132"/>
      <c r="Y975" s="132"/>
      <c r="Z975" s="132"/>
      <c r="AA975" s="132"/>
      <c r="AB975" s="132"/>
      <c r="AC975" s="132"/>
    </row>
    <row r="976" spans="1:29" ht="15" x14ac:dyDescent="0.3">
      <c r="A976" s="145"/>
      <c r="B976" s="145"/>
      <c r="C976" s="132"/>
      <c r="D976" s="132"/>
      <c r="E976" s="132"/>
      <c r="F976" s="132"/>
      <c r="G976" s="132"/>
      <c r="H976" s="132"/>
      <c r="I976" s="146"/>
      <c r="J976" s="132"/>
      <c r="K976" s="132"/>
      <c r="L976" s="132"/>
      <c r="M976" s="132"/>
      <c r="N976" s="132"/>
      <c r="O976" s="132"/>
      <c r="P976" s="132"/>
      <c r="Q976" s="132"/>
      <c r="R976" s="132"/>
      <c r="S976" s="132"/>
      <c r="T976" s="132"/>
      <c r="U976" s="132"/>
      <c r="V976" s="132"/>
      <c r="W976" s="132"/>
      <c r="X976" s="132"/>
      <c r="Y976" s="132"/>
      <c r="Z976" s="132"/>
      <c r="AA976" s="132"/>
      <c r="AB976" s="132"/>
      <c r="AC976" s="132"/>
    </row>
    <row r="977" spans="1:29" ht="15" x14ac:dyDescent="0.3">
      <c r="A977" s="145"/>
      <c r="B977" s="145"/>
      <c r="C977" s="132"/>
      <c r="D977" s="132"/>
      <c r="E977" s="132"/>
      <c r="F977" s="132"/>
      <c r="G977" s="132"/>
      <c r="H977" s="132"/>
      <c r="I977" s="146"/>
      <c r="J977" s="132"/>
      <c r="K977" s="132"/>
      <c r="L977" s="132"/>
      <c r="M977" s="132"/>
      <c r="N977" s="132"/>
      <c r="O977" s="132"/>
      <c r="P977" s="132"/>
      <c r="Q977" s="132"/>
      <c r="R977" s="132"/>
      <c r="S977" s="132"/>
      <c r="T977" s="132"/>
      <c r="U977" s="132"/>
      <c r="V977" s="132"/>
      <c r="W977" s="132"/>
      <c r="X977" s="132"/>
      <c r="Y977" s="132"/>
      <c r="Z977" s="132"/>
      <c r="AA977" s="132"/>
      <c r="AB977" s="132"/>
      <c r="AC977" s="132"/>
    </row>
    <row r="978" spans="1:29" ht="15" x14ac:dyDescent="0.3">
      <c r="A978" s="145"/>
      <c r="B978" s="145"/>
      <c r="C978" s="132"/>
      <c r="D978" s="132"/>
      <c r="E978" s="132"/>
      <c r="F978" s="132"/>
      <c r="G978" s="132"/>
      <c r="H978" s="132"/>
      <c r="I978" s="146"/>
      <c r="J978" s="132"/>
      <c r="K978" s="132"/>
      <c r="L978" s="132"/>
      <c r="M978" s="132"/>
      <c r="N978" s="132"/>
      <c r="O978" s="132"/>
      <c r="P978" s="132"/>
      <c r="Q978" s="132"/>
      <c r="R978" s="132"/>
      <c r="S978" s="132"/>
      <c r="T978" s="132"/>
      <c r="U978" s="132"/>
      <c r="V978" s="132"/>
      <c r="W978" s="132"/>
      <c r="X978" s="132"/>
      <c r="Y978" s="132"/>
      <c r="Z978" s="132"/>
      <c r="AA978" s="132"/>
      <c r="AB978" s="132"/>
      <c r="AC978" s="132"/>
    </row>
    <row r="979" spans="1:29" ht="15" x14ac:dyDescent="0.3">
      <c r="A979" s="145"/>
      <c r="B979" s="145"/>
      <c r="C979" s="132"/>
      <c r="D979" s="132"/>
      <c r="E979" s="132"/>
      <c r="F979" s="132"/>
      <c r="G979" s="132"/>
      <c r="H979" s="132"/>
      <c r="I979" s="146"/>
      <c r="J979" s="132"/>
      <c r="K979" s="132"/>
      <c r="L979" s="132"/>
      <c r="M979" s="132"/>
      <c r="N979" s="132"/>
      <c r="O979" s="132"/>
      <c r="P979" s="132"/>
      <c r="Q979" s="132"/>
      <c r="R979" s="132"/>
      <c r="S979" s="132"/>
      <c r="T979" s="132"/>
      <c r="U979" s="132"/>
      <c r="V979" s="132"/>
      <c r="W979" s="132"/>
      <c r="X979" s="132"/>
      <c r="Y979" s="132"/>
      <c r="Z979" s="132"/>
      <c r="AA979" s="132"/>
      <c r="AB979" s="132"/>
      <c r="AC979" s="132"/>
    </row>
    <row r="980" spans="1:29" ht="15" x14ac:dyDescent="0.3">
      <c r="A980" s="145"/>
      <c r="B980" s="145"/>
      <c r="C980" s="132"/>
      <c r="D980" s="132"/>
      <c r="E980" s="132"/>
      <c r="F980" s="132"/>
      <c r="G980" s="132"/>
      <c r="H980" s="132"/>
      <c r="I980" s="146"/>
      <c r="J980" s="132"/>
      <c r="K980" s="132"/>
      <c r="L980" s="132"/>
      <c r="M980" s="132"/>
      <c r="N980" s="132"/>
      <c r="O980" s="132"/>
      <c r="P980" s="132"/>
      <c r="Q980" s="132"/>
      <c r="R980" s="132"/>
      <c r="S980" s="132"/>
      <c r="T980" s="132"/>
      <c r="U980" s="132"/>
      <c r="V980" s="132"/>
      <c r="W980" s="132"/>
      <c r="X980" s="132"/>
      <c r="Y980" s="132"/>
      <c r="Z980" s="132"/>
      <c r="AA980" s="132"/>
      <c r="AB980" s="132"/>
      <c r="AC980" s="132"/>
    </row>
    <row r="981" spans="1:29" ht="15" x14ac:dyDescent="0.3">
      <c r="A981" s="145"/>
      <c r="B981" s="145"/>
      <c r="C981" s="132"/>
      <c r="D981" s="132"/>
      <c r="E981" s="132"/>
      <c r="F981" s="132"/>
      <c r="G981" s="132"/>
      <c r="H981" s="132"/>
      <c r="I981" s="146"/>
      <c r="J981" s="132"/>
      <c r="K981" s="132"/>
      <c r="L981" s="132"/>
      <c r="M981" s="132"/>
      <c r="N981" s="132"/>
      <c r="O981" s="132"/>
      <c r="P981" s="132"/>
      <c r="Q981" s="132"/>
      <c r="R981" s="132"/>
      <c r="S981" s="132"/>
      <c r="T981" s="132"/>
      <c r="U981" s="132"/>
      <c r="V981" s="132"/>
      <c r="W981" s="132"/>
      <c r="X981" s="132"/>
      <c r="Y981" s="132"/>
      <c r="Z981" s="132"/>
      <c r="AA981" s="132"/>
      <c r="AB981" s="132"/>
      <c r="AC981" s="132"/>
    </row>
    <row r="982" spans="1:29" ht="15" x14ac:dyDescent="0.3">
      <c r="A982" s="145"/>
      <c r="B982" s="145"/>
      <c r="C982" s="132"/>
      <c r="D982" s="132"/>
      <c r="E982" s="132"/>
      <c r="F982" s="132"/>
      <c r="G982" s="132"/>
      <c r="H982" s="132"/>
      <c r="I982" s="146"/>
      <c r="J982" s="132"/>
      <c r="K982" s="132"/>
      <c r="L982" s="132"/>
      <c r="M982" s="132"/>
      <c r="N982" s="132"/>
      <c r="O982" s="132"/>
      <c r="P982" s="132"/>
      <c r="Q982" s="132"/>
      <c r="R982" s="132"/>
      <c r="S982" s="132"/>
      <c r="T982" s="132"/>
      <c r="U982" s="132"/>
      <c r="V982" s="132"/>
      <c r="W982" s="132"/>
      <c r="X982" s="132"/>
      <c r="Y982" s="132"/>
      <c r="Z982" s="132"/>
      <c r="AA982" s="132"/>
      <c r="AB982" s="132"/>
      <c r="AC982" s="132"/>
    </row>
    <row r="983" spans="1:29" ht="15" x14ac:dyDescent="0.3">
      <c r="A983" s="145"/>
      <c r="B983" s="145"/>
      <c r="C983" s="132"/>
      <c r="D983" s="132"/>
      <c r="E983" s="132"/>
      <c r="F983" s="132"/>
      <c r="G983" s="132"/>
      <c r="H983" s="132"/>
      <c r="I983" s="146"/>
      <c r="J983" s="132"/>
      <c r="K983" s="132"/>
      <c r="L983" s="132"/>
      <c r="M983" s="132"/>
      <c r="N983" s="132"/>
      <c r="O983" s="132"/>
      <c r="P983" s="132"/>
      <c r="Q983" s="132"/>
      <c r="R983" s="132"/>
      <c r="S983" s="132"/>
      <c r="T983" s="132"/>
      <c r="U983" s="132"/>
      <c r="V983" s="132"/>
      <c r="W983" s="132"/>
      <c r="X983" s="132"/>
      <c r="Y983" s="132"/>
      <c r="Z983" s="132"/>
      <c r="AA983" s="132"/>
      <c r="AB983" s="132"/>
      <c r="AC983" s="132"/>
    </row>
    <row r="984" spans="1:29" ht="15" x14ac:dyDescent="0.3">
      <c r="A984" s="145"/>
      <c r="B984" s="145"/>
      <c r="C984" s="132"/>
      <c r="D984" s="132"/>
      <c r="E984" s="132"/>
      <c r="F984" s="132"/>
      <c r="G984" s="132"/>
      <c r="H984" s="132"/>
      <c r="I984" s="146"/>
      <c r="J984" s="132"/>
      <c r="K984" s="132"/>
      <c r="L984" s="132"/>
      <c r="M984" s="132"/>
      <c r="N984" s="132"/>
      <c r="O984" s="132"/>
      <c r="P984" s="132"/>
      <c r="Q984" s="132"/>
      <c r="R984" s="132"/>
      <c r="S984" s="132"/>
      <c r="T984" s="132"/>
      <c r="U984" s="132"/>
      <c r="V984" s="132"/>
      <c r="W984" s="132"/>
      <c r="X984" s="132"/>
      <c r="Y984" s="132"/>
      <c r="Z984" s="132"/>
      <c r="AA984" s="132"/>
      <c r="AB984" s="132"/>
      <c r="AC984" s="132"/>
    </row>
    <row r="985" spans="1:29" ht="15" x14ac:dyDescent="0.3">
      <c r="A985" s="145"/>
      <c r="B985" s="145"/>
      <c r="C985" s="132"/>
      <c r="D985" s="132"/>
      <c r="E985" s="132"/>
      <c r="F985" s="132"/>
      <c r="G985" s="132"/>
      <c r="H985" s="132"/>
      <c r="I985" s="146"/>
      <c r="J985" s="132"/>
      <c r="K985" s="132"/>
      <c r="L985" s="132"/>
      <c r="M985" s="132"/>
      <c r="N985" s="132"/>
      <c r="O985" s="132"/>
      <c r="P985" s="132"/>
      <c r="Q985" s="132"/>
      <c r="R985" s="132"/>
      <c r="S985" s="132"/>
      <c r="T985" s="132"/>
      <c r="U985" s="132"/>
      <c r="V985" s="132"/>
      <c r="W985" s="132"/>
      <c r="X985" s="132"/>
      <c r="Y985" s="132"/>
      <c r="Z985" s="132"/>
      <c r="AA985" s="132"/>
      <c r="AB985" s="132"/>
      <c r="AC985" s="132"/>
    </row>
    <row r="986" spans="1:29" ht="15" x14ac:dyDescent="0.3">
      <c r="A986" s="145"/>
      <c r="B986" s="145"/>
      <c r="C986" s="132"/>
      <c r="D986" s="132"/>
      <c r="E986" s="132"/>
      <c r="F986" s="132"/>
      <c r="G986" s="132"/>
      <c r="H986" s="132"/>
      <c r="I986" s="146"/>
      <c r="J986" s="132"/>
      <c r="K986" s="132"/>
      <c r="L986" s="132"/>
      <c r="M986" s="132"/>
      <c r="N986" s="132"/>
      <c r="O986" s="132"/>
      <c r="P986" s="132"/>
      <c r="Q986" s="132"/>
      <c r="R986" s="132"/>
      <c r="S986" s="132"/>
      <c r="T986" s="132"/>
      <c r="U986" s="132"/>
      <c r="V986" s="132"/>
      <c r="W986" s="132"/>
      <c r="X986" s="132"/>
      <c r="Y986" s="132"/>
      <c r="Z986" s="132"/>
      <c r="AA986" s="132"/>
      <c r="AB986" s="132"/>
      <c r="AC986" s="132"/>
    </row>
    <row r="987" spans="1:29" ht="15" x14ac:dyDescent="0.3">
      <c r="A987" s="145"/>
      <c r="B987" s="145"/>
      <c r="C987" s="132"/>
      <c r="D987" s="132"/>
      <c r="E987" s="132"/>
      <c r="F987" s="132"/>
      <c r="G987" s="132"/>
      <c r="H987" s="132"/>
      <c r="I987" s="146"/>
      <c r="J987" s="132"/>
      <c r="K987" s="132"/>
      <c r="L987" s="132"/>
      <c r="M987" s="132"/>
      <c r="N987" s="132"/>
      <c r="O987" s="132"/>
      <c r="P987" s="132"/>
      <c r="Q987" s="132"/>
      <c r="R987" s="132"/>
      <c r="S987" s="132"/>
      <c r="T987" s="132"/>
      <c r="U987" s="132"/>
      <c r="V987" s="132"/>
      <c r="W987" s="132"/>
      <c r="X987" s="132"/>
      <c r="Y987" s="132"/>
      <c r="Z987" s="132"/>
      <c r="AA987" s="132"/>
      <c r="AB987" s="132"/>
      <c r="AC987" s="132"/>
    </row>
    <row r="988" spans="1:29" ht="15" x14ac:dyDescent="0.3">
      <c r="A988" s="145"/>
      <c r="B988" s="145"/>
      <c r="C988" s="132"/>
      <c r="D988" s="132"/>
      <c r="E988" s="132"/>
      <c r="F988" s="132"/>
      <c r="G988" s="132"/>
      <c r="H988" s="132"/>
      <c r="I988" s="146"/>
      <c r="J988" s="132"/>
      <c r="K988" s="132"/>
      <c r="L988" s="132"/>
      <c r="M988" s="132"/>
      <c r="N988" s="132"/>
      <c r="O988" s="132"/>
      <c r="P988" s="132"/>
      <c r="Q988" s="132"/>
      <c r="R988" s="132"/>
      <c r="S988" s="132"/>
      <c r="T988" s="132"/>
      <c r="U988" s="132"/>
      <c r="V988" s="132"/>
      <c r="W988" s="132"/>
      <c r="X988" s="132"/>
      <c r="Y988" s="132"/>
      <c r="Z988" s="132"/>
      <c r="AA988" s="132"/>
      <c r="AB988" s="132"/>
      <c r="AC988" s="132"/>
    </row>
    <row r="989" spans="1:29" ht="15" x14ac:dyDescent="0.3">
      <c r="A989" s="145"/>
      <c r="B989" s="145"/>
      <c r="C989" s="132"/>
      <c r="D989" s="132"/>
      <c r="E989" s="132"/>
      <c r="F989" s="132"/>
      <c r="G989" s="132"/>
      <c r="H989" s="132"/>
      <c r="I989" s="146"/>
      <c r="J989" s="132"/>
      <c r="K989" s="132"/>
      <c r="L989" s="132"/>
      <c r="M989" s="132"/>
      <c r="N989" s="132"/>
      <c r="O989" s="132"/>
      <c r="P989" s="132"/>
      <c r="Q989" s="132"/>
      <c r="R989" s="132"/>
      <c r="S989" s="132"/>
      <c r="T989" s="132"/>
      <c r="U989" s="132"/>
      <c r="V989" s="132"/>
      <c r="W989" s="132"/>
      <c r="X989" s="132"/>
      <c r="Y989" s="132"/>
      <c r="Z989" s="132"/>
      <c r="AA989" s="132"/>
      <c r="AB989" s="132"/>
      <c r="AC989" s="132"/>
    </row>
    <row r="990" spans="1:29" ht="15" x14ac:dyDescent="0.3">
      <c r="A990" s="145"/>
      <c r="B990" s="145"/>
      <c r="C990" s="132"/>
      <c r="D990" s="132"/>
      <c r="E990" s="132"/>
      <c r="F990" s="132"/>
      <c r="G990" s="132"/>
      <c r="H990" s="132"/>
      <c r="I990" s="146"/>
      <c r="J990" s="132"/>
      <c r="K990" s="132"/>
      <c r="L990" s="132"/>
      <c r="M990" s="132"/>
      <c r="N990" s="132"/>
      <c r="O990" s="132"/>
      <c r="P990" s="132"/>
      <c r="Q990" s="132"/>
      <c r="R990" s="132"/>
      <c r="S990" s="132"/>
      <c r="T990" s="132"/>
      <c r="U990" s="132"/>
      <c r="V990" s="132"/>
      <c r="W990" s="132"/>
      <c r="X990" s="132"/>
      <c r="Y990" s="132"/>
      <c r="Z990" s="132"/>
      <c r="AA990" s="132"/>
      <c r="AB990" s="132"/>
      <c r="AC990" s="132"/>
    </row>
    <row r="991" spans="1:29" ht="15" x14ac:dyDescent="0.3">
      <c r="A991" s="145"/>
      <c r="B991" s="145"/>
      <c r="C991" s="132"/>
      <c r="D991" s="132"/>
      <c r="E991" s="132"/>
      <c r="F991" s="132"/>
      <c r="G991" s="132"/>
      <c r="H991" s="132"/>
      <c r="I991" s="146"/>
      <c r="J991" s="132"/>
      <c r="K991" s="132"/>
      <c r="L991" s="132"/>
      <c r="M991" s="132"/>
      <c r="N991" s="132"/>
      <c r="O991" s="132"/>
      <c r="P991" s="132"/>
      <c r="Q991" s="132"/>
      <c r="R991" s="132"/>
      <c r="S991" s="132"/>
      <c r="T991" s="132"/>
      <c r="U991" s="132"/>
      <c r="V991" s="132"/>
      <c r="W991" s="132"/>
      <c r="X991" s="132"/>
      <c r="Y991" s="132"/>
      <c r="Z991" s="132"/>
      <c r="AA991" s="132"/>
      <c r="AB991" s="132"/>
      <c r="AC991" s="132"/>
    </row>
    <row r="992" spans="1:29" ht="15" x14ac:dyDescent="0.3">
      <c r="A992" s="145"/>
      <c r="B992" s="145"/>
      <c r="C992" s="132"/>
      <c r="D992" s="132"/>
      <c r="E992" s="132"/>
      <c r="F992" s="132"/>
      <c r="G992" s="132"/>
      <c r="H992" s="132"/>
      <c r="I992" s="146"/>
      <c r="J992" s="132"/>
      <c r="K992" s="132"/>
      <c r="L992" s="132"/>
      <c r="M992" s="132"/>
      <c r="N992" s="132"/>
      <c r="O992" s="132"/>
      <c r="P992" s="132"/>
      <c r="Q992" s="132"/>
      <c r="R992" s="132"/>
      <c r="S992" s="132"/>
      <c r="T992" s="132"/>
      <c r="U992" s="132"/>
      <c r="V992" s="132"/>
      <c r="W992" s="132"/>
      <c r="X992" s="132"/>
      <c r="Y992" s="132"/>
      <c r="Z992" s="132"/>
      <c r="AA992" s="132"/>
      <c r="AB992" s="132"/>
      <c r="AC992" s="132"/>
    </row>
    <row r="993" spans="1:29" ht="15" x14ac:dyDescent="0.3">
      <c r="A993" s="145"/>
      <c r="B993" s="145"/>
      <c r="C993" s="132"/>
      <c r="D993" s="132"/>
      <c r="E993" s="132"/>
      <c r="F993" s="132"/>
      <c r="G993" s="132"/>
      <c r="H993" s="132"/>
      <c r="I993" s="146"/>
      <c r="J993" s="132"/>
      <c r="K993" s="132"/>
      <c r="L993" s="132"/>
      <c r="M993" s="132"/>
      <c r="N993" s="132"/>
      <c r="O993" s="132"/>
      <c r="P993" s="132"/>
      <c r="Q993" s="132"/>
      <c r="R993" s="132"/>
      <c r="S993" s="132"/>
      <c r="T993" s="132"/>
      <c r="U993" s="132"/>
      <c r="V993" s="132"/>
      <c r="W993" s="132"/>
      <c r="X993" s="132"/>
      <c r="Y993" s="132"/>
      <c r="Z993" s="132"/>
      <c r="AA993" s="132"/>
      <c r="AB993" s="132"/>
      <c r="AC993" s="132"/>
    </row>
    <row r="994" spans="1:29" ht="15" x14ac:dyDescent="0.3">
      <c r="A994" s="145"/>
      <c r="B994" s="145"/>
      <c r="C994" s="132"/>
      <c r="D994" s="132"/>
      <c r="E994" s="132"/>
      <c r="F994" s="132"/>
      <c r="G994" s="132"/>
      <c r="H994" s="132"/>
      <c r="I994" s="146"/>
      <c r="J994" s="132"/>
      <c r="K994" s="132"/>
      <c r="L994" s="132"/>
      <c r="M994" s="132"/>
      <c r="N994" s="132"/>
      <c r="O994" s="132"/>
      <c r="P994" s="132"/>
      <c r="Q994" s="132"/>
      <c r="R994" s="132"/>
      <c r="S994" s="132"/>
      <c r="T994" s="132"/>
      <c r="U994" s="132"/>
      <c r="V994" s="132"/>
      <c r="W994" s="132"/>
      <c r="X994" s="132"/>
      <c r="Y994" s="132"/>
      <c r="Z994" s="132"/>
      <c r="AA994" s="132"/>
      <c r="AB994" s="132"/>
      <c r="AC994" s="132"/>
    </row>
    <row r="995" spans="1:29" ht="15" x14ac:dyDescent="0.3">
      <c r="A995" s="145"/>
      <c r="B995" s="145"/>
      <c r="C995" s="132"/>
      <c r="D995" s="132"/>
      <c r="E995" s="132"/>
      <c r="F995" s="132"/>
      <c r="G995" s="132"/>
      <c r="H995" s="132"/>
      <c r="I995" s="146"/>
      <c r="J995" s="132"/>
      <c r="K995" s="132"/>
      <c r="L995" s="132"/>
      <c r="M995" s="132"/>
      <c r="N995" s="132"/>
      <c r="O995" s="132"/>
      <c r="P995" s="132"/>
      <c r="Q995" s="132"/>
      <c r="R995" s="132"/>
      <c r="S995" s="132"/>
      <c r="T995" s="132"/>
      <c r="U995" s="132"/>
      <c r="V995" s="132"/>
      <c r="W995" s="132"/>
      <c r="X995" s="132"/>
      <c r="Y995" s="132"/>
      <c r="Z995" s="132"/>
      <c r="AA995" s="132"/>
      <c r="AB995" s="132"/>
      <c r="AC995" s="132"/>
    </row>
    <row r="996" spans="1:29" ht="15" x14ac:dyDescent="0.3">
      <c r="A996" s="145"/>
      <c r="B996" s="145"/>
      <c r="C996" s="132"/>
      <c r="D996" s="132"/>
      <c r="E996" s="132"/>
      <c r="F996" s="132"/>
      <c r="G996" s="132"/>
      <c r="H996" s="132"/>
      <c r="I996" s="146"/>
      <c r="J996" s="132"/>
      <c r="K996" s="132"/>
      <c r="L996" s="132"/>
      <c r="M996" s="132"/>
      <c r="N996" s="132"/>
      <c r="O996" s="132"/>
      <c r="P996" s="132"/>
      <c r="Q996" s="132"/>
      <c r="R996" s="132"/>
      <c r="S996" s="132"/>
      <c r="T996" s="132"/>
      <c r="U996" s="132"/>
      <c r="V996" s="132"/>
      <c r="W996" s="132"/>
      <c r="X996" s="132"/>
      <c r="Y996" s="132"/>
      <c r="Z996" s="132"/>
      <c r="AA996" s="132"/>
      <c r="AB996" s="132"/>
      <c r="AC996" s="132"/>
    </row>
    <row r="997" spans="1:29" ht="15" x14ac:dyDescent="0.3">
      <c r="A997" s="145"/>
      <c r="B997" s="145"/>
      <c r="C997" s="132"/>
      <c r="D997" s="132"/>
      <c r="E997" s="132"/>
      <c r="F997" s="132"/>
      <c r="G997" s="132"/>
      <c r="H997" s="132"/>
      <c r="I997" s="146"/>
      <c r="J997" s="132"/>
      <c r="K997" s="132"/>
      <c r="L997" s="132"/>
      <c r="M997" s="132"/>
      <c r="N997" s="132"/>
      <c r="O997" s="132"/>
      <c r="P997" s="132"/>
      <c r="Q997" s="132"/>
      <c r="R997" s="132"/>
      <c r="S997" s="132"/>
      <c r="T997" s="132"/>
      <c r="U997" s="132"/>
      <c r="V997" s="132"/>
      <c r="W997" s="132"/>
      <c r="X997" s="132"/>
      <c r="Y997" s="132"/>
      <c r="Z997" s="132"/>
      <c r="AA997" s="132"/>
      <c r="AB997" s="132"/>
      <c r="AC997" s="132"/>
    </row>
    <row r="998" spans="1:29" ht="15" x14ac:dyDescent="0.3">
      <c r="A998" s="145"/>
      <c r="B998" s="145"/>
      <c r="C998" s="132"/>
      <c r="D998" s="132"/>
      <c r="E998" s="132"/>
      <c r="F998" s="132"/>
      <c r="G998" s="132"/>
      <c r="H998" s="132"/>
      <c r="I998" s="146"/>
      <c r="J998" s="132"/>
      <c r="K998" s="132"/>
      <c r="L998" s="132"/>
      <c r="M998" s="132"/>
      <c r="N998" s="132"/>
      <c r="O998" s="132"/>
      <c r="P998" s="132"/>
      <c r="Q998" s="132"/>
      <c r="R998" s="132"/>
      <c r="S998" s="132"/>
      <c r="T998" s="132"/>
      <c r="U998" s="132"/>
      <c r="V998" s="132"/>
      <c r="W998" s="132"/>
      <c r="X998" s="132"/>
      <c r="Y998" s="132"/>
      <c r="Z998" s="132"/>
      <c r="AA998" s="132"/>
      <c r="AB998" s="132"/>
      <c r="AC998" s="132"/>
    </row>
    <row r="999" spans="1:29" ht="15" x14ac:dyDescent="0.3">
      <c r="A999" s="145"/>
      <c r="B999" s="145"/>
      <c r="C999" s="132"/>
      <c r="D999" s="132"/>
      <c r="E999" s="132"/>
      <c r="F999" s="132"/>
      <c r="G999" s="132"/>
      <c r="H999" s="132"/>
      <c r="I999" s="146"/>
      <c r="J999" s="132"/>
      <c r="K999" s="132"/>
      <c r="L999" s="132"/>
      <c r="M999" s="132"/>
      <c r="N999" s="132"/>
      <c r="O999" s="132"/>
      <c r="P999" s="132"/>
      <c r="Q999" s="132"/>
      <c r="R999" s="132"/>
      <c r="S999" s="132"/>
      <c r="T999" s="132"/>
      <c r="U999" s="132"/>
      <c r="V999" s="132"/>
      <c r="W999" s="132"/>
      <c r="X999" s="132"/>
      <c r="Y999" s="132"/>
      <c r="Z999" s="132"/>
      <c r="AA999" s="132"/>
      <c r="AB999" s="132"/>
      <c r="AC999" s="132"/>
    </row>
    <row r="1000" spans="1:29" ht="15" x14ac:dyDescent="0.3">
      <c r="A1000" s="145"/>
      <c r="B1000" s="145"/>
      <c r="C1000" s="132"/>
      <c r="D1000" s="132"/>
      <c r="E1000" s="132"/>
      <c r="F1000" s="132"/>
      <c r="G1000" s="132"/>
      <c r="H1000" s="132"/>
      <c r="I1000" s="146"/>
      <c r="J1000" s="132"/>
      <c r="K1000" s="132"/>
      <c r="L1000" s="132"/>
      <c r="M1000" s="132"/>
      <c r="N1000" s="132"/>
      <c r="O1000" s="132"/>
      <c r="P1000" s="132"/>
      <c r="Q1000" s="132"/>
      <c r="R1000" s="132"/>
      <c r="S1000" s="132"/>
      <c r="T1000" s="132"/>
      <c r="U1000" s="132"/>
      <c r="V1000" s="132"/>
      <c r="W1000" s="132"/>
      <c r="X1000" s="132"/>
      <c r="Y1000" s="132"/>
      <c r="Z1000" s="132"/>
      <c r="AA1000" s="132"/>
      <c r="AB1000" s="132"/>
      <c r="AC1000" s="132"/>
    </row>
    <row r="1001" spans="1:29" ht="15" x14ac:dyDescent="0.3">
      <c r="A1001" s="145"/>
      <c r="B1001" s="145"/>
      <c r="C1001" s="132"/>
      <c r="D1001" s="132"/>
      <c r="E1001" s="132"/>
      <c r="F1001" s="132"/>
      <c r="G1001" s="132"/>
      <c r="H1001" s="132"/>
      <c r="I1001" s="146"/>
      <c r="J1001" s="132"/>
      <c r="K1001" s="132"/>
      <c r="L1001" s="132"/>
      <c r="M1001" s="132"/>
      <c r="N1001" s="132"/>
      <c r="O1001" s="132"/>
      <c r="P1001" s="132"/>
      <c r="Q1001" s="132"/>
      <c r="R1001" s="132"/>
      <c r="S1001" s="132"/>
      <c r="T1001" s="132"/>
      <c r="U1001" s="132"/>
      <c r="V1001" s="132"/>
      <c r="W1001" s="132"/>
      <c r="X1001" s="132"/>
      <c r="Y1001" s="132"/>
      <c r="Z1001" s="132"/>
      <c r="AA1001" s="132"/>
      <c r="AB1001" s="132"/>
      <c r="AC1001" s="132"/>
    </row>
    <row r="1002" spans="1:29" ht="15" x14ac:dyDescent="0.3">
      <c r="A1002" s="145"/>
      <c r="B1002" s="145"/>
      <c r="C1002" s="132"/>
      <c r="D1002" s="132"/>
      <c r="E1002" s="132"/>
      <c r="F1002" s="132"/>
      <c r="G1002" s="132"/>
      <c r="H1002" s="132"/>
      <c r="I1002" s="146"/>
      <c r="J1002" s="132"/>
      <c r="K1002" s="132"/>
      <c r="L1002" s="132"/>
      <c r="M1002" s="132"/>
      <c r="N1002" s="132"/>
      <c r="O1002" s="132"/>
      <c r="P1002" s="132"/>
      <c r="Q1002" s="132"/>
      <c r="R1002" s="132"/>
      <c r="S1002" s="132"/>
      <c r="T1002" s="132"/>
      <c r="U1002" s="132"/>
      <c r="V1002" s="132"/>
      <c r="W1002" s="132"/>
      <c r="X1002" s="132"/>
      <c r="Y1002" s="132"/>
      <c r="Z1002" s="132"/>
      <c r="AA1002" s="132"/>
      <c r="AB1002" s="132"/>
      <c r="AC1002" s="132"/>
    </row>
    <row r="1003" spans="1:29" ht="15" x14ac:dyDescent="0.3">
      <c r="A1003" s="145"/>
      <c r="B1003" s="145"/>
      <c r="C1003" s="132"/>
      <c r="D1003" s="132"/>
      <c r="E1003" s="132"/>
      <c r="F1003" s="132"/>
      <c r="G1003" s="132"/>
      <c r="H1003" s="132"/>
      <c r="I1003" s="146"/>
      <c r="J1003" s="132"/>
      <c r="K1003" s="132"/>
      <c r="L1003" s="132"/>
      <c r="M1003" s="132"/>
      <c r="N1003" s="132"/>
      <c r="O1003" s="132"/>
      <c r="P1003" s="132"/>
      <c r="Q1003" s="132"/>
      <c r="R1003" s="132"/>
      <c r="S1003" s="132"/>
      <c r="T1003" s="132"/>
      <c r="U1003" s="132"/>
      <c r="V1003" s="132"/>
      <c r="W1003" s="132"/>
      <c r="X1003" s="132"/>
      <c r="Y1003" s="132"/>
      <c r="Z1003" s="132"/>
      <c r="AA1003" s="132"/>
      <c r="AB1003" s="132"/>
      <c r="AC1003" s="132"/>
    </row>
    <row r="1004" spans="1:29" ht="15" x14ac:dyDescent="0.3">
      <c r="A1004" s="145"/>
      <c r="B1004" s="145"/>
      <c r="C1004" s="132"/>
      <c r="D1004" s="132"/>
      <c r="E1004" s="132"/>
      <c r="F1004" s="132"/>
      <c r="G1004" s="132"/>
      <c r="H1004" s="132"/>
      <c r="I1004" s="146"/>
      <c r="J1004" s="132"/>
      <c r="K1004" s="132"/>
      <c r="L1004" s="132"/>
      <c r="M1004" s="132"/>
      <c r="N1004" s="132"/>
      <c r="O1004" s="132"/>
      <c r="P1004" s="132"/>
      <c r="Q1004" s="132"/>
      <c r="R1004" s="132"/>
      <c r="S1004" s="132"/>
      <c r="T1004" s="132"/>
      <c r="U1004" s="132"/>
      <c r="V1004" s="132"/>
      <c r="W1004" s="132"/>
      <c r="X1004" s="132"/>
      <c r="Y1004" s="132"/>
      <c r="Z1004" s="132"/>
      <c r="AA1004" s="132"/>
      <c r="AB1004" s="132"/>
      <c r="AC1004" s="132"/>
    </row>
  </sheetData>
  <mergeCells count="3">
    <mergeCell ref="I14:I17"/>
    <mergeCell ref="C13:G15"/>
    <mergeCell ref="C2:F2"/>
  </mergeCells>
  <conditionalFormatting sqref="J5:AA5 E6:G11">
    <cfRule type="containsText" dxfId="281" priority="1" operator="containsText" text="Bug">
      <formula>NOT(ISERROR(SEARCH(("Bug"),(J5))))</formula>
    </cfRule>
  </conditionalFormatting>
  <conditionalFormatting sqref="J5:AA5 E6:G11">
    <cfRule type="containsText" dxfId="280" priority="2" operator="containsText" text="Dragon">
      <formula>NOT(ISERROR(SEARCH(("Dragon"),(J5))))</formula>
    </cfRule>
  </conditionalFormatting>
  <conditionalFormatting sqref="J5:AA5 E6:G11">
    <cfRule type="containsText" dxfId="279" priority="3" operator="containsText" text="Dark">
      <formula>NOT(ISERROR(SEARCH(("Dark"),(J5))))</formula>
    </cfRule>
  </conditionalFormatting>
  <conditionalFormatting sqref="J5:AA5 E6:G11">
    <cfRule type="containsText" dxfId="278" priority="4" operator="containsText" text="Electric">
      <formula>NOT(ISERROR(SEARCH(("Electric"),(J5))))</formula>
    </cfRule>
  </conditionalFormatting>
  <conditionalFormatting sqref="J5:AA5 E6:G11">
    <cfRule type="containsText" dxfId="277" priority="5" operator="containsText" text="Fairy">
      <formula>NOT(ISERROR(SEARCH(("Fairy"),(J5))))</formula>
    </cfRule>
  </conditionalFormatting>
  <conditionalFormatting sqref="J5:AA5 E6:G11">
    <cfRule type="containsText" dxfId="276" priority="6" operator="containsText" text="Fire">
      <formula>NOT(ISERROR(SEARCH(("Fire"),(J5))))</formula>
    </cfRule>
  </conditionalFormatting>
  <conditionalFormatting sqref="J5:AA5 E6:G11">
    <cfRule type="containsText" dxfId="275" priority="7" operator="containsText" text="Flying">
      <formula>NOT(ISERROR(SEARCH(("Flying"),(J5))))</formula>
    </cfRule>
  </conditionalFormatting>
  <conditionalFormatting sqref="J5:AA5 E6:G11">
    <cfRule type="containsText" dxfId="274" priority="8" operator="containsText" text="Ghost">
      <formula>NOT(ISERROR(SEARCH(("Ghost"),(J5))))</formula>
    </cfRule>
  </conditionalFormatting>
  <conditionalFormatting sqref="J5:AA5 E6:G11">
    <cfRule type="containsText" dxfId="273" priority="9" operator="containsText" text="Grass">
      <formula>NOT(ISERROR(SEARCH(("Grass"),(J5))))</formula>
    </cfRule>
  </conditionalFormatting>
  <conditionalFormatting sqref="J5:AA5 E6:G11">
    <cfRule type="containsText" dxfId="272" priority="10" operator="containsText" text="Ground">
      <formula>NOT(ISERROR(SEARCH(("Ground"),(J5))))</formula>
    </cfRule>
  </conditionalFormatting>
  <conditionalFormatting sqref="J5:AA5 E6:G11">
    <cfRule type="containsText" dxfId="271" priority="11" operator="containsText" text="Ice">
      <formula>NOT(ISERROR(SEARCH(("Ice"),(J5))))</formula>
    </cfRule>
  </conditionalFormatting>
  <conditionalFormatting sqref="J5:AA5 E6:G11">
    <cfRule type="containsText" dxfId="270" priority="12" operator="containsText" text="Normal">
      <formula>NOT(ISERROR(SEARCH(("Normal"),(J5))))</formula>
    </cfRule>
  </conditionalFormatting>
  <conditionalFormatting sqref="J5:AA5 E6:G11">
    <cfRule type="containsText" dxfId="269" priority="13" operator="containsText" text="Poison">
      <formula>NOT(ISERROR(SEARCH(("Poison"),(J5))))</formula>
    </cfRule>
  </conditionalFormatting>
  <conditionalFormatting sqref="J5:AA5 E6:G11">
    <cfRule type="containsText" dxfId="268" priority="14" operator="containsText" text="Psychic">
      <formula>NOT(ISERROR(SEARCH(("Psychic"),(J5))))</formula>
    </cfRule>
  </conditionalFormatting>
  <conditionalFormatting sqref="J5:AA5 E6:G11">
    <cfRule type="containsText" dxfId="267" priority="15" operator="containsText" text="Rock">
      <formula>NOT(ISERROR(SEARCH(("Rock"),(J5))))</formula>
    </cfRule>
  </conditionalFormatting>
  <conditionalFormatting sqref="J5:AA5 E6:G11">
    <cfRule type="containsText" dxfId="266" priority="16" operator="containsText" text="Steel">
      <formula>NOT(ISERROR(SEARCH(("Steel"),(J5))))</formula>
    </cfRule>
  </conditionalFormatting>
  <conditionalFormatting sqref="J5:AA5 E6:G11">
    <cfRule type="containsText" dxfId="265" priority="17" operator="containsText" text="Water">
      <formula>NOT(ISERROR(SEARCH(("Water"),(J5))))</formula>
    </cfRule>
  </conditionalFormatting>
  <conditionalFormatting sqref="J5:AA5 E6:G11">
    <cfRule type="containsText" dxfId="264" priority="18" operator="containsText" text="Fighting">
      <formula>NOT(ISERROR(SEARCH(("Fighting"),(J5))))</formula>
    </cfRule>
  </conditionalFormatting>
  <conditionalFormatting sqref="J8:AA8">
    <cfRule type="notContainsBlanks" dxfId="263" priority="19">
      <formula>LEN(TRIM(J8))&gt;0</formula>
    </cfRule>
  </conditionalFormatting>
  <conditionalFormatting sqref="J9:AA9">
    <cfRule type="notContainsBlanks" dxfId="262" priority="20">
      <formula>LEN(TRIM(J9))&gt;0</formula>
    </cfRule>
  </conditionalFormatting>
  <conditionalFormatting sqref="J7:AA7">
    <cfRule type="notContainsBlanks" dxfId="261" priority="21">
      <formula>LEN(TRIM(J7))&gt;0</formula>
    </cfRule>
  </conditionalFormatting>
  <conditionalFormatting sqref="J10:AA10">
    <cfRule type="notContainsBlanks" dxfId="260" priority="22">
      <formula>LEN(TRIM(J10))&gt;0</formula>
    </cfRule>
  </conditionalFormatting>
  <conditionalFormatting sqref="J11:AA11">
    <cfRule type="notContainsBlanks" dxfId="259" priority="23">
      <formula>LEN(TRIM(J11))&gt;0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600-000000000000}">
          <x14:formula1>
            <xm:f>Poke_Ref!$B$2:$B$745</xm:f>
          </x14:formula1>
          <xm:sqref>D6:D11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8C81D"/>
    <outlinePr summaryBelow="0" summaryRight="0"/>
  </sheetPr>
  <dimension ref="A1:W120"/>
  <sheetViews>
    <sheetView showGridLines="0" workbookViewId="0">
      <pane xSplit="4" ySplit="14" topLeftCell="E15" activePane="bottomRight" state="frozen"/>
      <selection pane="topRight" activeCell="E1" sqref="E1"/>
      <selection pane="bottomLeft" activeCell="A15" sqref="A15"/>
      <selection pane="bottomRight" activeCell="E15" sqref="E15"/>
    </sheetView>
  </sheetViews>
  <sheetFormatPr defaultColWidth="14.42578125" defaultRowHeight="15.75" customHeight="1" x14ac:dyDescent="0.2"/>
  <cols>
    <col min="1" max="1" width="1.5703125" customWidth="1"/>
    <col min="2" max="2" width="6.28515625" customWidth="1"/>
    <col min="3" max="3" width="10.85546875" customWidth="1"/>
    <col min="4" max="4" width="4.28515625" customWidth="1"/>
    <col min="5" max="5" width="9.42578125" customWidth="1"/>
    <col min="6" max="6" width="12.42578125" customWidth="1"/>
    <col min="7" max="7" width="10.28515625" customWidth="1"/>
    <col min="8" max="13" width="6" customWidth="1"/>
    <col min="14" max="14" width="5.85546875" customWidth="1"/>
    <col min="15" max="15" width="6" customWidth="1"/>
    <col min="16" max="16" width="13.5703125" customWidth="1"/>
    <col min="19" max="19" width="6" customWidth="1"/>
  </cols>
  <sheetData>
    <row r="1" spans="1:23" ht="7.5" customHeight="1" x14ac:dyDescent="0.2">
      <c r="A1" s="503" t="s">
        <v>1043</v>
      </c>
      <c r="B1" s="483"/>
      <c r="C1" s="483"/>
      <c r="D1" s="483"/>
      <c r="E1" s="106"/>
      <c r="F1" s="106"/>
      <c r="G1" s="106"/>
      <c r="H1" s="104"/>
      <c r="I1" s="104"/>
      <c r="J1" s="104"/>
      <c r="K1" s="104"/>
      <c r="L1" s="104"/>
      <c r="M1" s="104"/>
      <c r="N1" s="104"/>
      <c r="O1" s="104"/>
      <c r="P1" s="106"/>
      <c r="Q1" s="106"/>
      <c r="R1" s="106"/>
      <c r="S1" s="106"/>
      <c r="T1" s="106"/>
      <c r="U1" s="106"/>
      <c r="V1" s="106"/>
      <c r="W1" s="106"/>
    </row>
    <row r="2" spans="1:23" ht="10.5" hidden="1" customHeight="1" x14ac:dyDescent="0.2">
      <c r="A2" s="148"/>
      <c r="B2" s="148"/>
      <c r="C2" s="106"/>
      <c r="D2" s="104"/>
      <c r="E2" s="106"/>
      <c r="F2" s="496" t="s">
        <v>1044</v>
      </c>
      <c r="G2" s="497"/>
      <c r="H2" s="497"/>
      <c r="I2" s="497"/>
      <c r="J2" s="497"/>
      <c r="K2" s="497"/>
      <c r="L2" s="498"/>
      <c r="M2" s="104"/>
      <c r="N2" s="104"/>
      <c r="O2" s="104"/>
      <c r="P2" s="106"/>
      <c r="Q2" s="106"/>
      <c r="R2" s="106"/>
      <c r="S2" s="106"/>
      <c r="T2" s="106"/>
      <c r="U2" s="106"/>
      <c r="V2" s="106"/>
      <c r="W2" s="106"/>
    </row>
    <row r="3" spans="1:23" ht="7.5" customHeight="1" x14ac:dyDescent="0.2">
      <c r="A3" s="148"/>
      <c r="B3" s="148"/>
      <c r="C3" s="106"/>
      <c r="D3" s="104"/>
      <c r="E3" s="106"/>
      <c r="F3" s="106"/>
      <c r="G3" s="106"/>
      <c r="H3" s="104"/>
      <c r="I3" s="104"/>
      <c r="J3" s="104"/>
      <c r="K3" s="104"/>
      <c r="L3" s="104"/>
      <c r="M3" s="104"/>
      <c r="N3" s="104"/>
      <c r="O3" s="104"/>
      <c r="P3" s="106"/>
      <c r="Q3" s="106"/>
      <c r="R3" s="106"/>
      <c r="S3" s="106"/>
      <c r="T3" s="106"/>
      <c r="U3" s="106"/>
      <c r="V3" s="106"/>
      <c r="W3" s="106"/>
    </row>
    <row r="4" spans="1:23" ht="22.5" customHeight="1" x14ac:dyDescent="0.2">
      <c r="A4" s="148"/>
      <c r="B4" s="502" t="s">
        <v>1045</v>
      </c>
      <c r="C4" s="483"/>
      <c r="D4" s="104"/>
      <c r="E4" s="106"/>
      <c r="F4" s="106"/>
      <c r="G4" s="106"/>
      <c r="H4" s="104"/>
      <c r="I4" s="104"/>
      <c r="J4" s="104"/>
      <c r="K4" s="104"/>
      <c r="L4" s="104"/>
      <c r="M4" s="104"/>
      <c r="N4" s="104"/>
      <c r="O4" s="104"/>
      <c r="P4" s="106"/>
      <c r="Q4" s="106"/>
      <c r="R4" s="106"/>
      <c r="S4" s="106"/>
      <c r="T4" s="106"/>
      <c r="U4" s="106"/>
      <c r="V4" s="106"/>
      <c r="W4" s="106"/>
    </row>
    <row r="5" spans="1:23" ht="18.75" customHeight="1" x14ac:dyDescent="0.2">
      <c r="A5" s="106"/>
      <c r="B5" s="149"/>
      <c r="C5" s="149" t="s">
        <v>25</v>
      </c>
      <c r="D5" s="150" t="s">
        <v>815</v>
      </c>
      <c r="E5" s="149" t="s">
        <v>816</v>
      </c>
      <c r="F5" s="149" t="s">
        <v>818</v>
      </c>
      <c r="G5" s="149" t="s">
        <v>819</v>
      </c>
      <c r="H5" s="150" t="s">
        <v>820</v>
      </c>
      <c r="I5" s="150" t="s">
        <v>821</v>
      </c>
      <c r="J5" s="150" t="s">
        <v>822</v>
      </c>
      <c r="K5" s="150" t="s">
        <v>823</v>
      </c>
      <c r="L5" s="150" t="s">
        <v>824</v>
      </c>
      <c r="M5" s="150" t="s">
        <v>825</v>
      </c>
      <c r="N5" s="150" t="s">
        <v>826</v>
      </c>
      <c r="O5" s="150" t="s">
        <v>827</v>
      </c>
      <c r="P5" s="149" t="s">
        <v>1046</v>
      </c>
      <c r="Q5" s="149" t="s">
        <v>828</v>
      </c>
      <c r="R5" s="149" t="s">
        <v>829</v>
      </c>
      <c r="S5" s="149" t="s">
        <v>830</v>
      </c>
      <c r="T5" s="149" t="s">
        <v>833</v>
      </c>
      <c r="U5" s="149" t="s">
        <v>834</v>
      </c>
      <c r="V5" s="149" t="s">
        <v>835</v>
      </c>
      <c r="W5" s="149" t="s">
        <v>836</v>
      </c>
    </row>
    <row r="6" spans="1:23" ht="26.25" customHeight="1" x14ac:dyDescent="0.2">
      <c r="A6" s="87"/>
      <c r="B6" s="151" t="str">
        <f t="array" aca="1" ref="B6" ca="1">IFERROR(IMAGE(INDEX(Poke_Ref!$C$2:$C$745, MATCH(C6, Poke_Ref!$B$2:$B$745,0)), 3), "")</f>
        <v/>
      </c>
      <c r="C6" s="152" t="s">
        <v>298</v>
      </c>
      <c r="D6" s="153"/>
      <c r="E6" s="152"/>
      <c r="F6" s="152" t="s">
        <v>1047</v>
      </c>
      <c r="G6" s="152" t="s">
        <v>1048</v>
      </c>
      <c r="H6" s="154" t="s">
        <v>843</v>
      </c>
      <c r="I6" s="154">
        <v>31</v>
      </c>
      <c r="J6" s="154" t="s">
        <v>843</v>
      </c>
      <c r="K6" s="154" t="s">
        <v>843</v>
      </c>
      <c r="L6" s="154">
        <v>31</v>
      </c>
      <c r="M6" s="154">
        <v>31</v>
      </c>
      <c r="N6" s="155">
        <f>COUNTIF(H6:M6, 31)</f>
        <v>3</v>
      </c>
      <c r="O6" s="156">
        <f>COUNTIF(H6:M6, 0)</f>
        <v>0</v>
      </c>
      <c r="P6" s="157"/>
      <c r="Q6" s="158"/>
      <c r="R6" s="158"/>
      <c r="S6" s="158"/>
      <c r="T6" s="158" t="s">
        <v>1049</v>
      </c>
      <c r="U6" s="158" t="s">
        <v>1050</v>
      </c>
      <c r="V6" s="158" t="s">
        <v>1051</v>
      </c>
      <c r="W6" s="158" t="s">
        <v>991</v>
      </c>
    </row>
    <row r="7" spans="1:23" ht="9.75" customHeight="1" x14ac:dyDescent="0.2">
      <c r="A7" s="148"/>
      <c r="B7" s="148"/>
      <c r="C7" s="106"/>
      <c r="D7" s="104"/>
      <c r="E7" s="106"/>
      <c r="F7" s="106"/>
      <c r="G7" s="106"/>
      <c r="H7" s="104"/>
      <c r="I7" s="104"/>
      <c r="J7" s="104"/>
      <c r="K7" s="104"/>
      <c r="L7" s="104"/>
      <c r="M7" s="104"/>
      <c r="N7" s="104"/>
      <c r="O7" s="104"/>
      <c r="P7" s="106"/>
      <c r="Q7" s="106"/>
      <c r="R7" s="106"/>
      <c r="S7" s="106"/>
      <c r="T7" s="106"/>
      <c r="U7" s="106"/>
      <c r="V7" s="106"/>
      <c r="W7" s="106"/>
    </row>
    <row r="8" spans="1:23" ht="22.5" customHeight="1" x14ac:dyDescent="0.2">
      <c r="A8" s="148"/>
      <c r="B8" s="502" t="s">
        <v>1052</v>
      </c>
      <c r="C8" s="483"/>
      <c r="D8" s="104"/>
      <c r="E8" s="106"/>
      <c r="F8" s="106"/>
      <c r="G8" s="106"/>
      <c r="H8" s="104"/>
      <c r="I8" s="104"/>
      <c r="J8" s="104"/>
      <c r="K8" s="104"/>
      <c r="L8" s="104"/>
      <c r="M8" s="104"/>
      <c r="N8" s="104"/>
      <c r="O8" s="104"/>
      <c r="P8" s="106"/>
      <c r="Q8" s="106"/>
      <c r="R8" s="106"/>
      <c r="S8" s="106"/>
      <c r="T8" s="106"/>
      <c r="U8" s="106"/>
      <c r="V8" s="106"/>
      <c r="W8" s="106"/>
    </row>
    <row r="9" spans="1:23" ht="18.75" customHeight="1" x14ac:dyDescent="0.2">
      <c r="A9" s="106"/>
      <c r="B9" s="149"/>
      <c r="C9" s="149" t="s">
        <v>25</v>
      </c>
      <c r="D9" s="150" t="s">
        <v>815</v>
      </c>
      <c r="E9" s="149" t="s">
        <v>816</v>
      </c>
      <c r="F9" s="149" t="s">
        <v>818</v>
      </c>
      <c r="G9" s="149" t="s">
        <v>819</v>
      </c>
      <c r="H9" s="150" t="s">
        <v>820</v>
      </c>
      <c r="I9" s="150" t="s">
        <v>821</v>
      </c>
      <c r="J9" s="150" t="s">
        <v>822</v>
      </c>
      <c r="K9" s="150" t="s">
        <v>823</v>
      </c>
      <c r="L9" s="150" t="s">
        <v>824</v>
      </c>
      <c r="M9" s="150" t="s">
        <v>825</v>
      </c>
      <c r="N9" s="150" t="s">
        <v>826</v>
      </c>
      <c r="O9" s="150" t="s">
        <v>827</v>
      </c>
      <c r="P9" s="149" t="s">
        <v>1046</v>
      </c>
      <c r="Q9" s="149" t="s">
        <v>828</v>
      </c>
      <c r="R9" s="149" t="s">
        <v>829</v>
      </c>
      <c r="S9" s="149" t="s">
        <v>830</v>
      </c>
      <c r="T9" s="149" t="s">
        <v>833</v>
      </c>
      <c r="U9" s="149" t="s">
        <v>834</v>
      </c>
      <c r="V9" s="149" t="s">
        <v>835</v>
      </c>
      <c r="W9" s="149" t="s">
        <v>836</v>
      </c>
    </row>
    <row r="10" spans="1:23" ht="26.25" customHeight="1" x14ac:dyDescent="0.2">
      <c r="A10" s="87"/>
      <c r="B10" s="151" t="str">
        <f t="array" aca="1" ref="B10" ca="1">IFERROR(IMAGE(INDEX(Poke_Ref!$C$2:$C$745, MATCH(C10, Poke_Ref!$B$2:$B$745,0)), 3), "")</f>
        <v/>
      </c>
      <c r="C10" s="152" t="s">
        <v>296</v>
      </c>
      <c r="D10" s="153" t="s">
        <v>838</v>
      </c>
      <c r="E10" s="152" t="s">
        <v>857</v>
      </c>
      <c r="F10" s="152" t="s">
        <v>1053</v>
      </c>
      <c r="G10" s="152" t="s">
        <v>1048</v>
      </c>
      <c r="H10" s="154" t="s">
        <v>843</v>
      </c>
      <c r="I10" s="154">
        <v>31</v>
      </c>
      <c r="J10" s="154">
        <v>31</v>
      </c>
      <c r="K10" s="154">
        <v>31</v>
      </c>
      <c r="L10" s="154">
        <v>31</v>
      </c>
      <c r="M10" s="154">
        <v>31</v>
      </c>
      <c r="N10" s="155">
        <f t="shared" ref="N10:N11" si="0">COUNTIF(H10:M10, 31)</f>
        <v>5</v>
      </c>
      <c r="O10" s="156">
        <f t="shared" ref="O10:O11" si="1">COUNTIF(H10:M10, 0)</f>
        <v>0</v>
      </c>
      <c r="P10" s="157" t="s">
        <v>1054</v>
      </c>
      <c r="Q10" s="158" t="s">
        <v>861</v>
      </c>
      <c r="R10" s="158" t="s">
        <v>1055</v>
      </c>
      <c r="S10" s="158" t="s">
        <v>997</v>
      </c>
      <c r="T10" s="158" t="s">
        <v>1056</v>
      </c>
      <c r="U10" s="158" t="s">
        <v>1057</v>
      </c>
      <c r="V10" s="158" t="s">
        <v>1058</v>
      </c>
      <c r="W10" s="158" t="s">
        <v>1051</v>
      </c>
    </row>
    <row r="11" spans="1:23" ht="26.25" customHeight="1" x14ac:dyDescent="0.2">
      <c r="A11" s="87"/>
      <c r="B11" s="151" t="str">
        <f t="array" aca="1" ref="B11" ca="1">IFERROR(IMAGE(INDEX(Poke_Ref!$C$2:$C$745, MATCH(C11, Poke_Ref!$B$2:$B$745,0)), 3), "")</f>
        <v/>
      </c>
      <c r="C11" s="152" t="s">
        <v>296</v>
      </c>
      <c r="D11" s="153" t="s">
        <v>866</v>
      </c>
      <c r="E11" s="152" t="s">
        <v>857</v>
      </c>
      <c r="F11" s="152" t="s">
        <v>1053</v>
      </c>
      <c r="G11" s="152" t="s">
        <v>1048</v>
      </c>
      <c r="H11" s="154">
        <v>31</v>
      </c>
      <c r="I11" s="154">
        <v>31</v>
      </c>
      <c r="J11" s="154">
        <v>31</v>
      </c>
      <c r="K11" s="154">
        <v>31</v>
      </c>
      <c r="L11" s="154" t="s">
        <v>843</v>
      </c>
      <c r="M11" s="154">
        <v>31</v>
      </c>
      <c r="N11" s="155">
        <f t="shared" si="0"/>
        <v>5</v>
      </c>
      <c r="O11" s="156">
        <f t="shared" si="1"/>
        <v>0</v>
      </c>
      <c r="P11" s="157" t="s">
        <v>1059</v>
      </c>
      <c r="Q11" s="158" t="s">
        <v>861</v>
      </c>
      <c r="R11" s="158" t="s">
        <v>1055</v>
      </c>
      <c r="S11" s="158" t="s">
        <v>1060</v>
      </c>
      <c r="T11" s="158" t="s">
        <v>1061</v>
      </c>
      <c r="U11" s="158" t="s">
        <v>1062</v>
      </c>
      <c r="V11" s="158" t="s">
        <v>1058</v>
      </c>
      <c r="W11" s="158" t="s">
        <v>1051</v>
      </c>
    </row>
    <row r="12" spans="1:23" ht="7.5" customHeight="1" x14ac:dyDescent="0.2">
      <c r="A12" s="74"/>
      <c r="B12" s="74"/>
      <c r="C12" s="74"/>
      <c r="D12" s="95"/>
      <c r="E12" s="74"/>
      <c r="F12" s="74"/>
      <c r="G12" s="74"/>
      <c r="H12" s="95"/>
      <c r="I12" s="95"/>
      <c r="J12" s="95"/>
      <c r="K12" s="95"/>
      <c r="L12" s="95"/>
      <c r="M12" s="95"/>
      <c r="N12" s="95"/>
      <c r="O12" s="95"/>
      <c r="P12" s="159"/>
      <c r="Q12" s="159"/>
      <c r="R12" s="159"/>
      <c r="S12" s="159"/>
      <c r="T12" s="159"/>
      <c r="U12" s="159"/>
      <c r="V12" s="159"/>
      <c r="W12" s="159"/>
    </row>
    <row r="13" spans="1:23" ht="22.5" customHeight="1" x14ac:dyDescent="0.2">
      <c r="A13" s="148"/>
      <c r="B13" s="502" t="s">
        <v>1063</v>
      </c>
      <c r="C13" s="483"/>
      <c r="D13" s="104"/>
      <c r="E13" s="106"/>
      <c r="F13" s="106"/>
      <c r="G13" s="106"/>
      <c r="H13" s="104"/>
      <c r="I13" s="104"/>
      <c r="J13" s="104"/>
      <c r="K13" s="104"/>
      <c r="L13" s="104"/>
      <c r="M13" s="104"/>
      <c r="N13" s="104"/>
      <c r="O13" s="104"/>
      <c r="P13" s="106"/>
      <c r="Q13" s="106"/>
      <c r="R13" s="106"/>
      <c r="S13" s="106"/>
      <c r="T13" s="106"/>
      <c r="U13" s="106"/>
      <c r="V13" s="106"/>
      <c r="W13" s="106"/>
    </row>
    <row r="14" spans="1:23" ht="18.75" customHeight="1" x14ac:dyDescent="0.2">
      <c r="A14" s="106"/>
      <c r="B14" s="149"/>
      <c r="C14" s="149" t="s">
        <v>25</v>
      </c>
      <c r="D14" s="150" t="s">
        <v>815</v>
      </c>
      <c r="E14" s="149" t="s">
        <v>816</v>
      </c>
      <c r="F14" s="149" t="s">
        <v>818</v>
      </c>
      <c r="G14" s="149" t="s">
        <v>819</v>
      </c>
      <c r="H14" s="150" t="s">
        <v>820</v>
      </c>
      <c r="I14" s="150" t="s">
        <v>821</v>
      </c>
      <c r="J14" s="150" t="s">
        <v>822</v>
      </c>
      <c r="K14" s="150" t="s">
        <v>823</v>
      </c>
      <c r="L14" s="150" t="s">
        <v>824</v>
      </c>
      <c r="M14" s="150" t="s">
        <v>825</v>
      </c>
      <c r="N14" s="150" t="s">
        <v>826</v>
      </c>
      <c r="O14" s="150"/>
      <c r="P14" s="149" t="s">
        <v>1046</v>
      </c>
      <c r="Q14" s="149" t="s">
        <v>828</v>
      </c>
      <c r="R14" s="149" t="s">
        <v>829</v>
      </c>
      <c r="S14" s="149"/>
      <c r="T14" s="149" t="s">
        <v>833</v>
      </c>
      <c r="U14" s="149" t="s">
        <v>834</v>
      </c>
      <c r="V14" s="149" t="s">
        <v>835</v>
      </c>
      <c r="W14" s="149" t="s">
        <v>836</v>
      </c>
    </row>
    <row r="15" spans="1:23" ht="26.25" customHeight="1" x14ac:dyDescent="0.2">
      <c r="A15" s="87"/>
      <c r="B15" s="151" t="str">
        <f t="array" aca="1" ref="B15" ca="1">IFERROR(IMAGE(INDEX(Poke_Ref!$C$2:$C$745, MATCH(C15, Poke_Ref!$B$2:$B$745,0)), 3), "")</f>
        <v/>
      </c>
      <c r="C15" s="152" t="s">
        <v>296</v>
      </c>
      <c r="D15" s="153" t="s">
        <v>838</v>
      </c>
      <c r="E15" s="152" t="s">
        <v>839</v>
      </c>
      <c r="F15" s="152" t="s">
        <v>1053</v>
      </c>
      <c r="G15" s="152" t="s">
        <v>1064</v>
      </c>
      <c r="H15" s="154" t="s">
        <v>843</v>
      </c>
      <c r="I15" s="160" t="s">
        <v>843</v>
      </c>
      <c r="J15" s="160">
        <v>0</v>
      </c>
      <c r="K15" s="160">
        <v>0</v>
      </c>
      <c r="L15" s="160" t="s">
        <v>843</v>
      </c>
      <c r="M15" s="154" t="s">
        <v>843</v>
      </c>
      <c r="N15" s="155">
        <f t="shared" ref="N15:N120" si="2">COUNTIF(H15:M15, 31)</f>
        <v>0</v>
      </c>
      <c r="O15" s="155">
        <f t="shared" ref="O15:O120" si="3">COUNTIF(H15:M15, 0)</f>
        <v>2</v>
      </c>
      <c r="P15" s="157"/>
      <c r="Q15" s="158" t="s">
        <v>861</v>
      </c>
      <c r="R15" s="158" t="s">
        <v>1065</v>
      </c>
      <c r="S15" s="158" t="s">
        <v>997</v>
      </c>
      <c r="T15" s="158" t="s">
        <v>1062</v>
      </c>
      <c r="U15" s="158" t="s">
        <v>929</v>
      </c>
      <c r="V15" s="158" t="s">
        <v>1058</v>
      </c>
      <c r="W15" s="158" t="s">
        <v>1051</v>
      </c>
    </row>
    <row r="16" spans="1:23" ht="26.25" customHeight="1" x14ac:dyDescent="0.2">
      <c r="A16" s="87"/>
      <c r="B16" s="151" t="str">
        <f t="array" aca="1" ref="B16" ca="1">IFERROR(IMAGE(INDEX(Poke_Ref!$C$2:$C$745, MATCH(C16, Poke_Ref!$B$2:$B$745,0)), 3), "")</f>
        <v/>
      </c>
      <c r="C16" s="152" t="s">
        <v>296</v>
      </c>
      <c r="D16" s="153" t="s">
        <v>838</v>
      </c>
      <c r="E16" s="152" t="s">
        <v>857</v>
      </c>
      <c r="F16" s="152" t="s">
        <v>1053</v>
      </c>
      <c r="G16" s="152" t="s">
        <v>1048</v>
      </c>
      <c r="H16" s="154" t="s">
        <v>843</v>
      </c>
      <c r="I16" s="160" t="s">
        <v>843</v>
      </c>
      <c r="J16" s="160">
        <v>31</v>
      </c>
      <c r="K16" s="160">
        <v>0</v>
      </c>
      <c r="L16" s="160" t="s">
        <v>843</v>
      </c>
      <c r="M16" s="154">
        <v>31</v>
      </c>
      <c r="N16" s="155">
        <f t="shared" si="2"/>
        <v>2</v>
      </c>
      <c r="O16" s="155">
        <f t="shared" si="3"/>
        <v>1</v>
      </c>
      <c r="P16" s="157"/>
      <c r="Q16" s="158" t="s">
        <v>861</v>
      </c>
      <c r="R16" s="158" t="s">
        <v>1065</v>
      </c>
      <c r="S16" s="158" t="s">
        <v>999</v>
      </c>
      <c r="T16" s="158" t="s">
        <v>1061</v>
      </c>
      <c r="U16" s="158" t="s">
        <v>1062</v>
      </c>
      <c r="V16" s="158" t="s">
        <v>1058</v>
      </c>
      <c r="W16" s="158" t="s">
        <v>1051</v>
      </c>
    </row>
    <row r="17" spans="1:23" ht="26.25" customHeight="1" x14ac:dyDescent="0.2">
      <c r="A17" s="87"/>
      <c r="B17" s="151" t="str">
        <f t="array" aca="1" ref="B17" ca="1">IFERROR(IMAGE(INDEX(Poke_Ref!$C$2:$C$745, MATCH(C17, Poke_Ref!$B$2:$B$745,0)), 3), "")</f>
        <v/>
      </c>
      <c r="C17" s="152" t="s">
        <v>296</v>
      </c>
      <c r="D17" s="153" t="s">
        <v>838</v>
      </c>
      <c r="E17" s="152" t="s">
        <v>857</v>
      </c>
      <c r="F17" s="152" t="s">
        <v>1053</v>
      </c>
      <c r="G17" s="152" t="s">
        <v>1048</v>
      </c>
      <c r="H17" s="154">
        <v>31</v>
      </c>
      <c r="I17" s="160">
        <v>0</v>
      </c>
      <c r="J17" s="160">
        <v>31</v>
      </c>
      <c r="K17" s="160" t="s">
        <v>843</v>
      </c>
      <c r="L17" s="160" t="s">
        <v>843</v>
      </c>
      <c r="M17" s="154">
        <v>31</v>
      </c>
      <c r="N17" s="155">
        <f t="shared" si="2"/>
        <v>3</v>
      </c>
      <c r="O17" s="155">
        <f t="shared" si="3"/>
        <v>1</v>
      </c>
      <c r="P17" s="157"/>
      <c r="Q17" s="158" t="s">
        <v>861</v>
      </c>
      <c r="R17" s="158" t="s">
        <v>1065</v>
      </c>
      <c r="S17" s="158" t="s">
        <v>1001</v>
      </c>
      <c r="T17" s="158" t="s">
        <v>1061</v>
      </c>
      <c r="U17" s="158" t="s">
        <v>1062</v>
      </c>
      <c r="V17" s="158" t="s">
        <v>1051</v>
      </c>
      <c r="W17" s="158"/>
    </row>
    <row r="18" spans="1:23" ht="26.25" customHeight="1" x14ac:dyDescent="0.2">
      <c r="A18" s="87"/>
      <c r="B18" s="151" t="str">
        <f t="array" aca="1" ref="B18" ca="1">IFERROR(IMAGE(INDEX(Poke_Ref!$C$2:$C$745, MATCH(C18, Poke_Ref!$B$2:$B$745,0)), 3), "")</f>
        <v/>
      </c>
      <c r="C18" s="152" t="s">
        <v>296</v>
      </c>
      <c r="D18" s="153" t="s">
        <v>838</v>
      </c>
      <c r="E18" s="152" t="s">
        <v>857</v>
      </c>
      <c r="F18" s="152" t="s">
        <v>1053</v>
      </c>
      <c r="G18" s="152" t="s">
        <v>1048</v>
      </c>
      <c r="H18" s="154" t="s">
        <v>843</v>
      </c>
      <c r="I18" s="160">
        <v>0</v>
      </c>
      <c r="J18" s="160" t="s">
        <v>843</v>
      </c>
      <c r="K18" s="160" t="s">
        <v>843</v>
      </c>
      <c r="L18" s="160" t="s">
        <v>843</v>
      </c>
      <c r="M18" s="154">
        <v>31</v>
      </c>
      <c r="N18" s="155">
        <f t="shared" si="2"/>
        <v>1</v>
      </c>
      <c r="O18" s="155">
        <f t="shared" si="3"/>
        <v>1</v>
      </c>
      <c r="P18" s="157"/>
      <c r="Q18" s="158" t="s">
        <v>861</v>
      </c>
      <c r="R18" s="158" t="s">
        <v>1065</v>
      </c>
      <c r="S18" s="158" t="s">
        <v>1003</v>
      </c>
      <c r="T18" s="158" t="s">
        <v>1061</v>
      </c>
      <c r="U18" s="158" t="s">
        <v>1062</v>
      </c>
      <c r="V18" s="158" t="s">
        <v>1051</v>
      </c>
      <c r="W18" s="158"/>
    </row>
    <row r="19" spans="1:23" ht="26.25" customHeight="1" x14ac:dyDescent="0.2">
      <c r="A19" s="87"/>
      <c r="B19" s="151" t="str">
        <f t="array" aca="1" ref="B19" ca="1">IFERROR(IMAGE(INDEX(Poke_Ref!$C$2:$C$745, MATCH(C19, Poke_Ref!$B$2:$B$745,0)), 3), "")</f>
        <v/>
      </c>
      <c r="C19" s="152" t="s">
        <v>296</v>
      </c>
      <c r="D19" s="153" t="s">
        <v>838</v>
      </c>
      <c r="E19" s="152" t="s">
        <v>857</v>
      </c>
      <c r="F19" s="152" t="s">
        <v>1053</v>
      </c>
      <c r="G19" s="152" t="s">
        <v>1048</v>
      </c>
      <c r="H19" s="154" t="s">
        <v>843</v>
      </c>
      <c r="I19" s="160">
        <v>0</v>
      </c>
      <c r="J19" s="160" t="s">
        <v>843</v>
      </c>
      <c r="K19" s="160">
        <v>0</v>
      </c>
      <c r="L19" s="160" t="s">
        <v>843</v>
      </c>
      <c r="M19" s="154" t="s">
        <v>843</v>
      </c>
      <c r="N19" s="155">
        <f t="shared" si="2"/>
        <v>0</v>
      </c>
      <c r="O19" s="155">
        <f t="shared" si="3"/>
        <v>2</v>
      </c>
      <c r="P19" s="157"/>
      <c r="Q19" s="158" t="s">
        <v>861</v>
      </c>
      <c r="R19" s="158" t="s">
        <v>1065</v>
      </c>
      <c r="S19" s="158" t="s">
        <v>1006</v>
      </c>
      <c r="T19" s="158" t="s">
        <v>1061</v>
      </c>
      <c r="U19" s="158" t="s">
        <v>1062</v>
      </c>
      <c r="V19" s="158" t="s">
        <v>1051</v>
      </c>
      <c r="W19" s="158"/>
    </row>
    <row r="20" spans="1:23" ht="26.25" customHeight="1" x14ac:dyDescent="0.2">
      <c r="A20" s="87"/>
      <c r="B20" s="151" t="str">
        <f t="array" aca="1" ref="B20" ca="1">IFERROR(IMAGE(INDEX(Poke_Ref!$C$2:$C$745, MATCH(C20, Poke_Ref!$B$2:$B$745,0)), 3), "")</f>
        <v/>
      </c>
      <c r="C20" s="152" t="s">
        <v>296</v>
      </c>
      <c r="D20" s="153" t="s">
        <v>838</v>
      </c>
      <c r="E20" s="152" t="s">
        <v>857</v>
      </c>
      <c r="F20" s="152" t="s">
        <v>1053</v>
      </c>
      <c r="G20" s="152" t="s">
        <v>1048</v>
      </c>
      <c r="H20" s="154" t="s">
        <v>843</v>
      </c>
      <c r="I20" s="160" t="s">
        <v>843</v>
      </c>
      <c r="J20" s="160">
        <v>31</v>
      </c>
      <c r="K20" s="160">
        <v>0</v>
      </c>
      <c r="L20" s="160" t="s">
        <v>843</v>
      </c>
      <c r="M20" s="154" t="s">
        <v>843</v>
      </c>
      <c r="N20" s="155">
        <f t="shared" si="2"/>
        <v>1</v>
      </c>
      <c r="O20" s="155">
        <f t="shared" si="3"/>
        <v>1</v>
      </c>
      <c r="P20" s="157"/>
      <c r="Q20" s="158" t="s">
        <v>861</v>
      </c>
      <c r="R20" s="158" t="s">
        <v>1065</v>
      </c>
      <c r="S20" s="158" t="s">
        <v>1007</v>
      </c>
      <c r="T20" s="158" t="s">
        <v>1061</v>
      </c>
      <c r="U20" s="158" t="s">
        <v>1062</v>
      </c>
      <c r="V20" s="158" t="s">
        <v>1051</v>
      </c>
      <c r="W20" s="158"/>
    </row>
    <row r="21" spans="1:23" ht="26.25" customHeight="1" x14ac:dyDescent="0.2">
      <c r="A21" s="87"/>
      <c r="B21" s="151" t="str">
        <f t="array" aca="1" ref="B21" ca="1">IFERROR(IMAGE(INDEX(Poke_Ref!$C$2:$C$745, MATCH(C21, Poke_Ref!$B$2:$B$745,0)), 3), "")</f>
        <v/>
      </c>
      <c r="C21" s="152" t="s">
        <v>296</v>
      </c>
      <c r="D21" s="153" t="s">
        <v>838</v>
      </c>
      <c r="E21" s="152" t="s">
        <v>857</v>
      </c>
      <c r="F21" s="152" t="s">
        <v>1053</v>
      </c>
      <c r="G21" s="152" t="s">
        <v>1048</v>
      </c>
      <c r="H21" s="154" t="s">
        <v>843</v>
      </c>
      <c r="I21" s="160">
        <v>31</v>
      </c>
      <c r="J21" s="160">
        <v>31</v>
      </c>
      <c r="K21" s="160">
        <v>31</v>
      </c>
      <c r="L21" s="160">
        <v>31</v>
      </c>
      <c r="M21" s="154">
        <v>0</v>
      </c>
      <c r="N21" s="155">
        <f t="shared" si="2"/>
        <v>4</v>
      </c>
      <c r="O21" s="155">
        <f t="shared" si="3"/>
        <v>1</v>
      </c>
      <c r="P21" s="157"/>
      <c r="Q21" s="158" t="s">
        <v>861</v>
      </c>
      <c r="R21" s="158" t="s">
        <v>1065</v>
      </c>
      <c r="S21" s="158" t="s">
        <v>1008</v>
      </c>
      <c r="T21" s="158" t="s">
        <v>1062</v>
      </c>
      <c r="U21" s="158" t="s">
        <v>1057</v>
      </c>
      <c r="V21" s="158" t="s">
        <v>1058</v>
      </c>
      <c r="W21" s="158" t="s">
        <v>1051</v>
      </c>
    </row>
    <row r="22" spans="1:23" ht="26.25" customHeight="1" x14ac:dyDescent="0.2">
      <c r="A22" s="87"/>
      <c r="B22" s="151" t="str">
        <f t="array" aca="1" ref="B22" ca="1">IFERROR(IMAGE(INDEX(Poke_Ref!$C$2:$C$745, MATCH(C22, Poke_Ref!$B$2:$B$745,0)), 3), "")</f>
        <v/>
      </c>
      <c r="C22" s="152" t="s">
        <v>296</v>
      </c>
      <c r="D22" s="153" t="s">
        <v>866</v>
      </c>
      <c r="E22" s="152" t="s">
        <v>839</v>
      </c>
      <c r="F22" s="152" t="s">
        <v>1053</v>
      </c>
      <c r="G22" s="152" t="s">
        <v>1066</v>
      </c>
      <c r="H22" s="154" t="s">
        <v>843</v>
      </c>
      <c r="I22" s="160">
        <v>0</v>
      </c>
      <c r="J22" s="160" t="s">
        <v>843</v>
      </c>
      <c r="K22" s="160" t="s">
        <v>843</v>
      </c>
      <c r="L22" s="160" t="s">
        <v>843</v>
      </c>
      <c r="M22" s="154" t="s">
        <v>843</v>
      </c>
      <c r="N22" s="155">
        <f t="shared" si="2"/>
        <v>0</v>
      </c>
      <c r="O22" s="155">
        <f t="shared" si="3"/>
        <v>1</v>
      </c>
      <c r="P22" s="157"/>
      <c r="Q22" s="158" t="s">
        <v>861</v>
      </c>
      <c r="R22" s="158" t="s">
        <v>1065</v>
      </c>
      <c r="S22" s="158" t="s">
        <v>1060</v>
      </c>
      <c r="T22" s="158" t="s">
        <v>1061</v>
      </c>
      <c r="U22" s="158" t="s">
        <v>1062</v>
      </c>
      <c r="V22" s="158" t="s">
        <v>1051</v>
      </c>
      <c r="W22" s="158"/>
    </row>
    <row r="23" spans="1:23" ht="26.25" customHeight="1" x14ac:dyDescent="0.2">
      <c r="A23" s="87"/>
      <c r="B23" s="151" t="str">
        <f t="array" aca="1" ref="B23" ca="1">IFERROR(IMAGE(INDEX(Poke_Ref!$C$2:$C$745, MATCH(C23, Poke_Ref!$B$2:$B$745,0)), 3), "")</f>
        <v/>
      </c>
      <c r="C23" s="152" t="s">
        <v>296</v>
      </c>
      <c r="D23" s="153" t="s">
        <v>866</v>
      </c>
      <c r="E23" s="152" t="s">
        <v>857</v>
      </c>
      <c r="F23" s="152" t="s">
        <v>1053</v>
      </c>
      <c r="G23" s="152" t="s">
        <v>1048</v>
      </c>
      <c r="H23" s="154" t="s">
        <v>843</v>
      </c>
      <c r="I23" s="160" t="s">
        <v>843</v>
      </c>
      <c r="J23" s="160">
        <v>0</v>
      </c>
      <c r="K23" s="160">
        <v>31</v>
      </c>
      <c r="L23" s="160" t="s">
        <v>843</v>
      </c>
      <c r="M23" s="154" t="s">
        <v>843</v>
      </c>
      <c r="N23" s="155">
        <f t="shared" si="2"/>
        <v>1</v>
      </c>
      <c r="O23" s="155">
        <f t="shared" si="3"/>
        <v>1</v>
      </c>
      <c r="P23" s="157"/>
      <c r="Q23" s="158" t="s">
        <v>861</v>
      </c>
      <c r="R23" s="158" t="s">
        <v>1065</v>
      </c>
      <c r="S23" s="158" t="s">
        <v>1067</v>
      </c>
      <c r="T23" s="158" t="s">
        <v>1061</v>
      </c>
      <c r="U23" s="158" t="s">
        <v>1062</v>
      </c>
      <c r="V23" s="158" t="s">
        <v>1051</v>
      </c>
      <c r="W23" s="158"/>
    </row>
    <row r="24" spans="1:23" ht="26.25" customHeight="1" x14ac:dyDescent="0.2">
      <c r="A24" s="87"/>
      <c r="B24" s="151" t="str">
        <f t="array" aca="1" ref="B24" ca="1">IFERROR(IMAGE(INDEX(Poke_Ref!$C$2:$C$745, MATCH(C24, Poke_Ref!$B$2:$B$745,0)), 3), "")</f>
        <v/>
      </c>
      <c r="C24" s="152" t="s">
        <v>296</v>
      </c>
      <c r="D24" s="153" t="s">
        <v>866</v>
      </c>
      <c r="E24" s="152" t="s">
        <v>857</v>
      </c>
      <c r="F24" s="152" t="s">
        <v>1053</v>
      </c>
      <c r="G24" s="152" t="s">
        <v>1048</v>
      </c>
      <c r="H24" s="154" t="s">
        <v>843</v>
      </c>
      <c r="I24" s="160">
        <v>0</v>
      </c>
      <c r="J24" s="160">
        <v>31</v>
      </c>
      <c r="K24" s="160">
        <v>0</v>
      </c>
      <c r="L24" s="160" t="s">
        <v>843</v>
      </c>
      <c r="M24" s="154" t="s">
        <v>843</v>
      </c>
      <c r="N24" s="155">
        <f t="shared" si="2"/>
        <v>1</v>
      </c>
      <c r="O24" s="155">
        <f t="shared" si="3"/>
        <v>2</v>
      </c>
      <c r="P24" s="157"/>
      <c r="Q24" s="158" t="s">
        <v>861</v>
      </c>
      <c r="R24" s="158" t="s">
        <v>1065</v>
      </c>
      <c r="S24" s="158" t="s">
        <v>1068</v>
      </c>
      <c r="T24" s="158" t="s">
        <v>1061</v>
      </c>
      <c r="U24" s="158" t="s">
        <v>1062</v>
      </c>
      <c r="V24" s="158" t="s">
        <v>1051</v>
      </c>
      <c r="W24" s="158"/>
    </row>
    <row r="25" spans="1:23" ht="26.25" customHeight="1" x14ac:dyDescent="0.2">
      <c r="A25" s="87"/>
      <c r="B25" s="151" t="str">
        <f t="array" aca="1" ref="B25" ca="1">IFERROR(IMAGE(INDEX(Poke_Ref!$C$2:$C$745, MATCH(C25, Poke_Ref!$B$2:$B$745,0)), 3), "")</f>
        <v/>
      </c>
      <c r="C25" s="152" t="s">
        <v>296</v>
      </c>
      <c r="D25" s="153" t="s">
        <v>866</v>
      </c>
      <c r="E25" s="152" t="s">
        <v>857</v>
      </c>
      <c r="F25" s="152" t="s">
        <v>1053</v>
      </c>
      <c r="G25" s="152" t="s">
        <v>1048</v>
      </c>
      <c r="H25" s="154" t="s">
        <v>843</v>
      </c>
      <c r="I25" s="160">
        <v>31</v>
      </c>
      <c r="J25" s="160">
        <v>31</v>
      </c>
      <c r="K25" s="160">
        <v>31</v>
      </c>
      <c r="L25" s="160">
        <v>0</v>
      </c>
      <c r="M25" s="154">
        <v>31</v>
      </c>
      <c r="N25" s="155">
        <f t="shared" si="2"/>
        <v>4</v>
      </c>
      <c r="O25" s="155">
        <f t="shared" si="3"/>
        <v>1</v>
      </c>
      <c r="P25" s="157"/>
      <c r="Q25" s="158" t="s">
        <v>861</v>
      </c>
      <c r="R25" s="158" t="s">
        <v>1065</v>
      </c>
      <c r="S25" s="158" t="s">
        <v>1069</v>
      </c>
      <c r="T25" s="158" t="s">
        <v>1061</v>
      </c>
      <c r="U25" s="158" t="s">
        <v>1062</v>
      </c>
      <c r="V25" s="158" t="s">
        <v>1051</v>
      </c>
      <c r="W25" s="158"/>
    </row>
    <row r="26" spans="1:23" ht="26.25" customHeight="1" x14ac:dyDescent="0.2">
      <c r="A26" s="87"/>
      <c r="B26" s="151" t="str">
        <f t="array" aca="1" ref="B26" ca="1">IFERROR(IMAGE(INDEX(Poke_Ref!$C$2:$C$745, MATCH(C26, Poke_Ref!$B$2:$B$745,0)), 3), "")</f>
        <v/>
      </c>
      <c r="C26" s="152" t="s">
        <v>296</v>
      </c>
      <c r="D26" s="153" t="s">
        <v>866</v>
      </c>
      <c r="E26" s="152" t="s">
        <v>857</v>
      </c>
      <c r="F26" s="152" t="s">
        <v>1053</v>
      </c>
      <c r="G26" s="152" t="s">
        <v>1048</v>
      </c>
      <c r="H26" s="154">
        <v>0</v>
      </c>
      <c r="I26" s="160">
        <v>31</v>
      </c>
      <c r="J26" s="160">
        <v>31</v>
      </c>
      <c r="K26" s="160">
        <v>31</v>
      </c>
      <c r="L26" s="160">
        <v>31</v>
      </c>
      <c r="M26" s="154">
        <v>31</v>
      </c>
      <c r="N26" s="155">
        <f t="shared" si="2"/>
        <v>5</v>
      </c>
      <c r="O26" s="155">
        <f t="shared" si="3"/>
        <v>1</v>
      </c>
      <c r="P26" s="157"/>
      <c r="Q26" s="158" t="s">
        <v>861</v>
      </c>
      <c r="R26" s="158" t="s">
        <v>1065</v>
      </c>
      <c r="S26" s="158" t="s">
        <v>1070</v>
      </c>
      <c r="T26" s="158" t="s">
        <v>929</v>
      </c>
      <c r="U26" s="158" t="s">
        <v>1071</v>
      </c>
      <c r="V26" s="158" t="s">
        <v>877</v>
      </c>
      <c r="W26" s="158" t="s">
        <v>1051</v>
      </c>
    </row>
    <row r="27" spans="1:23" ht="26.25" customHeight="1" x14ac:dyDescent="0.2">
      <c r="A27" s="87"/>
      <c r="B27" s="151" t="str">
        <f t="array" aca="1" ref="B27" ca="1">IFERROR(IMAGE(INDEX(Poke_Ref!$C$2:$C$745, MATCH(C27, Poke_Ref!$B$2:$B$745,0)), 3), "")</f>
        <v/>
      </c>
      <c r="C27" s="152" t="s">
        <v>296</v>
      </c>
      <c r="D27" s="153" t="s">
        <v>838</v>
      </c>
      <c r="E27" s="152" t="s">
        <v>857</v>
      </c>
      <c r="F27" s="152" t="s">
        <v>1053</v>
      </c>
      <c r="G27" s="152" t="s">
        <v>1048</v>
      </c>
      <c r="H27" s="154" t="s">
        <v>843</v>
      </c>
      <c r="I27" s="160" t="s">
        <v>843</v>
      </c>
      <c r="J27" s="160">
        <v>31</v>
      </c>
      <c r="K27" s="160" t="s">
        <v>843</v>
      </c>
      <c r="L27" s="160" t="s">
        <v>843</v>
      </c>
      <c r="M27" s="154" t="s">
        <v>843</v>
      </c>
      <c r="N27" s="155">
        <f t="shared" si="2"/>
        <v>1</v>
      </c>
      <c r="O27" s="155">
        <f t="shared" si="3"/>
        <v>0</v>
      </c>
      <c r="P27" s="157"/>
      <c r="Q27" s="158" t="s">
        <v>861</v>
      </c>
      <c r="R27" s="158" t="s">
        <v>1072</v>
      </c>
      <c r="S27" s="158" t="s">
        <v>997</v>
      </c>
      <c r="T27" s="158" t="s">
        <v>1061</v>
      </c>
      <c r="U27" s="158" t="s">
        <v>1062</v>
      </c>
      <c r="V27" s="158" t="s">
        <v>1051</v>
      </c>
      <c r="W27" s="158"/>
    </row>
    <row r="28" spans="1:23" ht="26.25" customHeight="1" x14ac:dyDescent="0.2">
      <c r="A28" s="87"/>
      <c r="B28" s="151" t="str">
        <f t="array" aca="1" ref="B28" ca="1">IFERROR(IMAGE(INDEX(Poke_Ref!$C$2:$C$745, MATCH(C28, Poke_Ref!$B$2:$B$745,0)), 3), "")</f>
        <v/>
      </c>
      <c r="C28" s="152" t="s">
        <v>296</v>
      </c>
      <c r="D28" s="153" t="s">
        <v>838</v>
      </c>
      <c r="E28" s="152" t="s">
        <v>857</v>
      </c>
      <c r="F28" s="152" t="s">
        <v>1053</v>
      </c>
      <c r="G28" s="152" t="s">
        <v>1048</v>
      </c>
      <c r="H28" s="154" t="s">
        <v>843</v>
      </c>
      <c r="I28" s="154" t="s">
        <v>843</v>
      </c>
      <c r="J28" s="154" t="s">
        <v>843</v>
      </c>
      <c r="K28" s="154" t="s">
        <v>843</v>
      </c>
      <c r="L28" s="154" t="s">
        <v>843</v>
      </c>
      <c r="M28" s="154">
        <v>31</v>
      </c>
      <c r="N28" s="155">
        <f t="shared" si="2"/>
        <v>1</v>
      </c>
      <c r="O28" s="155">
        <f t="shared" si="3"/>
        <v>0</v>
      </c>
      <c r="P28" s="157"/>
      <c r="Q28" s="158" t="s">
        <v>861</v>
      </c>
      <c r="R28" s="158" t="s">
        <v>1072</v>
      </c>
      <c r="S28" s="158" t="s">
        <v>999</v>
      </c>
      <c r="T28" s="158" t="s">
        <v>1061</v>
      </c>
      <c r="U28" s="158" t="s">
        <v>1062</v>
      </c>
      <c r="V28" s="158" t="s">
        <v>1051</v>
      </c>
      <c r="W28" s="158"/>
    </row>
    <row r="29" spans="1:23" ht="26.25" customHeight="1" x14ac:dyDescent="0.2">
      <c r="A29" s="87"/>
      <c r="B29" s="151" t="str">
        <f t="array" aca="1" ref="B29" ca="1">IFERROR(IMAGE(INDEX(Poke_Ref!$C$2:$C$745, MATCH(C29, Poke_Ref!$B$2:$B$745,0)), 3), "")</f>
        <v/>
      </c>
      <c r="C29" s="152" t="s">
        <v>296</v>
      </c>
      <c r="D29" s="153" t="s">
        <v>838</v>
      </c>
      <c r="E29" s="152" t="s">
        <v>857</v>
      </c>
      <c r="F29" s="152" t="s">
        <v>1053</v>
      </c>
      <c r="G29" s="152" t="s">
        <v>1048</v>
      </c>
      <c r="H29" s="154" t="s">
        <v>843</v>
      </c>
      <c r="I29" s="154">
        <v>31</v>
      </c>
      <c r="J29" s="154" t="s">
        <v>843</v>
      </c>
      <c r="K29" s="154" t="s">
        <v>843</v>
      </c>
      <c r="L29" s="154" t="s">
        <v>843</v>
      </c>
      <c r="M29" s="154" t="s">
        <v>843</v>
      </c>
      <c r="N29" s="155">
        <f t="shared" si="2"/>
        <v>1</v>
      </c>
      <c r="O29" s="155">
        <f t="shared" si="3"/>
        <v>0</v>
      </c>
      <c r="P29" s="157"/>
      <c r="Q29" s="158" t="s">
        <v>861</v>
      </c>
      <c r="R29" s="158" t="s">
        <v>1072</v>
      </c>
      <c r="S29" s="158" t="s">
        <v>1001</v>
      </c>
      <c r="T29" s="158" t="s">
        <v>1061</v>
      </c>
      <c r="U29" s="158" t="s">
        <v>1062</v>
      </c>
      <c r="V29" s="158" t="s">
        <v>1051</v>
      </c>
      <c r="W29" s="158"/>
    </row>
    <row r="30" spans="1:23" ht="26.25" customHeight="1" x14ac:dyDescent="0.2">
      <c r="A30" s="87"/>
      <c r="B30" s="151" t="str">
        <f t="array" aca="1" ref="B30" ca="1">IFERROR(IMAGE(INDEX(Poke_Ref!$C$2:$C$745, MATCH(C30, Poke_Ref!$B$2:$B$745,0)), 3), "")</f>
        <v/>
      </c>
      <c r="C30" s="152" t="s">
        <v>296</v>
      </c>
      <c r="D30" s="153" t="s">
        <v>866</v>
      </c>
      <c r="E30" s="152" t="s">
        <v>839</v>
      </c>
      <c r="F30" s="152" t="s">
        <v>1053</v>
      </c>
      <c r="G30" s="152" t="s">
        <v>1073</v>
      </c>
      <c r="H30" s="154" t="s">
        <v>843</v>
      </c>
      <c r="I30" s="154" t="s">
        <v>843</v>
      </c>
      <c r="J30" s="154" t="s">
        <v>843</v>
      </c>
      <c r="K30" s="154">
        <v>31</v>
      </c>
      <c r="L30" s="154" t="s">
        <v>843</v>
      </c>
      <c r="M30" s="154" t="s">
        <v>843</v>
      </c>
      <c r="N30" s="155">
        <f t="shared" si="2"/>
        <v>1</v>
      </c>
      <c r="O30" s="155">
        <f t="shared" si="3"/>
        <v>0</v>
      </c>
      <c r="P30" s="157"/>
      <c r="Q30" s="158" t="s">
        <v>861</v>
      </c>
      <c r="R30" s="158" t="s">
        <v>1072</v>
      </c>
      <c r="S30" s="158" t="s">
        <v>1060</v>
      </c>
      <c r="T30" s="158" t="s">
        <v>1058</v>
      </c>
      <c r="U30" s="158" t="s">
        <v>1056</v>
      </c>
      <c r="V30" s="158" t="s">
        <v>1057</v>
      </c>
      <c r="W30" s="158" t="s">
        <v>1051</v>
      </c>
    </row>
    <row r="31" spans="1:23" ht="26.25" customHeight="1" x14ac:dyDescent="0.2">
      <c r="A31" s="87"/>
      <c r="B31" s="151" t="str">
        <f t="array" aca="1" ref="B31" ca="1">IFERROR(IMAGE(INDEX(Poke_Ref!$C$2:$C$745, MATCH(C31, Poke_Ref!$B$2:$B$745,0)), 3), "")</f>
        <v/>
      </c>
      <c r="C31" s="152" t="s">
        <v>296</v>
      </c>
      <c r="D31" s="153" t="s">
        <v>866</v>
      </c>
      <c r="E31" s="152" t="s">
        <v>857</v>
      </c>
      <c r="F31" s="152" t="s">
        <v>1053</v>
      </c>
      <c r="G31" s="152" t="s">
        <v>1048</v>
      </c>
      <c r="H31" s="160" t="s">
        <v>843</v>
      </c>
      <c r="I31" s="160" t="s">
        <v>843</v>
      </c>
      <c r="J31" s="160" t="s">
        <v>843</v>
      </c>
      <c r="K31" s="154">
        <v>31</v>
      </c>
      <c r="L31" s="154" t="s">
        <v>843</v>
      </c>
      <c r="M31" s="154" t="s">
        <v>843</v>
      </c>
      <c r="N31" s="155">
        <f t="shared" si="2"/>
        <v>1</v>
      </c>
      <c r="O31" s="155">
        <f t="shared" si="3"/>
        <v>0</v>
      </c>
      <c r="P31" s="157"/>
      <c r="Q31" s="158" t="s">
        <v>861</v>
      </c>
      <c r="R31" s="158" t="s">
        <v>1072</v>
      </c>
      <c r="S31" s="158" t="s">
        <v>1067</v>
      </c>
      <c r="T31" s="158" t="s">
        <v>1061</v>
      </c>
      <c r="U31" s="158" t="s">
        <v>1062</v>
      </c>
      <c r="V31" s="158" t="s">
        <v>1058</v>
      </c>
      <c r="W31" s="158" t="s">
        <v>1051</v>
      </c>
    </row>
    <row r="32" spans="1:23" ht="26.25" customHeight="1" x14ac:dyDescent="0.2">
      <c r="A32" s="87"/>
      <c r="B32" s="151" t="str">
        <f t="array" aca="1" ref="B32" ca="1">IFERROR(IMAGE(INDEX(Poke_Ref!$C$2:$C$745, MATCH(C32, Poke_Ref!$B$2:$B$745,0)), 3), "")</f>
        <v/>
      </c>
      <c r="C32" s="152" t="s">
        <v>296</v>
      </c>
      <c r="D32" s="153" t="s">
        <v>866</v>
      </c>
      <c r="E32" s="152" t="s">
        <v>857</v>
      </c>
      <c r="F32" s="152" t="s">
        <v>1053</v>
      </c>
      <c r="G32" s="152" t="s">
        <v>1048</v>
      </c>
      <c r="H32" s="154" t="s">
        <v>843</v>
      </c>
      <c r="I32" s="154" t="s">
        <v>843</v>
      </c>
      <c r="J32" s="154" t="s">
        <v>843</v>
      </c>
      <c r="K32" s="154">
        <v>31</v>
      </c>
      <c r="L32" s="154" t="s">
        <v>843</v>
      </c>
      <c r="M32" s="154" t="s">
        <v>843</v>
      </c>
      <c r="N32" s="155">
        <f t="shared" si="2"/>
        <v>1</v>
      </c>
      <c r="O32" s="155">
        <f t="shared" si="3"/>
        <v>0</v>
      </c>
      <c r="P32" s="157"/>
      <c r="Q32" s="158" t="s">
        <v>861</v>
      </c>
      <c r="R32" s="158" t="s">
        <v>1072</v>
      </c>
      <c r="S32" s="158" t="s">
        <v>1068</v>
      </c>
      <c r="T32" s="158" t="s">
        <v>1061</v>
      </c>
      <c r="U32" s="158" t="s">
        <v>1062</v>
      </c>
      <c r="V32" s="158" t="s">
        <v>1051</v>
      </c>
      <c r="W32" s="158"/>
    </row>
    <row r="33" spans="1:23" ht="26.25" customHeight="1" x14ac:dyDescent="0.2">
      <c r="A33" s="87"/>
      <c r="B33" s="151" t="str">
        <f t="array" aca="1" ref="B33" ca="1">IFERROR(IMAGE(INDEX(Poke_Ref!$C$2:$C$745, MATCH(C33, Poke_Ref!$B$2:$B$745,0)), 3), "")</f>
        <v/>
      </c>
      <c r="C33" s="152" t="s">
        <v>296</v>
      </c>
      <c r="D33" s="153" t="s">
        <v>866</v>
      </c>
      <c r="E33" s="152" t="s">
        <v>857</v>
      </c>
      <c r="F33" s="152" t="s">
        <v>1053</v>
      </c>
      <c r="G33" s="152" t="s">
        <v>1048</v>
      </c>
      <c r="H33" s="154" t="s">
        <v>843</v>
      </c>
      <c r="I33" s="154" t="s">
        <v>843</v>
      </c>
      <c r="J33" s="154" t="s">
        <v>843</v>
      </c>
      <c r="K33" s="154">
        <v>31</v>
      </c>
      <c r="L33" s="154" t="s">
        <v>843</v>
      </c>
      <c r="M33" s="154" t="s">
        <v>843</v>
      </c>
      <c r="N33" s="155">
        <f t="shared" si="2"/>
        <v>1</v>
      </c>
      <c r="O33" s="155">
        <f t="shared" si="3"/>
        <v>0</v>
      </c>
      <c r="P33" s="157"/>
      <c r="Q33" s="158" t="s">
        <v>861</v>
      </c>
      <c r="R33" s="158" t="s">
        <v>1072</v>
      </c>
      <c r="S33" s="158" t="s">
        <v>1069</v>
      </c>
      <c r="T33" s="158" t="s">
        <v>1061</v>
      </c>
      <c r="U33" s="158" t="s">
        <v>1062</v>
      </c>
      <c r="V33" s="158" t="s">
        <v>1051</v>
      </c>
      <c r="W33" s="161"/>
    </row>
    <row r="34" spans="1:23" ht="26.25" customHeight="1" x14ac:dyDescent="0.2">
      <c r="A34" s="87"/>
      <c r="B34" s="151" t="str">
        <f t="array" aca="1" ref="B34" ca="1">IFERROR(IMAGE(INDEX(Poke_Ref!$C$2:$C$745, MATCH(C34, Poke_Ref!$B$2:$B$745,0)), 3), "")</f>
        <v/>
      </c>
      <c r="C34" s="152" t="s">
        <v>296</v>
      </c>
      <c r="D34" s="153" t="s">
        <v>866</v>
      </c>
      <c r="E34" s="152" t="s">
        <v>857</v>
      </c>
      <c r="F34" s="152" t="s">
        <v>1053</v>
      </c>
      <c r="G34" s="152" t="s">
        <v>1048</v>
      </c>
      <c r="H34" s="154" t="s">
        <v>843</v>
      </c>
      <c r="I34" s="154" t="s">
        <v>843</v>
      </c>
      <c r="J34" s="154">
        <v>31</v>
      </c>
      <c r="K34" s="154" t="s">
        <v>843</v>
      </c>
      <c r="L34" s="154" t="s">
        <v>843</v>
      </c>
      <c r="M34" s="154" t="s">
        <v>843</v>
      </c>
      <c r="N34" s="155">
        <f t="shared" si="2"/>
        <v>1</v>
      </c>
      <c r="O34" s="155">
        <f t="shared" si="3"/>
        <v>0</v>
      </c>
      <c r="P34" s="157"/>
      <c r="Q34" s="158" t="s">
        <v>861</v>
      </c>
      <c r="R34" s="158" t="s">
        <v>1072</v>
      </c>
      <c r="S34" s="158" t="s">
        <v>1070</v>
      </c>
      <c r="T34" s="158" t="s">
        <v>1061</v>
      </c>
      <c r="U34" s="158" t="s">
        <v>1062</v>
      </c>
      <c r="V34" s="158" t="s">
        <v>1051</v>
      </c>
      <c r="W34" s="161"/>
    </row>
    <row r="35" spans="1:23" ht="26.25" customHeight="1" x14ac:dyDescent="0.2">
      <c r="A35" s="87"/>
      <c r="B35" s="151" t="str">
        <f t="array" aca="1" ref="B35" ca="1">IFERROR(IMAGE(INDEX(Poke_Ref!$C$2:$C$745, MATCH(C35, Poke_Ref!$B$2:$B$745,0)), 3), "")</f>
        <v/>
      </c>
      <c r="C35" s="152" t="s">
        <v>296</v>
      </c>
      <c r="D35" s="153" t="s">
        <v>866</v>
      </c>
      <c r="E35" s="152" t="s">
        <v>857</v>
      </c>
      <c r="F35" s="152" t="s">
        <v>1053</v>
      </c>
      <c r="G35" s="152" t="s">
        <v>1048</v>
      </c>
      <c r="H35" s="154">
        <v>31</v>
      </c>
      <c r="I35" s="154" t="s">
        <v>843</v>
      </c>
      <c r="J35" s="154" t="s">
        <v>843</v>
      </c>
      <c r="K35" s="154" t="s">
        <v>843</v>
      </c>
      <c r="L35" s="154" t="s">
        <v>843</v>
      </c>
      <c r="M35" s="154" t="s">
        <v>843</v>
      </c>
      <c r="N35" s="155">
        <f t="shared" si="2"/>
        <v>1</v>
      </c>
      <c r="O35" s="155">
        <f t="shared" si="3"/>
        <v>0</v>
      </c>
      <c r="P35" s="157"/>
      <c r="Q35" s="158" t="s">
        <v>861</v>
      </c>
      <c r="R35" s="158" t="s">
        <v>1072</v>
      </c>
      <c r="S35" s="158" t="s">
        <v>1074</v>
      </c>
      <c r="T35" s="158" t="s">
        <v>1061</v>
      </c>
      <c r="U35" s="158" t="s">
        <v>1062</v>
      </c>
      <c r="V35" s="158" t="s">
        <v>1051</v>
      </c>
      <c r="W35" s="161"/>
    </row>
    <row r="36" spans="1:23" ht="26.25" customHeight="1" x14ac:dyDescent="0.2">
      <c r="A36" s="87"/>
      <c r="B36" s="151" t="str">
        <f t="array" aca="1" ref="B36" ca="1">IFERROR(IMAGE(INDEX(Poke_Ref!$C$2:$C$745, MATCH(C36, Poke_Ref!$B$2:$B$745,0)), 3), "")</f>
        <v/>
      </c>
      <c r="C36" s="152" t="s">
        <v>296</v>
      </c>
      <c r="D36" s="153" t="s">
        <v>866</v>
      </c>
      <c r="E36" s="152" t="s">
        <v>857</v>
      </c>
      <c r="F36" s="152" t="s">
        <v>1053</v>
      </c>
      <c r="G36" s="152" t="s">
        <v>1048</v>
      </c>
      <c r="H36" s="154" t="s">
        <v>843</v>
      </c>
      <c r="I36" s="154" t="s">
        <v>843</v>
      </c>
      <c r="J36" s="154">
        <v>31</v>
      </c>
      <c r="K36" s="154" t="s">
        <v>843</v>
      </c>
      <c r="L36" s="154" t="s">
        <v>843</v>
      </c>
      <c r="M36" s="154" t="s">
        <v>843</v>
      </c>
      <c r="N36" s="155">
        <f t="shared" si="2"/>
        <v>1</v>
      </c>
      <c r="O36" s="155">
        <f t="shared" si="3"/>
        <v>0</v>
      </c>
      <c r="P36" s="157"/>
      <c r="Q36" s="158" t="s">
        <v>861</v>
      </c>
      <c r="R36" s="158" t="s">
        <v>1072</v>
      </c>
      <c r="S36" s="158" t="s">
        <v>1075</v>
      </c>
      <c r="T36" s="158" t="s">
        <v>1056</v>
      </c>
      <c r="U36" s="158" t="s">
        <v>1057</v>
      </c>
      <c r="V36" s="158" t="s">
        <v>1076</v>
      </c>
      <c r="W36" s="158" t="s">
        <v>1051</v>
      </c>
    </row>
    <row r="37" spans="1:23" ht="26.25" customHeight="1" x14ac:dyDescent="0.2">
      <c r="A37" s="87"/>
      <c r="B37" s="151" t="str">
        <f t="array" aca="1" ref="B37" ca="1">IFERROR(IMAGE(INDEX(Poke_Ref!$C$2:$C$745, MATCH(C37, Poke_Ref!$B$2:$B$745,0)), 3), "")</f>
        <v/>
      </c>
      <c r="C37" s="158" t="s">
        <v>297</v>
      </c>
      <c r="D37" s="153" t="s">
        <v>838</v>
      </c>
      <c r="E37" s="158" t="s">
        <v>839</v>
      </c>
      <c r="F37" s="158" t="s">
        <v>1077</v>
      </c>
      <c r="G37" s="158" t="s">
        <v>1078</v>
      </c>
      <c r="H37" s="154" t="s">
        <v>843</v>
      </c>
      <c r="I37" s="154" t="s">
        <v>843</v>
      </c>
      <c r="J37" s="154" t="s">
        <v>843</v>
      </c>
      <c r="K37" s="154">
        <v>31</v>
      </c>
      <c r="L37" s="154" t="s">
        <v>843</v>
      </c>
      <c r="M37" s="154">
        <v>31</v>
      </c>
      <c r="N37" s="155">
        <f t="shared" si="2"/>
        <v>2</v>
      </c>
      <c r="O37" s="155">
        <f t="shared" si="3"/>
        <v>0</v>
      </c>
      <c r="P37" s="157"/>
      <c r="Q37" s="158" t="s">
        <v>861</v>
      </c>
      <c r="R37" s="158" t="s">
        <v>1079</v>
      </c>
      <c r="S37" s="158" t="s">
        <v>997</v>
      </c>
      <c r="T37" s="158" t="s">
        <v>1076</v>
      </c>
      <c r="U37" s="158" t="s">
        <v>1080</v>
      </c>
      <c r="V37" s="158" t="s">
        <v>929</v>
      </c>
      <c r="W37" s="158" t="s">
        <v>1071</v>
      </c>
    </row>
    <row r="38" spans="1:23" ht="26.25" customHeight="1" x14ac:dyDescent="0.2">
      <c r="A38" s="87"/>
      <c r="B38" s="151" t="str">
        <f t="array" aca="1" ref="B38" ca="1">IFERROR(IMAGE(INDEX(Poke_Ref!$C$2:$C$745, MATCH(C38, Poke_Ref!$B$2:$B$745,0)), 3), "")</f>
        <v/>
      </c>
      <c r="C38" s="158" t="s">
        <v>296</v>
      </c>
      <c r="D38" s="153" t="s">
        <v>838</v>
      </c>
      <c r="E38" s="158" t="s">
        <v>857</v>
      </c>
      <c r="F38" s="158" t="s">
        <v>1053</v>
      </c>
      <c r="G38" s="158" t="s">
        <v>1048</v>
      </c>
      <c r="H38" s="154" t="s">
        <v>843</v>
      </c>
      <c r="I38" s="154" t="s">
        <v>843</v>
      </c>
      <c r="J38" s="154">
        <v>31</v>
      </c>
      <c r="K38" s="154">
        <v>31</v>
      </c>
      <c r="L38" s="154" t="s">
        <v>843</v>
      </c>
      <c r="M38" s="154" t="s">
        <v>843</v>
      </c>
      <c r="N38" s="155">
        <f t="shared" si="2"/>
        <v>2</v>
      </c>
      <c r="O38" s="155">
        <f t="shared" si="3"/>
        <v>0</v>
      </c>
      <c r="P38" s="157"/>
      <c r="Q38" s="158" t="s">
        <v>861</v>
      </c>
      <c r="R38" s="158" t="s">
        <v>1079</v>
      </c>
      <c r="S38" s="158" t="s">
        <v>999</v>
      </c>
      <c r="T38" s="158" t="s">
        <v>1061</v>
      </c>
      <c r="U38" s="158" t="s">
        <v>1062</v>
      </c>
      <c r="V38" s="158" t="s">
        <v>1058</v>
      </c>
      <c r="W38" s="158" t="s">
        <v>1051</v>
      </c>
    </row>
    <row r="39" spans="1:23" ht="26.25" customHeight="1" x14ac:dyDescent="0.2">
      <c r="A39" s="87"/>
      <c r="B39" s="151" t="str">
        <f t="array" aca="1" ref="B39" ca="1">IFERROR(IMAGE(INDEX(Poke_Ref!$C$2:$C$745, MATCH(C39, Poke_Ref!$B$2:$B$745,0)), 3), "")</f>
        <v/>
      </c>
      <c r="C39" s="158" t="s">
        <v>296</v>
      </c>
      <c r="D39" s="153" t="s">
        <v>838</v>
      </c>
      <c r="E39" s="158" t="s">
        <v>857</v>
      </c>
      <c r="F39" s="158" t="s">
        <v>1053</v>
      </c>
      <c r="G39" s="158" t="s">
        <v>1048</v>
      </c>
      <c r="H39" s="154" t="s">
        <v>843</v>
      </c>
      <c r="I39" s="154" t="s">
        <v>843</v>
      </c>
      <c r="J39" s="154" t="s">
        <v>843</v>
      </c>
      <c r="K39" s="154">
        <v>31</v>
      </c>
      <c r="L39" s="154" t="s">
        <v>843</v>
      </c>
      <c r="M39" s="154">
        <v>31</v>
      </c>
      <c r="N39" s="155">
        <f t="shared" si="2"/>
        <v>2</v>
      </c>
      <c r="O39" s="155">
        <f t="shared" si="3"/>
        <v>0</v>
      </c>
      <c r="P39" s="157"/>
      <c r="Q39" s="158" t="s">
        <v>861</v>
      </c>
      <c r="R39" s="158" t="s">
        <v>1079</v>
      </c>
      <c r="S39" s="158" t="s">
        <v>1001</v>
      </c>
      <c r="T39" s="158" t="s">
        <v>1061</v>
      </c>
      <c r="U39" s="158" t="s">
        <v>1062</v>
      </c>
      <c r="V39" s="158" t="s">
        <v>1058</v>
      </c>
      <c r="W39" s="158" t="s">
        <v>1051</v>
      </c>
    </row>
    <row r="40" spans="1:23" ht="26.25" customHeight="1" x14ac:dyDescent="0.2">
      <c r="A40" s="87"/>
      <c r="B40" s="151" t="str">
        <f t="array" aca="1" ref="B40" ca="1">IFERROR(IMAGE(INDEX(Poke_Ref!$C$2:$C$745, MATCH(C40, Poke_Ref!$B$2:$B$745,0)), 3), "")</f>
        <v/>
      </c>
      <c r="C40" s="152" t="s">
        <v>296</v>
      </c>
      <c r="D40" s="153" t="s">
        <v>838</v>
      </c>
      <c r="E40" s="152" t="s">
        <v>857</v>
      </c>
      <c r="F40" s="152" t="s">
        <v>1053</v>
      </c>
      <c r="G40" s="152" t="s">
        <v>1048</v>
      </c>
      <c r="H40" s="154" t="s">
        <v>843</v>
      </c>
      <c r="I40" s="154" t="s">
        <v>843</v>
      </c>
      <c r="J40" s="154">
        <v>31</v>
      </c>
      <c r="K40" s="154">
        <v>31</v>
      </c>
      <c r="L40" s="154" t="s">
        <v>843</v>
      </c>
      <c r="M40" s="154" t="s">
        <v>843</v>
      </c>
      <c r="N40" s="155">
        <f t="shared" si="2"/>
        <v>2</v>
      </c>
      <c r="O40" s="155">
        <f t="shared" si="3"/>
        <v>0</v>
      </c>
      <c r="P40" s="157"/>
      <c r="Q40" s="158" t="s">
        <v>861</v>
      </c>
      <c r="R40" s="158" t="s">
        <v>1079</v>
      </c>
      <c r="S40" s="158" t="s">
        <v>1003</v>
      </c>
      <c r="T40" s="158" t="s">
        <v>1061</v>
      </c>
      <c r="U40" s="158" t="s">
        <v>1062</v>
      </c>
      <c r="V40" s="158" t="s">
        <v>1051</v>
      </c>
      <c r="W40" s="158"/>
    </row>
    <row r="41" spans="1:23" ht="26.25" customHeight="1" x14ac:dyDescent="0.2">
      <c r="A41" s="87"/>
      <c r="B41" s="151" t="str">
        <f t="array" aca="1" ref="B41" ca="1">IFERROR(IMAGE(INDEX(Poke_Ref!$C$2:$C$745, MATCH(C41, Poke_Ref!$B$2:$B$745,0)), 3), "")</f>
        <v/>
      </c>
      <c r="C41" s="158" t="s">
        <v>296</v>
      </c>
      <c r="D41" s="153" t="s">
        <v>838</v>
      </c>
      <c r="E41" s="158" t="s">
        <v>857</v>
      </c>
      <c r="F41" s="158" t="s">
        <v>1053</v>
      </c>
      <c r="G41" s="158" t="s">
        <v>1048</v>
      </c>
      <c r="H41" s="154">
        <v>31</v>
      </c>
      <c r="I41" s="154" t="s">
        <v>843</v>
      </c>
      <c r="J41" s="154">
        <v>31</v>
      </c>
      <c r="K41" s="154" t="s">
        <v>843</v>
      </c>
      <c r="L41" s="154" t="s">
        <v>843</v>
      </c>
      <c r="M41" s="154" t="s">
        <v>843</v>
      </c>
      <c r="N41" s="155">
        <f t="shared" si="2"/>
        <v>2</v>
      </c>
      <c r="O41" s="155">
        <f t="shared" si="3"/>
        <v>0</v>
      </c>
      <c r="P41" s="157"/>
      <c r="Q41" s="158" t="s">
        <v>861</v>
      </c>
      <c r="R41" s="158" t="s">
        <v>1079</v>
      </c>
      <c r="S41" s="158" t="s">
        <v>1006</v>
      </c>
      <c r="T41" s="158" t="s">
        <v>1061</v>
      </c>
      <c r="U41" s="158" t="s">
        <v>1062</v>
      </c>
      <c r="V41" s="158" t="s">
        <v>1051</v>
      </c>
      <c r="W41" s="158"/>
    </row>
    <row r="42" spans="1:23" ht="26.25" customHeight="1" x14ac:dyDescent="0.2">
      <c r="A42" s="87"/>
      <c r="B42" s="151" t="str">
        <f t="array" aca="1" ref="B42" ca="1">IFERROR(IMAGE(INDEX(Poke_Ref!$C$2:$C$745, MATCH(C42, Poke_Ref!$B$2:$B$745,0)), 3), "")</f>
        <v/>
      </c>
      <c r="C42" s="158" t="s">
        <v>296</v>
      </c>
      <c r="D42" s="153" t="s">
        <v>838</v>
      </c>
      <c r="E42" s="158" t="s">
        <v>857</v>
      </c>
      <c r="F42" s="158" t="s">
        <v>1053</v>
      </c>
      <c r="G42" s="158" t="s">
        <v>1048</v>
      </c>
      <c r="H42" s="154" t="s">
        <v>843</v>
      </c>
      <c r="I42" s="154">
        <v>31</v>
      </c>
      <c r="J42" s="154" t="s">
        <v>843</v>
      </c>
      <c r="K42" s="154" t="s">
        <v>843</v>
      </c>
      <c r="L42" s="154" t="s">
        <v>843</v>
      </c>
      <c r="M42" s="154">
        <v>31</v>
      </c>
      <c r="N42" s="155">
        <f t="shared" si="2"/>
        <v>2</v>
      </c>
      <c r="O42" s="155">
        <f t="shared" si="3"/>
        <v>0</v>
      </c>
      <c r="P42" s="157"/>
      <c r="Q42" s="158" t="s">
        <v>861</v>
      </c>
      <c r="R42" s="158" t="s">
        <v>1079</v>
      </c>
      <c r="S42" s="158" t="s">
        <v>1007</v>
      </c>
      <c r="T42" s="158" t="s">
        <v>1056</v>
      </c>
      <c r="U42" s="158" t="s">
        <v>1057</v>
      </c>
      <c r="V42" s="158" t="s">
        <v>1076</v>
      </c>
      <c r="W42" s="158" t="s">
        <v>1051</v>
      </c>
    </row>
    <row r="43" spans="1:23" ht="26.25" customHeight="1" x14ac:dyDescent="0.2">
      <c r="A43" s="87"/>
      <c r="B43" s="151" t="str">
        <f t="array" aca="1" ref="B43" ca="1">IFERROR(IMAGE(INDEX(Poke_Ref!$C$2:$C$745, MATCH(C43, Poke_Ref!$B$2:$B$745,0)), 3), "")</f>
        <v/>
      </c>
      <c r="C43" s="158" t="s">
        <v>296</v>
      </c>
      <c r="D43" s="153" t="s">
        <v>838</v>
      </c>
      <c r="E43" s="158" t="s">
        <v>857</v>
      </c>
      <c r="F43" s="158" t="s">
        <v>1053</v>
      </c>
      <c r="G43" s="158" t="s">
        <v>1048</v>
      </c>
      <c r="H43" s="154">
        <v>31</v>
      </c>
      <c r="I43" s="154" t="s">
        <v>843</v>
      </c>
      <c r="J43" s="154">
        <v>31</v>
      </c>
      <c r="K43" s="154" t="s">
        <v>843</v>
      </c>
      <c r="L43" s="154" t="s">
        <v>843</v>
      </c>
      <c r="M43" s="154" t="s">
        <v>843</v>
      </c>
      <c r="N43" s="155">
        <f t="shared" si="2"/>
        <v>2</v>
      </c>
      <c r="O43" s="155">
        <f t="shared" si="3"/>
        <v>0</v>
      </c>
      <c r="P43" s="157"/>
      <c r="Q43" s="158" t="s">
        <v>861</v>
      </c>
      <c r="R43" s="158" t="s">
        <v>1079</v>
      </c>
      <c r="S43" s="158" t="s">
        <v>1008</v>
      </c>
      <c r="T43" s="158" t="s">
        <v>1061</v>
      </c>
      <c r="U43" s="158" t="s">
        <v>1062</v>
      </c>
      <c r="V43" s="158" t="s">
        <v>1058</v>
      </c>
      <c r="W43" s="158" t="s">
        <v>1051</v>
      </c>
    </row>
    <row r="44" spans="1:23" ht="26.25" customHeight="1" x14ac:dyDescent="0.2">
      <c r="A44" s="87"/>
      <c r="B44" s="151" t="str">
        <f t="array" aca="1" ref="B44" ca="1">IFERROR(IMAGE(INDEX(Poke_Ref!$C$2:$C$745, MATCH(C44, Poke_Ref!$B$2:$B$745,0)), 3), "")</f>
        <v/>
      </c>
      <c r="C44" s="152" t="s">
        <v>296</v>
      </c>
      <c r="D44" s="153" t="s">
        <v>866</v>
      </c>
      <c r="E44" s="157" t="s">
        <v>857</v>
      </c>
      <c r="F44" s="152" t="s">
        <v>1053</v>
      </c>
      <c r="G44" s="152" t="s">
        <v>1048</v>
      </c>
      <c r="H44" s="154" t="s">
        <v>843</v>
      </c>
      <c r="I44" s="154" t="s">
        <v>843</v>
      </c>
      <c r="J44" s="154" t="s">
        <v>843</v>
      </c>
      <c r="K44" s="154">
        <v>31</v>
      </c>
      <c r="L44" s="154" t="s">
        <v>843</v>
      </c>
      <c r="M44" s="154">
        <v>31</v>
      </c>
      <c r="N44" s="155">
        <f t="shared" si="2"/>
        <v>2</v>
      </c>
      <c r="O44" s="155">
        <f t="shared" si="3"/>
        <v>0</v>
      </c>
      <c r="P44" s="157"/>
      <c r="Q44" s="158" t="s">
        <v>861</v>
      </c>
      <c r="R44" s="158" t="s">
        <v>1079</v>
      </c>
      <c r="S44" s="158" t="s">
        <v>1060</v>
      </c>
      <c r="T44" s="158" t="s">
        <v>1061</v>
      </c>
      <c r="U44" s="158" t="s">
        <v>1062</v>
      </c>
      <c r="V44" s="158" t="s">
        <v>1051</v>
      </c>
      <c r="W44" s="161"/>
    </row>
    <row r="45" spans="1:23" ht="26.25" customHeight="1" x14ac:dyDescent="0.2">
      <c r="A45" s="87"/>
      <c r="B45" s="151" t="str">
        <f t="array" aca="1" ref="B45" ca="1">IFERROR(IMAGE(INDEX(Poke_Ref!$C$2:$C$745, MATCH(C45, Poke_Ref!$B$2:$B$745,0)), 3), "")</f>
        <v/>
      </c>
      <c r="C45" s="152" t="s">
        <v>296</v>
      </c>
      <c r="D45" s="153" t="s">
        <v>866</v>
      </c>
      <c r="E45" s="157" t="s">
        <v>857</v>
      </c>
      <c r="F45" s="152" t="s">
        <v>1053</v>
      </c>
      <c r="G45" s="152" t="s">
        <v>1048</v>
      </c>
      <c r="H45" s="154" t="s">
        <v>843</v>
      </c>
      <c r="I45" s="154" t="s">
        <v>843</v>
      </c>
      <c r="J45" s="154">
        <v>31</v>
      </c>
      <c r="K45" s="154">
        <v>31</v>
      </c>
      <c r="L45" s="154" t="s">
        <v>843</v>
      </c>
      <c r="M45" s="154" t="s">
        <v>843</v>
      </c>
      <c r="N45" s="155">
        <f t="shared" si="2"/>
        <v>2</v>
      </c>
      <c r="O45" s="155">
        <f t="shared" si="3"/>
        <v>0</v>
      </c>
      <c r="P45" s="157"/>
      <c r="Q45" s="158" t="s">
        <v>861</v>
      </c>
      <c r="R45" s="158" t="s">
        <v>1079</v>
      </c>
      <c r="S45" s="158" t="s">
        <v>1067</v>
      </c>
      <c r="T45" s="158" t="s">
        <v>1061</v>
      </c>
      <c r="U45" s="158" t="s">
        <v>1062</v>
      </c>
      <c r="V45" s="158" t="s">
        <v>1051</v>
      </c>
      <c r="W45" s="161"/>
    </row>
    <row r="46" spans="1:23" ht="26.25" customHeight="1" x14ac:dyDescent="0.2">
      <c r="A46" s="87"/>
      <c r="B46" s="151" t="str">
        <f t="array" aca="1" ref="B46" ca="1">IFERROR(IMAGE(INDEX(Poke_Ref!$C$2:$C$745, MATCH(C46, Poke_Ref!$B$2:$B$745,0)), 3), "")</f>
        <v/>
      </c>
      <c r="C46" s="152" t="s">
        <v>296</v>
      </c>
      <c r="D46" s="153" t="s">
        <v>866</v>
      </c>
      <c r="E46" s="157" t="s">
        <v>857</v>
      </c>
      <c r="F46" s="152" t="s">
        <v>1053</v>
      </c>
      <c r="G46" s="152" t="s">
        <v>1048</v>
      </c>
      <c r="H46" s="154" t="s">
        <v>843</v>
      </c>
      <c r="I46" s="154" t="s">
        <v>843</v>
      </c>
      <c r="J46" s="154">
        <v>31</v>
      </c>
      <c r="K46" s="154">
        <v>31</v>
      </c>
      <c r="L46" s="154" t="s">
        <v>843</v>
      </c>
      <c r="M46" s="154" t="s">
        <v>843</v>
      </c>
      <c r="N46" s="155">
        <f t="shared" si="2"/>
        <v>2</v>
      </c>
      <c r="O46" s="155">
        <f t="shared" si="3"/>
        <v>0</v>
      </c>
      <c r="P46" s="157"/>
      <c r="Q46" s="158" t="s">
        <v>861</v>
      </c>
      <c r="R46" s="158" t="s">
        <v>1079</v>
      </c>
      <c r="S46" s="158" t="s">
        <v>1068</v>
      </c>
      <c r="T46" s="158" t="s">
        <v>1061</v>
      </c>
      <c r="U46" s="158" t="s">
        <v>1062</v>
      </c>
      <c r="V46" s="158" t="s">
        <v>1051</v>
      </c>
      <c r="W46" s="161"/>
    </row>
    <row r="47" spans="1:23" ht="26.25" customHeight="1" x14ac:dyDescent="0.2">
      <c r="A47" s="87"/>
      <c r="B47" s="151" t="str">
        <f t="array" aca="1" ref="B47" ca="1">IFERROR(IMAGE(INDEX(Poke_Ref!$C$2:$C$745, MATCH(C47, Poke_Ref!$B$2:$B$745,0)), 3), "")</f>
        <v/>
      </c>
      <c r="C47" s="152" t="s">
        <v>296</v>
      </c>
      <c r="D47" s="153" t="s">
        <v>866</v>
      </c>
      <c r="E47" s="157" t="s">
        <v>857</v>
      </c>
      <c r="F47" s="152" t="s">
        <v>1053</v>
      </c>
      <c r="G47" s="152" t="s">
        <v>1048</v>
      </c>
      <c r="H47" s="154">
        <v>31</v>
      </c>
      <c r="I47" s="154">
        <v>31</v>
      </c>
      <c r="J47" s="154" t="s">
        <v>843</v>
      </c>
      <c r="K47" s="154" t="s">
        <v>843</v>
      </c>
      <c r="L47" s="154" t="s">
        <v>843</v>
      </c>
      <c r="M47" s="154" t="s">
        <v>843</v>
      </c>
      <c r="N47" s="155">
        <f t="shared" si="2"/>
        <v>2</v>
      </c>
      <c r="O47" s="155">
        <f t="shared" si="3"/>
        <v>0</v>
      </c>
      <c r="P47" s="157"/>
      <c r="Q47" s="158" t="s">
        <v>861</v>
      </c>
      <c r="R47" s="158" t="s">
        <v>1079</v>
      </c>
      <c r="S47" s="158" t="s">
        <v>1069</v>
      </c>
      <c r="T47" s="158" t="s">
        <v>1061</v>
      </c>
      <c r="U47" s="158" t="s">
        <v>1062</v>
      </c>
      <c r="V47" s="158" t="s">
        <v>1051</v>
      </c>
      <c r="W47" s="158"/>
    </row>
    <row r="48" spans="1:23" ht="26.25" customHeight="1" x14ac:dyDescent="0.2">
      <c r="A48" s="87"/>
      <c r="B48" s="151" t="str">
        <f t="array" aca="1" ref="B48" ca="1">IFERROR(IMAGE(INDEX(Poke_Ref!$C$2:$C$745, MATCH(C48, Poke_Ref!$B$2:$B$745,0)), 3), "")</f>
        <v/>
      </c>
      <c r="C48" s="152" t="s">
        <v>296</v>
      </c>
      <c r="D48" s="153" t="s">
        <v>866</v>
      </c>
      <c r="E48" s="157" t="s">
        <v>857</v>
      </c>
      <c r="F48" s="152" t="s">
        <v>1053</v>
      </c>
      <c r="G48" s="152" t="s">
        <v>1048</v>
      </c>
      <c r="H48" s="154" t="s">
        <v>843</v>
      </c>
      <c r="I48" s="154">
        <v>31</v>
      </c>
      <c r="J48" s="154">
        <v>31</v>
      </c>
      <c r="K48" s="154" t="s">
        <v>843</v>
      </c>
      <c r="L48" s="154" t="s">
        <v>843</v>
      </c>
      <c r="M48" s="154" t="s">
        <v>843</v>
      </c>
      <c r="N48" s="155">
        <f t="shared" si="2"/>
        <v>2</v>
      </c>
      <c r="O48" s="155">
        <f t="shared" si="3"/>
        <v>0</v>
      </c>
      <c r="P48" s="157"/>
      <c r="Q48" s="158" t="s">
        <v>861</v>
      </c>
      <c r="R48" s="158" t="s">
        <v>1079</v>
      </c>
      <c r="S48" s="158" t="s">
        <v>1070</v>
      </c>
      <c r="T48" s="158" t="s">
        <v>1061</v>
      </c>
      <c r="U48" s="158" t="s">
        <v>1062</v>
      </c>
      <c r="V48" s="158" t="s">
        <v>1051</v>
      </c>
      <c r="W48" s="161"/>
    </row>
    <row r="49" spans="1:23" ht="26.25" customHeight="1" x14ac:dyDescent="0.2">
      <c r="A49" s="87"/>
      <c r="B49" s="151" t="str">
        <f t="array" aca="1" ref="B49" ca="1">IFERROR(IMAGE(INDEX(Poke_Ref!$C$2:$C$745, MATCH(C49, Poke_Ref!$B$2:$B$745,0)), 3), "")</f>
        <v/>
      </c>
      <c r="C49" s="152" t="s">
        <v>296</v>
      </c>
      <c r="D49" s="153" t="s">
        <v>866</v>
      </c>
      <c r="E49" s="157" t="s">
        <v>857</v>
      </c>
      <c r="F49" s="152" t="s">
        <v>1053</v>
      </c>
      <c r="G49" s="152" t="s">
        <v>1048</v>
      </c>
      <c r="H49" s="154" t="s">
        <v>843</v>
      </c>
      <c r="I49" s="154" t="s">
        <v>843</v>
      </c>
      <c r="J49" s="154">
        <v>31</v>
      </c>
      <c r="K49" s="154">
        <v>31</v>
      </c>
      <c r="L49" s="154" t="s">
        <v>843</v>
      </c>
      <c r="M49" s="154" t="s">
        <v>843</v>
      </c>
      <c r="N49" s="155">
        <f t="shared" si="2"/>
        <v>2</v>
      </c>
      <c r="O49" s="155">
        <f t="shared" si="3"/>
        <v>0</v>
      </c>
      <c r="P49" s="157"/>
      <c r="Q49" s="158" t="s">
        <v>861</v>
      </c>
      <c r="R49" s="158" t="s">
        <v>1079</v>
      </c>
      <c r="S49" s="158" t="s">
        <v>1074</v>
      </c>
      <c r="T49" s="158" t="s">
        <v>1080</v>
      </c>
      <c r="U49" s="158" t="s">
        <v>929</v>
      </c>
      <c r="V49" s="158" t="s">
        <v>1071</v>
      </c>
      <c r="W49" s="158" t="s">
        <v>1051</v>
      </c>
    </row>
    <row r="50" spans="1:23" ht="26.25" customHeight="1" x14ac:dyDescent="0.2">
      <c r="A50" s="87"/>
      <c r="B50" s="151" t="str">
        <f t="array" aca="1" ref="B50" ca="1">IFERROR(IMAGE(INDEX(Poke_Ref!$C$2:$C$745, MATCH(C50, Poke_Ref!$B$2:$B$745,0)), 3), "")</f>
        <v/>
      </c>
      <c r="C50" s="152" t="s">
        <v>296</v>
      </c>
      <c r="D50" s="153" t="s">
        <v>866</v>
      </c>
      <c r="E50" s="157" t="s">
        <v>857</v>
      </c>
      <c r="F50" s="152" t="s">
        <v>1053</v>
      </c>
      <c r="G50" s="152" t="s">
        <v>1048</v>
      </c>
      <c r="H50" s="154" t="s">
        <v>843</v>
      </c>
      <c r="I50" s="154" t="s">
        <v>843</v>
      </c>
      <c r="J50" s="154">
        <v>31</v>
      </c>
      <c r="K50" s="154" t="s">
        <v>843</v>
      </c>
      <c r="L50" s="154" t="s">
        <v>843</v>
      </c>
      <c r="M50" s="154">
        <v>31</v>
      </c>
      <c r="N50" s="155">
        <f t="shared" si="2"/>
        <v>2</v>
      </c>
      <c r="O50" s="155">
        <f t="shared" si="3"/>
        <v>0</v>
      </c>
      <c r="P50" s="157"/>
      <c r="Q50" s="158" t="s">
        <v>861</v>
      </c>
      <c r="R50" s="158" t="s">
        <v>1079</v>
      </c>
      <c r="S50" s="158" t="s">
        <v>1075</v>
      </c>
      <c r="T50" s="158" t="s">
        <v>1061</v>
      </c>
      <c r="U50" s="158" t="s">
        <v>1062</v>
      </c>
      <c r="V50" s="158" t="s">
        <v>1051</v>
      </c>
      <c r="W50" s="158"/>
    </row>
    <row r="51" spans="1:23" ht="26.25" customHeight="1" x14ac:dyDescent="0.2">
      <c r="A51" s="87"/>
      <c r="B51" s="151" t="str">
        <f t="array" aca="1" ref="B51" ca="1">IFERROR(IMAGE(INDEX(Poke_Ref!$C$2:$C$745, MATCH(C51, Poke_Ref!$B$2:$B$745,0)), 3), "")</f>
        <v/>
      </c>
      <c r="C51" s="152" t="s">
        <v>296</v>
      </c>
      <c r="D51" s="153" t="s">
        <v>866</v>
      </c>
      <c r="E51" s="157" t="s">
        <v>857</v>
      </c>
      <c r="F51" s="152" t="s">
        <v>1053</v>
      </c>
      <c r="G51" s="152" t="s">
        <v>1048</v>
      </c>
      <c r="H51" s="154" t="s">
        <v>843</v>
      </c>
      <c r="I51" s="154" t="s">
        <v>843</v>
      </c>
      <c r="J51" s="154" t="s">
        <v>843</v>
      </c>
      <c r="K51" s="154" t="s">
        <v>843</v>
      </c>
      <c r="L51" s="154">
        <v>31</v>
      </c>
      <c r="M51" s="154">
        <v>31</v>
      </c>
      <c r="N51" s="155">
        <f t="shared" si="2"/>
        <v>2</v>
      </c>
      <c r="O51" s="155">
        <f t="shared" si="3"/>
        <v>0</v>
      </c>
      <c r="P51" s="157"/>
      <c r="Q51" s="158" t="s">
        <v>861</v>
      </c>
      <c r="R51" s="158" t="s">
        <v>1079</v>
      </c>
      <c r="S51" s="158" t="s">
        <v>1081</v>
      </c>
      <c r="T51" s="158" t="s">
        <v>1061</v>
      </c>
      <c r="U51" s="158" t="s">
        <v>1062</v>
      </c>
      <c r="V51" s="158" t="s">
        <v>1051</v>
      </c>
      <c r="W51" s="158" t="s">
        <v>1058</v>
      </c>
    </row>
    <row r="52" spans="1:23" ht="26.25" customHeight="1" x14ac:dyDescent="0.2">
      <c r="A52" s="87"/>
      <c r="B52" s="151" t="str">
        <f t="array" aca="1" ref="B52" ca="1">IFERROR(IMAGE(INDEX(Poke_Ref!$C$2:$C$745, MATCH(C52, Poke_Ref!$B$2:$B$745,0)), 3), "")</f>
        <v/>
      </c>
      <c r="C52" s="152" t="s">
        <v>296</v>
      </c>
      <c r="D52" s="153" t="s">
        <v>838</v>
      </c>
      <c r="E52" s="157" t="s">
        <v>857</v>
      </c>
      <c r="F52" s="152" t="s">
        <v>1053</v>
      </c>
      <c r="G52" s="158" t="s">
        <v>1048</v>
      </c>
      <c r="H52" s="154" t="s">
        <v>843</v>
      </c>
      <c r="I52" s="154" t="s">
        <v>843</v>
      </c>
      <c r="J52" s="154">
        <v>31</v>
      </c>
      <c r="K52" s="154">
        <v>31</v>
      </c>
      <c r="L52" s="154">
        <v>31</v>
      </c>
      <c r="M52" s="154" t="s">
        <v>843</v>
      </c>
      <c r="N52" s="155">
        <f t="shared" si="2"/>
        <v>3</v>
      </c>
      <c r="O52" s="155">
        <f t="shared" si="3"/>
        <v>0</v>
      </c>
      <c r="P52" s="157"/>
      <c r="Q52" s="158" t="s">
        <v>861</v>
      </c>
      <c r="R52" s="158" t="s">
        <v>1082</v>
      </c>
      <c r="S52" s="158" t="s">
        <v>997</v>
      </c>
      <c r="T52" s="158" t="s">
        <v>1076</v>
      </c>
      <c r="U52" s="158" t="s">
        <v>1080</v>
      </c>
      <c r="V52" s="158" t="s">
        <v>929</v>
      </c>
      <c r="W52" s="158" t="s">
        <v>1051</v>
      </c>
    </row>
    <row r="53" spans="1:23" ht="26.25" customHeight="1" x14ac:dyDescent="0.2">
      <c r="A53" s="87"/>
      <c r="B53" s="151" t="str">
        <f t="array" aca="1" ref="B53" ca="1">IFERROR(IMAGE(INDEX(Poke_Ref!$C$2:$C$745, MATCH(C53, Poke_Ref!$B$2:$B$745,0)), 3), "")</f>
        <v/>
      </c>
      <c r="C53" s="152" t="s">
        <v>296</v>
      </c>
      <c r="D53" s="153" t="s">
        <v>838</v>
      </c>
      <c r="E53" s="157" t="s">
        <v>857</v>
      </c>
      <c r="F53" s="152" t="s">
        <v>1053</v>
      </c>
      <c r="G53" s="158" t="s">
        <v>1048</v>
      </c>
      <c r="H53" s="154">
        <v>31</v>
      </c>
      <c r="I53" s="154">
        <v>31</v>
      </c>
      <c r="J53" s="154">
        <v>31</v>
      </c>
      <c r="K53" s="154" t="s">
        <v>843</v>
      </c>
      <c r="L53" s="154" t="s">
        <v>843</v>
      </c>
      <c r="M53" s="154" t="s">
        <v>843</v>
      </c>
      <c r="N53" s="155">
        <f t="shared" si="2"/>
        <v>3</v>
      </c>
      <c r="O53" s="155">
        <f t="shared" si="3"/>
        <v>0</v>
      </c>
      <c r="P53" s="157"/>
      <c r="Q53" s="158" t="s">
        <v>861</v>
      </c>
      <c r="R53" s="158" t="s">
        <v>1082</v>
      </c>
      <c r="S53" s="158" t="s">
        <v>999</v>
      </c>
      <c r="T53" s="158" t="s">
        <v>1056</v>
      </c>
      <c r="U53" s="158" t="s">
        <v>1057</v>
      </c>
      <c r="V53" s="158" t="s">
        <v>1076</v>
      </c>
      <c r="W53" s="158" t="s">
        <v>1051</v>
      </c>
    </row>
    <row r="54" spans="1:23" ht="26.25" customHeight="1" x14ac:dyDescent="0.2">
      <c r="A54" s="87"/>
      <c r="B54" s="151" t="str">
        <f t="array" aca="1" ref="B54" ca="1">IFERROR(IMAGE(INDEX(Poke_Ref!$C$2:$C$745, MATCH(C54, Poke_Ref!$B$2:$B$745,0)), 3), "")</f>
        <v/>
      </c>
      <c r="C54" s="152" t="s">
        <v>296</v>
      </c>
      <c r="D54" s="153" t="s">
        <v>838</v>
      </c>
      <c r="E54" s="157" t="s">
        <v>857</v>
      </c>
      <c r="F54" s="152" t="s">
        <v>1053</v>
      </c>
      <c r="G54" s="158" t="s">
        <v>1048</v>
      </c>
      <c r="H54" s="154">
        <v>31</v>
      </c>
      <c r="I54" s="154" t="s">
        <v>843</v>
      </c>
      <c r="J54" s="154" t="s">
        <v>843</v>
      </c>
      <c r="K54" s="154">
        <v>31</v>
      </c>
      <c r="L54" s="154">
        <v>31</v>
      </c>
      <c r="M54" s="154" t="s">
        <v>843</v>
      </c>
      <c r="N54" s="155">
        <f t="shared" si="2"/>
        <v>3</v>
      </c>
      <c r="O54" s="155">
        <f t="shared" si="3"/>
        <v>0</v>
      </c>
      <c r="P54" s="157"/>
      <c r="Q54" s="158" t="s">
        <v>861</v>
      </c>
      <c r="R54" s="158" t="s">
        <v>1082</v>
      </c>
      <c r="S54" s="158" t="s">
        <v>1001</v>
      </c>
      <c r="T54" s="158" t="s">
        <v>1061</v>
      </c>
      <c r="U54" s="158" t="s">
        <v>1062</v>
      </c>
      <c r="V54" s="158" t="s">
        <v>1058</v>
      </c>
      <c r="W54" s="158" t="s">
        <v>1051</v>
      </c>
    </row>
    <row r="55" spans="1:23" ht="26.25" customHeight="1" x14ac:dyDescent="0.2">
      <c r="A55" s="87"/>
      <c r="B55" s="151" t="str">
        <f t="array" aca="1" ref="B55" ca="1">IFERROR(IMAGE(INDEX(Poke_Ref!$C$2:$C$745, MATCH(C55, Poke_Ref!$B$2:$B$745,0)), 3), "")</f>
        <v/>
      </c>
      <c r="C55" s="152" t="s">
        <v>296</v>
      </c>
      <c r="D55" s="153" t="s">
        <v>838</v>
      </c>
      <c r="E55" s="157" t="s">
        <v>857</v>
      </c>
      <c r="F55" s="152" t="s">
        <v>1053</v>
      </c>
      <c r="G55" s="158" t="s">
        <v>1048</v>
      </c>
      <c r="H55" s="154" t="s">
        <v>843</v>
      </c>
      <c r="I55" s="154" t="s">
        <v>843</v>
      </c>
      <c r="J55" s="154">
        <v>31</v>
      </c>
      <c r="K55" s="154">
        <v>31</v>
      </c>
      <c r="L55" s="154">
        <v>31</v>
      </c>
      <c r="M55" s="154" t="s">
        <v>843</v>
      </c>
      <c r="N55" s="155">
        <f t="shared" si="2"/>
        <v>3</v>
      </c>
      <c r="O55" s="155">
        <f t="shared" si="3"/>
        <v>0</v>
      </c>
      <c r="P55" s="157"/>
      <c r="Q55" s="158" t="s">
        <v>861</v>
      </c>
      <c r="R55" s="158" t="s">
        <v>1082</v>
      </c>
      <c r="S55" s="158" t="s">
        <v>1003</v>
      </c>
      <c r="T55" s="158" t="s">
        <v>1061</v>
      </c>
      <c r="U55" s="158" t="s">
        <v>1062</v>
      </c>
      <c r="V55" s="158" t="s">
        <v>1058</v>
      </c>
      <c r="W55" s="158" t="s">
        <v>1051</v>
      </c>
    </row>
    <row r="56" spans="1:23" ht="26.25" customHeight="1" x14ac:dyDescent="0.2">
      <c r="A56" s="87"/>
      <c r="B56" s="151" t="str">
        <f t="array" aca="1" ref="B56" ca="1">IFERROR(IMAGE(INDEX(Poke_Ref!$C$2:$C$745, MATCH(C56, Poke_Ref!$B$2:$B$745,0)), 3), "")</f>
        <v/>
      </c>
      <c r="C56" s="152" t="s">
        <v>296</v>
      </c>
      <c r="D56" s="153" t="s">
        <v>838</v>
      </c>
      <c r="E56" s="157" t="s">
        <v>857</v>
      </c>
      <c r="F56" s="152" t="s">
        <v>1053</v>
      </c>
      <c r="G56" s="158" t="s">
        <v>1048</v>
      </c>
      <c r="H56" s="154">
        <v>31</v>
      </c>
      <c r="I56" s="154" t="s">
        <v>843</v>
      </c>
      <c r="J56" s="154">
        <v>31</v>
      </c>
      <c r="K56" s="154" t="s">
        <v>843</v>
      </c>
      <c r="L56" s="154" t="s">
        <v>843</v>
      </c>
      <c r="M56" s="154">
        <v>31</v>
      </c>
      <c r="N56" s="155">
        <f t="shared" si="2"/>
        <v>3</v>
      </c>
      <c r="O56" s="155">
        <f t="shared" si="3"/>
        <v>0</v>
      </c>
      <c r="P56" s="157"/>
      <c r="Q56" s="158" t="s">
        <v>861</v>
      </c>
      <c r="R56" s="158" t="s">
        <v>1082</v>
      </c>
      <c r="S56" s="158" t="s">
        <v>1006</v>
      </c>
      <c r="T56" s="158" t="s">
        <v>1056</v>
      </c>
      <c r="U56" s="158" t="s">
        <v>1057</v>
      </c>
      <c r="V56" s="158" t="s">
        <v>1076</v>
      </c>
      <c r="W56" s="158" t="s">
        <v>1051</v>
      </c>
    </row>
    <row r="57" spans="1:23" ht="26.25" customHeight="1" x14ac:dyDescent="0.2">
      <c r="A57" s="87"/>
      <c r="B57" s="151" t="str">
        <f t="array" aca="1" ref="B57" ca="1">IFERROR(IMAGE(INDEX(Poke_Ref!$C$2:$C$745, MATCH(C57, Poke_Ref!$B$2:$B$745,0)), 3), "")</f>
        <v/>
      </c>
      <c r="C57" s="152" t="s">
        <v>296</v>
      </c>
      <c r="D57" s="153" t="s">
        <v>838</v>
      </c>
      <c r="E57" s="157" t="s">
        <v>857</v>
      </c>
      <c r="F57" s="152" t="s">
        <v>1053</v>
      </c>
      <c r="G57" s="158" t="s">
        <v>1048</v>
      </c>
      <c r="H57" s="154" t="s">
        <v>843</v>
      </c>
      <c r="I57" s="154">
        <v>31</v>
      </c>
      <c r="J57" s="154">
        <v>31</v>
      </c>
      <c r="K57" s="154" t="s">
        <v>843</v>
      </c>
      <c r="L57" s="154" t="s">
        <v>843</v>
      </c>
      <c r="M57" s="154">
        <v>31</v>
      </c>
      <c r="N57" s="155">
        <f t="shared" si="2"/>
        <v>3</v>
      </c>
      <c r="O57" s="155">
        <f t="shared" si="3"/>
        <v>0</v>
      </c>
      <c r="P57" s="157"/>
      <c r="Q57" s="158" t="s">
        <v>861</v>
      </c>
      <c r="R57" s="158" t="s">
        <v>1082</v>
      </c>
      <c r="S57" s="158" t="s">
        <v>1007</v>
      </c>
      <c r="T57" s="158" t="s">
        <v>1062</v>
      </c>
      <c r="U57" s="158" t="s">
        <v>1057</v>
      </c>
      <c r="V57" s="158" t="s">
        <v>1058</v>
      </c>
      <c r="W57" s="158" t="s">
        <v>1051</v>
      </c>
    </row>
    <row r="58" spans="1:23" ht="26.25" customHeight="1" x14ac:dyDescent="0.2">
      <c r="A58" s="87"/>
      <c r="B58" s="151" t="str">
        <f t="array" aca="1" ref="B58" ca="1">IFERROR(IMAGE(INDEX(Poke_Ref!$C$2:$C$745, MATCH(C58, Poke_Ref!$B$2:$B$745,0)), 3), "")</f>
        <v/>
      </c>
      <c r="C58" s="152" t="s">
        <v>296</v>
      </c>
      <c r="D58" s="153" t="s">
        <v>838</v>
      </c>
      <c r="E58" s="157" t="s">
        <v>857</v>
      </c>
      <c r="F58" s="152" t="s">
        <v>1053</v>
      </c>
      <c r="G58" s="158" t="s">
        <v>1048</v>
      </c>
      <c r="H58" s="154" t="s">
        <v>843</v>
      </c>
      <c r="I58" s="154">
        <v>31</v>
      </c>
      <c r="J58" s="154">
        <v>31</v>
      </c>
      <c r="K58" s="154" t="s">
        <v>843</v>
      </c>
      <c r="L58" s="154" t="s">
        <v>843</v>
      </c>
      <c r="M58" s="154">
        <v>31</v>
      </c>
      <c r="N58" s="155">
        <f t="shared" si="2"/>
        <v>3</v>
      </c>
      <c r="O58" s="155">
        <f t="shared" si="3"/>
        <v>0</v>
      </c>
      <c r="P58" s="157"/>
      <c r="Q58" s="158" t="s">
        <v>861</v>
      </c>
      <c r="R58" s="158" t="s">
        <v>1082</v>
      </c>
      <c r="S58" s="158" t="s">
        <v>1008</v>
      </c>
      <c r="T58" s="158" t="s">
        <v>1062</v>
      </c>
      <c r="U58" s="158" t="s">
        <v>1057</v>
      </c>
      <c r="V58" s="158" t="s">
        <v>1058</v>
      </c>
      <c r="W58" s="158" t="s">
        <v>1051</v>
      </c>
    </row>
    <row r="59" spans="1:23" ht="26.25" customHeight="1" x14ac:dyDescent="0.2">
      <c r="A59" s="87"/>
      <c r="B59" s="151" t="str">
        <f t="array" aca="1" ref="B59" ca="1">IFERROR(IMAGE(INDEX(Poke_Ref!$C$2:$C$745, MATCH(C59, Poke_Ref!$B$2:$B$745,0)), 3), "")</f>
        <v/>
      </c>
      <c r="C59" s="152" t="s">
        <v>296</v>
      </c>
      <c r="D59" s="153" t="s">
        <v>838</v>
      </c>
      <c r="E59" s="157" t="s">
        <v>857</v>
      </c>
      <c r="F59" s="152" t="s">
        <v>1053</v>
      </c>
      <c r="G59" s="158" t="s">
        <v>1048</v>
      </c>
      <c r="H59" s="154" t="s">
        <v>843</v>
      </c>
      <c r="I59" s="154">
        <v>31</v>
      </c>
      <c r="J59" s="154" t="s">
        <v>843</v>
      </c>
      <c r="K59" s="154">
        <v>31</v>
      </c>
      <c r="L59" s="154" t="s">
        <v>843</v>
      </c>
      <c r="M59" s="154">
        <v>31</v>
      </c>
      <c r="N59" s="155">
        <f t="shared" si="2"/>
        <v>3</v>
      </c>
      <c r="O59" s="155">
        <f t="shared" si="3"/>
        <v>0</v>
      </c>
      <c r="P59" s="157"/>
      <c r="Q59" s="158" t="s">
        <v>861</v>
      </c>
      <c r="R59" s="158" t="s">
        <v>1082</v>
      </c>
      <c r="S59" s="158" t="s">
        <v>790</v>
      </c>
      <c r="T59" s="158" t="s">
        <v>1062</v>
      </c>
      <c r="U59" s="158" t="s">
        <v>929</v>
      </c>
      <c r="V59" s="158" t="s">
        <v>1071</v>
      </c>
      <c r="W59" s="158" t="s">
        <v>1051</v>
      </c>
    </row>
    <row r="60" spans="1:23" ht="26.25" customHeight="1" x14ac:dyDescent="0.2">
      <c r="A60" s="87"/>
      <c r="B60" s="151" t="str">
        <f t="array" aca="1" ref="B60" ca="1">IFERROR(IMAGE(INDEX(Poke_Ref!$C$2:$C$745, MATCH(C60, Poke_Ref!$B$2:$B$745,0)), 3), "")</f>
        <v/>
      </c>
      <c r="C60" s="152" t="s">
        <v>296</v>
      </c>
      <c r="D60" s="153" t="s">
        <v>838</v>
      </c>
      <c r="E60" s="157" t="s">
        <v>857</v>
      </c>
      <c r="F60" s="152" t="s">
        <v>1053</v>
      </c>
      <c r="G60" s="158" t="s">
        <v>1048</v>
      </c>
      <c r="H60" s="154" t="s">
        <v>843</v>
      </c>
      <c r="I60" s="154">
        <v>31</v>
      </c>
      <c r="J60" s="154">
        <v>31</v>
      </c>
      <c r="K60" s="154">
        <v>31</v>
      </c>
      <c r="L60" s="154" t="s">
        <v>843</v>
      </c>
      <c r="M60" s="154" t="s">
        <v>843</v>
      </c>
      <c r="N60" s="155">
        <f t="shared" si="2"/>
        <v>3</v>
      </c>
      <c r="O60" s="155">
        <f t="shared" si="3"/>
        <v>0</v>
      </c>
      <c r="P60" s="157"/>
      <c r="Q60" s="158" t="s">
        <v>861</v>
      </c>
      <c r="R60" s="158" t="s">
        <v>1082</v>
      </c>
      <c r="S60" s="158" t="s">
        <v>1010</v>
      </c>
      <c r="T60" s="158" t="s">
        <v>1056</v>
      </c>
      <c r="U60" s="158" t="s">
        <v>1076</v>
      </c>
      <c r="V60" s="158" t="s">
        <v>1058</v>
      </c>
      <c r="W60" s="158" t="s">
        <v>1051</v>
      </c>
    </row>
    <row r="61" spans="1:23" ht="26.25" customHeight="1" x14ac:dyDescent="0.2">
      <c r="A61" s="87"/>
      <c r="B61" s="151" t="str">
        <f t="array" aca="1" ref="B61" ca="1">IFERROR(IMAGE(INDEX(Poke_Ref!$C$2:$C$745, MATCH(C61, Poke_Ref!$B$2:$B$745,0)), 3), "")</f>
        <v/>
      </c>
      <c r="C61" s="152" t="s">
        <v>296</v>
      </c>
      <c r="D61" s="153" t="s">
        <v>866</v>
      </c>
      <c r="E61" s="157" t="s">
        <v>857</v>
      </c>
      <c r="F61" s="152" t="s">
        <v>1053</v>
      </c>
      <c r="G61" s="158" t="s">
        <v>1048</v>
      </c>
      <c r="H61" s="154">
        <v>31</v>
      </c>
      <c r="I61" s="154" t="s">
        <v>843</v>
      </c>
      <c r="J61" s="154">
        <v>31</v>
      </c>
      <c r="K61" s="154">
        <v>31</v>
      </c>
      <c r="L61" s="154" t="s">
        <v>843</v>
      </c>
      <c r="M61" s="154" t="s">
        <v>843</v>
      </c>
      <c r="N61" s="155">
        <f t="shared" si="2"/>
        <v>3</v>
      </c>
      <c r="O61" s="155">
        <f t="shared" si="3"/>
        <v>0</v>
      </c>
      <c r="P61" s="157"/>
      <c r="Q61" s="158" t="s">
        <v>861</v>
      </c>
      <c r="R61" s="158" t="s">
        <v>1082</v>
      </c>
      <c r="S61" s="158" t="s">
        <v>1060</v>
      </c>
      <c r="T61" s="158" t="s">
        <v>1061</v>
      </c>
      <c r="U61" s="158" t="s">
        <v>1062</v>
      </c>
      <c r="V61" s="158" t="s">
        <v>1051</v>
      </c>
      <c r="W61" s="161"/>
    </row>
    <row r="62" spans="1:23" ht="26.25" customHeight="1" x14ac:dyDescent="0.2">
      <c r="A62" s="87"/>
      <c r="B62" s="151" t="str">
        <f t="array" aca="1" ref="B62" ca="1">IFERROR(IMAGE(INDEX(Poke_Ref!$C$2:$C$745, MATCH(C62, Poke_Ref!$B$2:$B$745,0)), 3), "")</f>
        <v/>
      </c>
      <c r="C62" s="152" t="s">
        <v>296</v>
      </c>
      <c r="D62" s="153" t="s">
        <v>866</v>
      </c>
      <c r="E62" s="157" t="s">
        <v>857</v>
      </c>
      <c r="F62" s="152" t="s">
        <v>1053</v>
      </c>
      <c r="G62" s="158" t="s">
        <v>1048</v>
      </c>
      <c r="H62" s="154" t="s">
        <v>843</v>
      </c>
      <c r="I62" s="154">
        <v>31</v>
      </c>
      <c r="J62" s="154">
        <v>31</v>
      </c>
      <c r="K62" s="154">
        <v>31</v>
      </c>
      <c r="L62" s="154" t="s">
        <v>843</v>
      </c>
      <c r="M62" s="154" t="s">
        <v>843</v>
      </c>
      <c r="N62" s="155">
        <f t="shared" si="2"/>
        <v>3</v>
      </c>
      <c r="O62" s="155">
        <f t="shared" si="3"/>
        <v>0</v>
      </c>
      <c r="P62" s="157"/>
      <c r="Q62" s="158" t="s">
        <v>861</v>
      </c>
      <c r="R62" s="158" t="s">
        <v>1082</v>
      </c>
      <c r="S62" s="158" t="s">
        <v>1067</v>
      </c>
      <c r="T62" s="158" t="s">
        <v>1061</v>
      </c>
      <c r="U62" s="158" t="s">
        <v>1062</v>
      </c>
      <c r="V62" s="158" t="s">
        <v>1051</v>
      </c>
      <c r="W62" s="161"/>
    </row>
    <row r="63" spans="1:23" ht="26.25" customHeight="1" x14ac:dyDescent="0.2">
      <c r="A63" s="87"/>
      <c r="B63" s="151" t="str">
        <f t="array" aca="1" ref="B63" ca="1">IFERROR(IMAGE(INDEX(Poke_Ref!$C$2:$C$745, MATCH(C63, Poke_Ref!$B$2:$B$745,0)), 3), "")</f>
        <v/>
      </c>
      <c r="C63" s="152" t="s">
        <v>296</v>
      </c>
      <c r="D63" s="153" t="s">
        <v>866</v>
      </c>
      <c r="E63" s="157" t="s">
        <v>857</v>
      </c>
      <c r="F63" s="152" t="s">
        <v>1053</v>
      </c>
      <c r="G63" s="158" t="s">
        <v>1048</v>
      </c>
      <c r="H63" s="154">
        <v>31</v>
      </c>
      <c r="I63" s="154" t="s">
        <v>843</v>
      </c>
      <c r="J63" s="154" t="s">
        <v>843</v>
      </c>
      <c r="K63" s="154">
        <v>31</v>
      </c>
      <c r="L63" s="154">
        <v>31</v>
      </c>
      <c r="M63" s="154" t="s">
        <v>843</v>
      </c>
      <c r="N63" s="155">
        <f t="shared" si="2"/>
        <v>3</v>
      </c>
      <c r="O63" s="155">
        <f t="shared" si="3"/>
        <v>0</v>
      </c>
      <c r="P63" s="157"/>
      <c r="Q63" s="158" t="s">
        <v>861</v>
      </c>
      <c r="R63" s="158" t="s">
        <v>1082</v>
      </c>
      <c r="S63" s="158" t="s">
        <v>1068</v>
      </c>
      <c r="T63" s="158" t="s">
        <v>1056</v>
      </c>
      <c r="U63" s="158" t="s">
        <v>1057</v>
      </c>
      <c r="V63" s="158" t="s">
        <v>1076</v>
      </c>
      <c r="W63" s="158" t="s">
        <v>1051</v>
      </c>
    </row>
    <row r="64" spans="1:23" ht="26.25" customHeight="1" x14ac:dyDescent="0.2">
      <c r="A64" s="87"/>
      <c r="B64" s="151" t="str">
        <f t="array" aca="1" ref="B64" ca="1">IFERROR(IMAGE(INDEX(Poke_Ref!$C$2:$C$745, MATCH(C64, Poke_Ref!$B$2:$B$745,0)), 3), "")</f>
        <v/>
      </c>
      <c r="C64" s="152" t="s">
        <v>296</v>
      </c>
      <c r="D64" s="153" t="s">
        <v>866</v>
      </c>
      <c r="E64" s="157" t="s">
        <v>857</v>
      </c>
      <c r="F64" s="152" t="s">
        <v>1053</v>
      </c>
      <c r="G64" s="158" t="s">
        <v>1048</v>
      </c>
      <c r="H64" s="154" t="s">
        <v>843</v>
      </c>
      <c r="I64" s="154" t="s">
        <v>843</v>
      </c>
      <c r="J64" s="154">
        <v>31</v>
      </c>
      <c r="K64" s="154">
        <v>31</v>
      </c>
      <c r="L64" s="154" t="s">
        <v>843</v>
      </c>
      <c r="M64" s="154">
        <v>31</v>
      </c>
      <c r="N64" s="155">
        <f t="shared" si="2"/>
        <v>3</v>
      </c>
      <c r="O64" s="155">
        <f t="shared" si="3"/>
        <v>0</v>
      </c>
      <c r="P64" s="157"/>
      <c r="Q64" s="158" t="s">
        <v>861</v>
      </c>
      <c r="R64" s="158" t="s">
        <v>1082</v>
      </c>
      <c r="S64" s="158" t="s">
        <v>1069</v>
      </c>
      <c r="T64" s="158" t="s">
        <v>1062</v>
      </c>
      <c r="U64" s="158" t="s">
        <v>1057</v>
      </c>
      <c r="V64" s="158" t="s">
        <v>1058</v>
      </c>
      <c r="W64" s="158" t="s">
        <v>1051</v>
      </c>
    </row>
    <row r="65" spans="1:23" ht="26.25" customHeight="1" x14ac:dyDescent="0.2">
      <c r="A65" s="87"/>
      <c r="B65" s="151" t="str">
        <f t="array" aca="1" ref="B65" ca="1">IFERROR(IMAGE(INDEX(Poke_Ref!$C$2:$C$745, MATCH(C65, Poke_Ref!$B$2:$B$745,0)), 3), "")</f>
        <v/>
      </c>
      <c r="C65" s="152" t="s">
        <v>296</v>
      </c>
      <c r="D65" s="153" t="s">
        <v>866</v>
      </c>
      <c r="E65" s="157" t="s">
        <v>857</v>
      </c>
      <c r="F65" s="152" t="s">
        <v>1053</v>
      </c>
      <c r="G65" s="158" t="s">
        <v>1048</v>
      </c>
      <c r="H65" s="154" t="s">
        <v>843</v>
      </c>
      <c r="I65" s="154">
        <v>31</v>
      </c>
      <c r="J65" s="154" t="s">
        <v>843</v>
      </c>
      <c r="K65" s="154">
        <v>31</v>
      </c>
      <c r="L65" s="154" t="s">
        <v>843</v>
      </c>
      <c r="M65" s="154">
        <v>31</v>
      </c>
      <c r="N65" s="155">
        <f t="shared" si="2"/>
        <v>3</v>
      </c>
      <c r="O65" s="155">
        <f t="shared" si="3"/>
        <v>0</v>
      </c>
      <c r="P65" s="157"/>
      <c r="Q65" s="158" t="s">
        <v>861</v>
      </c>
      <c r="R65" s="158" t="s">
        <v>1082</v>
      </c>
      <c r="S65" s="158" t="s">
        <v>1070</v>
      </c>
      <c r="T65" s="158" t="s">
        <v>1062</v>
      </c>
      <c r="U65" s="158" t="s">
        <v>1080</v>
      </c>
      <c r="V65" s="158" t="s">
        <v>929</v>
      </c>
      <c r="W65" s="158" t="s">
        <v>1051</v>
      </c>
    </row>
    <row r="66" spans="1:23" ht="26.25" customHeight="1" x14ac:dyDescent="0.2">
      <c r="A66" s="87"/>
      <c r="B66" s="151" t="str">
        <f t="array" aca="1" ref="B66" ca="1">IFERROR(IMAGE(INDEX(Poke_Ref!$C$2:$C$745, MATCH(C66, Poke_Ref!$B$2:$B$745,0)), 3), "")</f>
        <v/>
      </c>
      <c r="C66" s="152" t="s">
        <v>296</v>
      </c>
      <c r="D66" s="153" t="s">
        <v>866</v>
      </c>
      <c r="E66" s="157" t="s">
        <v>857</v>
      </c>
      <c r="F66" s="152" t="s">
        <v>1053</v>
      </c>
      <c r="G66" s="158" t="s">
        <v>1048</v>
      </c>
      <c r="H66" s="154" t="s">
        <v>843</v>
      </c>
      <c r="I66" s="154">
        <v>31</v>
      </c>
      <c r="J66" s="154" t="s">
        <v>843</v>
      </c>
      <c r="K66" s="154">
        <v>31</v>
      </c>
      <c r="L66" s="154" t="s">
        <v>843</v>
      </c>
      <c r="M66" s="154">
        <v>31</v>
      </c>
      <c r="N66" s="155">
        <f t="shared" si="2"/>
        <v>3</v>
      </c>
      <c r="O66" s="155">
        <f t="shared" si="3"/>
        <v>0</v>
      </c>
      <c r="P66" s="157"/>
      <c r="Q66" s="158" t="s">
        <v>861</v>
      </c>
      <c r="R66" s="158" t="s">
        <v>1082</v>
      </c>
      <c r="S66" s="158" t="s">
        <v>1074</v>
      </c>
      <c r="T66" s="158" t="s">
        <v>1062</v>
      </c>
      <c r="U66" s="158" t="s">
        <v>1080</v>
      </c>
      <c r="V66" s="158" t="s">
        <v>929</v>
      </c>
      <c r="W66" s="158" t="s">
        <v>1051</v>
      </c>
    </row>
    <row r="67" spans="1:23" ht="26.25" customHeight="1" x14ac:dyDescent="0.2">
      <c r="A67" s="87"/>
      <c r="B67" s="151" t="str">
        <f t="array" aca="1" ref="B67" ca="1">IFERROR(IMAGE(INDEX(Poke_Ref!$C$2:$C$745, MATCH(C67, Poke_Ref!$B$2:$B$745,0)), 3), "")</f>
        <v/>
      </c>
      <c r="C67" s="152" t="s">
        <v>296</v>
      </c>
      <c r="D67" s="153" t="s">
        <v>838</v>
      </c>
      <c r="E67" s="157" t="s">
        <v>857</v>
      </c>
      <c r="F67" s="152" t="s">
        <v>1053</v>
      </c>
      <c r="G67" s="158" t="s">
        <v>1048</v>
      </c>
      <c r="H67" s="154">
        <v>31</v>
      </c>
      <c r="I67" s="154">
        <v>31</v>
      </c>
      <c r="J67" s="154">
        <v>31</v>
      </c>
      <c r="K67" s="154">
        <v>31</v>
      </c>
      <c r="L67" s="154" t="s">
        <v>843</v>
      </c>
      <c r="M67" s="154" t="s">
        <v>843</v>
      </c>
      <c r="N67" s="155">
        <f t="shared" si="2"/>
        <v>4</v>
      </c>
      <c r="O67" s="155">
        <f t="shared" si="3"/>
        <v>0</v>
      </c>
      <c r="P67" s="157"/>
      <c r="Q67" s="158" t="s">
        <v>861</v>
      </c>
      <c r="R67" s="158" t="s">
        <v>1083</v>
      </c>
      <c r="S67" s="158" t="s">
        <v>997</v>
      </c>
      <c r="T67" s="158" t="s">
        <v>1061</v>
      </c>
      <c r="U67" s="158" t="s">
        <v>1062</v>
      </c>
      <c r="V67" s="158" t="s">
        <v>1058</v>
      </c>
      <c r="W67" s="158" t="s">
        <v>1051</v>
      </c>
    </row>
    <row r="68" spans="1:23" ht="26.25" customHeight="1" x14ac:dyDescent="0.2">
      <c r="A68" s="87"/>
      <c r="B68" s="151" t="str">
        <f t="array" aca="1" ref="B68" ca="1">IFERROR(IMAGE(INDEX(Poke_Ref!$C$2:$C$745, MATCH(C68, Poke_Ref!$B$2:$B$745,0)), 3), "")</f>
        <v/>
      </c>
      <c r="C68" s="152" t="s">
        <v>296</v>
      </c>
      <c r="D68" s="153" t="s">
        <v>838</v>
      </c>
      <c r="E68" s="157" t="s">
        <v>857</v>
      </c>
      <c r="F68" s="152" t="s">
        <v>1053</v>
      </c>
      <c r="G68" s="158" t="s">
        <v>1048</v>
      </c>
      <c r="H68" s="154">
        <v>31</v>
      </c>
      <c r="I68" s="154">
        <v>31</v>
      </c>
      <c r="J68" s="154" t="s">
        <v>843</v>
      </c>
      <c r="K68" s="154">
        <v>31</v>
      </c>
      <c r="L68" s="154" t="s">
        <v>843</v>
      </c>
      <c r="M68" s="154">
        <v>31</v>
      </c>
      <c r="N68" s="155">
        <f t="shared" si="2"/>
        <v>4</v>
      </c>
      <c r="O68" s="155">
        <f t="shared" si="3"/>
        <v>0</v>
      </c>
      <c r="P68" s="157"/>
      <c r="Q68" s="158" t="s">
        <v>861</v>
      </c>
      <c r="R68" s="158" t="s">
        <v>1083</v>
      </c>
      <c r="S68" s="158" t="s">
        <v>999</v>
      </c>
      <c r="T68" s="158" t="s">
        <v>1061</v>
      </c>
      <c r="U68" s="158" t="s">
        <v>1062</v>
      </c>
      <c r="V68" s="158" t="s">
        <v>1058</v>
      </c>
      <c r="W68" s="158" t="s">
        <v>1051</v>
      </c>
    </row>
    <row r="69" spans="1:23" ht="26.25" customHeight="1" x14ac:dyDescent="0.2">
      <c r="A69" s="87"/>
      <c r="B69" s="151" t="str">
        <f t="array" aca="1" ref="B69" ca="1">IFERROR(IMAGE(INDEX(Poke_Ref!$C$2:$C$745, MATCH(C69, Poke_Ref!$B$2:$B$745,0)), 3), "")</f>
        <v/>
      </c>
      <c r="C69" s="152" t="s">
        <v>296</v>
      </c>
      <c r="D69" s="153" t="s">
        <v>838</v>
      </c>
      <c r="E69" s="157" t="s">
        <v>857</v>
      </c>
      <c r="F69" s="152" t="s">
        <v>1053</v>
      </c>
      <c r="G69" s="158" t="s">
        <v>1048</v>
      </c>
      <c r="H69" s="154" t="s">
        <v>843</v>
      </c>
      <c r="I69" s="154">
        <v>31</v>
      </c>
      <c r="J69" s="154">
        <v>31</v>
      </c>
      <c r="K69" s="154">
        <v>31</v>
      </c>
      <c r="L69" s="154">
        <v>31</v>
      </c>
      <c r="M69" s="154" t="s">
        <v>843</v>
      </c>
      <c r="N69" s="155">
        <f t="shared" si="2"/>
        <v>4</v>
      </c>
      <c r="O69" s="155">
        <f t="shared" si="3"/>
        <v>0</v>
      </c>
      <c r="P69" s="157"/>
      <c r="Q69" s="158" t="s">
        <v>861</v>
      </c>
      <c r="R69" s="158" t="s">
        <v>1083</v>
      </c>
      <c r="S69" s="158" t="s">
        <v>1001</v>
      </c>
      <c r="T69" s="158" t="s">
        <v>1056</v>
      </c>
      <c r="U69" s="158" t="s">
        <v>1057</v>
      </c>
      <c r="V69" s="158" t="s">
        <v>1076</v>
      </c>
      <c r="W69" s="158" t="s">
        <v>1051</v>
      </c>
    </row>
    <row r="70" spans="1:23" ht="26.25" customHeight="1" x14ac:dyDescent="0.2">
      <c r="A70" s="87"/>
      <c r="B70" s="151" t="str">
        <f t="array" aca="1" ref="B70" ca="1">IFERROR(IMAGE(INDEX(Poke_Ref!$C$2:$C$745, MATCH(C70, Poke_Ref!$B$2:$B$745,0)), 3), "")</f>
        <v/>
      </c>
      <c r="C70" s="152" t="s">
        <v>296</v>
      </c>
      <c r="D70" s="153" t="s">
        <v>838</v>
      </c>
      <c r="E70" s="157" t="s">
        <v>857</v>
      </c>
      <c r="F70" s="152" t="s">
        <v>1053</v>
      </c>
      <c r="G70" s="158" t="s">
        <v>1048</v>
      </c>
      <c r="H70" s="154" t="s">
        <v>843</v>
      </c>
      <c r="I70" s="154">
        <v>31</v>
      </c>
      <c r="J70" s="154" t="s">
        <v>843</v>
      </c>
      <c r="K70" s="154">
        <v>31</v>
      </c>
      <c r="L70" s="154">
        <v>31</v>
      </c>
      <c r="M70" s="154">
        <v>31</v>
      </c>
      <c r="N70" s="155">
        <f t="shared" si="2"/>
        <v>4</v>
      </c>
      <c r="O70" s="155">
        <f t="shared" si="3"/>
        <v>0</v>
      </c>
      <c r="P70" s="157"/>
      <c r="Q70" s="158" t="s">
        <v>861</v>
      </c>
      <c r="R70" s="158" t="s">
        <v>1083</v>
      </c>
      <c r="S70" s="158" t="s">
        <v>1003</v>
      </c>
      <c r="T70" s="158" t="s">
        <v>1062</v>
      </c>
      <c r="U70" s="158" t="s">
        <v>1057</v>
      </c>
      <c r="V70" s="158" t="s">
        <v>1058</v>
      </c>
      <c r="W70" s="158" t="s">
        <v>1051</v>
      </c>
    </row>
    <row r="71" spans="1:23" ht="26.25" customHeight="1" x14ac:dyDescent="0.2">
      <c r="A71" s="87"/>
      <c r="B71" s="151" t="str">
        <f t="array" aca="1" ref="B71" ca="1">IFERROR(IMAGE(INDEX(Poke_Ref!$C$2:$C$745, MATCH(C71, Poke_Ref!$B$2:$B$745,0)), 3), "")</f>
        <v/>
      </c>
      <c r="C71" s="152" t="s">
        <v>296</v>
      </c>
      <c r="D71" s="153" t="s">
        <v>838</v>
      </c>
      <c r="E71" s="157" t="s">
        <v>857</v>
      </c>
      <c r="F71" s="152" t="s">
        <v>1053</v>
      </c>
      <c r="G71" s="158" t="s">
        <v>1048</v>
      </c>
      <c r="H71" s="154">
        <v>31</v>
      </c>
      <c r="I71" s="154">
        <v>31</v>
      </c>
      <c r="J71" s="154" t="s">
        <v>843</v>
      </c>
      <c r="K71" s="154">
        <v>31</v>
      </c>
      <c r="L71" s="154" t="s">
        <v>843</v>
      </c>
      <c r="M71" s="154">
        <v>31</v>
      </c>
      <c r="N71" s="155">
        <f t="shared" si="2"/>
        <v>4</v>
      </c>
      <c r="O71" s="155">
        <f t="shared" si="3"/>
        <v>0</v>
      </c>
      <c r="P71" s="157"/>
      <c r="Q71" s="158" t="s">
        <v>861</v>
      </c>
      <c r="R71" s="158" t="s">
        <v>1083</v>
      </c>
      <c r="S71" s="158" t="s">
        <v>1006</v>
      </c>
      <c r="T71" s="158" t="s">
        <v>1062</v>
      </c>
      <c r="U71" s="158" t="s">
        <v>1057</v>
      </c>
      <c r="V71" s="158" t="s">
        <v>1058</v>
      </c>
      <c r="W71" s="158" t="s">
        <v>1051</v>
      </c>
    </row>
    <row r="72" spans="1:23" ht="26.25" customHeight="1" x14ac:dyDescent="0.2">
      <c r="A72" s="87"/>
      <c r="B72" s="151" t="str">
        <f t="array" aca="1" ref="B72" ca="1">IFERROR(IMAGE(INDEX(Poke_Ref!$C$2:$C$745, MATCH(C72, Poke_Ref!$B$2:$B$745,0)), 3), "")</f>
        <v/>
      </c>
      <c r="C72" s="152" t="s">
        <v>296</v>
      </c>
      <c r="D72" s="153" t="s">
        <v>838</v>
      </c>
      <c r="E72" s="157" t="s">
        <v>857</v>
      </c>
      <c r="F72" s="152" t="s">
        <v>1053</v>
      </c>
      <c r="G72" s="158" t="s">
        <v>1048</v>
      </c>
      <c r="H72" s="154" t="s">
        <v>843</v>
      </c>
      <c r="I72" s="154">
        <v>31</v>
      </c>
      <c r="J72" s="154">
        <v>31</v>
      </c>
      <c r="K72" s="154">
        <v>31</v>
      </c>
      <c r="L72" s="154">
        <v>31</v>
      </c>
      <c r="M72" s="154" t="s">
        <v>843</v>
      </c>
      <c r="N72" s="155">
        <f t="shared" si="2"/>
        <v>4</v>
      </c>
      <c r="O72" s="155">
        <f t="shared" si="3"/>
        <v>0</v>
      </c>
      <c r="P72" s="157"/>
      <c r="Q72" s="158" t="s">
        <v>861</v>
      </c>
      <c r="R72" s="158" t="s">
        <v>1083</v>
      </c>
      <c r="S72" s="158" t="s">
        <v>1007</v>
      </c>
      <c r="T72" s="158" t="s">
        <v>1076</v>
      </c>
      <c r="U72" s="158" t="s">
        <v>1080</v>
      </c>
      <c r="V72" s="158" t="s">
        <v>929</v>
      </c>
      <c r="W72" s="158" t="s">
        <v>1051</v>
      </c>
    </row>
    <row r="73" spans="1:23" ht="26.25" customHeight="1" x14ac:dyDescent="0.2">
      <c r="A73" s="87"/>
      <c r="B73" s="151" t="str">
        <f t="array" aca="1" ref="B73" ca="1">IFERROR(IMAGE(INDEX(Poke_Ref!$C$2:$C$745, MATCH(C73, Poke_Ref!$B$2:$B$745,0)), 3), "")</f>
        <v/>
      </c>
      <c r="C73" s="152" t="s">
        <v>296</v>
      </c>
      <c r="D73" s="153" t="s">
        <v>838</v>
      </c>
      <c r="E73" s="157" t="s">
        <v>857</v>
      </c>
      <c r="F73" s="152" t="s">
        <v>1053</v>
      </c>
      <c r="G73" s="158" t="s">
        <v>1048</v>
      </c>
      <c r="H73" s="154" t="s">
        <v>843</v>
      </c>
      <c r="I73" s="154" t="s">
        <v>843</v>
      </c>
      <c r="J73" s="154">
        <v>31</v>
      </c>
      <c r="K73" s="154">
        <v>31</v>
      </c>
      <c r="L73" s="154">
        <v>31</v>
      </c>
      <c r="M73" s="154">
        <v>31</v>
      </c>
      <c r="N73" s="155">
        <f t="shared" si="2"/>
        <v>4</v>
      </c>
      <c r="O73" s="155">
        <f t="shared" si="3"/>
        <v>0</v>
      </c>
      <c r="P73" s="157"/>
      <c r="Q73" s="158" t="s">
        <v>861</v>
      </c>
      <c r="R73" s="158" t="s">
        <v>1083</v>
      </c>
      <c r="S73" s="158" t="s">
        <v>1008</v>
      </c>
      <c r="T73" s="158" t="s">
        <v>1076</v>
      </c>
      <c r="U73" s="158" t="s">
        <v>1080</v>
      </c>
      <c r="V73" s="158" t="s">
        <v>929</v>
      </c>
      <c r="W73" s="158" t="s">
        <v>1051</v>
      </c>
    </row>
    <row r="74" spans="1:23" ht="26.25" customHeight="1" x14ac:dyDescent="0.2">
      <c r="A74" s="87"/>
      <c r="B74" s="151" t="str">
        <f t="array" aca="1" ref="B74" ca="1">IFERROR(IMAGE(INDEX(Poke_Ref!$C$2:$C$745, MATCH(C74, Poke_Ref!$B$2:$B$745,0)), 3), "")</f>
        <v/>
      </c>
      <c r="C74" s="152" t="s">
        <v>296</v>
      </c>
      <c r="D74" s="153" t="s">
        <v>838</v>
      </c>
      <c r="E74" s="157" t="s">
        <v>857</v>
      </c>
      <c r="F74" s="152" t="s">
        <v>1053</v>
      </c>
      <c r="G74" s="158" t="s">
        <v>1048</v>
      </c>
      <c r="H74" s="154" t="s">
        <v>843</v>
      </c>
      <c r="I74" s="154">
        <v>31</v>
      </c>
      <c r="J74" s="154">
        <v>31</v>
      </c>
      <c r="K74" s="154">
        <v>31</v>
      </c>
      <c r="L74" s="154">
        <v>31</v>
      </c>
      <c r="M74" s="154" t="s">
        <v>843</v>
      </c>
      <c r="N74" s="155">
        <f t="shared" si="2"/>
        <v>4</v>
      </c>
      <c r="O74" s="155">
        <f t="shared" si="3"/>
        <v>0</v>
      </c>
      <c r="P74" s="157"/>
      <c r="Q74" s="158" t="s">
        <v>861</v>
      </c>
      <c r="R74" s="158" t="s">
        <v>1083</v>
      </c>
      <c r="S74" s="158" t="s">
        <v>790</v>
      </c>
      <c r="T74" s="158" t="s">
        <v>1062</v>
      </c>
      <c r="U74" s="158" t="s">
        <v>929</v>
      </c>
      <c r="V74" s="158" t="s">
        <v>1071</v>
      </c>
      <c r="W74" s="158" t="s">
        <v>1051</v>
      </c>
    </row>
    <row r="75" spans="1:23" ht="26.25" customHeight="1" x14ac:dyDescent="0.2">
      <c r="A75" s="87"/>
      <c r="B75" s="151" t="str">
        <f t="array" aca="1" ref="B75" ca="1">IFERROR(IMAGE(INDEX(Poke_Ref!$C$2:$C$745, MATCH(C75, Poke_Ref!$B$2:$B$745,0)), 3), "")</f>
        <v/>
      </c>
      <c r="C75" s="152" t="s">
        <v>296</v>
      </c>
      <c r="D75" s="153" t="s">
        <v>838</v>
      </c>
      <c r="E75" s="157" t="s">
        <v>857</v>
      </c>
      <c r="F75" s="152" t="s">
        <v>1053</v>
      </c>
      <c r="G75" s="158" t="s">
        <v>1048</v>
      </c>
      <c r="H75" s="154">
        <v>31</v>
      </c>
      <c r="I75" s="154">
        <v>31</v>
      </c>
      <c r="J75" s="154">
        <v>31</v>
      </c>
      <c r="K75" s="154">
        <v>31</v>
      </c>
      <c r="L75" s="154" t="s">
        <v>843</v>
      </c>
      <c r="M75" s="154" t="s">
        <v>843</v>
      </c>
      <c r="N75" s="155">
        <f t="shared" si="2"/>
        <v>4</v>
      </c>
      <c r="O75" s="155">
        <f t="shared" si="3"/>
        <v>0</v>
      </c>
      <c r="P75" s="157"/>
      <c r="Q75" s="158" t="s">
        <v>861</v>
      </c>
      <c r="R75" s="158" t="s">
        <v>1083</v>
      </c>
      <c r="S75" s="158" t="s">
        <v>1010</v>
      </c>
      <c r="T75" s="158" t="s">
        <v>1062</v>
      </c>
      <c r="U75" s="158" t="s">
        <v>929</v>
      </c>
      <c r="V75" s="158" t="s">
        <v>1071</v>
      </c>
      <c r="W75" s="158" t="s">
        <v>1051</v>
      </c>
    </row>
    <row r="76" spans="1:23" ht="26.25" customHeight="1" x14ac:dyDescent="0.2">
      <c r="A76" s="87"/>
      <c r="B76" s="151" t="str">
        <f t="array" aca="1" ref="B76" ca="1">IFERROR(IMAGE(INDEX(Poke_Ref!$C$2:$C$745, MATCH(C76, Poke_Ref!$B$2:$B$745,0)), 3), "")</f>
        <v/>
      </c>
      <c r="C76" s="152" t="s">
        <v>296</v>
      </c>
      <c r="D76" s="153" t="s">
        <v>838</v>
      </c>
      <c r="E76" s="157" t="s">
        <v>857</v>
      </c>
      <c r="F76" s="152" t="s">
        <v>1053</v>
      </c>
      <c r="G76" s="158" t="s">
        <v>1048</v>
      </c>
      <c r="H76" s="154" t="s">
        <v>843</v>
      </c>
      <c r="I76" s="154">
        <v>31</v>
      </c>
      <c r="J76" s="154" t="s">
        <v>843</v>
      </c>
      <c r="K76" s="154">
        <v>31</v>
      </c>
      <c r="L76" s="154">
        <v>31</v>
      </c>
      <c r="M76" s="154">
        <v>31</v>
      </c>
      <c r="N76" s="155">
        <f t="shared" si="2"/>
        <v>4</v>
      </c>
      <c r="O76" s="155">
        <f t="shared" si="3"/>
        <v>0</v>
      </c>
      <c r="P76" s="157"/>
      <c r="Q76" s="158" t="s">
        <v>861</v>
      </c>
      <c r="R76" s="158" t="s">
        <v>1083</v>
      </c>
      <c r="S76" s="158" t="s">
        <v>1011</v>
      </c>
      <c r="T76" s="158" t="s">
        <v>1080</v>
      </c>
      <c r="U76" s="158" t="s">
        <v>929</v>
      </c>
      <c r="V76" s="158" t="s">
        <v>1071</v>
      </c>
      <c r="W76" s="158" t="s">
        <v>1051</v>
      </c>
    </row>
    <row r="77" spans="1:23" ht="26.25" customHeight="1" x14ac:dyDescent="0.2">
      <c r="A77" s="87"/>
      <c r="B77" s="151" t="str">
        <f t="array" aca="1" ref="B77" ca="1">IFERROR(IMAGE(INDEX(Poke_Ref!$C$2:$C$745, MATCH(C77, Poke_Ref!$B$2:$B$745,0)), 3), "")</f>
        <v/>
      </c>
      <c r="C77" s="152" t="s">
        <v>296</v>
      </c>
      <c r="D77" s="153" t="s">
        <v>838</v>
      </c>
      <c r="E77" s="157" t="s">
        <v>857</v>
      </c>
      <c r="F77" s="152" t="s">
        <v>1053</v>
      </c>
      <c r="G77" s="158" t="s">
        <v>1048</v>
      </c>
      <c r="H77" s="154">
        <v>31</v>
      </c>
      <c r="I77" s="154">
        <v>31</v>
      </c>
      <c r="J77" s="154">
        <v>31</v>
      </c>
      <c r="K77" s="154">
        <v>31</v>
      </c>
      <c r="L77" s="154" t="s">
        <v>843</v>
      </c>
      <c r="M77" s="154" t="s">
        <v>843</v>
      </c>
      <c r="N77" s="155">
        <f t="shared" si="2"/>
        <v>4</v>
      </c>
      <c r="O77" s="155">
        <f t="shared" si="3"/>
        <v>0</v>
      </c>
      <c r="P77" s="157"/>
      <c r="Q77" s="158" t="s">
        <v>861</v>
      </c>
      <c r="R77" s="158" t="s">
        <v>1083</v>
      </c>
      <c r="S77" s="158" t="s">
        <v>1013</v>
      </c>
      <c r="T77" s="158" t="s">
        <v>1080</v>
      </c>
      <c r="U77" s="158" t="s">
        <v>929</v>
      </c>
      <c r="V77" s="158" t="s">
        <v>1071</v>
      </c>
      <c r="W77" s="158" t="s">
        <v>1051</v>
      </c>
    </row>
    <row r="78" spans="1:23" ht="26.25" customHeight="1" x14ac:dyDescent="0.2">
      <c r="A78" s="87"/>
      <c r="B78" s="151" t="str">
        <f t="array" aca="1" ref="B78" ca="1">IFERROR(IMAGE(INDEX(Poke_Ref!$C$2:$C$745, MATCH(C78, Poke_Ref!$B$2:$B$745,0)), 3), "")</f>
        <v/>
      </c>
      <c r="C78" s="152" t="s">
        <v>296</v>
      </c>
      <c r="D78" s="153" t="s">
        <v>838</v>
      </c>
      <c r="E78" s="157" t="s">
        <v>857</v>
      </c>
      <c r="F78" s="152" t="s">
        <v>1053</v>
      </c>
      <c r="G78" s="158" t="s">
        <v>1048</v>
      </c>
      <c r="H78" s="154">
        <v>31</v>
      </c>
      <c r="I78" s="154">
        <v>31</v>
      </c>
      <c r="J78" s="154" t="s">
        <v>843</v>
      </c>
      <c r="K78" s="154">
        <v>31</v>
      </c>
      <c r="L78" s="154" t="s">
        <v>843</v>
      </c>
      <c r="M78" s="154">
        <v>31</v>
      </c>
      <c r="N78" s="155">
        <f t="shared" si="2"/>
        <v>4</v>
      </c>
      <c r="O78" s="155">
        <f t="shared" si="3"/>
        <v>0</v>
      </c>
      <c r="P78" s="157"/>
      <c r="Q78" s="158" t="s">
        <v>861</v>
      </c>
      <c r="R78" s="158" t="s">
        <v>1083</v>
      </c>
      <c r="S78" s="158" t="s">
        <v>1084</v>
      </c>
      <c r="T78" s="158" t="s">
        <v>1080</v>
      </c>
      <c r="U78" s="158" t="s">
        <v>929</v>
      </c>
      <c r="V78" s="158" t="s">
        <v>1071</v>
      </c>
      <c r="W78" s="158" t="s">
        <v>1051</v>
      </c>
    </row>
    <row r="79" spans="1:23" ht="26.25" customHeight="1" x14ac:dyDescent="0.2">
      <c r="A79" s="87"/>
      <c r="B79" s="151" t="str">
        <f t="array" aca="1" ref="B79" ca="1">IFERROR(IMAGE(INDEX(Poke_Ref!$C$2:$C$745, MATCH(C79, Poke_Ref!$B$2:$B$745,0)), 3), "")</f>
        <v/>
      </c>
      <c r="C79" s="152" t="s">
        <v>296</v>
      </c>
      <c r="D79" s="153" t="s">
        <v>838</v>
      </c>
      <c r="E79" s="157" t="s">
        <v>857</v>
      </c>
      <c r="F79" s="152" t="s">
        <v>1053</v>
      </c>
      <c r="G79" s="158" t="s">
        <v>1048</v>
      </c>
      <c r="H79" s="154" t="s">
        <v>843</v>
      </c>
      <c r="I79" s="154" t="s">
        <v>843</v>
      </c>
      <c r="J79" s="154">
        <v>31</v>
      </c>
      <c r="K79" s="154">
        <v>31</v>
      </c>
      <c r="L79" s="154">
        <v>31</v>
      </c>
      <c r="M79" s="154">
        <v>31</v>
      </c>
      <c r="N79" s="155">
        <f t="shared" si="2"/>
        <v>4</v>
      </c>
      <c r="O79" s="155">
        <f t="shared" si="3"/>
        <v>0</v>
      </c>
      <c r="P79" s="157"/>
      <c r="Q79" s="158" t="s">
        <v>861</v>
      </c>
      <c r="R79" s="158" t="s">
        <v>1083</v>
      </c>
      <c r="S79" s="158" t="s">
        <v>1085</v>
      </c>
      <c r="T79" s="158" t="s">
        <v>1056</v>
      </c>
      <c r="U79" s="158" t="s">
        <v>1076</v>
      </c>
      <c r="V79" s="158" t="s">
        <v>1058</v>
      </c>
      <c r="W79" s="158" t="s">
        <v>1051</v>
      </c>
    </row>
    <row r="80" spans="1:23" ht="26.25" customHeight="1" x14ac:dyDescent="0.2">
      <c r="A80" s="87"/>
      <c r="B80" s="151" t="str">
        <f t="array" aca="1" ref="B80" ca="1">IFERROR(IMAGE(INDEX(Poke_Ref!$C$2:$C$745, MATCH(C80, Poke_Ref!$B$2:$B$745,0)), 3), "")</f>
        <v/>
      </c>
      <c r="C80" s="152" t="s">
        <v>296</v>
      </c>
      <c r="D80" s="153" t="s">
        <v>838</v>
      </c>
      <c r="E80" s="157" t="s">
        <v>857</v>
      </c>
      <c r="F80" s="152" t="s">
        <v>1053</v>
      </c>
      <c r="G80" s="158" t="s">
        <v>1048</v>
      </c>
      <c r="H80" s="154">
        <v>31</v>
      </c>
      <c r="I80" s="154">
        <v>31</v>
      </c>
      <c r="J80" s="154">
        <v>31</v>
      </c>
      <c r="K80" s="154" t="s">
        <v>843</v>
      </c>
      <c r="L80" s="154">
        <v>31</v>
      </c>
      <c r="M80" s="154" t="s">
        <v>843</v>
      </c>
      <c r="N80" s="155">
        <f t="shared" si="2"/>
        <v>4</v>
      </c>
      <c r="O80" s="155">
        <f t="shared" si="3"/>
        <v>0</v>
      </c>
      <c r="P80" s="157"/>
      <c r="Q80" s="158" t="s">
        <v>861</v>
      </c>
      <c r="R80" s="158" t="s">
        <v>1083</v>
      </c>
      <c r="S80" s="158" t="s">
        <v>1086</v>
      </c>
      <c r="T80" s="158" t="s">
        <v>1056</v>
      </c>
      <c r="U80" s="158" t="s">
        <v>1076</v>
      </c>
      <c r="V80" s="158" t="s">
        <v>1058</v>
      </c>
      <c r="W80" s="158" t="s">
        <v>1051</v>
      </c>
    </row>
    <row r="81" spans="1:23" ht="26.25" customHeight="1" x14ac:dyDescent="0.2">
      <c r="A81" s="87"/>
      <c r="B81" s="151" t="str">
        <f t="array" aca="1" ref="B81" ca="1">IFERROR(IMAGE(INDEX(Poke_Ref!$C$2:$C$745, MATCH(C81, Poke_Ref!$B$2:$B$745,0)), 3), "")</f>
        <v/>
      </c>
      <c r="C81" s="152" t="s">
        <v>296</v>
      </c>
      <c r="D81" s="153" t="s">
        <v>838</v>
      </c>
      <c r="E81" s="157" t="s">
        <v>857</v>
      </c>
      <c r="F81" s="152" t="s">
        <v>1053</v>
      </c>
      <c r="G81" s="158" t="s">
        <v>1048</v>
      </c>
      <c r="H81" s="154">
        <v>31</v>
      </c>
      <c r="I81" s="154" t="s">
        <v>843</v>
      </c>
      <c r="J81" s="154">
        <v>31</v>
      </c>
      <c r="K81" s="154">
        <v>31</v>
      </c>
      <c r="L81" s="154" t="s">
        <v>843</v>
      </c>
      <c r="M81" s="154">
        <v>31</v>
      </c>
      <c r="N81" s="155">
        <f t="shared" si="2"/>
        <v>4</v>
      </c>
      <c r="O81" s="155">
        <f t="shared" si="3"/>
        <v>0</v>
      </c>
      <c r="P81" s="157"/>
      <c r="Q81" s="158" t="s">
        <v>861</v>
      </c>
      <c r="R81" s="158" t="s">
        <v>1083</v>
      </c>
      <c r="S81" s="158" t="s">
        <v>1087</v>
      </c>
      <c r="T81" s="158" t="s">
        <v>929</v>
      </c>
      <c r="U81" s="158" t="s">
        <v>1071</v>
      </c>
      <c r="V81" s="158" t="s">
        <v>877</v>
      </c>
      <c r="W81" s="158" t="s">
        <v>1051</v>
      </c>
    </row>
    <row r="82" spans="1:23" ht="26.25" customHeight="1" x14ac:dyDescent="0.2">
      <c r="A82" s="87"/>
      <c r="B82" s="151" t="str">
        <f t="array" aca="1" ref="B82" ca="1">IFERROR(IMAGE(INDEX(Poke_Ref!$C$2:$C$745, MATCH(C82, Poke_Ref!$B$2:$B$745,0)), 3), "")</f>
        <v/>
      </c>
      <c r="C82" s="152" t="s">
        <v>296</v>
      </c>
      <c r="D82" s="153" t="s">
        <v>838</v>
      </c>
      <c r="E82" s="157" t="s">
        <v>857</v>
      </c>
      <c r="F82" s="152" t="s">
        <v>1053</v>
      </c>
      <c r="G82" s="158" t="s">
        <v>1048</v>
      </c>
      <c r="H82" s="154" t="s">
        <v>843</v>
      </c>
      <c r="I82" s="154">
        <v>31</v>
      </c>
      <c r="J82" s="154">
        <v>31</v>
      </c>
      <c r="K82" s="154">
        <v>31</v>
      </c>
      <c r="L82" s="154" t="s">
        <v>843</v>
      </c>
      <c r="M82" s="154">
        <v>31</v>
      </c>
      <c r="N82" s="155">
        <f t="shared" si="2"/>
        <v>4</v>
      </c>
      <c r="O82" s="155">
        <f t="shared" si="3"/>
        <v>0</v>
      </c>
      <c r="P82" s="157"/>
      <c r="Q82" s="158" t="s">
        <v>861</v>
      </c>
      <c r="R82" s="158" t="s">
        <v>1083</v>
      </c>
      <c r="S82" s="158" t="s">
        <v>1088</v>
      </c>
      <c r="T82" s="158" t="s">
        <v>929</v>
      </c>
      <c r="U82" s="158" t="s">
        <v>1071</v>
      </c>
      <c r="V82" s="158" t="s">
        <v>877</v>
      </c>
      <c r="W82" s="158" t="s">
        <v>1051</v>
      </c>
    </row>
    <row r="83" spans="1:23" ht="26.25" customHeight="1" x14ac:dyDescent="0.2">
      <c r="A83" s="87"/>
      <c r="B83" s="151" t="str">
        <f t="array" aca="1" ref="B83" ca="1">IFERROR(IMAGE(INDEX(Poke_Ref!$C$2:$C$745, MATCH(C83, Poke_Ref!$B$2:$B$745,0)), 3), "")</f>
        <v/>
      </c>
      <c r="C83" s="152" t="s">
        <v>296</v>
      </c>
      <c r="D83" s="153" t="s">
        <v>866</v>
      </c>
      <c r="E83" s="157" t="s">
        <v>857</v>
      </c>
      <c r="F83" s="152" t="s">
        <v>1053</v>
      </c>
      <c r="G83" s="158" t="s">
        <v>1048</v>
      </c>
      <c r="H83" s="154">
        <v>31</v>
      </c>
      <c r="I83" s="154">
        <v>31</v>
      </c>
      <c r="J83" s="154" t="s">
        <v>843</v>
      </c>
      <c r="K83" s="154">
        <v>31</v>
      </c>
      <c r="L83" s="154" t="s">
        <v>843</v>
      </c>
      <c r="M83" s="154">
        <v>31</v>
      </c>
      <c r="N83" s="155">
        <f t="shared" si="2"/>
        <v>4</v>
      </c>
      <c r="O83" s="155">
        <f t="shared" si="3"/>
        <v>0</v>
      </c>
      <c r="P83" s="157"/>
      <c r="Q83" s="158" t="s">
        <v>861</v>
      </c>
      <c r="R83" s="158" t="s">
        <v>1083</v>
      </c>
      <c r="S83" s="158" t="s">
        <v>1060</v>
      </c>
      <c r="T83" s="158" t="s">
        <v>1056</v>
      </c>
      <c r="U83" s="158" t="s">
        <v>1057</v>
      </c>
      <c r="V83" s="158" t="s">
        <v>1076</v>
      </c>
      <c r="W83" s="158" t="s">
        <v>1051</v>
      </c>
    </row>
    <row r="84" spans="1:23" ht="26.25" customHeight="1" x14ac:dyDescent="0.2">
      <c r="A84" s="87"/>
      <c r="B84" s="151" t="str">
        <f t="array" aca="1" ref="B84" ca="1">IFERROR(IMAGE(INDEX(Poke_Ref!$C$2:$C$745, MATCH(C84, Poke_Ref!$B$2:$B$745,0)), 3), "")</f>
        <v/>
      </c>
      <c r="C84" s="152" t="s">
        <v>296</v>
      </c>
      <c r="D84" s="153" t="s">
        <v>866</v>
      </c>
      <c r="E84" s="157" t="s">
        <v>857</v>
      </c>
      <c r="F84" s="152" t="s">
        <v>1053</v>
      </c>
      <c r="G84" s="158" t="s">
        <v>1048</v>
      </c>
      <c r="H84" s="154" t="s">
        <v>843</v>
      </c>
      <c r="I84" s="154">
        <v>31</v>
      </c>
      <c r="J84" s="154">
        <v>31</v>
      </c>
      <c r="K84" s="154">
        <v>31</v>
      </c>
      <c r="L84" s="154" t="s">
        <v>843</v>
      </c>
      <c r="M84" s="154">
        <v>31</v>
      </c>
      <c r="N84" s="155">
        <f t="shared" si="2"/>
        <v>4</v>
      </c>
      <c r="O84" s="155">
        <f t="shared" si="3"/>
        <v>0</v>
      </c>
      <c r="P84" s="157"/>
      <c r="Q84" s="158" t="s">
        <v>861</v>
      </c>
      <c r="R84" s="158" t="s">
        <v>1083</v>
      </c>
      <c r="S84" s="158" t="s">
        <v>1067</v>
      </c>
      <c r="T84" s="158" t="s">
        <v>1056</v>
      </c>
      <c r="U84" s="158" t="s">
        <v>1057</v>
      </c>
      <c r="V84" s="158" t="s">
        <v>1076</v>
      </c>
      <c r="W84" s="158" t="s">
        <v>1051</v>
      </c>
    </row>
    <row r="85" spans="1:23" ht="26.25" customHeight="1" x14ac:dyDescent="0.2">
      <c r="A85" s="87"/>
      <c r="B85" s="151" t="str">
        <f t="array" aca="1" ref="B85" ca="1">IFERROR(IMAGE(INDEX(Poke_Ref!$C$2:$C$745, MATCH(C85, Poke_Ref!$B$2:$B$745,0)), 3), "")</f>
        <v/>
      </c>
      <c r="C85" s="152" t="s">
        <v>296</v>
      </c>
      <c r="D85" s="153" t="s">
        <v>866</v>
      </c>
      <c r="E85" s="157" t="s">
        <v>857</v>
      </c>
      <c r="F85" s="152" t="s">
        <v>1053</v>
      </c>
      <c r="G85" s="158" t="s">
        <v>1048</v>
      </c>
      <c r="H85" s="154">
        <v>31</v>
      </c>
      <c r="I85" s="154">
        <v>31</v>
      </c>
      <c r="J85" s="154">
        <v>31</v>
      </c>
      <c r="K85" s="154">
        <v>31</v>
      </c>
      <c r="L85" s="154" t="s">
        <v>843</v>
      </c>
      <c r="M85" s="154" t="s">
        <v>843</v>
      </c>
      <c r="N85" s="155">
        <f t="shared" si="2"/>
        <v>4</v>
      </c>
      <c r="O85" s="155">
        <f t="shared" si="3"/>
        <v>0</v>
      </c>
      <c r="P85" s="157"/>
      <c r="Q85" s="158" t="s">
        <v>861</v>
      </c>
      <c r="R85" s="158" t="s">
        <v>1083</v>
      </c>
      <c r="S85" s="158" t="s">
        <v>1068</v>
      </c>
      <c r="T85" s="158" t="s">
        <v>1056</v>
      </c>
      <c r="U85" s="158" t="s">
        <v>1057</v>
      </c>
      <c r="V85" s="158" t="s">
        <v>1076</v>
      </c>
      <c r="W85" s="158" t="s">
        <v>1051</v>
      </c>
    </row>
    <row r="86" spans="1:23" ht="26.25" customHeight="1" x14ac:dyDescent="0.2">
      <c r="A86" s="87"/>
      <c r="B86" s="151" t="str">
        <f t="array" aca="1" ref="B86" ca="1">IFERROR(IMAGE(INDEX(Poke_Ref!$C$2:$C$745, MATCH(C86, Poke_Ref!$B$2:$B$745,0)), 3), "")</f>
        <v/>
      </c>
      <c r="C86" s="152" t="s">
        <v>296</v>
      </c>
      <c r="D86" s="153" t="s">
        <v>866</v>
      </c>
      <c r="E86" s="157" t="s">
        <v>857</v>
      </c>
      <c r="F86" s="152" t="s">
        <v>1053</v>
      </c>
      <c r="G86" s="158" t="s">
        <v>1048</v>
      </c>
      <c r="H86" s="154" t="s">
        <v>843</v>
      </c>
      <c r="I86" s="154">
        <v>31</v>
      </c>
      <c r="J86" s="154" t="s">
        <v>843</v>
      </c>
      <c r="K86" s="154">
        <v>31</v>
      </c>
      <c r="L86" s="154">
        <v>31</v>
      </c>
      <c r="M86" s="154">
        <v>31</v>
      </c>
      <c r="N86" s="155">
        <f t="shared" si="2"/>
        <v>4</v>
      </c>
      <c r="O86" s="155">
        <f t="shared" si="3"/>
        <v>0</v>
      </c>
      <c r="P86" s="157"/>
      <c r="Q86" s="158" t="s">
        <v>861</v>
      </c>
      <c r="R86" s="158" t="s">
        <v>1083</v>
      </c>
      <c r="S86" s="158" t="s">
        <v>1069</v>
      </c>
      <c r="T86" s="158" t="s">
        <v>1061</v>
      </c>
      <c r="U86" s="158" t="s">
        <v>1062</v>
      </c>
      <c r="V86" s="158" t="s">
        <v>1058</v>
      </c>
      <c r="W86" s="158" t="s">
        <v>1051</v>
      </c>
    </row>
    <row r="87" spans="1:23" ht="26.25" customHeight="1" x14ac:dyDescent="0.2">
      <c r="A87" s="87"/>
      <c r="B87" s="151" t="str">
        <f t="array" aca="1" ref="B87" ca="1">IFERROR(IMAGE(INDEX(Poke_Ref!$C$2:$C$745, MATCH(C87, Poke_Ref!$B$2:$B$745,0)), 3), "")</f>
        <v/>
      </c>
      <c r="C87" s="152" t="s">
        <v>296</v>
      </c>
      <c r="D87" s="153" t="s">
        <v>866</v>
      </c>
      <c r="E87" s="157" t="s">
        <v>857</v>
      </c>
      <c r="F87" s="152" t="s">
        <v>1053</v>
      </c>
      <c r="G87" s="158" t="s">
        <v>1048</v>
      </c>
      <c r="H87" s="154" t="s">
        <v>843</v>
      </c>
      <c r="I87" s="154">
        <v>31</v>
      </c>
      <c r="J87" s="154" t="s">
        <v>843</v>
      </c>
      <c r="K87" s="154">
        <v>31</v>
      </c>
      <c r="L87" s="154">
        <v>31</v>
      </c>
      <c r="M87" s="154">
        <v>31</v>
      </c>
      <c r="N87" s="155">
        <f t="shared" si="2"/>
        <v>4</v>
      </c>
      <c r="O87" s="155">
        <f t="shared" si="3"/>
        <v>0</v>
      </c>
      <c r="P87" s="157"/>
      <c r="Q87" s="158" t="s">
        <v>861</v>
      </c>
      <c r="R87" s="158" t="s">
        <v>1083</v>
      </c>
      <c r="S87" s="158" t="s">
        <v>1070</v>
      </c>
      <c r="T87" s="158" t="s">
        <v>1062</v>
      </c>
      <c r="U87" s="158" t="s">
        <v>1057</v>
      </c>
      <c r="V87" s="158" t="s">
        <v>1058</v>
      </c>
      <c r="W87" s="158" t="s">
        <v>1051</v>
      </c>
    </row>
    <row r="88" spans="1:23" ht="26.25" customHeight="1" x14ac:dyDescent="0.2">
      <c r="A88" s="87"/>
      <c r="B88" s="151" t="str">
        <f t="array" aca="1" ref="B88" ca="1">IFERROR(IMAGE(INDEX(Poke_Ref!$C$2:$C$745, MATCH(C88, Poke_Ref!$B$2:$B$745,0)), 3), "")</f>
        <v/>
      </c>
      <c r="C88" s="152" t="s">
        <v>296</v>
      </c>
      <c r="D88" s="153" t="s">
        <v>866</v>
      </c>
      <c r="E88" s="157" t="s">
        <v>857</v>
      </c>
      <c r="F88" s="152" t="s">
        <v>1053</v>
      </c>
      <c r="G88" s="158" t="s">
        <v>1048</v>
      </c>
      <c r="H88" s="154" t="s">
        <v>843</v>
      </c>
      <c r="I88" s="154">
        <v>31</v>
      </c>
      <c r="J88" s="154">
        <v>31</v>
      </c>
      <c r="K88" s="154">
        <v>31</v>
      </c>
      <c r="L88" s="154" t="s">
        <v>843</v>
      </c>
      <c r="M88" s="154">
        <v>31</v>
      </c>
      <c r="N88" s="155">
        <f t="shared" si="2"/>
        <v>4</v>
      </c>
      <c r="O88" s="155">
        <f t="shared" si="3"/>
        <v>0</v>
      </c>
      <c r="P88" s="157"/>
      <c r="Q88" s="158" t="s">
        <v>861</v>
      </c>
      <c r="R88" s="158" t="s">
        <v>1083</v>
      </c>
      <c r="S88" s="158" t="s">
        <v>1074</v>
      </c>
      <c r="T88" s="158" t="s">
        <v>1062</v>
      </c>
      <c r="U88" s="158" t="s">
        <v>1057</v>
      </c>
      <c r="V88" s="158" t="s">
        <v>1058</v>
      </c>
      <c r="W88" s="158" t="s">
        <v>1051</v>
      </c>
    </row>
    <row r="89" spans="1:23" ht="26.25" customHeight="1" x14ac:dyDescent="0.2">
      <c r="A89" s="87"/>
      <c r="B89" s="151" t="str">
        <f t="array" aca="1" ref="B89" ca="1">IFERROR(IMAGE(INDEX(Poke_Ref!$C$2:$C$745, MATCH(C89, Poke_Ref!$B$2:$B$745,0)), 3), "")</f>
        <v/>
      </c>
      <c r="C89" s="152" t="s">
        <v>296</v>
      </c>
      <c r="D89" s="153" t="s">
        <v>866</v>
      </c>
      <c r="E89" s="157" t="s">
        <v>857</v>
      </c>
      <c r="F89" s="152" t="s">
        <v>1053</v>
      </c>
      <c r="G89" s="158" t="s">
        <v>1048</v>
      </c>
      <c r="H89" s="154" t="s">
        <v>843</v>
      </c>
      <c r="I89" s="154">
        <v>31</v>
      </c>
      <c r="J89" s="154" t="s">
        <v>843</v>
      </c>
      <c r="K89" s="154">
        <v>31</v>
      </c>
      <c r="L89" s="154">
        <v>31</v>
      </c>
      <c r="M89" s="154">
        <v>31</v>
      </c>
      <c r="N89" s="155">
        <f t="shared" si="2"/>
        <v>4</v>
      </c>
      <c r="O89" s="155">
        <f t="shared" si="3"/>
        <v>0</v>
      </c>
      <c r="P89" s="157"/>
      <c r="Q89" s="158" t="s">
        <v>861</v>
      </c>
      <c r="R89" s="158" t="s">
        <v>1083</v>
      </c>
      <c r="S89" s="158" t="s">
        <v>1075</v>
      </c>
      <c r="T89" s="158" t="s">
        <v>1062</v>
      </c>
      <c r="U89" s="158" t="s">
        <v>1057</v>
      </c>
      <c r="V89" s="158" t="s">
        <v>1058</v>
      </c>
      <c r="W89" s="158" t="s">
        <v>1051</v>
      </c>
    </row>
    <row r="90" spans="1:23" ht="26.25" customHeight="1" x14ac:dyDescent="0.2">
      <c r="A90" s="87"/>
      <c r="B90" s="151" t="str">
        <f t="array" aca="1" ref="B90" ca="1">IFERROR(IMAGE(INDEX(Poke_Ref!$C$2:$C$745, MATCH(C90, Poke_Ref!$B$2:$B$745,0)), 3), "")</f>
        <v/>
      </c>
      <c r="C90" s="152" t="s">
        <v>296</v>
      </c>
      <c r="D90" s="153" t="s">
        <v>866</v>
      </c>
      <c r="E90" s="157" t="s">
        <v>857</v>
      </c>
      <c r="F90" s="152" t="s">
        <v>1053</v>
      </c>
      <c r="G90" s="158" t="s">
        <v>1048</v>
      </c>
      <c r="H90" s="154" t="s">
        <v>843</v>
      </c>
      <c r="I90" s="154" t="s">
        <v>843</v>
      </c>
      <c r="J90" s="154">
        <v>31</v>
      </c>
      <c r="K90" s="154">
        <v>31</v>
      </c>
      <c r="L90" s="154">
        <v>31</v>
      </c>
      <c r="M90" s="154">
        <v>31</v>
      </c>
      <c r="N90" s="155">
        <f t="shared" si="2"/>
        <v>4</v>
      </c>
      <c r="O90" s="155">
        <f t="shared" si="3"/>
        <v>0</v>
      </c>
      <c r="P90" s="157"/>
      <c r="Q90" s="158" t="s">
        <v>861</v>
      </c>
      <c r="R90" s="158" t="s">
        <v>1083</v>
      </c>
      <c r="S90" s="158" t="s">
        <v>1081</v>
      </c>
      <c r="T90" s="158" t="s">
        <v>1062</v>
      </c>
      <c r="U90" s="158" t="s">
        <v>1057</v>
      </c>
      <c r="V90" s="158" t="s">
        <v>1058</v>
      </c>
      <c r="W90" s="158" t="s">
        <v>1051</v>
      </c>
    </row>
    <row r="91" spans="1:23" ht="26.25" customHeight="1" x14ac:dyDescent="0.2">
      <c r="A91" s="87"/>
      <c r="B91" s="151" t="str">
        <f t="array" aca="1" ref="B91" ca="1">IFERROR(IMAGE(INDEX(Poke_Ref!$C$2:$C$745, MATCH(C91, Poke_Ref!$B$2:$B$745,0)), 3), "")</f>
        <v/>
      </c>
      <c r="C91" s="152" t="s">
        <v>296</v>
      </c>
      <c r="D91" s="153" t="s">
        <v>866</v>
      </c>
      <c r="E91" s="157" t="s">
        <v>857</v>
      </c>
      <c r="F91" s="152" t="s">
        <v>1053</v>
      </c>
      <c r="G91" s="158" t="s">
        <v>1048</v>
      </c>
      <c r="H91" s="154">
        <v>31</v>
      </c>
      <c r="I91" s="154">
        <v>31</v>
      </c>
      <c r="J91" s="154">
        <v>31</v>
      </c>
      <c r="K91" s="154">
        <v>31</v>
      </c>
      <c r="L91" s="154" t="s">
        <v>843</v>
      </c>
      <c r="M91" s="154" t="s">
        <v>843</v>
      </c>
      <c r="N91" s="155">
        <f t="shared" si="2"/>
        <v>4</v>
      </c>
      <c r="O91" s="155">
        <f t="shared" si="3"/>
        <v>0</v>
      </c>
      <c r="P91" s="157"/>
      <c r="Q91" s="158" t="s">
        <v>861</v>
      </c>
      <c r="R91" s="158" t="s">
        <v>1083</v>
      </c>
      <c r="S91" s="158" t="s">
        <v>1089</v>
      </c>
      <c r="T91" s="158" t="s">
        <v>1076</v>
      </c>
      <c r="U91" s="158" t="s">
        <v>1080</v>
      </c>
      <c r="V91" s="158" t="s">
        <v>929</v>
      </c>
      <c r="W91" s="158" t="s">
        <v>1051</v>
      </c>
    </row>
    <row r="92" spans="1:23" ht="26.25" customHeight="1" x14ac:dyDescent="0.2">
      <c r="A92" s="87"/>
      <c r="B92" s="151" t="str">
        <f t="array" aca="1" ref="B92" ca="1">IFERROR(IMAGE(INDEX(Poke_Ref!$C$2:$C$745, MATCH(C92, Poke_Ref!$B$2:$B$745,0)), 3), "")</f>
        <v/>
      </c>
      <c r="C92" s="152" t="s">
        <v>296</v>
      </c>
      <c r="D92" s="153" t="s">
        <v>866</v>
      </c>
      <c r="E92" s="157" t="s">
        <v>857</v>
      </c>
      <c r="F92" s="152" t="s">
        <v>1053</v>
      </c>
      <c r="G92" s="158" t="s">
        <v>1048</v>
      </c>
      <c r="H92" s="154" t="s">
        <v>843</v>
      </c>
      <c r="I92" s="154">
        <v>31</v>
      </c>
      <c r="J92" s="154">
        <v>31</v>
      </c>
      <c r="K92" s="154" t="s">
        <v>843</v>
      </c>
      <c r="L92" s="154">
        <v>31</v>
      </c>
      <c r="M92" s="154">
        <v>31</v>
      </c>
      <c r="N92" s="155">
        <f t="shared" si="2"/>
        <v>4</v>
      </c>
      <c r="O92" s="155">
        <f t="shared" si="3"/>
        <v>0</v>
      </c>
      <c r="P92" s="157"/>
      <c r="Q92" s="158" t="s">
        <v>861</v>
      </c>
      <c r="R92" s="158" t="s">
        <v>1083</v>
      </c>
      <c r="S92" s="158" t="s">
        <v>1090</v>
      </c>
      <c r="T92" s="158" t="s">
        <v>1076</v>
      </c>
      <c r="U92" s="158" t="s">
        <v>1080</v>
      </c>
      <c r="V92" s="158" t="s">
        <v>929</v>
      </c>
      <c r="W92" s="158" t="s">
        <v>1051</v>
      </c>
    </row>
    <row r="93" spans="1:23" ht="26.25" customHeight="1" x14ac:dyDescent="0.2">
      <c r="A93" s="87"/>
      <c r="B93" s="151" t="str">
        <f t="array" aca="1" ref="B93" ca="1">IFERROR(IMAGE(INDEX(Poke_Ref!$C$2:$C$745, MATCH(C93, Poke_Ref!$B$2:$B$745,0)), 3), "")</f>
        <v/>
      </c>
      <c r="C93" s="152" t="s">
        <v>296</v>
      </c>
      <c r="D93" s="153" t="s">
        <v>866</v>
      </c>
      <c r="E93" s="157" t="s">
        <v>857</v>
      </c>
      <c r="F93" s="152" t="s">
        <v>1053</v>
      </c>
      <c r="G93" s="158" t="s">
        <v>1048</v>
      </c>
      <c r="H93" s="154" t="s">
        <v>843</v>
      </c>
      <c r="I93" s="154" t="s">
        <v>843</v>
      </c>
      <c r="J93" s="154">
        <v>31</v>
      </c>
      <c r="K93" s="154">
        <v>31</v>
      </c>
      <c r="L93" s="154">
        <v>31</v>
      </c>
      <c r="M93" s="154">
        <v>31</v>
      </c>
      <c r="N93" s="155">
        <f t="shared" si="2"/>
        <v>4</v>
      </c>
      <c r="O93" s="155">
        <f t="shared" si="3"/>
        <v>0</v>
      </c>
      <c r="P93" s="157"/>
      <c r="Q93" s="158" t="s">
        <v>861</v>
      </c>
      <c r="R93" s="158" t="s">
        <v>1083</v>
      </c>
      <c r="S93" s="158" t="s">
        <v>1091</v>
      </c>
      <c r="T93" s="158" t="s">
        <v>1062</v>
      </c>
      <c r="U93" s="158" t="s">
        <v>1080</v>
      </c>
      <c r="V93" s="158" t="s">
        <v>929</v>
      </c>
      <c r="W93" s="158" t="s">
        <v>1051</v>
      </c>
    </row>
    <row r="94" spans="1:23" ht="26.25" customHeight="1" x14ac:dyDescent="0.2">
      <c r="A94" s="87"/>
      <c r="B94" s="151" t="str">
        <f t="array" aca="1" ref="B94" ca="1">IFERROR(IMAGE(INDEX(Poke_Ref!$C$2:$C$745, MATCH(C94, Poke_Ref!$B$2:$B$745,0)), 3), "")</f>
        <v/>
      </c>
      <c r="C94" s="152" t="s">
        <v>296</v>
      </c>
      <c r="D94" s="153" t="s">
        <v>866</v>
      </c>
      <c r="E94" s="157" t="s">
        <v>857</v>
      </c>
      <c r="F94" s="152" t="s">
        <v>1053</v>
      </c>
      <c r="G94" s="158" t="s">
        <v>1048</v>
      </c>
      <c r="H94" s="154" t="s">
        <v>843</v>
      </c>
      <c r="I94" s="154">
        <v>31</v>
      </c>
      <c r="J94" s="154">
        <v>31</v>
      </c>
      <c r="K94" s="154">
        <v>31</v>
      </c>
      <c r="L94" s="154" t="s">
        <v>843</v>
      </c>
      <c r="M94" s="154">
        <v>31</v>
      </c>
      <c r="N94" s="155">
        <f t="shared" si="2"/>
        <v>4</v>
      </c>
      <c r="O94" s="155">
        <f t="shared" si="3"/>
        <v>0</v>
      </c>
      <c r="P94" s="157"/>
      <c r="Q94" s="158" t="s">
        <v>861</v>
      </c>
      <c r="R94" s="158" t="s">
        <v>1083</v>
      </c>
      <c r="S94" s="158" t="s">
        <v>1091</v>
      </c>
      <c r="T94" s="158" t="s">
        <v>1062</v>
      </c>
      <c r="U94" s="158" t="s">
        <v>929</v>
      </c>
      <c r="V94" s="158" t="s">
        <v>1071</v>
      </c>
      <c r="W94" s="158" t="s">
        <v>1051</v>
      </c>
    </row>
    <row r="95" spans="1:23" ht="26.25" customHeight="1" x14ac:dyDescent="0.2">
      <c r="A95" s="87"/>
      <c r="B95" s="151" t="str">
        <f t="array" aca="1" ref="B95" ca="1">IFERROR(IMAGE(INDEX(Poke_Ref!$C$2:$C$745, MATCH(C95, Poke_Ref!$B$2:$B$745,0)), 3), "")</f>
        <v/>
      </c>
      <c r="C95" s="152" t="s">
        <v>296</v>
      </c>
      <c r="D95" s="153" t="s">
        <v>866</v>
      </c>
      <c r="E95" s="157" t="s">
        <v>857</v>
      </c>
      <c r="F95" s="152" t="s">
        <v>1053</v>
      </c>
      <c r="G95" s="158" t="s">
        <v>1048</v>
      </c>
      <c r="H95" s="154" t="s">
        <v>843</v>
      </c>
      <c r="I95" s="154">
        <v>31</v>
      </c>
      <c r="J95" s="154">
        <v>31</v>
      </c>
      <c r="K95" s="154">
        <v>31</v>
      </c>
      <c r="L95" s="154" t="s">
        <v>843</v>
      </c>
      <c r="M95" s="154">
        <v>31</v>
      </c>
      <c r="N95" s="155">
        <f t="shared" si="2"/>
        <v>4</v>
      </c>
      <c r="O95" s="155">
        <f t="shared" si="3"/>
        <v>0</v>
      </c>
      <c r="P95" s="157"/>
      <c r="Q95" s="158" t="s">
        <v>861</v>
      </c>
      <c r="R95" s="158" t="s">
        <v>1083</v>
      </c>
      <c r="S95" s="158" t="s">
        <v>1092</v>
      </c>
      <c r="T95" s="158" t="s">
        <v>1062</v>
      </c>
      <c r="U95" s="158" t="s">
        <v>929</v>
      </c>
      <c r="V95" s="158" t="s">
        <v>1071</v>
      </c>
      <c r="W95" s="158" t="s">
        <v>1051</v>
      </c>
    </row>
    <row r="96" spans="1:23" ht="26.25" customHeight="1" x14ac:dyDescent="0.2">
      <c r="A96" s="87"/>
      <c r="B96" s="151" t="str">
        <f t="array" aca="1" ref="B96" ca="1">IFERROR(IMAGE(INDEX(Poke_Ref!$C$2:$C$745, MATCH(C96, Poke_Ref!$B$2:$B$745,0)), 3), "")</f>
        <v/>
      </c>
      <c r="C96" s="152" t="s">
        <v>296</v>
      </c>
      <c r="D96" s="153" t="s">
        <v>866</v>
      </c>
      <c r="E96" s="157" t="s">
        <v>857</v>
      </c>
      <c r="F96" s="152" t="s">
        <v>1053</v>
      </c>
      <c r="G96" s="158" t="s">
        <v>1048</v>
      </c>
      <c r="H96" s="154" t="s">
        <v>843</v>
      </c>
      <c r="I96" s="154">
        <v>31</v>
      </c>
      <c r="J96" s="154">
        <v>31</v>
      </c>
      <c r="K96" s="154">
        <v>31</v>
      </c>
      <c r="L96" s="154" t="s">
        <v>843</v>
      </c>
      <c r="M96" s="154">
        <v>31</v>
      </c>
      <c r="N96" s="155">
        <f t="shared" si="2"/>
        <v>4</v>
      </c>
      <c r="O96" s="155">
        <f t="shared" si="3"/>
        <v>0</v>
      </c>
      <c r="P96" s="157"/>
      <c r="Q96" s="158" t="s">
        <v>861</v>
      </c>
      <c r="R96" s="158" t="s">
        <v>1083</v>
      </c>
      <c r="S96" s="158" t="s">
        <v>1093</v>
      </c>
      <c r="T96" s="158" t="s">
        <v>1080</v>
      </c>
      <c r="U96" s="158" t="s">
        <v>929</v>
      </c>
      <c r="V96" s="158" t="s">
        <v>1071</v>
      </c>
      <c r="W96" s="158" t="s">
        <v>1051</v>
      </c>
    </row>
    <row r="97" spans="1:23" ht="26.25" customHeight="1" x14ac:dyDescent="0.2">
      <c r="A97" s="87"/>
      <c r="B97" s="151" t="str">
        <f t="array" aca="1" ref="B97" ca="1">IFERROR(IMAGE(INDEX(Poke_Ref!$C$2:$C$745, MATCH(C97, Poke_Ref!$B$2:$B$745,0)), 3), "")</f>
        <v/>
      </c>
      <c r="C97" s="152" t="s">
        <v>296</v>
      </c>
      <c r="D97" s="153" t="s">
        <v>838</v>
      </c>
      <c r="E97" s="157" t="s">
        <v>857</v>
      </c>
      <c r="F97" s="152" t="s">
        <v>1053</v>
      </c>
      <c r="G97" s="158" t="s">
        <v>1048</v>
      </c>
      <c r="H97" s="154" t="s">
        <v>843</v>
      </c>
      <c r="I97" s="154">
        <v>31</v>
      </c>
      <c r="J97" s="154">
        <v>31</v>
      </c>
      <c r="K97" s="154">
        <v>31</v>
      </c>
      <c r="L97" s="154">
        <v>31</v>
      </c>
      <c r="M97" s="154">
        <v>31</v>
      </c>
      <c r="N97" s="155">
        <f t="shared" si="2"/>
        <v>5</v>
      </c>
      <c r="O97" s="155">
        <f t="shared" si="3"/>
        <v>0</v>
      </c>
      <c r="P97" s="157"/>
      <c r="Q97" s="158" t="s">
        <v>861</v>
      </c>
      <c r="R97" s="158" t="s">
        <v>1055</v>
      </c>
      <c r="S97" s="158" t="s">
        <v>997</v>
      </c>
      <c r="T97" s="158" t="s">
        <v>1056</v>
      </c>
      <c r="U97" s="158" t="s">
        <v>1057</v>
      </c>
      <c r="V97" s="158" t="s">
        <v>1058</v>
      </c>
      <c r="W97" s="158" t="s">
        <v>1051</v>
      </c>
    </row>
    <row r="98" spans="1:23" ht="26.25" customHeight="1" x14ac:dyDescent="0.2">
      <c r="A98" s="87"/>
      <c r="B98" s="151" t="str">
        <f t="array" aca="1" ref="B98" ca="1">IFERROR(IMAGE(INDEX(Poke_Ref!$C$2:$C$745, MATCH(C98, Poke_Ref!$B$2:$B$745,0)), 3), "")</f>
        <v/>
      </c>
      <c r="C98" s="152" t="s">
        <v>296</v>
      </c>
      <c r="D98" s="153" t="s">
        <v>838</v>
      </c>
      <c r="E98" s="157" t="s">
        <v>857</v>
      </c>
      <c r="F98" s="152" t="s">
        <v>1053</v>
      </c>
      <c r="G98" s="158" t="s">
        <v>1048</v>
      </c>
      <c r="H98" s="154" t="s">
        <v>843</v>
      </c>
      <c r="I98" s="154">
        <v>31</v>
      </c>
      <c r="J98" s="154">
        <v>31</v>
      </c>
      <c r="K98" s="154">
        <v>31</v>
      </c>
      <c r="L98" s="154">
        <v>31</v>
      </c>
      <c r="M98" s="154">
        <v>31</v>
      </c>
      <c r="N98" s="155">
        <f t="shared" si="2"/>
        <v>5</v>
      </c>
      <c r="O98" s="155">
        <f t="shared" si="3"/>
        <v>0</v>
      </c>
      <c r="P98" s="157"/>
      <c r="Q98" s="158" t="s">
        <v>861</v>
      </c>
      <c r="R98" s="158" t="s">
        <v>1055</v>
      </c>
      <c r="S98" s="158" t="s">
        <v>999</v>
      </c>
      <c r="T98" s="158" t="s">
        <v>1062</v>
      </c>
      <c r="U98" s="158" t="s">
        <v>1057</v>
      </c>
      <c r="V98" s="158" t="s">
        <v>1058</v>
      </c>
      <c r="W98" s="158" t="s">
        <v>1051</v>
      </c>
    </row>
    <row r="99" spans="1:23" ht="26.25" customHeight="1" x14ac:dyDescent="0.2">
      <c r="A99" s="87"/>
      <c r="B99" s="151" t="str">
        <f t="array" aca="1" ref="B99" ca="1">IFERROR(IMAGE(INDEX(Poke_Ref!$C$2:$C$745, MATCH(C99, Poke_Ref!$B$2:$B$745,0)), 3), "")</f>
        <v/>
      </c>
      <c r="C99" s="152" t="s">
        <v>296</v>
      </c>
      <c r="D99" s="153" t="s">
        <v>838</v>
      </c>
      <c r="E99" s="157" t="s">
        <v>857</v>
      </c>
      <c r="F99" s="152" t="s">
        <v>1053</v>
      </c>
      <c r="G99" s="158" t="s">
        <v>1048</v>
      </c>
      <c r="H99" s="154" t="s">
        <v>843</v>
      </c>
      <c r="I99" s="154">
        <v>31</v>
      </c>
      <c r="J99" s="154">
        <v>31</v>
      </c>
      <c r="K99" s="154">
        <v>31</v>
      </c>
      <c r="L99" s="154">
        <v>31</v>
      </c>
      <c r="M99" s="154">
        <v>31</v>
      </c>
      <c r="N99" s="155">
        <f t="shared" si="2"/>
        <v>5</v>
      </c>
      <c r="O99" s="155">
        <f t="shared" si="3"/>
        <v>0</v>
      </c>
      <c r="P99" s="157"/>
      <c r="Q99" s="158" t="s">
        <v>861</v>
      </c>
      <c r="R99" s="158" t="s">
        <v>1055</v>
      </c>
      <c r="S99" s="158" t="s">
        <v>1001</v>
      </c>
      <c r="T99" s="158" t="s">
        <v>1056</v>
      </c>
      <c r="U99" s="158" t="s">
        <v>1076</v>
      </c>
      <c r="V99" s="158" t="s">
        <v>1080</v>
      </c>
      <c r="W99" s="158" t="s">
        <v>1051</v>
      </c>
    </row>
    <row r="100" spans="1:23" ht="26.25" customHeight="1" x14ac:dyDescent="0.2">
      <c r="A100" s="87"/>
      <c r="B100" s="151" t="str">
        <f t="array" aca="1" ref="B100" ca="1">IFERROR(IMAGE(INDEX(Poke_Ref!$C$2:$C$745, MATCH(C100, Poke_Ref!$B$2:$B$745,0)), 3), "")</f>
        <v/>
      </c>
      <c r="C100" s="152" t="s">
        <v>296</v>
      </c>
      <c r="D100" s="153" t="s">
        <v>838</v>
      </c>
      <c r="E100" s="157" t="s">
        <v>857</v>
      </c>
      <c r="F100" s="152" t="s">
        <v>1053</v>
      </c>
      <c r="G100" s="158" t="s">
        <v>1048</v>
      </c>
      <c r="H100" s="154">
        <v>31</v>
      </c>
      <c r="I100" s="154">
        <v>31</v>
      </c>
      <c r="J100" s="154" t="s">
        <v>843</v>
      </c>
      <c r="K100" s="154">
        <v>31</v>
      </c>
      <c r="L100" s="154">
        <v>31</v>
      </c>
      <c r="M100" s="154">
        <v>31</v>
      </c>
      <c r="N100" s="155">
        <f t="shared" si="2"/>
        <v>5</v>
      </c>
      <c r="O100" s="155">
        <f t="shared" si="3"/>
        <v>0</v>
      </c>
      <c r="P100" s="157"/>
      <c r="Q100" s="158" t="s">
        <v>861</v>
      </c>
      <c r="R100" s="158" t="s">
        <v>1055</v>
      </c>
      <c r="S100" s="158" t="s">
        <v>1003</v>
      </c>
      <c r="T100" s="158" t="s">
        <v>1062</v>
      </c>
      <c r="U100" s="158" t="s">
        <v>1057</v>
      </c>
      <c r="V100" s="158" t="s">
        <v>1058</v>
      </c>
      <c r="W100" s="158" t="s">
        <v>1051</v>
      </c>
    </row>
    <row r="101" spans="1:23" ht="26.25" customHeight="1" x14ac:dyDescent="0.2">
      <c r="A101" s="87"/>
      <c r="B101" s="151" t="str">
        <f t="array" aca="1" ref="B101" ca="1">IFERROR(IMAGE(INDEX(Poke_Ref!$C$2:$C$745, MATCH(C101, Poke_Ref!$B$2:$B$745,0)), 3), "")</f>
        <v/>
      </c>
      <c r="C101" s="152" t="s">
        <v>296</v>
      </c>
      <c r="D101" s="153" t="s">
        <v>838</v>
      </c>
      <c r="E101" s="157" t="s">
        <v>857</v>
      </c>
      <c r="F101" s="152" t="s">
        <v>1053</v>
      </c>
      <c r="G101" s="158" t="s">
        <v>1048</v>
      </c>
      <c r="H101" s="154">
        <v>31</v>
      </c>
      <c r="I101" s="154">
        <v>31</v>
      </c>
      <c r="J101" s="154">
        <v>31</v>
      </c>
      <c r="K101" s="154">
        <v>31</v>
      </c>
      <c r="L101" s="154" t="s">
        <v>843</v>
      </c>
      <c r="M101" s="154">
        <v>31</v>
      </c>
      <c r="N101" s="155">
        <f t="shared" si="2"/>
        <v>5</v>
      </c>
      <c r="O101" s="155">
        <f t="shared" si="3"/>
        <v>0</v>
      </c>
      <c r="P101" s="157"/>
      <c r="Q101" s="158" t="s">
        <v>861</v>
      </c>
      <c r="R101" s="158" t="s">
        <v>1055</v>
      </c>
      <c r="S101" s="158" t="s">
        <v>1006</v>
      </c>
      <c r="T101" s="158" t="s">
        <v>1062</v>
      </c>
      <c r="U101" s="158" t="s">
        <v>1080</v>
      </c>
      <c r="V101" s="158" t="s">
        <v>929</v>
      </c>
      <c r="W101" s="158" t="s">
        <v>1051</v>
      </c>
    </row>
    <row r="102" spans="1:23" ht="26.25" customHeight="1" x14ac:dyDescent="0.2">
      <c r="A102" s="87"/>
      <c r="B102" s="151" t="str">
        <f t="array" aca="1" ref="B102" ca="1">IFERROR(IMAGE(INDEX(Poke_Ref!$C$2:$C$745, MATCH(C102, Poke_Ref!$B$2:$B$745,0)), 3), "")</f>
        <v/>
      </c>
      <c r="C102" s="152" t="s">
        <v>296</v>
      </c>
      <c r="D102" s="153" t="s">
        <v>838</v>
      </c>
      <c r="E102" s="157" t="s">
        <v>857</v>
      </c>
      <c r="F102" s="152" t="s">
        <v>1053</v>
      </c>
      <c r="G102" s="158" t="s">
        <v>1048</v>
      </c>
      <c r="H102" s="154">
        <v>31</v>
      </c>
      <c r="I102" s="154">
        <v>31</v>
      </c>
      <c r="J102" s="154">
        <v>31</v>
      </c>
      <c r="K102" s="154">
        <v>31</v>
      </c>
      <c r="L102" s="154" t="s">
        <v>843</v>
      </c>
      <c r="M102" s="154">
        <v>31</v>
      </c>
      <c r="N102" s="155">
        <f t="shared" si="2"/>
        <v>5</v>
      </c>
      <c r="O102" s="155">
        <f t="shared" si="3"/>
        <v>0</v>
      </c>
      <c r="P102" s="157"/>
      <c r="Q102" s="158" t="s">
        <v>861</v>
      </c>
      <c r="R102" s="158" t="s">
        <v>1055</v>
      </c>
      <c r="S102" s="158" t="s">
        <v>1007</v>
      </c>
      <c r="T102" s="158" t="s">
        <v>1062</v>
      </c>
      <c r="U102" s="158" t="s">
        <v>929</v>
      </c>
      <c r="V102" s="158" t="s">
        <v>1071</v>
      </c>
      <c r="W102" s="158" t="s">
        <v>1051</v>
      </c>
    </row>
    <row r="103" spans="1:23" ht="26.25" customHeight="1" x14ac:dyDescent="0.2">
      <c r="A103" s="87"/>
      <c r="B103" s="151" t="str">
        <f t="array" aca="1" ref="B103" ca="1">IFERROR(IMAGE(INDEX(Poke_Ref!$C$2:$C$745, MATCH(C103, Poke_Ref!$B$2:$B$745,0)), 3), "")</f>
        <v/>
      </c>
      <c r="C103" s="152" t="s">
        <v>296</v>
      </c>
      <c r="D103" s="153" t="s">
        <v>838</v>
      </c>
      <c r="E103" s="157" t="s">
        <v>857</v>
      </c>
      <c r="F103" s="152" t="s">
        <v>1053</v>
      </c>
      <c r="G103" s="158" t="s">
        <v>1048</v>
      </c>
      <c r="H103" s="154" t="s">
        <v>843</v>
      </c>
      <c r="I103" s="154">
        <v>31</v>
      </c>
      <c r="J103" s="154">
        <v>31</v>
      </c>
      <c r="K103" s="154">
        <v>31</v>
      </c>
      <c r="L103" s="154">
        <v>31</v>
      </c>
      <c r="M103" s="154">
        <v>31</v>
      </c>
      <c r="N103" s="155">
        <f t="shared" si="2"/>
        <v>5</v>
      </c>
      <c r="O103" s="155">
        <f t="shared" si="3"/>
        <v>0</v>
      </c>
      <c r="P103" s="157"/>
      <c r="Q103" s="158" t="s">
        <v>861</v>
      </c>
      <c r="R103" s="158" t="s">
        <v>1055</v>
      </c>
      <c r="S103" s="158" t="s">
        <v>1008</v>
      </c>
      <c r="T103" s="158" t="s">
        <v>929</v>
      </c>
      <c r="U103" s="158" t="s">
        <v>1071</v>
      </c>
      <c r="V103" s="158" t="s">
        <v>877</v>
      </c>
      <c r="W103" s="158" t="s">
        <v>1051</v>
      </c>
    </row>
    <row r="104" spans="1:23" ht="26.25" customHeight="1" x14ac:dyDescent="0.2">
      <c r="A104" s="87"/>
      <c r="B104" s="151" t="str">
        <f t="array" aca="1" ref="B104" ca="1">IFERROR(IMAGE(INDEX(Poke_Ref!$C$2:$C$745, MATCH(C104, Poke_Ref!$B$2:$B$745,0)), 3), "")</f>
        <v/>
      </c>
      <c r="C104" s="152" t="s">
        <v>296</v>
      </c>
      <c r="D104" s="153" t="s">
        <v>838</v>
      </c>
      <c r="E104" s="157" t="s">
        <v>857</v>
      </c>
      <c r="F104" s="152" t="s">
        <v>1053</v>
      </c>
      <c r="G104" s="158" t="s">
        <v>1048</v>
      </c>
      <c r="H104" s="154">
        <v>31</v>
      </c>
      <c r="I104" s="154">
        <v>31</v>
      </c>
      <c r="J104" s="154">
        <v>31</v>
      </c>
      <c r="K104" s="154">
        <v>31</v>
      </c>
      <c r="L104" s="154" t="s">
        <v>843</v>
      </c>
      <c r="M104" s="154">
        <v>31</v>
      </c>
      <c r="N104" s="155">
        <f t="shared" si="2"/>
        <v>5</v>
      </c>
      <c r="O104" s="155">
        <f t="shared" si="3"/>
        <v>0</v>
      </c>
      <c r="P104" s="157"/>
      <c r="Q104" s="158" t="s">
        <v>861</v>
      </c>
      <c r="R104" s="158" t="s">
        <v>1055</v>
      </c>
      <c r="S104" s="158" t="s">
        <v>790</v>
      </c>
      <c r="T104" s="158" t="s">
        <v>1062</v>
      </c>
      <c r="U104" s="158" t="s">
        <v>1057</v>
      </c>
      <c r="V104" s="158" t="s">
        <v>1058</v>
      </c>
      <c r="W104" s="158" t="s">
        <v>1051</v>
      </c>
    </row>
    <row r="105" spans="1:23" ht="26.25" customHeight="1" x14ac:dyDescent="0.2">
      <c r="A105" s="87"/>
      <c r="B105" s="151" t="str">
        <f t="array" aca="1" ref="B105" ca="1">IFERROR(IMAGE(INDEX(Poke_Ref!$C$2:$C$745, MATCH(C105, Poke_Ref!$B$2:$B$745,0)), 3), "")</f>
        <v/>
      </c>
      <c r="C105" s="152" t="s">
        <v>296</v>
      </c>
      <c r="D105" s="153" t="s">
        <v>866</v>
      </c>
      <c r="E105" s="157" t="s">
        <v>857</v>
      </c>
      <c r="F105" s="152" t="s">
        <v>1053</v>
      </c>
      <c r="G105" s="158" t="s">
        <v>1048</v>
      </c>
      <c r="H105" s="154">
        <v>31</v>
      </c>
      <c r="I105" s="154">
        <v>31</v>
      </c>
      <c r="J105" s="154">
        <v>31</v>
      </c>
      <c r="K105" s="154">
        <v>31</v>
      </c>
      <c r="L105" s="154" t="s">
        <v>843</v>
      </c>
      <c r="M105" s="154">
        <v>31</v>
      </c>
      <c r="N105" s="155">
        <f t="shared" si="2"/>
        <v>5</v>
      </c>
      <c r="O105" s="155">
        <f t="shared" si="3"/>
        <v>0</v>
      </c>
      <c r="P105" s="157"/>
      <c r="Q105" s="158" t="s">
        <v>861</v>
      </c>
      <c r="R105" s="158" t="s">
        <v>1055</v>
      </c>
      <c r="S105" s="158" t="s">
        <v>1060</v>
      </c>
      <c r="T105" s="158" t="s">
        <v>1061</v>
      </c>
      <c r="U105" s="158" t="s">
        <v>1062</v>
      </c>
      <c r="V105" s="158" t="s">
        <v>1051</v>
      </c>
      <c r="W105" s="158" t="s">
        <v>1058</v>
      </c>
    </row>
    <row r="106" spans="1:23" ht="26.25" customHeight="1" x14ac:dyDescent="0.2">
      <c r="A106" s="87"/>
      <c r="B106" s="151" t="str">
        <f t="array" aca="1" ref="B106" ca="1">IFERROR(IMAGE(INDEX(Poke_Ref!$C$2:$C$745, MATCH(C106, Poke_Ref!$B$2:$B$745,0)), 3), "")</f>
        <v/>
      </c>
      <c r="C106" s="152" t="s">
        <v>296</v>
      </c>
      <c r="D106" s="153" t="s">
        <v>866</v>
      </c>
      <c r="E106" s="157" t="s">
        <v>857</v>
      </c>
      <c r="F106" s="152" t="s">
        <v>1053</v>
      </c>
      <c r="G106" s="158" t="s">
        <v>1048</v>
      </c>
      <c r="H106" s="154">
        <v>31</v>
      </c>
      <c r="I106" s="154">
        <v>31</v>
      </c>
      <c r="J106" s="154">
        <v>31</v>
      </c>
      <c r="K106" s="154">
        <v>31</v>
      </c>
      <c r="L106" s="154" t="s">
        <v>843</v>
      </c>
      <c r="M106" s="154">
        <v>31</v>
      </c>
      <c r="N106" s="155">
        <f t="shared" si="2"/>
        <v>5</v>
      </c>
      <c r="O106" s="155">
        <f t="shared" si="3"/>
        <v>0</v>
      </c>
      <c r="P106" s="157"/>
      <c r="Q106" s="158" t="s">
        <v>861</v>
      </c>
      <c r="R106" s="158" t="s">
        <v>1055</v>
      </c>
      <c r="S106" s="158" t="s">
        <v>1067</v>
      </c>
      <c r="T106" s="158" t="s">
        <v>1061</v>
      </c>
      <c r="U106" s="158" t="s">
        <v>1062</v>
      </c>
      <c r="V106" s="158" t="s">
        <v>1051</v>
      </c>
      <c r="W106" s="158" t="s">
        <v>1058</v>
      </c>
    </row>
    <row r="107" spans="1:23" ht="26.25" customHeight="1" x14ac:dyDescent="0.2">
      <c r="A107" s="87"/>
      <c r="B107" s="151" t="str">
        <f t="array" aca="1" ref="B107" ca="1">IFERROR(IMAGE(INDEX(Poke_Ref!$C$2:$C$745, MATCH(C107, Poke_Ref!$B$2:$B$745,0)), 3), "")</f>
        <v/>
      </c>
      <c r="C107" s="152" t="s">
        <v>296</v>
      </c>
      <c r="D107" s="153" t="s">
        <v>866</v>
      </c>
      <c r="E107" s="157" t="s">
        <v>857</v>
      </c>
      <c r="F107" s="152" t="s">
        <v>1053</v>
      </c>
      <c r="G107" s="158" t="s">
        <v>1048</v>
      </c>
      <c r="H107" s="154">
        <v>31</v>
      </c>
      <c r="I107" s="154">
        <v>31</v>
      </c>
      <c r="J107" s="154">
        <v>31</v>
      </c>
      <c r="K107" s="154">
        <v>31</v>
      </c>
      <c r="L107" s="154" t="s">
        <v>843</v>
      </c>
      <c r="M107" s="154">
        <v>31</v>
      </c>
      <c r="N107" s="155">
        <f t="shared" si="2"/>
        <v>5</v>
      </c>
      <c r="O107" s="155">
        <f t="shared" si="3"/>
        <v>0</v>
      </c>
      <c r="P107" s="157"/>
      <c r="Q107" s="158" t="s">
        <v>861</v>
      </c>
      <c r="R107" s="158" t="s">
        <v>1055</v>
      </c>
      <c r="S107" s="158" t="s">
        <v>1068</v>
      </c>
      <c r="T107" s="158" t="s">
        <v>1056</v>
      </c>
      <c r="U107" s="158" t="s">
        <v>1057</v>
      </c>
      <c r="V107" s="158" t="s">
        <v>1076</v>
      </c>
      <c r="W107" s="158" t="s">
        <v>1051</v>
      </c>
    </row>
    <row r="108" spans="1:23" ht="26.25" customHeight="1" x14ac:dyDescent="0.2">
      <c r="A108" s="87"/>
      <c r="B108" s="151" t="str">
        <f t="array" aca="1" ref="B108" ca="1">IFERROR(IMAGE(INDEX(Poke_Ref!$C$2:$C$745, MATCH(C108, Poke_Ref!$B$2:$B$745,0)), 3), "")</f>
        <v/>
      </c>
      <c r="C108" s="152" t="s">
        <v>296</v>
      </c>
      <c r="D108" s="153" t="s">
        <v>866</v>
      </c>
      <c r="E108" s="157" t="s">
        <v>857</v>
      </c>
      <c r="F108" s="152" t="s">
        <v>1053</v>
      </c>
      <c r="G108" s="158" t="s">
        <v>1048</v>
      </c>
      <c r="H108" s="154">
        <v>31</v>
      </c>
      <c r="I108" s="154">
        <v>31</v>
      </c>
      <c r="J108" s="154">
        <v>31</v>
      </c>
      <c r="K108" s="154">
        <v>31</v>
      </c>
      <c r="L108" s="154">
        <v>31</v>
      </c>
      <c r="M108" s="154" t="s">
        <v>843</v>
      </c>
      <c r="N108" s="155">
        <f t="shared" si="2"/>
        <v>5</v>
      </c>
      <c r="O108" s="155">
        <f t="shared" si="3"/>
        <v>0</v>
      </c>
      <c r="P108" s="157"/>
      <c r="Q108" s="158" t="s">
        <v>861</v>
      </c>
      <c r="R108" s="158" t="s">
        <v>1055</v>
      </c>
      <c r="S108" s="158" t="s">
        <v>1069</v>
      </c>
      <c r="T108" s="158" t="s">
        <v>1062</v>
      </c>
      <c r="U108" s="158" t="s">
        <v>1057</v>
      </c>
      <c r="V108" s="158" t="s">
        <v>1051</v>
      </c>
      <c r="W108" s="158" t="s">
        <v>1058</v>
      </c>
    </row>
    <row r="109" spans="1:23" ht="26.25" customHeight="1" x14ac:dyDescent="0.2">
      <c r="A109" s="87"/>
      <c r="B109" s="151" t="str">
        <f t="array" aca="1" ref="B109" ca="1">IFERROR(IMAGE(INDEX(Poke_Ref!$C$2:$C$745, MATCH(C109, Poke_Ref!$B$2:$B$745,0)), 3), "")</f>
        <v/>
      </c>
      <c r="C109" s="152" t="s">
        <v>296</v>
      </c>
      <c r="D109" s="153" t="s">
        <v>866</v>
      </c>
      <c r="E109" s="157" t="s">
        <v>857</v>
      </c>
      <c r="F109" s="152" t="s">
        <v>1053</v>
      </c>
      <c r="G109" s="158" t="s">
        <v>1048</v>
      </c>
      <c r="H109" s="154">
        <v>31</v>
      </c>
      <c r="I109" s="154">
        <v>31</v>
      </c>
      <c r="J109" s="154">
        <v>31</v>
      </c>
      <c r="K109" s="154">
        <v>31</v>
      </c>
      <c r="L109" s="154">
        <v>31</v>
      </c>
      <c r="M109" s="154" t="s">
        <v>843</v>
      </c>
      <c r="N109" s="155">
        <f t="shared" si="2"/>
        <v>5</v>
      </c>
      <c r="O109" s="155">
        <f t="shared" si="3"/>
        <v>0</v>
      </c>
      <c r="P109" s="157"/>
      <c r="Q109" s="158" t="s">
        <v>861</v>
      </c>
      <c r="R109" s="158" t="s">
        <v>1055</v>
      </c>
      <c r="S109" s="158" t="s">
        <v>1070</v>
      </c>
      <c r="T109" s="158" t="s">
        <v>1056</v>
      </c>
      <c r="U109" s="158" t="s">
        <v>1076</v>
      </c>
      <c r="V109" s="158" t="s">
        <v>1080</v>
      </c>
      <c r="W109" s="158" t="s">
        <v>1051</v>
      </c>
    </row>
    <row r="110" spans="1:23" ht="26.25" customHeight="1" x14ac:dyDescent="0.2">
      <c r="A110" s="87"/>
      <c r="B110" s="151" t="str">
        <f t="array" aca="1" ref="B110" ca="1">IFERROR(IMAGE(INDEX(Poke_Ref!$C$2:$C$745, MATCH(C110, Poke_Ref!$B$2:$B$745,0)), 3), "")</f>
        <v/>
      </c>
      <c r="C110" s="152" t="s">
        <v>296</v>
      </c>
      <c r="D110" s="153" t="s">
        <v>866</v>
      </c>
      <c r="E110" s="157" t="s">
        <v>857</v>
      </c>
      <c r="F110" s="152" t="s">
        <v>1053</v>
      </c>
      <c r="G110" s="158" t="s">
        <v>1048</v>
      </c>
      <c r="H110" s="154">
        <v>31</v>
      </c>
      <c r="I110" s="154">
        <v>31</v>
      </c>
      <c r="J110" s="154">
        <v>31</v>
      </c>
      <c r="K110" s="154">
        <v>31</v>
      </c>
      <c r="L110" s="154" t="s">
        <v>843</v>
      </c>
      <c r="M110" s="154">
        <v>31</v>
      </c>
      <c r="N110" s="155">
        <f t="shared" si="2"/>
        <v>5</v>
      </c>
      <c r="O110" s="155">
        <f t="shared" si="3"/>
        <v>0</v>
      </c>
      <c r="P110" s="157"/>
      <c r="Q110" s="158" t="s">
        <v>861</v>
      </c>
      <c r="R110" s="158" t="s">
        <v>1055</v>
      </c>
      <c r="S110" s="158" t="s">
        <v>1074</v>
      </c>
      <c r="T110" s="158" t="s">
        <v>1062</v>
      </c>
      <c r="U110" s="158" t="s">
        <v>1057</v>
      </c>
      <c r="V110" s="158" t="s">
        <v>1058</v>
      </c>
      <c r="W110" s="158" t="s">
        <v>1051</v>
      </c>
    </row>
    <row r="111" spans="1:23" ht="26.25" customHeight="1" x14ac:dyDescent="0.2">
      <c r="A111" s="87"/>
      <c r="B111" s="151" t="str">
        <f t="array" aca="1" ref="B111" ca="1">IFERROR(IMAGE(INDEX(Poke_Ref!$C$2:$C$745, MATCH(C111, Poke_Ref!$B$2:$B$745,0)), 3), "")</f>
        <v/>
      </c>
      <c r="C111" s="152" t="s">
        <v>296</v>
      </c>
      <c r="D111" s="153" t="s">
        <v>866</v>
      </c>
      <c r="E111" s="157" t="s">
        <v>857</v>
      </c>
      <c r="F111" s="152" t="s">
        <v>1053</v>
      </c>
      <c r="G111" s="158" t="s">
        <v>1048</v>
      </c>
      <c r="H111" s="154">
        <v>31</v>
      </c>
      <c r="I111" s="154">
        <v>31</v>
      </c>
      <c r="J111" s="154">
        <v>31</v>
      </c>
      <c r="K111" s="154" t="s">
        <v>843</v>
      </c>
      <c r="L111" s="154">
        <v>31</v>
      </c>
      <c r="M111" s="154">
        <v>31</v>
      </c>
      <c r="N111" s="155">
        <f t="shared" si="2"/>
        <v>5</v>
      </c>
      <c r="O111" s="155">
        <f t="shared" si="3"/>
        <v>0</v>
      </c>
      <c r="P111" s="157"/>
      <c r="Q111" s="158" t="s">
        <v>861</v>
      </c>
      <c r="R111" s="158" t="s">
        <v>1055</v>
      </c>
      <c r="S111" s="158" t="s">
        <v>1075</v>
      </c>
      <c r="T111" s="158" t="s">
        <v>1076</v>
      </c>
      <c r="U111" s="158" t="s">
        <v>1080</v>
      </c>
      <c r="V111" s="158" t="s">
        <v>929</v>
      </c>
      <c r="W111" s="158" t="s">
        <v>1051</v>
      </c>
    </row>
    <row r="112" spans="1:23" ht="26.25" customHeight="1" x14ac:dyDescent="0.2">
      <c r="A112" s="87"/>
      <c r="B112" s="151" t="str">
        <f t="array" aca="1" ref="B112" ca="1">IFERROR(IMAGE(INDEX(Poke_Ref!$C$2:$C$745, MATCH(C112, Poke_Ref!$B$2:$B$745,0)), 3), "")</f>
        <v/>
      </c>
      <c r="C112" s="152" t="s">
        <v>296</v>
      </c>
      <c r="D112" s="153" t="s">
        <v>866</v>
      </c>
      <c r="E112" s="157" t="s">
        <v>857</v>
      </c>
      <c r="F112" s="152" t="s">
        <v>1053</v>
      </c>
      <c r="G112" s="158" t="s">
        <v>1048</v>
      </c>
      <c r="H112" s="154">
        <v>31</v>
      </c>
      <c r="I112" s="154">
        <v>31</v>
      </c>
      <c r="J112" s="154" t="s">
        <v>843</v>
      </c>
      <c r="K112" s="154">
        <v>31</v>
      </c>
      <c r="L112" s="154">
        <v>31</v>
      </c>
      <c r="M112" s="154">
        <v>31</v>
      </c>
      <c r="N112" s="155">
        <f t="shared" si="2"/>
        <v>5</v>
      </c>
      <c r="O112" s="155">
        <f t="shared" si="3"/>
        <v>0</v>
      </c>
      <c r="P112" s="157"/>
      <c r="Q112" s="158" t="s">
        <v>861</v>
      </c>
      <c r="R112" s="158" t="s">
        <v>1055</v>
      </c>
      <c r="S112" s="158" t="s">
        <v>1081</v>
      </c>
      <c r="T112" s="158" t="s">
        <v>1062</v>
      </c>
      <c r="U112" s="158" t="s">
        <v>1080</v>
      </c>
      <c r="V112" s="158" t="s">
        <v>929</v>
      </c>
      <c r="W112" s="158" t="s">
        <v>1051</v>
      </c>
    </row>
    <row r="113" spans="1:23" ht="26.25" customHeight="1" x14ac:dyDescent="0.2">
      <c r="A113" s="87"/>
      <c r="B113" s="151" t="str">
        <f t="array" aca="1" ref="B113" ca="1">IFERROR(IMAGE(INDEX(Poke_Ref!$C$2:$C$745, MATCH(C113, Poke_Ref!$B$2:$B$745,0)), 3), "")</f>
        <v/>
      </c>
      <c r="C113" s="152" t="s">
        <v>296</v>
      </c>
      <c r="D113" s="153" t="s">
        <v>866</v>
      </c>
      <c r="E113" s="157" t="s">
        <v>857</v>
      </c>
      <c r="F113" s="152" t="s">
        <v>1053</v>
      </c>
      <c r="G113" s="158" t="s">
        <v>1048</v>
      </c>
      <c r="H113" s="154">
        <v>31</v>
      </c>
      <c r="I113" s="154">
        <v>31</v>
      </c>
      <c r="J113" s="154">
        <v>31</v>
      </c>
      <c r="K113" s="154">
        <v>31</v>
      </c>
      <c r="L113" s="154" t="s">
        <v>843</v>
      </c>
      <c r="M113" s="154">
        <v>31</v>
      </c>
      <c r="N113" s="155">
        <f t="shared" si="2"/>
        <v>5</v>
      </c>
      <c r="O113" s="155">
        <f t="shared" si="3"/>
        <v>0</v>
      </c>
      <c r="P113" s="157"/>
      <c r="Q113" s="158" t="s">
        <v>861</v>
      </c>
      <c r="R113" s="158" t="s">
        <v>1055</v>
      </c>
      <c r="S113" s="158" t="s">
        <v>1089</v>
      </c>
      <c r="T113" s="158" t="s">
        <v>1062</v>
      </c>
      <c r="U113" s="158" t="s">
        <v>929</v>
      </c>
      <c r="V113" s="158" t="s">
        <v>1071</v>
      </c>
      <c r="W113" s="158" t="s">
        <v>1051</v>
      </c>
    </row>
    <row r="114" spans="1:23" ht="26.25" customHeight="1" x14ac:dyDescent="0.2">
      <c r="A114" s="87"/>
      <c r="B114" s="151" t="str">
        <f t="array" aca="1" ref="B114" ca="1">IFERROR(IMAGE(INDEX(Poke_Ref!$C$2:$C$745, MATCH(C114, Poke_Ref!$B$2:$B$745,0)), 3), "")</f>
        <v/>
      </c>
      <c r="C114" s="152" t="s">
        <v>296</v>
      </c>
      <c r="D114" s="153" t="s">
        <v>866</v>
      </c>
      <c r="E114" s="157" t="s">
        <v>857</v>
      </c>
      <c r="F114" s="152" t="s">
        <v>1053</v>
      </c>
      <c r="G114" s="158" t="s">
        <v>1048</v>
      </c>
      <c r="H114" s="154">
        <v>31</v>
      </c>
      <c r="I114" s="154">
        <v>31</v>
      </c>
      <c r="J114" s="154">
        <v>31</v>
      </c>
      <c r="K114" s="154" t="s">
        <v>843</v>
      </c>
      <c r="L114" s="154">
        <v>31</v>
      </c>
      <c r="M114" s="154">
        <v>31</v>
      </c>
      <c r="N114" s="155">
        <f t="shared" si="2"/>
        <v>5</v>
      </c>
      <c r="O114" s="155">
        <f t="shared" si="3"/>
        <v>0</v>
      </c>
      <c r="P114" s="157"/>
      <c r="Q114" s="158" t="s">
        <v>861</v>
      </c>
      <c r="R114" s="158" t="s">
        <v>1055</v>
      </c>
      <c r="S114" s="158" t="s">
        <v>1090</v>
      </c>
      <c r="T114" s="158" t="s">
        <v>1062</v>
      </c>
      <c r="U114" s="158" t="s">
        <v>929</v>
      </c>
      <c r="V114" s="158" t="s">
        <v>1071</v>
      </c>
      <c r="W114" s="158" t="s">
        <v>1051</v>
      </c>
    </row>
    <row r="115" spans="1:23" ht="26.25" customHeight="1" x14ac:dyDescent="0.2">
      <c r="A115" s="87"/>
      <c r="B115" s="151" t="str">
        <f t="array" aca="1" ref="B115" ca="1">IFERROR(IMAGE(INDEX(Poke_Ref!$C$2:$C$745, MATCH(C115, Poke_Ref!$B$2:$B$745,0)), 3), "")</f>
        <v/>
      </c>
      <c r="C115" s="152" t="s">
        <v>296</v>
      </c>
      <c r="D115" s="153" t="s">
        <v>866</v>
      </c>
      <c r="E115" s="157" t="s">
        <v>857</v>
      </c>
      <c r="F115" s="152" t="s">
        <v>1053</v>
      </c>
      <c r="G115" s="158" t="s">
        <v>1048</v>
      </c>
      <c r="H115" s="154">
        <v>31</v>
      </c>
      <c r="I115" s="154">
        <v>31</v>
      </c>
      <c r="J115" s="154">
        <v>31</v>
      </c>
      <c r="K115" s="154">
        <v>31</v>
      </c>
      <c r="L115" s="154" t="s">
        <v>843</v>
      </c>
      <c r="M115" s="154">
        <v>31</v>
      </c>
      <c r="N115" s="155">
        <f t="shared" si="2"/>
        <v>5</v>
      </c>
      <c r="O115" s="155">
        <f t="shared" si="3"/>
        <v>0</v>
      </c>
      <c r="P115" s="157"/>
      <c r="Q115" s="158" t="s">
        <v>861</v>
      </c>
      <c r="R115" s="158" t="s">
        <v>1055</v>
      </c>
      <c r="S115" s="158" t="s">
        <v>1091</v>
      </c>
      <c r="T115" s="158" t="s">
        <v>1062</v>
      </c>
      <c r="U115" s="158" t="s">
        <v>929</v>
      </c>
      <c r="V115" s="158" t="s">
        <v>1071</v>
      </c>
      <c r="W115" s="158" t="s">
        <v>1051</v>
      </c>
    </row>
    <row r="116" spans="1:23" ht="26.25" customHeight="1" x14ac:dyDescent="0.2">
      <c r="A116" s="87"/>
      <c r="B116" s="151" t="str">
        <f t="array" aca="1" ref="B116" ca="1">IFERROR(IMAGE(INDEX(Poke_Ref!$C$2:$C$745, MATCH(C116, Poke_Ref!$B$2:$B$745,0)), 3), "")</f>
        <v/>
      </c>
      <c r="C116" s="152" t="s">
        <v>296</v>
      </c>
      <c r="D116" s="153" t="s">
        <v>866</v>
      </c>
      <c r="E116" s="157" t="s">
        <v>857</v>
      </c>
      <c r="F116" s="152" t="s">
        <v>1053</v>
      </c>
      <c r="G116" s="158" t="s">
        <v>1048</v>
      </c>
      <c r="H116" s="154" t="s">
        <v>843</v>
      </c>
      <c r="I116" s="154">
        <v>31</v>
      </c>
      <c r="J116" s="154">
        <v>31</v>
      </c>
      <c r="K116" s="154">
        <v>31</v>
      </c>
      <c r="L116" s="154">
        <v>31</v>
      </c>
      <c r="M116" s="154">
        <v>31</v>
      </c>
      <c r="N116" s="155">
        <f t="shared" si="2"/>
        <v>5</v>
      </c>
      <c r="O116" s="155">
        <f t="shared" si="3"/>
        <v>0</v>
      </c>
      <c r="P116" s="157"/>
      <c r="Q116" s="158" t="s">
        <v>861</v>
      </c>
      <c r="R116" s="158" t="s">
        <v>1055</v>
      </c>
      <c r="S116" s="158" t="s">
        <v>1094</v>
      </c>
      <c r="T116" s="158" t="s">
        <v>929</v>
      </c>
      <c r="U116" s="158" t="s">
        <v>1071</v>
      </c>
      <c r="V116" s="158" t="s">
        <v>877</v>
      </c>
      <c r="W116" s="158" t="s">
        <v>1051</v>
      </c>
    </row>
    <row r="117" spans="1:23" ht="26.25" customHeight="1" x14ac:dyDescent="0.2">
      <c r="A117" s="87"/>
      <c r="B117" s="151" t="str">
        <f t="array" aca="1" ref="B117" ca="1">IFERROR(IMAGE(INDEX(Poke_Ref!$C$2:$C$745, MATCH(C117, Poke_Ref!$B$2:$B$745,0)), 3), "")</f>
        <v/>
      </c>
      <c r="C117" s="152" t="s">
        <v>296</v>
      </c>
      <c r="D117" s="153" t="s">
        <v>866</v>
      </c>
      <c r="E117" s="157" t="s">
        <v>857</v>
      </c>
      <c r="F117" s="152" t="s">
        <v>1053</v>
      </c>
      <c r="G117" s="158" t="s">
        <v>1048</v>
      </c>
      <c r="H117" s="154">
        <v>31</v>
      </c>
      <c r="I117" s="154">
        <v>31</v>
      </c>
      <c r="J117" s="154">
        <v>31</v>
      </c>
      <c r="K117" s="154">
        <v>31</v>
      </c>
      <c r="L117" s="154" t="s">
        <v>843</v>
      </c>
      <c r="M117" s="154">
        <v>31</v>
      </c>
      <c r="N117" s="155">
        <f t="shared" si="2"/>
        <v>5</v>
      </c>
      <c r="O117" s="155">
        <f t="shared" si="3"/>
        <v>0</v>
      </c>
      <c r="P117" s="157"/>
      <c r="Q117" s="158" t="s">
        <v>861</v>
      </c>
      <c r="R117" s="158" t="s">
        <v>1055</v>
      </c>
      <c r="S117" s="158" t="s">
        <v>1092</v>
      </c>
      <c r="T117" s="158" t="s">
        <v>929</v>
      </c>
      <c r="U117" s="158" t="s">
        <v>1071</v>
      </c>
      <c r="V117" s="158" t="s">
        <v>877</v>
      </c>
      <c r="W117" s="158" t="s">
        <v>1051</v>
      </c>
    </row>
    <row r="118" spans="1:23" ht="26.25" customHeight="1" x14ac:dyDescent="0.2">
      <c r="A118" s="87"/>
      <c r="B118" s="151" t="str">
        <f t="array" aca="1" ref="B118" ca="1">IFERROR(IMAGE(INDEX(Poke_Ref!$C$2:$C$745, MATCH(C118, Poke_Ref!$B$2:$B$745,0)), 3), "")</f>
        <v/>
      </c>
      <c r="C118" s="152" t="s">
        <v>296</v>
      </c>
      <c r="D118" s="153" t="s">
        <v>866</v>
      </c>
      <c r="E118" s="157" t="s">
        <v>857</v>
      </c>
      <c r="F118" s="152" t="s">
        <v>1053</v>
      </c>
      <c r="G118" s="158" t="s">
        <v>1048</v>
      </c>
      <c r="H118" s="154">
        <v>31</v>
      </c>
      <c r="I118" s="154">
        <v>31</v>
      </c>
      <c r="J118" s="154">
        <v>31</v>
      </c>
      <c r="K118" s="154">
        <v>31</v>
      </c>
      <c r="L118" s="154" t="s">
        <v>843</v>
      </c>
      <c r="M118" s="154">
        <v>31</v>
      </c>
      <c r="N118" s="155">
        <f t="shared" si="2"/>
        <v>5</v>
      </c>
      <c r="O118" s="155">
        <f t="shared" si="3"/>
        <v>0</v>
      </c>
      <c r="P118" s="157"/>
      <c r="Q118" s="158" t="s">
        <v>861</v>
      </c>
      <c r="R118" s="158" t="s">
        <v>1055</v>
      </c>
      <c r="S118" s="158" t="s">
        <v>1093</v>
      </c>
      <c r="T118" s="158" t="s">
        <v>1062</v>
      </c>
      <c r="U118" s="158" t="s">
        <v>929</v>
      </c>
      <c r="V118" s="158" t="s">
        <v>1071</v>
      </c>
      <c r="W118" s="158" t="s">
        <v>1051</v>
      </c>
    </row>
    <row r="119" spans="1:23" ht="26.25" customHeight="1" x14ac:dyDescent="0.2">
      <c r="A119" s="87"/>
      <c r="B119" s="151" t="str">
        <f t="array" aca="1" ref="B119" ca="1">IFERROR(IMAGE(INDEX(Poke_Ref!$C$2:$C$745, MATCH(C119, Poke_Ref!$B$2:$B$745,0)), 3), "")</f>
        <v/>
      </c>
      <c r="C119" s="152" t="s">
        <v>296</v>
      </c>
      <c r="D119" s="153" t="s">
        <v>866</v>
      </c>
      <c r="E119" s="157" t="s">
        <v>857</v>
      </c>
      <c r="F119" s="152" t="s">
        <v>1053</v>
      </c>
      <c r="G119" s="158" t="s">
        <v>1048</v>
      </c>
      <c r="H119" s="154">
        <v>31</v>
      </c>
      <c r="I119" s="154" t="s">
        <v>843</v>
      </c>
      <c r="J119" s="154">
        <v>31</v>
      </c>
      <c r="K119" s="154">
        <v>31</v>
      </c>
      <c r="L119" s="154">
        <v>31</v>
      </c>
      <c r="M119" s="154">
        <v>31</v>
      </c>
      <c r="N119" s="155">
        <f t="shared" si="2"/>
        <v>5</v>
      </c>
      <c r="O119" s="155">
        <f t="shared" si="3"/>
        <v>0</v>
      </c>
      <c r="P119" s="157"/>
      <c r="Q119" s="158" t="s">
        <v>861</v>
      </c>
      <c r="R119" s="158" t="s">
        <v>1055</v>
      </c>
      <c r="S119" s="158" t="s">
        <v>1085</v>
      </c>
      <c r="T119" s="158" t="s">
        <v>1062</v>
      </c>
      <c r="U119" s="158" t="s">
        <v>1057</v>
      </c>
      <c r="V119" s="158" t="s">
        <v>1058</v>
      </c>
      <c r="W119" s="158" t="s">
        <v>1051</v>
      </c>
    </row>
    <row r="120" spans="1:23" ht="26.25" customHeight="1" x14ac:dyDescent="0.2">
      <c r="A120" s="87"/>
      <c r="B120" s="151" t="str">
        <f t="array" aca="1" ref="B120" ca="1">IFERROR(IMAGE(INDEX(Poke_Ref!$C$2:$C$745, MATCH(C120, Poke_Ref!$B$2:$B$745,0)), 3), "")</f>
        <v/>
      </c>
      <c r="C120" s="152" t="s">
        <v>296</v>
      </c>
      <c r="D120" s="153" t="s">
        <v>866</v>
      </c>
      <c r="E120" s="157" t="s">
        <v>857</v>
      </c>
      <c r="F120" s="152" t="s">
        <v>1053</v>
      </c>
      <c r="G120" s="158" t="s">
        <v>1048</v>
      </c>
      <c r="H120" s="154">
        <v>31</v>
      </c>
      <c r="I120" s="154" t="s">
        <v>843</v>
      </c>
      <c r="J120" s="154">
        <v>31</v>
      </c>
      <c r="K120" s="154">
        <v>31</v>
      </c>
      <c r="L120" s="154">
        <v>31</v>
      </c>
      <c r="M120" s="154">
        <v>31</v>
      </c>
      <c r="N120" s="155">
        <f t="shared" si="2"/>
        <v>5</v>
      </c>
      <c r="O120" s="155">
        <f t="shared" si="3"/>
        <v>0</v>
      </c>
      <c r="P120" s="157"/>
      <c r="Q120" s="158" t="s">
        <v>861</v>
      </c>
      <c r="R120" s="158" t="s">
        <v>1055</v>
      </c>
      <c r="S120" s="158" t="s">
        <v>1090</v>
      </c>
      <c r="T120" s="158" t="s">
        <v>929</v>
      </c>
      <c r="U120" s="158" t="s">
        <v>1071</v>
      </c>
      <c r="V120" s="158" t="s">
        <v>877</v>
      </c>
      <c r="W120" s="158" t="s">
        <v>1051</v>
      </c>
    </row>
  </sheetData>
  <mergeCells count="5">
    <mergeCell ref="B4:C4"/>
    <mergeCell ref="B8:C8"/>
    <mergeCell ref="B13:C13"/>
    <mergeCell ref="F2:L2"/>
    <mergeCell ref="A1:D1"/>
  </mergeCells>
  <conditionalFormatting sqref="D6 D10:D11 D15:D120">
    <cfRule type="containsText" dxfId="258" priority="1" operator="containsText" text="♀">
      <formula>NOT(ISERROR(SEARCH(("♀"),(D6))))</formula>
    </cfRule>
  </conditionalFormatting>
  <conditionalFormatting sqref="D6 D10:D11 D15:D120">
    <cfRule type="containsText" dxfId="257" priority="2" operator="containsText" text="♂">
      <formula>NOT(ISERROR(SEARCH(("♂"),(D6))))</formula>
    </cfRule>
  </conditionalFormatting>
  <conditionalFormatting sqref="N6:O6 N10:O11 N15:O120">
    <cfRule type="containsText" dxfId="256" priority="3" operator="containsText" text="0">
      <formula>NOT(ISERROR(SEARCH(("0"),(N6))))</formula>
    </cfRule>
  </conditionalFormatting>
  <conditionalFormatting sqref="N6:O6 N10:O11 N15:O120">
    <cfRule type="containsText" dxfId="255" priority="4" operator="containsText" text="1">
      <formula>NOT(ISERROR(SEARCH(("1"),(N6))))</formula>
    </cfRule>
  </conditionalFormatting>
  <conditionalFormatting sqref="N6:O6 N10:O11 N15:O120">
    <cfRule type="containsText" dxfId="254" priority="5" operator="containsText" text="2">
      <formula>NOT(ISERROR(SEARCH(("2"),(N6))))</formula>
    </cfRule>
  </conditionalFormatting>
  <conditionalFormatting sqref="N6:O6 N10:O11 N15:O120">
    <cfRule type="containsText" dxfId="253" priority="6" operator="containsText" text="3">
      <formula>NOT(ISERROR(SEARCH(("3"),(N6))))</formula>
    </cfRule>
  </conditionalFormatting>
  <conditionalFormatting sqref="N6:O6 N10:O11 N15:O120">
    <cfRule type="containsText" dxfId="252" priority="7" operator="containsText" text="4">
      <formula>NOT(ISERROR(SEARCH(("4"),(N6))))</formula>
    </cfRule>
  </conditionalFormatting>
  <conditionalFormatting sqref="N6:O6 N10:O11 N15:O120">
    <cfRule type="containsText" dxfId="251" priority="8" operator="containsText" text="5">
      <formula>NOT(ISERROR(SEARCH(("5"),(N6))))</formula>
    </cfRule>
  </conditionalFormatting>
  <conditionalFormatting sqref="N6:O6 N10:O11 N15:O120">
    <cfRule type="containsText" dxfId="250" priority="9" operator="containsText" text="6">
      <formula>NOT(ISERROR(SEARCH(("6"),(N6))))</formula>
    </cfRule>
  </conditionalFormatting>
  <conditionalFormatting sqref="N15:O120">
    <cfRule type="containsText" dxfId="249" priority="10" operator="containsText" text="3">
      <formula>NOT(ISERROR(SEARCH(("3"),(N15))))</formula>
    </cfRule>
  </conditionalFormatting>
  <conditionalFormatting sqref="N15:O120">
    <cfRule type="containsText" dxfId="248" priority="11" operator="containsText" text="4">
      <formula>NOT(ISERROR(SEARCH(("4"),(N15))))</formula>
    </cfRule>
  </conditionalFormatting>
  <conditionalFormatting sqref="N15:O120">
    <cfRule type="containsText" dxfId="247" priority="12" operator="containsText" text="5">
      <formula>NOT(ISERROR(SEARCH(("5"),(N15))))</formula>
    </cfRule>
  </conditionalFormatting>
  <conditionalFormatting sqref="N15:O120">
    <cfRule type="containsText" dxfId="246" priority="13" operator="containsText" text="6">
      <formula>NOT(ISERROR(SEARCH(("6"),(N15))))</formula>
    </cfRule>
  </conditionalFormatting>
  <conditionalFormatting sqref="H6:M6 H10:M11 H15:M120">
    <cfRule type="containsText" dxfId="245" priority="14" operator="containsText" text="x">
      <formula>NOT(ISERROR(SEARCH(("x"),(H6))))</formula>
    </cfRule>
  </conditionalFormatting>
  <conditionalFormatting sqref="H6:M6 H10:M11 H15:M120">
    <cfRule type="containsText" dxfId="244" priority="15" operator="containsText" text="0">
      <formula>NOT(ISERROR(SEARCH(("0"),(H6))))</formula>
    </cfRule>
  </conditionalFormatting>
  <conditionalFormatting sqref="H6:M6 H10:M11 H15:M120">
    <cfRule type="containsText" dxfId="243" priority="16" operator="containsText" text="31">
      <formula>NOT(ISERROR(SEARCH(("31"),(H6))))</formula>
    </cfRule>
  </conditionalFormatting>
  <dataValidations count="2">
    <dataValidation type="list" allowBlank="1" sqref="H6:M6 H10:M11 H15:M120" xr:uid="{00000000-0002-0000-0700-000005000000}">
      <formula1>"31,x,0"</formula1>
    </dataValidation>
    <dataValidation type="list" allowBlank="1" sqref="D6 D10:D11 D15:D120" xr:uid="{00000000-0002-0000-0700-000007000000}">
      <formula1>"♂,⚪,♀"</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xr:uid="{00000000-0002-0000-0700-000000000000}">
          <x14:formula1>
            <xm:f>PokéBall_Dex!$B$2:$B$27</xm:f>
          </x14:formula1>
          <xm:sqref>E6 E10:E11 E15:E30 E32:E120</xm:sqref>
        </x14:dataValidation>
        <x14:dataValidation type="list" allowBlank="1" xr:uid="{00000000-0002-0000-0700-000001000000}">
          <x14:formula1>
            <xm:f>Location_Ref!$F$5:$F$34</xm:f>
          </x14:formula1>
          <xm:sqref>S6 S10:S11 S15:S120</xm:sqref>
        </x14:dataValidation>
        <x14:dataValidation type="list" allowBlank="1" xr:uid="{00000000-0002-0000-0700-000002000000}">
          <x14:formula1>
            <xm:f>Ability_Dex!$B$43:$B$231</xm:f>
          </x14:formula1>
          <xm:sqref>F6 F10:F11 F15:F120</xm:sqref>
        </x14:dataValidation>
        <x14:dataValidation type="list" allowBlank="1" showDropDown="1" xr:uid="{00000000-0002-0000-0700-000003000000}">
          <x14:formula1>
            <xm:f>PokéBall_Dex!$B$2:$B$27</xm:f>
          </x14:formula1>
          <xm:sqref>E31</xm:sqref>
        </x14:dataValidation>
        <x14:dataValidation type="list" allowBlank="1" xr:uid="{00000000-0002-0000-0700-000004000000}">
          <x14:formula1>
            <xm:f>Poke_Ref!B$2:B$738</xm:f>
          </x14:formula1>
          <xm:sqref>C6 C10:C11 C15:C120</xm:sqref>
        </x14:dataValidation>
        <x14:dataValidation type="list" allowBlank="1" xr:uid="{00000000-0002-0000-0700-000006000000}">
          <x14:formula1>
            <xm:f>Item_Dex!$A$2:$A$97</xm:f>
          </x14:formula1>
          <xm:sqref>P6 P10:P11 P15:P120</xm:sqref>
        </x14:dataValidation>
        <x14:dataValidation type="list" allowBlank="1" xr:uid="{00000000-0002-0000-0700-000008000000}">
          <x14:formula1>
            <xm:f>Natures_Ref!$D$3:$D$27</xm:f>
          </x14:formula1>
          <xm:sqref>G6 G10:G11 G15:G120</xm:sqref>
        </x14:dataValidation>
        <x14:dataValidation type="list" allowBlank="1" xr:uid="{00000000-0002-0000-0700-000009000000}">
          <x14:formula1>
            <xm:f>Location_Ref!$D$5:$D$35</xm:f>
          </x14:formula1>
          <xm:sqref>R6 R10:R11 R15:R120</xm:sqref>
        </x14:dataValidation>
        <x14:dataValidation type="list" allowBlank="1" xr:uid="{00000000-0002-0000-0700-00000A000000}">
          <x14:formula1>
            <xm:f>Move_Dex!$B$2:$B$677</xm:f>
          </x14:formula1>
          <xm:sqref>T6:W6 T10:W11 T15:W120</xm:sqref>
        </x14:dataValidation>
        <x14:dataValidation type="list" allowBlank="1" xr:uid="{00000000-0002-0000-0700-00000B000000}">
          <x14:formula1>
            <xm:f>Location_Ref!$B$5:$B$13</xm:f>
          </x14:formula1>
          <xm:sqref>Q6 Q10:Q11 Q15:Q120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8C81D"/>
    <outlinePr summaryBelow="0" summaryRight="0"/>
  </sheetPr>
  <dimension ref="A1:W16"/>
  <sheetViews>
    <sheetView showGridLines="0" workbookViewId="0">
      <pane xSplit="4" ySplit="12" topLeftCell="E13" activePane="bottomRight" state="frozen"/>
      <selection pane="topRight" activeCell="E1" sqref="E1"/>
      <selection pane="bottomLeft" activeCell="A13" sqref="A13"/>
      <selection pane="bottomRight" activeCell="E13" sqref="E13"/>
    </sheetView>
  </sheetViews>
  <sheetFormatPr defaultColWidth="14.42578125" defaultRowHeight="15.75" customHeight="1" x14ac:dyDescent="0.2"/>
  <cols>
    <col min="1" max="1" width="1.5703125" customWidth="1"/>
    <col min="2" max="2" width="6.28515625" customWidth="1"/>
    <col min="3" max="3" width="10.85546875" customWidth="1"/>
    <col min="4" max="4" width="4.28515625" customWidth="1"/>
    <col min="5" max="5" width="9.42578125" customWidth="1"/>
    <col min="6" max="6" width="12.42578125" customWidth="1"/>
    <col min="7" max="7" width="10.28515625" customWidth="1"/>
    <col min="8" max="13" width="6" customWidth="1"/>
    <col min="14" max="14" width="5.85546875" customWidth="1"/>
    <col min="15" max="15" width="6" customWidth="1"/>
    <col min="16" max="16" width="13.5703125" customWidth="1"/>
    <col min="19" max="19" width="6" customWidth="1"/>
  </cols>
  <sheetData>
    <row r="1" spans="1:23" ht="7.5" customHeight="1" x14ac:dyDescent="0.2">
      <c r="A1" s="148"/>
      <c r="B1" s="148"/>
      <c r="C1" s="106"/>
      <c r="D1" s="104"/>
      <c r="E1" s="106"/>
      <c r="F1" s="106"/>
      <c r="G1" s="106"/>
      <c r="H1" s="104"/>
      <c r="I1" s="104"/>
      <c r="J1" s="104"/>
      <c r="K1" s="104"/>
      <c r="L1" s="104"/>
      <c r="M1" s="104"/>
      <c r="N1" s="104"/>
      <c r="O1" s="104"/>
      <c r="P1" s="106"/>
      <c r="Q1" s="106"/>
      <c r="R1" s="106"/>
      <c r="S1" s="106"/>
      <c r="T1" s="106"/>
      <c r="U1" s="106"/>
      <c r="V1" s="106"/>
      <c r="W1" s="106"/>
    </row>
    <row r="2" spans="1:23" ht="22.5" customHeight="1" x14ac:dyDescent="0.2">
      <c r="A2" s="148"/>
      <c r="B2" s="502" t="s">
        <v>1045</v>
      </c>
      <c r="C2" s="483"/>
      <c r="D2" s="104"/>
      <c r="E2" s="106"/>
      <c r="F2" s="106"/>
      <c r="G2" s="106"/>
      <c r="H2" s="104"/>
      <c r="I2" s="104"/>
      <c r="J2" s="104"/>
      <c r="K2" s="104"/>
      <c r="L2" s="104"/>
      <c r="M2" s="104"/>
      <c r="N2" s="104"/>
      <c r="O2" s="104"/>
      <c r="P2" s="106"/>
      <c r="Q2" s="106"/>
      <c r="R2" s="106"/>
      <c r="S2" s="106"/>
      <c r="T2" s="106"/>
      <c r="U2" s="106"/>
      <c r="V2" s="106"/>
      <c r="W2" s="106"/>
    </row>
    <row r="3" spans="1:23" ht="18.75" customHeight="1" x14ac:dyDescent="0.2">
      <c r="A3" s="106"/>
      <c r="B3" s="149"/>
      <c r="C3" s="149" t="s">
        <v>25</v>
      </c>
      <c r="D3" s="150" t="s">
        <v>815</v>
      </c>
      <c r="E3" s="149" t="s">
        <v>816</v>
      </c>
      <c r="F3" s="149" t="s">
        <v>818</v>
      </c>
      <c r="G3" s="149" t="s">
        <v>819</v>
      </c>
      <c r="H3" s="150" t="s">
        <v>820</v>
      </c>
      <c r="I3" s="150" t="s">
        <v>821</v>
      </c>
      <c r="J3" s="150" t="s">
        <v>822</v>
      </c>
      <c r="K3" s="150" t="s">
        <v>823</v>
      </c>
      <c r="L3" s="150" t="s">
        <v>824</v>
      </c>
      <c r="M3" s="150" t="s">
        <v>825</v>
      </c>
      <c r="N3" s="150" t="s">
        <v>826</v>
      </c>
      <c r="O3" s="150" t="s">
        <v>827</v>
      </c>
      <c r="P3" s="149" t="s">
        <v>1046</v>
      </c>
      <c r="Q3" s="149" t="s">
        <v>828</v>
      </c>
      <c r="R3" s="149" t="s">
        <v>829</v>
      </c>
      <c r="S3" s="149" t="s">
        <v>830</v>
      </c>
      <c r="T3" s="149" t="s">
        <v>833</v>
      </c>
      <c r="U3" s="149" t="s">
        <v>834</v>
      </c>
      <c r="V3" s="149" t="s">
        <v>835</v>
      </c>
      <c r="W3" s="149" t="s">
        <v>836</v>
      </c>
    </row>
    <row r="4" spans="1:23" ht="26.25" customHeight="1" x14ac:dyDescent="0.2">
      <c r="A4" s="87"/>
      <c r="B4" s="151" t="str">
        <f t="array" aca="1" ref="B4" ca="1">IFERROR(IMAGE(INDEX(Poke_Ref!$C$2:$C$745, MATCH(C4, Poke_Ref!$B$2:$B$745,0)), 3), "")</f>
        <v/>
      </c>
      <c r="C4" s="152" t="s">
        <v>648</v>
      </c>
      <c r="D4" s="153"/>
      <c r="E4" s="152"/>
      <c r="F4" s="152" t="s">
        <v>1095</v>
      </c>
      <c r="G4" s="152" t="s">
        <v>1096</v>
      </c>
      <c r="H4" s="154">
        <v>31</v>
      </c>
      <c r="I4" s="154">
        <v>31</v>
      </c>
      <c r="J4" s="154">
        <v>31</v>
      </c>
      <c r="K4" s="154">
        <v>31</v>
      </c>
      <c r="L4" s="154">
        <v>31</v>
      </c>
      <c r="M4" s="154">
        <v>0</v>
      </c>
      <c r="N4" s="155">
        <f>COUNTIF(H4:M4, 31)</f>
        <v>5</v>
      </c>
      <c r="O4" s="156">
        <f>COUNTIF(H4:M4, 0)</f>
        <v>1</v>
      </c>
      <c r="P4" s="157"/>
      <c r="Q4" s="158"/>
      <c r="R4" s="158"/>
      <c r="S4" s="158"/>
      <c r="T4" s="158" t="s">
        <v>1097</v>
      </c>
      <c r="U4" s="158" t="s">
        <v>1098</v>
      </c>
      <c r="V4" s="158"/>
      <c r="W4" s="158"/>
    </row>
    <row r="5" spans="1:23" ht="9.75" customHeight="1" x14ac:dyDescent="0.2">
      <c r="A5" s="148"/>
      <c r="B5" s="148"/>
      <c r="C5" s="106"/>
      <c r="D5" s="104"/>
      <c r="E5" s="106"/>
      <c r="F5" s="106"/>
      <c r="G5" s="106"/>
      <c r="H5" s="104"/>
      <c r="I5" s="104"/>
      <c r="J5" s="104"/>
      <c r="K5" s="104"/>
      <c r="L5" s="104"/>
      <c r="M5" s="104"/>
      <c r="N5" s="104"/>
      <c r="O5" s="104"/>
      <c r="P5" s="106"/>
      <c r="Q5" s="106"/>
      <c r="R5" s="106"/>
      <c r="S5" s="106"/>
      <c r="T5" s="106"/>
      <c r="U5" s="106"/>
      <c r="V5" s="106"/>
      <c r="W5" s="106"/>
    </row>
    <row r="6" spans="1:23" ht="22.5" customHeight="1" x14ac:dyDescent="0.2">
      <c r="A6" s="148"/>
      <c r="B6" s="502" t="s">
        <v>1052</v>
      </c>
      <c r="C6" s="483"/>
      <c r="D6" s="104"/>
      <c r="E6" s="106"/>
      <c r="F6" s="106"/>
      <c r="G6" s="106"/>
      <c r="H6" s="104"/>
      <c r="I6" s="104"/>
      <c r="J6" s="104"/>
      <c r="K6" s="104"/>
      <c r="L6" s="104"/>
      <c r="M6" s="104"/>
      <c r="N6" s="104"/>
      <c r="O6" s="104"/>
      <c r="P6" s="106"/>
      <c r="Q6" s="106"/>
      <c r="R6" s="106"/>
      <c r="S6" s="106"/>
      <c r="T6" s="106"/>
      <c r="U6" s="106"/>
      <c r="V6" s="106"/>
      <c r="W6" s="106"/>
    </row>
    <row r="7" spans="1:23" ht="18.75" customHeight="1" x14ac:dyDescent="0.2">
      <c r="A7" s="106"/>
      <c r="B7" s="149"/>
      <c r="C7" s="149" t="s">
        <v>25</v>
      </c>
      <c r="D7" s="150" t="s">
        <v>815</v>
      </c>
      <c r="E7" s="149" t="s">
        <v>816</v>
      </c>
      <c r="F7" s="149" t="s">
        <v>818</v>
      </c>
      <c r="G7" s="149" t="s">
        <v>819</v>
      </c>
      <c r="H7" s="150" t="s">
        <v>820</v>
      </c>
      <c r="I7" s="150" t="s">
        <v>821</v>
      </c>
      <c r="J7" s="150" t="s">
        <v>822</v>
      </c>
      <c r="K7" s="150" t="s">
        <v>823</v>
      </c>
      <c r="L7" s="150" t="s">
        <v>824</v>
      </c>
      <c r="M7" s="150" t="s">
        <v>825</v>
      </c>
      <c r="N7" s="150" t="s">
        <v>826</v>
      </c>
      <c r="O7" s="150" t="s">
        <v>827</v>
      </c>
      <c r="P7" s="149" t="s">
        <v>1046</v>
      </c>
      <c r="Q7" s="149" t="s">
        <v>828</v>
      </c>
      <c r="R7" s="149" t="s">
        <v>829</v>
      </c>
      <c r="S7" s="149" t="s">
        <v>830</v>
      </c>
      <c r="T7" s="149" t="s">
        <v>833</v>
      </c>
      <c r="U7" s="149" t="s">
        <v>834</v>
      </c>
      <c r="V7" s="149" t="s">
        <v>835</v>
      </c>
      <c r="W7" s="149" t="s">
        <v>836</v>
      </c>
    </row>
    <row r="8" spans="1:23" ht="26.25" customHeight="1" x14ac:dyDescent="0.2">
      <c r="A8" s="87"/>
      <c r="B8" s="151" t="str">
        <f t="array" aca="1" ref="B8" ca="1">IFERROR(IMAGE(INDEX(Poke_Ref!$C$2:$C$745, MATCH(C8, Poke_Ref!$B$2:$B$745,0)), 3), "")</f>
        <v/>
      </c>
      <c r="C8" s="152" t="s">
        <v>647</v>
      </c>
      <c r="D8" s="153" t="s">
        <v>838</v>
      </c>
      <c r="E8" s="152" t="s">
        <v>857</v>
      </c>
      <c r="F8" s="152" t="s">
        <v>1095</v>
      </c>
      <c r="G8" s="152" t="s">
        <v>1096</v>
      </c>
      <c r="H8" s="154">
        <v>28</v>
      </c>
      <c r="I8" s="154">
        <v>31</v>
      </c>
      <c r="J8" s="154">
        <v>31</v>
      </c>
      <c r="K8" s="154">
        <v>31</v>
      </c>
      <c r="L8" s="154">
        <v>31</v>
      </c>
      <c r="M8" s="154">
        <v>0</v>
      </c>
      <c r="N8" s="155">
        <f t="shared" ref="N8:N9" si="0">COUNTIF(H8:M8, 31)</f>
        <v>4</v>
      </c>
      <c r="O8" s="156">
        <f t="shared" ref="O8:O9" si="1">COUNTIF(H8:M8, 0)</f>
        <v>1</v>
      </c>
      <c r="P8" s="157" t="s">
        <v>1054</v>
      </c>
      <c r="Q8" s="158" t="s">
        <v>861</v>
      </c>
      <c r="R8" s="158"/>
      <c r="S8" s="158"/>
      <c r="T8" s="158" t="s">
        <v>1097</v>
      </c>
      <c r="U8" s="158" t="s">
        <v>1098</v>
      </c>
      <c r="V8" s="158"/>
      <c r="W8" s="158"/>
    </row>
    <row r="9" spans="1:23" ht="26.25" customHeight="1" x14ac:dyDescent="0.2">
      <c r="A9" s="87"/>
      <c r="B9" s="151" t="str">
        <f t="array" aca="1" ref="B9" ca="1">IFERROR(IMAGE(INDEX(Poke_Ref!$C$2:$C$745, MATCH(C9, Poke_Ref!$B$2:$B$745,0)), 3), "")</f>
        <v/>
      </c>
      <c r="C9" s="152" t="s">
        <v>647</v>
      </c>
      <c r="D9" s="153" t="s">
        <v>866</v>
      </c>
      <c r="E9" s="152" t="s">
        <v>857</v>
      </c>
      <c r="F9" s="152" t="s">
        <v>1095</v>
      </c>
      <c r="G9" s="152" t="s">
        <v>1096</v>
      </c>
      <c r="H9" s="154">
        <v>31</v>
      </c>
      <c r="I9" s="154">
        <v>31</v>
      </c>
      <c r="J9" s="154">
        <v>31</v>
      </c>
      <c r="K9" s="154">
        <v>28</v>
      </c>
      <c r="L9" s="154">
        <v>31</v>
      </c>
      <c r="M9" s="154">
        <v>0</v>
      </c>
      <c r="N9" s="155">
        <f t="shared" si="0"/>
        <v>4</v>
      </c>
      <c r="O9" s="156">
        <f t="shared" si="1"/>
        <v>1</v>
      </c>
      <c r="P9" s="157" t="s">
        <v>1059</v>
      </c>
      <c r="Q9" s="158" t="s">
        <v>861</v>
      </c>
      <c r="R9" s="158"/>
      <c r="S9" s="158"/>
      <c r="T9" s="158" t="s">
        <v>1097</v>
      </c>
      <c r="U9" s="158" t="s">
        <v>1098</v>
      </c>
      <c r="V9" s="158"/>
      <c r="W9" s="158"/>
    </row>
    <row r="10" spans="1:23" ht="7.5" customHeight="1" x14ac:dyDescent="0.2">
      <c r="A10" s="74"/>
      <c r="B10" s="74"/>
      <c r="C10" s="74"/>
      <c r="D10" s="95"/>
      <c r="E10" s="74"/>
      <c r="F10" s="74"/>
      <c r="G10" s="74"/>
      <c r="H10" s="95"/>
      <c r="I10" s="95"/>
      <c r="J10" s="95"/>
      <c r="K10" s="95"/>
      <c r="L10" s="95"/>
      <c r="M10" s="95"/>
      <c r="N10" s="95"/>
      <c r="O10" s="95"/>
      <c r="P10" s="159"/>
      <c r="Q10" s="159"/>
      <c r="R10" s="159"/>
      <c r="S10" s="159"/>
      <c r="T10" s="159"/>
      <c r="U10" s="159"/>
      <c r="V10" s="159"/>
      <c r="W10" s="159"/>
    </row>
    <row r="11" spans="1:23" ht="22.5" customHeight="1" x14ac:dyDescent="0.2">
      <c r="A11" s="148"/>
      <c r="B11" s="502" t="s">
        <v>1063</v>
      </c>
      <c r="C11" s="483"/>
      <c r="D11" s="104"/>
      <c r="E11" s="106"/>
      <c r="F11" s="106"/>
      <c r="G11" s="106"/>
      <c r="H11" s="104"/>
      <c r="I11" s="104"/>
      <c r="J11" s="104"/>
      <c r="K11" s="104"/>
      <c r="L11" s="104"/>
      <c r="M11" s="104"/>
      <c r="N11" s="104"/>
      <c r="O11" s="104"/>
      <c r="P11" s="106"/>
      <c r="Q11" s="106"/>
      <c r="R11" s="106"/>
      <c r="S11" s="106"/>
      <c r="T11" s="106"/>
      <c r="U11" s="106"/>
      <c r="V11" s="106"/>
      <c r="W11" s="106"/>
    </row>
    <row r="12" spans="1:23" ht="18.75" customHeight="1" x14ac:dyDescent="0.2">
      <c r="A12" s="106"/>
      <c r="B12" s="149"/>
      <c r="C12" s="149" t="s">
        <v>25</v>
      </c>
      <c r="D12" s="150" t="s">
        <v>815</v>
      </c>
      <c r="E12" s="149" t="s">
        <v>816</v>
      </c>
      <c r="F12" s="149" t="s">
        <v>818</v>
      </c>
      <c r="G12" s="149" t="s">
        <v>819</v>
      </c>
      <c r="H12" s="150" t="s">
        <v>820</v>
      </c>
      <c r="I12" s="150" t="s">
        <v>821</v>
      </c>
      <c r="J12" s="150" t="s">
        <v>822</v>
      </c>
      <c r="K12" s="150" t="s">
        <v>823</v>
      </c>
      <c r="L12" s="150" t="s">
        <v>824</v>
      </c>
      <c r="M12" s="150" t="s">
        <v>825</v>
      </c>
      <c r="N12" s="150" t="s">
        <v>826</v>
      </c>
      <c r="O12" s="150"/>
      <c r="P12" s="149" t="s">
        <v>1046</v>
      </c>
      <c r="Q12" s="149" t="s">
        <v>828</v>
      </c>
      <c r="R12" s="149" t="s">
        <v>829</v>
      </c>
      <c r="S12" s="149"/>
      <c r="T12" s="149" t="s">
        <v>1099</v>
      </c>
      <c r="U12" s="149" t="s">
        <v>1100</v>
      </c>
      <c r="V12" s="149" t="s">
        <v>1101</v>
      </c>
      <c r="W12" s="149" t="s">
        <v>1102</v>
      </c>
    </row>
    <row r="13" spans="1:23" ht="26.25" customHeight="1" x14ac:dyDescent="0.2">
      <c r="A13" s="87"/>
      <c r="B13" s="151" t="str">
        <f t="array" aca="1" ref="B13" ca="1">IFERROR(IMAGE(INDEX(Poke_Ref!$C$2:$C$745, MATCH(C13, Poke_Ref!$B$2:$B$745,0)), 3), "")</f>
        <v/>
      </c>
      <c r="C13" s="152" t="s">
        <v>647</v>
      </c>
      <c r="D13" s="153" t="s">
        <v>838</v>
      </c>
      <c r="E13" s="152" t="s">
        <v>857</v>
      </c>
      <c r="F13" s="152" t="s">
        <v>1095</v>
      </c>
      <c r="G13" s="152" t="s">
        <v>1096</v>
      </c>
      <c r="H13" s="154" t="s">
        <v>843</v>
      </c>
      <c r="I13" s="160">
        <v>31</v>
      </c>
      <c r="J13" s="160" t="s">
        <v>843</v>
      </c>
      <c r="K13" s="160">
        <v>31</v>
      </c>
      <c r="L13" s="160">
        <v>31</v>
      </c>
      <c r="M13" s="154">
        <v>0</v>
      </c>
      <c r="N13" s="155">
        <f t="shared" ref="N13:N14" si="2">COUNTIF(H13:M13, 31)</f>
        <v>3</v>
      </c>
      <c r="O13" s="155">
        <f t="shared" ref="O13:O14" si="3">COUNTIF(H13:M13, 0)</f>
        <v>1</v>
      </c>
      <c r="P13" s="157"/>
      <c r="Q13" s="158" t="s">
        <v>861</v>
      </c>
      <c r="R13" s="158" t="s">
        <v>1065</v>
      </c>
      <c r="S13" s="158" t="s">
        <v>997</v>
      </c>
      <c r="T13" s="158" t="s">
        <v>1097</v>
      </c>
      <c r="U13" s="158" t="s">
        <v>1098</v>
      </c>
      <c r="V13" s="158"/>
      <c r="W13" s="158"/>
    </row>
    <row r="14" spans="1:23" ht="26.25" customHeight="1" x14ac:dyDescent="0.2">
      <c r="A14" s="87"/>
      <c r="B14" s="151" t="str">
        <f t="array" aca="1" ref="B14" ca="1">IFERROR(IMAGE(INDEX(Poke_Ref!$C$2:$C$745, MATCH(C14, Poke_Ref!$B$2:$B$745,0)), 3), "")</f>
        <v/>
      </c>
      <c r="C14" s="152" t="s">
        <v>647</v>
      </c>
      <c r="D14" s="153" t="s">
        <v>838</v>
      </c>
      <c r="E14" s="152" t="s">
        <v>857</v>
      </c>
      <c r="F14" s="152" t="s">
        <v>1095</v>
      </c>
      <c r="G14" s="152" t="s">
        <v>1096</v>
      </c>
      <c r="H14" s="154">
        <v>31</v>
      </c>
      <c r="I14" s="154">
        <v>31</v>
      </c>
      <c r="J14" s="154" t="s">
        <v>843</v>
      </c>
      <c r="K14" s="154">
        <v>31</v>
      </c>
      <c r="L14" s="154" t="s">
        <v>843</v>
      </c>
      <c r="M14" s="154">
        <v>0</v>
      </c>
      <c r="N14" s="155">
        <f t="shared" si="2"/>
        <v>3</v>
      </c>
      <c r="O14" s="155">
        <f t="shared" si="3"/>
        <v>1</v>
      </c>
      <c r="P14" s="157"/>
      <c r="Q14" s="158" t="s">
        <v>861</v>
      </c>
      <c r="R14" s="158" t="s">
        <v>1065</v>
      </c>
      <c r="S14" s="158" t="s">
        <v>999</v>
      </c>
      <c r="T14" s="158" t="s">
        <v>1097</v>
      </c>
      <c r="U14" s="158" t="s">
        <v>1098</v>
      </c>
      <c r="V14" s="158"/>
      <c r="W14" s="158"/>
    </row>
    <row r="15" spans="1:23" ht="26.25" customHeight="1" x14ac:dyDescent="0.2">
      <c r="A15" s="87"/>
      <c r="B15" s="87"/>
      <c r="C15" s="162"/>
      <c r="D15" s="163"/>
      <c r="E15" s="162"/>
      <c r="F15" s="162"/>
      <c r="G15" s="162"/>
      <c r="H15" s="164"/>
      <c r="I15" s="164"/>
      <c r="J15" s="164"/>
      <c r="K15" s="164"/>
      <c r="L15" s="164"/>
      <c r="M15" s="164"/>
      <c r="N15" s="165"/>
      <c r="O15" s="165"/>
      <c r="P15" s="166"/>
      <c r="Q15" s="167"/>
      <c r="R15" s="167"/>
      <c r="S15" s="167"/>
      <c r="T15" s="167"/>
      <c r="U15" s="167"/>
      <c r="V15" s="167"/>
      <c r="W15" s="167"/>
    </row>
    <row r="16" spans="1:23" ht="26.25" customHeight="1" x14ac:dyDescent="0.2">
      <c r="A16" s="87"/>
      <c r="B16" s="87"/>
      <c r="C16" s="162"/>
      <c r="D16" s="163"/>
      <c r="E16" s="162"/>
      <c r="F16" s="162"/>
      <c r="G16" s="162"/>
      <c r="H16" s="164"/>
      <c r="I16" s="164"/>
      <c r="J16" s="164"/>
      <c r="K16" s="164"/>
      <c r="L16" s="164"/>
      <c r="M16" s="164"/>
      <c r="N16" s="165"/>
      <c r="O16" s="165"/>
      <c r="P16" s="166"/>
      <c r="Q16" s="167"/>
      <c r="R16" s="167"/>
      <c r="S16" s="167"/>
      <c r="T16" s="167"/>
      <c r="U16" s="167"/>
      <c r="V16" s="167"/>
      <c r="W16" s="167"/>
    </row>
  </sheetData>
  <mergeCells count="3">
    <mergeCell ref="B2:C2"/>
    <mergeCell ref="B6:C6"/>
    <mergeCell ref="B11:C11"/>
  </mergeCells>
  <conditionalFormatting sqref="D4 D8:D9 D13:D16">
    <cfRule type="containsText" dxfId="242" priority="1" operator="containsText" text="♀">
      <formula>NOT(ISERROR(SEARCH(("♀"),(D4))))</formula>
    </cfRule>
  </conditionalFormatting>
  <conditionalFormatting sqref="D4 D8:D9 D13:D16">
    <cfRule type="containsText" dxfId="241" priority="2" operator="containsText" text="♂">
      <formula>NOT(ISERROR(SEARCH(("♂"),(D4))))</formula>
    </cfRule>
  </conditionalFormatting>
  <conditionalFormatting sqref="N4:O4 N8:O9 N13:O16">
    <cfRule type="containsText" dxfId="240" priority="3" operator="containsText" text="0">
      <formula>NOT(ISERROR(SEARCH(("0"),(N4))))</formula>
    </cfRule>
  </conditionalFormatting>
  <conditionalFormatting sqref="N4:O4 N8:O9 N13:O16">
    <cfRule type="containsText" dxfId="239" priority="4" operator="containsText" text="1">
      <formula>NOT(ISERROR(SEARCH(("1"),(N4))))</formula>
    </cfRule>
  </conditionalFormatting>
  <conditionalFormatting sqref="N4:O4 N8:O9 N13:O16">
    <cfRule type="containsText" dxfId="238" priority="5" operator="containsText" text="2">
      <formula>NOT(ISERROR(SEARCH(("2"),(N4))))</formula>
    </cfRule>
  </conditionalFormatting>
  <conditionalFormatting sqref="N4:O4 N8:O9 N13:O16">
    <cfRule type="containsText" dxfId="237" priority="6" operator="containsText" text="3">
      <formula>NOT(ISERROR(SEARCH(("3"),(N4))))</formula>
    </cfRule>
  </conditionalFormatting>
  <conditionalFormatting sqref="N4:O4 N8:O9 N13:O16">
    <cfRule type="containsText" dxfId="236" priority="7" operator="containsText" text="4">
      <formula>NOT(ISERROR(SEARCH(("4"),(N4))))</formula>
    </cfRule>
  </conditionalFormatting>
  <conditionalFormatting sqref="N4:O4 N8:O9 N13:O16">
    <cfRule type="containsText" dxfId="235" priority="8" operator="containsText" text="5">
      <formula>NOT(ISERROR(SEARCH(("5"),(N4))))</formula>
    </cfRule>
  </conditionalFormatting>
  <conditionalFormatting sqref="N4:O4 N8:O9 N13:O16">
    <cfRule type="containsText" dxfId="234" priority="9" operator="containsText" text="6">
      <formula>NOT(ISERROR(SEARCH(("6"),(N4))))</formula>
    </cfRule>
  </conditionalFormatting>
  <conditionalFormatting sqref="N13:O16">
    <cfRule type="containsText" dxfId="233" priority="10" operator="containsText" text="3">
      <formula>NOT(ISERROR(SEARCH(("3"),(N13))))</formula>
    </cfRule>
  </conditionalFormatting>
  <conditionalFormatting sqref="N13:O16">
    <cfRule type="containsText" dxfId="232" priority="11" operator="containsText" text="4">
      <formula>NOT(ISERROR(SEARCH(("4"),(N13))))</formula>
    </cfRule>
  </conditionalFormatting>
  <conditionalFormatting sqref="N13:O16">
    <cfRule type="containsText" dxfId="231" priority="12" operator="containsText" text="5">
      <formula>NOT(ISERROR(SEARCH(("5"),(N13))))</formula>
    </cfRule>
  </conditionalFormatting>
  <conditionalFormatting sqref="N13:O16">
    <cfRule type="containsText" dxfId="230" priority="13" operator="containsText" text="6">
      <formula>NOT(ISERROR(SEARCH(("6"),(N13))))</formula>
    </cfRule>
  </conditionalFormatting>
  <conditionalFormatting sqref="H4:M4 H8:M9 H13:M16">
    <cfRule type="containsText" dxfId="229" priority="14" operator="containsText" text="x">
      <formula>NOT(ISERROR(SEARCH(("x"),(H4))))</formula>
    </cfRule>
  </conditionalFormatting>
  <conditionalFormatting sqref="H4:M4 H8:M9 H13:M16">
    <cfRule type="containsText" dxfId="228" priority="15" operator="containsText" text="0">
      <formula>NOT(ISERROR(SEARCH(("0"),(H4))))</formula>
    </cfRule>
  </conditionalFormatting>
  <conditionalFormatting sqref="H4:M4 H8:M9 H13:M16">
    <cfRule type="containsText" dxfId="227" priority="16" operator="containsText" text="31">
      <formula>NOT(ISERROR(SEARCH(("31"),(H4))))</formula>
    </cfRule>
  </conditionalFormatting>
  <dataValidations count="2">
    <dataValidation type="list" allowBlank="1" sqref="D4 D8:D9 D13:D16" xr:uid="{00000000-0002-0000-0800-000002000000}">
      <formula1>"♂,⚪,♀"</formula1>
    </dataValidation>
    <dataValidation type="list" allowBlank="1" sqref="H4:M4 H8:M9 H13:M16" xr:uid="{00000000-0002-0000-0800-00000A000000}">
      <formula1>"31,x,0"</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xr:uid="{00000000-0002-0000-0800-000000000000}">
          <x14:formula1>
            <xm:f>PokéBall_Dex!$B$2:$B$27</xm:f>
          </x14:formula1>
          <xm:sqref>E4 E8:E9 E14:E16</xm:sqref>
        </x14:dataValidation>
        <x14:dataValidation type="list" allowBlank="1" xr:uid="{00000000-0002-0000-0800-000001000000}">
          <x14:formula1>
            <xm:f>Location_Ref!$F$5:$F$34</xm:f>
          </x14:formula1>
          <xm:sqref>S4 S8:S9 S13:S16</xm:sqref>
        </x14:dataValidation>
        <x14:dataValidation type="list" allowBlank="1" xr:uid="{00000000-0002-0000-0800-000003000000}">
          <x14:formula1>
            <xm:f>Natures_Ref!$D$3:$D$27</xm:f>
          </x14:formula1>
          <xm:sqref>G4 G8:G9 G13:G16</xm:sqref>
        </x14:dataValidation>
        <x14:dataValidation type="list" allowBlank="1" showDropDown="1" xr:uid="{00000000-0002-0000-0800-000004000000}">
          <x14:formula1>
            <xm:f>PokéBall_Dex!$B$2:$B$27</xm:f>
          </x14:formula1>
          <xm:sqref>E13</xm:sqref>
        </x14:dataValidation>
        <x14:dataValidation type="list" allowBlank="1" xr:uid="{00000000-0002-0000-0800-000005000000}">
          <x14:formula1>
            <xm:f>Location_Ref!$D$5:$D$35</xm:f>
          </x14:formula1>
          <xm:sqref>R4 R8:R9 R13:R16</xm:sqref>
        </x14:dataValidation>
        <x14:dataValidation type="list" allowBlank="1" xr:uid="{00000000-0002-0000-0800-000006000000}">
          <x14:formula1>
            <xm:f>Move_Dex!$B$2:$B$677</xm:f>
          </x14:formula1>
          <xm:sqref>T4:W4 T8:W9 T13:W16</xm:sqref>
        </x14:dataValidation>
        <x14:dataValidation type="list" allowBlank="1" xr:uid="{00000000-0002-0000-0800-000007000000}">
          <x14:formula1>
            <xm:f>Location_Ref!$B$5:$B$13</xm:f>
          </x14:formula1>
          <xm:sqref>Q4 Q8:Q9 Q13:Q16</xm:sqref>
        </x14:dataValidation>
        <x14:dataValidation type="list" allowBlank="1" xr:uid="{00000000-0002-0000-0800-000008000000}">
          <x14:formula1>
            <xm:f>Poke_Ref!B$2:B$738</xm:f>
          </x14:formula1>
          <xm:sqref>C4 C8:C9 C13:C16</xm:sqref>
        </x14:dataValidation>
        <x14:dataValidation type="list" allowBlank="1" xr:uid="{00000000-0002-0000-0800-000009000000}">
          <x14:formula1>
            <xm:f>Ability_Dex!$B$43:$B$231</xm:f>
          </x14:formula1>
          <xm:sqref>F4 F8:F9 F13:F16</xm:sqref>
        </x14:dataValidation>
        <x14:dataValidation type="list" allowBlank="1" xr:uid="{00000000-0002-0000-0800-00000B000000}">
          <x14:formula1>
            <xm:f>Item_Dex!$A$2:$A$97</xm:f>
          </x14:formula1>
          <xm:sqref>P4 P8:P9 P13:P16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8C81D"/>
    <outlinePr summaryBelow="0" summaryRight="0"/>
  </sheetPr>
  <dimension ref="A1:Z106"/>
  <sheetViews>
    <sheetView showGridLines="0" workbookViewId="0">
      <pane xSplit="4" ySplit="5" topLeftCell="E6" activePane="bottomRight" state="frozen"/>
      <selection pane="topRight" activeCell="E1" sqref="E1"/>
      <selection pane="bottomLeft" activeCell="A6" sqref="A6"/>
      <selection pane="bottomRight" activeCell="E6" sqref="E6"/>
    </sheetView>
  </sheetViews>
  <sheetFormatPr defaultColWidth="14.42578125" defaultRowHeight="15.75" customHeight="1" x14ac:dyDescent="0.2"/>
  <cols>
    <col min="1" max="1" width="1.5703125" customWidth="1"/>
    <col min="2" max="2" width="6.28515625" customWidth="1"/>
    <col min="3" max="3" width="10.85546875" customWidth="1"/>
    <col min="4" max="4" width="4.28515625" customWidth="1"/>
    <col min="5" max="5" width="9.42578125" customWidth="1"/>
    <col min="6" max="6" width="14.28515625" customWidth="1"/>
    <col min="7" max="7" width="10.28515625" customWidth="1"/>
    <col min="8" max="21" width="5.85546875" customWidth="1"/>
    <col min="22" max="22" width="13.5703125" customWidth="1"/>
  </cols>
  <sheetData>
    <row r="1" spans="1:26" ht="7.5" customHeight="1" x14ac:dyDescent="0.2">
      <c r="A1" s="148"/>
      <c r="B1" s="148"/>
      <c r="C1" s="106"/>
      <c r="D1" s="104"/>
      <c r="E1" s="106"/>
      <c r="F1" s="106"/>
      <c r="G1" s="106"/>
      <c r="H1" s="104"/>
      <c r="I1" s="104"/>
      <c r="J1" s="104"/>
      <c r="K1" s="104"/>
      <c r="L1" s="104"/>
      <c r="M1" s="104"/>
      <c r="N1" s="104"/>
      <c r="O1" s="104"/>
      <c r="P1" s="104"/>
      <c r="Q1" s="104"/>
      <c r="R1" s="104"/>
      <c r="S1" s="104"/>
      <c r="T1" s="104"/>
      <c r="U1" s="104"/>
      <c r="V1" s="106"/>
      <c r="W1" s="106"/>
      <c r="X1" s="106"/>
      <c r="Y1" s="106"/>
      <c r="Z1" s="106"/>
    </row>
    <row r="2" spans="1:26" ht="10.5" customHeight="1" x14ac:dyDescent="0.2">
      <c r="A2" s="148"/>
      <c r="B2" s="148"/>
      <c r="C2" s="106"/>
      <c r="D2" s="104"/>
      <c r="E2" s="106"/>
      <c r="F2" s="496" t="s">
        <v>1103</v>
      </c>
      <c r="G2" s="497"/>
      <c r="H2" s="497"/>
      <c r="I2" s="497"/>
      <c r="J2" s="497"/>
      <c r="K2" s="497"/>
      <c r="L2" s="498"/>
      <c r="M2" s="104"/>
      <c r="N2" s="104"/>
      <c r="O2" s="104"/>
      <c r="P2" s="104"/>
      <c r="Q2" s="104"/>
      <c r="R2" s="104"/>
      <c r="S2" s="104"/>
      <c r="T2" s="104"/>
      <c r="U2" s="104"/>
      <c r="V2" s="106"/>
      <c r="W2" s="106"/>
      <c r="X2" s="106"/>
      <c r="Y2" s="106"/>
      <c r="Z2" s="106"/>
    </row>
    <row r="3" spans="1:26" ht="7.5" customHeight="1" x14ac:dyDescent="0.2">
      <c r="A3" s="148"/>
      <c r="B3" s="148"/>
      <c r="C3" s="106"/>
      <c r="D3" s="104"/>
      <c r="E3" s="106"/>
      <c r="F3" s="106"/>
      <c r="G3" s="106"/>
      <c r="H3" s="104"/>
      <c r="I3" s="104"/>
      <c r="J3" s="104"/>
      <c r="K3" s="104"/>
      <c r="L3" s="104"/>
      <c r="M3" s="104"/>
      <c r="N3" s="104"/>
      <c r="O3" s="104"/>
      <c r="P3" s="104"/>
      <c r="Q3" s="104"/>
      <c r="R3" s="104"/>
      <c r="S3" s="104"/>
      <c r="T3" s="104"/>
      <c r="U3" s="104"/>
      <c r="V3" s="106"/>
      <c r="W3" s="106"/>
      <c r="X3" s="106"/>
      <c r="Y3" s="106"/>
      <c r="Z3" s="106"/>
    </row>
    <row r="4" spans="1:26" ht="22.5" customHeight="1" x14ac:dyDescent="0.2">
      <c r="A4" s="148"/>
      <c r="B4" s="506" t="s">
        <v>1045</v>
      </c>
      <c r="C4" s="485"/>
      <c r="D4" s="104"/>
      <c r="E4" s="106"/>
      <c r="F4" s="106"/>
      <c r="G4" s="106"/>
      <c r="H4" s="504" t="s">
        <v>826</v>
      </c>
      <c r="I4" s="505"/>
      <c r="J4" s="505"/>
      <c r="K4" s="505"/>
      <c r="L4" s="505"/>
      <c r="M4" s="485"/>
      <c r="N4" s="104"/>
      <c r="O4" s="104"/>
      <c r="P4" s="504" t="s">
        <v>1104</v>
      </c>
      <c r="Q4" s="505"/>
      <c r="R4" s="505"/>
      <c r="S4" s="505"/>
      <c r="T4" s="505"/>
      <c r="U4" s="485"/>
      <c r="V4" s="106"/>
      <c r="W4" s="106"/>
      <c r="X4" s="106"/>
      <c r="Y4" s="106"/>
      <c r="Z4" s="106"/>
    </row>
    <row r="5" spans="1:26" ht="18.75" customHeight="1" x14ac:dyDescent="0.2">
      <c r="A5" s="106"/>
      <c r="B5" s="168"/>
      <c r="C5" s="168" t="s">
        <v>25</v>
      </c>
      <c r="D5" s="169" t="s">
        <v>815</v>
      </c>
      <c r="E5" s="170" t="s">
        <v>1105</v>
      </c>
      <c r="F5" s="170" t="s">
        <v>818</v>
      </c>
      <c r="G5" s="170" t="s">
        <v>819</v>
      </c>
      <c r="H5" s="171" t="s">
        <v>820</v>
      </c>
      <c r="I5" s="171" t="s">
        <v>821</v>
      </c>
      <c r="J5" s="171" t="s">
        <v>822</v>
      </c>
      <c r="K5" s="171" t="s">
        <v>823</v>
      </c>
      <c r="L5" s="171" t="s">
        <v>824</v>
      </c>
      <c r="M5" s="171" t="s">
        <v>825</v>
      </c>
      <c r="N5" s="169" t="s">
        <v>826</v>
      </c>
      <c r="O5" s="169" t="s">
        <v>827</v>
      </c>
      <c r="P5" s="171" t="s">
        <v>820</v>
      </c>
      <c r="Q5" s="171" t="s">
        <v>821</v>
      </c>
      <c r="R5" s="171" t="s">
        <v>822</v>
      </c>
      <c r="S5" s="171" t="s">
        <v>823</v>
      </c>
      <c r="T5" s="171" t="s">
        <v>824</v>
      </c>
      <c r="U5" s="171" t="s">
        <v>825</v>
      </c>
      <c r="V5" s="170" t="s">
        <v>1046</v>
      </c>
      <c r="W5" s="170" t="s">
        <v>833</v>
      </c>
      <c r="X5" s="170" t="s">
        <v>834</v>
      </c>
      <c r="Y5" s="170" t="s">
        <v>835</v>
      </c>
      <c r="Z5" s="170" t="s">
        <v>836</v>
      </c>
    </row>
    <row r="6" spans="1:26" ht="26.25" customHeight="1" x14ac:dyDescent="0.2">
      <c r="A6" s="87"/>
      <c r="B6" s="111" t="str">
        <f t="array" aca="1" ref="B6" ca="1">IFERROR(IMAGE(INDEX(Poke_Ref!$C$2:$C$745, MATCH(C6, Poke_Ref!$B$2:$B$745,0)), 3), "")</f>
        <v/>
      </c>
      <c r="C6" s="172" t="s">
        <v>495</v>
      </c>
      <c r="D6" s="173"/>
      <c r="E6" s="172" t="s">
        <v>1106</v>
      </c>
      <c r="F6" s="172" t="s">
        <v>1107</v>
      </c>
      <c r="G6" s="172" t="s">
        <v>1108</v>
      </c>
      <c r="H6" s="115">
        <v>31</v>
      </c>
      <c r="I6" s="115">
        <v>31</v>
      </c>
      <c r="J6" s="115">
        <v>31</v>
      </c>
      <c r="K6" s="115">
        <v>31</v>
      </c>
      <c r="L6" s="115">
        <v>31</v>
      </c>
      <c r="M6" s="115">
        <v>31</v>
      </c>
      <c r="N6" s="174">
        <f t="shared" ref="N6:N106" si="0">COUNTIF(H6:M6, 31)</f>
        <v>6</v>
      </c>
      <c r="O6" s="175">
        <f t="shared" ref="O6:O106" si="1">COUNTIF(H6:M6, 0)</f>
        <v>0</v>
      </c>
      <c r="P6" s="113">
        <v>4</v>
      </c>
      <c r="Q6" s="113" t="s">
        <v>843</v>
      </c>
      <c r="R6" s="113" t="s">
        <v>843</v>
      </c>
      <c r="S6" s="113">
        <v>252</v>
      </c>
      <c r="T6" s="113" t="s">
        <v>843</v>
      </c>
      <c r="U6" s="113">
        <v>252</v>
      </c>
      <c r="V6" s="112" t="s">
        <v>1109</v>
      </c>
      <c r="W6" s="121" t="s">
        <v>870</v>
      </c>
      <c r="X6" s="121" t="s">
        <v>1049</v>
      </c>
      <c r="Y6" s="121" t="s">
        <v>1110</v>
      </c>
      <c r="Z6" s="121" t="s">
        <v>1111</v>
      </c>
    </row>
    <row r="7" spans="1:26" ht="26.25" customHeight="1" x14ac:dyDescent="0.2">
      <c r="A7" s="87"/>
      <c r="B7" s="111" t="str">
        <f t="array" aca="1" ref="B7" ca="1">IFERROR(IMAGE(INDEX(Poke_Ref!$C$2:$C$745, MATCH(C7, Poke_Ref!$B$2:$B$745,0)), 3), "")</f>
        <v/>
      </c>
      <c r="C7" s="172" t="s">
        <v>298</v>
      </c>
      <c r="D7" s="173"/>
      <c r="E7" s="172" t="s">
        <v>1106</v>
      </c>
      <c r="F7" s="172" t="s">
        <v>1047</v>
      </c>
      <c r="G7" s="172" t="s">
        <v>1048</v>
      </c>
      <c r="H7" s="115"/>
      <c r="I7" s="115"/>
      <c r="J7" s="115"/>
      <c r="K7" s="115"/>
      <c r="L7" s="115"/>
      <c r="M7" s="115"/>
      <c r="N7" s="174">
        <f t="shared" si="0"/>
        <v>0</v>
      </c>
      <c r="O7" s="175">
        <f t="shared" si="1"/>
        <v>0</v>
      </c>
      <c r="P7" s="113" t="s">
        <v>843</v>
      </c>
      <c r="Q7" s="113">
        <v>252</v>
      </c>
      <c r="R7" s="113" t="s">
        <v>843</v>
      </c>
      <c r="S7" s="113" t="s">
        <v>843</v>
      </c>
      <c r="T7" s="113">
        <v>4</v>
      </c>
      <c r="U7" s="113">
        <v>252</v>
      </c>
      <c r="V7" s="112" t="s">
        <v>1112</v>
      </c>
      <c r="W7" s="121" t="s">
        <v>1049</v>
      </c>
      <c r="X7" s="121" t="s">
        <v>1050</v>
      </c>
      <c r="Y7" s="176" t="s">
        <v>1051</v>
      </c>
      <c r="Z7" s="121" t="s">
        <v>991</v>
      </c>
    </row>
    <row r="8" spans="1:26" ht="26.25" customHeight="1" x14ac:dyDescent="0.2">
      <c r="A8" s="87"/>
      <c r="B8" s="111" t="str">
        <f t="array" aca="1" ref="B8" ca="1">IFERROR(IMAGE(INDEX(Poke_Ref!$C$2:$C$745, MATCH(C8, Poke_Ref!$B$2:$B$745,0)), 3), "")</f>
        <v/>
      </c>
      <c r="C8" s="172" t="s">
        <v>580</v>
      </c>
      <c r="D8" s="173"/>
      <c r="E8" s="172" t="s">
        <v>1106</v>
      </c>
      <c r="F8" s="172" t="s">
        <v>1113</v>
      </c>
      <c r="G8" s="172" t="s">
        <v>1114</v>
      </c>
      <c r="H8" s="115"/>
      <c r="I8" s="115"/>
      <c r="J8" s="115"/>
      <c r="K8" s="115"/>
      <c r="L8" s="115"/>
      <c r="M8" s="115"/>
      <c r="N8" s="174">
        <f t="shared" si="0"/>
        <v>0</v>
      </c>
      <c r="O8" s="175">
        <f t="shared" si="1"/>
        <v>0</v>
      </c>
      <c r="P8" s="113" t="s">
        <v>843</v>
      </c>
      <c r="Q8" s="113">
        <v>252</v>
      </c>
      <c r="R8" s="113" t="s">
        <v>843</v>
      </c>
      <c r="S8" s="113" t="s">
        <v>843</v>
      </c>
      <c r="T8" s="113">
        <v>4</v>
      </c>
      <c r="U8" s="113">
        <v>252</v>
      </c>
      <c r="V8" s="112" t="s">
        <v>1115</v>
      </c>
      <c r="W8" s="121" t="s">
        <v>1116</v>
      </c>
      <c r="X8" s="121" t="s">
        <v>1080</v>
      </c>
      <c r="Y8" s="121" t="s">
        <v>870</v>
      </c>
      <c r="Z8" s="121" t="s">
        <v>845</v>
      </c>
    </row>
    <row r="9" spans="1:26" ht="26.25" customHeight="1" x14ac:dyDescent="0.2">
      <c r="A9" s="87"/>
      <c r="B9" s="111" t="str">
        <f t="array" aca="1" ref="B9" ca="1">IFERROR(IMAGE(INDEX(Poke_Ref!$C$2:$C$745, MATCH(C9, Poke_Ref!$B$2:$B$745,0)), 3), "")</f>
        <v/>
      </c>
      <c r="C9" s="172" t="s">
        <v>648</v>
      </c>
      <c r="D9" s="173"/>
      <c r="E9" s="172" t="s">
        <v>1106</v>
      </c>
      <c r="F9" s="172" t="s">
        <v>1095</v>
      </c>
      <c r="G9" s="172" t="s">
        <v>1096</v>
      </c>
      <c r="H9" s="115"/>
      <c r="I9" s="115"/>
      <c r="J9" s="115"/>
      <c r="K9" s="115"/>
      <c r="L9" s="115"/>
      <c r="M9" s="115">
        <v>0</v>
      </c>
      <c r="N9" s="174">
        <f t="shared" si="0"/>
        <v>0</v>
      </c>
      <c r="O9" s="175">
        <f t="shared" si="1"/>
        <v>1</v>
      </c>
      <c r="P9" s="113">
        <v>252</v>
      </c>
      <c r="Q9" s="113" t="s">
        <v>843</v>
      </c>
      <c r="R9" s="113">
        <v>88</v>
      </c>
      <c r="S9" s="113" t="s">
        <v>843</v>
      </c>
      <c r="T9" s="113">
        <v>168</v>
      </c>
      <c r="U9" s="113" t="s">
        <v>843</v>
      </c>
      <c r="V9" s="112" t="s">
        <v>1117</v>
      </c>
      <c r="W9" s="176" t="s">
        <v>1098</v>
      </c>
      <c r="X9" s="121" t="s">
        <v>1118</v>
      </c>
      <c r="Y9" s="176" t="s">
        <v>1097</v>
      </c>
      <c r="Z9" s="121" t="s">
        <v>1119</v>
      </c>
    </row>
    <row r="10" spans="1:26" ht="26.25" customHeight="1" x14ac:dyDescent="0.2">
      <c r="A10" s="87"/>
      <c r="B10" s="111" t="str">
        <f t="array" aca="1" ref="B10" ca="1">IFERROR(IMAGE(INDEX(Poke_Ref!$C$2:$C$745, MATCH(C10, Poke_Ref!$B$2:$B$745,0)), 3), "")</f>
        <v/>
      </c>
      <c r="C10" s="172" t="s">
        <v>171</v>
      </c>
      <c r="D10" s="173"/>
      <c r="E10" s="172" t="s">
        <v>1106</v>
      </c>
      <c r="F10" s="172" t="s">
        <v>1120</v>
      </c>
      <c r="G10" s="172" t="s">
        <v>1066</v>
      </c>
      <c r="H10" s="115">
        <v>29</v>
      </c>
      <c r="I10" s="115">
        <v>0</v>
      </c>
      <c r="J10" s="115"/>
      <c r="K10" s="115"/>
      <c r="L10" s="115"/>
      <c r="M10" s="115"/>
      <c r="N10" s="174">
        <f t="shared" si="0"/>
        <v>0</v>
      </c>
      <c r="O10" s="175">
        <f t="shared" si="1"/>
        <v>1</v>
      </c>
      <c r="P10" s="113" t="s">
        <v>843</v>
      </c>
      <c r="Q10" s="113" t="s">
        <v>843</v>
      </c>
      <c r="R10" s="113" t="s">
        <v>843</v>
      </c>
      <c r="S10" s="113">
        <v>252</v>
      </c>
      <c r="T10" s="113">
        <v>4</v>
      </c>
      <c r="U10" s="113">
        <v>252</v>
      </c>
      <c r="V10" s="112" t="s">
        <v>1121</v>
      </c>
      <c r="W10" s="121" t="s">
        <v>1122</v>
      </c>
      <c r="X10" s="121" t="s">
        <v>1123</v>
      </c>
      <c r="Y10" s="121" t="s">
        <v>1124</v>
      </c>
      <c r="Z10" s="121" t="s">
        <v>911</v>
      </c>
    </row>
    <row r="11" spans="1:26" ht="26.25" customHeight="1" x14ac:dyDescent="0.2">
      <c r="A11" s="87"/>
      <c r="B11" s="111" t="str">
        <f t="array" aca="1" ref="B11" ca="1">IFERROR(IMAGE(INDEX(Poke_Ref!$C$2:$C$745, MATCH(C11, Poke_Ref!$B$2:$B$745,0)), 3), "")</f>
        <v/>
      </c>
      <c r="C11" s="172" t="s">
        <v>731</v>
      </c>
      <c r="D11" s="173"/>
      <c r="E11" s="172" t="s">
        <v>1125</v>
      </c>
      <c r="F11" s="172" t="s">
        <v>841</v>
      </c>
      <c r="G11" s="172" t="s">
        <v>1096</v>
      </c>
      <c r="H11" s="115"/>
      <c r="I11" s="115"/>
      <c r="J11" s="115"/>
      <c r="K11" s="115"/>
      <c r="L11" s="115"/>
      <c r="M11" s="115"/>
      <c r="N11" s="174">
        <f t="shared" si="0"/>
        <v>0</v>
      </c>
      <c r="O11" s="175">
        <f t="shared" si="1"/>
        <v>0</v>
      </c>
      <c r="P11" s="113">
        <v>252</v>
      </c>
      <c r="Q11" s="113" t="s">
        <v>843</v>
      </c>
      <c r="R11" s="113">
        <v>4</v>
      </c>
      <c r="S11" s="113" t="s">
        <v>843</v>
      </c>
      <c r="T11" s="113">
        <v>252</v>
      </c>
      <c r="U11" s="113" t="s">
        <v>843</v>
      </c>
      <c r="V11" s="112" t="s">
        <v>1126</v>
      </c>
      <c r="W11" s="121" t="s">
        <v>956</v>
      </c>
      <c r="X11" s="121" t="s">
        <v>1127</v>
      </c>
      <c r="Y11" s="121" t="s">
        <v>1128</v>
      </c>
      <c r="Z11" s="121" t="s">
        <v>1129</v>
      </c>
    </row>
    <row r="12" spans="1:26" ht="26.25" customHeight="1" x14ac:dyDescent="0.2">
      <c r="A12" s="87"/>
      <c r="B12" s="111" t="str">
        <f t="array" aca="1" ref="B12" ca="1">IFERROR(IMAGE(INDEX(Poke_Ref!$C$2:$C$745, MATCH(C12, Poke_Ref!$B$2:$B$745,0)), 3), "")</f>
        <v/>
      </c>
      <c r="C12" s="172"/>
      <c r="D12" s="173"/>
      <c r="E12" s="172"/>
      <c r="F12" s="172"/>
      <c r="G12" s="172"/>
      <c r="H12" s="115"/>
      <c r="I12" s="115"/>
      <c r="J12" s="115"/>
      <c r="K12" s="115"/>
      <c r="L12" s="115"/>
      <c r="M12" s="115"/>
      <c r="N12" s="174">
        <f t="shared" si="0"/>
        <v>0</v>
      </c>
      <c r="O12" s="175">
        <f t="shared" si="1"/>
        <v>0</v>
      </c>
      <c r="P12" s="113"/>
      <c r="Q12" s="113"/>
      <c r="R12" s="113"/>
      <c r="S12" s="113"/>
      <c r="T12" s="113"/>
      <c r="U12" s="113"/>
      <c r="V12" s="112"/>
      <c r="W12" s="121"/>
      <c r="X12" s="121"/>
      <c r="Y12" s="121"/>
      <c r="Z12" s="121"/>
    </row>
    <row r="13" spans="1:26" ht="26.25" customHeight="1" x14ac:dyDescent="0.2">
      <c r="A13" s="87"/>
      <c r="B13" s="111" t="str">
        <f t="array" aca="1" ref="B13" ca="1">IFERROR(IMAGE(INDEX(Poke_Ref!$C$2:$C$745, MATCH(C13, Poke_Ref!$B$2:$B$745,0)), 3), "")</f>
        <v/>
      </c>
      <c r="C13" s="172"/>
      <c r="D13" s="173"/>
      <c r="E13" s="172"/>
      <c r="F13" s="172"/>
      <c r="G13" s="172"/>
      <c r="H13" s="115"/>
      <c r="I13" s="115"/>
      <c r="J13" s="115"/>
      <c r="K13" s="115"/>
      <c r="L13" s="115"/>
      <c r="M13" s="115"/>
      <c r="N13" s="174">
        <f t="shared" si="0"/>
        <v>0</v>
      </c>
      <c r="O13" s="175">
        <f t="shared" si="1"/>
        <v>0</v>
      </c>
      <c r="P13" s="113"/>
      <c r="Q13" s="113"/>
      <c r="R13" s="113"/>
      <c r="S13" s="113"/>
      <c r="T13" s="113"/>
      <c r="U13" s="113"/>
      <c r="V13" s="112"/>
      <c r="W13" s="121"/>
      <c r="X13" s="121"/>
      <c r="Y13" s="121"/>
      <c r="Z13" s="121"/>
    </row>
    <row r="14" spans="1:26" ht="26.25" customHeight="1" x14ac:dyDescent="0.2">
      <c r="A14" s="87"/>
      <c r="B14" s="111" t="str">
        <f t="array" aca="1" ref="B14" ca="1">IFERROR(IMAGE(INDEX(Poke_Ref!$C$2:$C$745, MATCH(C14, Poke_Ref!$B$2:$B$745,0)), 3), "")</f>
        <v/>
      </c>
      <c r="C14" s="172"/>
      <c r="D14" s="173"/>
      <c r="E14" s="172"/>
      <c r="F14" s="172"/>
      <c r="G14" s="172"/>
      <c r="H14" s="115"/>
      <c r="I14" s="115"/>
      <c r="J14" s="115"/>
      <c r="K14" s="115"/>
      <c r="L14" s="115"/>
      <c r="M14" s="115"/>
      <c r="N14" s="174">
        <f t="shared" si="0"/>
        <v>0</v>
      </c>
      <c r="O14" s="175">
        <f t="shared" si="1"/>
        <v>0</v>
      </c>
      <c r="P14" s="113"/>
      <c r="Q14" s="113"/>
      <c r="R14" s="113"/>
      <c r="S14" s="113"/>
      <c r="T14" s="113"/>
      <c r="U14" s="113"/>
      <c r="V14" s="112"/>
      <c r="W14" s="121"/>
      <c r="X14" s="121"/>
      <c r="Y14" s="121"/>
      <c r="Z14" s="121"/>
    </row>
    <row r="15" spans="1:26" ht="26.25" customHeight="1" x14ac:dyDescent="0.2">
      <c r="A15" s="87"/>
      <c r="B15" s="111" t="str">
        <f t="array" aca="1" ref="B15" ca="1">IFERROR(IMAGE(INDEX(Poke_Ref!$C$2:$C$745, MATCH(C15, Poke_Ref!$B$2:$B$745,0)), 3), "")</f>
        <v/>
      </c>
      <c r="C15" s="172"/>
      <c r="D15" s="173"/>
      <c r="E15" s="172"/>
      <c r="F15" s="172"/>
      <c r="G15" s="172"/>
      <c r="H15" s="115"/>
      <c r="I15" s="115"/>
      <c r="J15" s="115"/>
      <c r="K15" s="115"/>
      <c r="L15" s="115"/>
      <c r="M15" s="115"/>
      <c r="N15" s="174">
        <f t="shared" si="0"/>
        <v>0</v>
      </c>
      <c r="O15" s="175">
        <f t="shared" si="1"/>
        <v>0</v>
      </c>
      <c r="P15" s="113"/>
      <c r="Q15" s="113"/>
      <c r="R15" s="113"/>
      <c r="S15" s="113"/>
      <c r="T15" s="113"/>
      <c r="U15" s="113"/>
      <c r="V15" s="112"/>
      <c r="W15" s="121"/>
      <c r="X15" s="121"/>
      <c r="Y15" s="121"/>
      <c r="Z15" s="121"/>
    </row>
    <row r="16" spans="1:26" ht="26.25" customHeight="1" x14ac:dyDescent="0.2">
      <c r="A16" s="87"/>
      <c r="B16" s="111" t="str">
        <f t="array" aca="1" ref="B16" ca="1">IFERROR(IMAGE(INDEX(Poke_Ref!$C$2:$C$745, MATCH(C16, Poke_Ref!$B$2:$B$745,0)), 3), "")</f>
        <v/>
      </c>
      <c r="C16" s="172"/>
      <c r="D16" s="173"/>
      <c r="E16" s="172"/>
      <c r="F16" s="172"/>
      <c r="G16" s="172"/>
      <c r="H16" s="115"/>
      <c r="I16" s="115"/>
      <c r="J16" s="115"/>
      <c r="K16" s="115"/>
      <c r="L16" s="115"/>
      <c r="M16" s="115"/>
      <c r="N16" s="174">
        <f t="shared" si="0"/>
        <v>0</v>
      </c>
      <c r="O16" s="175">
        <f t="shared" si="1"/>
        <v>0</v>
      </c>
      <c r="P16" s="113"/>
      <c r="Q16" s="113"/>
      <c r="R16" s="113"/>
      <c r="S16" s="113"/>
      <c r="T16" s="113"/>
      <c r="U16" s="113"/>
      <c r="V16" s="112"/>
      <c r="W16" s="121"/>
      <c r="X16" s="121"/>
      <c r="Y16" s="121"/>
      <c r="Z16" s="121"/>
    </row>
    <row r="17" spans="1:26" ht="26.25" customHeight="1" x14ac:dyDescent="0.2">
      <c r="A17" s="87"/>
      <c r="B17" s="111" t="str">
        <f t="array" aca="1" ref="B17" ca="1">IFERROR(IMAGE(INDEX(Poke_Ref!$C$2:$C$745, MATCH(C17, Poke_Ref!$B$2:$B$745,0)), 3), "")</f>
        <v/>
      </c>
      <c r="C17" s="172"/>
      <c r="D17" s="173"/>
      <c r="E17" s="172"/>
      <c r="F17" s="172"/>
      <c r="G17" s="172"/>
      <c r="H17" s="115"/>
      <c r="I17" s="115"/>
      <c r="J17" s="115"/>
      <c r="K17" s="115"/>
      <c r="L17" s="115"/>
      <c r="M17" s="115"/>
      <c r="N17" s="174">
        <f t="shared" si="0"/>
        <v>0</v>
      </c>
      <c r="O17" s="175">
        <f t="shared" si="1"/>
        <v>0</v>
      </c>
      <c r="P17" s="113"/>
      <c r="Q17" s="113"/>
      <c r="R17" s="113"/>
      <c r="S17" s="113"/>
      <c r="T17" s="113"/>
      <c r="U17" s="113"/>
      <c r="V17" s="112"/>
      <c r="W17" s="121"/>
      <c r="X17" s="121"/>
      <c r="Y17" s="121"/>
      <c r="Z17" s="121"/>
    </row>
    <row r="18" spans="1:26" ht="26.25" customHeight="1" x14ac:dyDescent="0.2">
      <c r="A18" s="87"/>
      <c r="B18" s="111" t="str">
        <f t="array" aca="1" ref="B18" ca="1">IFERROR(IMAGE(INDEX(Poke_Ref!$C$2:$C$745, MATCH(C18, Poke_Ref!$B$2:$B$745,0)), 3), "")</f>
        <v/>
      </c>
      <c r="C18" s="172"/>
      <c r="D18" s="173"/>
      <c r="E18" s="172"/>
      <c r="F18" s="172"/>
      <c r="G18" s="172"/>
      <c r="H18" s="115"/>
      <c r="I18" s="115"/>
      <c r="J18" s="115"/>
      <c r="K18" s="115"/>
      <c r="L18" s="115"/>
      <c r="M18" s="115"/>
      <c r="N18" s="174">
        <f t="shared" si="0"/>
        <v>0</v>
      </c>
      <c r="O18" s="175">
        <f t="shared" si="1"/>
        <v>0</v>
      </c>
      <c r="P18" s="113"/>
      <c r="Q18" s="113"/>
      <c r="R18" s="113"/>
      <c r="S18" s="113"/>
      <c r="T18" s="113"/>
      <c r="U18" s="113"/>
      <c r="V18" s="112"/>
      <c r="W18" s="121"/>
      <c r="X18" s="121"/>
      <c r="Y18" s="121"/>
      <c r="Z18" s="121"/>
    </row>
    <row r="19" spans="1:26" ht="26.25" customHeight="1" x14ac:dyDescent="0.2">
      <c r="A19" s="87"/>
      <c r="B19" s="111" t="str">
        <f t="array" aca="1" ref="B19" ca="1">IFERROR(IMAGE(INDEX(Poke_Ref!$C$2:$C$745, MATCH(C19, Poke_Ref!$B$2:$B$745,0)), 3), "")</f>
        <v/>
      </c>
      <c r="C19" s="172"/>
      <c r="D19" s="173"/>
      <c r="E19" s="172"/>
      <c r="F19" s="172"/>
      <c r="G19" s="172"/>
      <c r="H19" s="115"/>
      <c r="I19" s="115"/>
      <c r="J19" s="115"/>
      <c r="K19" s="115"/>
      <c r="L19" s="115"/>
      <c r="M19" s="115"/>
      <c r="N19" s="174">
        <f t="shared" si="0"/>
        <v>0</v>
      </c>
      <c r="O19" s="175">
        <f t="shared" si="1"/>
        <v>0</v>
      </c>
      <c r="P19" s="113"/>
      <c r="Q19" s="113"/>
      <c r="R19" s="113"/>
      <c r="S19" s="113"/>
      <c r="T19" s="113"/>
      <c r="U19" s="113"/>
      <c r="V19" s="112"/>
      <c r="W19" s="121"/>
      <c r="X19" s="121"/>
      <c r="Y19" s="121"/>
      <c r="Z19" s="121"/>
    </row>
    <row r="20" spans="1:26" ht="26.25" customHeight="1" x14ac:dyDescent="0.2">
      <c r="A20" s="87"/>
      <c r="B20" s="111" t="str">
        <f t="array" aca="1" ref="B20" ca="1">IFERROR(IMAGE(INDEX(Poke_Ref!$C$2:$C$745, MATCH(C20, Poke_Ref!$B$2:$B$745,0)), 3), "")</f>
        <v/>
      </c>
      <c r="C20" s="172"/>
      <c r="D20" s="173"/>
      <c r="E20" s="172"/>
      <c r="F20" s="172"/>
      <c r="G20" s="172"/>
      <c r="H20" s="115"/>
      <c r="I20" s="115"/>
      <c r="J20" s="115"/>
      <c r="K20" s="115"/>
      <c r="L20" s="115"/>
      <c r="M20" s="115"/>
      <c r="N20" s="174">
        <f t="shared" si="0"/>
        <v>0</v>
      </c>
      <c r="O20" s="175">
        <f t="shared" si="1"/>
        <v>0</v>
      </c>
      <c r="P20" s="113"/>
      <c r="Q20" s="113"/>
      <c r="R20" s="113"/>
      <c r="S20" s="113"/>
      <c r="T20" s="113"/>
      <c r="U20" s="113"/>
      <c r="V20" s="112"/>
      <c r="W20" s="121"/>
      <c r="X20" s="121"/>
      <c r="Y20" s="121"/>
      <c r="Z20" s="121"/>
    </row>
    <row r="21" spans="1:26" ht="26.25" customHeight="1" x14ac:dyDescent="0.2">
      <c r="A21" s="87"/>
      <c r="B21" s="111" t="str">
        <f t="array" aca="1" ref="B21" ca="1">IFERROR(IMAGE(INDEX(Poke_Ref!$C$2:$C$745, MATCH(C21, Poke_Ref!$B$2:$B$745,0)), 3), "")</f>
        <v/>
      </c>
      <c r="C21" s="172"/>
      <c r="D21" s="173"/>
      <c r="E21" s="172"/>
      <c r="F21" s="172"/>
      <c r="G21" s="172"/>
      <c r="H21" s="115"/>
      <c r="I21" s="115"/>
      <c r="J21" s="115"/>
      <c r="K21" s="115"/>
      <c r="L21" s="115"/>
      <c r="M21" s="115"/>
      <c r="N21" s="174">
        <f t="shared" si="0"/>
        <v>0</v>
      </c>
      <c r="O21" s="175">
        <f t="shared" si="1"/>
        <v>0</v>
      </c>
      <c r="P21" s="113"/>
      <c r="Q21" s="113"/>
      <c r="R21" s="113"/>
      <c r="S21" s="113"/>
      <c r="T21" s="113"/>
      <c r="U21" s="113"/>
      <c r="V21" s="112"/>
      <c r="W21" s="121"/>
      <c r="X21" s="121"/>
      <c r="Y21" s="121"/>
      <c r="Z21" s="121"/>
    </row>
    <row r="22" spans="1:26" ht="26.25" customHeight="1" x14ac:dyDescent="0.2">
      <c r="A22" s="87"/>
      <c r="B22" s="111" t="str">
        <f t="array" aca="1" ref="B22" ca="1">IFERROR(IMAGE(INDEX(Poke_Ref!$C$2:$C$745, MATCH(C22, Poke_Ref!$B$2:$B$745,0)), 3), "")</f>
        <v/>
      </c>
      <c r="C22" s="172"/>
      <c r="D22" s="173"/>
      <c r="E22" s="172"/>
      <c r="F22" s="172"/>
      <c r="G22" s="172"/>
      <c r="H22" s="115"/>
      <c r="I22" s="115"/>
      <c r="J22" s="115"/>
      <c r="K22" s="115"/>
      <c r="L22" s="115"/>
      <c r="M22" s="115"/>
      <c r="N22" s="174">
        <f t="shared" si="0"/>
        <v>0</v>
      </c>
      <c r="O22" s="175">
        <f t="shared" si="1"/>
        <v>0</v>
      </c>
      <c r="P22" s="113"/>
      <c r="Q22" s="113"/>
      <c r="R22" s="113"/>
      <c r="S22" s="113"/>
      <c r="T22" s="113"/>
      <c r="U22" s="113"/>
      <c r="V22" s="112"/>
      <c r="W22" s="121"/>
      <c r="X22" s="121"/>
      <c r="Y22" s="121"/>
      <c r="Z22" s="121"/>
    </row>
    <row r="23" spans="1:26" ht="26.25" customHeight="1" x14ac:dyDescent="0.2">
      <c r="A23" s="87"/>
      <c r="B23" s="111" t="str">
        <f t="array" aca="1" ref="B23" ca="1">IFERROR(IMAGE(INDEX(Poke_Ref!$C$2:$C$745, MATCH(C23, Poke_Ref!$B$2:$B$745,0)), 3), "")</f>
        <v/>
      </c>
      <c r="C23" s="172"/>
      <c r="D23" s="173"/>
      <c r="E23" s="172"/>
      <c r="F23" s="172"/>
      <c r="G23" s="172"/>
      <c r="H23" s="115"/>
      <c r="I23" s="115"/>
      <c r="J23" s="115"/>
      <c r="K23" s="115"/>
      <c r="L23" s="115"/>
      <c r="M23" s="115"/>
      <c r="N23" s="174">
        <f t="shared" si="0"/>
        <v>0</v>
      </c>
      <c r="O23" s="175">
        <f t="shared" si="1"/>
        <v>0</v>
      </c>
      <c r="P23" s="113"/>
      <c r="Q23" s="113"/>
      <c r="R23" s="113"/>
      <c r="S23" s="113"/>
      <c r="T23" s="113"/>
      <c r="U23" s="113"/>
      <c r="V23" s="112"/>
      <c r="W23" s="121"/>
      <c r="X23" s="121"/>
      <c r="Y23" s="121"/>
      <c r="Z23" s="121"/>
    </row>
    <row r="24" spans="1:26" ht="26.25" customHeight="1" x14ac:dyDescent="0.2">
      <c r="A24" s="87"/>
      <c r="B24" s="111" t="str">
        <f t="array" aca="1" ref="B24" ca="1">IFERROR(IMAGE(INDEX(Poke_Ref!$C$2:$C$745, MATCH(C24, Poke_Ref!$B$2:$B$745,0)), 3), "")</f>
        <v/>
      </c>
      <c r="C24" s="172"/>
      <c r="D24" s="173"/>
      <c r="E24" s="172"/>
      <c r="F24" s="172"/>
      <c r="G24" s="172"/>
      <c r="H24" s="115"/>
      <c r="I24" s="115"/>
      <c r="J24" s="115"/>
      <c r="K24" s="115"/>
      <c r="L24" s="115"/>
      <c r="M24" s="115"/>
      <c r="N24" s="174">
        <f t="shared" si="0"/>
        <v>0</v>
      </c>
      <c r="O24" s="175">
        <f t="shared" si="1"/>
        <v>0</v>
      </c>
      <c r="P24" s="113"/>
      <c r="Q24" s="113"/>
      <c r="R24" s="113"/>
      <c r="S24" s="113"/>
      <c r="T24" s="113"/>
      <c r="U24" s="113"/>
      <c r="V24" s="112"/>
      <c r="W24" s="121"/>
      <c r="X24" s="121"/>
      <c r="Y24" s="121"/>
      <c r="Z24" s="121"/>
    </row>
    <row r="25" spans="1:26" ht="26.25" customHeight="1" x14ac:dyDescent="0.2">
      <c r="A25" s="87"/>
      <c r="B25" s="111" t="str">
        <f t="array" aca="1" ref="B25" ca="1">IFERROR(IMAGE(INDEX(Poke_Ref!$C$2:$C$745, MATCH(C25, Poke_Ref!$B$2:$B$745,0)), 3), "")</f>
        <v/>
      </c>
      <c r="C25" s="172"/>
      <c r="D25" s="173"/>
      <c r="E25" s="172"/>
      <c r="F25" s="172"/>
      <c r="G25" s="172"/>
      <c r="H25" s="115"/>
      <c r="I25" s="115"/>
      <c r="J25" s="115"/>
      <c r="K25" s="115"/>
      <c r="L25" s="115"/>
      <c r="M25" s="115"/>
      <c r="N25" s="174">
        <f t="shared" si="0"/>
        <v>0</v>
      </c>
      <c r="O25" s="175">
        <f t="shared" si="1"/>
        <v>0</v>
      </c>
      <c r="P25" s="113"/>
      <c r="Q25" s="113"/>
      <c r="R25" s="113"/>
      <c r="S25" s="113"/>
      <c r="T25" s="113"/>
      <c r="U25" s="113"/>
      <c r="V25" s="112"/>
      <c r="W25" s="121"/>
      <c r="X25" s="121"/>
      <c r="Y25" s="121"/>
      <c r="Z25" s="121"/>
    </row>
    <row r="26" spans="1:26" ht="26.25" customHeight="1" x14ac:dyDescent="0.2">
      <c r="A26" s="87"/>
      <c r="B26" s="111" t="str">
        <f t="array" aca="1" ref="B26" ca="1">IFERROR(IMAGE(INDEX(Poke_Ref!$C$2:$C$745, MATCH(C26, Poke_Ref!$B$2:$B$745,0)), 3), "")</f>
        <v/>
      </c>
      <c r="C26" s="172"/>
      <c r="D26" s="173"/>
      <c r="E26" s="172"/>
      <c r="F26" s="172"/>
      <c r="G26" s="172"/>
      <c r="H26" s="115"/>
      <c r="I26" s="115"/>
      <c r="J26" s="115"/>
      <c r="K26" s="115"/>
      <c r="L26" s="115"/>
      <c r="M26" s="115"/>
      <c r="N26" s="174">
        <f t="shared" si="0"/>
        <v>0</v>
      </c>
      <c r="O26" s="175">
        <f t="shared" si="1"/>
        <v>0</v>
      </c>
      <c r="P26" s="113"/>
      <c r="Q26" s="113"/>
      <c r="R26" s="113"/>
      <c r="S26" s="113"/>
      <c r="T26" s="113"/>
      <c r="U26" s="113"/>
      <c r="V26" s="112"/>
      <c r="W26" s="121"/>
      <c r="X26" s="121"/>
      <c r="Y26" s="121"/>
      <c r="Z26" s="121"/>
    </row>
    <row r="27" spans="1:26" ht="26.25" customHeight="1" x14ac:dyDescent="0.2">
      <c r="A27" s="87"/>
      <c r="B27" s="111" t="str">
        <f t="array" aca="1" ref="B27" ca="1">IFERROR(IMAGE(INDEX(Poke_Ref!$C$2:$C$745, MATCH(C27, Poke_Ref!$B$2:$B$745,0)), 3), "")</f>
        <v/>
      </c>
      <c r="C27" s="172"/>
      <c r="D27" s="173"/>
      <c r="E27" s="172"/>
      <c r="F27" s="172"/>
      <c r="G27" s="172"/>
      <c r="H27" s="115"/>
      <c r="I27" s="115"/>
      <c r="J27" s="115"/>
      <c r="K27" s="115"/>
      <c r="L27" s="115"/>
      <c r="M27" s="115"/>
      <c r="N27" s="174">
        <f t="shared" si="0"/>
        <v>0</v>
      </c>
      <c r="O27" s="175">
        <f t="shared" si="1"/>
        <v>0</v>
      </c>
      <c r="P27" s="113"/>
      <c r="Q27" s="113"/>
      <c r="R27" s="113"/>
      <c r="S27" s="113"/>
      <c r="T27" s="113"/>
      <c r="U27" s="113"/>
      <c r="V27" s="112"/>
      <c r="W27" s="121"/>
      <c r="X27" s="121"/>
      <c r="Y27" s="121"/>
      <c r="Z27" s="121"/>
    </row>
    <row r="28" spans="1:26" ht="26.25" customHeight="1" x14ac:dyDescent="0.2">
      <c r="A28" s="87"/>
      <c r="B28" s="111" t="str">
        <f t="array" aca="1" ref="B28" ca="1">IFERROR(IMAGE(INDEX(Poke_Ref!$C$2:$C$745, MATCH(C28, Poke_Ref!$B$2:$B$745,0)), 3), "")</f>
        <v/>
      </c>
      <c r="C28" s="172"/>
      <c r="D28" s="173"/>
      <c r="E28" s="172"/>
      <c r="F28" s="172"/>
      <c r="G28" s="172"/>
      <c r="H28" s="115"/>
      <c r="I28" s="115"/>
      <c r="J28" s="115"/>
      <c r="K28" s="115"/>
      <c r="L28" s="115"/>
      <c r="M28" s="115"/>
      <c r="N28" s="174">
        <f t="shared" si="0"/>
        <v>0</v>
      </c>
      <c r="O28" s="175">
        <f t="shared" si="1"/>
        <v>0</v>
      </c>
      <c r="P28" s="113"/>
      <c r="Q28" s="113"/>
      <c r="R28" s="113"/>
      <c r="S28" s="113"/>
      <c r="T28" s="113"/>
      <c r="U28" s="113"/>
      <c r="V28" s="112"/>
      <c r="W28" s="121"/>
      <c r="X28" s="121"/>
      <c r="Y28" s="121"/>
      <c r="Z28" s="121"/>
    </row>
    <row r="29" spans="1:26" ht="26.25" customHeight="1" x14ac:dyDescent="0.2">
      <c r="A29" s="87"/>
      <c r="B29" s="111" t="str">
        <f t="array" aca="1" ref="B29" ca="1">IFERROR(IMAGE(INDEX(Poke_Ref!$C$2:$C$745, MATCH(C29, Poke_Ref!$B$2:$B$745,0)), 3), "")</f>
        <v/>
      </c>
      <c r="C29" s="172"/>
      <c r="D29" s="173"/>
      <c r="E29" s="172"/>
      <c r="F29" s="172"/>
      <c r="G29" s="172"/>
      <c r="H29" s="115"/>
      <c r="I29" s="115"/>
      <c r="J29" s="115"/>
      <c r="K29" s="115"/>
      <c r="L29" s="115"/>
      <c r="M29" s="115"/>
      <c r="N29" s="174">
        <f t="shared" si="0"/>
        <v>0</v>
      </c>
      <c r="O29" s="175">
        <f t="shared" si="1"/>
        <v>0</v>
      </c>
      <c r="P29" s="113"/>
      <c r="Q29" s="113"/>
      <c r="R29" s="113"/>
      <c r="S29" s="113"/>
      <c r="T29" s="113"/>
      <c r="U29" s="113"/>
      <c r="V29" s="112"/>
      <c r="W29" s="121"/>
      <c r="X29" s="121"/>
      <c r="Y29" s="121"/>
      <c r="Z29" s="121"/>
    </row>
    <row r="30" spans="1:26" ht="26.25" customHeight="1" x14ac:dyDescent="0.2">
      <c r="A30" s="87"/>
      <c r="B30" s="111" t="str">
        <f t="array" aca="1" ref="B30" ca="1">IFERROR(IMAGE(INDEX(Poke_Ref!$C$2:$C$745, MATCH(C30, Poke_Ref!$B$2:$B$745,0)), 3), "")</f>
        <v/>
      </c>
      <c r="C30" s="172"/>
      <c r="D30" s="173"/>
      <c r="E30" s="172"/>
      <c r="F30" s="172"/>
      <c r="G30" s="172"/>
      <c r="H30" s="115"/>
      <c r="I30" s="115"/>
      <c r="J30" s="115"/>
      <c r="K30" s="115"/>
      <c r="L30" s="115"/>
      <c r="M30" s="115"/>
      <c r="N30" s="174">
        <f t="shared" si="0"/>
        <v>0</v>
      </c>
      <c r="O30" s="175">
        <f t="shared" si="1"/>
        <v>0</v>
      </c>
      <c r="P30" s="113"/>
      <c r="Q30" s="113"/>
      <c r="R30" s="113"/>
      <c r="S30" s="113"/>
      <c r="T30" s="113"/>
      <c r="U30" s="113"/>
      <c r="V30" s="112"/>
      <c r="W30" s="121"/>
      <c r="X30" s="121"/>
      <c r="Y30" s="121"/>
      <c r="Z30" s="121"/>
    </row>
    <row r="31" spans="1:26" ht="26.25" customHeight="1" x14ac:dyDescent="0.2">
      <c r="A31" s="87"/>
      <c r="B31" s="111" t="str">
        <f t="array" aca="1" ref="B31" ca="1">IFERROR(IMAGE(INDEX(Poke_Ref!$C$2:$C$745, MATCH(C31, Poke_Ref!$B$2:$B$745,0)), 3), "")</f>
        <v/>
      </c>
      <c r="C31" s="172"/>
      <c r="D31" s="173"/>
      <c r="E31" s="172"/>
      <c r="F31" s="172"/>
      <c r="G31" s="172"/>
      <c r="H31" s="115"/>
      <c r="I31" s="115"/>
      <c r="J31" s="115"/>
      <c r="K31" s="115"/>
      <c r="L31" s="115"/>
      <c r="M31" s="115"/>
      <c r="N31" s="174">
        <f t="shared" si="0"/>
        <v>0</v>
      </c>
      <c r="O31" s="175">
        <f t="shared" si="1"/>
        <v>0</v>
      </c>
      <c r="P31" s="113"/>
      <c r="Q31" s="113"/>
      <c r="R31" s="113"/>
      <c r="S31" s="113"/>
      <c r="T31" s="113"/>
      <c r="U31" s="113"/>
      <c r="V31" s="112"/>
      <c r="W31" s="121"/>
      <c r="X31" s="121"/>
      <c r="Y31" s="121"/>
      <c r="Z31" s="121"/>
    </row>
    <row r="32" spans="1:26" ht="26.25" customHeight="1" x14ac:dyDescent="0.2">
      <c r="A32" s="87"/>
      <c r="B32" s="111" t="str">
        <f t="array" aca="1" ref="B32" ca="1">IFERROR(IMAGE(INDEX(Poke_Ref!$C$2:$C$745, MATCH(C32, Poke_Ref!$B$2:$B$745,0)), 3), "")</f>
        <v/>
      </c>
      <c r="C32" s="172"/>
      <c r="D32" s="173"/>
      <c r="E32" s="172"/>
      <c r="F32" s="172"/>
      <c r="G32" s="172"/>
      <c r="H32" s="115"/>
      <c r="I32" s="115"/>
      <c r="J32" s="115"/>
      <c r="K32" s="115"/>
      <c r="L32" s="115"/>
      <c r="M32" s="115"/>
      <c r="N32" s="174">
        <f t="shared" si="0"/>
        <v>0</v>
      </c>
      <c r="O32" s="175">
        <f t="shared" si="1"/>
        <v>0</v>
      </c>
      <c r="P32" s="113"/>
      <c r="Q32" s="113"/>
      <c r="R32" s="113"/>
      <c r="S32" s="113"/>
      <c r="T32" s="113"/>
      <c r="U32" s="113"/>
      <c r="V32" s="112"/>
      <c r="W32" s="121"/>
      <c r="X32" s="121"/>
      <c r="Y32" s="121"/>
      <c r="Z32" s="121"/>
    </row>
    <row r="33" spans="1:26" ht="26.25" customHeight="1" x14ac:dyDescent="0.2">
      <c r="A33" s="87"/>
      <c r="B33" s="111" t="str">
        <f t="array" aca="1" ref="B33" ca="1">IFERROR(IMAGE(INDEX(Poke_Ref!$C$2:$C$745, MATCH(C33, Poke_Ref!$B$2:$B$745,0)), 3), "")</f>
        <v/>
      </c>
      <c r="C33" s="172"/>
      <c r="D33" s="173"/>
      <c r="E33" s="172"/>
      <c r="F33" s="172"/>
      <c r="G33" s="172"/>
      <c r="H33" s="115"/>
      <c r="I33" s="115"/>
      <c r="J33" s="115"/>
      <c r="K33" s="115"/>
      <c r="L33" s="115"/>
      <c r="M33" s="115"/>
      <c r="N33" s="174">
        <f t="shared" si="0"/>
        <v>0</v>
      </c>
      <c r="O33" s="175">
        <f t="shared" si="1"/>
        <v>0</v>
      </c>
      <c r="P33" s="113"/>
      <c r="Q33" s="113"/>
      <c r="R33" s="113"/>
      <c r="S33" s="113"/>
      <c r="T33" s="113"/>
      <c r="U33" s="113"/>
      <c r="V33" s="112"/>
      <c r="W33" s="121"/>
      <c r="X33" s="121"/>
      <c r="Y33" s="121"/>
      <c r="Z33" s="121"/>
    </row>
    <row r="34" spans="1:26" ht="26.25" customHeight="1" x14ac:dyDescent="0.2">
      <c r="A34" s="87"/>
      <c r="B34" s="111" t="str">
        <f t="array" aca="1" ref="B34" ca="1">IFERROR(IMAGE(INDEX(Poke_Ref!$C$2:$C$745, MATCH(C34, Poke_Ref!$B$2:$B$745,0)), 3), "")</f>
        <v/>
      </c>
      <c r="C34" s="172"/>
      <c r="D34" s="173"/>
      <c r="E34" s="172"/>
      <c r="F34" s="172"/>
      <c r="G34" s="172"/>
      <c r="H34" s="115"/>
      <c r="I34" s="115"/>
      <c r="J34" s="115"/>
      <c r="K34" s="115"/>
      <c r="L34" s="115"/>
      <c r="M34" s="115"/>
      <c r="N34" s="174">
        <f t="shared" si="0"/>
        <v>0</v>
      </c>
      <c r="O34" s="175">
        <f t="shared" si="1"/>
        <v>0</v>
      </c>
      <c r="P34" s="113"/>
      <c r="Q34" s="113"/>
      <c r="R34" s="113"/>
      <c r="S34" s="113"/>
      <c r="T34" s="113"/>
      <c r="U34" s="113"/>
      <c r="V34" s="112"/>
      <c r="W34" s="121"/>
      <c r="X34" s="121"/>
      <c r="Y34" s="121"/>
      <c r="Z34" s="121"/>
    </row>
    <row r="35" spans="1:26" ht="26.25" customHeight="1" x14ac:dyDescent="0.2">
      <c r="A35" s="87"/>
      <c r="B35" s="111" t="str">
        <f t="array" aca="1" ref="B35" ca="1">IFERROR(IMAGE(INDEX(Poke_Ref!$C$2:$C$745, MATCH(C35, Poke_Ref!$B$2:$B$745,0)), 3), "")</f>
        <v/>
      </c>
      <c r="C35" s="172"/>
      <c r="D35" s="173"/>
      <c r="E35" s="172"/>
      <c r="F35" s="172"/>
      <c r="G35" s="172"/>
      <c r="H35" s="115"/>
      <c r="I35" s="115"/>
      <c r="J35" s="115"/>
      <c r="K35" s="115"/>
      <c r="L35" s="115"/>
      <c r="M35" s="115"/>
      <c r="N35" s="174">
        <f t="shared" si="0"/>
        <v>0</v>
      </c>
      <c r="O35" s="175">
        <f t="shared" si="1"/>
        <v>0</v>
      </c>
      <c r="P35" s="113"/>
      <c r="Q35" s="113"/>
      <c r="R35" s="113"/>
      <c r="S35" s="113"/>
      <c r="T35" s="113"/>
      <c r="U35" s="113"/>
      <c r="V35" s="112"/>
      <c r="W35" s="121"/>
      <c r="X35" s="121"/>
      <c r="Y35" s="121"/>
      <c r="Z35" s="121"/>
    </row>
    <row r="36" spans="1:26" ht="26.25" customHeight="1" x14ac:dyDescent="0.2">
      <c r="A36" s="87"/>
      <c r="B36" s="111" t="str">
        <f t="array" aca="1" ref="B36" ca="1">IFERROR(IMAGE(INDEX(Poke_Ref!$C$2:$C$745, MATCH(C36, Poke_Ref!$B$2:$B$745,0)), 3), "")</f>
        <v/>
      </c>
      <c r="C36" s="172"/>
      <c r="D36" s="173"/>
      <c r="E36" s="172"/>
      <c r="F36" s="172"/>
      <c r="G36" s="172"/>
      <c r="H36" s="115"/>
      <c r="I36" s="115"/>
      <c r="J36" s="115"/>
      <c r="K36" s="115"/>
      <c r="L36" s="115"/>
      <c r="M36" s="115"/>
      <c r="N36" s="174">
        <f t="shared" si="0"/>
        <v>0</v>
      </c>
      <c r="O36" s="175">
        <f t="shared" si="1"/>
        <v>0</v>
      </c>
      <c r="P36" s="113"/>
      <c r="Q36" s="113"/>
      <c r="R36" s="113"/>
      <c r="S36" s="113"/>
      <c r="T36" s="113"/>
      <c r="U36" s="113"/>
      <c r="V36" s="112"/>
      <c r="W36" s="121"/>
      <c r="X36" s="121"/>
      <c r="Y36" s="121"/>
      <c r="Z36" s="121"/>
    </row>
    <row r="37" spans="1:26" ht="26.25" customHeight="1" x14ac:dyDescent="0.2">
      <c r="A37" s="87"/>
      <c r="B37" s="111" t="str">
        <f t="array" aca="1" ref="B37" ca="1">IFERROR(IMAGE(INDEX(Poke_Ref!$C$2:$C$745, MATCH(C37, Poke_Ref!$B$2:$B$745,0)), 3), "")</f>
        <v/>
      </c>
      <c r="C37" s="172"/>
      <c r="D37" s="173"/>
      <c r="E37" s="172"/>
      <c r="F37" s="172"/>
      <c r="G37" s="172"/>
      <c r="H37" s="115"/>
      <c r="I37" s="115"/>
      <c r="J37" s="115"/>
      <c r="K37" s="115"/>
      <c r="L37" s="115"/>
      <c r="M37" s="115"/>
      <c r="N37" s="174">
        <f t="shared" si="0"/>
        <v>0</v>
      </c>
      <c r="O37" s="175">
        <f t="shared" si="1"/>
        <v>0</v>
      </c>
      <c r="P37" s="113"/>
      <c r="Q37" s="113"/>
      <c r="R37" s="113"/>
      <c r="S37" s="113"/>
      <c r="T37" s="113"/>
      <c r="U37" s="113"/>
      <c r="V37" s="112"/>
      <c r="W37" s="121"/>
      <c r="X37" s="121"/>
      <c r="Y37" s="121"/>
      <c r="Z37" s="121"/>
    </row>
    <row r="38" spans="1:26" ht="26.25" customHeight="1" x14ac:dyDescent="0.2">
      <c r="A38" s="87"/>
      <c r="B38" s="111" t="str">
        <f t="array" aca="1" ref="B38" ca="1">IFERROR(IMAGE(INDEX(Poke_Ref!$C$2:$C$745, MATCH(C38, Poke_Ref!$B$2:$B$745,0)), 3), "")</f>
        <v/>
      </c>
      <c r="C38" s="172"/>
      <c r="D38" s="173"/>
      <c r="E38" s="172"/>
      <c r="F38" s="172"/>
      <c r="G38" s="172"/>
      <c r="H38" s="115"/>
      <c r="I38" s="115"/>
      <c r="J38" s="115"/>
      <c r="K38" s="115"/>
      <c r="L38" s="115"/>
      <c r="M38" s="115"/>
      <c r="N38" s="174">
        <f t="shared" si="0"/>
        <v>0</v>
      </c>
      <c r="O38" s="175">
        <f t="shared" si="1"/>
        <v>0</v>
      </c>
      <c r="P38" s="113"/>
      <c r="Q38" s="113"/>
      <c r="R38" s="113"/>
      <c r="S38" s="113"/>
      <c r="T38" s="113"/>
      <c r="U38" s="113"/>
      <c r="V38" s="112"/>
      <c r="W38" s="121"/>
      <c r="X38" s="121"/>
      <c r="Y38" s="121"/>
      <c r="Z38" s="121"/>
    </row>
    <row r="39" spans="1:26" ht="26.25" customHeight="1" x14ac:dyDescent="0.2">
      <c r="A39" s="87"/>
      <c r="B39" s="111" t="str">
        <f t="array" aca="1" ref="B39" ca="1">IFERROR(IMAGE(INDEX(Poke_Ref!$C$2:$C$745, MATCH(C39, Poke_Ref!$B$2:$B$745,0)), 3), "")</f>
        <v/>
      </c>
      <c r="C39" s="172"/>
      <c r="D39" s="173"/>
      <c r="E39" s="172"/>
      <c r="F39" s="172"/>
      <c r="G39" s="172"/>
      <c r="H39" s="115"/>
      <c r="I39" s="115"/>
      <c r="J39" s="115"/>
      <c r="K39" s="115"/>
      <c r="L39" s="115"/>
      <c r="M39" s="115"/>
      <c r="N39" s="174">
        <f t="shared" si="0"/>
        <v>0</v>
      </c>
      <c r="O39" s="175">
        <f t="shared" si="1"/>
        <v>0</v>
      </c>
      <c r="P39" s="113"/>
      <c r="Q39" s="113"/>
      <c r="R39" s="113"/>
      <c r="S39" s="113"/>
      <c r="T39" s="113"/>
      <c r="U39" s="113"/>
      <c r="V39" s="112"/>
      <c r="W39" s="121"/>
      <c r="X39" s="121"/>
      <c r="Y39" s="121"/>
      <c r="Z39" s="121"/>
    </row>
    <row r="40" spans="1:26" ht="26.25" customHeight="1" x14ac:dyDescent="0.2">
      <c r="A40" s="87"/>
      <c r="B40" s="111" t="str">
        <f t="array" aca="1" ref="B40" ca="1">IFERROR(IMAGE(INDEX(Poke_Ref!$C$2:$C$745, MATCH(C40, Poke_Ref!$B$2:$B$745,0)), 3), "")</f>
        <v/>
      </c>
      <c r="C40" s="172"/>
      <c r="D40" s="173"/>
      <c r="E40" s="172"/>
      <c r="F40" s="172"/>
      <c r="G40" s="172"/>
      <c r="H40" s="115"/>
      <c r="I40" s="115"/>
      <c r="J40" s="115"/>
      <c r="K40" s="115"/>
      <c r="L40" s="115"/>
      <c r="M40" s="115"/>
      <c r="N40" s="174">
        <f t="shared" si="0"/>
        <v>0</v>
      </c>
      <c r="O40" s="175">
        <f t="shared" si="1"/>
        <v>0</v>
      </c>
      <c r="P40" s="113"/>
      <c r="Q40" s="113"/>
      <c r="R40" s="113"/>
      <c r="S40" s="113"/>
      <c r="T40" s="113"/>
      <c r="U40" s="113"/>
      <c r="V40" s="112"/>
      <c r="W40" s="121"/>
      <c r="X40" s="121"/>
      <c r="Y40" s="121"/>
      <c r="Z40" s="121"/>
    </row>
    <row r="41" spans="1:26" ht="26.25" customHeight="1" x14ac:dyDescent="0.2">
      <c r="A41" s="87"/>
      <c r="B41" s="111" t="str">
        <f t="array" aca="1" ref="B41" ca="1">IFERROR(IMAGE(INDEX(Poke_Ref!$C$2:$C$745, MATCH(C41, Poke_Ref!$B$2:$B$745,0)), 3), "")</f>
        <v/>
      </c>
      <c r="C41" s="172"/>
      <c r="D41" s="173"/>
      <c r="E41" s="172"/>
      <c r="F41" s="172"/>
      <c r="G41" s="172"/>
      <c r="H41" s="115"/>
      <c r="I41" s="115"/>
      <c r="J41" s="115"/>
      <c r="K41" s="115"/>
      <c r="L41" s="115"/>
      <c r="M41" s="115"/>
      <c r="N41" s="174">
        <f t="shared" si="0"/>
        <v>0</v>
      </c>
      <c r="O41" s="175">
        <f t="shared" si="1"/>
        <v>0</v>
      </c>
      <c r="P41" s="113"/>
      <c r="Q41" s="113"/>
      <c r="R41" s="113"/>
      <c r="S41" s="113"/>
      <c r="T41" s="113"/>
      <c r="U41" s="113"/>
      <c r="V41" s="112"/>
      <c r="W41" s="121"/>
      <c r="X41" s="121"/>
      <c r="Y41" s="121"/>
      <c r="Z41" s="121"/>
    </row>
    <row r="42" spans="1:26" ht="26.25" customHeight="1" x14ac:dyDescent="0.2">
      <c r="A42" s="87"/>
      <c r="B42" s="111" t="str">
        <f t="array" aca="1" ref="B42" ca="1">IFERROR(IMAGE(INDEX(Poke_Ref!$C$2:$C$745, MATCH(C42, Poke_Ref!$B$2:$B$745,0)), 3), "")</f>
        <v/>
      </c>
      <c r="C42" s="172"/>
      <c r="D42" s="173"/>
      <c r="E42" s="172"/>
      <c r="F42" s="172"/>
      <c r="G42" s="172"/>
      <c r="H42" s="115"/>
      <c r="I42" s="115"/>
      <c r="J42" s="115"/>
      <c r="K42" s="115"/>
      <c r="L42" s="115"/>
      <c r="M42" s="115"/>
      <c r="N42" s="174">
        <f t="shared" si="0"/>
        <v>0</v>
      </c>
      <c r="O42" s="175">
        <f t="shared" si="1"/>
        <v>0</v>
      </c>
      <c r="P42" s="113"/>
      <c r="Q42" s="113"/>
      <c r="R42" s="113"/>
      <c r="S42" s="113"/>
      <c r="T42" s="113"/>
      <c r="U42" s="113"/>
      <c r="V42" s="112"/>
      <c r="W42" s="121"/>
      <c r="X42" s="121"/>
      <c r="Y42" s="121"/>
      <c r="Z42" s="121"/>
    </row>
    <row r="43" spans="1:26" ht="26.25" customHeight="1" x14ac:dyDescent="0.2">
      <c r="A43" s="87"/>
      <c r="B43" s="111" t="str">
        <f t="array" aca="1" ref="B43" ca="1">IFERROR(IMAGE(INDEX(Poke_Ref!$C$2:$C$745, MATCH(C43, Poke_Ref!$B$2:$B$745,0)), 3), "")</f>
        <v/>
      </c>
      <c r="C43" s="172"/>
      <c r="D43" s="173"/>
      <c r="E43" s="172"/>
      <c r="F43" s="172"/>
      <c r="G43" s="172"/>
      <c r="H43" s="115"/>
      <c r="I43" s="115"/>
      <c r="J43" s="115"/>
      <c r="K43" s="115"/>
      <c r="L43" s="115"/>
      <c r="M43" s="115"/>
      <c r="N43" s="174">
        <f t="shared" si="0"/>
        <v>0</v>
      </c>
      <c r="O43" s="175">
        <f t="shared" si="1"/>
        <v>0</v>
      </c>
      <c r="P43" s="113"/>
      <c r="Q43" s="113"/>
      <c r="R43" s="113"/>
      <c r="S43" s="113"/>
      <c r="T43" s="113"/>
      <c r="U43" s="113"/>
      <c r="V43" s="112"/>
      <c r="W43" s="121"/>
      <c r="X43" s="121"/>
      <c r="Y43" s="121"/>
      <c r="Z43" s="121"/>
    </row>
    <row r="44" spans="1:26" ht="26.25" customHeight="1" x14ac:dyDescent="0.2">
      <c r="A44" s="87"/>
      <c r="B44" s="111" t="str">
        <f t="array" aca="1" ref="B44" ca="1">IFERROR(IMAGE(INDEX(Poke_Ref!$C$2:$C$745, MATCH(C44, Poke_Ref!$B$2:$B$745,0)), 3), "")</f>
        <v/>
      </c>
      <c r="C44" s="172"/>
      <c r="D44" s="173"/>
      <c r="E44" s="172"/>
      <c r="F44" s="172"/>
      <c r="G44" s="172"/>
      <c r="H44" s="115"/>
      <c r="I44" s="115"/>
      <c r="J44" s="115"/>
      <c r="K44" s="115"/>
      <c r="L44" s="115"/>
      <c r="M44" s="115"/>
      <c r="N44" s="174">
        <f t="shared" si="0"/>
        <v>0</v>
      </c>
      <c r="O44" s="175">
        <f t="shared" si="1"/>
        <v>0</v>
      </c>
      <c r="P44" s="113"/>
      <c r="Q44" s="113"/>
      <c r="R44" s="113"/>
      <c r="S44" s="113"/>
      <c r="T44" s="113"/>
      <c r="U44" s="113"/>
      <c r="V44" s="112"/>
      <c r="W44" s="121"/>
      <c r="X44" s="121"/>
      <c r="Y44" s="121"/>
      <c r="Z44" s="121"/>
    </row>
    <row r="45" spans="1:26" ht="26.25" customHeight="1" x14ac:dyDescent="0.2">
      <c r="A45" s="87"/>
      <c r="B45" s="111" t="str">
        <f t="array" aca="1" ref="B45" ca="1">IFERROR(IMAGE(INDEX(Poke_Ref!$C$2:$C$745, MATCH(C45, Poke_Ref!$B$2:$B$745,0)), 3), "")</f>
        <v/>
      </c>
      <c r="C45" s="172"/>
      <c r="D45" s="173"/>
      <c r="E45" s="172"/>
      <c r="F45" s="172"/>
      <c r="G45" s="172"/>
      <c r="H45" s="115"/>
      <c r="I45" s="115"/>
      <c r="J45" s="115"/>
      <c r="K45" s="115"/>
      <c r="L45" s="115"/>
      <c r="M45" s="115"/>
      <c r="N45" s="174">
        <f t="shared" si="0"/>
        <v>0</v>
      </c>
      <c r="O45" s="175">
        <f t="shared" si="1"/>
        <v>0</v>
      </c>
      <c r="P45" s="113"/>
      <c r="Q45" s="113"/>
      <c r="R45" s="113"/>
      <c r="S45" s="113"/>
      <c r="T45" s="113"/>
      <c r="U45" s="113"/>
      <c r="V45" s="112"/>
      <c r="W45" s="121"/>
      <c r="X45" s="121"/>
      <c r="Y45" s="121"/>
      <c r="Z45" s="121"/>
    </row>
    <row r="46" spans="1:26" ht="26.25" customHeight="1" x14ac:dyDescent="0.2">
      <c r="A46" s="87"/>
      <c r="B46" s="111" t="str">
        <f t="array" aca="1" ref="B46" ca="1">IFERROR(IMAGE(INDEX(Poke_Ref!$C$2:$C$745, MATCH(C46, Poke_Ref!$B$2:$B$745,0)), 3), "")</f>
        <v/>
      </c>
      <c r="C46" s="172"/>
      <c r="D46" s="173"/>
      <c r="E46" s="172"/>
      <c r="F46" s="172"/>
      <c r="G46" s="172"/>
      <c r="H46" s="115"/>
      <c r="I46" s="115"/>
      <c r="J46" s="115"/>
      <c r="K46" s="115"/>
      <c r="L46" s="115"/>
      <c r="M46" s="115"/>
      <c r="N46" s="174">
        <f t="shared" si="0"/>
        <v>0</v>
      </c>
      <c r="O46" s="175">
        <f t="shared" si="1"/>
        <v>0</v>
      </c>
      <c r="P46" s="113"/>
      <c r="Q46" s="113"/>
      <c r="R46" s="113"/>
      <c r="S46" s="113"/>
      <c r="T46" s="113"/>
      <c r="U46" s="113"/>
      <c r="V46" s="112"/>
      <c r="W46" s="121"/>
      <c r="X46" s="121"/>
      <c r="Y46" s="121"/>
      <c r="Z46" s="121"/>
    </row>
    <row r="47" spans="1:26" ht="26.25" customHeight="1" x14ac:dyDescent="0.2">
      <c r="A47" s="87"/>
      <c r="B47" s="111" t="str">
        <f t="array" aca="1" ref="B47" ca="1">IFERROR(IMAGE(INDEX(Poke_Ref!$C$2:$C$745, MATCH(C47, Poke_Ref!$B$2:$B$745,0)), 3), "")</f>
        <v/>
      </c>
      <c r="C47" s="172"/>
      <c r="D47" s="173"/>
      <c r="E47" s="172"/>
      <c r="F47" s="172"/>
      <c r="G47" s="172"/>
      <c r="H47" s="115"/>
      <c r="I47" s="115"/>
      <c r="J47" s="115"/>
      <c r="K47" s="115"/>
      <c r="L47" s="115"/>
      <c r="M47" s="115"/>
      <c r="N47" s="174">
        <f t="shared" si="0"/>
        <v>0</v>
      </c>
      <c r="O47" s="175">
        <f t="shared" si="1"/>
        <v>0</v>
      </c>
      <c r="P47" s="113"/>
      <c r="Q47" s="113"/>
      <c r="R47" s="113"/>
      <c r="S47" s="113"/>
      <c r="T47" s="113"/>
      <c r="U47" s="113"/>
      <c r="V47" s="112"/>
      <c r="W47" s="121"/>
      <c r="X47" s="121"/>
      <c r="Y47" s="121"/>
      <c r="Z47" s="121"/>
    </row>
    <row r="48" spans="1:26" ht="26.25" customHeight="1" x14ac:dyDescent="0.2">
      <c r="A48" s="87"/>
      <c r="B48" s="111" t="str">
        <f t="array" aca="1" ref="B48" ca="1">IFERROR(IMAGE(INDEX(Poke_Ref!$C$2:$C$745, MATCH(C48, Poke_Ref!$B$2:$B$745,0)), 3), "")</f>
        <v/>
      </c>
      <c r="C48" s="172"/>
      <c r="D48" s="173"/>
      <c r="E48" s="172"/>
      <c r="F48" s="172"/>
      <c r="G48" s="172"/>
      <c r="H48" s="115"/>
      <c r="I48" s="115"/>
      <c r="J48" s="115"/>
      <c r="K48" s="115"/>
      <c r="L48" s="115"/>
      <c r="M48" s="115"/>
      <c r="N48" s="174">
        <f t="shared" si="0"/>
        <v>0</v>
      </c>
      <c r="O48" s="175">
        <f t="shared" si="1"/>
        <v>0</v>
      </c>
      <c r="P48" s="113"/>
      <c r="Q48" s="113"/>
      <c r="R48" s="113"/>
      <c r="S48" s="113"/>
      <c r="T48" s="113"/>
      <c r="U48" s="113"/>
      <c r="V48" s="112"/>
      <c r="W48" s="121"/>
      <c r="X48" s="121"/>
      <c r="Y48" s="121"/>
      <c r="Z48" s="121"/>
    </row>
    <row r="49" spans="1:26" ht="26.25" customHeight="1" x14ac:dyDescent="0.2">
      <c r="A49" s="87"/>
      <c r="B49" s="111" t="str">
        <f t="array" aca="1" ref="B49" ca="1">IFERROR(IMAGE(INDEX(Poke_Ref!$C$2:$C$745, MATCH(C49, Poke_Ref!$B$2:$B$745,0)), 3), "")</f>
        <v/>
      </c>
      <c r="C49" s="172"/>
      <c r="D49" s="173"/>
      <c r="E49" s="172"/>
      <c r="F49" s="172"/>
      <c r="G49" s="172"/>
      <c r="H49" s="115"/>
      <c r="I49" s="115"/>
      <c r="J49" s="115"/>
      <c r="K49" s="115"/>
      <c r="L49" s="115"/>
      <c r="M49" s="115"/>
      <c r="N49" s="174">
        <f t="shared" si="0"/>
        <v>0</v>
      </c>
      <c r="O49" s="175">
        <f t="shared" si="1"/>
        <v>0</v>
      </c>
      <c r="P49" s="113"/>
      <c r="Q49" s="113"/>
      <c r="R49" s="113"/>
      <c r="S49" s="113"/>
      <c r="T49" s="113"/>
      <c r="U49" s="113"/>
      <c r="V49" s="112"/>
      <c r="W49" s="121"/>
      <c r="X49" s="121"/>
      <c r="Y49" s="121"/>
      <c r="Z49" s="121"/>
    </row>
    <row r="50" spans="1:26" ht="26.25" customHeight="1" x14ac:dyDescent="0.2">
      <c r="A50" s="87"/>
      <c r="B50" s="111" t="str">
        <f t="array" aca="1" ref="B50" ca="1">IFERROR(IMAGE(INDEX(Poke_Ref!$C$2:$C$745, MATCH(C50, Poke_Ref!$B$2:$B$745,0)), 3), "")</f>
        <v/>
      </c>
      <c r="C50" s="172"/>
      <c r="D50" s="173"/>
      <c r="E50" s="172"/>
      <c r="F50" s="172"/>
      <c r="G50" s="172"/>
      <c r="H50" s="115"/>
      <c r="I50" s="115"/>
      <c r="J50" s="115"/>
      <c r="K50" s="115"/>
      <c r="L50" s="115"/>
      <c r="M50" s="115"/>
      <c r="N50" s="174">
        <f t="shared" si="0"/>
        <v>0</v>
      </c>
      <c r="O50" s="175">
        <f t="shared" si="1"/>
        <v>0</v>
      </c>
      <c r="P50" s="113"/>
      <c r="Q50" s="113"/>
      <c r="R50" s="113"/>
      <c r="S50" s="113"/>
      <c r="T50" s="113"/>
      <c r="U50" s="113"/>
      <c r="V50" s="112"/>
      <c r="W50" s="121"/>
      <c r="X50" s="121"/>
      <c r="Y50" s="121"/>
      <c r="Z50" s="121"/>
    </row>
    <row r="51" spans="1:26" ht="26.25" customHeight="1" x14ac:dyDescent="0.2">
      <c r="A51" s="87"/>
      <c r="B51" s="111" t="str">
        <f t="array" aca="1" ref="B51" ca="1">IFERROR(IMAGE(INDEX(Poke_Ref!$C$2:$C$745, MATCH(C51, Poke_Ref!$B$2:$B$745,0)), 3), "")</f>
        <v/>
      </c>
      <c r="C51" s="172"/>
      <c r="D51" s="173"/>
      <c r="E51" s="172"/>
      <c r="F51" s="172"/>
      <c r="G51" s="172"/>
      <c r="H51" s="115"/>
      <c r="I51" s="115"/>
      <c r="J51" s="115"/>
      <c r="K51" s="115"/>
      <c r="L51" s="115"/>
      <c r="M51" s="115"/>
      <c r="N51" s="174">
        <f t="shared" si="0"/>
        <v>0</v>
      </c>
      <c r="O51" s="175">
        <f t="shared" si="1"/>
        <v>0</v>
      </c>
      <c r="P51" s="113"/>
      <c r="Q51" s="113"/>
      <c r="R51" s="113"/>
      <c r="S51" s="113"/>
      <c r="T51" s="113"/>
      <c r="U51" s="113"/>
      <c r="V51" s="112"/>
      <c r="W51" s="121"/>
      <c r="X51" s="121"/>
      <c r="Y51" s="121"/>
      <c r="Z51" s="121"/>
    </row>
    <row r="52" spans="1:26" ht="26.25" customHeight="1" x14ac:dyDescent="0.2">
      <c r="A52" s="87"/>
      <c r="B52" s="111" t="str">
        <f t="array" aca="1" ref="B52" ca="1">IFERROR(IMAGE(INDEX(Poke_Ref!$C$2:$C$745, MATCH(C52, Poke_Ref!$B$2:$B$745,0)), 3), "")</f>
        <v/>
      </c>
      <c r="C52" s="172"/>
      <c r="D52" s="173"/>
      <c r="E52" s="172"/>
      <c r="F52" s="172"/>
      <c r="G52" s="172"/>
      <c r="H52" s="115"/>
      <c r="I52" s="115"/>
      <c r="J52" s="115"/>
      <c r="K52" s="115"/>
      <c r="L52" s="115"/>
      <c r="M52" s="115"/>
      <c r="N52" s="174">
        <f t="shared" si="0"/>
        <v>0</v>
      </c>
      <c r="O52" s="175">
        <f t="shared" si="1"/>
        <v>0</v>
      </c>
      <c r="P52" s="113"/>
      <c r="Q52" s="113"/>
      <c r="R52" s="113"/>
      <c r="S52" s="113"/>
      <c r="T52" s="113"/>
      <c r="U52" s="113"/>
      <c r="V52" s="112"/>
      <c r="W52" s="121"/>
      <c r="X52" s="121"/>
      <c r="Y52" s="121"/>
      <c r="Z52" s="121"/>
    </row>
    <row r="53" spans="1:26" ht="26.25" customHeight="1" x14ac:dyDescent="0.2">
      <c r="A53" s="87"/>
      <c r="B53" s="111" t="str">
        <f t="array" aca="1" ref="B53" ca="1">IFERROR(IMAGE(INDEX(Poke_Ref!$C$2:$C$745, MATCH(C53, Poke_Ref!$B$2:$B$745,0)), 3), "")</f>
        <v/>
      </c>
      <c r="C53" s="172"/>
      <c r="D53" s="173"/>
      <c r="E53" s="172"/>
      <c r="F53" s="172"/>
      <c r="G53" s="172"/>
      <c r="H53" s="115"/>
      <c r="I53" s="115"/>
      <c r="J53" s="115"/>
      <c r="K53" s="115"/>
      <c r="L53" s="115"/>
      <c r="M53" s="115"/>
      <c r="N53" s="174">
        <f t="shared" si="0"/>
        <v>0</v>
      </c>
      <c r="O53" s="175">
        <f t="shared" si="1"/>
        <v>0</v>
      </c>
      <c r="P53" s="113"/>
      <c r="Q53" s="113"/>
      <c r="R53" s="113"/>
      <c r="S53" s="113"/>
      <c r="T53" s="113"/>
      <c r="U53" s="113"/>
      <c r="V53" s="112"/>
      <c r="W53" s="121"/>
      <c r="X53" s="121"/>
      <c r="Y53" s="121"/>
      <c r="Z53" s="121"/>
    </row>
    <row r="54" spans="1:26" ht="26.25" customHeight="1" x14ac:dyDescent="0.2">
      <c r="A54" s="87"/>
      <c r="B54" s="111" t="str">
        <f t="array" aca="1" ref="B54" ca="1">IFERROR(IMAGE(INDEX(Poke_Ref!$C$2:$C$745, MATCH(C54, Poke_Ref!$B$2:$B$745,0)), 3), "")</f>
        <v/>
      </c>
      <c r="C54" s="172"/>
      <c r="D54" s="173"/>
      <c r="E54" s="172"/>
      <c r="F54" s="172"/>
      <c r="G54" s="172"/>
      <c r="H54" s="115"/>
      <c r="I54" s="115"/>
      <c r="J54" s="115"/>
      <c r="K54" s="115"/>
      <c r="L54" s="115"/>
      <c r="M54" s="115"/>
      <c r="N54" s="174">
        <f t="shared" si="0"/>
        <v>0</v>
      </c>
      <c r="O54" s="175">
        <f t="shared" si="1"/>
        <v>0</v>
      </c>
      <c r="P54" s="113"/>
      <c r="Q54" s="113"/>
      <c r="R54" s="113"/>
      <c r="S54" s="113"/>
      <c r="T54" s="113"/>
      <c r="U54" s="113"/>
      <c r="V54" s="112"/>
      <c r="W54" s="121"/>
      <c r="X54" s="121"/>
      <c r="Y54" s="121"/>
      <c r="Z54" s="121"/>
    </row>
    <row r="55" spans="1:26" ht="26.25" customHeight="1" x14ac:dyDescent="0.2">
      <c r="A55" s="87"/>
      <c r="B55" s="111" t="str">
        <f t="array" aca="1" ref="B55" ca="1">IFERROR(IMAGE(INDEX(Poke_Ref!$C$2:$C$745, MATCH(C55, Poke_Ref!$B$2:$B$745,0)), 3), "")</f>
        <v/>
      </c>
      <c r="C55" s="172"/>
      <c r="D55" s="173"/>
      <c r="E55" s="172"/>
      <c r="F55" s="172"/>
      <c r="G55" s="172"/>
      <c r="H55" s="115"/>
      <c r="I55" s="115"/>
      <c r="J55" s="115"/>
      <c r="K55" s="115"/>
      <c r="L55" s="115"/>
      <c r="M55" s="115"/>
      <c r="N55" s="174">
        <f t="shared" si="0"/>
        <v>0</v>
      </c>
      <c r="O55" s="175">
        <f t="shared" si="1"/>
        <v>0</v>
      </c>
      <c r="P55" s="113"/>
      <c r="Q55" s="113"/>
      <c r="R55" s="113"/>
      <c r="S55" s="113"/>
      <c r="T55" s="113"/>
      <c r="U55" s="113"/>
      <c r="V55" s="112"/>
      <c r="W55" s="121"/>
      <c r="X55" s="121"/>
      <c r="Y55" s="121"/>
      <c r="Z55" s="121"/>
    </row>
    <row r="56" spans="1:26" ht="26.25" customHeight="1" x14ac:dyDescent="0.2">
      <c r="A56" s="87"/>
      <c r="B56" s="111" t="str">
        <f t="array" aca="1" ref="B56" ca="1">IFERROR(IMAGE(INDEX(Poke_Ref!$C$2:$C$745, MATCH(C56, Poke_Ref!$B$2:$B$745,0)), 3), "")</f>
        <v/>
      </c>
      <c r="C56" s="172"/>
      <c r="D56" s="173"/>
      <c r="E56" s="172"/>
      <c r="F56" s="172"/>
      <c r="G56" s="172"/>
      <c r="H56" s="115"/>
      <c r="I56" s="115"/>
      <c r="J56" s="115"/>
      <c r="K56" s="115"/>
      <c r="L56" s="115"/>
      <c r="M56" s="115"/>
      <c r="N56" s="174">
        <f t="shared" si="0"/>
        <v>0</v>
      </c>
      <c r="O56" s="175">
        <f t="shared" si="1"/>
        <v>0</v>
      </c>
      <c r="P56" s="113"/>
      <c r="Q56" s="113"/>
      <c r="R56" s="113"/>
      <c r="S56" s="113"/>
      <c r="T56" s="113"/>
      <c r="U56" s="113"/>
      <c r="V56" s="112"/>
      <c r="W56" s="121"/>
      <c r="X56" s="121"/>
      <c r="Y56" s="121"/>
      <c r="Z56" s="121"/>
    </row>
    <row r="57" spans="1:26" ht="26.25" customHeight="1" x14ac:dyDescent="0.2">
      <c r="A57" s="87"/>
      <c r="B57" s="111" t="str">
        <f t="array" aca="1" ref="B57" ca="1">IFERROR(IMAGE(INDEX(Poke_Ref!$C$2:$C$745, MATCH(C57, Poke_Ref!$B$2:$B$745,0)), 3), "")</f>
        <v/>
      </c>
      <c r="C57" s="172"/>
      <c r="D57" s="173"/>
      <c r="E57" s="172"/>
      <c r="F57" s="172"/>
      <c r="G57" s="172"/>
      <c r="H57" s="115"/>
      <c r="I57" s="115"/>
      <c r="J57" s="115"/>
      <c r="K57" s="115"/>
      <c r="L57" s="115"/>
      <c r="M57" s="115"/>
      <c r="N57" s="174">
        <f t="shared" si="0"/>
        <v>0</v>
      </c>
      <c r="O57" s="175">
        <f t="shared" si="1"/>
        <v>0</v>
      </c>
      <c r="P57" s="113"/>
      <c r="Q57" s="113"/>
      <c r="R57" s="113"/>
      <c r="S57" s="113"/>
      <c r="T57" s="113"/>
      <c r="U57" s="113"/>
      <c r="V57" s="112"/>
      <c r="W57" s="121"/>
      <c r="X57" s="121"/>
      <c r="Y57" s="121"/>
      <c r="Z57" s="121"/>
    </row>
    <row r="58" spans="1:26" ht="26.25" customHeight="1" x14ac:dyDescent="0.2">
      <c r="A58" s="87"/>
      <c r="B58" s="111" t="str">
        <f t="array" aca="1" ref="B58" ca="1">IFERROR(IMAGE(INDEX(Poke_Ref!$C$2:$C$745, MATCH(C58, Poke_Ref!$B$2:$B$745,0)), 3), "")</f>
        <v/>
      </c>
      <c r="C58" s="172"/>
      <c r="D58" s="173"/>
      <c r="E58" s="172"/>
      <c r="F58" s="172"/>
      <c r="G58" s="172"/>
      <c r="H58" s="115"/>
      <c r="I58" s="115"/>
      <c r="J58" s="115"/>
      <c r="K58" s="115"/>
      <c r="L58" s="115"/>
      <c r="M58" s="115"/>
      <c r="N58" s="174">
        <f t="shared" si="0"/>
        <v>0</v>
      </c>
      <c r="O58" s="175">
        <f t="shared" si="1"/>
        <v>0</v>
      </c>
      <c r="P58" s="113"/>
      <c r="Q58" s="113"/>
      <c r="R58" s="113"/>
      <c r="S58" s="113"/>
      <c r="T58" s="113"/>
      <c r="U58" s="113"/>
      <c r="V58" s="112"/>
      <c r="W58" s="121"/>
      <c r="X58" s="121"/>
      <c r="Y58" s="121"/>
      <c r="Z58" s="121"/>
    </row>
    <row r="59" spans="1:26" ht="26.25" customHeight="1" x14ac:dyDescent="0.2">
      <c r="A59" s="87"/>
      <c r="B59" s="111" t="str">
        <f t="array" aca="1" ref="B59" ca="1">IFERROR(IMAGE(INDEX(Poke_Ref!$C$2:$C$745, MATCH(C59, Poke_Ref!$B$2:$B$745,0)), 3), "")</f>
        <v/>
      </c>
      <c r="C59" s="172"/>
      <c r="D59" s="173"/>
      <c r="E59" s="172"/>
      <c r="F59" s="172"/>
      <c r="G59" s="172"/>
      <c r="H59" s="115"/>
      <c r="I59" s="115"/>
      <c r="J59" s="115"/>
      <c r="K59" s="115"/>
      <c r="L59" s="115"/>
      <c r="M59" s="115"/>
      <c r="N59" s="174">
        <f t="shared" si="0"/>
        <v>0</v>
      </c>
      <c r="O59" s="175">
        <f t="shared" si="1"/>
        <v>0</v>
      </c>
      <c r="P59" s="113"/>
      <c r="Q59" s="113"/>
      <c r="R59" s="113"/>
      <c r="S59" s="113"/>
      <c r="T59" s="113"/>
      <c r="U59" s="113"/>
      <c r="V59" s="112"/>
      <c r="W59" s="121"/>
      <c r="X59" s="121"/>
      <c r="Y59" s="121"/>
      <c r="Z59" s="121"/>
    </row>
    <row r="60" spans="1:26" ht="26.25" customHeight="1" x14ac:dyDescent="0.2">
      <c r="A60" s="87"/>
      <c r="B60" s="111" t="str">
        <f t="array" aca="1" ref="B60" ca="1">IFERROR(IMAGE(INDEX(Poke_Ref!$C$2:$C$745, MATCH(C60, Poke_Ref!$B$2:$B$745,0)), 3), "")</f>
        <v/>
      </c>
      <c r="C60" s="172"/>
      <c r="D60" s="173"/>
      <c r="E60" s="172"/>
      <c r="F60" s="172"/>
      <c r="G60" s="172"/>
      <c r="H60" s="115"/>
      <c r="I60" s="115"/>
      <c r="J60" s="115"/>
      <c r="K60" s="115"/>
      <c r="L60" s="115"/>
      <c r="M60" s="115"/>
      <c r="N60" s="174">
        <f t="shared" si="0"/>
        <v>0</v>
      </c>
      <c r="O60" s="175">
        <f t="shared" si="1"/>
        <v>0</v>
      </c>
      <c r="P60" s="113"/>
      <c r="Q60" s="113"/>
      <c r="R60" s="113"/>
      <c r="S60" s="113"/>
      <c r="T60" s="113"/>
      <c r="U60" s="113"/>
      <c r="V60" s="112"/>
      <c r="W60" s="121"/>
      <c r="X60" s="121"/>
      <c r="Y60" s="121"/>
      <c r="Z60" s="121"/>
    </row>
    <row r="61" spans="1:26" ht="26.25" customHeight="1" x14ac:dyDescent="0.2">
      <c r="A61" s="87"/>
      <c r="B61" s="111" t="str">
        <f t="array" aca="1" ref="B61" ca="1">IFERROR(IMAGE(INDEX(Poke_Ref!$C$2:$C$745, MATCH(C61, Poke_Ref!$B$2:$B$745,0)), 3), "")</f>
        <v/>
      </c>
      <c r="C61" s="172"/>
      <c r="D61" s="173"/>
      <c r="E61" s="172"/>
      <c r="F61" s="172"/>
      <c r="G61" s="172"/>
      <c r="H61" s="115"/>
      <c r="I61" s="115"/>
      <c r="J61" s="115"/>
      <c r="K61" s="115"/>
      <c r="L61" s="115"/>
      <c r="M61" s="115"/>
      <c r="N61" s="174">
        <f t="shared" si="0"/>
        <v>0</v>
      </c>
      <c r="O61" s="175">
        <f t="shared" si="1"/>
        <v>0</v>
      </c>
      <c r="P61" s="113"/>
      <c r="Q61" s="113"/>
      <c r="R61" s="113"/>
      <c r="S61" s="113"/>
      <c r="T61" s="113"/>
      <c r="U61" s="113"/>
      <c r="V61" s="112"/>
      <c r="W61" s="121"/>
      <c r="X61" s="121"/>
      <c r="Y61" s="121"/>
      <c r="Z61" s="121"/>
    </row>
    <row r="62" spans="1:26" ht="26.25" customHeight="1" x14ac:dyDescent="0.2">
      <c r="A62" s="87"/>
      <c r="B62" s="111" t="str">
        <f t="array" aca="1" ref="B62" ca="1">IFERROR(IMAGE(INDEX(Poke_Ref!$C$2:$C$745, MATCH(C62, Poke_Ref!$B$2:$B$745,0)), 3), "")</f>
        <v/>
      </c>
      <c r="C62" s="172"/>
      <c r="D62" s="173"/>
      <c r="E62" s="172"/>
      <c r="F62" s="172"/>
      <c r="G62" s="172"/>
      <c r="H62" s="115"/>
      <c r="I62" s="115"/>
      <c r="J62" s="115"/>
      <c r="K62" s="115"/>
      <c r="L62" s="115"/>
      <c r="M62" s="115"/>
      <c r="N62" s="174">
        <f t="shared" si="0"/>
        <v>0</v>
      </c>
      <c r="O62" s="175">
        <f t="shared" si="1"/>
        <v>0</v>
      </c>
      <c r="P62" s="113"/>
      <c r="Q62" s="113"/>
      <c r="R62" s="113"/>
      <c r="S62" s="113"/>
      <c r="T62" s="113"/>
      <c r="U62" s="113"/>
      <c r="V62" s="112"/>
      <c r="W62" s="121"/>
      <c r="X62" s="121"/>
      <c r="Y62" s="121"/>
      <c r="Z62" s="121"/>
    </row>
    <row r="63" spans="1:26" ht="26.25" customHeight="1" x14ac:dyDescent="0.2">
      <c r="A63" s="87"/>
      <c r="B63" s="111" t="str">
        <f t="array" aca="1" ref="B63" ca="1">IFERROR(IMAGE(INDEX(Poke_Ref!$C$2:$C$745, MATCH(C63, Poke_Ref!$B$2:$B$745,0)), 3), "")</f>
        <v/>
      </c>
      <c r="C63" s="172"/>
      <c r="D63" s="173"/>
      <c r="E63" s="172"/>
      <c r="F63" s="172"/>
      <c r="G63" s="172"/>
      <c r="H63" s="115"/>
      <c r="I63" s="115"/>
      <c r="J63" s="115"/>
      <c r="K63" s="115"/>
      <c r="L63" s="115"/>
      <c r="M63" s="115"/>
      <c r="N63" s="174">
        <f t="shared" si="0"/>
        <v>0</v>
      </c>
      <c r="O63" s="175">
        <f t="shared" si="1"/>
        <v>0</v>
      </c>
      <c r="P63" s="113"/>
      <c r="Q63" s="113"/>
      <c r="R63" s="113"/>
      <c r="S63" s="113"/>
      <c r="T63" s="113"/>
      <c r="U63" s="113"/>
      <c r="V63" s="112"/>
      <c r="W63" s="121"/>
      <c r="X63" s="121"/>
      <c r="Y63" s="121"/>
      <c r="Z63" s="121"/>
    </row>
    <row r="64" spans="1:26" ht="26.25" customHeight="1" x14ac:dyDescent="0.2">
      <c r="A64" s="87"/>
      <c r="B64" s="111" t="str">
        <f t="array" aca="1" ref="B64" ca="1">IFERROR(IMAGE(INDEX(Poke_Ref!$C$2:$C$745, MATCH(C64, Poke_Ref!$B$2:$B$745,0)), 3), "")</f>
        <v/>
      </c>
      <c r="C64" s="172"/>
      <c r="D64" s="173"/>
      <c r="E64" s="172"/>
      <c r="F64" s="172"/>
      <c r="G64" s="172"/>
      <c r="H64" s="115"/>
      <c r="I64" s="115"/>
      <c r="J64" s="115"/>
      <c r="K64" s="115"/>
      <c r="L64" s="115"/>
      <c r="M64" s="115"/>
      <c r="N64" s="174">
        <f t="shared" si="0"/>
        <v>0</v>
      </c>
      <c r="O64" s="175">
        <f t="shared" si="1"/>
        <v>0</v>
      </c>
      <c r="P64" s="113"/>
      <c r="Q64" s="113"/>
      <c r="R64" s="113"/>
      <c r="S64" s="113"/>
      <c r="T64" s="113"/>
      <c r="U64" s="113"/>
      <c r="V64" s="112"/>
      <c r="W64" s="121"/>
      <c r="X64" s="121"/>
      <c r="Y64" s="121"/>
      <c r="Z64" s="121"/>
    </row>
    <row r="65" spans="1:26" ht="26.25" customHeight="1" x14ac:dyDescent="0.2">
      <c r="A65" s="87"/>
      <c r="B65" s="111" t="str">
        <f t="array" aca="1" ref="B65" ca="1">IFERROR(IMAGE(INDEX(Poke_Ref!$C$2:$C$745, MATCH(C65, Poke_Ref!$B$2:$B$745,0)), 3), "")</f>
        <v/>
      </c>
      <c r="C65" s="172"/>
      <c r="D65" s="173"/>
      <c r="E65" s="172"/>
      <c r="F65" s="172"/>
      <c r="G65" s="172"/>
      <c r="H65" s="115"/>
      <c r="I65" s="115"/>
      <c r="J65" s="115"/>
      <c r="K65" s="115"/>
      <c r="L65" s="115"/>
      <c r="M65" s="115"/>
      <c r="N65" s="174">
        <f t="shared" si="0"/>
        <v>0</v>
      </c>
      <c r="O65" s="175">
        <f t="shared" si="1"/>
        <v>0</v>
      </c>
      <c r="P65" s="113"/>
      <c r="Q65" s="113"/>
      <c r="R65" s="113"/>
      <c r="S65" s="113"/>
      <c r="T65" s="113"/>
      <c r="U65" s="113"/>
      <c r="V65" s="112"/>
      <c r="W65" s="121"/>
      <c r="X65" s="121"/>
      <c r="Y65" s="121"/>
      <c r="Z65" s="121"/>
    </row>
    <row r="66" spans="1:26" ht="26.25" customHeight="1" x14ac:dyDescent="0.2">
      <c r="A66" s="87"/>
      <c r="B66" s="111" t="str">
        <f t="array" aca="1" ref="B66" ca="1">IFERROR(IMAGE(INDEX(Poke_Ref!$C$2:$C$745, MATCH(C66, Poke_Ref!$B$2:$B$745,0)), 3), "")</f>
        <v/>
      </c>
      <c r="C66" s="172"/>
      <c r="D66" s="173"/>
      <c r="E66" s="172"/>
      <c r="F66" s="172"/>
      <c r="G66" s="172"/>
      <c r="H66" s="115"/>
      <c r="I66" s="115"/>
      <c r="J66" s="115"/>
      <c r="K66" s="115"/>
      <c r="L66" s="115"/>
      <c r="M66" s="115"/>
      <c r="N66" s="174">
        <f t="shared" si="0"/>
        <v>0</v>
      </c>
      <c r="O66" s="175">
        <f t="shared" si="1"/>
        <v>0</v>
      </c>
      <c r="P66" s="113"/>
      <c r="Q66" s="113"/>
      <c r="R66" s="113"/>
      <c r="S66" s="113"/>
      <c r="T66" s="113"/>
      <c r="U66" s="113"/>
      <c r="V66" s="112"/>
      <c r="W66" s="121"/>
      <c r="X66" s="121"/>
      <c r="Y66" s="121"/>
      <c r="Z66" s="121"/>
    </row>
    <row r="67" spans="1:26" ht="26.25" customHeight="1" x14ac:dyDescent="0.2">
      <c r="A67" s="87"/>
      <c r="B67" s="111" t="str">
        <f t="array" aca="1" ref="B67" ca="1">IFERROR(IMAGE(INDEX(Poke_Ref!$C$2:$C$745, MATCH(C67, Poke_Ref!$B$2:$B$745,0)), 3), "")</f>
        <v/>
      </c>
      <c r="C67" s="172"/>
      <c r="D67" s="173"/>
      <c r="E67" s="172"/>
      <c r="F67" s="172"/>
      <c r="G67" s="172"/>
      <c r="H67" s="115"/>
      <c r="I67" s="115"/>
      <c r="J67" s="115"/>
      <c r="K67" s="115"/>
      <c r="L67" s="115"/>
      <c r="M67" s="115"/>
      <c r="N67" s="174">
        <f t="shared" si="0"/>
        <v>0</v>
      </c>
      <c r="O67" s="175">
        <f t="shared" si="1"/>
        <v>0</v>
      </c>
      <c r="P67" s="113"/>
      <c r="Q67" s="113"/>
      <c r="R67" s="113"/>
      <c r="S67" s="113"/>
      <c r="T67" s="113"/>
      <c r="U67" s="113"/>
      <c r="V67" s="112"/>
      <c r="W67" s="121"/>
      <c r="X67" s="121"/>
      <c r="Y67" s="121"/>
      <c r="Z67" s="121"/>
    </row>
    <row r="68" spans="1:26" ht="26.25" customHeight="1" x14ac:dyDescent="0.2">
      <c r="A68" s="87"/>
      <c r="B68" s="111" t="str">
        <f t="array" aca="1" ref="B68" ca="1">IFERROR(IMAGE(INDEX(Poke_Ref!$C$2:$C$745, MATCH(C68, Poke_Ref!$B$2:$B$745,0)), 3), "")</f>
        <v/>
      </c>
      <c r="C68" s="172"/>
      <c r="D68" s="173"/>
      <c r="E68" s="172"/>
      <c r="F68" s="172"/>
      <c r="G68" s="172"/>
      <c r="H68" s="115"/>
      <c r="I68" s="115"/>
      <c r="J68" s="115"/>
      <c r="K68" s="115"/>
      <c r="L68" s="115"/>
      <c r="M68" s="115"/>
      <c r="N68" s="174">
        <f t="shared" si="0"/>
        <v>0</v>
      </c>
      <c r="O68" s="175">
        <f t="shared" si="1"/>
        <v>0</v>
      </c>
      <c r="P68" s="113"/>
      <c r="Q68" s="113"/>
      <c r="R68" s="113"/>
      <c r="S68" s="113"/>
      <c r="T68" s="113"/>
      <c r="U68" s="113"/>
      <c r="V68" s="112"/>
      <c r="W68" s="121"/>
      <c r="X68" s="121"/>
      <c r="Y68" s="121"/>
      <c r="Z68" s="121"/>
    </row>
    <row r="69" spans="1:26" ht="26.25" customHeight="1" x14ac:dyDescent="0.2">
      <c r="A69" s="87"/>
      <c r="B69" s="111" t="str">
        <f t="array" aca="1" ref="B69" ca="1">IFERROR(IMAGE(INDEX(Poke_Ref!$C$2:$C$745, MATCH(C69, Poke_Ref!$B$2:$B$745,0)), 3), "")</f>
        <v/>
      </c>
      <c r="C69" s="172"/>
      <c r="D69" s="173"/>
      <c r="E69" s="172"/>
      <c r="F69" s="172"/>
      <c r="G69" s="172"/>
      <c r="H69" s="115"/>
      <c r="I69" s="115"/>
      <c r="J69" s="115"/>
      <c r="K69" s="115"/>
      <c r="L69" s="115"/>
      <c r="M69" s="115"/>
      <c r="N69" s="174">
        <f t="shared" si="0"/>
        <v>0</v>
      </c>
      <c r="O69" s="175">
        <f t="shared" si="1"/>
        <v>0</v>
      </c>
      <c r="P69" s="113"/>
      <c r="Q69" s="113"/>
      <c r="R69" s="113"/>
      <c r="S69" s="113"/>
      <c r="T69" s="113"/>
      <c r="U69" s="113"/>
      <c r="V69" s="112"/>
      <c r="W69" s="121"/>
      <c r="X69" s="121"/>
      <c r="Y69" s="121"/>
      <c r="Z69" s="121"/>
    </row>
    <row r="70" spans="1:26" ht="26.25" customHeight="1" x14ac:dyDescent="0.2">
      <c r="A70" s="87"/>
      <c r="B70" s="111" t="str">
        <f t="array" aca="1" ref="B70" ca="1">IFERROR(IMAGE(INDEX(Poke_Ref!$C$2:$C$745, MATCH(C70, Poke_Ref!$B$2:$B$745,0)), 3), "")</f>
        <v/>
      </c>
      <c r="C70" s="172"/>
      <c r="D70" s="173"/>
      <c r="E70" s="172"/>
      <c r="F70" s="172"/>
      <c r="G70" s="172"/>
      <c r="H70" s="115"/>
      <c r="I70" s="115"/>
      <c r="J70" s="115"/>
      <c r="K70" s="115"/>
      <c r="L70" s="115"/>
      <c r="M70" s="115"/>
      <c r="N70" s="174">
        <f t="shared" si="0"/>
        <v>0</v>
      </c>
      <c r="O70" s="175">
        <f t="shared" si="1"/>
        <v>0</v>
      </c>
      <c r="P70" s="113"/>
      <c r="Q70" s="113"/>
      <c r="R70" s="113"/>
      <c r="S70" s="113"/>
      <c r="T70" s="113"/>
      <c r="U70" s="113"/>
      <c r="V70" s="112"/>
      <c r="W70" s="121"/>
      <c r="X70" s="121"/>
      <c r="Y70" s="121"/>
      <c r="Z70" s="121"/>
    </row>
    <row r="71" spans="1:26" ht="26.25" customHeight="1" x14ac:dyDescent="0.2">
      <c r="A71" s="87"/>
      <c r="B71" s="111" t="str">
        <f t="array" aca="1" ref="B71" ca="1">IFERROR(IMAGE(INDEX(Poke_Ref!$C$2:$C$745, MATCH(C71, Poke_Ref!$B$2:$B$745,0)), 3), "")</f>
        <v/>
      </c>
      <c r="C71" s="172"/>
      <c r="D71" s="173"/>
      <c r="E71" s="172"/>
      <c r="F71" s="172"/>
      <c r="G71" s="172"/>
      <c r="H71" s="115"/>
      <c r="I71" s="115"/>
      <c r="J71" s="115"/>
      <c r="K71" s="115"/>
      <c r="L71" s="115"/>
      <c r="M71" s="115"/>
      <c r="N71" s="174">
        <f t="shared" si="0"/>
        <v>0</v>
      </c>
      <c r="O71" s="175">
        <f t="shared" si="1"/>
        <v>0</v>
      </c>
      <c r="P71" s="113"/>
      <c r="Q71" s="113"/>
      <c r="R71" s="113"/>
      <c r="S71" s="113"/>
      <c r="T71" s="113"/>
      <c r="U71" s="113"/>
      <c r="V71" s="112"/>
      <c r="W71" s="121"/>
      <c r="X71" s="121"/>
      <c r="Y71" s="121"/>
      <c r="Z71" s="121"/>
    </row>
    <row r="72" spans="1:26" ht="26.25" customHeight="1" x14ac:dyDescent="0.2">
      <c r="A72" s="87"/>
      <c r="B72" s="111" t="str">
        <f t="array" aca="1" ref="B72" ca="1">IFERROR(IMAGE(INDEX(Poke_Ref!$C$2:$C$745, MATCH(C72, Poke_Ref!$B$2:$B$745,0)), 3), "")</f>
        <v/>
      </c>
      <c r="C72" s="172"/>
      <c r="D72" s="173"/>
      <c r="E72" s="172"/>
      <c r="F72" s="172"/>
      <c r="G72" s="172"/>
      <c r="H72" s="115"/>
      <c r="I72" s="115"/>
      <c r="J72" s="115"/>
      <c r="K72" s="115"/>
      <c r="L72" s="115"/>
      <c r="M72" s="115"/>
      <c r="N72" s="174">
        <f t="shared" si="0"/>
        <v>0</v>
      </c>
      <c r="O72" s="175">
        <f t="shared" si="1"/>
        <v>0</v>
      </c>
      <c r="P72" s="113"/>
      <c r="Q72" s="113"/>
      <c r="R72" s="113"/>
      <c r="S72" s="113"/>
      <c r="T72" s="113"/>
      <c r="U72" s="113"/>
      <c r="V72" s="112"/>
      <c r="W72" s="121"/>
      <c r="X72" s="121"/>
      <c r="Y72" s="121"/>
      <c r="Z72" s="121"/>
    </row>
    <row r="73" spans="1:26" ht="26.25" customHeight="1" x14ac:dyDescent="0.2">
      <c r="A73" s="87"/>
      <c r="B73" s="111" t="str">
        <f t="array" aca="1" ref="B73" ca="1">IFERROR(IMAGE(INDEX(Poke_Ref!$C$2:$C$745, MATCH(C73, Poke_Ref!$B$2:$B$745,0)), 3), "")</f>
        <v/>
      </c>
      <c r="C73" s="172"/>
      <c r="D73" s="173"/>
      <c r="E73" s="172"/>
      <c r="F73" s="172"/>
      <c r="G73" s="172"/>
      <c r="H73" s="115"/>
      <c r="I73" s="115"/>
      <c r="J73" s="115"/>
      <c r="K73" s="115"/>
      <c r="L73" s="115"/>
      <c r="M73" s="115"/>
      <c r="N73" s="174">
        <f t="shared" si="0"/>
        <v>0</v>
      </c>
      <c r="O73" s="175">
        <f t="shared" si="1"/>
        <v>0</v>
      </c>
      <c r="P73" s="113"/>
      <c r="Q73" s="113"/>
      <c r="R73" s="113"/>
      <c r="S73" s="113"/>
      <c r="T73" s="113"/>
      <c r="U73" s="113"/>
      <c r="V73" s="112"/>
      <c r="W73" s="121"/>
      <c r="X73" s="121"/>
      <c r="Y73" s="121"/>
      <c r="Z73" s="121"/>
    </row>
    <row r="74" spans="1:26" ht="26.25" customHeight="1" x14ac:dyDescent="0.2">
      <c r="A74" s="87"/>
      <c r="B74" s="111" t="str">
        <f t="array" aca="1" ref="B74" ca="1">IFERROR(IMAGE(INDEX(Poke_Ref!$C$2:$C$745, MATCH(C74, Poke_Ref!$B$2:$B$745,0)), 3), "")</f>
        <v/>
      </c>
      <c r="C74" s="172"/>
      <c r="D74" s="173"/>
      <c r="E74" s="172"/>
      <c r="F74" s="172"/>
      <c r="G74" s="172"/>
      <c r="H74" s="115"/>
      <c r="I74" s="115"/>
      <c r="J74" s="115"/>
      <c r="K74" s="115"/>
      <c r="L74" s="115"/>
      <c r="M74" s="115"/>
      <c r="N74" s="174">
        <f t="shared" si="0"/>
        <v>0</v>
      </c>
      <c r="O74" s="175">
        <f t="shared" si="1"/>
        <v>0</v>
      </c>
      <c r="P74" s="113"/>
      <c r="Q74" s="113"/>
      <c r="R74" s="113"/>
      <c r="S74" s="113"/>
      <c r="T74" s="113"/>
      <c r="U74" s="113"/>
      <c r="V74" s="112"/>
      <c r="W74" s="121"/>
      <c r="X74" s="121"/>
      <c r="Y74" s="121"/>
      <c r="Z74" s="121"/>
    </row>
    <row r="75" spans="1:26" ht="26.25" customHeight="1" x14ac:dyDescent="0.2">
      <c r="A75" s="87"/>
      <c r="B75" s="111" t="str">
        <f t="array" aca="1" ref="B75" ca="1">IFERROR(IMAGE(INDEX(Poke_Ref!$C$2:$C$745, MATCH(C75, Poke_Ref!$B$2:$B$745,0)), 3), "")</f>
        <v/>
      </c>
      <c r="C75" s="172"/>
      <c r="D75" s="173"/>
      <c r="E75" s="172"/>
      <c r="F75" s="172"/>
      <c r="G75" s="172"/>
      <c r="H75" s="115"/>
      <c r="I75" s="115"/>
      <c r="J75" s="115"/>
      <c r="K75" s="115"/>
      <c r="L75" s="115"/>
      <c r="M75" s="115"/>
      <c r="N75" s="174">
        <f t="shared" si="0"/>
        <v>0</v>
      </c>
      <c r="O75" s="175">
        <f t="shared" si="1"/>
        <v>0</v>
      </c>
      <c r="P75" s="113"/>
      <c r="Q75" s="113"/>
      <c r="R75" s="113"/>
      <c r="S75" s="113"/>
      <c r="T75" s="113"/>
      <c r="U75" s="113"/>
      <c r="V75" s="112"/>
      <c r="W75" s="121"/>
      <c r="X75" s="121"/>
      <c r="Y75" s="121"/>
      <c r="Z75" s="121"/>
    </row>
    <row r="76" spans="1:26" ht="26.25" customHeight="1" x14ac:dyDescent="0.2">
      <c r="A76" s="87"/>
      <c r="B76" s="111" t="str">
        <f t="array" aca="1" ref="B76" ca="1">IFERROR(IMAGE(INDEX(Poke_Ref!$C$2:$C$745, MATCH(C76, Poke_Ref!$B$2:$B$745,0)), 3), "")</f>
        <v/>
      </c>
      <c r="C76" s="172"/>
      <c r="D76" s="173"/>
      <c r="E76" s="172"/>
      <c r="F76" s="172"/>
      <c r="G76" s="172"/>
      <c r="H76" s="115"/>
      <c r="I76" s="115"/>
      <c r="J76" s="115"/>
      <c r="K76" s="115"/>
      <c r="L76" s="115"/>
      <c r="M76" s="115"/>
      <c r="N76" s="174">
        <f t="shared" si="0"/>
        <v>0</v>
      </c>
      <c r="O76" s="175">
        <f t="shared" si="1"/>
        <v>0</v>
      </c>
      <c r="P76" s="113"/>
      <c r="Q76" s="113"/>
      <c r="R76" s="113"/>
      <c r="S76" s="113"/>
      <c r="T76" s="113"/>
      <c r="U76" s="113"/>
      <c r="V76" s="112"/>
      <c r="W76" s="121"/>
      <c r="X76" s="121"/>
      <c r="Y76" s="121"/>
      <c r="Z76" s="121"/>
    </row>
    <row r="77" spans="1:26" ht="26.25" customHeight="1" x14ac:dyDescent="0.2">
      <c r="A77" s="87"/>
      <c r="B77" s="111" t="str">
        <f t="array" aca="1" ref="B77" ca="1">IFERROR(IMAGE(INDEX(Poke_Ref!$C$2:$C$745, MATCH(C77, Poke_Ref!$B$2:$B$745,0)), 3), "")</f>
        <v/>
      </c>
      <c r="C77" s="172"/>
      <c r="D77" s="173"/>
      <c r="E77" s="172"/>
      <c r="F77" s="172"/>
      <c r="G77" s="172"/>
      <c r="H77" s="115"/>
      <c r="I77" s="115"/>
      <c r="J77" s="115"/>
      <c r="K77" s="115"/>
      <c r="L77" s="115"/>
      <c r="M77" s="115"/>
      <c r="N77" s="174">
        <f t="shared" si="0"/>
        <v>0</v>
      </c>
      <c r="O77" s="175">
        <f t="shared" si="1"/>
        <v>0</v>
      </c>
      <c r="P77" s="113"/>
      <c r="Q77" s="113"/>
      <c r="R77" s="113"/>
      <c r="S77" s="113"/>
      <c r="T77" s="113"/>
      <c r="U77" s="113"/>
      <c r="V77" s="112"/>
      <c r="W77" s="121"/>
      <c r="X77" s="121"/>
      <c r="Y77" s="121"/>
      <c r="Z77" s="121"/>
    </row>
    <row r="78" spans="1:26" ht="26.25" customHeight="1" x14ac:dyDescent="0.2">
      <c r="A78" s="87"/>
      <c r="B78" s="111" t="str">
        <f t="array" aca="1" ref="B78" ca="1">IFERROR(IMAGE(INDEX(Poke_Ref!$C$2:$C$745, MATCH(C78, Poke_Ref!$B$2:$B$745,0)), 3), "")</f>
        <v/>
      </c>
      <c r="C78" s="172"/>
      <c r="D78" s="173"/>
      <c r="E78" s="172"/>
      <c r="F78" s="172"/>
      <c r="G78" s="172"/>
      <c r="H78" s="115"/>
      <c r="I78" s="115"/>
      <c r="J78" s="115"/>
      <c r="K78" s="115"/>
      <c r="L78" s="115"/>
      <c r="M78" s="115"/>
      <c r="N78" s="174">
        <f t="shared" si="0"/>
        <v>0</v>
      </c>
      <c r="O78" s="175">
        <f t="shared" si="1"/>
        <v>0</v>
      </c>
      <c r="P78" s="113"/>
      <c r="Q78" s="113"/>
      <c r="R78" s="113"/>
      <c r="S78" s="113"/>
      <c r="T78" s="113"/>
      <c r="U78" s="113"/>
      <c r="V78" s="112"/>
      <c r="W78" s="121"/>
      <c r="X78" s="121"/>
      <c r="Y78" s="121"/>
      <c r="Z78" s="121"/>
    </row>
    <row r="79" spans="1:26" ht="26.25" customHeight="1" x14ac:dyDescent="0.2">
      <c r="A79" s="87"/>
      <c r="B79" s="111" t="str">
        <f t="array" aca="1" ref="B79" ca="1">IFERROR(IMAGE(INDEX(Poke_Ref!$C$2:$C$745, MATCH(C79, Poke_Ref!$B$2:$B$745,0)), 3), "")</f>
        <v/>
      </c>
      <c r="C79" s="172"/>
      <c r="D79" s="173"/>
      <c r="E79" s="172"/>
      <c r="F79" s="172"/>
      <c r="G79" s="172"/>
      <c r="H79" s="115"/>
      <c r="I79" s="115"/>
      <c r="J79" s="115"/>
      <c r="K79" s="115"/>
      <c r="L79" s="115"/>
      <c r="M79" s="115"/>
      <c r="N79" s="174">
        <f t="shared" si="0"/>
        <v>0</v>
      </c>
      <c r="O79" s="175">
        <f t="shared" si="1"/>
        <v>0</v>
      </c>
      <c r="P79" s="113"/>
      <c r="Q79" s="113"/>
      <c r="R79" s="113"/>
      <c r="S79" s="113"/>
      <c r="T79" s="113"/>
      <c r="U79" s="113"/>
      <c r="V79" s="112"/>
      <c r="W79" s="121"/>
      <c r="X79" s="121"/>
      <c r="Y79" s="121"/>
      <c r="Z79" s="121"/>
    </row>
    <row r="80" spans="1:26" ht="26.25" customHeight="1" x14ac:dyDescent="0.2">
      <c r="A80" s="87"/>
      <c r="B80" s="111" t="str">
        <f t="array" aca="1" ref="B80" ca="1">IFERROR(IMAGE(INDEX(Poke_Ref!$C$2:$C$745, MATCH(C80, Poke_Ref!$B$2:$B$745,0)), 3), "")</f>
        <v/>
      </c>
      <c r="C80" s="172"/>
      <c r="D80" s="173"/>
      <c r="E80" s="172"/>
      <c r="F80" s="172"/>
      <c r="G80" s="172"/>
      <c r="H80" s="115"/>
      <c r="I80" s="115"/>
      <c r="J80" s="115"/>
      <c r="K80" s="115"/>
      <c r="L80" s="115"/>
      <c r="M80" s="115"/>
      <c r="N80" s="174">
        <f t="shared" si="0"/>
        <v>0</v>
      </c>
      <c r="O80" s="175">
        <f t="shared" si="1"/>
        <v>0</v>
      </c>
      <c r="P80" s="113"/>
      <c r="Q80" s="113"/>
      <c r="R80" s="113"/>
      <c r="S80" s="113"/>
      <c r="T80" s="113"/>
      <c r="U80" s="113"/>
      <c r="V80" s="112"/>
      <c r="W80" s="121"/>
      <c r="X80" s="121"/>
      <c r="Y80" s="121"/>
      <c r="Z80" s="121"/>
    </row>
    <row r="81" spans="1:26" ht="26.25" customHeight="1" x14ac:dyDescent="0.2">
      <c r="A81" s="87"/>
      <c r="B81" s="111" t="str">
        <f t="array" aca="1" ref="B81" ca="1">IFERROR(IMAGE(INDEX(Poke_Ref!$C$2:$C$745, MATCH(C81, Poke_Ref!$B$2:$B$745,0)), 3), "")</f>
        <v/>
      </c>
      <c r="C81" s="172"/>
      <c r="D81" s="173"/>
      <c r="E81" s="172"/>
      <c r="F81" s="172"/>
      <c r="G81" s="172"/>
      <c r="H81" s="115"/>
      <c r="I81" s="115"/>
      <c r="J81" s="115"/>
      <c r="K81" s="115"/>
      <c r="L81" s="115"/>
      <c r="M81" s="115"/>
      <c r="N81" s="174">
        <f t="shared" si="0"/>
        <v>0</v>
      </c>
      <c r="O81" s="175">
        <f t="shared" si="1"/>
        <v>0</v>
      </c>
      <c r="P81" s="113"/>
      <c r="Q81" s="113"/>
      <c r="R81" s="113"/>
      <c r="S81" s="113"/>
      <c r="T81" s="113"/>
      <c r="U81" s="113"/>
      <c r="V81" s="112"/>
      <c r="W81" s="121"/>
      <c r="X81" s="121"/>
      <c r="Y81" s="121"/>
      <c r="Z81" s="121"/>
    </row>
    <row r="82" spans="1:26" ht="26.25" customHeight="1" x14ac:dyDescent="0.2">
      <c r="A82" s="87"/>
      <c r="B82" s="111" t="str">
        <f t="array" aca="1" ref="B82" ca="1">IFERROR(IMAGE(INDEX(Poke_Ref!$C$2:$C$745, MATCH(C82, Poke_Ref!$B$2:$B$745,0)), 3), "")</f>
        <v/>
      </c>
      <c r="C82" s="172"/>
      <c r="D82" s="173"/>
      <c r="E82" s="172"/>
      <c r="F82" s="172"/>
      <c r="G82" s="172"/>
      <c r="H82" s="115"/>
      <c r="I82" s="115"/>
      <c r="J82" s="115"/>
      <c r="K82" s="115"/>
      <c r="L82" s="115"/>
      <c r="M82" s="115"/>
      <c r="N82" s="174">
        <f t="shared" si="0"/>
        <v>0</v>
      </c>
      <c r="O82" s="175">
        <f t="shared" si="1"/>
        <v>0</v>
      </c>
      <c r="P82" s="113"/>
      <c r="Q82" s="113"/>
      <c r="R82" s="113"/>
      <c r="S82" s="113"/>
      <c r="T82" s="113"/>
      <c r="U82" s="113"/>
      <c r="V82" s="112"/>
      <c r="W82" s="121"/>
      <c r="X82" s="121"/>
      <c r="Y82" s="121"/>
      <c r="Z82" s="121"/>
    </row>
    <row r="83" spans="1:26" ht="26.25" customHeight="1" x14ac:dyDescent="0.2">
      <c r="A83" s="87"/>
      <c r="B83" s="111" t="str">
        <f t="array" aca="1" ref="B83" ca="1">IFERROR(IMAGE(INDEX(Poke_Ref!$C$2:$C$745, MATCH(C83, Poke_Ref!$B$2:$B$745,0)), 3), "")</f>
        <v/>
      </c>
      <c r="C83" s="172"/>
      <c r="D83" s="173"/>
      <c r="E83" s="172"/>
      <c r="F83" s="172"/>
      <c r="G83" s="172"/>
      <c r="H83" s="115"/>
      <c r="I83" s="115"/>
      <c r="J83" s="115"/>
      <c r="K83" s="115"/>
      <c r="L83" s="115"/>
      <c r="M83" s="115"/>
      <c r="N83" s="174">
        <f t="shared" si="0"/>
        <v>0</v>
      </c>
      <c r="O83" s="175">
        <f t="shared" si="1"/>
        <v>0</v>
      </c>
      <c r="P83" s="113"/>
      <c r="Q83" s="113"/>
      <c r="R83" s="113"/>
      <c r="S83" s="113"/>
      <c r="T83" s="113"/>
      <c r="U83" s="113"/>
      <c r="V83" s="112"/>
      <c r="W83" s="121"/>
      <c r="X83" s="121"/>
      <c r="Y83" s="121"/>
      <c r="Z83" s="121"/>
    </row>
    <row r="84" spans="1:26" ht="26.25" customHeight="1" x14ac:dyDescent="0.2">
      <c r="A84" s="87"/>
      <c r="B84" s="111" t="str">
        <f t="array" aca="1" ref="B84" ca="1">IFERROR(IMAGE(INDEX(Poke_Ref!$C$2:$C$745, MATCH(C84, Poke_Ref!$B$2:$B$745,0)), 3), "")</f>
        <v/>
      </c>
      <c r="C84" s="172"/>
      <c r="D84" s="173"/>
      <c r="E84" s="172"/>
      <c r="F84" s="172"/>
      <c r="G84" s="172"/>
      <c r="H84" s="115"/>
      <c r="I84" s="115"/>
      <c r="J84" s="115"/>
      <c r="K84" s="115"/>
      <c r="L84" s="115"/>
      <c r="M84" s="115"/>
      <c r="N84" s="174">
        <f t="shared" si="0"/>
        <v>0</v>
      </c>
      <c r="O84" s="175">
        <f t="shared" si="1"/>
        <v>0</v>
      </c>
      <c r="P84" s="113"/>
      <c r="Q84" s="113"/>
      <c r="R84" s="113"/>
      <c r="S84" s="113"/>
      <c r="T84" s="113"/>
      <c r="U84" s="113"/>
      <c r="V84" s="112"/>
      <c r="W84" s="121"/>
      <c r="X84" s="121"/>
      <c r="Y84" s="121"/>
      <c r="Z84" s="121"/>
    </row>
    <row r="85" spans="1:26" ht="26.25" customHeight="1" x14ac:dyDescent="0.2">
      <c r="A85" s="87"/>
      <c r="B85" s="111" t="str">
        <f t="array" aca="1" ref="B85" ca="1">IFERROR(IMAGE(INDEX(Poke_Ref!$C$2:$C$745, MATCH(C85, Poke_Ref!$B$2:$B$745,0)), 3), "")</f>
        <v/>
      </c>
      <c r="C85" s="172"/>
      <c r="D85" s="173"/>
      <c r="E85" s="172"/>
      <c r="F85" s="172"/>
      <c r="G85" s="172"/>
      <c r="H85" s="115"/>
      <c r="I85" s="115"/>
      <c r="J85" s="115"/>
      <c r="K85" s="115"/>
      <c r="L85" s="115"/>
      <c r="M85" s="115"/>
      <c r="N85" s="174">
        <f t="shared" si="0"/>
        <v>0</v>
      </c>
      <c r="O85" s="175">
        <f t="shared" si="1"/>
        <v>0</v>
      </c>
      <c r="P85" s="113"/>
      <c r="Q85" s="113"/>
      <c r="R85" s="113"/>
      <c r="S85" s="113"/>
      <c r="T85" s="113"/>
      <c r="U85" s="113"/>
      <c r="V85" s="112"/>
      <c r="W85" s="121"/>
      <c r="X85" s="121"/>
      <c r="Y85" s="121"/>
      <c r="Z85" s="121"/>
    </row>
    <row r="86" spans="1:26" ht="26.25" customHeight="1" x14ac:dyDescent="0.2">
      <c r="A86" s="87"/>
      <c r="B86" s="111" t="str">
        <f t="array" aca="1" ref="B86" ca="1">IFERROR(IMAGE(INDEX(Poke_Ref!$C$2:$C$745, MATCH(C86, Poke_Ref!$B$2:$B$745,0)), 3), "")</f>
        <v/>
      </c>
      <c r="C86" s="172"/>
      <c r="D86" s="173"/>
      <c r="E86" s="172"/>
      <c r="F86" s="172"/>
      <c r="G86" s="172"/>
      <c r="H86" s="115"/>
      <c r="I86" s="115"/>
      <c r="J86" s="115"/>
      <c r="K86" s="115"/>
      <c r="L86" s="115"/>
      <c r="M86" s="115"/>
      <c r="N86" s="174">
        <f t="shared" si="0"/>
        <v>0</v>
      </c>
      <c r="O86" s="175">
        <f t="shared" si="1"/>
        <v>0</v>
      </c>
      <c r="P86" s="113"/>
      <c r="Q86" s="113"/>
      <c r="R86" s="113"/>
      <c r="S86" s="113"/>
      <c r="T86" s="113"/>
      <c r="U86" s="113"/>
      <c r="V86" s="112"/>
      <c r="W86" s="121"/>
      <c r="X86" s="121"/>
      <c r="Y86" s="121"/>
      <c r="Z86" s="121"/>
    </row>
    <row r="87" spans="1:26" ht="26.25" customHeight="1" x14ac:dyDescent="0.2">
      <c r="A87" s="87"/>
      <c r="B87" s="111" t="str">
        <f t="array" aca="1" ref="B87" ca="1">IFERROR(IMAGE(INDEX(Poke_Ref!$C$2:$C$745, MATCH(C87, Poke_Ref!$B$2:$B$745,0)), 3), "")</f>
        <v/>
      </c>
      <c r="C87" s="172"/>
      <c r="D87" s="173"/>
      <c r="E87" s="172"/>
      <c r="F87" s="172"/>
      <c r="G87" s="172"/>
      <c r="H87" s="115"/>
      <c r="I87" s="115"/>
      <c r="J87" s="115"/>
      <c r="K87" s="115"/>
      <c r="L87" s="115"/>
      <c r="M87" s="115"/>
      <c r="N87" s="174">
        <f t="shared" si="0"/>
        <v>0</v>
      </c>
      <c r="O87" s="175">
        <f t="shared" si="1"/>
        <v>0</v>
      </c>
      <c r="P87" s="113"/>
      <c r="Q87" s="113"/>
      <c r="R87" s="113"/>
      <c r="S87" s="113"/>
      <c r="T87" s="113"/>
      <c r="U87" s="113"/>
      <c r="V87" s="112"/>
      <c r="W87" s="121"/>
      <c r="X87" s="121"/>
      <c r="Y87" s="121"/>
      <c r="Z87" s="121"/>
    </row>
    <row r="88" spans="1:26" ht="26.25" customHeight="1" x14ac:dyDescent="0.2">
      <c r="A88" s="87"/>
      <c r="B88" s="111" t="str">
        <f t="array" aca="1" ref="B88" ca="1">IFERROR(IMAGE(INDEX(Poke_Ref!$C$2:$C$745, MATCH(C88, Poke_Ref!$B$2:$B$745,0)), 3), "")</f>
        <v/>
      </c>
      <c r="C88" s="172"/>
      <c r="D88" s="173"/>
      <c r="E88" s="172"/>
      <c r="F88" s="172"/>
      <c r="G88" s="172"/>
      <c r="H88" s="115"/>
      <c r="I88" s="115"/>
      <c r="J88" s="115"/>
      <c r="K88" s="115"/>
      <c r="L88" s="115"/>
      <c r="M88" s="115"/>
      <c r="N88" s="174">
        <f t="shared" si="0"/>
        <v>0</v>
      </c>
      <c r="O88" s="175">
        <f t="shared" si="1"/>
        <v>0</v>
      </c>
      <c r="P88" s="113"/>
      <c r="Q88" s="113"/>
      <c r="R88" s="113"/>
      <c r="S88" s="113"/>
      <c r="T88" s="113"/>
      <c r="U88" s="113"/>
      <c r="V88" s="112"/>
      <c r="W88" s="121"/>
      <c r="X88" s="121"/>
      <c r="Y88" s="121"/>
      <c r="Z88" s="121"/>
    </row>
    <row r="89" spans="1:26" ht="26.25" customHeight="1" x14ac:dyDescent="0.2">
      <c r="A89" s="87"/>
      <c r="B89" s="111" t="str">
        <f t="array" aca="1" ref="B89" ca="1">IFERROR(IMAGE(INDEX(Poke_Ref!$C$2:$C$745, MATCH(C89, Poke_Ref!$B$2:$B$745,0)), 3), "")</f>
        <v/>
      </c>
      <c r="C89" s="172"/>
      <c r="D89" s="173"/>
      <c r="E89" s="172"/>
      <c r="F89" s="172"/>
      <c r="G89" s="172"/>
      <c r="H89" s="115"/>
      <c r="I89" s="115"/>
      <c r="J89" s="115"/>
      <c r="K89" s="115"/>
      <c r="L89" s="115"/>
      <c r="M89" s="115"/>
      <c r="N89" s="174">
        <f t="shared" si="0"/>
        <v>0</v>
      </c>
      <c r="O89" s="175">
        <f t="shared" si="1"/>
        <v>0</v>
      </c>
      <c r="P89" s="113"/>
      <c r="Q89" s="113"/>
      <c r="R89" s="113"/>
      <c r="S89" s="113"/>
      <c r="T89" s="113"/>
      <c r="U89" s="113"/>
      <c r="V89" s="112"/>
      <c r="W89" s="121"/>
      <c r="X89" s="121"/>
      <c r="Y89" s="121"/>
      <c r="Z89" s="121"/>
    </row>
    <row r="90" spans="1:26" ht="26.25" customHeight="1" x14ac:dyDescent="0.2">
      <c r="A90" s="87"/>
      <c r="B90" s="111" t="str">
        <f t="array" aca="1" ref="B90" ca="1">IFERROR(IMAGE(INDEX(Poke_Ref!$C$2:$C$745, MATCH(C90, Poke_Ref!$B$2:$B$745,0)), 3), "")</f>
        <v/>
      </c>
      <c r="C90" s="172"/>
      <c r="D90" s="173"/>
      <c r="E90" s="172"/>
      <c r="F90" s="172"/>
      <c r="G90" s="172"/>
      <c r="H90" s="115"/>
      <c r="I90" s="115"/>
      <c r="J90" s="115"/>
      <c r="K90" s="115"/>
      <c r="L90" s="115"/>
      <c r="M90" s="115"/>
      <c r="N90" s="174">
        <f t="shared" si="0"/>
        <v>0</v>
      </c>
      <c r="O90" s="175">
        <f t="shared" si="1"/>
        <v>0</v>
      </c>
      <c r="P90" s="113"/>
      <c r="Q90" s="113"/>
      <c r="R90" s="113"/>
      <c r="S90" s="113"/>
      <c r="T90" s="113"/>
      <c r="U90" s="113"/>
      <c r="V90" s="112"/>
      <c r="W90" s="121"/>
      <c r="X90" s="121"/>
      <c r="Y90" s="121"/>
      <c r="Z90" s="121"/>
    </row>
    <row r="91" spans="1:26" ht="26.25" customHeight="1" x14ac:dyDescent="0.2">
      <c r="A91" s="87"/>
      <c r="B91" s="111" t="str">
        <f t="array" aca="1" ref="B91" ca="1">IFERROR(IMAGE(INDEX(Poke_Ref!$C$2:$C$745, MATCH(C91, Poke_Ref!$B$2:$B$745,0)), 3), "")</f>
        <v/>
      </c>
      <c r="C91" s="172"/>
      <c r="D91" s="173"/>
      <c r="E91" s="172"/>
      <c r="F91" s="172"/>
      <c r="G91" s="172"/>
      <c r="H91" s="115"/>
      <c r="I91" s="115"/>
      <c r="J91" s="115"/>
      <c r="K91" s="115"/>
      <c r="L91" s="115"/>
      <c r="M91" s="115"/>
      <c r="N91" s="174">
        <f t="shared" si="0"/>
        <v>0</v>
      </c>
      <c r="O91" s="175">
        <f t="shared" si="1"/>
        <v>0</v>
      </c>
      <c r="P91" s="113"/>
      <c r="Q91" s="113"/>
      <c r="R91" s="113"/>
      <c r="S91" s="113"/>
      <c r="T91" s="113"/>
      <c r="U91" s="113"/>
      <c r="V91" s="112"/>
      <c r="W91" s="121"/>
      <c r="X91" s="121"/>
      <c r="Y91" s="121"/>
      <c r="Z91" s="121"/>
    </row>
    <row r="92" spans="1:26" ht="26.25" customHeight="1" x14ac:dyDescent="0.2">
      <c r="A92" s="87"/>
      <c r="B92" s="111" t="str">
        <f t="array" aca="1" ref="B92" ca="1">IFERROR(IMAGE(INDEX(Poke_Ref!$C$2:$C$745, MATCH(C92, Poke_Ref!$B$2:$B$745,0)), 3), "")</f>
        <v/>
      </c>
      <c r="C92" s="172"/>
      <c r="D92" s="173"/>
      <c r="E92" s="172"/>
      <c r="F92" s="172"/>
      <c r="G92" s="172"/>
      <c r="H92" s="115"/>
      <c r="I92" s="115"/>
      <c r="J92" s="115"/>
      <c r="K92" s="115"/>
      <c r="L92" s="115"/>
      <c r="M92" s="115"/>
      <c r="N92" s="174">
        <f t="shared" si="0"/>
        <v>0</v>
      </c>
      <c r="O92" s="175">
        <f t="shared" si="1"/>
        <v>0</v>
      </c>
      <c r="P92" s="113"/>
      <c r="Q92" s="113"/>
      <c r="R92" s="113"/>
      <c r="S92" s="113"/>
      <c r="T92" s="113"/>
      <c r="U92" s="113"/>
      <c r="V92" s="112"/>
      <c r="W92" s="121"/>
      <c r="X92" s="121"/>
      <c r="Y92" s="121"/>
      <c r="Z92" s="121"/>
    </row>
    <row r="93" spans="1:26" ht="26.25" customHeight="1" x14ac:dyDescent="0.2">
      <c r="A93" s="87"/>
      <c r="B93" s="111" t="str">
        <f t="array" aca="1" ref="B93" ca="1">IFERROR(IMAGE(INDEX(Poke_Ref!$C$2:$C$745, MATCH(C93, Poke_Ref!$B$2:$B$745,0)), 3), "")</f>
        <v/>
      </c>
      <c r="C93" s="172"/>
      <c r="D93" s="173"/>
      <c r="E93" s="172"/>
      <c r="F93" s="172"/>
      <c r="G93" s="172"/>
      <c r="H93" s="115"/>
      <c r="I93" s="115"/>
      <c r="J93" s="115"/>
      <c r="K93" s="115"/>
      <c r="L93" s="115"/>
      <c r="M93" s="115"/>
      <c r="N93" s="174">
        <f t="shared" si="0"/>
        <v>0</v>
      </c>
      <c r="O93" s="175">
        <f t="shared" si="1"/>
        <v>0</v>
      </c>
      <c r="P93" s="113"/>
      <c r="Q93" s="113"/>
      <c r="R93" s="113"/>
      <c r="S93" s="113"/>
      <c r="T93" s="113"/>
      <c r="U93" s="113"/>
      <c r="V93" s="112"/>
      <c r="W93" s="121"/>
      <c r="X93" s="121"/>
      <c r="Y93" s="121"/>
      <c r="Z93" s="121"/>
    </row>
    <row r="94" spans="1:26" ht="26.25" customHeight="1" x14ac:dyDescent="0.2">
      <c r="A94" s="87"/>
      <c r="B94" s="111" t="str">
        <f t="array" aca="1" ref="B94" ca="1">IFERROR(IMAGE(INDEX(Poke_Ref!$C$2:$C$745, MATCH(C94, Poke_Ref!$B$2:$B$745,0)), 3), "")</f>
        <v/>
      </c>
      <c r="C94" s="172"/>
      <c r="D94" s="173"/>
      <c r="E94" s="172"/>
      <c r="F94" s="172"/>
      <c r="G94" s="172"/>
      <c r="H94" s="115"/>
      <c r="I94" s="115"/>
      <c r="J94" s="115"/>
      <c r="K94" s="115"/>
      <c r="L94" s="115"/>
      <c r="M94" s="115"/>
      <c r="N94" s="174">
        <f t="shared" si="0"/>
        <v>0</v>
      </c>
      <c r="O94" s="175">
        <f t="shared" si="1"/>
        <v>0</v>
      </c>
      <c r="P94" s="113"/>
      <c r="Q94" s="113"/>
      <c r="R94" s="113"/>
      <c r="S94" s="113"/>
      <c r="T94" s="113"/>
      <c r="U94" s="113"/>
      <c r="V94" s="112"/>
      <c r="W94" s="121"/>
      <c r="X94" s="121"/>
      <c r="Y94" s="121"/>
      <c r="Z94" s="121"/>
    </row>
    <row r="95" spans="1:26" ht="26.25" customHeight="1" x14ac:dyDescent="0.2">
      <c r="A95" s="87"/>
      <c r="B95" s="111" t="str">
        <f t="array" aca="1" ref="B95" ca="1">IFERROR(IMAGE(INDEX(Poke_Ref!$C$2:$C$745, MATCH(C95, Poke_Ref!$B$2:$B$745,0)), 3), "")</f>
        <v/>
      </c>
      <c r="C95" s="172"/>
      <c r="D95" s="173"/>
      <c r="E95" s="172"/>
      <c r="F95" s="172"/>
      <c r="G95" s="172"/>
      <c r="H95" s="115"/>
      <c r="I95" s="115"/>
      <c r="J95" s="115"/>
      <c r="K95" s="115"/>
      <c r="L95" s="115"/>
      <c r="M95" s="115"/>
      <c r="N95" s="174">
        <f t="shared" si="0"/>
        <v>0</v>
      </c>
      <c r="O95" s="175">
        <f t="shared" si="1"/>
        <v>0</v>
      </c>
      <c r="P95" s="113"/>
      <c r="Q95" s="113"/>
      <c r="R95" s="113"/>
      <c r="S95" s="113"/>
      <c r="T95" s="113"/>
      <c r="U95" s="113"/>
      <c r="V95" s="112"/>
      <c r="W95" s="121"/>
      <c r="X95" s="121"/>
      <c r="Y95" s="121"/>
      <c r="Z95" s="121"/>
    </row>
    <row r="96" spans="1:26" ht="26.25" customHeight="1" x14ac:dyDescent="0.2">
      <c r="A96" s="87"/>
      <c r="B96" s="111" t="str">
        <f t="array" aca="1" ref="B96" ca="1">IFERROR(IMAGE(INDEX(Poke_Ref!$C$2:$C$745, MATCH(C96, Poke_Ref!$B$2:$B$745,0)), 3), "")</f>
        <v/>
      </c>
      <c r="C96" s="172"/>
      <c r="D96" s="173"/>
      <c r="E96" s="172"/>
      <c r="F96" s="172"/>
      <c r="G96" s="172"/>
      <c r="H96" s="115"/>
      <c r="I96" s="115"/>
      <c r="J96" s="115"/>
      <c r="K96" s="115"/>
      <c r="L96" s="115"/>
      <c r="M96" s="115"/>
      <c r="N96" s="174">
        <f t="shared" si="0"/>
        <v>0</v>
      </c>
      <c r="O96" s="175">
        <f t="shared" si="1"/>
        <v>0</v>
      </c>
      <c r="P96" s="113"/>
      <c r="Q96" s="113"/>
      <c r="R96" s="113"/>
      <c r="S96" s="113"/>
      <c r="T96" s="113"/>
      <c r="U96" s="113"/>
      <c r="V96" s="112"/>
      <c r="W96" s="121"/>
      <c r="X96" s="121"/>
      <c r="Y96" s="121"/>
      <c r="Z96" s="121"/>
    </row>
    <row r="97" spans="1:26" ht="26.25" customHeight="1" x14ac:dyDescent="0.2">
      <c r="A97" s="87"/>
      <c r="B97" s="111" t="str">
        <f t="array" aca="1" ref="B97" ca="1">IFERROR(IMAGE(INDEX(Poke_Ref!$C$2:$C$745, MATCH(C97, Poke_Ref!$B$2:$B$745,0)), 3), "")</f>
        <v/>
      </c>
      <c r="C97" s="172"/>
      <c r="D97" s="173"/>
      <c r="E97" s="172"/>
      <c r="F97" s="172"/>
      <c r="G97" s="172"/>
      <c r="H97" s="115"/>
      <c r="I97" s="115"/>
      <c r="J97" s="115"/>
      <c r="K97" s="115"/>
      <c r="L97" s="115"/>
      <c r="M97" s="115"/>
      <c r="N97" s="174">
        <f t="shared" si="0"/>
        <v>0</v>
      </c>
      <c r="O97" s="175">
        <f t="shared" si="1"/>
        <v>0</v>
      </c>
      <c r="P97" s="113"/>
      <c r="Q97" s="113"/>
      <c r="R97" s="113"/>
      <c r="S97" s="113"/>
      <c r="T97" s="113"/>
      <c r="U97" s="113"/>
      <c r="V97" s="112"/>
      <c r="W97" s="121"/>
      <c r="X97" s="121"/>
      <c r="Y97" s="121"/>
      <c r="Z97" s="121"/>
    </row>
    <row r="98" spans="1:26" ht="26.25" customHeight="1" x14ac:dyDescent="0.2">
      <c r="A98" s="87"/>
      <c r="B98" s="111" t="str">
        <f t="array" aca="1" ref="B98" ca="1">IFERROR(IMAGE(INDEX(Poke_Ref!$C$2:$C$745, MATCH(C98, Poke_Ref!$B$2:$B$745,0)), 3), "")</f>
        <v/>
      </c>
      <c r="C98" s="172"/>
      <c r="D98" s="173"/>
      <c r="E98" s="172"/>
      <c r="F98" s="172"/>
      <c r="G98" s="172"/>
      <c r="H98" s="115"/>
      <c r="I98" s="115"/>
      <c r="J98" s="115"/>
      <c r="K98" s="115"/>
      <c r="L98" s="115"/>
      <c r="M98" s="115"/>
      <c r="N98" s="174">
        <f t="shared" si="0"/>
        <v>0</v>
      </c>
      <c r="O98" s="175">
        <f t="shared" si="1"/>
        <v>0</v>
      </c>
      <c r="P98" s="113"/>
      <c r="Q98" s="113"/>
      <c r="R98" s="113"/>
      <c r="S98" s="113"/>
      <c r="T98" s="113"/>
      <c r="U98" s="113"/>
      <c r="V98" s="112"/>
      <c r="W98" s="121"/>
      <c r="X98" s="121"/>
      <c r="Y98" s="121"/>
      <c r="Z98" s="121"/>
    </row>
    <row r="99" spans="1:26" ht="26.25" customHeight="1" x14ac:dyDescent="0.2">
      <c r="A99" s="87"/>
      <c r="B99" s="111" t="str">
        <f t="array" aca="1" ref="B99" ca="1">IFERROR(IMAGE(INDEX(Poke_Ref!$C$2:$C$745, MATCH(C99, Poke_Ref!$B$2:$B$745,0)), 3), "")</f>
        <v/>
      </c>
      <c r="C99" s="172"/>
      <c r="D99" s="173"/>
      <c r="E99" s="172"/>
      <c r="F99" s="172"/>
      <c r="G99" s="172"/>
      <c r="H99" s="115"/>
      <c r="I99" s="115"/>
      <c r="J99" s="115"/>
      <c r="K99" s="115"/>
      <c r="L99" s="115"/>
      <c r="M99" s="115"/>
      <c r="N99" s="174">
        <f t="shared" si="0"/>
        <v>0</v>
      </c>
      <c r="O99" s="175">
        <f t="shared" si="1"/>
        <v>0</v>
      </c>
      <c r="P99" s="113"/>
      <c r="Q99" s="113"/>
      <c r="R99" s="113"/>
      <c r="S99" s="113"/>
      <c r="T99" s="113"/>
      <c r="U99" s="113"/>
      <c r="V99" s="112"/>
      <c r="W99" s="121"/>
      <c r="X99" s="121"/>
      <c r="Y99" s="121"/>
      <c r="Z99" s="121"/>
    </row>
    <row r="100" spans="1:26" ht="26.25" customHeight="1" x14ac:dyDescent="0.2">
      <c r="A100" s="87"/>
      <c r="B100" s="111" t="str">
        <f t="array" aca="1" ref="B100" ca="1">IFERROR(IMAGE(INDEX(Poke_Ref!$C$2:$C$745, MATCH(C100, Poke_Ref!$B$2:$B$745,0)), 3), "")</f>
        <v/>
      </c>
      <c r="C100" s="172"/>
      <c r="D100" s="173"/>
      <c r="E100" s="172"/>
      <c r="F100" s="172"/>
      <c r="G100" s="172"/>
      <c r="H100" s="115"/>
      <c r="I100" s="115"/>
      <c r="J100" s="115"/>
      <c r="K100" s="115"/>
      <c r="L100" s="115"/>
      <c r="M100" s="115"/>
      <c r="N100" s="174">
        <f t="shared" si="0"/>
        <v>0</v>
      </c>
      <c r="O100" s="175">
        <f t="shared" si="1"/>
        <v>0</v>
      </c>
      <c r="P100" s="113"/>
      <c r="Q100" s="113"/>
      <c r="R100" s="113"/>
      <c r="S100" s="113"/>
      <c r="T100" s="113"/>
      <c r="U100" s="113"/>
      <c r="V100" s="112"/>
      <c r="W100" s="121"/>
      <c r="X100" s="121"/>
      <c r="Y100" s="121"/>
      <c r="Z100" s="121"/>
    </row>
    <row r="101" spans="1:26" ht="26.25" customHeight="1" x14ac:dyDescent="0.2">
      <c r="A101" s="87"/>
      <c r="B101" s="111" t="str">
        <f t="array" aca="1" ref="B101" ca="1">IFERROR(IMAGE(INDEX(Poke_Ref!$C$2:$C$745, MATCH(C101, Poke_Ref!$B$2:$B$745,0)), 3), "")</f>
        <v/>
      </c>
      <c r="C101" s="172"/>
      <c r="D101" s="173"/>
      <c r="E101" s="172"/>
      <c r="F101" s="172"/>
      <c r="G101" s="172"/>
      <c r="H101" s="115"/>
      <c r="I101" s="115"/>
      <c r="J101" s="115"/>
      <c r="K101" s="115"/>
      <c r="L101" s="115"/>
      <c r="M101" s="115"/>
      <c r="N101" s="174">
        <f t="shared" si="0"/>
        <v>0</v>
      </c>
      <c r="O101" s="175">
        <f t="shared" si="1"/>
        <v>0</v>
      </c>
      <c r="P101" s="113"/>
      <c r="Q101" s="113"/>
      <c r="R101" s="113"/>
      <c r="S101" s="113"/>
      <c r="T101" s="113"/>
      <c r="U101" s="113"/>
      <c r="V101" s="112"/>
      <c r="W101" s="121"/>
      <c r="X101" s="121"/>
      <c r="Y101" s="121"/>
      <c r="Z101" s="121"/>
    </row>
    <row r="102" spans="1:26" ht="26.25" customHeight="1" x14ac:dyDescent="0.2">
      <c r="A102" s="87"/>
      <c r="B102" s="111" t="str">
        <f t="array" aca="1" ref="B102" ca="1">IFERROR(IMAGE(INDEX(Poke_Ref!$C$2:$C$745, MATCH(C102, Poke_Ref!$B$2:$B$745,0)), 3), "")</f>
        <v/>
      </c>
      <c r="C102" s="172"/>
      <c r="D102" s="173"/>
      <c r="E102" s="172"/>
      <c r="F102" s="172"/>
      <c r="G102" s="172"/>
      <c r="H102" s="115"/>
      <c r="I102" s="115"/>
      <c r="J102" s="115"/>
      <c r="K102" s="115"/>
      <c r="L102" s="115"/>
      <c r="M102" s="115"/>
      <c r="N102" s="174">
        <f t="shared" si="0"/>
        <v>0</v>
      </c>
      <c r="O102" s="175">
        <f t="shared" si="1"/>
        <v>0</v>
      </c>
      <c r="P102" s="113"/>
      <c r="Q102" s="113"/>
      <c r="R102" s="113"/>
      <c r="S102" s="113"/>
      <c r="T102" s="113"/>
      <c r="U102" s="113"/>
      <c r="V102" s="112"/>
      <c r="W102" s="121"/>
      <c r="X102" s="121"/>
      <c r="Y102" s="121"/>
      <c r="Z102" s="121"/>
    </row>
    <row r="103" spans="1:26" ht="26.25" customHeight="1" x14ac:dyDescent="0.2">
      <c r="A103" s="87"/>
      <c r="B103" s="111" t="str">
        <f t="array" aca="1" ref="B103" ca="1">IFERROR(IMAGE(INDEX(Poke_Ref!$C$2:$C$745, MATCH(C103, Poke_Ref!$B$2:$B$745,0)), 3), "")</f>
        <v/>
      </c>
      <c r="C103" s="172"/>
      <c r="D103" s="173"/>
      <c r="E103" s="172"/>
      <c r="F103" s="172"/>
      <c r="G103" s="172"/>
      <c r="H103" s="115"/>
      <c r="I103" s="115"/>
      <c r="J103" s="115"/>
      <c r="K103" s="115"/>
      <c r="L103" s="115"/>
      <c r="M103" s="115"/>
      <c r="N103" s="174">
        <f t="shared" si="0"/>
        <v>0</v>
      </c>
      <c r="O103" s="175">
        <f t="shared" si="1"/>
        <v>0</v>
      </c>
      <c r="P103" s="113"/>
      <c r="Q103" s="113"/>
      <c r="R103" s="113"/>
      <c r="S103" s="113"/>
      <c r="T103" s="113"/>
      <c r="U103" s="113"/>
      <c r="V103" s="112"/>
      <c r="W103" s="121"/>
      <c r="X103" s="121"/>
      <c r="Y103" s="121"/>
      <c r="Z103" s="121"/>
    </row>
    <row r="104" spans="1:26" ht="26.25" customHeight="1" x14ac:dyDescent="0.2">
      <c r="A104" s="87"/>
      <c r="B104" s="111" t="str">
        <f t="array" aca="1" ref="B104" ca="1">IFERROR(IMAGE(INDEX(Poke_Ref!$C$2:$C$745, MATCH(C104, Poke_Ref!$B$2:$B$745,0)), 3), "")</f>
        <v/>
      </c>
      <c r="C104" s="172"/>
      <c r="D104" s="173"/>
      <c r="E104" s="172"/>
      <c r="F104" s="172"/>
      <c r="G104" s="172"/>
      <c r="H104" s="115"/>
      <c r="I104" s="115"/>
      <c r="J104" s="115"/>
      <c r="K104" s="115"/>
      <c r="L104" s="115"/>
      <c r="M104" s="115"/>
      <c r="N104" s="174">
        <f t="shared" si="0"/>
        <v>0</v>
      </c>
      <c r="O104" s="175">
        <f t="shared" si="1"/>
        <v>0</v>
      </c>
      <c r="P104" s="113"/>
      <c r="Q104" s="113"/>
      <c r="R104" s="113"/>
      <c r="S104" s="113"/>
      <c r="T104" s="113"/>
      <c r="U104" s="113"/>
      <c r="V104" s="112"/>
      <c r="W104" s="121"/>
      <c r="X104" s="121"/>
      <c r="Y104" s="121"/>
      <c r="Z104" s="121"/>
    </row>
    <row r="105" spans="1:26" ht="26.25" customHeight="1" x14ac:dyDescent="0.2">
      <c r="A105" s="87"/>
      <c r="B105" s="111" t="str">
        <f t="array" aca="1" ref="B105" ca="1">IFERROR(IMAGE(INDEX(Poke_Ref!$C$2:$C$745, MATCH(C105, Poke_Ref!$B$2:$B$745,0)), 3), "")</f>
        <v/>
      </c>
      <c r="C105" s="172"/>
      <c r="D105" s="173"/>
      <c r="E105" s="172"/>
      <c r="F105" s="172"/>
      <c r="G105" s="172"/>
      <c r="H105" s="115"/>
      <c r="I105" s="115"/>
      <c r="J105" s="115"/>
      <c r="K105" s="115"/>
      <c r="L105" s="115"/>
      <c r="M105" s="115"/>
      <c r="N105" s="174">
        <f t="shared" si="0"/>
        <v>0</v>
      </c>
      <c r="O105" s="175">
        <f t="shared" si="1"/>
        <v>0</v>
      </c>
      <c r="P105" s="113"/>
      <c r="Q105" s="113"/>
      <c r="R105" s="113"/>
      <c r="S105" s="113"/>
      <c r="T105" s="113"/>
      <c r="U105" s="113"/>
      <c r="V105" s="112"/>
      <c r="W105" s="121"/>
      <c r="X105" s="121"/>
      <c r="Y105" s="121"/>
      <c r="Z105" s="121"/>
    </row>
    <row r="106" spans="1:26" ht="26.25" customHeight="1" x14ac:dyDescent="0.2">
      <c r="A106" s="87"/>
      <c r="B106" s="111" t="str">
        <f t="array" aca="1" ref="B106" ca="1">IFERROR(IMAGE(INDEX(Poke_Ref!$C$2:$C$745, MATCH(C106, Poke_Ref!$B$2:$B$745,0)), 3), "")</f>
        <v/>
      </c>
      <c r="C106" s="172"/>
      <c r="D106" s="173"/>
      <c r="E106" s="172"/>
      <c r="F106" s="172"/>
      <c r="G106" s="172"/>
      <c r="H106" s="115"/>
      <c r="I106" s="115"/>
      <c r="J106" s="115"/>
      <c r="K106" s="115"/>
      <c r="L106" s="115"/>
      <c r="M106" s="115"/>
      <c r="N106" s="174">
        <f t="shared" si="0"/>
        <v>0</v>
      </c>
      <c r="O106" s="175">
        <f t="shared" si="1"/>
        <v>0</v>
      </c>
      <c r="P106" s="113"/>
      <c r="Q106" s="113"/>
      <c r="R106" s="113"/>
      <c r="S106" s="113"/>
      <c r="T106" s="113"/>
      <c r="U106" s="113"/>
      <c r="V106" s="112"/>
      <c r="W106" s="121"/>
      <c r="X106" s="121"/>
      <c r="Y106" s="121"/>
      <c r="Z106" s="121"/>
    </row>
  </sheetData>
  <mergeCells count="4">
    <mergeCell ref="H4:M4"/>
    <mergeCell ref="P4:U4"/>
    <mergeCell ref="F2:L2"/>
    <mergeCell ref="B4:C4"/>
  </mergeCells>
  <conditionalFormatting sqref="D6:D106">
    <cfRule type="containsText" dxfId="226" priority="1" operator="containsText" text="♀">
      <formula>NOT(ISERROR(SEARCH(("♀"),(D6))))</formula>
    </cfRule>
  </conditionalFormatting>
  <conditionalFormatting sqref="D6:D106">
    <cfRule type="containsText" dxfId="225" priority="2" operator="containsText" text="♂">
      <formula>NOT(ISERROR(SEARCH(("♂"),(D6))))</formula>
    </cfRule>
  </conditionalFormatting>
  <conditionalFormatting sqref="N6:O106">
    <cfRule type="containsText" dxfId="224" priority="3" operator="containsText" text="0">
      <formula>NOT(ISERROR(SEARCH(("0"),(N6))))</formula>
    </cfRule>
  </conditionalFormatting>
  <conditionalFormatting sqref="N6:O106">
    <cfRule type="containsText" dxfId="223" priority="4" operator="containsText" text="1">
      <formula>NOT(ISERROR(SEARCH(("1"),(N6))))</formula>
    </cfRule>
  </conditionalFormatting>
  <conditionalFormatting sqref="N6:O106">
    <cfRule type="containsText" dxfId="222" priority="5" operator="containsText" text="2">
      <formula>NOT(ISERROR(SEARCH(("2"),(N6))))</formula>
    </cfRule>
  </conditionalFormatting>
  <conditionalFormatting sqref="N6:O106">
    <cfRule type="containsText" dxfId="221" priority="6" operator="containsText" text="3">
      <formula>NOT(ISERROR(SEARCH(("3"),(N6))))</formula>
    </cfRule>
  </conditionalFormatting>
  <conditionalFormatting sqref="N6:O106">
    <cfRule type="containsText" dxfId="220" priority="7" operator="containsText" text="4">
      <formula>NOT(ISERROR(SEARCH(("4"),(N6))))</formula>
    </cfRule>
  </conditionalFormatting>
  <conditionalFormatting sqref="N6:O106">
    <cfRule type="containsText" dxfId="219" priority="8" operator="containsText" text="5">
      <formula>NOT(ISERROR(SEARCH(("5"),(N6))))</formula>
    </cfRule>
  </conditionalFormatting>
  <conditionalFormatting sqref="N6:O106">
    <cfRule type="containsText" dxfId="218" priority="9" operator="containsText" text="6">
      <formula>NOT(ISERROR(SEARCH(("6"),(N6))))</formula>
    </cfRule>
  </conditionalFormatting>
  <conditionalFormatting sqref="H6:M106 P6:U6">
    <cfRule type="containsText" dxfId="217" priority="10" operator="containsText" text="x">
      <formula>NOT(ISERROR(SEARCH(("x"),(H6))))</formula>
    </cfRule>
  </conditionalFormatting>
  <conditionalFormatting sqref="H6:M106 P6:U6">
    <cfRule type="containsText" dxfId="216" priority="11" operator="containsText" text="0">
      <formula>NOT(ISERROR(SEARCH(("0"),(H6))))</formula>
    </cfRule>
  </conditionalFormatting>
  <conditionalFormatting sqref="H6:M106 P6:U6">
    <cfRule type="containsText" dxfId="215" priority="12" operator="containsText" text="31">
      <formula>NOT(ISERROR(SEARCH(("31"),(H6))))</formula>
    </cfRule>
  </conditionalFormatting>
  <dataValidations count="2">
    <dataValidation type="list" allowBlank="1" sqref="D6:D106" xr:uid="{00000000-0002-0000-0900-000000000000}">
      <formula1>"♂,⚪,♀"</formula1>
    </dataValidation>
    <dataValidation type="list" allowBlank="1" sqref="H6:M106" xr:uid="{00000000-0002-0000-0900-000005000000}">
      <formula1>"31,x,0"</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xr:uid="{00000000-0002-0000-0900-000001000000}">
          <x14:formula1>
            <xm:f>Natures_Ref!$D$3:$D$27</xm:f>
          </x14:formula1>
          <xm:sqref>G6:G106</xm:sqref>
        </x14:dataValidation>
        <x14:dataValidation type="list" allowBlank="1" xr:uid="{00000000-0002-0000-0900-000002000000}">
          <x14:formula1>
            <xm:f>Move_Dex!$B$2:$B$677</xm:f>
          </x14:formula1>
          <xm:sqref>W6:Z106</xm:sqref>
        </x14:dataValidation>
        <x14:dataValidation type="list" allowBlank="1" xr:uid="{00000000-0002-0000-0900-000003000000}">
          <x14:formula1>
            <xm:f>Poke_Ref!B$2:B$738</xm:f>
          </x14:formula1>
          <xm:sqref>C6:C106</xm:sqref>
        </x14:dataValidation>
        <x14:dataValidation type="list" allowBlank="1" xr:uid="{00000000-0002-0000-0900-000004000000}">
          <x14:formula1>
            <xm:f>Ability_Dex!$B$43:$B$231</xm:f>
          </x14:formula1>
          <xm:sqref>F6:F106</xm:sqref>
        </x14:dataValidation>
        <x14:dataValidation type="list" allowBlank="1" xr:uid="{00000000-0002-0000-0900-000006000000}">
          <x14:formula1>
            <xm:f>Item_Dex!$A$2:$A$97</xm:f>
          </x14:formula1>
          <xm:sqref>V6:V106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CF6DF0"/>
    <outlinePr summaryBelow="0" summaryRight="0"/>
  </sheetPr>
  <dimension ref="A1:AC29"/>
  <sheetViews>
    <sheetView showGridLines="0" workbookViewId="0">
      <pane xSplit="6" ySplit="3" topLeftCell="G4" activePane="bottomRight" state="frozen"/>
      <selection pane="topRight" activeCell="G1" sqref="G1"/>
      <selection pane="bottomLeft" activeCell="A4" sqref="A4"/>
      <selection pane="bottomRight" activeCell="G4" sqref="G4"/>
    </sheetView>
  </sheetViews>
  <sheetFormatPr defaultColWidth="14.42578125" defaultRowHeight="15.75" customHeight="1" x14ac:dyDescent="0.2"/>
  <cols>
    <col min="1" max="1" width="1.5703125" customWidth="1"/>
    <col min="2" max="2" width="8.5703125" customWidth="1"/>
    <col min="3" max="3" width="4.42578125" customWidth="1"/>
    <col min="4" max="4" width="10.85546875" customWidth="1"/>
    <col min="5" max="5" width="8.7109375" customWidth="1"/>
    <col min="6" max="6" width="8.42578125" customWidth="1"/>
    <col min="7" max="7" width="0.42578125" customWidth="1"/>
    <col min="8" max="8" width="8.85546875" customWidth="1"/>
    <col min="9" max="9" width="9.140625" customWidth="1"/>
    <col min="10" max="10" width="10.85546875" customWidth="1"/>
    <col min="11" max="11" width="0.42578125" customWidth="1"/>
    <col min="12" max="17" width="5.140625" customWidth="1"/>
    <col min="18" max="19" width="7.28515625" customWidth="1"/>
    <col min="20" max="20" width="0.42578125" customWidth="1"/>
    <col min="21" max="24" width="11.5703125" customWidth="1"/>
    <col min="25" max="25" width="0.42578125" customWidth="1"/>
    <col min="26" max="26" width="15.5703125" customWidth="1"/>
    <col min="27" max="27" width="9.85546875" customWidth="1"/>
    <col min="28" max="28" width="0.42578125" customWidth="1"/>
    <col min="29" max="29" width="25.28515625" customWidth="1"/>
  </cols>
  <sheetData>
    <row r="1" spans="1:29" ht="7.5" customHeight="1" x14ac:dyDescent="0.2">
      <c r="A1" s="177"/>
      <c r="B1" s="177"/>
      <c r="C1" s="178"/>
      <c r="D1" s="178"/>
      <c r="E1" s="178"/>
      <c r="F1" s="177"/>
      <c r="G1" s="178"/>
      <c r="H1" s="178"/>
      <c r="I1" s="178"/>
      <c r="J1" s="178"/>
      <c r="K1" s="178"/>
      <c r="L1" s="178"/>
      <c r="M1" s="178"/>
      <c r="N1" s="178"/>
      <c r="O1" s="178"/>
      <c r="P1" s="178"/>
      <c r="Q1" s="178"/>
      <c r="R1" s="178"/>
      <c r="S1" s="178"/>
      <c r="T1" s="178"/>
      <c r="U1" s="178"/>
      <c r="V1" s="178"/>
      <c r="W1" s="178"/>
      <c r="X1" s="178"/>
      <c r="Y1" s="178"/>
      <c r="Z1" s="178"/>
      <c r="AA1" s="177"/>
      <c r="AB1" s="177"/>
      <c r="AC1" s="177"/>
    </row>
    <row r="2" spans="1:29" ht="12.75" x14ac:dyDescent="0.2">
      <c r="A2" s="179"/>
      <c r="B2" s="507" t="s">
        <v>1130</v>
      </c>
      <c r="C2" s="507" t="s">
        <v>1131</v>
      </c>
      <c r="D2" s="507" t="s">
        <v>1132</v>
      </c>
      <c r="E2" s="507" t="s">
        <v>50</v>
      </c>
      <c r="F2" s="507" t="s">
        <v>1133</v>
      </c>
      <c r="G2" s="507"/>
      <c r="H2" s="507" t="s">
        <v>1134</v>
      </c>
      <c r="I2" s="507" t="s">
        <v>819</v>
      </c>
      <c r="J2" s="509" t="s">
        <v>818</v>
      </c>
      <c r="K2" s="180"/>
      <c r="L2" s="512" t="s">
        <v>1135</v>
      </c>
      <c r="M2" s="505"/>
      <c r="N2" s="505"/>
      <c r="O2" s="505"/>
      <c r="P2" s="505"/>
      <c r="Q2" s="485"/>
      <c r="R2" s="511" t="s">
        <v>1136</v>
      </c>
      <c r="S2" s="485"/>
      <c r="T2" s="181"/>
      <c r="U2" s="507" t="s">
        <v>1099</v>
      </c>
      <c r="V2" s="507" t="s">
        <v>1100</v>
      </c>
      <c r="W2" s="507" t="s">
        <v>1101</v>
      </c>
      <c r="X2" s="507" t="s">
        <v>1102</v>
      </c>
      <c r="Y2" s="181"/>
      <c r="Z2" s="507" t="s">
        <v>1137</v>
      </c>
      <c r="AA2" s="507" t="s">
        <v>1138</v>
      </c>
      <c r="AB2" s="182"/>
      <c r="AC2" s="507" t="s">
        <v>1139</v>
      </c>
    </row>
    <row r="3" spans="1:29" ht="25.5" x14ac:dyDescent="0.2">
      <c r="A3" s="179"/>
      <c r="B3" s="508"/>
      <c r="C3" s="508"/>
      <c r="D3" s="508"/>
      <c r="E3" s="508"/>
      <c r="F3" s="508"/>
      <c r="G3" s="508"/>
      <c r="H3" s="508"/>
      <c r="I3" s="508"/>
      <c r="J3" s="510"/>
      <c r="K3" s="183"/>
      <c r="L3" s="184" t="s">
        <v>820</v>
      </c>
      <c r="M3" s="185" t="s">
        <v>821</v>
      </c>
      <c r="N3" s="185" t="s">
        <v>822</v>
      </c>
      <c r="O3" s="185" t="s">
        <v>823</v>
      </c>
      <c r="P3" s="185" t="s">
        <v>824</v>
      </c>
      <c r="Q3" s="185" t="s">
        <v>1140</v>
      </c>
      <c r="R3" s="186" t="s">
        <v>1141</v>
      </c>
      <c r="S3" s="186" t="s">
        <v>827</v>
      </c>
      <c r="T3" s="181"/>
      <c r="U3" s="508"/>
      <c r="V3" s="508"/>
      <c r="W3" s="508"/>
      <c r="X3" s="508"/>
      <c r="Y3" s="181"/>
      <c r="Z3" s="508"/>
      <c r="AA3" s="508"/>
      <c r="AB3" s="182"/>
      <c r="AC3" s="508"/>
    </row>
    <row r="4" spans="1:29" ht="39" customHeight="1" x14ac:dyDescent="0.2">
      <c r="A4" s="187"/>
      <c r="B4" s="188" t="s">
        <v>1142</v>
      </c>
      <c r="C4" s="189">
        <v>280</v>
      </c>
      <c r="D4" s="188" t="s">
        <v>330</v>
      </c>
      <c r="E4" s="189" t="str">
        <f t="array" aca="1" ref="E4" ca="1">IFERROR(IMAGE(INDEX(Poke_Ref!$C$2:$C$745, MATCH(D4, Poke_Ref!$B$2:$B$745,0)), 3), "")</f>
        <v/>
      </c>
      <c r="F4" s="190" t="s">
        <v>838</v>
      </c>
      <c r="G4" s="191"/>
      <c r="H4" s="188" t="s">
        <v>886</v>
      </c>
      <c r="I4" s="188" t="s">
        <v>1096</v>
      </c>
      <c r="J4" s="188" t="s">
        <v>1143</v>
      </c>
      <c r="K4" s="191"/>
      <c r="L4" s="188" t="s">
        <v>843</v>
      </c>
      <c r="M4" s="188">
        <v>31</v>
      </c>
      <c r="N4" s="188">
        <v>31</v>
      </c>
      <c r="O4" s="188" t="s">
        <v>843</v>
      </c>
      <c r="P4" s="188" t="s">
        <v>843</v>
      </c>
      <c r="Q4" s="188">
        <v>31</v>
      </c>
      <c r="R4" s="188">
        <f t="shared" ref="R4:R29" si="0">COUNTIF(L4:Q4, 31)</f>
        <v>3</v>
      </c>
      <c r="S4" s="188">
        <f t="shared" ref="S4:S29" si="1">COUNTIF(L4:Q4, 0)</f>
        <v>0</v>
      </c>
      <c r="T4" s="191"/>
      <c r="U4" s="188" t="s">
        <v>889</v>
      </c>
      <c r="V4" s="189"/>
      <c r="W4" s="188"/>
      <c r="X4" s="189"/>
      <c r="Y4" s="192"/>
      <c r="Z4" s="188" t="s">
        <v>1144</v>
      </c>
      <c r="AA4" s="188">
        <v>35006</v>
      </c>
      <c r="AB4" s="191"/>
      <c r="AC4" s="188"/>
    </row>
    <row r="5" spans="1:29" ht="39" customHeight="1" x14ac:dyDescent="0.2">
      <c r="A5" s="187"/>
      <c r="B5" s="188" t="s">
        <v>1142</v>
      </c>
      <c r="C5" s="189">
        <v>280</v>
      </c>
      <c r="D5" s="188" t="s">
        <v>330</v>
      </c>
      <c r="E5" s="189" t="str">
        <f t="array" aca="1" ref="E5" ca="1">IFERROR(IMAGE(INDEX(Poke_Ref!$C$2:$C$745, MATCH(D5, Poke_Ref!$B$2:$B$745,0)), 3), "")</f>
        <v/>
      </c>
      <c r="F5" s="190" t="s">
        <v>838</v>
      </c>
      <c r="G5" s="191"/>
      <c r="H5" s="188" t="s">
        <v>886</v>
      </c>
      <c r="I5" s="188" t="s">
        <v>1145</v>
      </c>
      <c r="J5" s="188" t="s">
        <v>1143</v>
      </c>
      <c r="K5" s="191"/>
      <c r="L5" s="188" t="s">
        <v>843</v>
      </c>
      <c r="M5" s="188">
        <v>31</v>
      </c>
      <c r="N5" s="188" t="s">
        <v>843</v>
      </c>
      <c r="O5" s="188">
        <v>31</v>
      </c>
      <c r="P5" s="188" t="s">
        <v>843</v>
      </c>
      <c r="Q5" s="188">
        <v>31</v>
      </c>
      <c r="R5" s="188">
        <f t="shared" si="0"/>
        <v>3</v>
      </c>
      <c r="S5" s="188">
        <f t="shared" si="1"/>
        <v>0</v>
      </c>
      <c r="T5" s="191"/>
      <c r="U5" s="188"/>
      <c r="V5" s="189"/>
      <c r="W5" s="188"/>
      <c r="X5" s="189"/>
      <c r="Y5" s="192"/>
      <c r="Z5" s="188" t="s">
        <v>1144</v>
      </c>
      <c r="AA5" s="188">
        <v>35006</v>
      </c>
      <c r="AB5" s="191"/>
      <c r="AC5" s="188"/>
    </row>
    <row r="6" spans="1:29" ht="39" customHeight="1" x14ac:dyDescent="0.2">
      <c r="A6" s="187"/>
      <c r="B6" s="188" t="s">
        <v>1142</v>
      </c>
      <c r="C6" s="189">
        <v>280</v>
      </c>
      <c r="D6" s="188" t="s">
        <v>330</v>
      </c>
      <c r="E6" s="189" t="str">
        <f t="array" aca="1" ref="E6" ca="1">IFERROR(IMAGE(INDEX(Poke_Ref!$C$2:$C$745, MATCH(D6, Poke_Ref!$B$2:$B$745,0)), 3), "")</f>
        <v/>
      </c>
      <c r="F6" s="190" t="s">
        <v>838</v>
      </c>
      <c r="G6" s="191"/>
      <c r="H6" s="188" t="s">
        <v>886</v>
      </c>
      <c r="I6" s="188" t="s">
        <v>1048</v>
      </c>
      <c r="J6" s="188" t="s">
        <v>1143</v>
      </c>
      <c r="K6" s="191"/>
      <c r="L6" s="188" t="s">
        <v>843</v>
      </c>
      <c r="M6" s="188">
        <v>31</v>
      </c>
      <c r="N6" s="188">
        <v>31</v>
      </c>
      <c r="O6" s="188" t="s">
        <v>843</v>
      </c>
      <c r="P6" s="188" t="s">
        <v>843</v>
      </c>
      <c r="Q6" s="188">
        <v>31</v>
      </c>
      <c r="R6" s="188">
        <f t="shared" si="0"/>
        <v>3</v>
      </c>
      <c r="S6" s="188">
        <f t="shared" si="1"/>
        <v>0</v>
      </c>
      <c r="T6" s="191"/>
      <c r="U6" s="188"/>
      <c r="V6" s="189"/>
      <c r="W6" s="188"/>
      <c r="X6" s="189"/>
      <c r="Y6" s="192"/>
      <c r="Z6" s="188" t="s">
        <v>1144</v>
      </c>
      <c r="AA6" s="188">
        <v>35006</v>
      </c>
      <c r="AB6" s="191"/>
      <c r="AC6" s="188"/>
    </row>
    <row r="7" spans="1:29" ht="39" customHeight="1" x14ac:dyDescent="0.2">
      <c r="A7" s="187"/>
      <c r="B7" s="188" t="s">
        <v>1142</v>
      </c>
      <c r="C7" s="189">
        <v>280</v>
      </c>
      <c r="D7" s="188" t="s">
        <v>330</v>
      </c>
      <c r="E7" s="189" t="str">
        <f t="array" aca="1" ref="E7" ca="1">IFERROR(IMAGE(INDEX(Poke_Ref!$C$2:$C$745, MATCH(D7, Poke_Ref!$B$2:$B$745,0)), 3), "")</f>
        <v/>
      </c>
      <c r="F7" s="190" t="s">
        <v>838</v>
      </c>
      <c r="G7" s="191"/>
      <c r="H7" s="188" t="s">
        <v>886</v>
      </c>
      <c r="I7" s="188" t="s">
        <v>1048</v>
      </c>
      <c r="J7" s="188" t="s">
        <v>1143</v>
      </c>
      <c r="K7" s="191"/>
      <c r="L7" s="188" t="s">
        <v>843</v>
      </c>
      <c r="M7" s="188">
        <v>31</v>
      </c>
      <c r="N7" s="188">
        <v>31</v>
      </c>
      <c r="O7" s="188" t="s">
        <v>843</v>
      </c>
      <c r="P7" s="188" t="s">
        <v>843</v>
      </c>
      <c r="Q7" s="188">
        <v>31</v>
      </c>
      <c r="R7" s="188">
        <f t="shared" si="0"/>
        <v>3</v>
      </c>
      <c r="S7" s="188">
        <f t="shared" si="1"/>
        <v>0</v>
      </c>
      <c r="T7" s="191"/>
      <c r="U7" s="188"/>
      <c r="V7" s="189"/>
      <c r="W7" s="188"/>
      <c r="X7" s="189"/>
      <c r="Y7" s="192"/>
      <c r="Z7" s="188" t="s">
        <v>1144</v>
      </c>
      <c r="AA7" s="188">
        <v>35006</v>
      </c>
      <c r="AB7" s="191"/>
      <c r="AC7" s="188"/>
    </row>
    <row r="8" spans="1:29" ht="39" customHeight="1" x14ac:dyDescent="0.2">
      <c r="A8" s="187"/>
      <c r="B8" s="188" t="s">
        <v>1142</v>
      </c>
      <c r="C8" s="189">
        <v>280</v>
      </c>
      <c r="D8" s="188" t="s">
        <v>330</v>
      </c>
      <c r="E8" s="189" t="str">
        <f t="array" aca="1" ref="E8" ca="1">IFERROR(IMAGE(INDEX(Poke_Ref!$C$2:$C$745, MATCH(D8, Poke_Ref!$B$2:$B$745,0)), 3), "")</f>
        <v/>
      </c>
      <c r="F8" s="190" t="s">
        <v>838</v>
      </c>
      <c r="G8" s="191"/>
      <c r="H8" s="188" t="s">
        <v>886</v>
      </c>
      <c r="I8" s="188" t="s">
        <v>1146</v>
      </c>
      <c r="J8" s="188" t="s">
        <v>1147</v>
      </c>
      <c r="K8" s="191"/>
      <c r="L8" s="188" t="s">
        <v>843</v>
      </c>
      <c r="M8" s="188">
        <v>31</v>
      </c>
      <c r="N8" s="188">
        <v>31</v>
      </c>
      <c r="O8" s="188" t="s">
        <v>843</v>
      </c>
      <c r="P8" s="188" t="s">
        <v>843</v>
      </c>
      <c r="Q8" s="188">
        <v>31</v>
      </c>
      <c r="R8" s="188">
        <f t="shared" si="0"/>
        <v>3</v>
      </c>
      <c r="S8" s="188">
        <f t="shared" si="1"/>
        <v>0</v>
      </c>
      <c r="T8" s="191"/>
      <c r="U8" s="188" t="s">
        <v>889</v>
      </c>
      <c r="V8" s="189"/>
      <c r="W8" s="188"/>
      <c r="X8" s="189"/>
      <c r="Y8" s="192"/>
      <c r="Z8" s="188" t="s">
        <v>1144</v>
      </c>
      <c r="AA8" s="188">
        <v>35006</v>
      </c>
      <c r="AB8" s="191"/>
      <c r="AC8" s="188"/>
    </row>
    <row r="9" spans="1:29" ht="39" customHeight="1" x14ac:dyDescent="0.2">
      <c r="A9" s="187"/>
      <c r="B9" s="188" t="s">
        <v>1142</v>
      </c>
      <c r="C9" s="189">
        <v>280</v>
      </c>
      <c r="D9" s="188" t="s">
        <v>330</v>
      </c>
      <c r="E9" s="189" t="str">
        <f t="array" aca="1" ref="E9" ca="1">IFERROR(IMAGE(INDEX(Poke_Ref!$C$2:$C$745, MATCH(D9, Poke_Ref!$B$2:$B$745,0)), 3), "")</f>
        <v/>
      </c>
      <c r="F9" s="190" t="s">
        <v>866</v>
      </c>
      <c r="G9" s="191"/>
      <c r="H9" s="188" t="s">
        <v>886</v>
      </c>
      <c r="I9" s="188" t="s">
        <v>1048</v>
      </c>
      <c r="J9" s="188" t="s">
        <v>1143</v>
      </c>
      <c r="K9" s="191"/>
      <c r="L9" s="188">
        <v>31</v>
      </c>
      <c r="M9" s="188">
        <v>31</v>
      </c>
      <c r="N9" s="188">
        <v>31</v>
      </c>
      <c r="O9" s="188" t="s">
        <v>843</v>
      </c>
      <c r="P9" s="188" t="s">
        <v>843</v>
      </c>
      <c r="Q9" s="188" t="s">
        <v>843</v>
      </c>
      <c r="R9" s="188">
        <f t="shared" si="0"/>
        <v>3</v>
      </c>
      <c r="S9" s="188">
        <f t="shared" si="1"/>
        <v>0</v>
      </c>
      <c r="T9" s="191"/>
      <c r="U9" s="188"/>
      <c r="V9" s="189"/>
      <c r="W9" s="188"/>
      <c r="X9" s="189"/>
      <c r="Y9" s="192"/>
      <c r="Z9" s="188" t="s">
        <v>1144</v>
      </c>
      <c r="AA9" s="188">
        <v>35006</v>
      </c>
      <c r="AB9" s="191"/>
      <c r="AC9" s="188"/>
    </row>
    <row r="10" spans="1:29" ht="39" customHeight="1" x14ac:dyDescent="0.2">
      <c r="A10" s="187"/>
      <c r="B10" s="188" t="s">
        <v>1142</v>
      </c>
      <c r="C10" s="189">
        <v>280</v>
      </c>
      <c r="D10" s="188" t="s">
        <v>330</v>
      </c>
      <c r="E10" s="189" t="str">
        <f t="array" aca="1" ref="E10" ca="1">IFERROR(IMAGE(INDEX(Poke_Ref!$C$2:$C$745, MATCH(D10, Poke_Ref!$B$2:$B$745,0)), 3), "")</f>
        <v/>
      </c>
      <c r="F10" s="190" t="s">
        <v>866</v>
      </c>
      <c r="G10" s="191"/>
      <c r="H10" s="188" t="s">
        <v>886</v>
      </c>
      <c r="I10" s="188" t="s">
        <v>1145</v>
      </c>
      <c r="J10" s="188" t="s">
        <v>1147</v>
      </c>
      <c r="K10" s="191"/>
      <c r="L10" s="188">
        <v>31</v>
      </c>
      <c r="M10" s="188">
        <v>31</v>
      </c>
      <c r="N10" s="188" t="s">
        <v>843</v>
      </c>
      <c r="O10" s="188" t="s">
        <v>843</v>
      </c>
      <c r="P10" s="188" t="s">
        <v>843</v>
      </c>
      <c r="Q10" s="188">
        <v>31</v>
      </c>
      <c r="R10" s="188">
        <f t="shared" si="0"/>
        <v>3</v>
      </c>
      <c r="S10" s="188">
        <f t="shared" si="1"/>
        <v>0</v>
      </c>
      <c r="T10" s="191"/>
      <c r="U10" s="188" t="s">
        <v>889</v>
      </c>
      <c r="V10" s="189"/>
      <c r="W10" s="188"/>
      <c r="X10" s="189"/>
      <c r="Y10" s="192"/>
      <c r="Z10" s="188" t="s">
        <v>1144</v>
      </c>
      <c r="AA10" s="188">
        <v>35006</v>
      </c>
      <c r="AB10" s="191"/>
      <c r="AC10" s="188"/>
    </row>
    <row r="11" spans="1:29" ht="39" customHeight="1" x14ac:dyDescent="0.2">
      <c r="A11" s="187"/>
      <c r="B11" s="188" t="s">
        <v>1142</v>
      </c>
      <c r="C11" s="189">
        <v>280</v>
      </c>
      <c r="D11" s="188" t="s">
        <v>330</v>
      </c>
      <c r="E11" s="189" t="str">
        <f t="array" aca="1" ref="E11" ca="1">IFERROR(IMAGE(INDEX(Poke_Ref!$C$2:$C$745, MATCH(D11, Poke_Ref!$B$2:$B$745,0)), 3), "")</f>
        <v/>
      </c>
      <c r="F11" s="190" t="s">
        <v>866</v>
      </c>
      <c r="G11" s="191"/>
      <c r="H11" s="188" t="s">
        <v>1148</v>
      </c>
      <c r="I11" s="188" t="s">
        <v>1048</v>
      </c>
      <c r="J11" s="188" t="s">
        <v>945</v>
      </c>
      <c r="K11" s="191"/>
      <c r="L11" s="188">
        <v>31</v>
      </c>
      <c r="M11" s="188">
        <v>31</v>
      </c>
      <c r="N11" s="188" t="s">
        <v>843</v>
      </c>
      <c r="O11" s="188">
        <v>31</v>
      </c>
      <c r="P11" s="188" t="s">
        <v>843</v>
      </c>
      <c r="Q11" s="188" t="s">
        <v>843</v>
      </c>
      <c r="R11" s="188">
        <f t="shared" si="0"/>
        <v>3</v>
      </c>
      <c r="S11" s="188">
        <f t="shared" si="1"/>
        <v>0</v>
      </c>
      <c r="T11" s="191"/>
      <c r="U11" s="188"/>
      <c r="V11" s="189"/>
      <c r="W11" s="188"/>
      <c r="X11" s="189"/>
      <c r="Y11" s="192"/>
      <c r="Z11" s="188" t="s">
        <v>1144</v>
      </c>
      <c r="AA11" s="188">
        <v>35006</v>
      </c>
      <c r="AB11" s="191"/>
      <c r="AC11" s="188"/>
    </row>
    <row r="12" spans="1:29" ht="39" customHeight="1" x14ac:dyDescent="0.2">
      <c r="A12" s="187"/>
      <c r="B12" s="188" t="s">
        <v>1142</v>
      </c>
      <c r="C12" s="189">
        <v>280</v>
      </c>
      <c r="D12" s="188" t="s">
        <v>330</v>
      </c>
      <c r="E12" s="189" t="str">
        <f t="array" aca="1" ref="E12" ca="1">IFERROR(IMAGE(INDEX(Poke_Ref!$C$2:$C$745, MATCH(D12, Poke_Ref!$B$2:$B$745,0)), 3), "")</f>
        <v/>
      </c>
      <c r="F12" s="190" t="s">
        <v>866</v>
      </c>
      <c r="G12" s="191"/>
      <c r="H12" s="188" t="s">
        <v>1148</v>
      </c>
      <c r="I12" s="188" t="s">
        <v>1048</v>
      </c>
      <c r="J12" s="188" t="s">
        <v>945</v>
      </c>
      <c r="K12" s="191"/>
      <c r="L12" s="188">
        <v>31</v>
      </c>
      <c r="M12" s="188" t="s">
        <v>843</v>
      </c>
      <c r="N12" s="188">
        <v>31</v>
      </c>
      <c r="O12" s="188">
        <v>31</v>
      </c>
      <c r="P12" s="188" t="s">
        <v>843</v>
      </c>
      <c r="Q12" s="188" t="s">
        <v>843</v>
      </c>
      <c r="R12" s="188">
        <f t="shared" si="0"/>
        <v>3</v>
      </c>
      <c r="S12" s="188">
        <f t="shared" si="1"/>
        <v>0</v>
      </c>
      <c r="T12" s="191"/>
      <c r="U12" s="188"/>
      <c r="V12" s="189"/>
      <c r="W12" s="188"/>
      <c r="X12" s="189"/>
      <c r="Y12" s="192"/>
      <c r="Z12" s="188" t="s">
        <v>1144</v>
      </c>
      <c r="AA12" s="188">
        <v>35006</v>
      </c>
      <c r="AB12" s="191"/>
      <c r="AC12" s="188"/>
    </row>
    <row r="13" spans="1:29" ht="39" customHeight="1" x14ac:dyDescent="0.2">
      <c r="A13" s="187"/>
      <c r="B13" s="188" t="s">
        <v>1142</v>
      </c>
      <c r="C13" s="189">
        <v>280</v>
      </c>
      <c r="D13" s="188" t="s">
        <v>330</v>
      </c>
      <c r="E13" s="189" t="str">
        <f t="array" aca="1" ref="E13" ca="1">IFERROR(IMAGE(INDEX(Poke_Ref!$C$2:$C$745, MATCH(D13, Poke_Ref!$B$2:$B$745,0)), 3), "")</f>
        <v/>
      </c>
      <c r="F13" s="190" t="s">
        <v>866</v>
      </c>
      <c r="G13" s="191"/>
      <c r="H13" s="188" t="s">
        <v>1148</v>
      </c>
      <c r="I13" s="188" t="s">
        <v>1048</v>
      </c>
      <c r="J13" s="188" t="s">
        <v>1147</v>
      </c>
      <c r="K13" s="191"/>
      <c r="L13" s="188" t="s">
        <v>843</v>
      </c>
      <c r="M13" s="188">
        <v>31</v>
      </c>
      <c r="N13" s="188">
        <v>31</v>
      </c>
      <c r="O13" s="188" t="s">
        <v>843</v>
      </c>
      <c r="P13" s="188" t="s">
        <v>843</v>
      </c>
      <c r="Q13" s="188">
        <v>31</v>
      </c>
      <c r="R13" s="188">
        <f t="shared" si="0"/>
        <v>3</v>
      </c>
      <c r="S13" s="188">
        <f t="shared" si="1"/>
        <v>0</v>
      </c>
      <c r="T13" s="191"/>
      <c r="U13" s="188"/>
      <c r="V13" s="189"/>
      <c r="W13" s="188"/>
      <c r="X13" s="189"/>
      <c r="Y13" s="192"/>
      <c r="Z13" s="188" t="s">
        <v>1144</v>
      </c>
      <c r="AA13" s="188">
        <v>35006</v>
      </c>
      <c r="AB13" s="191"/>
      <c r="AC13" s="188"/>
    </row>
    <row r="14" spans="1:29" ht="39" customHeight="1" x14ac:dyDescent="0.2">
      <c r="A14" s="187"/>
      <c r="B14" s="188" t="s">
        <v>1142</v>
      </c>
      <c r="C14" s="189">
        <v>280</v>
      </c>
      <c r="D14" s="188" t="s">
        <v>330</v>
      </c>
      <c r="E14" s="189" t="str">
        <f t="array" aca="1" ref="E14" ca="1">IFERROR(IMAGE(INDEX(Poke_Ref!$C$2:$C$745, MATCH(D14, Poke_Ref!$B$2:$B$745,0)), 3), "")</f>
        <v/>
      </c>
      <c r="F14" s="190" t="s">
        <v>866</v>
      </c>
      <c r="G14" s="191"/>
      <c r="H14" s="188" t="s">
        <v>886</v>
      </c>
      <c r="I14" s="188" t="s">
        <v>1048</v>
      </c>
      <c r="J14" s="188" t="s">
        <v>945</v>
      </c>
      <c r="K14" s="191"/>
      <c r="L14" s="188" t="s">
        <v>843</v>
      </c>
      <c r="M14" s="188">
        <v>31</v>
      </c>
      <c r="N14" s="188">
        <v>31</v>
      </c>
      <c r="O14" s="188" t="s">
        <v>843</v>
      </c>
      <c r="P14" s="188">
        <v>31</v>
      </c>
      <c r="Q14" s="188" t="s">
        <v>843</v>
      </c>
      <c r="R14" s="188">
        <f t="shared" si="0"/>
        <v>3</v>
      </c>
      <c r="S14" s="188">
        <f t="shared" si="1"/>
        <v>0</v>
      </c>
      <c r="T14" s="191"/>
      <c r="U14" s="188"/>
      <c r="V14" s="189"/>
      <c r="W14" s="188"/>
      <c r="X14" s="189"/>
      <c r="Y14" s="192"/>
      <c r="Z14" s="188" t="s">
        <v>1144</v>
      </c>
      <c r="AA14" s="188">
        <v>35006</v>
      </c>
      <c r="AB14" s="191"/>
      <c r="AC14" s="188"/>
    </row>
    <row r="15" spans="1:29" ht="39" customHeight="1" x14ac:dyDescent="0.2">
      <c r="A15" s="187"/>
      <c r="B15" s="188" t="s">
        <v>1142</v>
      </c>
      <c r="C15" s="189">
        <v>280</v>
      </c>
      <c r="D15" s="188" t="s">
        <v>330</v>
      </c>
      <c r="E15" s="189" t="str">
        <f t="array" aca="1" ref="E15" ca="1">IFERROR(IMAGE(INDEX(Poke_Ref!$C$2:$C$745, MATCH(D15, Poke_Ref!$B$2:$B$745,0)), 3), "")</f>
        <v/>
      </c>
      <c r="F15" s="190" t="s">
        <v>866</v>
      </c>
      <c r="G15" s="191"/>
      <c r="H15" s="188" t="s">
        <v>1149</v>
      </c>
      <c r="I15" s="188" t="s">
        <v>1150</v>
      </c>
      <c r="J15" s="188" t="s">
        <v>945</v>
      </c>
      <c r="K15" s="191"/>
      <c r="L15" s="188" t="s">
        <v>843</v>
      </c>
      <c r="M15" s="188">
        <v>31</v>
      </c>
      <c r="N15" s="188">
        <v>31</v>
      </c>
      <c r="O15" s="188" t="s">
        <v>843</v>
      </c>
      <c r="P15" s="188" t="s">
        <v>843</v>
      </c>
      <c r="Q15" s="188">
        <v>31</v>
      </c>
      <c r="R15" s="188">
        <f t="shared" si="0"/>
        <v>3</v>
      </c>
      <c r="S15" s="188">
        <f t="shared" si="1"/>
        <v>0</v>
      </c>
      <c r="T15" s="191"/>
      <c r="U15" s="188"/>
      <c r="V15" s="189"/>
      <c r="W15" s="188"/>
      <c r="X15" s="189"/>
      <c r="Y15" s="192"/>
      <c r="Z15" s="188" t="s">
        <v>1144</v>
      </c>
      <c r="AA15" s="188">
        <v>35006</v>
      </c>
      <c r="AB15" s="191"/>
      <c r="AC15" s="188"/>
    </row>
    <row r="16" spans="1:29" ht="39" customHeight="1" x14ac:dyDescent="0.2">
      <c r="A16" s="187"/>
      <c r="B16" s="188" t="s">
        <v>1142</v>
      </c>
      <c r="C16" s="189">
        <v>280</v>
      </c>
      <c r="D16" s="188" t="s">
        <v>330</v>
      </c>
      <c r="E16" s="189" t="str">
        <f t="array" aca="1" ref="E16" ca="1">IFERROR(IMAGE(INDEX(Poke_Ref!$C$2:$C$745, MATCH(D16, Poke_Ref!$B$2:$B$745,0)), 3), "")</f>
        <v/>
      </c>
      <c r="F16" s="190" t="s">
        <v>866</v>
      </c>
      <c r="G16" s="191"/>
      <c r="H16" s="188" t="s">
        <v>886</v>
      </c>
      <c r="I16" s="188" t="s">
        <v>1048</v>
      </c>
      <c r="J16" s="188" t="s">
        <v>945</v>
      </c>
      <c r="K16" s="191"/>
      <c r="L16" s="188">
        <v>31</v>
      </c>
      <c r="M16" s="188">
        <v>31</v>
      </c>
      <c r="N16" s="188" t="s">
        <v>843</v>
      </c>
      <c r="O16" s="188" t="s">
        <v>843</v>
      </c>
      <c r="P16" s="188" t="s">
        <v>843</v>
      </c>
      <c r="Q16" s="188">
        <v>31</v>
      </c>
      <c r="R16" s="188">
        <f t="shared" si="0"/>
        <v>3</v>
      </c>
      <c r="S16" s="188">
        <f t="shared" si="1"/>
        <v>0</v>
      </c>
      <c r="T16" s="191"/>
      <c r="U16" s="188"/>
      <c r="V16" s="189"/>
      <c r="W16" s="188"/>
      <c r="X16" s="189"/>
      <c r="Y16" s="192"/>
      <c r="Z16" s="188" t="s">
        <v>1144</v>
      </c>
      <c r="AA16" s="188">
        <v>35006</v>
      </c>
      <c r="AB16" s="191"/>
      <c r="AC16" s="188"/>
    </row>
    <row r="17" spans="1:29" ht="39" customHeight="1" x14ac:dyDescent="0.2">
      <c r="A17" s="187"/>
      <c r="B17" s="188" t="s">
        <v>1142</v>
      </c>
      <c r="C17" s="189">
        <v>280</v>
      </c>
      <c r="D17" s="188" t="s">
        <v>330</v>
      </c>
      <c r="E17" s="189" t="str">
        <f t="array" aca="1" ref="E17" ca="1">IFERROR(IMAGE(INDEX(Poke_Ref!$C$2:$C$745, MATCH(D17, Poke_Ref!$B$2:$B$745,0)), 3), "")</f>
        <v/>
      </c>
      <c r="F17" s="190" t="s">
        <v>866</v>
      </c>
      <c r="G17" s="191"/>
      <c r="H17" s="188" t="s">
        <v>886</v>
      </c>
      <c r="I17" s="188" t="s">
        <v>1108</v>
      </c>
      <c r="J17" s="188" t="s">
        <v>1147</v>
      </c>
      <c r="K17" s="191"/>
      <c r="L17" s="188">
        <v>31</v>
      </c>
      <c r="M17" s="188">
        <v>31</v>
      </c>
      <c r="N17" s="188">
        <v>31</v>
      </c>
      <c r="O17" s="188" t="s">
        <v>843</v>
      </c>
      <c r="P17" s="188" t="s">
        <v>843</v>
      </c>
      <c r="Q17" s="188" t="s">
        <v>843</v>
      </c>
      <c r="R17" s="188">
        <f t="shared" si="0"/>
        <v>3</v>
      </c>
      <c r="S17" s="188">
        <f t="shared" si="1"/>
        <v>0</v>
      </c>
      <c r="T17" s="191"/>
      <c r="U17" s="188" t="s">
        <v>1151</v>
      </c>
      <c r="V17" s="189"/>
      <c r="W17" s="188"/>
      <c r="X17" s="189"/>
      <c r="Y17" s="192"/>
      <c r="Z17" s="188" t="s">
        <v>1144</v>
      </c>
      <c r="AA17" s="188">
        <v>35006</v>
      </c>
      <c r="AB17" s="191"/>
      <c r="AC17" s="188"/>
    </row>
    <row r="18" spans="1:29" ht="39" customHeight="1" x14ac:dyDescent="0.2">
      <c r="A18" s="187"/>
      <c r="B18" s="188" t="s">
        <v>1142</v>
      </c>
      <c r="C18" s="189">
        <v>280</v>
      </c>
      <c r="D18" s="188" t="s">
        <v>330</v>
      </c>
      <c r="E18" s="189" t="str">
        <f t="array" aca="1" ref="E18" ca="1">IFERROR(IMAGE(INDEX(Poke_Ref!$C$2:$C$745, MATCH(D18, Poke_Ref!$B$2:$B$745,0)), 3), "")</f>
        <v/>
      </c>
      <c r="F18" s="190" t="s">
        <v>866</v>
      </c>
      <c r="G18" s="191"/>
      <c r="H18" s="188" t="s">
        <v>1149</v>
      </c>
      <c r="I18" s="188" t="s">
        <v>1073</v>
      </c>
      <c r="J18" s="188" t="s">
        <v>945</v>
      </c>
      <c r="K18" s="191"/>
      <c r="L18" s="188">
        <v>31</v>
      </c>
      <c r="M18" s="188">
        <v>31</v>
      </c>
      <c r="N18" s="188">
        <v>31</v>
      </c>
      <c r="O18" s="188" t="s">
        <v>843</v>
      </c>
      <c r="P18" s="188" t="s">
        <v>843</v>
      </c>
      <c r="Q18" s="188" t="s">
        <v>843</v>
      </c>
      <c r="R18" s="188">
        <f t="shared" si="0"/>
        <v>3</v>
      </c>
      <c r="S18" s="188">
        <f t="shared" si="1"/>
        <v>0</v>
      </c>
      <c r="T18" s="191"/>
      <c r="U18" s="188"/>
      <c r="V18" s="189"/>
      <c r="W18" s="188"/>
      <c r="X18" s="189"/>
      <c r="Y18" s="192"/>
      <c r="Z18" s="188" t="s">
        <v>1144</v>
      </c>
      <c r="AA18" s="188">
        <v>35006</v>
      </c>
      <c r="AB18" s="191"/>
      <c r="AC18" s="188"/>
    </row>
    <row r="19" spans="1:29" ht="39" customHeight="1" x14ac:dyDescent="0.2">
      <c r="A19" s="187"/>
      <c r="B19" s="188" t="s">
        <v>1142</v>
      </c>
      <c r="C19" s="189">
        <v>280</v>
      </c>
      <c r="D19" s="188" t="s">
        <v>330</v>
      </c>
      <c r="E19" s="189" t="str">
        <f t="array" aca="1" ref="E19" ca="1">IFERROR(IMAGE(INDEX(Poke_Ref!$C$2:$C$745, MATCH(D19, Poke_Ref!$B$2:$B$745,0)), 3), "")</f>
        <v/>
      </c>
      <c r="F19" s="190" t="s">
        <v>866</v>
      </c>
      <c r="G19" s="191"/>
      <c r="H19" s="188" t="s">
        <v>886</v>
      </c>
      <c r="I19" s="188" t="s">
        <v>1048</v>
      </c>
      <c r="J19" s="188" t="s">
        <v>945</v>
      </c>
      <c r="K19" s="191"/>
      <c r="L19" s="188" t="s">
        <v>843</v>
      </c>
      <c r="M19" s="188">
        <v>31</v>
      </c>
      <c r="N19" s="188">
        <v>31</v>
      </c>
      <c r="O19" s="188" t="s">
        <v>843</v>
      </c>
      <c r="P19" s="188" t="s">
        <v>843</v>
      </c>
      <c r="Q19" s="188">
        <v>31</v>
      </c>
      <c r="R19" s="188">
        <f t="shared" si="0"/>
        <v>3</v>
      </c>
      <c r="S19" s="188">
        <f t="shared" si="1"/>
        <v>0</v>
      </c>
      <c r="T19" s="191"/>
      <c r="U19" s="188" t="s">
        <v>1152</v>
      </c>
      <c r="V19" s="189"/>
      <c r="W19" s="188"/>
      <c r="X19" s="189"/>
      <c r="Y19" s="192"/>
      <c r="Z19" s="188" t="s">
        <v>1144</v>
      </c>
      <c r="AA19" s="188">
        <v>35006</v>
      </c>
      <c r="AB19" s="191"/>
      <c r="AC19" s="188"/>
    </row>
    <row r="20" spans="1:29" ht="39" customHeight="1" x14ac:dyDescent="0.2">
      <c r="A20" s="187"/>
      <c r="B20" s="188" t="s">
        <v>1142</v>
      </c>
      <c r="C20" s="189">
        <v>280</v>
      </c>
      <c r="D20" s="188" t="s">
        <v>330</v>
      </c>
      <c r="E20" s="189" t="str">
        <f t="array" aca="1" ref="E20" ca="1">IFERROR(IMAGE(INDEX(Poke_Ref!$C$2:$C$745, MATCH(D20, Poke_Ref!$B$2:$B$745,0)), 3), "")</f>
        <v/>
      </c>
      <c r="F20" s="190" t="s">
        <v>866</v>
      </c>
      <c r="G20" s="191"/>
      <c r="H20" s="188" t="s">
        <v>1149</v>
      </c>
      <c r="I20" s="188" t="s">
        <v>1145</v>
      </c>
      <c r="J20" s="188" t="s">
        <v>1147</v>
      </c>
      <c r="K20" s="191"/>
      <c r="L20" s="188" t="s">
        <v>843</v>
      </c>
      <c r="M20" s="188" t="s">
        <v>843</v>
      </c>
      <c r="N20" s="188" t="s">
        <v>843</v>
      </c>
      <c r="O20" s="188">
        <v>31</v>
      </c>
      <c r="P20" s="188">
        <v>31</v>
      </c>
      <c r="Q20" s="188">
        <v>31</v>
      </c>
      <c r="R20" s="188">
        <f t="shared" si="0"/>
        <v>3</v>
      </c>
      <c r="S20" s="188">
        <f t="shared" si="1"/>
        <v>0</v>
      </c>
      <c r="T20" s="191"/>
      <c r="U20" s="188" t="s">
        <v>1151</v>
      </c>
      <c r="V20" s="189"/>
      <c r="W20" s="188"/>
      <c r="X20" s="189"/>
      <c r="Y20" s="192"/>
      <c r="Z20" s="188" t="s">
        <v>1144</v>
      </c>
      <c r="AA20" s="188">
        <v>35006</v>
      </c>
      <c r="AB20" s="191"/>
      <c r="AC20" s="188"/>
    </row>
    <row r="21" spans="1:29" ht="39" customHeight="1" x14ac:dyDescent="0.2">
      <c r="A21" s="187"/>
      <c r="B21" s="188" t="s">
        <v>1142</v>
      </c>
      <c r="C21" s="189">
        <v>280</v>
      </c>
      <c r="D21" s="188" t="s">
        <v>330</v>
      </c>
      <c r="E21" s="189" t="str">
        <f t="array" aca="1" ref="E21" ca="1">IFERROR(IMAGE(INDEX(Poke_Ref!$C$2:$C$745, MATCH(D21, Poke_Ref!$B$2:$B$745,0)), 3), "")</f>
        <v/>
      </c>
      <c r="F21" s="190" t="s">
        <v>866</v>
      </c>
      <c r="G21" s="191"/>
      <c r="H21" s="188" t="s">
        <v>886</v>
      </c>
      <c r="I21" s="188" t="s">
        <v>1048</v>
      </c>
      <c r="J21" s="188" t="s">
        <v>1143</v>
      </c>
      <c r="K21" s="191"/>
      <c r="L21" s="188">
        <v>31</v>
      </c>
      <c r="M21" s="188">
        <v>31</v>
      </c>
      <c r="N21" s="188">
        <v>31</v>
      </c>
      <c r="O21" s="188" t="s">
        <v>843</v>
      </c>
      <c r="P21" s="188" t="s">
        <v>843</v>
      </c>
      <c r="Q21" s="188" t="s">
        <v>843</v>
      </c>
      <c r="R21" s="188">
        <f t="shared" si="0"/>
        <v>3</v>
      </c>
      <c r="S21" s="188">
        <f t="shared" si="1"/>
        <v>0</v>
      </c>
      <c r="T21" s="191"/>
      <c r="U21" s="188"/>
      <c r="V21" s="189"/>
      <c r="W21" s="188"/>
      <c r="X21" s="189"/>
      <c r="Y21" s="192"/>
      <c r="Z21" s="188" t="s">
        <v>1144</v>
      </c>
      <c r="AA21" s="188">
        <v>35006</v>
      </c>
      <c r="AB21" s="191"/>
      <c r="AC21" s="188"/>
    </row>
    <row r="22" spans="1:29" ht="39" customHeight="1" x14ac:dyDescent="0.2">
      <c r="A22" s="187"/>
      <c r="B22" s="188" t="s">
        <v>1142</v>
      </c>
      <c r="C22" s="189">
        <v>280</v>
      </c>
      <c r="D22" s="188" t="s">
        <v>330</v>
      </c>
      <c r="E22" s="189" t="str">
        <f t="array" aca="1" ref="E22" ca="1">IFERROR(IMAGE(INDEX(Poke_Ref!$C$2:$C$745, MATCH(D22, Poke_Ref!$B$2:$B$745,0)), 3), "")</f>
        <v/>
      </c>
      <c r="F22" s="190" t="s">
        <v>866</v>
      </c>
      <c r="G22" s="191"/>
      <c r="H22" s="188" t="s">
        <v>886</v>
      </c>
      <c r="I22" s="188" t="s">
        <v>1153</v>
      </c>
      <c r="J22" s="188" t="s">
        <v>1147</v>
      </c>
      <c r="K22" s="191"/>
      <c r="L22" s="188" t="s">
        <v>843</v>
      </c>
      <c r="M22" s="188">
        <v>31</v>
      </c>
      <c r="N22" s="188">
        <v>31</v>
      </c>
      <c r="O22" s="188" t="s">
        <v>843</v>
      </c>
      <c r="P22" s="188" t="s">
        <v>843</v>
      </c>
      <c r="Q22" s="188">
        <v>31</v>
      </c>
      <c r="R22" s="188">
        <f t="shared" si="0"/>
        <v>3</v>
      </c>
      <c r="S22" s="188">
        <f t="shared" si="1"/>
        <v>0</v>
      </c>
      <c r="T22" s="191"/>
      <c r="U22" s="188" t="s">
        <v>1154</v>
      </c>
      <c r="V22" s="189"/>
      <c r="W22" s="188"/>
      <c r="X22" s="189"/>
      <c r="Y22" s="192"/>
      <c r="Z22" s="188" t="s">
        <v>1144</v>
      </c>
      <c r="AA22" s="188">
        <v>35006</v>
      </c>
      <c r="AB22" s="191"/>
      <c r="AC22" s="188"/>
    </row>
    <row r="23" spans="1:29" ht="39" customHeight="1" x14ac:dyDescent="0.2">
      <c r="A23" s="187"/>
      <c r="B23" s="188" t="s">
        <v>1142</v>
      </c>
      <c r="C23" s="189">
        <v>280</v>
      </c>
      <c r="D23" s="188" t="s">
        <v>330</v>
      </c>
      <c r="E23" s="189" t="str">
        <f t="array" aca="1" ref="E23" ca="1">IFERROR(IMAGE(INDEX(Poke_Ref!$C$2:$C$745, MATCH(D23, Poke_Ref!$B$2:$B$745,0)), 3), "")</f>
        <v/>
      </c>
      <c r="F23" s="190" t="s">
        <v>866</v>
      </c>
      <c r="G23" s="191"/>
      <c r="H23" s="188" t="s">
        <v>886</v>
      </c>
      <c r="I23" s="188" t="s">
        <v>1048</v>
      </c>
      <c r="J23" s="188" t="s">
        <v>1143</v>
      </c>
      <c r="K23" s="191"/>
      <c r="L23" s="188" t="s">
        <v>843</v>
      </c>
      <c r="M23" s="188">
        <v>31</v>
      </c>
      <c r="N23" s="188">
        <v>31</v>
      </c>
      <c r="O23" s="188" t="s">
        <v>843</v>
      </c>
      <c r="P23" s="188" t="s">
        <v>843</v>
      </c>
      <c r="Q23" s="188">
        <v>31</v>
      </c>
      <c r="R23" s="188">
        <f t="shared" si="0"/>
        <v>3</v>
      </c>
      <c r="S23" s="188">
        <f t="shared" si="1"/>
        <v>0</v>
      </c>
      <c r="T23" s="191"/>
      <c r="U23" s="188"/>
      <c r="V23" s="189"/>
      <c r="W23" s="188"/>
      <c r="X23" s="189"/>
      <c r="Y23" s="192"/>
      <c r="Z23" s="188" t="s">
        <v>1144</v>
      </c>
      <c r="AA23" s="188">
        <v>35006</v>
      </c>
      <c r="AB23" s="191"/>
      <c r="AC23" s="188"/>
    </row>
    <row r="24" spans="1:29" ht="39" customHeight="1" x14ac:dyDescent="0.2">
      <c r="A24" s="187"/>
      <c r="B24" s="188" t="s">
        <v>1142</v>
      </c>
      <c r="C24" s="189">
        <v>280</v>
      </c>
      <c r="D24" s="188" t="s">
        <v>330</v>
      </c>
      <c r="E24" s="189" t="str">
        <f t="array" aca="1" ref="E24" ca="1">IFERROR(IMAGE(INDEX(Poke_Ref!$C$2:$C$745, MATCH(D24, Poke_Ref!$B$2:$B$745,0)), 3), "")</f>
        <v/>
      </c>
      <c r="F24" s="190" t="s">
        <v>838</v>
      </c>
      <c r="G24" s="191"/>
      <c r="H24" s="188" t="s">
        <v>1148</v>
      </c>
      <c r="I24" s="188" t="s">
        <v>1048</v>
      </c>
      <c r="J24" s="188" t="s">
        <v>945</v>
      </c>
      <c r="K24" s="191"/>
      <c r="L24" s="188">
        <v>31</v>
      </c>
      <c r="M24" s="188" t="s">
        <v>843</v>
      </c>
      <c r="N24" s="188">
        <v>31</v>
      </c>
      <c r="O24" s="188">
        <v>31</v>
      </c>
      <c r="P24" s="188" t="s">
        <v>843</v>
      </c>
      <c r="Q24" s="188">
        <v>31</v>
      </c>
      <c r="R24" s="188">
        <f t="shared" si="0"/>
        <v>4</v>
      </c>
      <c r="S24" s="188">
        <f t="shared" si="1"/>
        <v>0</v>
      </c>
      <c r="T24" s="191"/>
      <c r="U24" s="188"/>
      <c r="V24" s="189"/>
      <c r="W24" s="188"/>
      <c r="X24" s="189"/>
      <c r="Y24" s="192"/>
      <c r="Z24" s="188" t="s">
        <v>1144</v>
      </c>
      <c r="AA24" s="188">
        <v>35006</v>
      </c>
      <c r="AB24" s="191"/>
      <c r="AC24" s="188"/>
    </row>
    <row r="25" spans="1:29" ht="39" customHeight="1" x14ac:dyDescent="0.2">
      <c r="A25" s="187"/>
      <c r="B25" s="188" t="s">
        <v>1142</v>
      </c>
      <c r="C25" s="189">
        <v>280</v>
      </c>
      <c r="D25" s="188" t="s">
        <v>330</v>
      </c>
      <c r="E25" s="189" t="str">
        <f t="array" aca="1" ref="E25" ca="1">IFERROR(IMAGE(INDEX(Poke_Ref!$C$2:$C$745, MATCH(D25, Poke_Ref!$B$2:$B$745,0)), 3), "")</f>
        <v/>
      </c>
      <c r="F25" s="190" t="s">
        <v>838</v>
      </c>
      <c r="G25" s="191"/>
      <c r="H25" s="188" t="s">
        <v>1148</v>
      </c>
      <c r="I25" s="188" t="s">
        <v>1155</v>
      </c>
      <c r="J25" s="188" t="s">
        <v>945</v>
      </c>
      <c r="K25" s="191"/>
      <c r="L25" s="188" t="s">
        <v>843</v>
      </c>
      <c r="M25" s="188" t="s">
        <v>843</v>
      </c>
      <c r="N25" s="188">
        <v>31</v>
      </c>
      <c r="O25" s="188">
        <v>31</v>
      </c>
      <c r="P25" s="188">
        <v>31</v>
      </c>
      <c r="Q25" s="188">
        <v>31</v>
      </c>
      <c r="R25" s="188">
        <f t="shared" si="0"/>
        <v>4</v>
      </c>
      <c r="S25" s="188">
        <f t="shared" si="1"/>
        <v>0</v>
      </c>
      <c r="T25" s="191"/>
      <c r="U25" s="188"/>
      <c r="V25" s="189"/>
      <c r="W25" s="188"/>
      <c r="X25" s="189"/>
      <c r="Y25" s="192"/>
      <c r="Z25" s="188" t="s">
        <v>1156</v>
      </c>
      <c r="AA25" s="188">
        <v>36002</v>
      </c>
      <c r="AB25" s="191"/>
      <c r="AC25" s="188"/>
    </row>
    <row r="26" spans="1:29" ht="39" customHeight="1" x14ac:dyDescent="0.2">
      <c r="A26" s="187"/>
      <c r="B26" s="188" t="s">
        <v>1142</v>
      </c>
      <c r="C26" s="189">
        <v>280</v>
      </c>
      <c r="D26" s="188" t="s">
        <v>330</v>
      </c>
      <c r="E26" s="189" t="str">
        <f t="array" aca="1" ref="E26" ca="1">IFERROR(IMAGE(INDEX(Poke_Ref!$C$2:$C$745, MATCH(D26, Poke_Ref!$B$2:$B$745,0)), 3), "")</f>
        <v/>
      </c>
      <c r="F26" s="190" t="s">
        <v>838</v>
      </c>
      <c r="G26" s="191"/>
      <c r="H26" s="188" t="s">
        <v>1148</v>
      </c>
      <c r="I26" s="188" t="s">
        <v>1048</v>
      </c>
      <c r="J26" s="188" t="s">
        <v>1147</v>
      </c>
      <c r="K26" s="191"/>
      <c r="L26" s="188">
        <v>31</v>
      </c>
      <c r="M26" s="188" t="s">
        <v>843</v>
      </c>
      <c r="N26" s="188">
        <v>31</v>
      </c>
      <c r="O26" s="188">
        <v>31</v>
      </c>
      <c r="P26" s="188" t="s">
        <v>843</v>
      </c>
      <c r="Q26" s="188">
        <v>31</v>
      </c>
      <c r="R26" s="188">
        <f t="shared" si="0"/>
        <v>4</v>
      </c>
      <c r="S26" s="188">
        <f t="shared" si="1"/>
        <v>0</v>
      </c>
      <c r="T26" s="191"/>
      <c r="U26" s="188"/>
      <c r="V26" s="189"/>
      <c r="W26" s="188"/>
      <c r="X26" s="189"/>
      <c r="Y26" s="192"/>
      <c r="Z26" s="188" t="s">
        <v>1144</v>
      </c>
      <c r="AA26" s="188">
        <v>35006</v>
      </c>
      <c r="AB26" s="191"/>
      <c r="AC26" s="188"/>
    </row>
    <row r="27" spans="1:29" ht="39" customHeight="1" x14ac:dyDescent="0.2">
      <c r="A27" s="187"/>
      <c r="B27" s="188" t="s">
        <v>1142</v>
      </c>
      <c r="C27" s="189">
        <v>280</v>
      </c>
      <c r="D27" s="188" t="s">
        <v>330</v>
      </c>
      <c r="E27" s="189" t="str">
        <f t="array" aca="1" ref="E27" ca="1">IFERROR(IMAGE(INDEX(Poke_Ref!$C$2:$C$745, MATCH(D27, Poke_Ref!$B$2:$B$745,0)), 3), "")</f>
        <v/>
      </c>
      <c r="F27" s="190" t="s">
        <v>838</v>
      </c>
      <c r="G27" s="191"/>
      <c r="H27" s="188" t="s">
        <v>1148</v>
      </c>
      <c r="I27" s="188" t="s">
        <v>1048</v>
      </c>
      <c r="J27" s="188" t="s">
        <v>945</v>
      </c>
      <c r="K27" s="191"/>
      <c r="L27" s="188" t="s">
        <v>843</v>
      </c>
      <c r="M27" s="188">
        <v>31</v>
      </c>
      <c r="N27" s="188">
        <v>31</v>
      </c>
      <c r="O27" s="188">
        <v>31</v>
      </c>
      <c r="P27" s="188">
        <v>31</v>
      </c>
      <c r="Q27" s="188" t="s">
        <v>843</v>
      </c>
      <c r="R27" s="188">
        <f t="shared" si="0"/>
        <v>4</v>
      </c>
      <c r="S27" s="188">
        <f t="shared" si="1"/>
        <v>0</v>
      </c>
      <c r="T27" s="191"/>
      <c r="U27" s="188"/>
      <c r="V27" s="189"/>
      <c r="W27" s="188"/>
      <c r="X27" s="189"/>
      <c r="Y27" s="192"/>
      <c r="Z27" s="188" t="s">
        <v>1144</v>
      </c>
      <c r="AA27" s="188">
        <v>35006</v>
      </c>
      <c r="AB27" s="191"/>
      <c r="AC27" s="188"/>
    </row>
    <row r="28" spans="1:29" ht="39" customHeight="1" x14ac:dyDescent="0.2">
      <c r="A28" s="187"/>
      <c r="B28" s="188" t="s">
        <v>1142</v>
      </c>
      <c r="C28" s="189">
        <v>280</v>
      </c>
      <c r="D28" s="188" t="s">
        <v>330</v>
      </c>
      <c r="E28" s="189" t="str">
        <f t="array" aca="1" ref="E28" ca="1">IFERROR(IMAGE(INDEX(Poke_Ref!$C$2:$C$745, MATCH(D28, Poke_Ref!$B$2:$B$745,0)), 3), "")</f>
        <v/>
      </c>
      <c r="F28" s="190" t="s">
        <v>866</v>
      </c>
      <c r="G28" s="191"/>
      <c r="H28" s="188" t="s">
        <v>1148</v>
      </c>
      <c r="I28" s="188" t="s">
        <v>1048</v>
      </c>
      <c r="J28" s="188" t="s">
        <v>1147</v>
      </c>
      <c r="K28" s="191"/>
      <c r="L28" s="188" t="s">
        <v>843</v>
      </c>
      <c r="M28" s="188">
        <v>31</v>
      </c>
      <c r="N28" s="188">
        <v>31</v>
      </c>
      <c r="O28" s="188" t="s">
        <v>843</v>
      </c>
      <c r="P28" s="188">
        <v>31</v>
      </c>
      <c r="Q28" s="188">
        <v>31</v>
      </c>
      <c r="R28" s="188">
        <f t="shared" si="0"/>
        <v>4</v>
      </c>
      <c r="S28" s="188">
        <f t="shared" si="1"/>
        <v>0</v>
      </c>
      <c r="T28" s="191"/>
      <c r="U28" s="188"/>
      <c r="V28" s="189"/>
      <c r="W28" s="188"/>
      <c r="X28" s="189"/>
      <c r="Y28" s="192"/>
      <c r="Z28" s="188" t="s">
        <v>1144</v>
      </c>
      <c r="AA28" s="188">
        <v>35006</v>
      </c>
      <c r="AB28" s="191"/>
      <c r="AC28" s="188"/>
    </row>
    <row r="29" spans="1:29" ht="39" customHeight="1" x14ac:dyDescent="0.2">
      <c r="A29" s="187"/>
      <c r="B29" s="188" t="s">
        <v>1142</v>
      </c>
      <c r="C29" s="189">
        <v>280</v>
      </c>
      <c r="D29" s="188" t="s">
        <v>330</v>
      </c>
      <c r="E29" s="189" t="str">
        <f t="array" aca="1" ref="E29" ca="1">IFERROR(IMAGE(INDEX(Poke_Ref!$C$2:$C$745, MATCH(D29, Poke_Ref!$B$2:$B$745,0)), 3), "")</f>
        <v/>
      </c>
      <c r="F29" s="190" t="s">
        <v>866</v>
      </c>
      <c r="G29" s="191"/>
      <c r="H29" s="188" t="s">
        <v>1148</v>
      </c>
      <c r="I29" s="188" t="s">
        <v>1048</v>
      </c>
      <c r="J29" s="188" t="s">
        <v>945</v>
      </c>
      <c r="K29" s="191"/>
      <c r="L29" s="188">
        <v>31</v>
      </c>
      <c r="M29" s="188" t="s">
        <v>843</v>
      </c>
      <c r="N29" s="188">
        <v>31</v>
      </c>
      <c r="O29" s="188">
        <v>31</v>
      </c>
      <c r="P29" s="188" t="s">
        <v>843</v>
      </c>
      <c r="Q29" s="188">
        <v>31</v>
      </c>
      <c r="R29" s="188">
        <f t="shared" si="0"/>
        <v>4</v>
      </c>
      <c r="S29" s="188">
        <f t="shared" si="1"/>
        <v>0</v>
      </c>
      <c r="T29" s="191"/>
      <c r="U29" s="188"/>
      <c r="V29" s="189"/>
      <c r="W29" s="188"/>
      <c r="X29" s="189"/>
      <c r="Y29" s="192"/>
      <c r="Z29" s="188" t="s">
        <v>1144</v>
      </c>
      <c r="AA29" s="188">
        <v>35006</v>
      </c>
      <c r="AB29" s="191"/>
      <c r="AC29" s="188"/>
    </row>
  </sheetData>
  <mergeCells count="18">
    <mergeCell ref="AC2:AC3"/>
    <mergeCell ref="I2:I3"/>
    <mergeCell ref="J2:J3"/>
    <mergeCell ref="X2:X3"/>
    <mergeCell ref="Z2:Z3"/>
    <mergeCell ref="R2:S2"/>
    <mergeCell ref="L2:Q2"/>
    <mergeCell ref="U2:U3"/>
    <mergeCell ref="C2:C3"/>
    <mergeCell ref="B2:B3"/>
    <mergeCell ref="W2:W3"/>
    <mergeCell ref="V2:V3"/>
    <mergeCell ref="AA2:AA3"/>
    <mergeCell ref="H2:H3"/>
    <mergeCell ref="G2:G3"/>
    <mergeCell ref="F2:F3"/>
    <mergeCell ref="E2:E3"/>
    <mergeCell ref="D2:D3"/>
  </mergeCells>
  <conditionalFormatting sqref="R4:S29">
    <cfRule type="containsText" dxfId="214" priority="1" operator="containsText" text="0">
      <formula>NOT(ISERROR(SEARCH(("0"),(R4))))</formula>
    </cfRule>
  </conditionalFormatting>
  <conditionalFormatting sqref="R4:S29">
    <cfRule type="containsText" dxfId="213" priority="2" operator="containsText" text="1">
      <formula>NOT(ISERROR(SEARCH(("1"),(R4))))</formula>
    </cfRule>
  </conditionalFormatting>
  <conditionalFormatting sqref="R4:S29">
    <cfRule type="containsText" dxfId="212" priority="3" operator="containsText" text="2">
      <formula>NOT(ISERROR(SEARCH(("2"),(R4))))</formula>
    </cfRule>
  </conditionalFormatting>
  <conditionalFormatting sqref="R4:S29">
    <cfRule type="containsText" dxfId="211" priority="4" operator="containsText" text="3">
      <formula>NOT(ISERROR(SEARCH(("3"),(R4))))</formula>
    </cfRule>
  </conditionalFormatting>
  <conditionalFormatting sqref="R4:S29">
    <cfRule type="containsText" dxfId="210" priority="5" operator="containsText" text="4">
      <formula>NOT(ISERROR(SEARCH(("4"),(R4))))</formula>
    </cfRule>
  </conditionalFormatting>
  <conditionalFormatting sqref="R4:S29">
    <cfRule type="containsText" dxfId="209" priority="6" operator="containsText" text="5">
      <formula>NOT(ISERROR(SEARCH(("5"),(R4))))</formula>
    </cfRule>
  </conditionalFormatting>
  <conditionalFormatting sqref="R4:S29">
    <cfRule type="containsText" dxfId="208" priority="7" operator="containsText" text="6">
      <formula>NOT(ISERROR(SEARCH(("6"),(R4))))</formula>
    </cfRule>
  </conditionalFormatting>
  <conditionalFormatting sqref="F4:F29">
    <cfRule type="containsText" dxfId="207" priority="8" operator="containsText" text="♀">
      <formula>NOT(ISERROR(SEARCH(("♀"),(F4))))</formula>
    </cfRule>
  </conditionalFormatting>
  <conditionalFormatting sqref="F4:F29">
    <cfRule type="containsText" dxfId="206" priority="9" operator="containsText" text="♂">
      <formula>NOT(ISERROR(SEARCH(("♂"),(F4))))</formula>
    </cfRule>
  </conditionalFormatting>
  <conditionalFormatting sqref="AB1:AC3">
    <cfRule type="colorScale" priority="10">
      <colorScale>
        <cfvo type="min"/>
        <cfvo type="max"/>
        <color rgb="FF57BB8A"/>
        <color rgb="FFFFFFFF"/>
      </colorScale>
    </cfRule>
  </conditionalFormatting>
  <conditionalFormatting sqref="D4:D29">
    <cfRule type="expression" dxfId="205" priority="11">
      <formula>B4="T"</formula>
    </cfRule>
  </conditionalFormatting>
  <conditionalFormatting sqref="C4:C29">
    <cfRule type="expression" dxfId="204" priority="12">
      <formula>B4="T"</formula>
    </cfRule>
  </conditionalFormatting>
  <conditionalFormatting sqref="F4:F29">
    <cfRule type="expression" dxfId="203" priority="13">
      <formula>B4="T"</formula>
    </cfRule>
  </conditionalFormatting>
  <conditionalFormatting sqref="I4:I29">
    <cfRule type="expression" dxfId="202" priority="14">
      <formula>B4="T"</formula>
    </cfRule>
  </conditionalFormatting>
  <conditionalFormatting sqref="J4:K29">
    <cfRule type="expression" dxfId="201" priority="15">
      <formula>B4="T"</formula>
    </cfRule>
  </conditionalFormatting>
  <conditionalFormatting sqref="V4:V29">
    <cfRule type="expression" dxfId="200" priority="16">
      <formula>B4="T"</formula>
    </cfRule>
  </conditionalFormatting>
  <conditionalFormatting sqref="W4:W29">
    <cfRule type="expression" dxfId="199" priority="17">
      <formula>B4="T"</formula>
    </cfRule>
  </conditionalFormatting>
  <conditionalFormatting sqref="X4:X29">
    <cfRule type="expression" dxfId="198" priority="18">
      <formula>B4="T"</formula>
    </cfRule>
  </conditionalFormatting>
  <conditionalFormatting sqref="Y4:Z29">
    <cfRule type="expression" dxfId="197" priority="19">
      <formula>B4="T"</formula>
    </cfRule>
  </conditionalFormatting>
  <conditionalFormatting sqref="AA4:AA29">
    <cfRule type="expression" dxfId="196" priority="20">
      <formula>B4="T"</formula>
    </cfRule>
  </conditionalFormatting>
  <conditionalFormatting sqref="AB4:AC29">
    <cfRule type="expression" dxfId="195" priority="21">
      <formula>B4="T"</formula>
    </cfRule>
  </conditionalFormatting>
  <conditionalFormatting sqref="H4:H29">
    <cfRule type="expression" dxfId="194" priority="22">
      <formula>B4="T"</formula>
    </cfRule>
  </conditionalFormatting>
  <conditionalFormatting sqref="L4:L29">
    <cfRule type="expression" dxfId="193" priority="23">
      <formula>AND(B4="T",L4=31)</formula>
    </cfRule>
  </conditionalFormatting>
  <conditionalFormatting sqref="L4:L29">
    <cfRule type="expression" dxfId="192" priority="24">
      <formula>AND(B4="A",L4=30)</formula>
    </cfRule>
  </conditionalFormatting>
  <conditionalFormatting sqref="L4:L29">
    <cfRule type="expression" dxfId="191" priority="25">
      <formula>AND(B4="T",L4=30)</formula>
    </cfRule>
  </conditionalFormatting>
  <conditionalFormatting sqref="L4:L29">
    <cfRule type="expression" dxfId="190" priority="26">
      <formula>AND(B4="A", AND(L4&gt;25,L4&lt;30))</formula>
    </cfRule>
  </conditionalFormatting>
  <conditionalFormatting sqref="L4:L29">
    <cfRule type="expression" dxfId="189" priority="27">
      <formula>AND(B4="T", AND(L4&gt;25,L4&lt;30))</formula>
    </cfRule>
  </conditionalFormatting>
  <conditionalFormatting sqref="L4:L29">
    <cfRule type="expression" dxfId="188" priority="28">
      <formula>AND(B4="A", AND(L4&gt;15,L4&lt;26))</formula>
    </cfRule>
  </conditionalFormatting>
  <conditionalFormatting sqref="L4:L29">
    <cfRule type="expression" dxfId="187" priority="29">
      <formula>AND(B4="T", AND(L4&gt;15,L4&lt;26))</formula>
    </cfRule>
  </conditionalFormatting>
  <conditionalFormatting sqref="L4:L29">
    <cfRule type="expression" dxfId="186" priority="30">
      <formula>AND(B4="A", AND(L4&gt;0,L4&lt;16))</formula>
    </cfRule>
  </conditionalFormatting>
  <conditionalFormatting sqref="L4:L29">
    <cfRule type="expression" dxfId="185" priority="31">
      <formula>AND(B4="T", AND(L4&gt;0,L4&lt;16))</formula>
    </cfRule>
  </conditionalFormatting>
  <conditionalFormatting sqref="L4:L29">
    <cfRule type="expression" dxfId="184" priority="32">
      <formula>AND(B4="A", L4=0)</formula>
    </cfRule>
  </conditionalFormatting>
  <conditionalFormatting sqref="L4:L29">
    <cfRule type="expression" dxfId="183" priority="33">
      <formula>AND(B4="T",L4=0)</formula>
    </cfRule>
  </conditionalFormatting>
  <conditionalFormatting sqref="L4:L29">
    <cfRule type="expression" dxfId="182" priority="34">
      <formula>AND(B4="A",L4=31)</formula>
    </cfRule>
  </conditionalFormatting>
  <conditionalFormatting sqref="M4:M29">
    <cfRule type="expression" dxfId="181" priority="35">
      <formula>AND(B4="A",M4=31)</formula>
    </cfRule>
  </conditionalFormatting>
  <conditionalFormatting sqref="M4:M29">
    <cfRule type="expression" dxfId="180" priority="36">
      <formula>AND(B4="T",M4=31)</formula>
    </cfRule>
  </conditionalFormatting>
  <conditionalFormatting sqref="M4:M29">
    <cfRule type="expression" dxfId="179" priority="37">
      <formula>AND(B4="A",M4=30)</formula>
    </cfRule>
  </conditionalFormatting>
  <conditionalFormatting sqref="M4:M29">
    <cfRule type="expression" dxfId="178" priority="38">
      <formula>AND(B4="T",M4=30)</formula>
    </cfRule>
  </conditionalFormatting>
  <conditionalFormatting sqref="M4:M29">
    <cfRule type="expression" dxfId="177" priority="39">
      <formula>AND(B4="A",AND(M4&gt;25,M4&lt;30))</formula>
    </cfRule>
  </conditionalFormatting>
  <conditionalFormatting sqref="M4:M29">
    <cfRule type="expression" dxfId="176" priority="40">
      <formula>AND(B4="T",AND(M4&gt;25,M4&lt;30))</formula>
    </cfRule>
  </conditionalFormatting>
  <conditionalFormatting sqref="M4:M29">
    <cfRule type="expression" dxfId="175" priority="41">
      <formula>AND(B4="A",AND(M4&gt;15,M4&lt;26))</formula>
    </cfRule>
  </conditionalFormatting>
  <conditionalFormatting sqref="M4:M29">
    <cfRule type="expression" dxfId="174" priority="42">
      <formula>AND(B4="T",AND(M4&gt;15,M4&lt;26))</formula>
    </cfRule>
  </conditionalFormatting>
  <conditionalFormatting sqref="M4:M29">
    <cfRule type="expression" dxfId="173" priority="43">
      <formula>AND(B4="A",AND(M4&gt;0,M4&lt;16))</formula>
    </cfRule>
  </conditionalFormatting>
  <conditionalFormatting sqref="M4:M29">
    <cfRule type="expression" dxfId="172" priority="44">
      <formula>AND(B4="T",AND(M4&gt;0,M4&lt;16))</formula>
    </cfRule>
  </conditionalFormatting>
  <conditionalFormatting sqref="M4:M29">
    <cfRule type="expression" dxfId="171" priority="45">
      <formula>AND(B4="A",M4=0)</formula>
    </cfRule>
  </conditionalFormatting>
  <conditionalFormatting sqref="M4:M29">
    <cfRule type="expression" dxfId="170" priority="46">
      <formula>AND(B4="T",M4=0)</formula>
    </cfRule>
  </conditionalFormatting>
  <conditionalFormatting sqref="N4:N29">
    <cfRule type="expression" dxfId="169" priority="47">
      <formula>AND(B4="A",N4=31)</formula>
    </cfRule>
  </conditionalFormatting>
  <conditionalFormatting sqref="N4:N29">
    <cfRule type="expression" dxfId="168" priority="48">
      <formula>AND(B4="T",N4=31)</formula>
    </cfRule>
  </conditionalFormatting>
  <conditionalFormatting sqref="N4:N29">
    <cfRule type="expression" dxfId="167" priority="49">
      <formula>AND(B4="A",N4=30)</formula>
    </cfRule>
  </conditionalFormatting>
  <conditionalFormatting sqref="N4:N29">
    <cfRule type="expression" dxfId="166" priority="50">
      <formula>AND(B4="T",N4=30)</formula>
    </cfRule>
  </conditionalFormatting>
  <conditionalFormatting sqref="N4:N29">
    <cfRule type="expression" dxfId="165" priority="51">
      <formula>AND(B4="A",AND(N4&gt;25,N4&lt;30))</formula>
    </cfRule>
  </conditionalFormatting>
  <conditionalFormatting sqref="N4:N29">
    <cfRule type="expression" dxfId="164" priority="52">
      <formula>AND(B4="T",AND(N4&gt;25,N4&lt;30))</formula>
    </cfRule>
  </conditionalFormatting>
  <conditionalFormatting sqref="N4:N29">
    <cfRule type="expression" dxfId="163" priority="53">
      <formula>AND(B4="A",AND(N4&gt;15,N4&lt;26))</formula>
    </cfRule>
  </conditionalFormatting>
  <conditionalFormatting sqref="N4:N29">
    <cfRule type="expression" dxfId="162" priority="54">
      <formula>AND(B4="T",AND(N4&gt;15,N4&lt;26))</formula>
    </cfRule>
  </conditionalFormatting>
  <conditionalFormatting sqref="N4:N29">
    <cfRule type="expression" dxfId="161" priority="55">
      <formula>AND(B4="A",AND(N4&gt;0,N4&lt;16))</formula>
    </cfRule>
  </conditionalFormatting>
  <conditionalFormatting sqref="N4:N29">
    <cfRule type="expression" dxfId="160" priority="56">
      <formula>AND(B4="T",AND(N4&gt;0,N4&lt;16))</formula>
    </cfRule>
  </conditionalFormatting>
  <conditionalFormatting sqref="N4:N29">
    <cfRule type="expression" dxfId="159" priority="57">
      <formula>AND(B4="A",N4=0)</formula>
    </cfRule>
  </conditionalFormatting>
  <conditionalFormatting sqref="N4:N29">
    <cfRule type="expression" dxfId="158" priority="58">
      <formula>AND(B4="T",N4=0)</formula>
    </cfRule>
  </conditionalFormatting>
  <conditionalFormatting sqref="O4:O29">
    <cfRule type="expression" dxfId="157" priority="59">
      <formula>AND(B4="A",O4=31)</formula>
    </cfRule>
  </conditionalFormatting>
  <conditionalFormatting sqref="O4:O29">
    <cfRule type="expression" dxfId="156" priority="60">
      <formula>AND(B4="T",O4=31)</formula>
    </cfRule>
  </conditionalFormatting>
  <conditionalFormatting sqref="O4:O29">
    <cfRule type="expression" dxfId="155" priority="61">
      <formula>AND(B4="A",O4=30)</formula>
    </cfRule>
  </conditionalFormatting>
  <conditionalFormatting sqref="O4:O29">
    <cfRule type="expression" dxfId="154" priority="62">
      <formula>AND(B4="T",O4=30)</formula>
    </cfRule>
  </conditionalFormatting>
  <conditionalFormatting sqref="O4:O29">
    <cfRule type="expression" dxfId="153" priority="63">
      <formula>AND(B4="A",AND(O4&gt;25,O4&lt;30))</formula>
    </cfRule>
  </conditionalFormatting>
  <conditionalFormatting sqref="O4:O29">
    <cfRule type="expression" dxfId="152" priority="64">
      <formula>AND(B4="T",AND(O4&gt;25,O4&lt;30))</formula>
    </cfRule>
  </conditionalFormatting>
  <conditionalFormatting sqref="O4:O29">
    <cfRule type="expression" dxfId="151" priority="65">
      <formula>AND(B4="A",AND(O4&gt;15,O4&lt;26))</formula>
    </cfRule>
  </conditionalFormatting>
  <conditionalFormatting sqref="O4:O29">
    <cfRule type="expression" dxfId="150" priority="66">
      <formula>AND(B4="T",AND(O4&gt;15,O4&lt;26))</formula>
    </cfRule>
  </conditionalFormatting>
  <conditionalFormatting sqref="O4:O29">
    <cfRule type="expression" dxfId="149" priority="67">
      <formula>AND(B4="A",AND(O4&gt;0,O4&lt;16))</formula>
    </cfRule>
  </conditionalFormatting>
  <conditionalFormatting sqref="O4:O29">
    <cfRule type="expression" dxfId="148" priority="68">
      <formula>AND(B4="T",AND(O4&gt;0,O4&lt;16))</formula>
    </cfRule>
  </conditionalFormatting>
  <conditionalFormatting sqref="O4:O29">
    <cfRule type="expression" dxfId="147" priority="69">
      <formula>AND(B4="A",O4=0)</formula>
    </cfRule>
  </conditionalFormatting>
  <conditionalFormatting sqref="O4:O29">
    <cfRule type="expression" dxfId="146" priority="70">
      <formula>AND(B4="T",O4=0)</formula>
    </cfRule>
  </conditionalFormatting>
  <conditionalFormatting sqref="P4:P29">
    <cfRule type="expression" dxfId="145" priority="71">
      <formula>AND(B4="A",P4=31)</formula>
    </cfRule>
  </conditionalFormatting>
  <conditionalFormatting sqref="P4:P29">
    <cfRule type="expression" dxfId="144" priority="72">
      <formula>AND(B4="T",P4=31)</formula>
    </cfRule>
  </conditionalFormatting>
  <conditionalFormatting sqref="P4:P29">
    <cfRule type="expression" dxfId="143" priority="73">
      <formula>AND(B4="A",P4=30)</formula>
    </cfRule>
  </conditionalFormatting>
  <conditionalFormatting sqref="P4:P29">
    <cfRule type="expression" dxfId="142" priority="74">
      <formula>AND(B4="T",P4=30)</formula>
    </cfRule>
  </conditionalFormatting>
  <conditionalFormatting sqref="P4:P29">
    <cfRule type="expression" dxfId="141" priority="75">
      <formula>AND(B4="A",AND(P4&gt;25,P4&lt;30))</formula>
    </cfRule>
  </conditionalFormatting>
  <conditionalFormatting sqref="P4:P29">
    <cfRule type="expression" dxfId="140" priority="76">
      <formula>AND(B4="T",AND(P4&gt;25,P4&lt;30))</formula>
    </cfRule>
  </conditionalFormatting>
  <conditionalFormatting sqref="P4:P29">
    <cfRule type="expression" dxfId="139" priority="77">
      <formula>AND(B4="A",AND(P4&gt;15,P4&lt;26))</formula>
    </cfRule>
  </conditionalFormatting>
  <conditionalFormatting sqref="P4:P29">
    <cfRule type="expression" dxfId="138" priority="78">
      <formula>AND(B4="T",AND(P4&gt;15,P4&lt;26))</formula>
    </cfRule>
  </conditionalFormatting>
  <conditionalFormatting sqref="P4:P29">
    <cfRule type="expression" dxfId="137" priority="79">
      <formula>AND(B4="A",AND(P4&gt;0,P4&lt;16))</formula>
    </cfRule>
  </conditionalFormatting>
  <conditionalFormatting sqref="P4:P29">
    <cfRule type="expression" dxfId="136" priority="80">
      <formula>AND(B4="T",AND(P4&gt;0,P4&lt;16))</formula>
    </cfRule>
  </conditionalFormatting>
  <conditionalFormatting sqref="P4:P29">
    <cfRule type="expression" dxfId="135" priority="81">
      <formula>AND(B4="A",4=0)</formula>
    </cfRule>
  </conditionalFormatting>
  <conditionalFormatting sqref="P4:P29">
    <cfRule type="expression" dxfId="134" priority="82">
      <formula>AND(B4="T",4=0)</formula>
    </cfRule>
  </conditionalFormatting>
  <conditionalFormatting sqref="Q4:Q29">
    <cfRule type="expression" dxfId="133" priority="83">
      <formula>AND(B4="A",Q4=31)</formula>
    </cfRule>
  </conditionalFormatting>
  <conditionalFormatting sqref="Q4:Q29">
    <cfRule type="expression" dxfId="132" priority="84">
      <formula>AND(B4="T",Q4=31)</formula>
    </cfRule>
  </conditionalFormatting>
  <conditionalFormatting sqref="Q4:Q29">
    <cfRule type="expression" dxfId="131" priority="85">
      <formula>AND(B4="A",Q4=30)</formula>
    </cfRule>
  </conditionalFormatting>
  <conditionalFormatting sqref="Q4:Q29">
    <cfRule type="expression" dxfId="130" priority="86">
      <formula>AND(B4="T",Q4=30)</formula>
    </cfRule>
  </conditionalFormatting>
  <conditionalFormatting sqref="Q4:Q29">
    <cfRule type="expression" dxfId="129" priority="87">
      <formula>AND(B4="A",AND(Q4&gt;25,Q4&lt;30))</formula>
    </cfRule>
  </conditionalFormatting>
  <conditionalFormatting sqref="Q4:Q29">
    <cfRule type="expression" dxfId="128" priority="88">
      <formula>AND(B4="T",AND(Q4&gt;25,Q4&lt;30))</formula>
    </cfRule>
  </conditionalFormatting>
  <conditionalFormatting sqref="Q4:Q29">
    <cfRule type="expression" dxfId="127" priority="89">
      <formula>AND(B4="A",AND(Q4&gt;15,Q4&lt;26))</formula>
    </cfRule>
  </conditionalFormatting>
  <conditionalFormatting sqref="Q4:Q29">
    <cfRule type="expression" dxfId="126" priority="90">
      <formula>AND(B4="T",AND(Q4&gt;15,Q4&lt;26))</formula>
    </cfRule>
  </conditionalFormatting>
  <conditionalFormatting sqref="Q4:Q29">
    <cfRule type="expression" dxfId="125" priority="91">
      <formula>AND(B4="A",AND(Q4&gt;0,Q4&lt;16))</formula>
    </cfRule>
  </conditionalFormatting>
  <conditionalFormatting sqref="Q4:Q29">
    <cfRule type="expression" dxfId="124" priority="92">
      <formula>AND(B4="T",AND(Q4&gt;0,Q4&lt;16))</formula>
    </cfRule>
  </conditionalFormatting>
  <conditionalFormatting sqref="Q4:Q29">
    <cfRule type="expression" dxfId="123" priority="93">
      <formula>AND(B4="A",Q4=0)</formula>
    </cfRule>
  </conditionalFormatting>
  <conditionalFormatting sqref="Q4:Q29">
    <cfRule type="expression" dxfId="122" priority="94">
      <formula>AND(B4="T",Q4=0)</formula>
    </cfRule>
  </conditionalFormatting>
  <conditionalFormatting sqref="T4:U29">
    <cfRule type="expression" dxfId="121" priority="95">
      <formula>B4="T"</formula>
    </cfRule>
  </conditionalFormatting>
  <dataValidations count="2">
    <dataValidation type="list" allowBlank="1" sqref="F4:F29" xr:uid="{00000000-0002-0000-0A00-000003000000}">
      <formula1>"♂,⚪,♀"</formula1>
    </dataValidation>
    <dataValidation type="list" allowBlank="1" sqref="B4:B29" xr:uid="{00000000-0002-0000-0A00-000006000000}">
      <formula1>"A,T"</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xr:uid="{00000000-0002-0000-0A00-000000000000}">
          <x14:formula1>
            <xm:f>PokéBall_Dex!$B$2:$B$27</xm:f>
          </x14:formula1>
          <xm:sqref>H4:H29</xm:sqref>
        </x14:dataValidation>
        <x14:dataValidation type="list" allowBlank="1" xr:uid="{00000000-0002-0000-0A00-000001000000}">
          <x14:formula1>
            <xm:f>Ability_Dex!$B$43:$B$231</xm:f>
          </x14:formula1>
          <xm:sqref>J4:J29</xm:sqref>
        </x14:dataValidation>
        <x14:dataValidation type="list" allowBlank="1" xr:uid="{00000000-0002-0000-0A00-000002000000}">
          <x14:formula1>
            <xm:f>Move_Dex!$B$2:$B$677</xm:f>
          </x14:formula1>
          <xm:sqref>U4:X29</xm:sqref>
        </x14:dataValidation>
        <x14:dataValidation type="list" allowBlank="1" xr:uid="{00000000-0002-0000-0A00-000004000000}">
          <x14:formula1>
            <xm:f>Poke_Ref!$B$2:$B$738</xm:f>
          </x14:formula1>
          <xm:sqref>D4:D29</xm:sqref>
        </x14:dataValidation>
        <x14:dataValidation type="list" allowBlank="1" xr:uid="{00000000-0002-0000-0A00-000005000000}">
          <x14:formula1>
            <xm:f>Natures_Ref!$D$3:$D$27</xm:f>
          </x14:formula1>
          <xm:sqref>I4:I29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38761D"/>
    <outlinePr summaryBelow="0" summaryRight="0"/>
  </sheetPr>
  <dimension ref="A1:P129"/>
  <sheetViews>
    <sheetView showGridLines="0" workbookViewId="0">
      <pane ySplit="5" topLeftCell="A6" activePane="bottomLeft" state="frozen"/>
      <selection pane="bottomLeft" activeCell="B7" sqref="B7"/>
    </sheetView>
  </sheetViews>
  <sheetFormatPr defaultColWidth="14.42578125" defaultRowHeight="15.75" customHeight="1" x14ac:dyDescent="0.2"/>
  <cols>
    <col min="1" max="1" width="1.5703125" customWidth="1"/>
    <col min="3" max="3" width="7.28515625" customWidth="1"/>
    <col min="5" max="5" width="4.42578125" customWidth="1"/>
    <col min="6" max="6" width="0.7109375" customWidth="1"/>
    <col min="8" max="8" width="7.28515625" customWidth="1"/>
    <col min="10" max="10" width="4.42578125" customWidth="1"/>
    <col min="11" max="11" width="0.7109375" customWidth="1"/>
    <col min="13" max="13" width="7.28515625" customWidth="1"/>
    <col min="15" max="15" width="4.42578125" customWidth="1"/>
    <col min="16" max="16" width="1.5703125" customWidth="1"/>
  </cols>
  <sheetData>
    <row r="1" spans="1:16" ht="36" customHeight="1" x14ac:dyDescent="0.2">
      <c r="A1" s="193"/>
      <c r="B1" s="546" t="s">
        <v>1157</v>
      </c>
      <c r="C1" s="483"/>
      <c r="D1" s="483"/>
      <c r="E1" s="483"/>
      <c r="F1" s="483"/>
      <c r="G1" s="483"/>
      <c r="H1" s="483"/>
      <c r="I1" s="483"/>
      <c r="J1" s="483"/>
      <c r="K1" s="483"/>
      <c r="L1" s="483"/>
      <c r="M1" s="483"/>
      <c r="N1" s="483"/>
      <c r="O1" s="483"/>
      <c r="P1" s="193"/>
    </row>
    <row r="2" spans="1:16" ht="36" customHeight="1" x14ac:dyDescent="0.2">
      <c r="A2" s="194"/>
      <c r="B2" s="545" t="s">
        <v>1158</v>
      </c>
      <c r="C2" s="483"/>
      <c r="D2" s="483"/>
      <c r="E2" s="483"/>
      <c r="F2" s="483"/>
      <c r="G2" s="483"/>
      <c r="H2" s="483"/>
      <c r="I2" s="483"/>
      <c r="J2" s="483"/>
      <c r="K2" s="483"/>
      <c r="L2" s="483"/>
      <c r="M2" s="483"/>
      <c r="N2" s="483"/>
      <c r="O2" s="483"/>
      <c r="P2" s="194"/>
    </row>
    <row r="3" spans="1:16" ht="12.75" customHeight="1" x14ac:dyDescent="0.2">
      <c r="A3" s="195"/>
      <c r="B3" s="525" t="str">
        <f>HYPERLINK("https://docs.google.com/spreadsheets/d/14L4-ZtjI8iJmjOb-aUln_r7hGMAVcn8epkrJgBsvWM8/edit#gid=219673012","*This sheet is based largely on Agent Kazy's sheet found here")</f>
        <v>*This sheet is based largely on Agent Kazy's sheet found here</v>
      </c>
      <c r="C3" s="483"/>
      <c r="D3" s="483"/>
      <c r="E3" s="483"/>
      <c r="F3" s="483"/>
      <c r="G3" s="483"/>
      <c r="H3" s="544" t="s">
        <v>1159</v>
      </c>
      <c r="I3" s="483"/>
      <c r="J3" s="483"/>
      <c r="K3" s="483"/>
      <c r="L3" s="483"/>
      <c r="M3" s="483"/>
      <c r="N3" s="483"/>
      <c r="O3" s="483"/>
      <c r="P3" s="196"/>
    </row>
    <row r="4" spans="1:16" ht="12.75" x14ac:dyDescent="0.2">
      <c r="A4" s="82"/>
      <c r="B4" s="528" t="s">
        <v>25</v>
      </c>
      <c r="C4" s="522"/>
      <c r="D4" s="197" t="s">
        <v>34</v>
      </c>
      <c r="E4" s="198"/>
      <c r="F4" s="199"/>
      <c r="G4" s="528" t="s">
        <v>25</v>
      </c>
      <c r="H4" s="522"/>
      <c r="I4" s="197" t="s">
        <v>34</v>
      </c>
      <c r="J4" s="198"/>
      <c r="K4" s="199"/>
      <c r="L4" s="528" t="s">
        <v>25</v>
      </c>
      <c r="M4" s="522"/>
      <c r="N4" s="528" t="s">
        <v>34</v>
      </c>
      <c r="O4" s="522"/>
      <c r="P4" s="82"/>
    </row>
    <row r="5" spans="1:16" ht="3.75" customHeight="1" x14ac:dyDescent="0.2">
      <c r="A5" s="74"/>
      <c r="B5" s="538"/>
      <c r="C5" s="483"/>
      <c r="D5" s="483"/>
      <c r="E5" s="483"/>
      <c r="F5" s="483"/>
      <c r="G5" s="483"/>
      <c r="H5" s="483"/>
      <c r="I5" s="483"/>
      <c r="J5" s="483"/>
      <c r="K5" s="483"/>
      <c r="L5" s="483"/>
      <c r="M5" s="483"/>
      <c r="N5" s="483"/>
      <c r="O5" s="102"/>
      <c r="P5" s="95"/>
    </row>
    <row r="6" spans="1:16" ht="26.25" customHeight="1" x14ac:dyDescent="0.2">
      <c r="A6" s="200"/>
      <c r="B6" s="537" t="s">
        <v>1017</v>
      </c>
      <c r="C6" s="505"/>
      <c r="D6" s="505"/>
      <c r="E6" s="505"/>
      <c r="F6" s="505"/>
      <c r="G6" s="505"/>
      <c r="H6" s="505"/>
      <c r="I6" s="505"/>
      <c r="J6" s="505"/>
      <c r="K6" s="505"/>
      <c r="L6" s="505"/>
      <c r="M6" s="505"/>
      <c r="N6" s="505"/>
      <c r="O6" s="485"/>
      <c r="P6" s="200"/>
    </row>
    <row r="7" spans="1:16" ht="26.25" customHeight="1" x14ac:dyDescent="0.2">
      <c r="A7" s="83"/>
      <c r="B7" s="526" t="s">
        <v>1160</v>
      </c>
      <c r="C7" s="505"/>
      <c r="D7" s="505"/>
      <c r="E7" s="485"/>
      <c r="F7" s="529"/>
      <c r="G7" s="526" t="s">
        <v>1161</v>
      </c>
      <c r="H7" s="505"/>
      <c r="I7" s="505"/>
      <c r="J7" s="485"/>
      <c r="K7" s="529"/>
      <c r="L7" s="526" t="s">
        <v>1162</v>
      </c>
      <c r="M7" s="505"/>
      <c r="N7" s="505"/>
      <c r="O7" s="485"/>
      <c r="P7" s="83"/>
    </row>
    <row r="8" spans="1:16" ht="26.25" customHeight="1" x14ac:dyDescent="0.2">
      <c r="A8" s="162"/>
      <c r="B8" s="172" t="s">
        <v>62</v>
      </c>
      <c r="C8" s="201" t="str">
        <f t="array" aca="1" ref="C8" ca="1">IFERROR(IMAGE(INDEX(Poke_Ref!$C$2:$C$745, MATCH(B8, Poke_Ref!$B$2:$B$745,0)), 3), "")</f>
        <v/>
      </c>
      <c r="D8" s="172" t="s">
        <v>1163</v>
      </c>
      <c r="E8" s="111" t="s">
        <v>1164</v>
      </c>
      <c r="F8" s="483"/>
      <c r="G8" s="172" t="s">
        <v>317</v>
      </c>
      <c r="H8" s="201" t="str">
        <f t="array" aca="1" ref="H8" ca="1">IFERROR(IMAGE(INDEX(Poke_Ref!$C$2:$C$745, MATCH(G8, Poke_Ref!$B$2:$B$745,0)), 3), "")</f>
        <v/>
      </c>
      <c r="I8" s="172" t="s">
        <v>1165</v>
      </c>
      <c r="J8" s="111" t="s">
        <v>1164</v>
      </c>
      <c r="K8" s="483"/>
      <c r="L8" s="172" t="s">
        <v>99</v>
      </c>
      <c r="M8" s="202" t="str">
        <f t="array" aca="1" ref="M8" ca="1">IFERROR(IMAGE(INDEX(Poke_Ref!$C$2:$C$745, MATCH(L8, Poke_Ref!$B$2:$B$745,0)), 3), "")</f>
        <v/>
      </c>
      <c r="N8" s="172" t="s">
        <v>1166</v>
      </c>
      <c r="O8" s="111" t="s">
        <v>1164</v>
      </c>
      <c r="P8" s="87"/>
    </row>
    <row r="9" spans="1:16" ht="26.25" customHeight="1" x14ac:dyDescent="0.2">
      <c r="A9" s="162"/>
      <c r="B9" s="172" t="s">
        <v>96</v>
      </c>
      <c r="C9" s="202" t="str">
        <f t="array" aca="1" ref="C9" ca="1">IFERROR(IMAGE(INDEX(Poke_Ref!$C$2:$C$745, MATCH(B9, Poke_Ref!$B$2:$B$745,0)), 3), "")</f>
        <v/>
      </c>
      <c r="D9" s="172" t="s">
        <v>1167</v>
      </c>
      <c r="E9" s="111" t="s">
        <v>843</v>
      </c>
      <c r="F9" s="483"/>
      <c r="G9" s="172" t="s">
        <v>334</v>
      </c>
      <c r="H9" s="202" t="str">
        <f t="array" aca="1" ref="H9" ca="1">IFERROR(IMAGE(INDEX(Poke_Ref!$C$2:$C$745, MATCH(G9, Poke_Ref!$B$2:$B$745,0)), 3), "")</f>
        <v/>
      </c>
      <c r="I9" s="172" t="s">
        <v>1168</v>
      </c>
      <c r="J9" s="111" t="s">
        <v>1164</v>
      </c>
      <c r="K9" s="483"/>
      <c r="L9" s="172" t="s">
        <v>177</v>
      </c>
      <c r="M9" s="201" t="str">
        <f t="array" aca="1" ref="M9" ca="1">IFERROR(IMAGE(INDEX(Poke_Ref!$C$2:$C$745, MATCH(L9, Poke_Ref!$B$2:$B$745,0)), 3), "")</f>
        <v/>
      </c>
      <c r="N9" s="172" t="s">
        <v>921</v>
      </c>
      <c r="O9" s="111" t="s">
        <v>1164</v>
      </c>
      <c r="P9" s="87"/>
    </row>
    <row r="10" spans="1:16" ht="26.25" customHeight="1" x14ac:dyDescent="0.2">
      <c r="A10" s="162"/>
      <c r="B10" s="172" t="s">
        <v>215</v>
      </c>
      <c r="C10" s="202" t="str">
        <f t="array" aca="1" ref="C10" ca="1">IFERROR(IMAGE(INDEX(Poke_Ref!$C$2:$C$745, MATCH(B10, Poke_Ref!$B$2:$B$745,0)), 3), "")</f>
        <v/>
      </c>
      <c r="D10" s="172" t="s">
        <v>1169</v>
      </c>
      <c r="E10" s="111" t="s">
        <v>1164</v>
      </c>
      <c r="F10" s="483"/>
      <c r="G10" s="172" t="s">
        <v>363</v>
      </c>
      <c r="H10" s="202" t="str">
        <f t="array" aca="1" ref="H10" ca="1">IFERROR(IMAGE(INDEX(Poke_Ref!$C$2:$C$745, MATCH(G10, Poke_Ref!$B$2:$B$745,0)), 3), "")</f>
        <v/>
      </c>
      <c r="I10" s="172" t="s">
        <v>1170</v>
      </c>
      <c r="J10" s="111" t="s">
        <v>1164</v>
      </c>
      <c r="K10" s="483"/>
      <c r="L10" s="172" t="s">
        <v>264</v>
      </c>
      <c r="M10" s="202" t="str">
        <f t="array" aca="1" ref="M10" ca="1">IFERROR(IMAGE(INDEX(Poke_Ref!$C$2:$C$745, MATCH(L10, Poke_Ref!$B$2:$B$745,0)), 3), "")</f>
        <v/>
      </c>
      <c r="N10" s="172" t="s">
        <v>921</v>
      </c>
      <c r="O10" s="111" t="s">
        <v>1164</v>
      </c>
      <c r="P10" s="87"/>
    </row>
    <row r="11" spans="1:16" ht="26.25" customHeight="1" x14ac:dyDescent="0.2">
      <c r="A11" s="162"/>
      <c r="B11" s="172" t="s">
        <v>465</v>
      </c>
      <c r="C11" s="202" t="str">
        <f t="array" aca="1" ref="C11" ca="1">IFERROR(IMAGE(INDEX(Poke_Ref!$C$2:$C$745, MATCH(B11, Poke_Ref!$B$2:$B$745,0)), 3), "")</f>
        <v/>
      </c>
      <c r="D11" s="172" t="s">
        <v>1171</v>
      </c>
      <c r="E11" s="111" t="s">
        <v>1164</v>
      </c>
      <c r="F11" s="483"/>
      <c r="G11" s="172" t="s">
        <v>364</v>
      </c>
      <c r="H11" s="202" t="str">
        <f t="array" aca="1" ref="H11" ca="1">IFERROR(IMAGE(INDEX(Poke_Ref!$C$2:$C$745, MATCH(G11, Poke_Ref!$B$2:$B$745,0)), 3), "")</f>
        <v/>
      </c>
      <c r="I11" s="172" t="s">
        <v>1170</v>
      </c>
      <c r="J11" s="111" t="s">
        <v>843</v>
      </c>
      <c r="K11" s="483"/>
      <c r="L11" s="172" t="s">
        <v>716</v>
      </c>
      <c r="M11" s="202" t="str">
        <f t="array" aca="1" ref="M11" ca="1">IFERROR(IMAGE(INDEX(Poke_Ref!$C$2:$C$745, MATCH(L11, Poke_Ref!$B$2:$B$745,0)), 3), "")</f>
        <v/>
      </c>
      <c r="N11" s="172" t="s">
        <v>1172</v>
      </c>
      <c r="O11" s="111" t="s">
        <v>1164</v>
      </c>
      <c r="P11" s="87"/>
    </row>
    <row r="12" spans="1:16" ht="3" customHeight="1" x14ac:dyDescent="0.2">
      <c r="A12" s="203"/>
      <c r="B12" s="557"/>
      <c r="C12" s="483"/>
      <c r="D12" s="483"/>
      <c r="E12" s="483"/>
      <c r="F12" s="483"/>
      <c r="G12" s="483"/>
      <c r="H12" s="483"/>
      <c r="I12" s="483"/>
      <c r="J12" s="483"/>
      <c r="K12" s="483"/>
      <c r="L12" s="483"/>
      <c r="M12" s="483"/>
      <c r="N12" s="483"/>
      <c r="O12" s="483"/>
      <c r="P12" s="203"/>
    </row>
    <row r="13" spans="1:16" ht="26.25" customHeight="1" x14ac:dyDescent="0.2">
      <c r="A13" s="200"/>
      <c r="B13" s="524" t="s">
        <v>1018</v>
      </c>
      <c r="C13" s="515"/>
      <c r="D13" s="515"/>
      <c r="E13" s="515"/>
      <c r="F13" s="515"/>
      <c r="G13" s="515"/>
      <c r="H13" s="515"/>
      <c r="I13" s="515"/>
      <c r="J13" s="515"/>
      <c r="K13" s="515"/>
      <c r="L13" s="515"/>
      <c r="M13" s="515"/>
      <c r="N13" s="515"/>
      <c r="O13" s="516"/>
      <c r="P13" s="200"/>
    </row>
    <row r="14" spans="1:16" ht="26.25" customHeight="1" x14ac:dyDescent="0.2">
      <c r="A14" s="83"/>
      <c r="B14" s="520" t="s">
        <v>1160</v>
      </c>
      <c r="C14" s="521"/>
      <c r="D14" s="521"/>
      <c r="E14" s="522"/>
      <c r="F14" s="518"/>
      <c r="G14" s="520" t="s">
        <v>1161</v>
      </c>
      <c r="H14" s="521"/>
      <c r="I14" s="521"/>
      <c r="J14" s="522"/>
      <c r="K14" s="518"/>
      <c r="L14" s="520" t="s">
        <v>1162</v>
      </c>
      <c r="M14" s="521"/>
      <c r="N14" s="521"/>
      <c r="O14" s="522"/>
      <c r="P14" s="83"/>
    </row>
    <row r="15" spans="1:16" ht="26.25" customHeight="1" x14ac:dyDescent="0.2">
      <c r="A15" s="162"/>
      <c r="B15" s="172" t="s">
        <v>312</v>
      </c>
      <c r="C15" s="202" t="str">
        <f t="array" aca="1" ref="C15" ca="1">IFERROR(IMAGE(INDEX(Poke_Ref!$C$2:$C$745, MATCH(B15, Poke_Ref!$B$2:$B$745,0)), 3), "")</f>
        <v/>
      </c>
      <c r="D15" s="172" t="s">
        <v>921</v>
      </c>
      <c r="E15" s="111" t="s">
        <v>1164</v>
      </c>
      <c r="F15" s="483"/>
      <c r="G15" s="172" t="s">
        <v>265</v>
      </c>
      <c r="H15" s="202" t="str">
        <f t="array" aca="1" ref="H15" ca="1">IFERROR(IMAGE(INDEX(Poke_Ref!$C$2:$C$745, MATCH(G15, Poke_Ref!$B$2:$B$745,0)), 3), "")</f>
        <v/>
      </c>
      <c r="I15" s="172" t="s">
        <v>1173</v>
      </c>
      <c r="J15" s="111" t="s">
        <v>1164</v>
      </c>
      <c r="K15" s="483"/>
      <c r="L15" s="204" t="s">
        <v>352</v>
      </c>
      <c r="M15" s="205" t="str">
        <f t="array" aca="1" ref="M15" ca="1">IFERROR(IMAGE(INDEX(Poke_Ref!$C$2:$C$745, MATCH(L15, Poke_Ref!$B$2:$B$745,0)), 3), "")</f>
        <v/>
      </c>
      <c r="N15" s="204" t="s">
        <v>1170</v>
      </c>
      <c r="O15" s="206" t="s">
        <v>1174</v>
      </c>
      <c r="P15" s="87"/>
    </row>
    <row r="16" spans="1:16" ht="26.25" customHeight="1" x14ac:dyDescent="0.2">
      <c r="A16" s="162"/>
      <c r="B16" s="172" t="s">
        <v>324</v>
      </c>
      <c r="C16" s="202" t="str">
        <f t="array" aca="1" ref="C16" ca="1">IFERROR(IMAGE(INDEX(Poke_Ref!$C$2:$C$745, MATCH(B16, Poke_Ref!$B$2:$B$745,0)), 3), "")</f>
        <v/>
      </c>
      <c r="D16" s="172" t="s">
        <v>1173</v>
      </c>
      <c r="E16" s="111" t="s">
        <v>1174</v>
      </c>
      <c r="F16" s="483"/>
      <c r="G16" s="172" t="s">
        <v>382</v>
      </c>
      <c r="H16" s="202" t="str">
        <f t="array" aca="1" ref="H16" ca="1">IFERROR(IMAGE(INDEX(Poke_Ref!$C$2:$C$745, MATCH(G16, Poke_Ref!$B$2:$B$745,0)), 3), "")</f>
        <v/>
      </c>
      <c r="I16" s="172" t="s">
        <v>1175</v>
      </c>
      <c r="J16" s="111" t="s">
        <v>1164</v>
      </c>
      <c r="K16" s="483"/>
      <c r="L16" s="172" t="s">
        <v>409</v>
      </c>
      <c r="M16" s="202" t="str">
        <f t="array" aca="1" ref="M16" ca="1">IFERROR(IMAGE(INDEX(Poke_Ref!$C$2:$C$745, MATCH(L16, Poke_Ref!$B$2:$B$745,0)), 3), "")</f>
        <v/>
      </c>
      <c r="N16" s="172" t="s">
        <v>1176</v>
      </c>
      <c r="O16" s="111" t="s">
        <v>1174</v>
      </c>
      <c r="P16" s="87"/>
    </row>
    <row r="17" spans="1:16" ht="26.25" customHeight="1" x14ac:dyDescent="0.2">
      <c r="A17" s="162"/>
      <c r="B17" s="172" t="s">
        <v>674</v>
      </c>
      <c r="C17" s="201" t="str">
        <f t="array" aca="1" ref="C17" ca="1">IFERROR(IMAGE(INDEX(Poke_Ref!$C$2:$C$745, MATCH(B17, Poke_Ref!$B$2:$B$745,0)), 3), "")</f>
        <v/>
      </c>
      <c r="D17" s="172" t="s">
        <v>926</v>
      </c>
      <c r="E17" s="111" t="s">
        <v>1164</v>
      </c>
      <c r="F17" s="483"/>
      <c r="G17" s="172" t="s">
        <v>392</v>
      </c>
      <c r="H17" s="202" t="str">
        <f t="array" aca="1" ref="H17" ca="1">IFERROR(IMAGE(INDEX(Poke_Ref!$C$2:$C$745, MATCH(G17, Poke_Ref!$B$2:$B$745,0)), 3), "")</f>
        <v/>
      </c>
      <c r="I17" s="172" t="s">
        <v>1177</v>
      </c>
      <c r="J17" s="111" t="s">
        <v>1174</v>
      </c>
      <c r="K17" s="483"/>
      <c r="L17" s="172" t="s">
        <v>560</v>
      </c>
      <c r="M17" s="202" t="str">
        <f t="array" aca="1" ref="M17" ca="1">IFERROR(IMAGE(INDEX(Poke_Ref!$C$2:$C$745, MATCH(L17, Poke_Ref!$B$2:$B$745,0)), 3), "")</f>
        <v/>
      </c>
      <c r="N17" s="172" t="s">
        <v>1170</v>
      </c>
      <c r="O17" s="111" t="s">
        <v>1164</v>
      </c>
      <c r="P17" s="87"/>
    </row>
    <row r="18" spans="1:16" ht="26.25" customHeight="1" x14ac:dyDescent="0.2">
      <c r="A18" s="162"/>
      <c r="B18" s="172" t="s">
        <v>679</v>
      </c>
      <c r="C18" s="202" t="str">
        <f t="array" aca="1" ref="C18" ca="1">IFERROR(IMAGE(INDEX(Poke_Ref!$C$2:$C$745, MATCH(B18, Poke_Ref!$B$2:$B$745,0)), 3), "")</f>
        <v/>
      </c>
      <c r="D18" s="172" t="s">
        <v>1178</v>
      </c>
      <c r="E18" s="111" t="s">
        <v>1174</v>
      </c>
      <c r="F18" s="483"/>
      <c r="G18" s="172" t="s">
        <v>601</v>
      </c>
      <c r="H18" s="201" t="str">
        <f t="array" aca="1" ref="H18" ca="1">IFERROR(IMAGE(INDEX(Poke_Ref!$C$2:$C$745, MATCH(G18, Poke_Ref!$B$2:$B$745,0)), 3), "")</f>
        <v/>
      </c>
      <c r="I18" s="172" t="s">
        <v>1179</v>
      </c>
      <c r="J18" s="111" t="s">
        <v>1164</v>
      </c>
      <c r="K18" s="483"/>
      <c r="L18" s="172" t="s">
        <v>736</v>
      </c>
      <c r="M18" s="202" t="str">
        <f t="array" aca="1" ref="M18" ca="1">IFERROR(IMAGE(INDEX(Poke_Ref!$C$2:$C$745, MATCH(L18, Poke_Ref!$B$2:$B$745,0)), 3), "")</f>
        <v/>
      </c>
      <c r="N18" s="172" t="s">
        <v>1180</v>
      </c>
      <c r="O18" s="111" t="s">
        <v>1174</v>
      </c>
      <c r="P18" s="87"/>
    </row>
    <row r="19" spans="1:16" ht="3.75" customHeight="1" x14ac:dyDescent="0.2">
      <c r="A19" s="207"/>
      <c r="B19" s="536"/>
      <c r="C19" s="483"/>
      <c r="D19" s="483"/>
      <c r="E19" s="483"/>
      <c r="F19" s="483"/>
      <c r="G19" s="483"/>
      <c r="H19" s="483"/>
      <c r="I19" s="483"/>
      <c r="J19" s="483"/>
      <c r="K19" s="483"/>
      <c r="L19" s="483"/>
      <c r="M19" s="483"/>
      <c r="N19" s="483"/>
      <c r="O19" s="483"/>
      <c r="P19" s="207"/>
    </row>
    <row r="20" spans="1:16" ht="26.25" customHeight="1" x14ac:dyDescent="0.2">
      <c r="A20" s="200"/>
      <c r="B20" s="535" t="s">
        <v>1019</v>
      </c>
      <c r="C20" s="515"/>
      <c r="D20" s="515"/>
      <c r="E20" s="515"/>
      <c r="F20" s="515"/>
      <c r="G20" s="515"/>
      <c r="H20" s="515"/>
      <c r="I20" s="515"/>
      <c r="J20" s="515"/>
      <c r="K20" s="515"/>
      <c r="L20" s="515"/>
      <c r="M20" s="515"/>
      <c r="N20" s="515"/>
      <c r="O20" s="516"/>
      <c r="P20" s="200"/>
    </row>
    <row r="21" spans="1:16" ht="26.25" customHeight="1" x14ac:dyDescent="0.2">
      <c r="A21" s="83"/>
      <c r="B21" s="520" t="s">
        <v>1160</v>
      </c>
      <c r="C21" s="521"/>
      <c r="D21" s="521"/>
      <c r="E21" s="522"/>
      <c r="F21" s="518"/>
      <c r="G21" s="520" t="s">
        <v>1161</v>
      </c>
      <c r="H21" s="521"/>
      <c r="I21" s="521"/>
      <c r="J21" s="522"/>
      <c r="K21" s="518"/>
      <c r="L21" s="520" t="s">
        <v>1162</v>
      </c>
      <c r="M21" s="521"/>
      <c r="N21" s="521"/>
      <c r="O21" s="522"/>
      <c r="P21" s="83"/>
    </row>
    <row r="22" spans="1:16" ht="26.25" customHeight="1" x14ac:dyDescent="0.2">
      <c r="A22" s="162"/>
      <c r="B22" s="172" t="s">
        <v>494</v>
      </c>
      <c r="C22" s="201" t="str">
        <f t="array" aca="1" ref="C22" ca="1">IFERROR(IMAGE(INDEX(Poke_Ref!$C$2:$C$745, MATCH(B22, Poke_Ref!$B$2:$B$745,0)), 3), "")</f>
        <v/>
      </c>
      <c r="D22" s="172" t="s">
        <v>1181</v>
      </c>
      <c r="E22" s="111" t="s">
        <v>1164</v>
      </c>
      <c r="F22" s="483"/>
      <c r="G22" s="172" t="s">
        <v>198</v>
      </c>
      <c r="H22" s="201" t="str">
        <f t="array" aca="1" ref="H22" ca="1">IFERROR(IMAGE(INDEX(Poke_Ref!$C$2:$C$745, MATCH(G22, Poke_Ref!$B$2:$B$745,0)), 3), "")</f>
        <v/>
      </c>
      <c r="I22" s="172" t="s">
        <v>1182</v>
      </c>
      <c r="J22" s="111" t="s">
        <v>1164</v>
      </c>
      <c r="K22" s="483"/>
      <c r="L22" s="172" t="s">
        <v>671</v>
      </c>
      <c r="M22" s="201" t="str">
        <f t="array" aca="1" ref="M22" ca="1">IFERROR(IMAGE(INDEX(Poke_Ref!$C$2:$C$745, MATCH(L22, Poke_Ref!$B$2:$B$745,0)), 3), "")</f>
        <v/>
      </c>
      <c r="N22" s="172" t="s">
        <v>1183</v>
      </c>
      <c r="O22" s="111" t="s">
        <v>1164</v>
      </c>
      <c r="P22" s="87"/>
    </row>
    <row r="23" spans="1:16" ht="26.25" customHeight="1" x14ac:dyDescent="0.2">
      <c r="A23" s="162"/>
      <c r="B23" s="172" t="s">
        <v>661</v>
      </c>
      <c r="C23" s="201" t="str">
        <f t="array" aca="1" ref="C23" ca="1">IFERROR(IMAGE(INDEX(Poke_Ref!$C$2:$C$745, MATCH(B23, Poke_Ref!$B$2:$B$745,0)), 3), "")</f>
        <v/>
      </c>
      <c r="D23" s="172" t="s">
        <v>1168</v>
      </c>
      <c r="E23" s="111" t="s">
        <v>1164</v>
      </c>
      <c r="F23" s="483"/>
      <c r="G23" s="172" t="s">
        <v>422</v>
      </c>
      <c r="H23" s="201" t="str">
        <f t="array" aca="1" ref="H23" ca="1">IFERROR(IMAGE(INDEX(Poke_Ref!$C$2:$C$745, MATCH(G23, Poke_Ref!$B$2:$B$745,0)), 3), "")</f>
        <v/>
      </c>
      <c r="I23" s="172" t="s">
        <v>1184</v>
      </c>
      <c r="J23" s="111" t="s">
        <v>1174</v>
      </c>
      <c r="K23" s="483"/>
      <c r="L23" s="172" t="s">
        <v>755</v>
      </c>
      <c r="M23" s="201" t="str">
        <f t="array" aca="1" ref="M23" ca="1">IFERROR(IMAGE(INDEX(Poke_Ref!$C$2:$C$745, MATCH(L23, Poke_Ref!$B$2:$B$745,0)), 3), "")</f>
        <v/>
      </c>
      <c r="N23" s="172" t="s">
        <v>1185</v>
      </c>
      <c r="O23" s="111" t="s">
        <v>1164</v>
      </c>
      <c r="P23" s="87"/>
    </row>
    <row r="24" spans="1:16" ht="26.25" customHeight="1" x14ac:dyDescent="0.2">
      <c r="A24" s="207"/>
      <c r="B24" s="523"/>
      <c r="C24" s="483"/>
      <c r="D24" s="483"/>
      <c r="E24" s="483"/>
      <c r="F24" s="483"/>
      <c r="G24" s="172" t="s">
        <v>764</v>
      </c>
      <c r="H24" s="201" t="str">
        <f t="array" aca="1" ref="H24" ca="1">IFERROR(IMAGE(INDEX(Poke_Ref!$C$2:$C$745, MATCH(G24, Poke_Ref!$B$2:$B$745,0)), 3), "")</f>
        <v/>
      </c>
      <c r="I24" s="172" t="s">
        <v>1143</v>
      </c>
      <c r="J24" s="111" t="s">
        <v>1174</v>
      </c>
      <c r="K24" s="483"/>
      <c r="L24" s="523"/>
      <c r="M24" s="483"/>
      <c r="N24" s="483"/>
      <c r="O24" s="483"/>
      <c r="P24" s="207"/>
    </row>
    <row r="25" spans="1:16" ht="3.75" customHeight="1" x14ac:dyDescent="0.2">
      <c r="A25" s="159"/>
      <c r="B25" s="517"/>
      <c r="C25" s="483"/>
      <c r="D25" s="483"/>
      <c r="E25" s="483"/>
      <c r="F25" s="483"/>
      <c r="G25" s="483"/>
      <c r="H25" s="483"/>
      <c r="I25" s="483"/>
      <c r="J25" s="483"/>
      <c r="K25" s="483"/>
      <c r="L25" s="483"/>
      <c r="M25" s="483"/>
      <c r="N25" s="483"/>
      <c r="O25" s="483"/>
      <c r="P25" s="159"/>
    </row>
    <row r="26" spans="1:16" ht="26.25" customHeight="1" x14ac:dyDescent="0.2">
      <c r="A26" s="200"/>
      <c r="B26" s="542" t="s">
        <v>1020</v>
      </c>
      <c r="C26" s="483"/>
      <c r="D26" s="483"/>
      <c r="E26" s="483"/>
      <c r="F26" s="483"/>
      <c r="G26" s="483"/>
      <c r="H26" s="483"/>
      <c r="I26" s="483"/>
      <c r="J26" s="483"/>
      <c r="K26" s="483"/>
      <c r="L26" s="483"/>
      <c r="M26" s="483"/>
      <c r="N26" s="483"/>
      <c r="O26" s="483"/>
      <c r="P26" s="200"/>
    </row>
    <row r="27" spans="1:16" ht="26.25" customHeight="1" x14ac:dyDescent="0.2">
      <c r="A27" s="83"/>
      <c r="B27" s="520" t="s">
        <v>1160</v>
      </c>
      <c r="C27" s="521"/>
      <c r="D27" s="521"/>
      <c r="E27" s="522"/>
      <c r="F27" s="518"/>
      <c r="G27" s="520" t="s">
        <v>1161</v>
      </c>
      <c r="H27" s="521"/>
      <c r="I27" s="521"/>
      <c r="J27" s="522"/>
      <c r="K27" s="518"/>
      <c r="L27" s="520" t="s">
        <v>1162</v>
      </c>
      <c r="M27" s="521"/>
      <c r="N27" s="521"/>
      <c r="O27" s="522"/>
      <c r="P27" s="83"/>
    </row>
    <row r="28" spans="1:16" ht="26.25" customHeight="1" x14ac:dyDescent="0.2">
      <c r="A28" s="162"/>
      <c r="B28" s="172" t="s">
        <v>151</v>
      </c>
      <c r="C28" s="202" t="str">
        <f t="array" aca="1" ref="C28" ca="1">IFERROR(IMAGE(INDEX(Poke_Ref!$C$2:$C$745, MATCH(B28, Poke_Ref!$B$2:$B$745,0)), 3), "")</f>
        <v/>
      </c>
      <c r="D28" s="172" t="s">
        <v>1186</v>
      </c>
      <c r="E28" s="111" t="s">
        <v>1174</v>
      </c>
      <c r="F28" s="483"/>
      <c r="G28" s="172" t="s">
        <v>75</v>
      </c>
      <c r="H28" s="201" t="str">
        <f t="array" aca="1" ref="H28" ca="1">IFERROR(IMAGE(INDEX(Poke_Ref!$C$2:$C$745, MATCH(G28, Poke_Ref!$B$2:$B$745,0)), 3), "")</f>
        <v/>
      </c>
      <c r="I28" s="172" t="s">
        <v>958</v>
      </c>
      <c r="J28" s="111" t="s">
        <v>1164</v>
      </c>
      <c r="K28" s="483"/>
      <c r="L28" s="172" t="s">
        <v>360</v>
      </c>
      <c r="M28" s="201" t="str">
        <f t="array" aca="1" ref="M28" ca="1">IFERROR(IMAGE(INDEX(Poke_Ref!$C$2:$C$745, MATCH(L28, Poke_Ref!$B$2:$B$745,0)), 3), "")</f>
        <v/>
      </c>
      <c r="N28" s="172" t="s">
        <v>1187</v>
      </c>
      <c r="O28" s="111" t="s">
        <v>1164</v>
      </c>
      <c r="P28" s="87"/>
    </row>
    <row r="29" spans="1:16" ht="26.25" customHeight="1" x14ac:dyDescent="0.2">
      <c r="A29" s="162"/>
      <c r="B29" s="172" t="s">
        <v>467</v>
      </c>
      <c r="C29" s="201" t="str">
        <f t="array" aca="1" ref="C29" ca="1">IFERROR(IMAGE(INDEX(Poke_Ref!$C$2:$C$745, MATCH(B29, Poke_Ref!$B$2:$B$745,0)), 3), "")</f>
        <v/>
      </c>
      <c r="D29" s="172" t="s">
        <v>1188</v>
      </c>
      <c r="E29" s="111" t="s">
        <v>1174</v>
      </c>
      <c r="F29" s="483"/>
      <c r="G29" s="172" t="s">
        <v>175</v>
      </c>
      <c r="H29" s="201" t="str">
        <f t="array" aca="1" ref="H29" ca="1">IFERROR(IMAGE(INDEX(Poke_Ref!$C$2:$C$745, MATCH(G29, Poke_Ref!$B$2:$B$745,0)), 3), "")</f>
        <v/>
      </c>
      <c r="I29" s="172" t="s">
        <v>988</v>
      </c>
      <c r="J29" s="111" t="s">
        <v>1174</v>
      </c>
      <c r="K29" s="483"/>
      <c r="L29" s="172" t="s">
        <v>454</v>
      </c>
      <c r="M29" s="201" t="str">
        <f t="array" aca="1" ref="M29" ca="1">IFERROR(IMAGE(INDEX(Poke_Ref!$C$2:$C$745, MATCH(L29, Poke_Ref!$B$2:$B$745,0)), 3), "")</f>
        <v/>
      </c>
      <c r="N29" s="172" t="s">
        <v>1053</v>
      </c>
      <c r="O29" s="111" t="s">
        <v>1164</v>
      </c>
      <c r="P29" s="87"/>
    </row>
    <row r="30" spans="1:16" ht="26.25" customHeight="1" x14ac:dyDescent="0.2">
      <c r="A30" s="162"/>
      <c r="B30" s="172" t="s">
        <v>637</v>
      </c>
      <c r="C30" s="201" t="str">
        <f t="array" aca="1" ref="C30" ca="1">IFERROR(IMAGE(INDEX(Poke_Ref!$C$2:$C$745, MATCH(B30, Poke_Ref!$B$2:$B$745,0)), 3), "")</f>
        <v/>
      </c>
      <c r="D30" s="172" t="s">
        <v>1189</v>
      </c>
      <c r="E30" s="111" t="s">
        <v>1164</v>
      </c>
      <c r="F30" s="483"/>
      <c r="G30" s="172" t="s">
        <v>668</v>
      </c>
      <c r="H30" s="201" t="str">
        <f t="array" aca="1" ref="H30" ca="1">IFERROR(IMAGE(INDEX(Poke_Ref!$C$2:$C$745, MATCH(G30, Poke_Ref!$B$2:$B$745,0)), 3), "")</f>
        <v/>
      </c>
      <c r="I30" s="172" t="s">
        <v>1107</v>
      </c>
      <c r="J30" s="111" t="s">
        <v>843</v>
      </c>
      <c r="K30" s="483"/>
      <c r="L30" s="172" t="s">
        <v>573</v>
      </c>
      <c r="M30" s="201" t="str">
        <f t="array" aca="1" ref="M30" ca="1">IFERROR(IMAGE(INDEX(Poke_Ref!$C$2:$C$745, MATCH(L30, Poke_Ref!$B$2:$B$745,0)), 3), "")</f>
        <v/>
      </c>
      <c r="N30" s="172" t="s">
        <v>1190</v>
      </c>
      <c r="O30" s="111" t="s">
        <v>1174</v>
      </c>
      <c r="P30" s="87"/>
    </row>
    <row r="31" spans="1:16" ht="26.25" customHeight="1" x14ac:dyDescent="0.2">
      <c r="A31" s="162"/>
      <c r="B31" s="172" t="s">
        <v>752</v>
      </c>
      <c r="C31" s="201" t="str">
        <f t="array" aca="1" ref="C31" ca="1">IFERROR(IMAGE(INDEX(Poke_Ref!$C$2:$C$745, MATCH(B31, Poke_Ref!$B$2:$B$745,0)), 3), "")</f>
        <v/>
      </c>
      <c r="D31" s="172" t="s">
        <v>1191</v>
      </c>
      <c r="E31" s="111" t="s">
        <v>1164</v>
      </c>
      <c r="F31" s="483"/>
      <c r="G31" s="172" t="s">
        <v>744</v>
      </c>
      <c r="H31" s="201" t="str">
        <f t="array" aca="1" ref="H31" ca="1">IFERROR(IMAGE(INDEX(Poke_Ref!$C$2:$C$745, MATCH(G31, Poke_Ref!$B$2:$B$745,0)), 3), "")</f>
        <v/>
      </c>
      <c r="I31" s="172" t="s">
        <v>1192</v>
      </c>
      <c r="J31" s="111" t="s">
        <v>1174</v>
      </c>
      <c r="K31" s="483"/>
      <c r="L31" s="172" t="s">
        <v>646</v>
      </c>
      <c r="M31" s="201" t="str">
        <f t="array" aca="1" ref="M31" ca="1">IFERROR(IMAGE(INDEX(Poke_Ref!$C$2:$C$745, MATCH(L31, Poke_Ref!$B$2:$B$745,0)), 3), "")</f>
        <v/>
      </c>
      <c r="N31" s="172" t="s">
        <v>1193</v>
      </c>
      <c r="O31" s="111" t="s">
        <v>1164</v>
      </c>
      <c r="P31" s="87"/>
    </row>
    <row r="32" spans="1:16" ht="3.75" customHeight="1" x14ac:dyDescent="0.2">
      <c r="A32" s="159"/>
      <c r="B32" s="517"/>
      <c r="C32" s="483"/>
      <c r="D32" s="483"/>
      <c r="E32" s="483"/>
      <c r="F32" s="483"/>
      <c r="G32" s="483"/>
      <c r="H32" s="483"/>
      <c r="I32" s="483"/>
      <c r="J32" s="483"/>
      <c r="K32" s="483"/>
      <c r="L32" s="483"/>
      <c r="M32" s="483"/>
      <c r="N32" s="483"/>
      <c r="O32" s="483"/>
      <c r="P32" s="159"/>
    </row>
    <row r="33" spans="1:16" ht="26.25" customHeight="1" x14ac:dyDescent="0.2">
      <c r="A33" s="200"/>
      <c r="B33" s="527" t="s">
        <v>1021</v>
      </c>
      <c r="C33" s="515"/>
      <c r="D33" s="515"/>
      <c r="E33" s="515"/>
      <c r="F33" s="515"/>
      <c r="G33" s="515"/>
      <c r="H33" s="515"/>
      <c r="I33" s="515"/>
      <c r="J33" s="515"/>
      <c r="K33" s="515"/>
      <c r="L33" s="515"/>
      <c r="M33" s="515"/>
      <c r="N33" s="515"/>
      <c r="O33" s="516"/>
      <c r="P33" s="200"/>
    </row>
    <row r="34" spans="1:16" ht="26.25" customHeight="1" x14ac:dyDescent="0.2">
      <c r="A34" s="83"/>
      <c r="B34" s="520" t="s">
        <v>1160</v>
      </c>
      <c r="C34" s="521"/>
      <c r="D34" s="521"/>
      <c r="E34" s="522"/>
      <c r="F34" s="518"/>
      <c r="G34" s="520" t="s">
        <v>1161</v>
      </c>
      <c r="H34" s="521"/>
      <c r="I34" s="521"/>
      <c r="J34" s="522"/>
      <c r="K34" s="518"/>
      <c r="L34" s="520" t="s">
        <v>1162</v>
      </c>
      <c r="M34" s="521"/>
      <c r="N34" s="521"/>
      <c r="O34" s="522"/>
      <c r="P34" s="83"/>
    </row>
    <row r="35" spans="1:16" ht="26.25" customHeight="1" x14ac:dyDescent="0.2">
      <c r="A35" s="162"/>
      <c r="B35" s="172" t="s">
        <v>225</v>
      </c>
      <c r="C35" s="202" t="str">
        <f t="array" aca="1" ref="C35" ca="1">IFERROR(IMAGE(INDEX(Poke_Ref!$C$2:$C$745, MATCH(B35, Poke_Ref!$B$2:$B$745,0)), 3), "")</f>
        <v/>
      </c>
      <c r="D35" s="172" t="s">
        <v>1194</v>
      </c>
      <c r="E35" s="111" t="s">
        <v>1164</v>
      </c>
      <c r="F35" s="483"/>
      <c r="G35" s="172" t="s">
        <v>89</v>
      </c>
      <c r="H35" s="202" t="str">
        <f t="array" aca="1" ref="H35" ca="1">IFERROR(IMAGE(INDEX(Poke_Ref!$C$2:$C$745, MATCH(G35, Poke_Ref!$B$2:$B$745,0)), 3), "")</f>
        <v/>
      </c>
      <c r="I35" s="172" t="s">
        <v>1172</v>
      </c>
      <c r="J35" s="111" t="s">
        <v>1164</v>
      </c>
      <c r="K35" s="483"/>
      <c r="L35" s="172" t="s">
        <v>85</v>
      </c>
      <c r="M35" s="201" t="str">
        <f t="array" aca="1" ref="M35" ca="1">IFERROR(IMAGE(INDEX(Poke_Ref!$C$2:$C$745, MATCH(L35, Poke_Ref!$B$2:$B$745,0)), 3), "")</f>
        <v/>
      </c>
      <c r="N35" s="172" t="s">
        <v>1172</v>
      </c>
      <c r="O35" s="111" t="s">
        <v>1164</v>
      </c>
      <c r="P35" s="87"/>
    </row>
    <row r="36" spans="1:16" ht="26.25" customHeight="1" x14ac:dyDescent="0.2">
      <c r="A36" s="162"/>
      <c r="B36" s="172" t="s">
        <v>259</v>
      </c>
      <c r="C36" s="202" t="str">
        <f t="array" aca="1" ref="C36" ca="1">IFERROR(IMAGE(INDEX(Poke_Ref!$C$2:$C$745, MATCH(B36, Poke_Ref!$B$2:$B$745,0)), 3), "")</f>
        <v/>
      </c>
      <c r="D36" s="172" t="s">
        <v>1169</v>
      </c>
      <c r="E36" s="111" t="s">
        <v>843</v>
      </c>
      <c r="F36" s="483"/>
      <c r="G36" s="172" t="s">
        <v>353</v>
      </c>
      <c r="H36" s="201" t="str">
        <f t="array" aca="1" ref="H36" ca="1">IFERROR(IMAGE(INDEX(Poke_Ref!$C$2:$C$745, MATCH(G36, Poke_Ref!$B$2:$B$745,0)), 3), "")</f>
        <v/>
      </c>
      <c r="I36" s="172" t="s">
        <v>1195</v>
      </c>
      <c r="J36" s="111" t="s">
        <v>1164</v>
      </c>
      <c r="K36" s="483"/>
      <c r="L36" s="172" t="s">
        <v>720</v>
      </c>
      <c r="M36" s="202" t="str">
        <f t="array" aca="1" ref="M36" ca="1">IFERROR(IMAGE(INDEX(Poke_Ref!$C$2:$C$745, MATCH(L36, Poke_Ref!$B$2:$B$745,0)), 3), "")</f>
        <v/>
      </c>
      <c r="N36" s="172" t="s">
        <v>1196</v>
      </c>
      <c r="O36" s="111" t="s">
        <v>1164</v>
      </c>
      <c r="P36" s="87"/>
    </row>
    <row r="37" spans="1:16" ht="26.25" customHeight="1" x14ac:dyDescent="0.2">
      <c r="A37" s="162"/>
      <c r="B37" s="172" t="s">
        <v>331</v>
      </c>
      <c r="C37" s="201" t="str">
        <f t="array" aca="1" ref="C37" ca="1">IFERROR(IMAGE(INDEX(Poke_Ref!$C$2:$C$745, MATCH(B37, Poke_Ref!$B$2:$B$745,0)), 3), "")</f>
        <v/>
      </c>
      <c r="D37" s="172" t="s">
        <v>1143</v>
      </c>
      <c r="E37" s="111" t="s">
        <v>1164</v>
      </c>
      <c r="F37" s="483"/>
      <c r="G37" s="172" t="s">
        <v>732</v>
      </c>
      <c r="H37" s="202" t="str">
        <f t="array" aca="1" ref="H37" ca="1">IFERROR(IMAGE(INDEX(Poke_Ref!$C$2:$C$745, MATCH(G37, Poke_Ref!$B$2:$B$745,0)), 3), "")</f>
        <v/>
      </c>
      <c r="I37" s="172" t="s">
        <v>1197</v>
      </c>
      <c r="J37" s="111" t="s">
        <v>1164</v>
      </c>
      <c r="K37" s="483"/>
      <c r="L37" s="513"/>
      <c r="M37" s="483"/>
      <c r="N37" s="483"/>
      <c r="O37" s="483"/>
      <c r="P37" s="203"/>
    </row>
    <row r="38" spans="1:16" ht="26.25" customHeight="1" x14ac:dyDescent="0.2">
      <c r="A38" s="162"/>
      <c r="B38" s="172" t="s">
        <v>752</v>
      </c>
      <c r="C38" s="202" t="str">
        <f t="array" aca="1" ref="C38" ca="1">IFERROR(IMAGE(INDEX(Poke_Ref!$C$2:$C$745, MATCH(B38, Poke_Ref!$B$2:$B$745,0)), 3), "")</f>
        <v/>
      </c>
      <c r="D38" s="172" t="s">
        <v>1191</v>
      </c>
      <c r="E38" s="111" t="s">
        <v>1164</v>
      </c>
      <c r="F38" s="483"/>
      <c r="G38" s="172" t="s">
        <v>734</v>
      </c>
      <c r="H38" s="202" t="str">
        <f t="array" aca="1" ref="H38" ca="1">IFERROR(IMAGE(INDEX(Poke_Ref!$C$2:$C$745, MATCH(G38, Poke_Ref!$B$2:$B$745,0)), 3), "")</f>
        <v/>
      </c>
      <c r="I38" s="172" t="s">
        <v>1198</v>
      </c>
      <c r="J38" s="111" t="s">
        <v>1164</v>
      </c>
      <c r="K38" s="483"/>
      <c r="L38" s="513"/>
      <c r="M38" s="483"/>
      <c r="N38" s="483"/>
      <c r="O38" s="483"/>
      <c r="P38" s="203"/>
    </row>
    <row r="39" spans="1:16" ht="3.75" customHeight="1" x14ac:dyDescent="0.2">
      <c r="A39" s="159"/>
      <c r="B39" s="517"/>
      <c r="C39" s="483"/>
      <c r="D39" s="483"/>
      <c r="E39" s="483"/>
      <c r="F39" s="483"/>
      <c r="G39" s="483"/>
      <c r="H39" s="483"/>
      <c r="I39" s="483"/>
      <c r="J39" s="483"/>
      <c r="K39" s="483"/>
      <c r="L39" s="483"/>
      <c r="M39" s="483"/>
      <c r="N39" s="483"/>
      <c r="O39" s="483"/>
      <c r="P39" s="159"/>
    </row>
    <row r="40" spans="1:16" ht="26.25" customHeight="1" x14ac:dyDescent="0.2">
      <c r="A40" s="200"/>
      <c r="B40" s="547" t="s">
        <v>1022</v>
      </c>
      <c r="C40" s="515"/>
      <c r="D40" s="515"/>
      <c r="E40" s="515"/>
      <c r="F40" s="515"/>
      <c r="G40" s="515"/>
      <c r="H40" s="515"/>
      <c r="I40" s="515"/>
      <c r="J40" s="515"/>
      <c r="K40" s="515"/>
      <c r="L40" s="515"/>
      <c r="M40" s="515"/>
      <c r="N40" s="515"/>
      <c r="O40" s="516"/>
      <c r="P40" s="200"/>
    </row>
    <row r="41" spans="1:16" ht="26.25" customHeight="1" x14ac:dyDescent="0.2">
      <c r="A41" s="83"/>
      <c r="B41" s="520" t="s">
        <v>1160</v>
      </c>
      <c r="C41" s="521"/>
      <c r="D41" s="521"/>
      <c r="E41" s="522"/>
      <c r="F41" s="518"/>
      <c r="G41" s="520" t="s">
        <v>1161</v>
      </c>
      <c r="H41" s="521"/>
      <c r="I41" s="521"/>
      <c r="J41" s="522"/>
      <c r="K41" s="518"/>
      <c r="L41" s="520" t="s">
        <v>1162</v>
      </c>
      <c r="M41" s="521"/>
      <c r="N41" s="521"/>
      <c r="O41" s="522"/>
      <c r="P41" s="83"/>
    </row>
    <row r="42" spans="1:16" ht="26.25" customHeight="1" x14ac:dyDescent="0.2">
      <c r="A42" s="162"/>
      <c r="B42" s="172" t="s">
        <v>106</v>
      </c>
      <c r="C42" s="201" t="str">
        <f t="array" aca="1" ref="C42" ca="1">IFERROR(IMAGE(INDEX(Poke_Ref!$C$2:$C$745, MATCH(B42, Poke_Ref!$B$2:$B$745,0)), 3), "")</f>
        <v/>
      </c>
      <c r="D42" s="172" t="s">
        <v>1199</v>
      </c>
      <c r="E42" s="111" t="s">
        <v>1164</v>
      </c>
      <c r="F42" s="483"/>
      <c r="G42" s="172" t="s">
        <v>588</v>
      </c>
      <c r="H42" s="201" t="str">
        <f t="array" aca="1" ref="H42" ca="1">IFERROR(IMAGE(INDEX(Poke_Ref!$C$2:$C$745, MATCH(G42, Poke_Ref!$B$2:$B$745,0)), 3), "")</f>
        <v/>
      </c>
      <c r="I42" s="172" t="s">
        <v>1183</v>
      </c>
      <c r="J42" s="111" t="s">
        <v>1174</v>
      </c>
      <c r="K42" s="483"/>
      <c r="L42" s="172" t="s">
        <v>286</v>
      </c>
      <c r="M42" s="202" t="str">
        <f t="array" aca="1" ref="M42" ca="1">IFERROR(IMAGE(INDEX(Poke_Ref!$C$2:$C$745, MATCH(L42, Poke_Ref!$B$2:$B$745,0)), 3), "")</f>
        <v/>
      </c>
      <c r="N42" s="172" t="s">
        <v>988</v>
      </c>
      <c r="O42" s="111" t="s">
        <v>1174</v>
      </c>
      <c r="P42" s="87"/>
    </row>
    <row r="43" spans="1:16" ht="26.25" customHeight="1" x14ac:dyDescent="0.2">
      <c r="A43" s="162"/>
      <c r="B43" s="172" t="s">
        <v>117</v>
      </c>
      <c r="C43" s="201" t="str">
        <f t="array" aca="1" ref="C43" ca="1">IFERROR(IMAGE(INDEX(Poke_Ref!$C$2:$C$745, MATCH(B43, Poke_Ref!$B$2:$B$745,0)), 3), "")</f>
        <v/>
      </c>
      <c r="D43" s="172" t="s">
        <v>887</v>
      </c>
      <c r="E43" s="111" t="s">
        <v>1174</v>
      </c>
      <c r="F43" s="483"/>
      <c r="G43" s="172" t="s">
        <v>589</v>
      </c>
      <c r="H43" s="201" t="str">
        <f t="array" aca="1" ref="H43" ca="1">IFERROR(IMAGE(INDEX(Poke_Ref!$C$2:$C$745, MATCH(G43, Poke_Ref!$B$2:$B$745,0)), 3), "")</f>
        <v/>
      </c>
      <c r="I43" s="172" t="s">
        <v>1183</v>
      </c>
      <c r="J43" s="111" t="s">
        <v>1164</v>
      </c>
      <c r="K43" s="483"/>
      <c r="L43" s="172" t="s">
        <v>336</v>
      </c>
      <c r="M43" s="201" t="str">
        <f t="array" aca="1" ref="M43" ca="1">IFERROR(IMAGE(INDEX(Poke_Ref!$C$2:$C$745, MATCH(L43, Poke_Ref!$B$2:$B$745,0)), 3), "")</f>
        <v/>
      </c>
      <c r="N43" s="172" t="s">
        <v>1200</v>
      </c>
      <c r="O43" s="111" t="s">
        <v>1164</v>
      </c>
      <c r="P43" s="87"/>
    </row>
    <row r="44" spans="1:16" ht="26.25" customHeight="1" x14ac:dyDescent="0.2">
      <c r="A44" s="162"/>
      <c r="B44" s="172" t="s">
        <v>357</v>
      </c>
      <c r="C44" s="201" t="str">
        <f t="array" aca="1" ref="C44" ca="1">IFERROR(IMAGE(INDEX(Poke_Ref!$C$2:$C$745, MATCH(B44, Poke_Ref!$B$2:$B$745,0)), 3), "")</f>
        <v/>
      </c>
      <c r="D44" s="172" t="s">
        <v>1143</v>
      </c>
      <c r="E44" s="111" t="s">
        <v>1174</v>
      </c>
      <c r="F44" s="483"/>
      <c r="G44" s="172" t="s">
        <v>724</v>
      </c>
      <c r="H44" s="201" t="str">
        <f t="array" aca="1" ref="H44" ca="1">IFERROR(IMAGE(INDEX(Poke_Ref!$C$2:$C$745, MATCH(G44, Poke_Ref!$B$2:$B$745,0)), 3), "")</f>
        <v/>
      </c>
      <c r="I44" s="172" t="s">
        <v>1201</v>
      </c>
      <c r="J44" s="111" t="s">
        <v>1174</v>
      </c>
      <c r="K44" s="483"/>
      <c r="L44" s="172" t="s">
        <v>347</v>
      </c>
      <c r="M44" s="201" t="str">
        <f t="array" aca="1" ref="M44" ca="1">IFERROR(IMAGE(INDEX(Poke_Ref!$C$2:$C$745, MATCH(L44, Poke_Ref!$B$2:$B$745,0)), 3), "")</f>
        <v/>
      </c>
      <c r="N44" s="172" t="s">
        <v>1195</v>
      </c>
      <c r="O44" s="111" t="s">
        <v>1174</v>
      </c>
      <c r="P44" s="87"/>
    </row>
    <row r="45" spans="1:16" ht="26.25" customHeight="1" x14ac:dyDescent="0.2">
      <c r="A45" s="162"/>
      <c r="B45" s="172" t="s">
        <v>669</v>
      </c>
      <c r="C45" s="201" t="str">
        <f t="array" aca="1" ref="C45" ca="1">IFERROR(IMAGE(INDEX(Poke_Ref!$C$2:$C$745, MATCH(B45, Poke_Ref!$B$2:$B$745,0)), 3), "")</f>
        <v/>
      </c>
      <c r="D45" s="172" t="s">
        <v>1202</v>
      </c>
      <c r="E45" s="111" t="s">
        <v>1174</v>
      </c>
      <c r="F45" s="483"/>
      <c r="G45" s="513"/>
      <c r="H45" s="483"/>
      <c r="I45" s="483"/>
      <c r="J45" s="483"/>
      <c r="K45" s="483"/>
      <c r="L45" s="172" t="s">
        <v>497</v>
      </c>
      <c r="M45" s="201" t="str">
        <f t="array" aca="1" ref="M45" ca="1">IFERROR(IMAGE(INDEX(Poke_Ref!$C$2:$C$745, MATCH(L45, Poke_Ref!$B$2:$B$745,0)), 3), "")</f>
        <v/>
      </c>
      <c r="N45" s="172" t="s">
        <v>1170</v>
      </c>
      <c r="O45" s="111" t="s">
        <v>1164</v>
      </c>
      <c r="P45" s="87"/>
    </row>
    <row r="46" spans="1:16" ht="3.75" customHeight="1" x14ac:dyDescent="0.2">
      <c r="A46" s="159"/>
      <c r="B46" s="517"/>
      <c r="C46" s="483"/>
      <c r="D46" s="483"/>
      <c r="E46" s="483"/>
      <c r="F46" s="483"/>
      <c r="G46" s="483"/>
      <c r="H46" s="483"/>
      <c r="I46" s="483"/>
      <c r="J46" s="483"/>
      <c r="K46" s="483"/>
      <c r="L46" s="483"/>
      <c r="M46" s="483"/>
      <c r="N46" s="483"/>
      <c r="O46" s="483"/>
      <c r="P46" s="159"/>
    </row>
    <row r="47" spans="1:16" ht="26.25" customHeight="1" x14ac:dyDescent="0.2">
      <c r="A47" s="200"/>
      <c r="B47" s="543" t="s">
        <v>1023</v>
      </c>
      <c r="C47" s="515"/>
      <c r="D47" s="515"/>
      <c r="E47" s="515"/>
      <c r="F47" s="515"/>
      <c r="G47" s="515"/>
      <c r="H47" s="515"/>
      <c r="I47" s="515"/>
      <c r="J47" s="515"/>
      <c r="K47" s="515"/>
      <c r="L47" s="515"/>
      <c r="M47" s="515"/>
      <c r="N47" s="515"/>
      <c r="O47" s="516"/>
      <c r="P47" s="200"/>
    </row>
    <row r="48" spans="1:16" ht="26.25" customHeight="1" x14ac:dyDescent="0.2">
      <c r="A48" s="83"/>
      <c r="B48" s="520" t="s">
        <v>1160</v>
      </c>
      <c r="C48" s="521"/>
      <c r="D48" s="521"/>
      <c r="E48" s="522"/>
      <c r="F48" s="518"/>
      <c r="G48" s="520" t="s">
        <v>1161</v>
      </c>
      <c r="H48" s="521"/>
      <c r="I48" s="521"/>
      <c r="J48" s="522"/>
      <c r="K48" s="518"/>
      <c r="L48" s="520" t="s">
        <v>1162</v>
      </c>
      <c r="M48" s="521"/>
      <c r="N48" s="521"/>
      <c r="O48" s="522"/>
      <c r="P48" s="83"/>
    </row>
    <row r="49" spans="1:16" ht="26.25" customHeight="1" x14ac:dyDescent="0.2">
      <c r="A49" s="162"/>
      <c r="B49" s="172" t="s">
        <v>108</v>
      </c>
      <c r="C49" s="201" t="str">
        <f t="array" aca="1" ref="C49" ca="1">IFERROR(IMAGE(INDEX(Poke_Ref!$C$2:$C$745, MATCH(B49, Poke_Ref!$B$2:$B$745,0)), 3), "")</f>
        <v/>
      </c>
      <c r="D49" s="172" t="s">
        <v>1176</v>
      </c>
      <c r="E49" s="111" t="s">
        <v>1174</v>
      </c>
      <c r="F49" s="483"/>
      <c r="G49" s="172" t="s">
        <v>56</v>
      </c>
      <c r="H49" s="201" t="str">
        <f t="array" aca="1" ref="H49" ca="1">IFERROR(IMAGE(INDEX(Poke_Ref!$C$2:$C$745, MATCH(G49, Poke_Ref!$B$2:$B$745,0)), 3), "")</f>
        <v/>
      </c>
      <c r="I49" s="172" t="s">
        <v>1192</v>
      </c>
      <c r="J49" s="111" t="s">
        <v>1164</v>
      </c>
      <c r="K49" s="483"/>
      <c r="L49" s="172" t="s">
        <v>88</v>
      </c>
      <c r="M49" s="201" t="str">
        <f t="array" aca="1" ref="M49" ca="1">IFERROR(IMAGE(INDEX(Poke_Ref!$C$2:$C$745, MATCH(L49, Poke_Ref!$B$2:$B$745,0)), 3), "")</f>
        <v/>
      </c>
      <c r="N49" s="172" t="s">
        <v>1203</v>
      </c>
      <c r="O49" s="111" t="s">
        <v>1164</v>
      </c>
      <c r="P49" s="87"/>
    </row>
    <row r="50" spans="1:16" ht="26.25" customHeight="1" x14ac:dyDescent="0.2">
      <c r="A50" s="162"/>
      <c r="B50" s="172" t="s">
        <v>127</v>
      </c>
      <c r="C50" s="201" t="str">
        <f t="array" aca="1" ref="C50" ca="1">IFERROR(IMAGE(INDEX(Poke_Ref!$C$2:$C$745, MATCH(B50, Poke_Ref!$B$2:$B$745,0)), 3), "")</f>
        <v/>
      </c>
      <c r="D50" s="172" t="s">
        <v>979</v>
      </c>
      <c r="E50" s="111" t="s">
        <v>1164</v>
      </c>
      <c r="F50" s="483"/>
      <c r="G50" s="172" t="s">
        <v>268</v>
      </c>
      <c r="H50" s="201" t="str">
        <f t="array" aca="1" ref="H50" ca="1">IFERROR(IMAGE(INDEX(Poke_Ref!$C$2:$C$745, MATCH(G50, Poke_Ref!$B$2:$B$745,0)), 3), "")</f>
        <v/>
      </c>
      <c r="I50" s="172" t="s">
        <v>1178</v>
      </c>
      <c r="J50" s="111" t="s">
        <v>1174</v>
      </c>
      <c r="K50" s="483"/>
      <c r="L50" s="172" t="s">
        <v>704</v>
      </c>
      <c r="M50" s="201" t="str">
        <f t="array" aca="1" ref="M50" ca="1">IFERROR(IMAGE(INDEX(Poke_Ref!$C$2:$C$745, MATCH(L50, Poke_Ref!$B$2:$B$745,0)), 3), "")</f>
        <v/>
      </c>
      <c r="N50" s="172" t="s">
        <v>1204</v>
      </c>
      <c r="O50" s="111" t="s">
        <v>1174</v>
      </c>
      <c r="P50" s="87"/>
    </row>
    <row r="51" spans="1:16" ht="26.25" customHeight="1" x14ac:dyDescent="0.2">
      <c r="A51" s="162"/>
      <c r="B51" s="172" t="s">
        <v>176</v>
      </c>
      <c r="C51" s="201" t="str">
        <f t="array" aca="1" ref="C51" ca="1">IFERROR(IMAGE(INDEX(Poke_Ref!$C$2:$C$745, MATCH(B51, Poke_Ref!$B$2:$B$745,0)), 3), "")</f>
        <v/>
      </c>
      <c r="D51" s="172" t="s">
        <v>988</v>
      </c>
      <c r="E51" s="111" t="s">
        <v>1174</v>
      </c>
      <c r="F51" s="483"/>
      <c r="G51" s="172" t="s">
        <v>686</v>
      </c>
      <c r="H51" s="201" t="str">
        <f t="array" aca="1" ref="H51" ca="1">IFERROR(IMAGE(INDEX(Poke_Ref!$C$2:$C$745, MATCH(G51, Poke_Ref!$B$2:$B$745,0)), 3), "")</f>
        <v/>
      </c>
      <c r="I51" s="172" t="s">
        <v>1193</v>
      </c>
      <c r="J51" s="111" t="s">
        <v>1164</v>
      </c>
      <c r="K51" s="483"/>
      <c r="L51" s="172" t="s">
        <v>712</v>
      </c>
      <c r="M51" s="201" t="str">
        <f t="array" aca="1" ref="M51" ca="1">IFERROR(IMAGE(INDEX(Poke_Ref!$C$2:$C$745, MATCH(L51, Poke_Ref!$B$2:$B$745,0)), 3), "")</f>
        <v/>
      </c>
      <c r="N51" s="172" t="s">
        <v>1205</v>
      </c>
      <c r="O51" s="111" t="s">
        <v>1174</v>
      </c>
      <c r="P51" s="87"/>
    </row>
    <row r="52" spans="1:16" ht="26.25" customHeight="1" x14ac:dyDescent="0.2">
      <c r="A52" s="162"/>
      <c r="B52" s="172" t="s">
        <v>563</v>
      </c>
      <c r="C52" s="201" t="str">
        <f t="array" aca="1" ref="C52" ca="1">IFERROR(IMAGE(INDEX(Poke_Ref!$C$2:$C$745, MATCH(B52, Poke_Ref!$B$2:$B$745,0)), 3), "")</f>
        <v/>
      </c>
      <c r="D52" s="172" t="s">
        <v>867</v>
      </c>
      <c r="E52" s="111" t="s">
        <v>1174</v>
      </c>
      <c r="F52" s="483"/>
      <c r="G52" s="172" t="s">
        <v>718</v>
      </c>
      <c r="H52" s="201" t="str">
        <f t="array" aca="1" ref="H52" ca="1">IFERROR(IMAGE(INDEX(Poke_Ref!$C$2:$C$745, MATCH(G52, Poke_Ref!$B$2:$B$745,0)), 3), "")</f>
        <v/>
      </c>
      <c r="I52" s="172" t="s">
        <v>921</v>
      </c>
      <c r="J52" s="111" t="s">
        <v>1164</v>
      </c>
      <c r="K52" s="483"/>
      <c r="L52" s="513"/>
      <c r="M52" s="483"/>
      <c r="N52" s="483"/>
      <c r="O52" s="483"/>
      <c r="P52" s="203"/>
    </row>
    <row r="53" spans="1:16" ht="3.75" customHeight="1" x14ac:dyDescent="0.2">
      <c r="A53" s="159"/>
      <c r="B53" s="517"/>
      <c r="C53" s="483"/>
      <c r="D53" s="483"/>
      <c r="E53" s="483"/>
      <c r="F53" s="483"/>
      <c r="G53" s="483"/>
      <c r="H53" s="483"/>
      <c r="I53" s="483"/>
      <c r="J53" s="483"/>
      <c r="K53" s="483"/>
      <c r="L53" s="483"/>
      <c r="M53" s="483"/>
      <c r="N53" s="483"/>
      <c r="O53" s="483"/>
      <c r="P53" s="159"/>
    </row>
    <row r="54" spans="1:16" ht="26.25" customHeight="1" x14ac:dyDescent="0.2">
      <c r="A54" s="200"/>
      <c r="B54" s="534" t="s">
        <v>1024</v>
      </c>
      <c r="C54" s="515"/>
      <c r="D54" s="515"/>
      <c r="E54" s="515"/>
      <c r="F54" s="515"/>
      <c r="G54" s="515"/>
      <c r="H54" s="515"/>
      <c r="I54" s="515"/>
      <c r="J54" s="515"/>
      <c r="K54" s="515"/>
      <c r="L54" s="515"/>
      <c r="M54" s="515"/>
      <c r="N54" s="515"/>
      <c r="O54" s="516"/>
      <c r="P54" s="200"/>
    </row>
    <row r="55" spans="1:16" ht="26.25" customHeight="1" x14ac:dyDescent="0.2">
      <c r="A55" s="83"/>
      <c r="B55" s="520" t="s">
        <v>1160</v>
      </c>
      <c r="C55" s="521"/>
      <c r="D55" s="521"/>
      <c r="E55" s="522"/>
      <c r="F55" s="518"/>
      <c r="G55" s="520" t="s">
        <v>1161</v>
      </c>
      <c r="H55" s="521"/>
      <c r="I55" s="521"/>
      <c r="J55" s="522"/>
      <c r="K55" s="518"/>
      <c r="L55" s="520" t="s">
        <v>1162</v>
      </c>
      <c r="M55" s="521"/>
      <c r="N55" s="521"/>
      <c r="O55" s="522"/>
      <c r="P55" s="83"/>
    </row>
    <row r="56" spans="1:16" ht="26.25" customHeight="1" x14ac:dyDescent="0.2">
      <c r="A56" s="162"/>
      <c r="B56" s="172" t="s">
        <v>66</v>
      </c>
      <c r="C56" s="201" t="str">
        <f t="array" aca="1" ref="C56" ca="1">IFERROR(IMAGE(INDEX(Poke_Ref!$C$2:$C$745, MATCH(B56, Poke_Ref!$B$2:$B$745,0)), 3), "")</f>
        <v/>
      </c>
      <c r="D56" s="172" t="s">
        <v>1206</v>
      </c>
      <c r="E56" s="111" t="s">
        <v>843</v>
      </c>
      <c r="F56" s="483"/>
      <c r="G56" s="172" t="s">
        <v>213</v>
      </c>
      <c r="H56" s="201" t="str">
        <f t="array" aca="1" ref="H56" ca="1">IFERROR(IMAGE(INDEX(Poke_Ref!$C$2:$C$745, MATCH(G56, Poke_Ref!$B$2:$B$745,0)), 3), "")</f>
        <v/>
      </c>
      <c r="I56" s="172" t="s">
        <v>1163</v>
      </c>
      <c r="J56" s="111" t="s">
        <v>1164</v>
      </c>
      <c r="K56" s="483"/>
      <c r="L56" s="172" t="s">
        <v>407</v>
      </c>
      <c r="M56" s="201" t="str">
        <f t="array" aca="1" ref="M56" ca="1">IFERROR(IMAGE(INDEX(Poke_Ref!$C$2:$C$745, MATCH(L56, Poke_Ref!$B$2:$B$745,0)), 3), "")</f>
        <v/>
      </c>
      <c r="N56" s="172" t="s">
        <v>1207</v>
      </c>
      <c r="O56" s="111" t="s">
        <v>1164</v>
      </c>
      <c r="P56" s="87"/>
    </row>
    <row r="57" spans="1:16" ht="26.25" customHeight="1" x14ac:dyDescent="0.2">
      <c r="A57" s="162"/>
      <c r="B57" s="172" t="s">
        <v>71</v>
      </c>
      <c r="C57" s="201" t="str">
        <f t="array" aca="1" ref="C57" ca="1">IFERROR(IMAGE(INDEX(Poke_Ref!$C$2:$C$745, MATCH(B57, Poke_Ref!$B$2:$B$745,0)), 3), "")</f>
        <v/>
      </c>
      <c r="D57" s="172" t="s">
        <v>1208</v>
      </c>
      <c r="E57" s="111" t="s">
        <v>1164</v>
      </c>
      <c r="F57" s="483"/>
      <c r="G57" s="172" t="s">
        <v>570</v>
      </c>
      <c r="H57" s="201" t="str">
        <f t="array" aca="1" ref="H57" ca="1">IFERROR(IMAGE(INDEX(Poke_Ref!$C$2:$C$745, MATCH(G57, Poke_Ref!$B$2:$B$745,0)), 3), "")</f>
        <v/>
      </c>
      <c r="I57" s="172" t="s">
        <v>1165</v>
      </c>
      <c r="J57" s="111" t="s">
        <v>1174</v>
      </c>
      <c r="K57" s="483"/>
      <c r="L57" s="172" t="s">
        <v>677</v>
      </c>
      <c r="M57" s="201" t="str">
        <f t="array" aca="1" ref="M57" ca="1">IFERROR(IMAGE(INDEX(Poke_Ref!$C$2:$C$745, MATCH(L57, Poke_Ref!$B$2:$B$745,0)), 3), "")</f>
        <v/>
      </c>
      <c r="N57" s="172" t="s">
        <v>1171</v>
      </c>
      <c r="O57" s="111" t="s">
        <v>1174</v>
      </c>
      <c r="P57" s="87"/>
    </row>
    <row r="58" spans="1:16" ht="26.25" customHeight="1" x14ac:dyDescent="0.2">
      <c r="A58" s="162"/>
      <c r="B58" s="172" t="s">
        <v>133</v>
      </c>
      <c r="C58" s="201" t="str">
        <f t="array" aca="1" ref="C58" ca="1">IFERROR(IMAGE(INDEX(Poke_Ref!$C$2:$C$745, MATCH(B58, Poke_Ref!$B$2:$B$745,0)), 3), "")</f>
        <v/>
      </c>
      <c r="D58" s="172" t="s">
        <v>1199</v>
      </c>
      <c r="E58" s="111" t="s">
        <v>1174</v>
      </c>
      <c r="F58" s="483"/>
      <c r="G58" s="172" t="s">
        <v>577</v>
      </c>
      <c r="H58" s="201" t="str">
        <f t="array" aca="1" ref="H58" ca="1">IFERROR(IMAGE(INDEX(Poke_Ref!$C$2:$C$745, MATCH(G58, Poke_Ref!$B$2:$B$745,0)), 3), "")</f>
        <v/>
      </c>
      <c r="I58" s="172" t="s">
        <v>1209</v>
      </c>
      <c r="J58" s="111" t="s">
        <v>1174</v>
      </c>
      <c r="K58" s="483"/>
      <c r="L58" s="172" t="s">
        <v>712</v>
      </c>
      <c r="M58" s="201" t="str">
        <f t="array" aca="1" ref="M58" ca="1">IFERROR(IMAGE(INDEX(Poke_Ref!$C$2:$C$745, MATCH(L58, Poke_Ref!$B$2:$B$745,0)), 3), "")</f>
        <v/>
      </c>
      <c r="N58" s="172" t="s">
        <v>1205</v>
      </c>
      <c r="O58" s="111" t="s">
        <v>1174</v>
      </c>
      <c r="P58" s="87"/>
    </row>
    <row r="59" spans="1:16" ht="26.25" customHeight="1" x14ac:dyDescent="0.2">
      <c r="A59" s="162"/>
      <c r="B59" s="172" t="s">
        <v>134</v>
      </c>
      <c r="C59" s="201" t="str">
        <f t="array" aca="1" ref="C59" ca="1">IFERROR(IMAGE(INDEX(Poke_Ref!$C$2:$C$745, MATCH(B59, Poke_Ref!$B$2:$B$745,0)), 3), "")</f>
        <v/>
      </c>
      <c r="D59" s="172" t="s">
        <v>1210</v>
      </c>
      <c r="E59" s="111" t="s">
        <v>1164</v>
      </c>
      <c r="F59" s="483"/>
      <c r="G59" s="172" t="s">
        <v>631</v>
      </c>
      <c r="H59" s="201" t="str">
        <f t="array" aca="1" ref="H59" ca="1">IFERROR(IMAGE(INDEX(Poke_Ref!$C$2:$C$745, MATCH(G59, Poke_Ref!$B$2:$B$745,0)), 3), "")</f>
        <v/>
      </c>
      <c r="I59" s="172" t="s">
        <v>1211</v>
      </c>
      <c r="J59" s="111" t="s">
        <v>1164</v>
      </c>
      <c r="K59" s="483"/>
      <c r="L59" s="172" t="s">
        <v>751</v>
      </c>
      <c r="M59" s="201" t="str">
        <f t="array" aca="1" ref="M59" ca="1">IFERROR(IMAGE(INDEX(Poke_Ref!$C$2:$C$745, MATCH(L59, Poke_Ref!$B$2:$B$745,0)), 3), "")</f>
        <v/>
      </c>
      <c r="N59" s="172" t="s">
        <v>1183</v>
      </c>
      <c r="O59" s="111" t="s">
        <v>843</v>
      </c>
      <c r="P59" s="87"/>
    </row>
    <row r="60" spans="1:16" ht="3.75" customHeight="1" x14ac:dyDescent="0.2">
      <c r="A60" s="159"/>
      <c r="B60" s="517"/>
      <c r="C60" s="483"/>
      <c r="D60" s="483"/>
      <c r="E60" s="483"/>
      <c r="F60" s="483"/>
      <c r="G60" s="483"/>
      <c r="H60" s="483"/>
      <c r="I60" s="483"/>
      <c r="J60" s="483"/>
      <c r="K60" s="483"/>
      <c r="L60" s="483"/>
      <c r="M60" s="483"/>
      <c r="N60" s="483"/>
      <c r="O60" s="483"/>
      <c r="P60" s="159"/>
    </row>
    <row r="61" spans="1:16" ht="26.25" customHeight="1" x14ac:dyDescent="0.2">
      <c r="A61" s="200"/>
      <c r="B61" s="519" t="s">
        <v>1025</v>
      </c>
      <c r="C61" s="515"/>
      <c r="D61" s="515"/>
      <c r="E61" s="515"/>
      <c r="F61" s="515"/>
      <c r="G61" s="515"/>
      <c r="H61" s="515"/>
      <c r="I61" s="515"/>
      <c r="J61" s="515"/>
      <c r="K61" s="515"/>
      <c r="L61" s="515"/>
      <c r="M61" s="515"/>
      <c r="N61" s="515"/>
      <c r="O61" s="516"/>
      <c r="P61" s="200"/>
    </row>
    <row r="62" spans="1:16" ht="26.25" customHeight="1" x14ac:dyDescent="0.2">
      <c r="A62" s="83"/>
      <c r="B62" s="520" t="s">
        <v>1160</v>
      </c>
      <c r="C62" s="521"/>
      <c r="D62" s="521"/>
      <c r="E62" s="522"/>
      <c r="F62" s="518"/>
      <c r="G62" s="520" t="s">
        <v>1161</v>
      </c>
      <c r="H62" s="521"/>
      <c r="I62" s="521"/>
      <c r="J62" s="522"/>
      <c r="K62" s="518"/>
      <c r="L62" s="520" t="s">
        <v>1162</v>
      </c>
      <c r="M62" s="521"/>
      <c r="N62" s="521"/>
      <c r="O62" s="522"/>
      <c r="P62" s="83"/>
    </row>
    <row r="63" spans="1:16" ht="26.25" customHeight="1" x14ac:dyDescent="0.2">
      <c r="A63" s="162"/>
      <c r="B63" s="172" t="s">
        <v>403</v>
      </c>
      <c r="C63" s="201" t="str">
        <f t="array" aca="1" ref="C63" ca="1">IFERROR(IMAGE(INDEX(Poke_Ref!$C$2:$C$745, MATCH(B63, Poke_Ref!$B$2:$B$745,0)), 3), "")</f>
        <v/>
      </c>
      <c r="D63" s="172" t="s">
        <v>1212</v>
      </c>
      <c r="E63" s="111" t="s">
        <v>1174</v>
      </c>
      <c r="F63" s="483"/>
      <c r="G63" s="172" t="s">
        <v>758</v>
      </c>
      <c r="H63" s="201" t="str">
        <f t="array" aca="1" ref="H63" ca="1">IFERROR(IMAGE(INDEX(Poke_Ref!$C$2:$C$745, MATCH(G63, Poke_Ref!$B$2:$B$745,0)), 3), "")</f>
        <v/>
      </c>
      <c r="I63" s="172" t="s">
        <v>1207</v>
      </c>
      <c r="J63" s="111" t="s">
        <v>1174</v>
      </c>
      <c r="K63" s="483"/>
      <c r="L63" s="172" t="s">
        <v>406</v>
      </c>
      <c r="M63" s="201" t="str">
        <f t="array" aca="1" ref="M63" ca="1">IFERROR(IMAGE(INDEX(Poke_Ref!$C$2:$C$745, MATCH(L63, Poke_Ref!$B$2:$B$745,0)), 3), "")</f>
        <v/>
      </c>
      <c r="N63" s="172" t="s">
        <v>1213</v>
      </c>
      <c r="O63" s="111" t="s">
        <v>1164</v>
      </c>
      <c r="P63" s="87"/>
    </row>
    <row r="64" spans="1:16" ht="26.25" customHeight="1" x14ac:dyDescent="0.2">
      <c r="A64" s="162"/>
      <c r="B64" s="172" t="s">
        <v>658</v>
      </c>
      <c r="C64" s="201" t="str">
        <f t="array" aca="1" ref="C64" ca="1">IFERROR(IMAGE(INDEX(Poke_Ref!$C$2:$C$745, MATCH(B64, Poke_Ref!$B$2:$B$745,0)), 3), "")</f>
        <v/>
      </c>
      <c r="D64" s="172" t="s">
        <v>1180</v>
      </c>
      <c r="E64" s="111" t="s">
        <v>1164</v>
      </c>
      <c r="F64" s="483"/>
      <c r="G64" s="172" t="s">
        <v>760</v>
      </c>
      <c r="H64" s="201" t="str">
        <f t="array" aca="1" ref="H64" ca="1">IFERROR(IMAGE(INDEX(Poke_Ref!$C$2:$C$745, MATCH(G64, Poke_Ref!$B$2:$B$745,0)), 3), "")</f>
        <v/>
      </c>
      <c r="I64" s="172" t="s">
        <v>1214</v>
      </c>
      <c r="J64" s="111" t="s">
        <v>1164</v>
      </c>
      <c r="K64" s="483"/>
      <c r="L64" s="172" t="s">
        <v>476</v>
      </c>
      <c r="M64" s="201" t="str">
        <f t="array" aca="1" ref="M64" ca="1">IFERROR(IMAGE(INDEX(Poke_Ref!$C$2:$C$745, MATCH(L64, Poke_Ref!$B$2:$B$745,0)), 3), "")</f>
        <v/>
      </c>
      <c r="N64" s="172" t="s">
        <v>1215</v>
      </c>
      <c r="O64" s="111" t="s">
        <v>1174</v>
      </c>
      <c r="P64" s="87"/>
    </row>
    <row r="65" spans="1:16" ht="26.25" customHeight="1" x14ac:dyDescent="0.2">
      <c r="A65" s="203"/>
      <c r="B65" s="513"/>
      <c r="C65" s="483"/>
      <c r="D65" s="483"/>
      <c r="E65" s="483"/>
      <c r="F65" s="483"/>
      <c r="G65" s="513"/>
      <c r="H65" s="483"/>
      <c r="I65" s="483"/>
      <c r="J65" s="483"/>
      <c r="K65" s="483"/>
      <c r="L65" s="172" t="s">
        <v>492</v>
      </c>
      <c r="M65" s="201" t="str">
        <f t="array" aca="1" ref="M65" ca="1">IFERROR(IMAGE(INDEX(Poke_Ref!$C$2:$C$745, MATCH(L65, Poke_Ref!$B$2:$B$745,0)), 3), "")</f>
        <v/>
      </c>
      <c r="N65" s="172" t="s">
        <v>1180</v>
      </c>
      <c r="O65" s="111" t="s">
        <v>1174</v>
      </c>
      <c r="P65" s="87"/>
    </row>
    <row r="66" spans="1:16" ht="26.25" customHeight="1" x14ac:dyDescent="0.2">
      <c r="A66" s="203"/>
      <c r="B66" s="513"/>
      <c r="C66" s="483"/>
      <c r="D66" s="483"/>
      <c r="E66" s="483"/>
      <c r="F66" s="483"/>
      <c r="G66" s="513"/>
      <c r="H66" s="483"/>
      <c r="I66" s="483"/>
      <c r="J66" s="483"/>
      <c r="K66" s="483"/>
      <c r="L66" s="172" t="s">
        <v>673</v>
      </c>
      <c r="M66" s="201" t="str">
        <f t="array" aca="1" ref="M66" ca="1">IFERROR(IMAGE(INDEX(Poke_Ref!$C$2:$C$745, MATCH(L66, Poke_Ref!$B$2:$B$745,0)), 3), "")</f>
        <v/>
      </c>
      <c r="N66" s="172" t="s">
        <v>1216</v>
      </c>
      <c r="O66" s="111" t="s">
        <v>1174</v>
      </c>
      <c r="P66" s="87"/>
    </row>
    <row r="67" spans="1:16" ht="3.75" customHeight="1" x14ac:dyDescent="0.2">
      <c r="A67" s="159"/>
      <c r="B67" s="517"/>
      <c r="C67" s="483"/>
      <c r="D67" s="483"/>
      <c r="E67" s="483"/>
      <c r="F67" s="483"/>
      <c r="G67" s="483"/>
      <c r="H67" s="483"/>
      <c r="I67" s="483"/>
      <c r="J67" s="483"/>
      <c r="K67" s="483"/>
      <c r="L67" s="483"/>
      <c r="M67" s="483"/>
      <c r="N67" s="483"/>
      <c r="O67" s="483"/>
      <c r="P67" s="159"/>
    </row>
    <row r="68" spans="1:16" ht="26.25" customHeight="1" x14ac:dyDescent="0.2">
      <c r="A68" s="200"/>
      <c r="B68" s="514" t="s">
        <v>1026</v>
      </c>
      <c r="C68" s="515"/>
      <c r="D68" s="515"/>
      <c r="E68" s="515"/>
      <c r="F68" s="515"/>
      <c r="G68" s="515"/>
      <c r="H68" s="515"/>
      <c r="I68" s="515"/>
      <c r="J68" s="515"/>
      <c r="K68" s="515"/>
      <c r="L68" s="515"/>
      <c r="M68" s="515"/>
      <c r="N68" s="515"/>
      <c r="O68" s="516"/>
      <c r="P68" s="200"/>
    </row>
    <row r="69" spans="1:16" ht="26.25" customHeight="1" x14ac:dyDescent="0.2">
      <c r="A69" s="83"/>
      <c r="B69" s="520" t="s">
        <v>1160</v>
      </c>
      <c r="C69" s="521"/>
      <c r="D69" s="521"/>
      <c r="E69" s="522"/>
      <c r="F69" s="518"/>
      <c r="G69" s="520" t="s">
        <v>1161</v>
      </c>
      <c r="H69" s="521"/>
      <c r="I69" s="521"/>
      <c r="J69" s="522"/>
      <c r="K69" s="518"/>
      <c r="L69" s="520" t="s">
        <v>1162</v>
      </c>
      <c r="M69" s="521"/>
      <c r="N69" s="521"/>
      <c r="O69" s="522"/>
      <c r="P69" s="83"/>
    </row>
    <row r="70" spans="1:16" ht="26.25" customHeight="1" x14ac:dyDescent="0.2">
      <c r="A70" s="162"/>
      <c r="B70" s="172" t="s">
        <v>93</v>
      </c>
      <c r="C70" s="201" t="str">
        <f t="array" aca="1" ref="C70" ca="1">IFERROR(IMAGE(INDEX(Poke_Ref!$C$2:$C$745, MATCH(B70, Poke_Ref!$B$2:$B$745,0)), 3), "")</f>
        <v/>
      </c>
      <c r="D70" s="172" t="s">
        <v>1217</v>
      </c>
      <c r="E70" s="111" t="s">
        <v>1164</v>
      </c>
      <c r="F70" s="483"/>
      <c r="G70" s="172" t="s">
        <v>53</v>
      </c>
      <c r="H70" s="201" t="str">
        <f t="array" aca="1" ref="H70" ca="1">IFERROR(IMAGE(INDEX(Poke_Ref!$C$2:$C$745, MATCH(G70, Poke_Ref!$B$2:$B$745,0)), 3), "")</f>
        <v/>
      </c>
      <c r="I70" s="172" t="s">
        <v>1218</v>
      </c>
      <c r="J70" s="111" t="s">
        <v>1164</v>
      </c>
      <c r="K70" s="483"/>
      <c r="L70" s="172" t="s">
        <v>606</v>
      </c>
      <c r="M70" s="201" t="str">
        <f t="array" aca="1" ref="M70" ca="1">IFERROR(IMAGE(INDEX(Poke_Ref!$C$2:$C$745, MATCH(L70, Poke_Ref!$B$2:$B$745,0)), 3), "")</f>
        <v/>
      </c>
      <c r="N70" s="172" t="s">
        <v>1219</v>
      </c>
      <c r="O70" s="111" t="s">
        <v>1164</v>
      </c>
      <c r="P70" s="87"/>
    </row>
    <row r="71" spans="1:16" ht="26.25" customHeight="1" x14ac:dyDescent="0.2">
      <c r="A71" s="162"/>
      <c r="B71" s="172" t="s">
        <v>164</v>
      </c>
      <c r="C71" s="201" t="str">
        <f t="array" aca="1" ref="C71" ca="1">IFERROR(IMAGE(INDEX(Poke_Ref!$C$2:$C$745, MATCH(B71, Poke_Ref!$B$2:$B$745,0)), 3), "")</f>
        <v/>
      </c>
      <c r="D71" s="172" t="s">
        <v>1220</v>
      </c>
      <c r="E71" s="111" t="s">
        <v>1164</v>
      </c>
      <c r="F71" s="483"/>
      <c r="G71" s="172" t="s">
        <v>591</v>
      </c>
      <c r="H71" s="201" t="str">
        <f t="array" aca="1" ref="H71" ca="1">IFERROR(IMAGE(INDEX(Poke_Ref!$C$2:$C$745, MATCH(G71, Poke_Ref!$B$2:$B$745,0)), 3), "")</f>
        <v/>
      </c>
      <c r="I71" s="172" t="s">
        <v>1184</v>
      </c>
      <c r="J71" s="111" t="s">
        <v>1174</v>
      </c>
      <c r="K71" s="483"/>
      <c r="L71" s="172" t="s">
        <v>701</v>
      </c>
      <c r="M71" s="201" t="str">
        <f t="array" aca="1" ref="M71" ca="1">IFERROR(IMAGE(INDEX(Poke_Ref!$C$2:$C$745, MATCH(L71, Poke_Ref!$B$2:$B$745,0)), 3), "")</f>
        <v/>
      </c>
      <c r="N71" s="172" t="s">
        <v>1221</v>
      </c>
      <c r="O71" s="111" t="s">
        <v>1174</v>
      </c>
      <c r="P71" s="87"/>
    </row>
    <row r="72" spans="1:16" ht="26.25" customHeight="1" x14ac:dyDescent="0.2">
      <c r="A72" s="162"/>
      <c r="B72" s="172" t="s">
        <v>241</v>
      </c>
      <c r="C72" s="201" t="str">
        <f t="array" aca="1" ref="C72" ca="1">IFERROR(IMAGE(INDEX(Poke_Ref!$C$2:$C$745, MATCH(B72, Poke_Ref!$B$2:$B$745,0)), 3), "")</f>
        <v/>
      </c>
      <c r="D72" s="172" t="s">
        <v>1222</v>
      </c>
      <c r="E72" s="111" t="s">
        <v>1174</v>
      </c>
      <c r="F72" s="483"/>
      <c r="G72" s="172" t="s">
        <v>598</v>
      </c>
      <c r="H72" s="201" t="str">
        <f t="array" aca="1" ref="H72" ca="1">IFERROR(IMAGE(INDEX(Poke_Ref!$C$2:$C$745, MATCH(G72, Poke_Ref!$B$2:$B$745,0)), 3), "")</f>
        <v/>
      </c>
      <c r="I72" s="172" t="s">
        <v>1223</v>
      </c>
      <c r="J72" s="111" t="s">
        <v>1164</v>
      </c>
      <c r="K72" s="483"/>
      <c r="L72" s="172" t="s">
        <v>723</v>
      </c>
      <c r="M72" s="201" t="str">
        <f t="array" aca="1" ref="M72" ca="1">IFERROR(IMAGE(INDEX(Poke_Ref!$C$2:$C$745, MATCH(L72, Poke_Ref!$B$2:$B$745,0)), 3), "")</f>
        <v/>
      </c>
      <c r="N72" s="172" t="s">
        <v>1190</v>
      </c>
      <c r="O72" s="111" t="s">
        <v>1164</v>
      </c>
      <c r="P72" s="87"/>
    </row>
    <row r="73" spans="1:16" ht="26.25" customHeight="1" x14ac:dyDescent="0.2">
      <c r="A73" s="162"/>
      <c r="B73" s="172" t="s">
        <v>561</v>
      </c>
      <c r="C73" s="201" t="str">
        <f t="array" aca="1" ref="C73" ca="1">IFERROR(IMAGE(INDEX(Poke_Ref!$C$2:$C$745, MATCH(B73, Poke_Ref!$B$2:$B$745,0)), 3), "")</f>
        <v/>
      </c>
      <c r="D73" s="172" t="s">
        <v>1224</v>
      </c>
      <c r="E73" s="111" t="s">
        <v>1164</v>
      </c>
      <c r="F73" s="483"/>
      <c r="G73" s="172" t="s">
        <v>636</v>
      </c>
      <c r="H73" s="201" t="str">
        <f t="array" aca="1" ref="H73" ca="1">IFERROR(IMAGE(INDEX(Poke_Ref!$C$2:$C$745, MATCH(G73, Poke_Ref!$B$2:$B$745,0)), 3), "")</f>
        <v/>
      </c>
      <c r="I73" s="172" t="s">
        <v>915</v>
      </c>
      <c r="J73" s="111" t="s">
        <v>1174</v>
      </c>
      <c r="K73" s="483"/>
      <c r="L73" s="554"/>
      <c r="M73" s="483"/>
      <c r="N73" s="483"/>
      <c r="O73" s="483"/>
      <c r="P73" s="74"/>
    </row>
    <row r="74" spans="1:16" ht="3.75" customHeight="1" x14ac:dyDescent="0.2">
      <c r="A74" s="159"/>
      <c r="B74" s="517"/>
      <c r="C74" s="483"/>
      <c r="D74" s="483"/>
      <c r="E74" s="483"/>
      <c r="F74" s="483"/>
      <c r="G74" s="483"/>
      <c r="H74" s="483"/>
      <c r="I74" s="483"/>
      <c r="J74" s="483"/>
      <c r="K74" s="483"/>
      <c r="L74" s="483"/>
      <c r="M74" s="483"/>
      <c r="N74" s="483"/>
      <c r="O74" s="483"/>
      <c r="P74" s="159"/>
    </row>
    <row r="75" spans="1:16" ht="26.25" customHeight="1" x14ac:dyDescent="0.2">
      <c r="A75" s="200"/>
      <c r="B75" s="541" t="s">
        <v>1027</v>
      </c>
      <c r="C75" s="515"/>
      <c r="D75" s="515"/>
      <c r="E75" s="515"/>
      <c r="F75" s="515"/>
      <c r="G75" s="515"/>
      <c r="H75" s="515"/>
      <c r="I75" s="515"/>
      <c r="J75" s="515"/>
      <c r="K75" s="515"/>
      <c r="L75" s="515"/>
      <c r="M75" s="515"/>
      <c r="N75" s="515"/>
      <c r="O75" s="516"/>
      <c r="P75" s="200"/>
    </row>
    <row r="76" spans="1:16" ht="26.25" customHeight="1" x14ac:dyDescent="0.2">
      <c r="A76" s="83"/>
      <c r="B76" s="520" t="s">
        <v>1160</v>
      </c>
      <c r="C76" s="521"/>
      <c r="D76" s="521"/>
      <c r="E76" s="522"/>
      <c r="F76" s="518"/>
      <c r="G76" s="520" t="s">
        <v>1161</v>
      </c>
      <c r="H76" s="521"/>
      <c r="I76" s="521"/>
      <c r="J76" s="522"/>
      <c r="K76" s="518"/>
      <c r="L76" s="520" t="s">
        <v>1162</v>
      </c>
      <c r="M76" s="521"/>
      <c r="N76" s="521"/>
      <c r="O76" s="522"/>
      <c r="P76" s="83"/>
    </row>
    <row r="77" spans="1:16" ht="26.25" customHeight="1" x14ac:dyDescent="0.2">
      <c r="A77" s="162"/>
      <c r="B77" s="172" t="s">
        <v>77</v>
      </c>
      <c r="C77" s="201" t="str">
        <f t="array" aca="1" ref="C77" ca="1">IFERROR(IMAGE(INDEX(Poke_Ref!$C$2:$C$745, MATCH(B77, Poke_Ref!$B$2:$B$745,0)), 3), "")</f>
        <v/>
      </c>
      <c r="D77" s="172" t="s">
        <v>1113</v>
      </c>
      <c r="E77" s="111" t="s">
        <v>843</v>
      </c>
      <c r="F77" s="483"/>
      <c r="G77" s="172" t="s">
        <v>101</v>
      </c>
      <c r="H77" s="201" t="str">
        <f t="array" aca="1" ref="H77" ca="1">IFERROR(IMAGE(INDEX(Poke_Ref!$C$2:$C$745, MATCH(G77, Poke_Ref!$B$2:$B$745,0)), 3), "")</f>
        <v/>
      </c>
      <c r="I77" s="172" t="s">
        <v>1225</v>
      </c>
      <c r="J77" s="111" t="s">
        <v>843</v>
      </c>
      <c r="K77" s="483"/>
      <c r="L77" s="172" t="s">
        <v>473</v>
      </c>
      <c r="M77" s="201" t="str">
        <f t="array" aca="1" ref="M77" ca="1">IFERROR(IMAGE(INDEX(Poke_Ref!$C$2:$C$745, MATCH(L77, Poke_Ref!$B$2:$B$745,0)), 3), "")</f>
        <v/>
      </c>
      <c r="N77" s="172" t="s">
        <v>1225</v>
      </c>
      <c r="O77" s="111" t="s">
        <v>1174</v>
      </c>
      <c r="P77" s="87"/>
    </row>
    <row r="78" spans="1:16" ht="26.25" customHeight="1" x14ac:dyDescent="0.2">
      <c r="A78" s="162"/>
      <c r="B78" s="172" t="s">
        <v>244</v>
      </c>
      <c r="C78" s="201" t="str">
        <f t="array" aca="1" ref="C78" ca="1">IFERROR(IMAGE(INDEX(Poke_Ref!$C$2:$C$745, MATCH(B78, Poke_Ref!$B$2:$B$745,0)), 3), "")</f>
        <v/>
      </c>
      <c r="D78" s="172" t="s">
        <v>1226</v>
      </c>
      <c r="E78" s="111" t="s">
        <v>1164</v>
      </c>
      <c r="F78" s="483"/>
      <c r="G78" s="172" t="s">
        <v>155</v>
      </c>
      <c r="H78" s="201" t="str">
        <f t="array" aca="1" ref="H78" ca="1">IFERROR(IMAGE(INDEX(Poke_Ref!$C$2:$C$745, MATCH(G78, Poke_Ref!$B$2:$B$745,0)), 3), "")</f>
        <v/>
      </c>
      <c r="I78" s="172" t="s">
        <v>1227</v>
      </c>
      <c r="J78" s="111" t="s">
        <v>1164</v>
      </c>
      <c r="K78" s="483"/>
      <c r="L78" s="172" t="s">
        <v>586</v>
      </c>
      <c r="M78" s="201" t="str">
        <f t="array" aca="1" ref="M78" ca="1">IFERROR(IMAGE(INDEX(Poke_Ref!$C$2:$C$745, MATCH(L78, Poke_Ref!$B$2:$B$745,0)), 3), "")</f>
        <v/>
      </c>
      <c r="N78" s="172" t="s">
        <v>1175</v>
      </c>
      <c r="O78" s="111" t="s">
        <v>1164</v>
      </c>
      <c r="P78" s="87"/>
    </row>
    <row r="79" spans="1:16" ht="26.25" customHeight="1" x14ac:dyDescent="0.2">
      <c r="A79" s="162"/>
      <c r="B79" s="172" t="s">
        <v>281</v>
      </c>
      <c r="C79" s="201" t="str">
        <f t="array" aca="1" ref="C79" ca="1">IFERROR(IMAGE(INDEX(Poke_Ref!$C$2:$C$745, MATCH(B79, Poke_Ref!$B$2:$B$745,0)), 3), "")</f>
        <v/>
      </c>
      <c r="D79" s="172" t="s">
        <v>1107</v>
      </c>
      <c r="E79" s="111" t="s">
        <v>1174</v>
      </c>
      <c r="F79" s="483"/>
      <c r="G79" s="172" t="s">
        <v>340</v>
      </c>
      <c r="H79" s="201" t="str">
        <f t="array" aca="1" ref="H79" ca="1">IFERROR(IMAGE(INDEX(Poke_Ref!$C$2:$C$745, MATCH(G79, Poke_Ref!$B$2:$B$745,0)), 3), "")</f>
        <v/>
      </c>
      <c r="I79" s="172" t="s">
        <v>1217</v>
      </c>
      <c r="J79" s="111" t="s">
        <v>1164</v>
      </c>
      <c r="K79" s="483"/>
      <c r="L79" s="172" t="s">
        <v>710</v>
      </c>
      <c r="M79" s="201" t="str">
        <f t="array" aca="1" ref="M79" ca="1">IFERROR(IMAGE(INDEX(Poke_Ref!$C$2:$C$745, MATCH(L79, Poke_Ref!$B$2:$B$745,0)), 3), "")</f>
        <v/>
      </c>
      <c r="N79" s="172" t="s">
        <v>1228</v>
      </c>
      <c r="O79" s="111" t="s">
        <v>1164</v>
      </c>
      <c r="P79" s="87"/>
    </row>
    <row r="80" spans="1:16" ht="26.25" customHeight="1" x14ac:dyDescent="0.2">
      <c r="A80" s="162"/>
      <c r="B80" s="172" t="s">
        <v>378</v>
      </c>
      <c r="C80" s="201" t="str">
        <f t="array" aca="1" ref="C80" ca="1">IFERROR(IMAGE(INDEX(Poke_Ref!$C$2:$C$745, MATCH(B80, Poke_Ref!$B$2:$B$745,0)), 3), "")</f>
        <v/>
      </c>
      <c r="D80" s="172" t="s">
        <v>1195</v>
      </c>
      <c r="E80" s="111" t="s">
        <v>843</v>
      </c>
      <c r="F80" s="483"/>
      <c r="G80" s="172" t="s">
        <v>373</v>
      </c>
      <c r="H80" s="201" t="str">
        <f t="array" aca="1" ref="H80" ca="1">IFERROR(IMAGE(INDEX(Poke_Ref!$C$2:$C$745, MATCH(G80, Poke_Ref!$B$2:$B$745,0)), 3), "")</f>
        <v/>
      </c>
      <c r="I80" s="172" t="s">
        <v>1179</v>
      </c>
      <c r="J80" s="111" t="s">
        <v>1164</v>
      </c>
      <c r="K80" s="483"/>
      <c r="L80" s="513"/>
      <c r="M80" s="483"/>
      <c r="N80" s="483"/>
      <c r="O80" s="483"/>
      <c r="P80" s="203"/>
    </row>
    <row r="81" spans="1:16" ht="3.75" customHeight="1" x14ac:dyDescent="0.2">
      <c r="A81" s="159"/>
      <c r="B81" s="517"/>
      <c r="C81" s="483"/>
      <c r="D81" s="483"/>
      <c r="E81" s="483"/>
      <c r="F81" s="483"/>
      <c r="G81" s="483"/>
      <c r="H81" s="483"/>
      <c r="I81" s="483"/>
      <c r="J81" s="483"/>
      <c r="K81" s="483"/>
      <c r="L81" s="483"/>
      <c r="M81" s="483"/>
      <c r="N81" s="483"/>
      <c r="O81" s="483"/>
      <c r="P81" s="159"/>
    </row>
    <row r="82" spans="1:16" ht="26.25" customHeight="1" x14ac:dyDescent="0.2">
      <c r="A82" s="200"/>
      <c r="B82" s="540" t="s">
        <v>1028</v>
      </c>
      <c r="C82" s="515"/>
      <c r="D82" s="515"/>
      <c r="E82" s="515"/>
      <c r="F82" s="515"/>
      <c r="G82" s="515"/>
      <c r="H82" s="515"/>
      <c r="I82" s="515"/>
      <c r="J82" s="515"/>
      <c r="K82" s="515"/>
      <c r="L82" s="515"/>
      <c r="M82" s="515"/>
      <c r="N82" s="515"/>
      <c r="O82" s="516"/>
      <c r="P82" s="200"/>
    </row>
    <row r="83" spans="1:16" ht="26.25" customHeight="1" x14ac:dyDescent="0.2">
      <c r="A83" s="83"/>
      <c r="B83" s="520" t="s">
        <v>1160</v>
      </c>
      <c r="C83" s="521"/>
      <c r="D83" s="521"/>
      <c r="E83" s="522"/>
      <c r="F83" s="518"/>
      <c r="G83" s="520" t="s">
        <v>1161</v>
      </c>
      <c r="H83" s="521"/>
      <c r="I83" s="521"/>
      <c r="J83" s="522"/>
      <c r="K83" s="518"/>
      <c r="L83" s="520" t="s">
        <v>1162</v>
      </c>
      <c r="M83" s="521"/>
      <c r="N83" s="521"/>
      <c r="O83" s="522"/>
      <c r="P83" s="83"/>
    </row>
    <row r="84" spans="1:16" ht="26.25" customHeight="1" x14ac:dyDescent="0.2">
      <c r="A84" s="162"/>
      <c r="B84" s="172" t="s">
        <v>275</v>
      </c>
      <c r="C84" s="201" t="str">
        <f t="array" aca="1" ref="C84" ca="1">IFERROR(IMAGE(INDEX(Poke_Ref!$C$2:$C$745, MATCH(B84, Poke_Ref!$B$2:$B$745,0)), 3), "")</f>
        <v/>
      </c>
      <c r="D84" s="172" t="s">
        <v>1214</v>
      </c>
      <c r="E84" s="111" t="s">
        <v>1164</v>
      </c>
      <c r="F84" s="483"/>
      <c r="G84" s="172" t="s">
        <v>265</v>
      </c>
      <c r="H84" s="201" t="str">
        <f t="array" aca="1" ref="H84" ca="1">IFERROR(IMAGE(INDEX(Poke_Ref!$C$2:$C$745, MATCH(G84, Poke_Ref!$B$2:$B$745,0)), 3), "")</f>
        <v/>
      </c>
      <c r="I84" s="172" t="s">
        <v>1173</v>
      </c>
      <c r="J84" s="111" t="s">
        <v>1164</v>
      </c>
      <c r="K84" s="483"/>
      <c r="L84" s="172" t="s">
        <v>137</v>
      </c>
      <c r="M84" s="201" t="str">
        <f t="array" aca="1" ref="M84" ca="1">IFERROR(IMAGE(INDEX(Poke_Ref!$C$2:$C$745, MATCH(L84, Poke_Ref!$B$2:$B$745,0)), 3), "")</f>
        <v/>
      </c>
      <c r="N84" s="172" t="s">
        <v>1229</v>
      </c>
      <c r="O84" s="111" t="s">
        <v>1164</v>
      </c>
      <c r="P84" s="87"/>
    </row>
    <row r="85" spans="1:16" ht="26.25" customHeight="1" x14ac:dyDescent="0.2">
      <c r="A85" s="162"/>
      <c r="B85" s="172" t="s">
        <v>411</v>
      </c>
      <c r="C85" s="201" t="str">
        <f t="array" aca="1" ref="C85" ca="1">IFERROR(IMAGE(INDEX(Poke_Ref!$C$2:$C$745, MATCH(B85, Poke_Ref!$B$2:$B$745,0)), 3), "")</f>
        <v/>
      </c>
      <c r="D85" s="172" t="s">
        <v>1230</v>
      </c>
      <c r="E85" s="111" t="s">
        <v>1164</v>
      </c>
      <c r="F85" s="483"/>
      <c r="G85" s="172" t="s">
        <v>664</v>
      </c>
      <c r="H85" s="201" t="str">
        <f t="array" aca="1" ref="H85" ca="1">IFERROR(IMAGE(INDEX(Poke_Ref!$C$2:$C$745, MATCH(G85, Poke_Ref!$B$2:$B$745,0)), 3), "")</f>
        <v/>
      </c>
      <c r="I85" s="172" t="s">
        <v>1231</v>
      </c>
      <c r="J85" s="111" t="s">
        <v>1174</v>
      </c>
      <c r="K85" s="483"/>
      <c r="L85" s="172" t="s">
        <v>141</v>
      </c>
      <c r="M85" s="201" t="str">
        <f t="array" aca="1" ref="M85" ca="1">IFERROR(IMAGE(INDEX(Poke_Ref!$C$2:$C$745, MATCH(L85, Poke_Ref!$B$2:$B$745,0)), 3), "")</f>
        <v/>
      </c>
      <c r="N85" s="172" t="s">
        <v>1184</v>
      </c>
      <c r="O85" s="111" t="s">
        <v>1164</v>
      </c>
      <c r="P85" s="87"/>
    </row>
    <row r="86" spans="1:16" ht="26.25" customHeight="1" x14ac:dyDescent="0.2">
      <c r="A86" s="162"/>
      <c r="B86" s="172" t="s">
        <v>413</v>
      </c>
      <c r="C86" s="201" t="str">
        <f t="array" aca="1" ref="C86" ca="1">IFERROR(IMAGE(INDEX(Poke_Ref!$C$2:$C$745, MATCH(B86, Poke_Ref!$B$2:$B$745,0)), 3), "")</f>
        <v/>
      </c>
      <c r="D86" s="172" t="s">
        <v>1232</v>
      </c>
      <c r="E86" s="111" t="s">
        <v>1164</v>
      </c>
      <c r="F86" s="483"/>
      <c r="G86" s="172" t="s">
        <v>762</v>
      </c>
      <c r="H86" s="201" t="str">
        <f t="array" aca="1" ref="H86" ca="1">IFERROR(IMAGE(INDEX(Poke_Ref!$C$2:$C$745, MATCH(G86, Poke_Ref!$B$2:$B$745,0)), 3), "")</f>
        <v/>
      </c>
      <c r="I86" s="172" t="s">
        <v>1233</v>
      </c>
      <c r="J86" s="111" t="s">
        <v>1164</v>
      </c>
      <c r="K86" s="483"/>
      <c r="L86" s="172" t="s">
        <v>181</v>
      </c>
      <c r="M86" s="201" t="str">
        <f t="array" aca="1" ref="M86" ca="1">IFERROR(IMAGE(INDEX(Poke_Ref!$C$2:$C$745, MATCH(L86, Poke_Ref!$B$2:$B$745,0)), 3), "")</f>
        <v/>
      </c>
      <c r="N86" s="172" t="s">
        <v>1211</v>
      </c>
      <c r="O86" s="111" t="s">
        <v>1164</v>
      </c>
      <c r="P86" s="87"/>
    </row>
    <row r="87" spans="1:16" ht="26.25" customHeight="1" x14ac:dyDescent="0.2">
      <c r="A87" s="162"/>
      <c r="B87" s="172" t="s">
        <v>509</v>
      </c>
      <c r="C87" s="201" t="str">
        <f t="array" aca="1" ref="C87" ca="1">IFERROR(IMAGE(INDEX(Poke_Ref!$C$2:$C$745, MATCH(B87, Poke_Ref!$B$2:$B$745,0)), 3), "")</f>
        <v/>
      </c>
      <c r="D87" s="172" t="s">
        <v>1234</v>
      </c>
      <c r="E87" s="111" t="s">
        <v>1174</v>
      </c>
      <c r="F87" s="483"/>
      <c r="G87" s="513"/>
      <c r="H87" s="483"/>
      <c r="I87" s="483"/>
      <c r="J87" s="483"/>
      <c r="K87" s="483"/>
      <c r="L87" s="172" t="s">
        <v>271</v>
      </c>
      <c r="M87" s="201" t="str">
        <f t="array" aca="1" ref="M87" ca="1">IFERROR(IMAGE(INDEX(Poke_Ref!$C$2:$C$745, MATCH(L87, Poke_Ref!$B$2:$B$745,0)), 3), "")</f>
        <v/>
      </c>
      <c r="N87" s="172" t="s">
        <v>904</v>
      </c>
      <c r="O87" s="111" t="s">
        <v>1164</v>
      </c>
      <c r="P87" s="87"/>
    </row>
    <row r="88" spans="1:16" ht="3.75" customHeight="1" x14ac:dyDescent="0.2">
      <c r="A88" s="159"/>
      <c r="B88" s="517"/>
      <c r="C88" s="483"/>
      <c r="D88" s="483"/>
      <c r="E88" s="483"/>
      <c r="F88" s="483"/>
      <c r="G88" s="483"/>
      <c r="H88" s="483"/>
      <c r="I88" s="483"/>
      <c r="J88" s="483"/>
      <c r="K88" s="483"/>
      <c r="L88" s="483"/>
      <c r="M88" s="483"/>
      <c r="N88" s="483"/>
      <c r="O88" s="483"/>
      <c r="P88" s="159"/>
    </row>
    <row r="89" spans="1:16" ht="26.25" customHeight="1" x14ac:dyDescent="0.2">
      <c r="A89" s="200"/>
      <c r="B89" s="539" t="s">
        <v>1029</v>
      </c>
      <c r="C89" s="515"/>
      <c r="D89" s="515"/>
      <c r="E89" s="515"/>
      <c r="F89" s="515"/>
      <c r="G89" s="515"/>
      <c r="H89" s="515"/>
      <c r="I89" s="515"/>
      <c r="J89" s="515"/>
      <c r="K89" s="515"/>
      <c r="L89" s="515"/>
      <c r="M89" s="515"/>
      <c r="N89" s="515"/>
      <c r="O89" s="516"/>
      <c r="P89" s="200"/>
    </row>
    <row r="90" spans="1:16" ht="26.25" customHeight="1" x14ac:dyDescent="0.2">
      <c r="A90" s="83"/>
      <c r="B90" s="520" t="s">
        <v>1160</v>
      </c>
      <c r="C90" s="521"/>
      <c r="D90" s="521"/>
      <c r="E90" s="522"/>
      <c r="F90" s="518"/>
      <c r="G90" s="520" t="s">
        <v>1161</v>
      </c>
      <c r="H90" s="521"/>
      <c r="I90" s="521"/>
      <c r="J90" s="522"/>
      <c r="K90" s="518"/>
      <c r="L90" s="520" t="s">
        <v>1162</v>
      </c>
      <c r="M90" s="521"/>
      <c r="N90" s="521"/>
      <c r="O90" s="522"/>
      <c r="P90" s="83"/>
    </row>
    <row r="91" spans="1:16" ht="26.25" customHeight="1" x14ac:dyDescent="0.2">
      <c r="A91" s="162"/>
      <c r="B91" s="172" t="s">
        <v>240</v>
      </c>
      <c r="C91" s="201" t="str">
        <f t="array" aca="1" ref="C91" ca="1">IFERROR(IMAGE(INDEX(Poke_Ref!$C$2:$C$745, MATCH(B91, Poke_Ref!$B$2:$B$745,0)), 3), "")</f>
        <v/>
      </c>
      <c r="D91" s="172" t="s">
        <v>1235</v>
      </c>
      <c r="E91" s="111" t="s">
        <v>843</v>
      </c>
      <c r="F91" s="483"/>
      <c r="G91" s="172" t="s">
        <v>344</v>
      </c>
      <c r="H91" s="201" t="str">
        <f t="array" aca="1" ref="H91" ca="1">IFERROR(IMAGE(INDEX(Poke_Ref!$C$2:$C$745, MATCH(G91, Poke_Ref!$B$2:$B$745,0)), 3), "")</f>
        <v/>
      </c>
      <c r="I91" s="172" t="s">
        <v>1201</v>
      </c>
      <c r="J91" s="111" t="s">
        <v>843</v>
      </c>
      <c r="K91" s="483"/>
      <c r="L91" s="172" t="s">
        <v>163</v>
      </c>
      <c r="M91" s="201" t="str">
        <f t="array" aca="1" ref="M91" ca="1">IFERROR(IMAGE(INDEX(Poke_Ref!$C$2:$C$745, MATCH(L91, Poke_Ref!$B$2:$B$745,0)), 3), "")</f>
        <v/>
      </c>
      <c r="N91" s="172" t="s">
        <v>1236</v>
      </c>
      <c r="O91" s="111" t="s">
        <v>1174</v>
      </c>
      <c r="P91" s="87"/>
    </row>
    <row r="92" spans="1:16" ht="26.25" customHeight="1" x14ac:dyDescent="0.2">
      <c r="A92" s="162"/>
      <c r="B92" s="172" t="s">
        <v>256</v>
      </c>
      <c r="C92" s="201" t="str">
        <f t="array" aca="1" ref="C92" ca="1">IFERROR(IMAGE(INDEX(Poke_Ref!$C$2:$C$745, MATCH(B92, Poke_Ref!$B$2:$B$745,0)), 3), "")</f>
        <v/>
      </c>
      <c r="D92" s="172" t="s">
        <v>1169</v>
      </c>
      <c r="E92" s="111" t="s">
        <v>1174</v>
      </c>
      <c r="F92" s="483"/>
      <c r="G92" s="172" t="s">
        <v>402</v>
      </c>
      <c r="H92" s="201" t="str">
        <f t="array" aca="1" ref="H92" ca="1">IFERROR(IMAGE(INDEX(Poke_Ref!$C$2:$C$745, MATCH(G92, Poke_Ref!$B$2:$B$745,0)), 3), "")</f>
        <v/>
      </c>
      <c r="I92" s="172" t="s">
        <v>1237</v>
      </c>
      <c r="J92" s="111" t="s">
        <v>1164</v>
      </c>
      <c r="K92" s="483"/>
      <c r="L92" s="172" t="s">
        <v>182</v>
      </c>
      <c r="M92" s="201" t="str">
        <f t="array" aca="1" ref="M92" ca="1">IFERROR(IMAGE(INDEX(Poke_Ref!$C$2:$C$745, MATCH(L92, Poke_Ref!$B$2:$B$745,0)), 3), "")</f>
        <v/>
      </c>
      <c r="N92" s="172" t="s">
        <v>1004</v>
      </c>
      <c r="O92" s="111" t="s">
        <v>1164</v>
      </c>
      <c r="P92" s="87"/>
    </row>
    <row r="93" spans="1:16" ht="26.25" customHeight="1" x14ac:dyDescent="0.2">
      <c r="A93" s="162"/>
      <c r="B93" s="172" t="s">
        <v>266</v>
      </c>
      <c r="C93" s="201" t="str">
        <f t="array" aca="1" ref="C93" ca="1">IFERROR(IMAGE(INDEX(Poke_Ref!$C$2:$C$745, MATCH(B93, Poke_Ref!$B$2:$B$745,0)), 3), "")</f>
        <v/>
      </c>
      <c r="D93" s="172" t="s">
        <v>1238</v>
      </c>
      <c r="E93" s="111" t="s">
        <v>1164</v>
      </c>
      <c r="F93" s="483"/>
      <c r="G93" s="172" t="s">
        <v>581</v>
      </c>
      <c r="H93" s="201" t="str">
        <f t="array" aca="1" ref="H93" ca="1">IFERROR(IMAGE(INDEX(Poke_Ref!$C$2:$C$745, MATCH(G93, Poke_Ref!$B$2:$B$745,0)), 3), "")</f>
        <v/>
      </c>
      <c r="I93" s="172" t="s">
        <v>1239</v>
      </c>
      <c r="J93" s="111" t="s">
        <v>1174</v>
      </c>
      <c r="K93" s="483"/>
      <c r="L93" s="172" t="s">
        <v>183</v>
      </c>
      <c r="M93" s="201" t="str">
        <f t="array" aca="1" ref="M93" ca="1">IFERROR(IMAGE(INDEX(Poke_Ref!$C$2:$C$745, MATCH(L93, Poke_Ref!$B$2:$B$745,0)), 3), "")</f>
        <v/>
      </c>
      <c r="N93" s="172" t="s">
        <v>1240</v>
      </c>
      <c r="O93" s="111" t="s">
        <v>1174</v>
      </c>
      <c r="P93" s="87"/>
    </row>
    <row r="94" spans="1:16" ht="26.25" customHeight="1" x14ac:dyDescent="0.2">
      <c r="A94" s="162"/>
      <c r="B94" s="172" t="s">
        <v>556</v>
      </c>
      <c r="C94" s="201" t="str">
        <f t="array" aca="1" ref="C94" ca="1">IFERROR(IMAGE(INDEX(Poke_Ref!$C$2:$C$745, MATCH(B94, Poke_Ref!$B$2:$B$745,0)), 3), "")</f>
        <v/>
      </c>
      <c r="D94" s="172" t="s">
        <v>1217</v>
      </c>
      <c r="E94" s="111" t="s">
        <v>1164</v>
      </c>
      <c r="F94" s="483"/>
      <c r="G94" s="172" t="s">
        <v>622</v>
      </c>
      <c r="H94" s="201" t="str">
        <f t="array" aca="1" ref="H94" ca="1">IFERROR(IMAGE(INDEX(Poke_Ref!$C$2:$C$745, MATCH(G94, Poke_Ref!$B$2:$B$745,0)), 3), "")</f>
        <v/>
      </c>
      <c r="I94" s="172" t="s">
        <v>1235</v>
      </c>
      <c r="J94" s="111" t="s">
        <v>1174</v>
      </c>
      <c r="K94" s="483"/>
      <c r="L94" s="172" t="s">
        <v>285</v>
      </c>
      <c r="M94" s="201" t="str">
        <f t="array" aca="1" ref="M94" ca="1">IFERROR(IMAGE(INDEX(Poke_Ref!$C$2:$C$745, MATCH(L94, Poke_Ref!$B$2:$B$745,0)), 3), "")</f>
        <v/>
      </c>
      <c r="N94" s="172" t="s">
        <v>1230</v>
      </c>
      <c r="O94" s="111" t="s">
        <v>1174</v>
      </c>
      <c r="P94" s="87"/>
    </row>
    <row r="95" spans="1:16" ht="3.75" customHeight="1" x14ac:dyDescent="0.2">
      <c r="A95" s="159"/>
      <c r="B95" s="517"/>
      <c r="C95" s="483"/>
      <c r="D95" s="483"/>
      <c r="E95" s="483"/>
      <c r="F95" s="483"/>
      <c r="G95" s="483"/>
      <c r="H95" s="483"/>
      <c r="I95" s="483"/>
      <c r="J95" s="483"/>
      <c r="K95" s="483"/>
      <c r="L95" s="483"/>
      <c r="M95" s="483"/>
      <c r="N95" s="483"/>
      <c r="O95" s="483"/>
      <c r="P95" s="159"/>
    </row>
    <row r="96" spans="1:16" ht="26.25" customHeight="1" x14ac:dyDescent="0.2">
      <c r="A96" s="200"/>
      <c r="B96" s="555" t="s">
        <v>1030</v>
      </c>
      <c r="C96" s="515"/>
      <c r="D96" s="515"/>
      <c r="E96" s="515"/>
      <c r="F96" s="515"/>
      <c r="G96" s="515"/>
      <c r="H96" s="515"/>
      <c r="I96" s="515"/>
      <c r="J96" s="515"/>
      <c r="K96" s="515"/>
      <c r="L96" s="515"/>
      <c r="M96" s="515"/>
      <c r="N96" s="515"/>
      <c r="O96" s="516"/>
      <c r="P96" s="200"/>
    </row>
    <row r="97" spans="1:16" ht="26.25" customHeight="1" x14ac:dyDescent="0.2">
      <c r="A97" s="83"/>
      <c r="B97" s="520" t="s">
        <v>1160</v>
      </c>
      <c r="C97" s="521"/>
      <c r="D97" s="521"/>
      <c r="E97" s="522"/>
      <c r="F97" s="518"/>
      <c r="G97" s="520" t="s">
        <v>1161</v>
      </c>
      <c r="H97" s="521"/>
      <c r="I97" s="521"/>
      <c r="J97" s="522"/>
      <c r="K97" s="518"/>
      <c r="L97" s="520" t="s">
        <v>1162</v>
      </c>
      <c r="M97" s="521"/>
      <c r="N97" s="521"/>
      <c r="O97" s="522"/>
      <c r="P97" s="83"/>
    </row>
    <row r="98" spans="1:16" ht="26.25" customHeight="1" x14ac:dyDescent="0.2">
      <c r="A98" s="162"/>
      <c r="B98" s="172" t="s">
        <v>64</v>
      </c>
      <c r="C98" s="201" t="str">
        <f t="array" aca="1" ref="C98" ca="1">IFERROR(IMAGE(INDEX(Poke_Ref!$C$2:$C$745, MATCH(B98, Poke_Ref!$B$2:$B$745,0)), 3), "")</f>
        <v/>
      </c>
      <c r="D98" s="172" t="s">
        <v>1077</v>
      </c>
      <c r="E98" s="111" t="s">
        <v>1164</v>
      </c>
      <c r="F98" s="483"/>
      <c r="G98" s="172" t="s">
        <v>99</v>
      </c>
      <c r="H98" s="201" t="str">
        <f t="array" aca="1" ref="H98" ca="1">IFERROR(IMAGE(INDEX(Poke_Ref!$C$2:$C$745, MATCH(G98, Poke_Ref!$B$2:$B$745,0)), 3), "")</f>
        <v/>
      </c>
      <c r="I98" s="172" t="s">
        <v>1166</v>
      </c>
      <c r="J98" s="111" t="s">
        <v>1164</v>
      </c>
      <c r="K98" s="483"/>
      <c r="L98" s="172" t="s">
        <v>139</v>
      </c>
      <c r="M98" s="201" t="str">
        <f t="array" aca="1" ref="M98" ca="1">IFERROR(IMAGE(INDEX(Poke_Ref!$C$2:$C$745, MATCH(L98, Poke_Ref!$B$2:$B$745,0)), 3), "")</f>
        <v/>
      </c>
      <c r="N98" s="172" t="s">
        <v>1241</v>
      </c>
      <c r="O98" s="111" t="s">
        <v>1164</v>
      </c>
      <c r="P98" s="87"/>
    </row>
    <row r="99" spans="1:16" ht="26.25" customHeight="1" x14ac:dyDescent="0.2">
      <c r="A99" s="162"/>
      <c r="B99" s="172" t="s">
        <v>94</v>
      </c>
      <c r="C99" s="201" t="str">
        <f t="array" aca="1" ref="C99" ca="1">IFERROR(IMAGE(INDEX(Poke_Ref!$C$2:$C$745, MATCH(B99, Poke_Ref!$B$2:$B$745,0)), 3), "")</f>
        <v/>
      </c>
      <c r="D99" s="172" t="s">
        <v>899</v>
      </c>
      <c r="E99" s="111" t="s">
        <v>1174</v>
      </c>
      <c r="F99" s="483"/>
      <c r="G99" s="172" t="s">
        <v>218</v>
      </c>
      <c r="H99" s="201" t="str">
        <f t="array" aca="1" ref="H99" ca="1">IFERROR(IMAGE(INDEX(Poke_Ref!$C$2:$C$745, MATCH(G99, Poke_Ref!$B$2:$B$745,0)), 3), "")</f>
        <v/>
      </c>
      <c r="I99" s="172" t="s">
        <v>1208</v>
      </c>
      <c r="J99" s="111" t="s">
        <v>1164</v>
      </c>
      <c r="K99" s="483"/>
      <c r="L99" s="172" t="s">
        <v>502</v>
      </c>
      <c r="M99" s="201" t="str">
        <f t="array" aca="1" ref="M99" ca="1">IFERROR(IMAGE(INDEX(Poke_Ref!$C$2:$C$745, MATCH(L99, Poke_Ref!$B$2:$B$745,0)), 3), "")</f>
        <v/>
      </c>
      <c r="N99" s="172" t="s">
        <v>1242</v>
      </c>
      <c r="O99" s="111" t="s">
        <v>1164</v>
      </c>
      <c r="P99" s="87"/>
    </row>
    <row r="100" spans="1:16" ht="26.25" customHeight="1" x14ac:dyDescent="0.2">
      <c r="A100" s="162"/>
      <c r="B100" s="172" t="s">
        <v>318</v>
      </c>
      <c r="C100" s="201" t="str">
        <f t="array" aca="1" ref="C100" ca="1">IFERROR(IMAGE(INDEX(Poke_Ref!$C$2:$C$745, MATCH(B100, Poke_Ref!$B$2:$B$745,0)), 3), "")</f>
        <v/>
      </c>
      <c r="D100" s="172" t="s">
        <v>1077</v>
      </c>
      <c r="E100" s="111" t="s">
        <v>1164</v>
      </c>
      <c r="F100" s="483"/>
      <c r="G100" s="172" t="s">
        <v>367</v>
      </c>
      <c r="H100" s="201" t="str">
        <f t="array" aca="1" ref="H100" ca="1">IFERROR(IMAGE(INDEX(Poke_Ref!$C$2:$C$745, MATCH(G100, Poke_Ref!$B$2:$B$745,0)), 3), "")</f>
        <v/>
      </c>
      <c r="I100" s="172" t="s">
        <v>1243</v>
      </c>
      <c r="J100" s="111" t="s">
        <v>1164</v>
      </c>
      <c r="K100" s="483"/>
      <c r="L100" s="172" t="s">
        <v>504</v>
      </c>
      <c r="M100" s="201" t="str">
        <f t="array" aca="1" ref="M100" ca="1">IFERROR(IMAGE(INDEX(Poke_Ref!$C$2:$C$745, MATCH(L100, Poke_Ref!$B$2:$B$745,0)), 3), "")</f>
        <v/>
      </c>
      <c r="N100" s="172" t="s">
        <v>1241</v>
      </c>
      <c r="O100" s="111" t="s">
        <v>1174</v>
      </c>
      <c r="P100" s="87"/>
    </row>
    <row r="101" spans="1:16" ht="26.25" customHeight="1" x14ac:dyDescent="0.2">
      <c r="A101" s="162"/>
      <c r="B101" s="172" t="s">
        <v>386</v>
      </c>
      <c r="C101" s="201" t="str">
        <f t="array" aca="1" ref="C101" ca="1">IFERROR(IMAGE(INDEX(Poke_Ref!$C$2:$C$745, MATCH(B101, Poke_Ref!$B$2:$B$745,0)), 3), "")</f>
        <v/>
      </c>
      <c r="D101" s="172" t="s">
        <v>1180</v>
      </c>
      <c r="E101" s="111" t="s">
        <v>1174</v>
      </c>
      <c r="F101" s="483"/>
      <c r="G101" s="172" t="s">
        <v>619</v>
      </c>
      <c r="H101" s="201" t="str">
        <f t="array" aca="1" ref="H101" ca="1">IFERROR(IMAGE(INDEX(Poke_Ref!$C$2:$C$745, MATCH(G101, Poke_Ref!$B$2:$B$745,0)), 3), "")</f>
        <v/>
      </c>
      <c r="I101" s="172" t="s">
        <v>1186</v>
      </c>
      <c r="J101" s="111" t="s">
        <v>1174</v>
      </c>
      <c r="K101" s="483"/>
      <c r="L101" s="172" t="s">
        <v>594</v>
      </c>
      <c r="M101" s="201" t="str">
        <f t="array" aca="1" ref="M101" ca="1">IFERROR(IMAGE(INDEX(Poke_Ref!$C$2:$C$745, MATCH(L101, Poke_Ref!$B$2:$B$745,0)), 3), "")</f>
        <v/>
      </c>
      <c r="N101" s="172" t="s">
        <v>953</v>
      </c>
      <c r="O101" s="111" t="s">
        <v>1174</v>
      </c>
      <c r="P101" s="87"/>
    </row>
    <row r="102" spans="1:16" ht="3.75" customHeight="1" x14ac:dyDescent="0.2">
      <c r="A102" s="159"/>
      <c r="B102" s="517"/>
      <c r="C102" s="483"/>
      <c r="D102" s="483"/>
      <c r="E102" s="483"/>
      <c r="F102" s="483"/>
      <c r="G102" s="483"/>
      <c r="H102" s="483"/>
      <c r="I102" s="483"/>
      <c r="J102" s="483"/>
      <c r="K102" s="483"/>
      <c r="L102" s="483"/>
      <c r="M102" s="483"/>
      <c r="N102" s="483"/>
      <c r="O102" s="483"/>
      <c r="P102" s="159"/>
    </row>
    <row r="103" spans="1:16" ht="26.25" customHeight="1" x14ac:dyDescent="0.2">
      <c r="A103" s="200"/>
      <c r="B103" s="556" t="s">
        <v>933</v>
      </c>
      <c r="C103" s="515"/>
      <c r="D103" s="515"/>
      <c r="E103" s="515"/>
      <c r="F103" s="515"/>
      <c r="G103" s="515"/>
      <c r="H103" s="515"/>
      <c r="I103" s="515"/>
      <c r="J103" s="515"/>
      <c r="K103" s="515"/>
      <c r="L103" s="515"/>
      <c r="M103" s="515"/>
      <c r="N103" s="515"/>
      <c r="O103" s="516"/>
      <c r="P103" s="200"/>
    </row>
    <row r="104" spans="1:16" ht="26.25" customHeight="1" x14ac:dyDescent="0.2">
      <c r="A104" s="83"/>
      <c r="B104" s="520" t="s">
        <v>1160</v>
      </c>
      <c r="C104" s="521"/>
      <c r="D104" s="521"/>
      <c r="E104" s="522"/>
      <c r="F104" s="518"/>
      <c r="G104" s="520" t="s">
        <v>1161</v>
      </c>
      <c r="H104" s="521"/>
      <c r="I104" s="521"/>
      <c r="J104" s="522"/>
      <c r="K104" s="518"/>
      <c r="L104" s="520" t="s">
        <v>1162</v>
      </c>
      <c r="M104" s="521"/>
      <c r="N104" s="521"/>
      <c r="O104" s="522"/>
      <c r="P104" s="83"/>
    </row>
    <row r="105" spans="1:16" ht="26.25" customHeight="1" x14ac:dyDescent="0.2">
      <c r="A105" s="162"/>
      <c r="B105" s="172" t="s">
        <v>113</v>
      </c>
      <c r="C105" s="202" t="str">
        <f t="array" aca="1" ref="C105" ca="1">IFERROR(IMAGE(INDEX(Poke_Ref!$C$2:$C$745, MATCH(B105, Poke_Ref!$B$2:$B$745,0)), 3), "")</f>
        <v/>
      </c>
      <c r="D105" s="172" t="s">
        <v>1244</v>
      </c>
      <c r="E105" s="111" t="s">
        <v>1174</v>
      </c>
      <c r="F105" s="483"/>
      <c r="G105" s="172" t="s">
        <v>252</v>
      </c>
      <c r="H105" s="202" t="str">
        <f t="array" aca="1" ref="H105" ca="1">IFERROR(IMAGE(INDEX(Poke_Ref!$C$2:$C$745, MATCH(G105, Poke_Ref!$B$2:$B$745,0)), 3), "")</f>
        <v/>
      </c>
      <c r="I105" s="172" t="s">
        <v>1143</v>
      </c>
      <c r="J105" s="111" t="s">
        <v>1174</v>
      </c>
      <c r="K105" s="483"/>
      <c r="L105" s="172" t="s">
        <v>228</v>
      </c>
      <c r="M105" s="202" t="str">
        <f t="array" aca="1" ref="M105" ca="1">IFERROR(IMAGE(INDEX(Poke_Ref!$C$2:$C$745, MATCH(L105, Poke_Ref!$B$2:$B$745,0)), 3), "")</f>
        <v/>
      </c>
      <c r="N105" s="172" t="s">
        <v>1245</v>
      </c>
      <c r="O105" s="111" t="s">
        <v>1164</v>
      </c>
      <c r="P105" s="87"/>
    </row>
    <row r="106" spans="1:16" ht="26.25" customHeight="1" x14ac:dyDescent="0.2">
      <c r="A106" s="162"/>
      <c r="B106" s="172" t="s">
        <v>146</v>
      </c>
      <c r="C106" s="202" t="str">
        <f t="array" aca="1" ref="C106" ca="1">IFERROR(IMAGE(INDEX(Poke_Ref!$C$2:$C$745, MATCH(B106, Poke_Ref!$B$2:$B$745,0)), 3), "")</f>
        <v/>
      </c>
      <c r="D106" s="172" t="s">
        <v>1246</v>
      </c>
      <c r="E106" s="111" t="s">
        <v>1164</v>
      </c>
      <c r="F106" s="483"/>
      <c r="G106" s="172" t="s">
        <v>611</v>
      </c>
      <c r="H106" s="202" t="str">
        <f t="array" aca="1" ref="H106" ca="1">IFERROR(IMAGE(INDEX(Poke_Ref!$C$2:$C$745, MATCH(G106, Poke_Ref!$B$2:$B$745,0)), 3), "")</f>
        <v/>
      </c>
      <c r="I106" s="172" t="s">
        <v>1163</v>
      </c>
      <c r="J106" s="111" t="s">
        <v>1174</v>
      </c>
      <c r="K106" s="483"/>
      <c r="L106" s="172" t="s">
        <v>253</v>
      </c>
      <c r="M106" s="202" t="str">
        <f t="array" aca="1" ref="M106" ca="1">IFERROR(IMAGE(INDEX(Poke_Ref!$C$2:$C$745, MATCH(L106, Poke_Ref!$B$2:$B$745,0)), 3), "")</f>
        <v/>
      </c>
      <c r="N106" s="172" t="s">
        <v>1190</v>
      </c>
      <c r="O106" s="111" t="s">
        <v>1164</v>
      </c>
      <c r="P106" s="87"/>
    </row>
    <row r="107" spans="1:16" ht="26.25" customHeight="1" x14ac:dyDescent="0.2">
      <c r="A107" s="162"/>
      <c r="B107" s="172" t="s">
        <v>376</v>
      </c>
      <c r="C107" s="202" t="str">
        <f t="array" aca="1" ref="C107" ca="1">IFERROR(IMAGE(INDEX(Poke_Ref!$C$2:$C$745, MATCH(B107, Poke_Ref!$B$2:$B$745,0)), 3), "")</f>
        <v/>
      </c>
      <c r="D107" s="172" t="s">
        <v>1243</v>
      </c>
      <c r="E107" s="111" t="s">
        <v>1174</v>
      </c>
      <c r="F107" s="483"/>
      <c r="G107" s="172" t="s">
        <v>727</v>
      </c>
      <c r="H107" s="202" t="str">
        <f t="array" aca="1" ref="H107" ca="1">IFERROR(IMAGE(INDEX(Poke_Ref!$C$2:$C$745, MATCH(G107, Poke_Ref!$B$2:$B$745,0)), 3), "")</f>
        <v/>
      </c>
      <c r="I107" s="172" t="s">
        <v>1247</v>
      </c>
      <c r="J107" s="111" t="s">
        <v>1164</v>
      </c>
      <c r="K107" s="483"/>
      <c r="L107" s="172" t="s">
        <v>625</v>
      </c>
      <c r="M107" s="202" t="str">
        <f t="array" aca="1" ref="M107" ca="1">IFERROR(IMAGE(INDEX(Poke_Ref!$C$2:$C$745, MATCH(L107, Poke_Ref!$B$2:$B$745,0)), 3), "")</f>
        <v/>
      </c>
      <c r="N107" s="172" t="s">
        <v>1248</v>
      </c>
      <c r="O107" s="111" t="s">
        <v>1164</v>
      </c>
      <c r="P107" s="87"/>
    </row>
    <row r="108" spans="1:16" ht="26.25" customHeight="1" x14ac:dyDescent="0.2">
      <c r="A108" s="162"/>
      <c r="B108" s="172" t="s">
        <v>567</v>
      </c>
      <c r="C108" s="202" t="str">
        <f t="array" aca="1" ref="C108" ca="1">IFERROR(IMAGE(INDEX(Poke_Ref!$C$2:$C$745, MATCH(B108, Poke_Ref!$B$2:$B$745,0)), 3), "")</f>
        <v/>
      </c>
      <c r="D108" s="172" t="s">
        <v>1143</v>
      </c>
      <c r="E108" s="111" t="s">
        <v>1164</v>
      </c>
      <c r="F108" s="483"/>
      <c r="G108" s="523"/>
      <c r="H108" s="483"/>
      <c r="I108" s="483"/>
      <c r="J108" s="483"/>
      <c r="K108" s="483"/>
      <c r="L108" s="172" t="s">
        <v>628</v>
      </c>
      <c r="M108" s="202" t="str">
        <f t="array" aca="1" ref="M108" ca="1">IFERROR(IMAGE(INDEX(Poke_Ref!$C$2:$C$745, MATCH(L108, Poke_Ref!$B$2:$B$745,0)), 3), "")</f>
        <v/>
      </c>
      <c r="N108" s="172" t="s">
        <v>1220</v>
      </c>
      <c r="O108" s="111" t="s">
        <v>1174</v>
      </c>
      <c r="P108" s="87"/>
    </row>
    <row r="109" spans="1:16" ht="3.75" customHeight="1" x14ac:dyDescent="0.2">
      <c r="A109" s="159"/>
      <c r="B109" s="517"/>
      <c r="C109" s="483"/>
      <c r="D109" s="483"/>
      <c r="E109" s="483"/>
      <c r="F109" s="483"/>
      <c r="G109" s="483"/>
      <c r="H109" s="483"/>
      <c r="I109" s="483"/>
      <c r="J109" s="483"/>
      <c r="K109" s="483"/>
      <c r="L109" s="483"/>
      <c r="M109" s="483"/>
      <c r="N109" s="483"/>
      <c r="O109" s="483"/>
      <c r="P109" s="159"/>
    </row>
    <row r="110" spans="1:16" ht="26.25" customHeight="1" x14ac:dyDescent="0.2">
      <c r="A110" s="200"/>
      <c r="B110" s="551" t="s">
        <v>1031</v>
      </c>
      <c r="C110" s="552"/>
      <c r="D110" s="552"/>
      <c r="E110" s="552"/>
      <c r="F110" s="552"/>
      <c r="G110" s="552"/>
      <c r="H110" s="552"/>
      <c r="I110" s="552"/>
      <c r="J110" s="552"/>
      <c r="K110" s="552"/>
      <c r="L110" s="552"/>
      <c r="M110" s="552"/>
      <c r="N110" s="552"/>
      <c r="O110" s="553"/>
      <c r="P110" s="200"/>
    </row>
    <row r="111" spans="1:16" ht="26.25" customHeight="1" x14ac:dyDescent="0.2">
      <c r="A111" s="83"/>
      <c r="B111" s="520" t="s">
        <v>1160</v>
      </c>
      <c r="C111" s="521"/>
      <c r="D111" s="521"/>
      <c r="E111" s="522"/>
      <c r="F111" s="518"/>
      <c r="G111" s="520" t="s">
        <v>1161</v>
      </c>
      <c r="H111" s="521"/>
      <c r="I111" s="521"/>
      <c r="J111" s="522"/>
      <c r="K111" s="518"/>
      <c r="L111" s="520" t="s">
        <v>1162</v>
      </c>
      <c r="M111" s="521"/>
      <c r="N111" s="521"/>
      <c r="O111" s="522"/>
      <c r="P111" s="83"/>
    </row>
    <row r="112" spans="1:16" ht="26.25" customHeight="1" x14ac:dyDescent="0.2">
      <c r="A112" s="162"/>
      <c r="B112" s="172" t="s">
        <v>349</v>
      </c>
      <c r="C112" s="201" t="str">
        <f t="array" aca="1" ref="C112" ca="1">IFERROR(IMAGE(INDEX(Poke_Ref!$C$2:$C$745, MATCH(B112, Poke_Ref!$B$2:$B$745,0)), 3), "")</f>
        <v/>
      </c>
      <c r="D112" s="172" t="s">
        <v>1225</v>
      </c>
      <c r="E112" s="111" t="s">
        <v>843</v>
      </c>
      <c r="F112" s="483"/>
      <c r="G112" s="172" t="s">
        <v>145</v>
      </c>
      <c r="H112" s="201" t="str">
        <f t="array" aca="1" ref="H112" ca="1">IFERROR(IMAGE(INDEX(Poke_Ref!$C$2:$C$745, MATCH(G112, Poke_Ref!$B$2:$B$745,0)), 3), "")</f>
        <v/>
      </c>
      <c r="I112" s="172" t="s">
        <v>1178</v>
      </c>
      <c r="J112" s="111" t="s">
        <v>1164</v>
      </c>
      <c r="K112" s="483"/>
      <c r="L112" s="172" t="s">
        <v>162</v>
      </c>
      <c r="M112" s="201" t="str">
        <f t="array" aca="1" ref="M112" ca="1">IFERROR(IMAGE(INDEX(Poke_Ref!$C$2:$C$745, MATCH(L112, Poke_Ref!$B$2:$B$745,0)), 3), "")</f>
        <v/>
      </c>
      <c r="N112" s="172" t="s">
        <v>1202</v>
      </c>
      <c r="O112" s="111" t="s">
        <v>1164</v>
      </c>
      <c r="P112" s="87"/>
    </row>
    <row r="113" spans="1:16" ht="26.25" customHeight="1" x14ac:dyDescent="0.2">
      <c r="A113" s="162"/>
      <c r="B113" s="172" t="s">
        <v>575</v>
      </c>
      <c r="C113" s="201" t="str">
        <f t="array" aca="1" ref="C113" ca="1">IFERROR(IMAGE(INDEX(Poke_Ref!$C$2:$C$745, MATCH(B113, Poke_Ref!$B$2:$B$745,0)), 3), "")</f>
        <v/>
      </c>
      <c r="D113" s="172" t="s">
        <v>1225</v>
      </c>
      <c r="E113" s="111" t="s">
        <v>1164</v>
      </c>
      <c r="F113" s="483"/>
      <c r="G113" s="172" t="s">
        <v>269</v>
      </c>
      <c r="H113" s="201" t="str">
        <f t="array" aca="1" ref="H113" ca="1">IFERROR(IMAGE(INDEX(Poke_Ref!$C$2:$C$745, MATCH(G113, Poke_Ref!$B$2:$B$745,0)), 3), "")</f>
        <v/>
      </c>
      <c r="I113" s="172" t="s">
        <v>1178</v>
      </c>
      <c r="J113" s="111" t="s">
        <v>1164</v>
      </c>
      <c r="K113" s="483"/>
      <c r="L113" s="172" t="s">
        <v>263</v>
      </c>
      <c r="M113" s="201" t="str">
        <f t="array" aca="1" ref="M113" ca="1">IFERROR(IMAGE(INDEX(Poke_Ref!$C$2:$C$745, MATCH(L113, Poke_Ref!$B$2:$B$745,0)), 3), "")</f>
        <v/>
      </c>
      <c r="N113" s="172" t="s">
        <v>1249</v>
      </c>
      <c r="O113" s="111" t="s">
        <v>1164</v>
      </c>
      <c r="P113" s="87"/>
    </row>
    <row r="114" spans="1:16" ht="26.25" customHeight="1" x14ac:dyDescent="0.2">
      <c r="A114" s="162"/>
      <c r="B114" s="172" t="s">
        <v>607</v>
      </c>
      <c r="C114" s="201" t="str">
        <f t="array" aca="1" ref="C114" ca="1">IFERROR(IMAGE(INDEX(Poke_Ref!$C$2:$C$745, MATCH(B114, Poke_Ref!$B$2:$B$745,0)), 3), "")</f>
        <v/>
      </c>
      <c r="D114" s="172" t="s">
        <v>1178</v>
      </c>
      <c r="E114" s="111" t="s">
        <v>1174</v>
      </c>
      <c r="F114" s="483"/>
      <c r="G114" s="172" t="s">
        <v>272</v>
      </c>
      <c r="H114" s="201" t="str">
        <f t="array" aca="1" ref="H114" ca="1">IFERROR(IMAGE(INDEX(Poke_Ref!$C$2:$C$745, MATCH(G114, Poke_Ref!$B$2:$B$745,0)), 3), "")</f>
        <v/>
      </c>
      <c r="I114" s="172" t="s">
        <v>1220</v>
      </c>
      <c r="J114" s="111" t="s">
        <v>1174</v>
      </c>
      <c r="K114" s="483"/>
      <c r="L114" s="172" t="s">
        <v>739</v>
      </c>
      <c r="M114" s="201" t="str">
        <f t="array" aca="1" ref="M114" ca="1">IFERROR(IMAGE(INDEX(Poke_Ref!$C$2:$C$745, MATCH(L114, Poke_Ref!$B$2:$B$745,0)), 3), "")</f>
        <v/>
      </c>
      <c r="N114" s="172" t="s">
        <v>1173</v>
      </c>
      <c r="O114" s="111" t="s">
        <v>1174</v>
      </c>
      <c r="P114" s="87"/>
    </row>
    <row r="115" spans="1:16" ht="26.25" customHeight="1" x14ac:dyDescent="0.2">
      <c r="A115" s="207"/>
      <c r="B115" s="548"/>
      <c r="C115" s="483"/>
      <c r="D115" s="483"/>
      <c r="E115" s="549"/>
      <c r="F115" s="483"/>
      <c r="G115" s="172" t="s">
        <v>297</v>
      </c>
      <c r="H115" s="201" t="str">
        <f t="array" aca="1" ref="H115" ca="1">IFERROR(IMAGE(INDEX(Poke_Ref!$C$2:$C$745, MATCH(G115, Poke_Ref!$B$2:$B$745,0)), 3), "")</f>
        <v/>
      </c>
      <c r="I115" s="172" t="s">
        <v>1077</v>
      </c>
      <c r="J115" s="111" t="s">
        <v>1164</v>
      </c>
      <c r="K115" s="483"/>
      <c r="L115" s="548"/>
      <c r="M115" s="483"/>
      <c r="N115" s="483"/>
      <c r="O115" s="549"/>
      <c r="P115" s="207"/>
    </row>
    <row r="116" spans="1:16" ht="3.75" customHeight="1" x14ac:dyDescent="0.2">
      <c r="A116" s="159"/>
      <c r="B116" s="517"/>
      <c r="C116" s="483"/>
      <c r="D116" s="483"/>
      <c r="E116" s="483"/>
      <c r="F116" s="483"/>
      <c r="G116" s="483"/>
      <c r="H116" s="483"/>
      <c r="I116" s="483"/>
      <c r="J116" s="483"/>
      <c r="K116" s="483"/>
      <c r="L116" s="483"/>
      <c r="M116" s="483"/>
      <c r="N116" s="483"/>
      <c r="O116" s="483"/>
      <c r="P116" s="159"/>
    </row>
    <row r="117" spans="1:16" ht="26.25" customHeight="1" x14ac:dyDescent="0.2">
      <c r="A117" s="200"/>
      <c r="B117" s="550" t="s">
        <v>1032</v>
      </c>
      <c r="C117" s="515"/>
      <c r="D117" s="515"/>
      <c r="E117" s="515"/>
      <c r="F117" s="515"/>
      <c r="G117" s="515"/>
      <c r="H117" s="515"/>
      <c r="I117" s="515"/>
      <c r="J117" s="515"/>
      <c r="K117" s="515"/>
      <c r="L117" s="515"/>
      <c r="M117" s="515"/>
      <c r="N117" s="515"/>
      <c r="O117" s="516"/>
      <c r="P117" s="200"/>
    </row>
    <row r="118" spans="1:16" ht="26.25" customHeight="1" x14ac:dyDescent="0.2">
      <c r="A118" s="83"/>
      <c r="B118" s="520" t="s">
        <v>1160</v>
      </c>
      <c r="C118" s="521"/>
      <c r="D118" s="521"/>
      <c r="E118" s="522"/>
      <c r="F118" s="518"/>
      <c r="G118" s="520" t="s">
        <v>1161</v>
      </c>
      <c r="H118" s="521"/>
      <c r="I118" s="521"/>
      <c r="J118" s="522"/>
      <c r="K118" s="518"/>
      <c r="L118" s="520" t="s">
        <v>1162</v>
      </c>
      <c r="M118" s="521"/>
      <c r="N118" s="521"/>
      <c r="O118" s="522"/>
      <c r="P118" s="83"/>
    </row>
    <row r="119" spans="1:16" ht="26.25" customHeight="1" x14ac:dyDescent="0.2">
      <c r="A119" s="162"/>
      <c r="B119" s="172" t="s">
        <v>132</v>
      </c>
      <c r="C119" s="201" t="str">
        <f t="array" aca="1" ref="C119" ca="1">IFERROR(IMAGE(INDEX(Poke_Ref!$C$2:$C$745, MATCH(B119, Poke_Ref!$B$2:$B$745,0)), 3), "")</f>
        <v/>
      </c>
      <c r="D119" s="172" t="s">
        <v>1120</v>
      </c>
      <c r="E119" s="111" t="s">
        <v>1174</v>
      </c>
      <c r="F119" s="483"/>
      <c r="G119" s="172" t="s">
        <v>255</v>
      </c>
      <c r="H119" s="201" t="str">
        <f t="array" aca="1" ref="H119" ca="1">IFERROR(IMAGE(INDEX(Poke_Ref!$C$2:$C$745, MATCH(G119, Poke_Ref!$B$2:$B$745,0)), 3), "")</f>
        <v/>
      </c>
      <c r="I119" s="172" t="s">
        <v>1184</v>
      </c>
      <c r="J119" s="111" t="s">
        <v>1174</v>
      </c>
      <c r="K119" s="483"/>
      <c r="L119" s="172" t="s">
        <v>487</v>
      </c>
      <c r="M119" s="201" t="str">
        <f t="array" aca="1" ref="M119" ca="1">IFERROR(IMAGE(INDEX(Poke_Ref!$C$2:$C$745, MATCH(L119, Poke_Ref!$B$2:$B$745,0)), 3), "")</f>
        <v/>
      </c>
      <c r="N119" s="172" t="s">
        <v>1250</v>
      </c>
      <c r="O119" s="111" t="s">
        <v>1174</v>
      </c>
      <c r="P119" s="87"/>
    </row>
    <row r="120" spans="1:16" ht="26.25" customHeight="1" x14ac:dyDescent="0.2">
      <c r="A120" s="162"/>
      <c r="B120" s="172" t="s">
        <v>353</v>
      </c>
      <c r="C120" s="201" t="str">
        <f t="array" aca="1" ref="C120" ca="1">IFERROR(IMAGE(INDEX(Poke_Ref!$C$2:$C$745, MATCH(B120, Poke_Ref!$B$2:$B$745,0)), 3), "")</f>
        <v/>
      </c>
      <c r="D120" s="172" t="s">
        <v>1195</v>
      </c>
      <c r="E120" s="111" t="s">
        <v>1164</v>
      </c>
      <c r="F120" s="483"/>
      <c r="G120" s="172" t="s">
        <v>277</v>
      </c>
      <c r="H120" s="201" t="str">
        <f t="array" aca="1" ref="H120" ca="1">IFERROR(IMAGE(INDEX(Poke_Ref!$C$2:$C$745, MATCH(G120, Poke_Ref!$B$2:$B$745,0)), 3), "")</f>
        <v/>
      </c>
      <c r="I120" s="172" t="s">
        <v>1178</v>
      </c>
      <c r="J120" s="111" t="s">
        <v>1164</v>
      </c>
      <c r="K120" s="483"/>
      <c r="L120" s="172" t="s">
        <v>580</v>
      </c>
      <c r="M120" s="201" t="str">
        <f t="array" aca="1" ref="M120" ca="1">IFERROR(IMAGE(INDEX(Poke_Ref!$C$2:$C$745, MATCH(L120, Poke_Ref!$B$2:$B$745,0)), 3), "")</f>
        <v/>
      </c>
      <c r="N120" s="172" t="s">
        <v>1183</v>
      </c>
      <c r="O120" s="111" t="s">
        <v>1164</v>
      </c>
      <c r="P120" s="87"/>
    </row>
    <row r="121" spans="1:16" ht="26.25" customHeight="1" x14ac:dyDescent="0.2">
      <c r="A121" s="162"/>
      <c r="B121" s="172" t="s">
        <v>647</v>
      </c>
      <c r="C121" s="201" t="str">
        <f t="array" aca="1" ref="C121" ca="1">IFERROR(IMAGE(INDEX(Poke_Ref!$C$2:$C$745, MATCH(B121, Poke_Ref!$B$2:$B$745,0)), 3), "")</f>
        <v/>
      </c>
      <c r="D121" s="172" t="s">
        <v>1095</v>
      </c>
      <c r="E121" s="111" t="s">
        <v>1164</v>
      </c>
      <c r="F121" s="483"/>
      <c r="G121" s="172" t="s">
        <v>425</v>
      </c>
      <c r="H121" s="201" t="str">
        <f t="array" aca="1" ref="H121" ca="1">IFERROR(IMAGE(INDEX(Poke_Ref!$C$2:$C$745, MATCH(G121, Poke_Ref!$B$2:$B$745,0)), 3), "")</f>
        <v/>
      </c>
      <c r="I121" s="172" t="s">
        <v>1251</v>
      </c>
      <c r="J121" s="111" t="s">
        <v>1174</v>
      </c>
      <c r="K121" s="483"/>
      <c r="L121" s="172" t="s">
        <v>757</v>
      </c>
      <c r="M121" s="201" t="str">
        <f t="array" aca="1" ref="M121" ca="1">IFERROR(IMAGE(INDEX(Poke_Ref!$C$2:$C$745, MATCH(L121, Poke_Ref!$B$2:$B$745,0)), 3), "")</f>
        <v/>
      </c>
      <c r="N121" s="172" t="s">
        <v>1204</v>
      </c>
      <c r="O121" s="111" t="s">
        <v>1174</v>
      </c>
      <c r="P121" s="87"/>
    </row>
    <row r="122" spans="1:16" ht="26.25" customHeight="1" x14ac:dyDescent="0.2">
      <c r="A122" s="207"/>
      <c r="B122" s="530"/>
      <c r="C122" s="483"/>
      <c r="D122" s="483"/>
      <c r="E122" s="531"/>
      <c r="F122" s="483"/>
      <c r="G122" s="172" t="s">
        <v>650</v>
      </c>
      <c r="H122" s="201" t="str">
        <f t="array" aca="1" ref="H122" ca="1">IFERROR(IMAGE(INDEX(Poke_Ref!$C$2:$C$745, MATCH(G122, Poke_Ref!$B$2:$B$745,0)), 3), "")</f>
        <v/>
      </c>
      <c r="I122" s="172" t="s">
        <v>880</v>
      </c>
      <c r="J122" s="111" t="s">
        <v>1174</v>
      </c>
      <c r="K122" s="483"/>
      <c r="L122" s="530"/>
      <c r="M122" s="483"/>
      <c r="N122" s="483"/>
      <c r="O122" s="531"/>
      <c r="P122" s="207"/>
    </row>
    <row r="123" spans="1:16" ht="3.75" customHeight="1" x14ac:dyDescent="0.2">
      <c r="A123" s="159"/>
      <c r="B123" s="517"/>
      <c r="C123" s="483"/>
      <c r="D123" s="483"/>
      <c r="E123" s="483"/>
      <c r="F123" s="483"/>
      <c r="G123" s="483"/>
      <c r="H123" s="483"/>
      <c r="I123" s="483"/>
      <c r="J123" s="483"/>
      <c r="K123" s="483"/>
      <c r="L123" s="483"/>
      <c r="M123" s="483"/>
      <c r="N123" s="483"/>
      <c r="O123" s="483"/>
      <c r="P123" s="159"/>
    </row>
    <row r="124" spans="1:16" ht="26.25" customHeight="1" x14ac:dyDescent="0.2">
      <c r="A124" s="200"/>
      <c r="B124" s="533" t="s">
        <v>1033</v>
      </c>
      <c r="C124" s="515"/>
      <c r="D124" s="515"/>
      <c r="E124" s="515"/>
      <c r="F124" s="515"/>
      <c r="G124" s="515"/>
      <c r="H124" s="515"/>
      <c r="I124" s="515"/>
      <c r="J124" s="515"/>
      <c r="K124" s="515"/>
      <c r="L124" s="515"/>
      <c r="M124" s="515"/>
      <c r="N124" s="515"/>
      <c r="O124" s="515"/>
      <c r="P124" s="200"/>
    </row>
    <row r="125" spans="1:16" ht="26.25" customHeight="1" x14ac:dyDescent="0.2">
      <c r="A125" s="83"/>
      <c r="B125" s="520" t="s">
        <v>1160</v>
      </c>
      <c r="C125" s="521"/>
      <c r="D125" s="521"/>
      <c r="E125" s="522"/>
      <c r="F125" s="518"/>
      <c r="G125" s="520" t="s">
        <v>1161</v>
      </c>
      <c r="H125" s="521"/>
      <c r="I125" s="521"/>
      <c r="J125" s="522"/>
      <c r="K125" s="518"/>
      <c r="L125" s="520" t="s">
        <v>1162</v>
      </c>
      <c r="M125" s="521"/>
      <c r="N125" s="521"/>
      <c r="O125" s="522"/>
      <c r="P125" s="83"/>
    </row>
    <row r="126" spans="1:16" ht="26.25" customHeight="1" x14ac:dyDescent="0.2">
      <c r="A126" s="162"/>
      <c r="B126" s="172" t="s">
        <v>148</v>
      </c>
      <c r="C126" s="201" t="str">
        <f t="array" aca="1" ref="C126" ca="1">IFERROR(IMAGE(INDEX(Poke_Ref!$C$2:$C$745, MATCH(B126, Poke_Ref!$B$2:$B$745,0)), 3), "")</f>
        <v/>
      </c>
      <c r="D126" s="172" t="s">
        <v>1195</v>
      </c>
      <c r="E126" s="111" t="s">
        <v>1174</v>
      </c>
      <c r="F126" s="483"/>
      <c r="G126" s="172" t="s">
        <v>59</v>
      </c>
      <c r="H126" s="201" t="str">
        <f t="array" aca="1" ref="H126" ca="1">IFERROR(IMAGE(INDEX(Poke_Ref!$C$2:$C$745, MATCH(G126, Poke_Ref!$B$2:$B$745,0)), 3), "")</f>
        <v/>
      </c>
      <c r="I126" s="172" t="s">
        <v>1252</v>
      </c>
      <c r="J126" s="111" t="s">
        <v>1164</v>
      </c>
      <c r="K126" s="483"/>
      <c r="L126" s="172" t="s">
        <v>111</v>
      </c>
      <c r="M126" s="202" t="str">
        <f t="array" aca="1" ref="M126" ca="1">IFERROR(IMAGE(INDEX(Poke_Ref!$C$2:$C$745, MATCH(L126, Poke_Ref!$B$2:$B$745,0)), 3), "")</f>
        <v/>
      </c>
      <c r="N126" s="172" t="s">
        <v>1231</v>
      </c>
      <c r="O126" s="111" t="s">
        <v>1174</v>
      </c>
      <c r="P126" s="87"/>
    </row>
    <row r="127" spans="1:16" ht="26.25" customHeight="1" x14ac:dyDescent="0.2">
      <c r="A127" s="162"/>
      <c r="B127" s="172" t="s">
        <v>274</v>
      </c>
      <c r="C127" s="201" t="str">
        <f t="array" aca="1" ref="C127" ca="1">IFERROR(IMAGE(INDEX(Poke_Ref!$C$2:$C$745, MATCH(B127, Poke_Ref!$B$2:$B$745,0)), 3), "")</f>
        <v/>
      </c>
      <c r="D127" s="172" t="s">
        <v>1230</v>
      </c>
      <c r="E127" s="111" t="s">
        <v>1164</v>
      </c>
      <c r="F127" s="483"/>
      <c r="G127" s="172" t="s">
        <v>180</v>
      </c>
      <c r="H127" s="201" t="str">
        <f t="array" aca="1" ref="H127" ca="1">IFERROR(IMAGE(INDEX(Poke_Ref!$C$2:$C$745, MATCH(G127, Poke_Ref!$B$2:$B$745,0)), 3), "")</f>
        <v/>
      </c>
      <c r="I127" s="172" t="s">
        <v>921</v>
      </c>
      <c r="J127" s="111" t="s">
        <v>1174</v>
      </c>
      <c r="K127" s="483"/>
      <c r="L127" s="208" t="s">
        <v>234</v>
      </c>
      <c r="M127" s="209" t="str">
        <f t="array" aca="1" ref="M127" ca="1">IFERROR(IMAGE(INDEX(Poke_Ref!$C$2:$C$745, MATCH(L127, Poke_Ref!$B$2:$B$745,0)), 3), "")</f>
        <v/>
      </c>
      <c r="N127" s="208" t="s">
        <v>1190</v>
      </c>
      <c r="O127" s="210" t="s">
        <v>1164</v>
      </c>
      <c r="P127" s="87"/>
    </row>
    <row r="128" spans="1:16" ht="26.25" customHeight="1" x14ac:dyDescent="0.2">
      <c r="A128" s="162"/>
      <c r="B128" s="172" t="s">
        <v>450</v>
      </c>
      <c r="C128" s="201" t="str">
        <f t="array" aca="1" ref="C128" ca="1">IFERROR(IMAGE(INDEX(Poke_Ref!$C$2:$C$745, MATCH(B128, Poke_Ref!$B$2:$B$745,0)), 3), "")</f>
        <v/>
      </c>
      <c r="D128" s="172" t="s">
        <v>1230</v>
      </c>
      <c r="E128" s="111" t="s">
        <v>1164</v>
      </c>
      <c r="F128" s="483"/>
      <c r="G128" s="172" t="s">
        <v>245</v>
      </c>
      <c r="H128" s="201" t="str">
        <f t="array" aca="1" ref="H128" ca="1">IFERROR(IMAGE(INDEX(Poke_Ref!$C$2:$C$745, MATCH(G128, Poke_Ref!$B$2:$B$745,0)), 3), "")</f>
        <v/>
      </c>
      <c r="I128" s="172" t="s">
        <v>1226</v>
      </c>
      <c r="J128" s="111" t="s">
        <v>1174</v>
      </c>
      <c r="K128" s="483"/>
      <c r="L128" s="208" t="s">
        <v>707</v>
      </c>
      <c r="M128" s="209" t="str">
        <f t="array" aca="1" ref="M128" ca="1">IFERROR(IMAGE(INDEX(Poke_Ref!$C$2:$C$745, MATCH(L128, Poke_Ref!$B$2:$B$745,0)), 3), "")</f>
        <v/>
      </c>
      <c r="N128" s="208" t="s">
        <v>1237</v>
      </c>
      <c r="O128" s="210" t="s">
        <v>1164</v>
      </c>
      <c r="P128" s="87"/>
    </row>
    <row r="129" spans="1:16" ht="26.25" customHeight="1" x14ac:dyDescent="0.2">
      <c r="A129" s="162"/>
      <c r="B129" s="172" t="s">
        <v>565</v>
      </c>
      <c r="C129" s="201" t="str">
        <f t="array" aca="1" ref="C129" ca="1">IFERROR(IMAGE(INDEX(Poke_Ref!$C$2:$C$745, MATCH(B129, Poke_Ref!$B$2:$B$745,0)), 3), "")</f>
        <v/>
      </c>
      <c r="D129" s="172" t="s">
        <v>893</v>
      </c>
      <c r="E129" s="111" t="s">
        <v>1174</v>
      </c>
      <c r="F129" s="483"/>
      <c r="G129" s="172" t="s">
        <v>469</v>
      </c>
      <c r="H129" s="201" t="str">
        <f t="array" aca="1" ref="H129" ca="1">IFERROR(IMAGE(INDEX(Poke_Ref!$C$2:$C$745, MATCH(G129, Poke_Ref!$B$2:$B$745,0)), 3), "")</f>
        <v/>
      </c>
      <c r="I129" s="172" t="s">
        <v>1253</v>
      </c>
      <c r="J129" s="111" t="s">
        <v>1174</v>
      </c>
      <c r="K129" s="483"/>
      <c r="L129" s="532"/>
      <c r="M129" s="515"/>
      <c r="N129" s="515"/>
      <c r="O129" s="516"/>
      <c r="P129" s="207"/>
    </row>
  </sheetData>
  <mergeCells count="153">
    <mergeCell ref="B12:O12"/>
    <mergeCell ref="G66:J66"/>
    <mergeCell ref="F69:F73"/>
    <mergeCell ref="B41:E41"/>
    <mergeCell ref="L52:O52"/>
    <mergeCell ref="G7:J7"/>
    <mergeCell ref="G14:J14"/>
    <mergeCell ref="F104:F108"/>
    <mergeCell ref="B111:E111"/>
    <mergeCell ref="B104:E104"/>
    <mergeCell ref="G104:J104"/>
    <mergeCell ref="L76:O76"/>
    <mergeCell ref="L83:O83"/>
    <mergeCell ref="L80:O80"/>
    <mergeCell ref="L104:O104"/>
    <mergeCell ref="L73:O73"/>
    <mergeCell ref="K97:K101"/>
    <mergeCell ref="L111:O111"/>
    <mergeCell ref="G97:J97"/>
    <mergeCell ref="B97:E97"/>
    <mergeCell ref="L97:O97"/>
    <mergeCell ref="L90:O90"/>
    <mergeCell ref="B96:O96"/>
    <mergeCell ref="B95:O95"/>
    <mergeCell ref="F97:F101"/>
    <mergeCell ref="B102:O102"/>
    <mergeCell ref="B103:O103"/>
    <mergeCell ref="B76:E76"/>
    <mergeCell ref="H3:O3"/>
    <mergeCell ref="B2:O2"/>
    <mergeCell ref="B1:O1"/>
    <mergeCell ref="B39:O39"/>
    <mergeCell ref="B40:O40"/>
    <mergeCell ref="K34:K38"/>
    <mergeCell ref="K41:K45"/>
    <mergeCell ref="L115:O115"/>
    <mergeCell ref="L118:O118"/>
    <mergeCell ref="B115:E115"/>
    <mergeCell ref="B117:O117"/>
    <mergeCell ref="B116:O116"/>
    <mergeCell ref="B118:E118"/>
    <mergeCell ref="G118:J118"/>
    <mergeCell ref="K118:K122"/>
    <mergeCell ref="L122:O122"/>
    <mergeCell ref="F118:F122"/>
    <mergeCell ref="G111:J111"/>
    <mergeCell ref="G108:J108"/>
    <mergeCell ref="B110:O110"/>
    <mergeCell ref="B109:O109"/>
    <mergeCell ref="K104:K108"/>
    <mergeCell ref="K111:K115"/>
    <mergeCell ref="F111:F115"/>
    <mergeCell ref="K76:K80"/>
    <mergeCell ref="B83:E83"/>
    <mergeCell ref="B81:O81"/>
    <mergeCell ref="B82:O82"/>
    <mergeCell ref="B74:O74"/>
    <mergeCell ref="B75:O75"/>
    <mergeCell ref="F76:F80"/>
    <mergeCell ref="G76:J76"/>
    <mergeCell ref="B26:O26"/>
    <mergeCell ref="L27:O27"/>
    <mergeCell ref="B47:O47"/>
    <mergeCell ref="B46:O46"/>
    <mergeCell ref="B48:E48"/>
    <mergeCell ref="B62:E62"/>
    <mergeCell ref="B89:O89"/>
    <mergeCell ref="B90:E90"/>
    <mergeCell ref="G90:J90"/>
    <mergeCell ref="F90:F94"/>
    <mergeCell ref="K83:K87"/>
    <mergeCell ref="B88:O88"/>
    <mergeCell ref="G87:J87"/>
    <mergeCell ref="G83:J83"/>
    <mergeCell ref="F83:F87"/>
    <mergeCell ref="K90:K94"/>
    <mergeCell ref="L69:O69"/>
    <mergeCell ref="K69:K73"/>
    <mergeCell ref="G69:J69"/>
    <mergeCell ref="B69:E69"/>
    <mergeCell ref="F55:F59"/>
    <mergeCell ref="B55:E55"/>
    <mergeCell ref="L55:O55"/>
    <mergeCell ref="B20:O20"/>
    <mergeCell ref="B19:O19"/>
    <mergeCell ref="B21:E21"/>
    <mergeCell ref="B32:O32"/>
    <mergeCell ref="B25:O25"/>
    <mergeCell ref="K27:K31"/>
    <mergeCell ref="G65:J65"/>
    <mergeCell ref="B65:E65"/>
    <mergeCell ref="B125:E125"/>
    <mergeCell ref="B122:E122"/>
    <mergeCell ref="K125:K129"/>
    <mergeCell ref="L129:O129"/>
    <mergeCell ref="L125:O125"/>
    <mergeCell ref="F125:F129"/>
    <mergeCell ref="G125:J125"/>
    <mergeCell ref="B123:O123"/>
    <mergeCell ref="B124:O124"/>
    <mergeCell ref="B13:O13"/>
    <mergeCell ref="B14:E14"/>
    <mergeCell ref="L14:O14"/>
    <mergeCell ref="K14:K18"/>
    <mergeCell ref="B3:G3"/>
    <mergeCell ref="B7:E7"/>
    <mergeCell ref="L7:O7"/>
    <mergeCell ref="G48:J48"/>
    <mergeCell ref="G45:J45"/>
    <mergeCell ref="B33:O33"/>
    <mergeCell ref="L34:O34"/>
    <mergeCell ref="L37:O37"/>
    <mergeCell ref="L38:O38"/>
    <mergeCell ref="L41:O41"/>
    <mergeCell ref="L48:O48"/>
    <mergeCell ref="L4:M4"/>
    <mergeCell ref="K7:K11"/>
    <mergeCell ref="F14:F18"/>
    <mergeCell ref="F7:F11"/>
    <mergeCell ref="G4:H4"/>
    <mergeCell ref="N4:O4"/>
    <mergeCell ref="B4:C4"/>
    <mergeCell ref="B6:O6"/>
    <mergeCell ref="B5:N5"/>
    <mergeCell ref="B27:E27"/>
    <mergeCell ref="B24:E24"/>
    <mergeCell ref="L21:O21"/>
    <mergeCell ref="L24:O24"/>
    <mergeCell ref="F21:F24"/>
    <mergeCell ref="G27:J27"/>
    <mergeCell ref="G21:J21"/>
    <mergeCell ref="K21:K24"/>
    <mergeCell ref="F62:F66"/>
    <mergeCell ref="F41:F45"/>
    <mergeCell ref="F27:F31"/>
    <mergeCell ref="F48:F52"/>
    <mergeCell ref="B54:O54"/>
    <mergeCell ref="B53:O53"/>
    <mergeCell ref="G62:J62"/>
    <mergeCell ref="L62:O62"/>
    <mergeCell ref="B66:E66"/>
    <mergeCell ref="B68:O68"/>
    <mergeCell ref="B67:O67"/>
    <mergeCell ref="K62:K66"/>
    <mergeCell ref="B61:O61"/>
    <mergeCell ref="B60:O60"/>
    <mergeCell ref="B34:E34"/>
    <mergeCell ref="F34:F38"/>
    <mergeCell ref="G34:J34"/>
    <mergeCell ref="K48:K52"/>
    <mergeCell ref="K55:K59"/>
    <mergeCell ref="G55:J55"/>
    <mergeCell ref="G41:J41"/>
  </mergeCells>
  <conditionalFormatting sqref="A9:E9 A16:E16 G16:J16 L16:P16 A23:E23 G23:J23 L23:P23 A29:E29 G29:J29 L29:P29 A36:E36 G36:J36 L36:P36 A43:E43 G43:J43 L43:P43 A50:E50 G50:J50 L50:P50 A57:E57 G57:J57 L57:P57 A64:E64 G64:J64 L64:P64 A71:E71 G71:J71 L71:P71 A78:E78 G78:J78 L78:P78 A85:E85 G85:J85 L85:P85 A92:E92 G92:J92 L92:P92 A99:E99 G99:J99 L99:P99 A106:E106 G106:J106 L106:P106 A113:E113 G113:J113 L113:P113 A120:E120 G120:J120 L120:P120 A127:E127 G127:J127 L127:P127">
    <cfRule type="expression" dxfId="120" priority="1">
      <formula>D9="✔"</formula>
    </cfRule>
  </conditionalFormatting>
  <conditionalFormatting sqref="A9:E9 A16:E16 G16:J16 L16:P16 A23:E23 G23:J23 L23:P23 A29:E29 G29:J29 L29:P29 A36:E36 G36:J36 L36:P36 A43:E43 G43:J43 L43:P43 A50:E50 G50:J50 L50:P50 A57:E57 G57:J57 L57:P57 A64:E64 G64:J64 L64:P64 A71:E71 G71:J71 L71:P71 A78:E78 G78:J78 L78:P78 A85:E85 G85:J85 L85:P85 A92:E92 G92:J92 L92:P92 A99:E99 G99:J99 L99:P99 A106:E106 G106:J106 L106:P106 A113:E113 G113:J113 L113:P113 A120:E120 G120:J120 L120:P120 A127:E127 G127:J127 L127:P127">
    <cfRule type="expression" dxfId="119" priority="2">
      <formula>D9="x"</formula>
    </cfRule>
  </conditionalFormatting>
  <conditionalFormatting sqref="A9:E9 A16:E16 G16:J16 L16:P16 A23:E23 G23:J23 L23:P23 A29:E29 G29:J29 L29:P29 A36:E36 G36:J36 L36:P36 A43:E43 G43:J43 L43:P43 A50:E50 G50:J50 L50:P50 A57:E57 G57:J57 L57:P57 A64:E64 G64:J64 L64:P64 A71:E71 G71:J71 L71:P71 A78:E78 G78:J78 L78:P78 A85:E85 G85:J85 L85:P85 A92:E92 G92:J92 L92:P92 A99:E99 G99:J99 L99:P99 A106:E106 G106:J106 L106:P106 A113:E113 G113:J113 L113:P113 A120:E120 G120:J120 L120:P120 A127:E127 G127:J127 L127:P127">
    <cfRule type="expression" dxfId="118" priority="3">
      <formula>D9="✔✔"</formula>
    </cfRule>
  </conditionalFormatting>
  <conditionalFormatting sqref="A8:B11 G8:G11 L8:L11 A15:B18 G15:G18 L15:L18 A22:B23 G22:G24 L22:L23 A28:B31 G28:G31 L28:L31 A35:B38 G35:G38 L35:L36 A42:B45 G42:G44 L42:L45 A49:B52 G49:G52 L49:L51 A56:B59 G56:G59 L56:L59 A63:B64 G63:G64 L63:L66 A70:B73 G70:G73 L70:L72 A77:B80 G77:G80 L77:L79 A84:B87 G84:G86 L84:L87 A91:B94 G91:G94 L91:L94 A98:B101 G98:G101 L98:L101 A105:B108 G105:G107 L105:L108 A112:B114 G112:G115 L112:L114 A119:B121 G119:G122 L119:L121 A126:B129 G126:G129 L126:L128">
    <cfRule type="expression" dxfId="117" priority="4">
      <formula>D8="x"</formula>
    </cfRule>
  </conditionalFormatting>
  <conditionalFormatting sqref="A8:B11 G8:G11 L8:L11 A15:B18 G15:G18 L15:L18 A22:B23 G22:G24 L22:L23 A28:B31 G28:G31 L28:L31 A35:B38 G35:G38 L35:L36 A42:B45 G42:G44 L42:L45 A49:B52 G49:G52 L49:L51 A56:B59 G56:G59 L56:L59 A63:B64 G63:G64 L63:L66 A70:B73 G70:G73 L70:L72 A77:B80 G77:G80 L77:L79 A84:B87 G84:G86 L84:L87 A91:B94 G91:G94 L91:L94 A98:B101 G98:G101 L98:L101 A105:B108 G105:G107 L105:L108 A112:B114 G112:G115 L112:L114 A119:B121 G119:G122 L119:L121 A126:B129 G126:G129 L126:L128">
    <cfRule type="expression" dxfId="116" priority="5">
      <formula>D8="FS"</formula>
    </cfRule>
  </conditionalFormatting>
  <conditionalFormatting sqref="A8:B11 G8:G11 L8:L11 A15:B18 G15:G18 L15:L18 A22:B23 G22:G24 L22:L23 A28:B31 G28:G31 L28:L31 A35:B38 G35:G38 L35:L36 A42:B45 G42:G44 L42:L45 A49:B52 G49:G52 L49:L51 A56:B59 G56:G59 L56:L59 A63:B64 G63:G64 L63:L66 A70:B73 G70:G73 L70:L72 A77:B80 G77:G80 L77:L79 A84:B87 G84:G86 L84:L87 A91:B94 G91:G94 L91:L94 A98:B101 G98:G101 L98:L101 A105:B108 G105:G107 L105:L108 A112:B114 G112:G115 L112:L114 A119:B121 G119:G122 L119:L121 A126:B129 G126:G129 L126:L128">
    <cfRule type="expression" dxfId="115" priority="6">
      <formula>D8="C"</formula>
    </cfRule>
  </conditionalFormatting>
  <conditionalFormatting sqref="C8:C11 H8:H11 M8:M11 C15:C18 H15:H18 M15:M18 C22:C23 H22:H24 M22:M23 C28:C31 H28:H31 M28:M31 C35:C38 H35:H38 M35:M36 C42:C45 H42:H44 M42:M45 C49:C52 H49:H52 M49:M51 C56:C59 H56:H59 M56:M59 C63:C64 H63:H64 M63:M66 C70:C73 H70:H73 M70:M72 C77:C80 H77:H80 M77:M79 C84:C87 H84:H86 M84:M87 C91:C94 H91:H94 M91:M94 C98:C101 H98:H101 M98:M101 C105:C108 H105:H107 M105:M108 C112:C114 H112:H115 M112:M114 C119:C121 H119:H122 M119:M121 C126:C129 H126:H129 M126:M128">
    <cfRule type="expression" dxfId="114" priority="7">
      <formula>E8="x"</formula>
    </cfRule>
  </conditionalFormatting>
  <conditionalFormatting sqref="C8:C11 H8:H11 M8:M11 C15:C18 H15:H18 M15:M18 C22:C23 H22:H24 M22:M23 C28:C31 H28:H31 M28:M31 C35:C38 H35:H38 M35:M36 C42:C45 H42:H44 M42:M45 C49:C52 H49:H52 M49:M51 C56:C59 H56:H59 M56:M59 C63:C64 H63:H64 M63:M66 C70:C73 H70:H73 M70:M72 C77:C80 H77:H80 M77:M79 C84:C87 H84:H86 M84:M87 C91:C94 H91:H94 M91:M94 C98:C101 H98:H101 M98:M101 C105:C108 H105:H107 M105:M108 C112:C114 H112:H115 M112:M114 C119:C121 H119:H122 M119:M121 C126:C129 H126:H129 M126:M128">
    <cfRule type="expression" dxfId="113" priority="8">
      <formula>E8="FS"</formula>
    </cfRule>
  </conditionalFormatting>
  <conditionalFormatting sqref="C8:C11 H8:H11 M8:M11 C15:C18 H15:H18 M15:M18 C22:C23 H22:H24 M22:M23 C28:C31 H28:H31 M28:M31 C35:C38 H35:H38 M35:M36 C42:C45 H42:H44 M42:M45 C49:C52 H49:H52 M49:M51 C56:C59 H56:H59 M56:M59 C63:C64 H63:H64 M63:M66 C70:C73 H70:H73 M70:M72 C77:C80 H77:H80 M77:M79 C84:C87 H84:H86 M84:M87 C91:C94 H91:H94 M91:M94 C98:C101 H98:H101 M98:M101 C105:C108 H105:H107 M105:M108 C112:C114 H112:H115 M112:M114 C119:C121 H119:H122 M119:M121 C126:C129 H126:H129 M126:M128">
    <cfRule type="expression" dxfId="112" priority="9">
      <formula>E8="C"</formula>
    </cfRule>
  </conditionalFormatting>
  <conditionalFormatting sqref="D8:D11 I8:I11 N8:N11 D15:D18 I15:I18 N15:N18 D22:D23 I22:I24 N22:N23 D28:D31 I28:I31 N28:N31 D35:D38 I35:I38 N35:N36 D42:D45 I42:I44 N42:N45 D49:D52 I49:I52 N49:N51 D56:D59 I56:I59 N56:N59 D63:D64 I63:I64 N63:N66 D70:D73 I70:I73 N70:N72 D77:D80 I77:I80 N77:N79 D84:D87 I84:I86 N84:N87 D91:D94 I91:I94 N91:N94 D98:D101 I98:I101 N98:N101 D105:D108 I105:I107 N105:N108 D112:D114 I112:I115 N112:N114 D119:D121 I119:I122 N119:N121 D126:D129 I126:I129 N126:N128">
    <cfRule type="expression" dxfId="111" priority="10">
      <formula>E8="x"</formula>
    </cfRule>
  </conditionalFormatting>
  <conditionalFormatting sqref="D8:D11 I8:I11 N8:N11 D15:D18 I15:I18 N15:N18 D22:D23 I22:I24 N22:N23 D28:D31 I28:I31 N28:N31 D35:D38 I35:I38 N35:N36 D42:D45 I42:I44 N42:N45 D49:D52 I49:I52 N49:N51 D56:D59 I56:I59 N56:N59 D63:D64 I63:I64 N63:N66 D70:D73 I70:I73 N70:N72 D77:D80 I77:I80 N77:N79 D84:D87 I84:I86 N84:N87 D91:D94 I91:I94 N91:N94 D98:D101 I98:I101 N98:N101 D105:D108 I105:I107 N105:N108 D112:D114 I112:I115 N112:N114 D119:D121 I119:I122 N119:N121 D126:D129 I126:I129 N126:N128">
    <cfRule type="expression" dxfId="110" priority="11">
      <formula>E8="FS"</formula>
    </cfRule>
  </conditionalFormatting>
  <conditionalFormatting sqref="D8:D11 I8:I11 N8:N11 D15:D18 I15:I18 N15:N18 D22:D23 I22:I24 N22:N23 D28:D31 I28:I31 N28:N31 D35:D38 I35:I38 N35:N36 D42:D45 I42:I44 N42:N45 D49:D52 I49:I52 N49:N51 D56:D59 I56:I59 N56:N59 D63:D64 I63:I64 N63:N66 D70:D73 I70:I73 N70:N72 D77:D80 I77:I80 N77:N79 D84:D87 I84:I86 N84:N87 D91:D94 I91:I94 N91:N94 D98:D101 I98:I101 N98:N101 D105:D108 I105:I107 N105:N108 D112:D114 I112:I115 N112:N114 D119:D121 I119:I122 N119:N121 D126:D129 I126:I129 N126:N128">
    <cfRule type="expression" dxfId="109" priority="12">
      <formula>E8="C"</formula>
    </cfRule>
  </conditionalFormatting>
  <conditionalFormatting sqref="E8:E11 J8:J11 O8:P11 E15:E18 J15:J18 O15:P18 E22:E23 J22:J24 O22:P23 E28:E31 J28:J31 O28:P31 E35:E38 J35:J38 O35:P36 E42:E45 J42:J44 O42:P45 E49:E52 J49:J52 O49:P51 E56:E59 J56:J59 O56:P59 E63:E64 J63:J64 O63:P66 E70:E73 J70:J73 O70:P72 E77:E80 J77:J80 O77:P79 E84:E87 J84:J86 O84:P87 E91:E94 J91:J94 O91:P94 E98:E101 J98:J101 O98:P101 E105:E108 J105:J107 O105:P108 E112:E114 J112:J115 O112:P114 E119:E121 J119:J122 O119:P121 E126:E129 J126:J129 O126:P128">
    <cfRule type="expression" dxfId="108" priority="13">
      <formula>E8="x"</formula>
    </cfRule>
  </conditionalFormatting>
  <conditionalFormatting sqref="E8:E11 J8:J11 O8:P11 E15:E18 J15:J18 O15:P18 E22:E23 J22:J24 O22:P23 E28:E31 J28:J31 O28:P31 E35:E38 J35:J38 O35:P36 E42:E45 J42:J44 O42:P45 E49:E52 J49:J52 O49:P51 E56:E59 J56:J59 O56:P59 E63:E64 J63:J64 O63:P66 E70:E73 J70:J73 O70:P72 E77:E80 J77:J80 O77:P79 E84:E87 J84:J86 O84:P87 E91:E94 J91:J94 O91:P94 E98:E101 J98:J101 O98:P101 E105:E108 J105:J107 O105:P108 E112:E114 J112:J115 O112:P114 E119:E121 J119:J122 O119:P121 E126:E129 J126:J129 O126:P128">
    <cfRule type="expression" dxfId="107" priority="14">
      <formula>E8="FS"</formula>
    </cfRule>
  </conditionalFormatting>
  <conditionalFormatting sqref="E8:E11 J8:J11 O8:P11 E15:E18 J15:J18 O15:P18 E22:E23 J22:J24 O22:P23 E28:E31 J28:J31 O28:P31 E35:E38 J35:J38 O35:P36 E42:E45 J42:J44 O42:P45 E49:E52 J49:J52 O49:P51 E56:E59 J56:J59 O56:P59 E63:E64 J63:J64 O63:P66 E70:E73 J70:J73 O70:P72 E77:E80 J77:J80 O77:P79 E84:E87 J84:J86 O84:P87 E91:E94 J91:J94 O91:P94 E98:E101 J98:J101 O98:P101 E105:E108 J105:J107 O105:P108 E112:E114 J112:J115 O112:P114 E119:E121 J119:J122 O119:P121 E126:E129 J126:J129 O126:P128">
    <cfRule type="expression" dxfId="106" priority="15">
      <formula>E8="C"</formula>
    </cfRule>
  </conditionalFormatting>
  <dataValidations count="2">
    <dataValidation type="list" allowBlank="1" showErrorMessage="1" sqref="O5 O8:O11 O15:O18 O22:O23 O28:O31 O35:O36 O42:O45 O49:O51 O56:O59 O63:O66 O70:O72 O77:O79 O84:O87 O91:O94 O98:O101 O105:O108 O112:O114 O119:O121 O126:O128" xr:uid="{00000000-0002-0000-0B00-000002000000}">
      <formula1>"x,FS,C"</formula1>
    </dataValidation>
    <dataValidation type="list" allowBlank="1" sqref="E8:E11 J8:J11 E15:E18 J15:J18 E22:E23 J22:J24 E28:E31 J28:J31 E35:E38 J35:J38 J42:J44 E42:E45 E49:E52 J49:J52 E56:E59 J56:J59 E63:E64 J63:J64 E70:E73 J70:J73 E77:E80 J77:J80 J84:J86 E84:E87 E91:E94 J91:J94 E98:E101 J98:J101 J105:J107 E105:E108 E112:E114 J112:J115 E119:E121 J119:J122 E126:E129 J126:J129" xr:uid="{00000000-0002-0000-0B00-000003000000}">
      <formula1>"x,FS,C"</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xr:uid="{00000000-0002-0000-0B00-000000000000}">
          <x14:formula1>
            <xm:f>Ability_Dex!$B$43:$B$231</xm:f>
          </x14:formula1>
          <xm:sqref>D8:D11 I8:I11 D15:D18 I15:I18 N15:N18 D22:D23 N22:N23 I22:I24 D28:D31 I28:I31 N28:N31 N35:N36 D35:D38 I35:I38 I42:I44 D42:D45 N42:N45 N49:N51 D49:D52 I49:I52 D56:D59 I56:I59 N56:N59 D63:D64 I63:I64 N63:N66 N70:N72 D70:D73 I70:I73 N77:N79 D77:D80 I77:I80 I84:I86 D84:D87 N84:N87 D91:D94 I91:I94 N91:N94 N98:N101 I105:I107 D105:D108 N105:N108 D112:D114 N112:N114 I112:I115 D119:D121 N119:N121 I119:I122 N126:N128 D126:D129 I126:I129</xm:sqref>
        </x14:dataValidation>
        <x14:dataValidation type="list" allowBlank="1" xr:uid="{00000000-0002-0000-0B00-000001000000}">
          <x14:formula1>
            <xm:f>Poke_Ref!B$2:B$738</xm:f>
          </x14:formula1>
          <xm:sqref>L15:L18 L22:L23 L28:L31 L35:L36 L42:L45 L49:L51 L56:L59 L63:L66 L70:L72 L77:L79 L84:L87 L91:L94 L98:L101 L105:L108 L112:L114 L119:L121 L126:L128</xm:sqref>
        </x14:dataValidation>
        <x14:dataValidation type="list" allowBlank="1" xr:uid="{00000000-0002-0000-0B00-000004000000}">
          <x14:formula1>
            <xm:f>Poke_Ref!B$2:B$745</xm:f>
          </x14:formula1>
          <xm:sqref>L8:L11</xm:sqref>
        </x14:dataValidation>
        <x14:dataValidation type="list" allowBlank="1" xr:uid="{00000000-0002-0000-0B00-000005000000}">
          <x14:formula1>
            <xm:f>Poke_Ref!B$2:B$745</xm:f>
          </x14:formula1>
          <xm:sqref>G8:G11</xm:sqref>
        </x14:dataValidation>
        <x14:dataValidation type="list" allowBlank="1" xr:uid="{00000000-0002-0000-0B00-000006000000}">
          <x14:formula1>
            <xm:f>Ability_Dex!$B$43:$B$234</xm:f>
          </x14:formula1>
          <xm:sqref>N8:N11 D98:D101 I98:I101</xm:sqref>
        </x14:dataValidation>
        <x14:dataValidation type="list" allowBlank="1" xr:uid="{00000000-0002-0000-0B00-000007000000}">
          <x14:formula1>
            <xm:f>Poke_Ref!A$2:A$745</xm:f>
          </x14:formula1>
          <xm:sqref>A8:B11</xm:sqref>
        </x14:dataValidation>
        <x14:dataValidation type="list" allowBlank="1" xr:uid="{00000000-0002-0000-0B00-000008000000}">
          <x14:formula1>
            <xm:f>Poke_Ref!A$2:A$738</xm:f>
          </x14:formula1>
          <xm:sqref>A15:B18 A22:B23 A28:B31 A35:B38 A42:B45 A49:B52 A56:B59 A63:B64 A70:B73 A77:B80 A84:B87 A91:B94 A98:B101 A105:B108 A112:B114 A119:B121 A126:B129</xm:sqref>
        </x14:dataValidation>
        <x14:dataValidation type="list" allowBlank="1" xr:uid="{00000000-0002-0000-0B00-000009000000}">
          <x14:formula1>
            <xm:f>Poke_Ref!B$2:B$738</xm:f>
          </x14:formula1>
          <xm:sqref>G15:G18 G22:G24 G28:G31 G35:G38 G42:G44 G49:G52 G56:G59 G63:G64 G70:G73 G77:G80 G84:G86 G91:G94 G98:G101 G105:G107 G112:G115 G119:G122 G126:G129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D2818"/>
    <outlinePr summaryBelow="0" summaryRight="0"/>
  </sheetPr>
  <dimension ref="A1:C605"/>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85546875" customWidth="1"/>
  </cols>
  <sheetData>
    <row r="1" spans="1:3" ht="15.75" customHeight="1" x14ac:dyDescent="0.2">
      <c r="A1" s="211" t="s">
        <v>1254</v>
      </c>
      <c r="B1" s="211" t="s">
        <v>1255</v>
      </c>
      <c r="C1" s="211" t="s">
        <v>818</v>
      </c>
    </row>
    <row r="2" spans="1:3" ht="15.75" customHeight="1" x14ac:dyDescent="0.2">
      <c r="A2" s="212">
        <v>460</v>
      </c>
      <c r="B2" s="213" t="s">
        <v>510</v>
      </c>
      <c r="C2" s="213" t="s">
        <v>1234</v>
      </c>
    </row>
    <row r="3" spans="1:3" ht="15.75" customHeight="1" x14ac:dyDescent="0.2">
      <c r="A3" s="212">
        <v>63</v>
      </c>
      <c r="B3" s="213" t="s">
        <v>113</v>
      </c>
      <c r="C3" s="213" t="s">
        <v>1244</v>
      </c>
    </row>
    <row r="4" spans="1:3" ht="15.75" customHeight="1" x14ac:dyDescent="0.2">
      <c r="A4" s="212">
        <v>359</v>
      </c>
      <c r="B4" s="213" t="s">
        <v>409</v>
      </c>
      <c r="C4" s="213" t="s">
        <v>1176</v>
      </c>
    </row>
    <row r="5" spans="1:3" ht="15.75" customHeight="1" x14ac:dyDescent="0.2">
      <c r="A5" s="212">
        <v>617</v>
      </c>
      <c r="B5" s="213" t="s">
        <v>667</v>
      </c>
      <c r="C5" s="213" t="s">
        <v>1198</v>
      </c>
    </row>
    <row r="6" spans="1:3" ht="15.75" customHeight="1" x14ac:dyDescent="0.2">
      <c r="A6" s="212">
        <v>142</v>
      </c>
      <c r="B6" s="213" t="s">
        <v>192</v>
      </c>
      <c r="C6" s="213" t="s">
        <v>1168</v>
      </c>
    </row>
    <row r="7" spans="1:3" ht="15.75" customHeight="1" x14ac:dyDescent="0.2">
      <c r="A7" s="212">
        <v>306</v>
      </c>
      <c r="B7" s="213" t="s">
        <v>356</v>
      </c>
      <c r="C7" s="213" t="s">
        <v>1250</v>
      </c>
    </row>
    <row r="8" spans="1:3" ht="15.75" customHeight="1" x14ac:dyDescent="0.2">
      <c r="A8" s="212">
        <v>190</v>
      </c>
      <c r="B8" s="213" t="s">
        <v>240</v>
      </c>
      <c r="C8" s="213" t="s">
        <v>1235</v>
      </c>
    </row>
    <row r="9" spans="1:3" ht="15.75" customHeight="1" x14ac:dyDescent="0.2">
      <c r="A9" s="212">
        <v>65</v>
      </c>
      <c r="B9" s="213" t="s">
        <v>115</v>
      </c>
      <c r="C9" s="213" t="s">
        <v>1244</v>
      </c>
    </row>
    <row r="10" spans="1:3" ht="15.75" customHeight="1" x14ac:dyDescent="0.2">
      <c r="A10" s="212">
        <v>594</v>
      </c>
      <c r="B10" s="213" t="s">
        <v>644</v>
      </c>
      <c r="C10" s="213" t="s">
        <v>1220</v>
      </c>
    </row>
    <row r="11" spans="1:3" ht="15.75" customHeight="1" x14ac:dyDescent="0.2">
      <c r="A11" s="212">
        <v>334</v>
      </c>
      <c r="B11" s="213" t="s">
        <v>384</v>
      </c>
      <c r="C11" s="213" t="s">
        <v>1256</v>
      </c>
    </row>
    <row r="12" spans="1:3" ht="15.75" customHeight="1" x14ac:dyDescent="0.2">
      <c r="A12" s="212">
        <v>424</v>
      </c>
      <c r="B12" s="213" t="s">
        <v>474</v>
      </c>
      <c r="C12" s="213" t="s">
        <v>1235</v>
      </c>
    </row>
    <row r="13" spans="1:3" ht="15.75" customHeight="1" x14ac:dyDescent="0.2">
      <c r="A13" s="212">
        <v>591</v>
      </c>
      <c r="B13" s="213" t="s">
        <v>641</v>
      </c>
      <c r="C13" s="213" t="s">
        <v>1220</v>
      </c>
    </row>
    <row r="14" spans="1:3" ht="15.75" customHeight="1" x14ac:dyDescent="0.2">
      <c r="A14" s="212">
        <v>181</v>
      </c>
      <c r="B14" s="213" t="s">
        <v>231</v>
      </c>
      <c r="C14" s="213" t="s">
        <v>1191</v>
      </c>
    </row>
    <row r="15" spans="1:3" ht="15.75" customHeight="1" x14ac:dyDescent="0.2">
      <c r="A15" s="212">
        <v>347</v>
      </c>
      <c r="B15" s="213" t="s">
        <v>397</v>
      </c>
      <c r="C15" s="213" t="s">
        <v>1231</v>
      </c>
    </row>
    <row r="16" spans="1:3" ht="15.75" customHeight="1" x14ac:dyDescent="0.2">
      <c r="A16" s="212">
        <v>24</v>
      </c>
      <c r="B16" s="213" t="s">
        <v>74</v>
      </c>
      <c r="C16" s="213" t="s">
        <v>1168</v>
      </c>
    </row>
    <row r="17" spans="1:3" ht="15.75" customHeight="1" x14ac:dyDescent="0.2">
      <c r="A17" s="212">
        <v>59</v>
      </c>
      <c r="B17" s="213" t="s">
        <v>109</v>
      </c>
      <c r="C17" s="213" t="s">
        <v>1176</v>
      </c>
    </row>
    <row r="18" spans="1:3" ht="15.75" customHeight="1" x14ac:dyDescent="0.2">
      <c r="A18" s="212">
        <v>168</v>
      </c>
      <c r="B18" s="213" t="s">
        <v>218</v>
      </c>
      <c r="C18" s="213" t="s">
        <v>1208</v>
      </c>
    </row>
    <row r="19" spans="1:3" ht="15.75" customHeight="1" x14ac:dyDescent="0.2">
      <c r="A19" s="212">
        <v>348</v>
      </c>
      <c r="B19" s="213" t="s">
        <v>398</v>
      </c>
      <c r="C19" s="213" t="s">
        <v>1231</v>
      </c>
    </row>
    <row r="20" spans="1:3" ht="15.75" customHeight="1" x14ac:dyDescent="0.2">
      <c r="A20" s="212">
        <v>683</v>
      </c>
      <c r="B20" s="213" t="s">
        <v>733</v>
      </c>
      <c r="C20" s="213" t="s">
        <v>1197</v>
      </c>
    </row>
    <row r="21" spans="1:3" ht="15.75" customHeight="1" x14ac:dyDescent="0.2">
      <c r="A21" s="212">
        <v>304</v>
      </c>
      <c r="B21" s="213" t="s">
        <v>354</v>
      </c>
      <c r="C21" s="213" t="s">
        <v>1250</v>
      </c>
    </row>
    <row r="22" spans="1:3" ht="15.75" customHeight="1" x14ac:dyDescent="0.2">
      <c r="A22" s="212">
        <v>531</v>
      </c>
      <c r="B22" s="213" t="s">
        <v>581</v>
      </c>
      <c r="C22" s="213" t="s">
        <v>1239</v>
      </c>
    </row>
    <row r="23" spans="1:3" ht="15.75" customHeight="1" x14ac:dyDescent="0.2">
      <c r="A23" s="212">
        <v>713</v>
      </c>
      <c r="B23" s="213" t="s">
        <v>763</v>
      </c>
      <c r="C23" s="213" t="s">
        <v>1233</v>
      </c>
    </row>
    <row r="24" spans="1:3" ht="12.75" x14ac:dyDescent="0.2">
      <c r="A24" s="212">
        <v>610</v>
      </c>
      <c r="B24" s="213" t="s">
        <v>660</v>
      </c>
      <c r="C24" s="213" t="s">
        <v>1168</v>
      </c>
    </row>
    <row r="25" spans="1:3" ht="12.75" x14ac:dyDescent="0.2">
      <c r="A25" s="212">
        <v>184</v>
      </c>
      <c r="B25" s="213" t="s">
        <v>234</v>
      </c>
      <c r="C25" s="213" t="s">
        <v>1190</v>
      </c>
    </row>
    <row r="26" spans="1:3" ht="12.75" x14ac:dyDescent="0.2">
      <c r="A26" s="212">
        <v>298</v>
      </c>
      <c r="B26" s="213" t="s">
        <v>348</v>
      </c>
      <c r="C26" s="213" t="s">
        <v>1190</v>
      </c>
    </row>
    <row r="27" spans="1:3" ht="12.75" x14ac:dyDescent="0.2">
      <c r="A27" s="212">
        <v>371</v>
      </c>
      <c r="B27" s="213" t="s">
        <v>421</v>
      </c>
      <c r="C27" s="213" t="s">
        <v>1195</v>
      </c>
    </row>
    <row r="28" spans="1:3" ht="12.75" x14ac:dyDescent="0.2">
      <c r="A28" s="212">
        <v>354</v>
      </c>
      <c r="B28" s="213" t="s">
        <v>404</v>
      </c>
      <c r="C28" s="213" t="s">
        <v>1212</v>
      </c>
    </row>
    <row r="29" spans="1:3" ht="12.75" x14ac:dyDescent="0.2">
      <c r="A29" s="212">
        <v>689</v>
      </c>
      <c r="B29" s="213" t="s">
        <v>739</v>
      </c>
      <c r="C29" s="213" t="s">
        <v>1173</v>
      </c>
    </row>
    <row r="30" spans="1:3" ht="12.75" x14ac:dyDescent="0.2">
      <c r="A30" s="212">
        <v>339</v>
      </c>
      <c r="B30" s="213" t="s">
        <v>389</v>
      </c>
      <c r="C30" s="213" t="s">
        <v>1211</v>
      </c>
    </row>
    <row r="31" spans="1:3" ht="12.75" x14ac:dyDescent="0.2">
      <c r="A31" s="212">
        <v>550</v>
      </c>
      <c r="B31" s="213" t="s">
        <v>600</v>
      </c>
      <c r="C31" s="213" t="s">
        <v>1183</v>
      </c>
    </row>
    <row r="32" spans="1:3" ht="12.75" x14ac:dyDescent="0.2">
      <c r="A32" s="212">
        <v>411</v>
      </c>
      <c r="B32" s="213" t="s">
        <v>461</v>
      </c>
      <c r="C32" s="213" t="s">
        <v>1234</v>
      </c>
    </row>
    <row r="33" spans="1:3" ht="12.75" x14ac:dyDescent="0.2">
      <c r="A33" s="212">
        <v>614</v>
      </c>
      <c r="B33" s="213" t="s">
        <v>664</v>
      </c>
      <c r="C33" s="213" t="s">
        <v>1231</v>
      </c>
    </row>
    <row r="34" spans="1:3" ht="12.75" x14ac:dyDescent="0.2">
      <c r="A34" s="212">
        <v>267</v>
      </c>
      <c r="B34" s="213" t="s">
        <v>317</v>
      </c>
      <c r="C34" s="213" t="s">
        <v>1165</v>
      </c>
    </row>
    <row r="35" spans="1:3" ht="12.75" x14ac:dyDescent="0.2">
      <c r="A35" s="212">
        <v>15</v>
      </c>
      <c r="B35" s="213" t="s">
        <v>65</v>
      </c>
      <c r="C35" s="213" t="s">
        <v>1208</v>
      </c>
    </row>
    <row r="36" spans="1:3" ht="12.75" x14ac:dyDescent="0.2">
      <c r="A36" s="212">
        <v>606</v>
      </c>
      <c r="B36" s="213" t="s">
        <v>656</v>
      </c>
      <c r="C36" s="213" t="s">
        <v>1120</v>
      </c>
    </row>
    <row r="37" spans="1:3" ht="12.75" x14ac:dyDescent="0.2">
      <c r="A37" s="212">
        <v>374</v>
      </c>
      <c r="B37" s="213" t="s">
        <v>424</v>
      </c>
      <c r="C37" s="213" t="s">
        <v>1251</v>
      </c>
    </row>
    <row r="38" spans="1:3" ht="12.75" x14ac:dyDescent="0.2">
      <c r="A38" s="212">
        <v>182</v>
      </c>
      <c r="B38" s="213" t="s">
        <v>232</v>
      </c>
      <c r="C38" s="213" t="s">
        <v>1236</v>
      </c>
    </row>
    <row r="39" spans="1:3" ht="12.75" x14ac:dyDescent="0.2">
      <c r="A39" s="212">
        <v>69</v>
      </c>
      <c r="B39" s="213" t="s">
        <v>119</v>
      </c>
      <c r="C39" s="213" t="s">
        <v>1243</v>
      </c>
    </row>
    <row r="40" spans="1:3" ht="12.75" x14ac:dyDescent="0.2">
      <c r="A40" s="212">
        <v>712</v>
      </c>
      <c r="B40" s="213" t="s">
        <v>762</v>
      </c>
      <c r="C40" s="213" t="s">
        <v>1233</v>
      </c>
    </row>
    <row r="41" spans="1:3" ht="12.75" x14ac:dyDescent="0.2">
      <c r="A41" s="212">
        <v>400</v>
      </c>
      <c r="B41" s="213" t="s">
        <v>450</v>
      </c>
      <c r="C41" s="213" t="s">
        <v>1230</v>
      </c>
    </row>
    <row r="42" spans="1:3" ht="12.75" x14ac:dyDescent="0.2">
      <c r="A42" s="212">
        <v>399</v>
      </c>
      <c r="B42" s="213" t="s">
        <v>449</v>
      </c>
      <c r="C42" s="213" t="s">
        <v>1230</v>
      </c>
    </row>
    <row r="43" spans="1:3" ht="12.75" x14ac:dyDescent="0.2">
      <c r="A43" s="212">
        <v>688</v>
      </c>
      <c r="B43" s="213" t="s">
        <v>738</v>
      </c>
      <c r="C43" s="213" t="s">
        <v>1173</v>
      </c>
    </row>
    <row r="44" spans="1:3" ht="12.75" x14ac:dyDescent="0.2">
      <c r="A44" s="212">
        <v>625</v>
      </c>
      <c r="B44" s="213" t="s">
        <v>675</v>
      </c>
      <c r="C44" s="213" t="s">
        <v>926</v>
      </c>
    </row>
    <row r="45" spans="1:3" ht="12.75" x14ac:dyDescent="0.2">
      <c r="A45" s="212">
        <v>9</v>
      </c>
      <c r="B45" s="213" t="s">
        <v>27</v>
      </c>
      <c r="C45" s="213" t="s">
        <v>1252</v>
      </c>
    </row>
    <row r="46" spans="1:3" ht="12.75" x14ac:dyDescent="0.2">
      <c r="A46" s="212">
        <v>257</v>
      </c>
      <c r="B46" s="213" t="s">
        <v>307</v>
      </c>
      <c r="C46" s="213" t="s">
        <v>953</v>
      </c>
    </row>
    <row r="47" spans="1:3" ht="12.75" x14ac:dyDescent="0.2">
      <c r="A47" s="212">
        <v>242</v>
      </c>
      <c r="B47" s="213" t="s">
        <v>292</v>
      </c>
      <c r="C47" s="213" t="s">
        <v>1236</v>
      </c>
    </row>
    <row r="48" spans="1:3" ht="12.75" x14ac:dyDescent="0.2">
      <c r="A48" s="212">
        <v>522</v>
      </c>
      <c r="B48" s="213" t="s">
        <v>572</v>
      </c>
      <c r="C48" s="213" t="s">
        <v>1190</v>
      </c>
    </row>
    <row r="49" spans="1:3" ht="12.75" x14ac:dyDescent="0.2">
      <c r="A49" s="212">
        <v>525</v>
      </c>
      <c r="B49" s="213" t="s">
        <v>575</v>
      </c>
      <c r="C49" s="213" t="s">
        <v>1225</v>
      </c>
    </row>
    <row r="50" spans="1:3" ht="12.75" x14ac:dyDescent="0.2">
      <c r="A50" s="212">
        <v>438</v>
      </c>
      <c r="B50" s="213" t="s">
        <v>488</v>
      </c>
      <c r="C50" s="213" t="s">
        <v>1169</v>
      </c>
    </row>
    <row r="51" spans="1:3" ht="12.75" x14ac:dyDescent="0.2">
      <c r="A51" s="212">
        <v>438</v>
      </c>
      <c r="B51" s="213" t="s">
        <v>488</v>
      </c>
      <c r="C51" s="213" t="s">
        <v>1169</v>
      </c>
    </row>
    <row r="52" spans="1:3" ht="12.75" x14ac:dyDescent="0.2">
      <c r="A52" s="212">
        <v>626</v>
      </c>
      <c r="B52" s="213" t="s">
        <v>676</v>
      </c>
      <c r="C52" s="213" t="s">
        <v>1234</v>
      </c>
    </row>
    <row r="53" spans="1:3" ht="12.75" x14ac:dyDescent="0.2">
      <c r="A53" s="212">
        <v>654</v>
      </c>
      <c r="B53" s="213" t="s">
        <v>704</v>
      </c>
      <c r="C53" s="213" t="s">
        <v>1204</v>
      </c>
    </row>
    <row r="54" spans="1:3" ht="12.75" x14ac:dyDescent="0.2">
      <c r="A54" s="212">
        <v>628</v>
      </c>
      <c r="B54" s="213" t="s">
        <v>678</v>
      </c>
      <c r="C54" s="213" t="s">
        <v>1199</v>
      </c>
    </row>
    <row r="55" spans="1:3" ht="12.75" x14ac:dyDescent="0.2">
      <c r="A55" s="212">
        <v>286</v>
      </c>
      <c r="B55" s="213" t="s">
        <v>336</v>
      </c>
      <c r="C55" s="213" t="s">
        <v>1200</v>
      </c>
    </row>
    <row r="56" spans="1:3" ht="12.75" x14ac:dyDescent="0.2">
      <c r="A56" s="212">
        <v>437</v>
      </c>
      <c r="B56" s="213" t="s">
        <v>487</v>
      </c>
      <c r="C56" s="213" t="s">
        <v>1250</v>
      </c>
    </row>
    <row r="57" spans="1:3" ht="12.75" x14ac:dyDescent="0.2">
      <c r="A57" s="212">
        <v>436</v>
      </c>
      <c r="B57" s="213" t="s">
        <v>486</v>
      </c>
      <c r="C57" s="213" t="s">
        <v>1250</v>
      </c>
    </row>
    <row r="58" spans="1:3" ht="12.75" x14ac:dyDescent="0.2">
      <c r="A58" s="212">
        <v>406</v>
      </c>
      <c r="B58" s="213" t="s">
        <v>456</v>
      </c>
      <c r="C58" s="213" t="s">
        <v>1223</v>
      </c>
    </row>
    <row r="59" spans="1:3" ht="12.75" x14ac:dyDescent="0.2">
      <c r="A59" s="212">
        <v>418</v>
      </c>
      <c r="B59" s="213" t="s">
        <v>468</v>
      </c>
      <c r="C59" s="213" t="s">
        <v>1253</v>
      </c>
    </row>
    <row r="60" spans="1:3" ht="12.75" x14ac:dyDescent="0.2">
      <c r="A60" s="212">
        <v>1</v>
      </c>
      <c r="B60" s="213" t="s">
        <v>52</v>
      </c>
      <c r="C60" s="213" t="s">
        <v>1218</v>
      </c>
    </row>
    <row r="61" spans="1:3" ht="12.75" x14ac:dyDescent="0.2">
      <c r="A61" s="212">
        <v>427</v>
      </c>
      <c r="B61" s="213" t="s">
        <v>477</v>
      </c>
      <c r="C61" s="213" t="s">
        <v>995</v>
      </c>
    </row>
    <row r="62" spans="1:3" ht="12.75" x14ac:dyDescent="0.2">
      <c r="A62" s="212">
        <v>659</v>
      </c>
      <c r="B62" s="213" t="s">
        <v>709</v>
      </c>
      <c r="C62" s="213" t="s">
        <v>1228</v>
      </c>
    </row>
    <row r="63" spans="1:3" ht="12.75" x14ac:dyDescent="0.2">
      <c r="A63" s="212">
        <v>412</v>
      </c>
      <c r="B63" s="213" t="s">
        <v>462</v>
      </c>
      <c r="C63" s="213" t="s">
        <v>1184</v>
      </c>
    </row>
    <row r="64" spans="1:3" ht="12.75" x14ac:dyDescent="0.2">
      <c r="A64" s="212">
        <v>12</v>
      </c>
      <c r="B64" s="213" t="s">
        <v>62</v>
      </c>
      <c r="C64" s="213" t="s">
        <v>1163</v>
      </c>
    </row>
    <row r="65" spans="1:3" ht="12.75" x14ac:dyDescent="0.2">
      <c r="A65" s="212">
        <v>331</v>
      </c>
      <c r="B65" s="213" t="s">
        <v>381</v>
      </c>
      <c r="C65" s="213" t="s">
        <v>1175</v>
      </c>
    </row>
    <row r="66" spans="1:3" ht="12.75" x14ac:dyDescent="0.2">
      <c r="A66" s="212">
        <v>332</v>
      </c>
      <c r="B66" s="213" t="s">
        <v>382</v>
      </c>
      <c r="C66" s="213" t="s">
        <v>1175</v>
      </c>
    </row>
    <row r="67" spans="1:3" ht="12.75" x14ac:dyDescent="0.2">
      <c r="A67" s="212">
        <v>323</v>
      </c>
      <c r="B67" s="213" t="s">
        <v>373</v>
      </c>
      <c r="C67" s="213" t="s">
        <v>1179</v>
      </c>
    </row>
    <row r="68" spans="1:3" ht="12.75" x14ac:dyDescent="0.2">
      <c r="A68" s="212">
        <v>703</v>
      </c>
      <c r="B68" s="213" t="s">
        <v>753</v>
      </c>
      <c r="C68" s="213" t="s">
        <v>1233</v>
      </c>
    </row>
    <row r="69" spans="1:3" ht="12.75" x14ac:dyDescent="0.2">
      <c r="A69" s="212">
        <v>565</v>
      </c>
      <c r="B69" s="213" t="s">
        <v>615</v>
      </c>
      <c r="C69" s="213" t="s">
        <v>1231</v>
      </c>
    </row>
    <row r="70" spans="1:3" ht="12.75" x14ac:dyDescent="0.2">
      <c r="A70" s="212">
        <v>318</v>
      </c>
      <c r="B70" s="213" t="s">
        <v>368</v>
      </c>
      <c r="C70" s="213" t="s">
        <v>953</v>
      </c>
    </row>
    <row r="71" spans="1:3" ht="12.75" x14ac:dyDescent="0.2">
      <c r="A71" s="212">
        <v>10</v>
      </c>
      <c r="B71" s="213" t="s">
        <v>60</v>
      </c>
      <c r="C71" s="213" t="s">
        <v>1217</v>
      </c>
    </row>
    <row r="72" spans="1:3" ht="12.75" x14ac:dyDescent="0.2">
      <c r="A72" s="212">
        <v>609</v>
      </c>
      <c r="B72" s="213" t="s">
        <v>659</v>
      </c>
      <c r="C72" s="213" t="s">
        <v>1180</v>
      </c>
    </row>
    <row r="73" spans="1:3" ht="12.75" x14ac:dyDescent="0.2">
      <c r="A73" s="212">
        <v>113</v>
      </c>
      <c r="B73" s="213" t="s">
        <v>163</v>
      </c>
      <c r="C73" s="213" t="s">
        <v>1236</v>
      </c>
    </row>
    <row r="74" spans="1:3" ht="12.75" x14ac:dyDescent="0.2">
      <c r="A74" s="212">
        <v>6</v>
      </c>
      <c r="B74" s="213" t="s">
        <v>57</v>
      </c>
      <c r="C74" s="213" t="s">
        <v>1192</v>
      </c>
    </row>
    <row r="75" spans="1:3" ht="12.75" x14ac:dyDescent="0.2">
      <c r="A75" s="212">
        <v>4</v>
      </c>
      <c r="B75" s="213" t="s">
        <v>55</v>
      </c>
      <c r="C75" s="213" t="s">
        <v>1192</v>
      </c>
    </row>
    <row r="76" spans="1:3" ht="12.75" x14ac:dyDescent="0.2">
      <c r="A76" s="212">
        <v>5</v>
      </c>
      <c r="B76" s="213" t="s">
        <v>56</v>
      </c>
      <c r="C76" s="213" t="s">
        <v>1192</v>
      </c>
    </row>
    <row r="77" spans="1:3" ht="12.75" x14ac:dyDescent="0.2">
      <c r="A77" s="212">
        <v>441</v>
      </c>
      <c r="B77" s="213" t="s">
        <v>491</v>
      </c>
      <c r="C77" s="213" t="s">
        <v>1206</v>
      </c>
    </row>
    <row r="78" spans="1:3" ht="12.75" x14ac:dyDescent="0.2">
      <c r="A78" s="212">
        <v>652</v>
      </c>
      <c r="B78" s="213" t="s">
        <v>702</v>
      </c>
      <c r="C78" s="213" t="s">
        <v>1221</v>
      </c>
    </row>
    <row r="79" spans="1:3" ht="12.75" x14ac:dyDescent="0.2">
      <c r="A79" s="212">
        <v>650</v>
      </c>
      <c r="B79" s="213" t="s">
        <v>700</v>
      </c>
      <c r="C79" s="213" t="s">
        <v>1221</v>
      </c>
    </row>
    <row r="80" spans="1:3" ht="12.75" x14ac:dyDescent="0.2">
      <c r="A80" s="212">
        <v>390</v>
      </c>
      <c r="B80" s="213" t="s">
        <v>440</v>
      </c>
      <c r="C80" s="213" t="s">
        <v>1257</v>
      </c>
    </row>
    <row r="81" spans="1:3" ht="12.75" x14ac:dyDescent="0.2">
      <c r="A81" s="212">
        <v>170</v>
      </c>
      <c r="B81" s="213" t="s">
        <v>220</v>
      </c>
      <c r="C81" s="213" t="s">
        <v>1175</v>
      </c>
    </row>
    <row r="82" spans="1:3" ht="12.75" x14ac:dyDescent="0.2">
      <c r="A82" s="212">
        <v>573</v>
      </c>
      <c r="B82" s="213" t="s">
        <v>623</v>
      </c>
      <c r="C82" s="213" t="s">
        <v>1235</v>
      </c>
    </row>
    <row r="83" spans="1:3" ht="12.75" x14ac:dyDescent="0.2">
      <c r="A83" s="212">
        <v>366</v>
      </c>
      <c r="B83" s="213" t="s">
        <v>416</v>
      </c>
      <c r="C83" s="213" t="s">
        <v>1169</v>
      </c>
    </row>
    <row r="84" spans="1:3" ht="12.75" x14ac:dyDescent="0.2">
      <c r="A84" s="212">
        <v>36</v>
      </c>
      <c r="B84" s="213" t="s">
        <v>86</v>
      </c>
      <c r="C84" s="213" t="s">
        <v>1226</v>
      </c>
    </row>
    <row r="85" spans="1:3" ht="12.75" x14ac:dyDescent="0.2">
      <c r="A85" s="212">
        <v>35</v>
      </c>
      <c r="B85" s="213" t="s">
        <v>85</v>
      </c>
      <c r="C85" s="213" t="s">
        <v>1172</v>
      </c>
    </row>
    <row r="86" spans="1:3" ht="12.75" x14ac:dyDescent="0.2">
      <c r="A86" s="212">
        <v>173</v>
      </c>
      <c r="B86" s="213" t="s">
        <v>223</v>
      </c>
      <c r="C86" s="213" t="s">
        <v>1172</v>
      </c>
    </row>
    <row r="87" spans="1:3" ht="12.75" x14ac:dyDescent="0.2">
      <c r="A87" s="212">
        <v>91</v>
      </c>
      <c r="B87" s="213" t="s">
        <v>141</v>
      </c>
      <c r="C87" s="213" t="s">
        <v>1184</v>
      </c>
    </row>
    <row r="88" spans="1:3" ht="12.75" x14ac:dyDescent="0.2">
      <c r="A88" s="212">
        <v>415</v>
      </c>
      <c r="B88" s="213" t="s">
        <v>465</v>
      </c>
      <c r="C88" s="213" t="s">
        <v>1171</v>
      </c>
    </row>
    <row r="89" spans="1:3" ht="12.75" x14ac:dyDescent="0.2">
      <c r="A89" s="212">
        <v>256</v>
      </c>
      <c r="B89" s="213" t="s">
        <v>306</v>
      </c>
      <c r="C89" s="213" t="s">
        <v>953</v>
      </c>
    </row>
    <row r="90" spans="1:3" ht="12.75" x14ac:dyDescent="0.2">
      <c r="A90" s="212">
        <v>534</v>
      </c>
      <c r="B90" s="213" t="s">
        <v>584</v>
      </c>
      <c r="C90" s="213" t="s">
        <v>1257</v>
      </c>
    </row>
    <row r="91" spans="1:3" ht="12.75" x14ac:dyDescent="0.2">
      <c r="A91" s="212">
        <v>341</v>
      </c>
      <c r="B91" s="213" t="s">
        <v>391</v>
      </c>
      <c r="C91" s="213" t="s">
        <v>1177</v>
      </c>
    </row>
    <row r="92" spans="1:3" ht="12.75" x14ac:dyDescent="0.2">
      <c r="A92" s="212">
        <v>222</v>
      </c>
      <c r="B92" s="213" t="s">
        <v>272</v>
      </c>
      <c r="C92" s="213" t="s">
        <v>1220</v>
      </c>
    </row>
    <row r="93" spans="1:3" ht="12.75" x14ac:dyDescent="0.2">
      <c r="A93" s="212">
        <v>546</v>
      </c>
      <c r="B93" s="213" t="s">
        <v>596</v>
      </c>
      <c r="C93" s="213" t="s">
        <v>1218</v>
      </c>
    </row>
    <row r="94" spans="1:3" ht="12.75" x14ac:dyDescent="0.2">
      <c r="A94" s="212">
        <v>346</v>
      </c>
      <c r="B94" s="213" t="s">
        <v>396</v>
      </c>
      <c r="C94" s="213" t="s">
        <v>1219</v>
      </c>
    </row>
    <row r="95" spans="1:3" ht="12.75" x14ac:dyDescent="0.2">
      <c r="A95" s="212">
        <v>408</v>
      </c>
      <c r="B95" s="213" t="s">
        <v>458</v>
      </c>
      <c r="C95" s="213" t="s">
        <v>1195</v>
      </c>
    </row>
    <row r="96" spans="1:3" ht="12.75" x14ac:dyDescent="0.2">
      <c r="A96" s="212">
        <v>342</v>
      </c>
      <c r="B96" s="213" t="s">
        <v>392</v>
      </c>
      <c r="C96" s="213" t="s">
        <v>1177</v>
      </c>
    </row>
    <row r="97" spans="1:3" ht="12.75" x14ac:dyDescent="0.2">
      <c r="A97" s="212">
        <v>453</v>
      </c>
      <c r="B97" s="213" t="s">
        <v>503</v>
      </c>
      <c r="C97" s="213" t="s">
        <v>1241</v>
      </c>
    </row>
    <row r="98" spans="1:3" ht="12.75" x14ac:dyDescent="0.2">
      <c r="A98" s="212">
        <v>169</v>
      </c>
      <c r="B98" s="213" t="s">
        <v>219</v>
      </c>
      <c r="C98" s="213" t="s">
        <v>1180</v>
      </c>
    </row>
    <row r="99" spans="1:3" ht="12.75" x14ac:dyDescent="0.2">
      <c r="A99" s="212">
        <v>558</v>
      </c>
      <c r="B99" s="213" t="s">
        <v>608</v>
      </c>
      <c r="C99" s="213" t="s">
        <v>1178</v>
      </c>
    </row>
    <row r="100" spans="1:3" ht="12.75" x14ac:dyDescent="0.2">
      <c r="A100" s="212">
        <v>613</v>
      </c>
      <c r="B100" s="213" t="s">
        <v>663</v>
      </c>
      <c r="C100" s="213" t="s">
        <v>1169</v>
      </c>
    </row>
    <row r="101" spans="1:3" ht="12.75" x14ac:dyDescent="0.2">
      <c r="A101" s="212">
        <v>104</v>
      </c>
      <c r="B101" s="213" t="s">
        <v>154</v>
      </c>
      <c r="C101" s="213" t="s">
        <v>1227</v>
      </c>
    </row>
    <row r="102" spans="1:3" ht="12.75" x14ac:dyDescent="0.2">
      <c r="A102" s="212">
        <v>555</v>
      </c>
      <c r="B102" s="213" t="s">
        <v>605</v>
      </c>
      <c r="C102" s="213" t="s">
        <v>1258</v>
      </c>
    </row>
    <row r="103" spans="1:3" ht="12.75" x14ac:dyDescent="0.2">
      <c r="A103" s="212">
        <v>554</v>
      </c>
      <c r="B103" s="213" t="s">
        <v>604</v>
      </c>
      <c r="C103" s="213" t="s">
        <v>1246</v>
      </c>
    </row>
    <row r="104" spans="1:3" ht="12.75" x14ac:dyDescent="0.2">
      <c r="A104" s="212">
        <v>702</v>
      </c>
      <c r="B104" s="213" t="s">
        <v>752</v>
      </c>
      <c r="C104" s="213" t="s">
        <v>1191</v>
      </c>
    </row>
    <row r="105" spans="1:3" ht="12.75" x14ac:dyDescent="0.2">
      <c r="A105" s="212">
        <v>585</v>
      </c>
      <c r="B105" s="213" t="s">
        <v>635</v>
      </c>
      <c r="C105" s="213" t="s">
        <v>915</v>
      </c>
    </row>
    <row r="106" spans="1:3" ht="12.75" x14ac:dyDescent="0.2">
      <c r="A106" s="212">
        <v>301</v>
      </c>
      <c r="B106" s="213" t="s">
        <v>351</v>
      </c>
      <c r="C106" s="213" t="s">
        <v>1166</v>
      </c>
    </row>
    <row r="107" spans="1:3" ht="12.75" x14ac:dyDescent="0.2">
      <c r="A107" s="212">
        <v>225</v>
      </c>
      <c r="B107" s="213" t="s">
        <v>275</v>
      </c>
      <c r="C107" s="213" t="s">
        <v>1214</v>
      </c>
    </row>
    <row r="108" spans="1:3" ht="12.75" x14ac:dyDescent="0.2">
      <c r="A108" s="212">
        <v>655</v>
      </c>
      <c r="B108" s="213" t="s">
        <v>705</v>
      </c>
      <c r="C108" s="213" t="s">
        <v>1204</v>
      </c>
    </row>
    <row r="109" spans="1:3" ht="12.75" x14ac:dyDescent="0.2">
      <c r="A109" s="212">
        <v>87</v>
      </c>
      <c r="B109" s="213" t="s">
        <v>137</v>
      </c>
      <c r="C109" s="213" t="s">
        <v>1229</v>
      </c>
    </row>
    <row r="110" spans="1:3" ht="12.75" x14ac:dyDescent="0.2">
      <c r="A110" s="212">
        <v>483</v>
      </c>
      <c r="B110" s="213" t="s">
        <v>533</v>
      </c>
      <c r="C110" s="213" t="s">
        <v>1143</v>
      </c>
    </row>
    <row r="111" spans="1:3" ht="12.75" x14ac:dyDescent="0.2">
      <c r="A111" s="212">
        <v>660</v>
      </c>
      <c r="B111" s="213" t="s">
        <v>710</v>
      </c>
      <c r="C111" s="213" t="s">
        <v>1228</v>
      </c>
    </row>
    <row r="112" spans="1:3" ht="12.75" x14ac:dyDescent="0.2">
      <c r="A112" s="212">
        <v>50</v>
      </c>
      <c r="B112" s="213" t="s">
        <v>100</v>
      </c>
      <c r="C112" s="213" t="s">
        <v>1225</v>
      </c>
    </row>
    <row r="113" spans="1:3" ht="12.75" x14ac:dyDescent="0.2">
      <c r="A113" s="212">
        <v>132</v>
      </c>
      <c r="B113" s="213" t="s">
        <v>182</v>
      </c>
      <c r="C113" s="213" t="s">
        <v>1004</v>
      </c>
    </row>
    <row r="114" spans="1:3" ht="12.75" x14ac:dyDescent="0.2">
      <c r="A114" s="212">
        <v>85</v>
      </c>
      <c r="B114" s="213" t="s">
        <v>135</v>
      </c>
      <c r="C114" s="213" t="s">
        <v>1210</v>
      </c>
    </row>
    <row r="115" spans="1:3" ht="12.75" x14ac:dyDescent="0.2">
      <c r="A115" s="212">
        <v>84</v>
      </c>
      <c r="B115" s="213" t="s">
        <v>134</v>
      </c>
      <c r="C115" s="213" t="s">
        <v>1210</v>
      </c>
    </row>
    <row r="116" spans="1:3" ht="12.75" x14ac:dyDescent="0.2">
      <c r="A116" s="212">
        <v>232</v>
      </c>
      <c r="B116" s="213" t="s">
        <v>282</v>
      </c>
      <c r="C116" s="213" t="s">
        <v>1107</v>
      </c>
    </row>
    <row r="117" spans="1:3" ht="12.75" x14ac:dyDescent="0.2">
      <c r="A117" s="212">
        <v>148</v>
      </c>
      <c r="B117" s="213" t="s">
        <v>198</v>
      </c>
      <c r="C117" s="213" t="s">
        <v>1182</v>
      </c>
    </row>
    <row r="118" spans="1:3" ht="12.75" x14ac:dyDescent="0.2">
      <c r="A118" s="212">
        <v>149</v>
      </c>
      <c r="B118" s="213" t="s">
        <v>199</v>
      </c>
      <c r="C118" s="213" t="s">
        <v>1259</v>
      </c>
    </row>
    <row r="119" spans="1:3" ht="12.75" x14ac:dyDescent="0.2">
      <c r="A119" s="212">
        <v>452</v>
      </c>
      <c r="B119" s="213" t="s">
        <v>502</v>
      </c>
      <c r="C119" s="213" t="s">
        <v>1242</v>
      </c>
    </row>
    <row r="120" spans="1:3" ht="12.75" x14ac:dyDescent="0.2">
      <c r="A120" s="212">
        <v>147</v>
      </c>
      <c r="B120" s="213" t="s">
        <v>197</v>
      </c>
      <c r="C120" s="213" t="s">
        <v>1182</v>
      </c>
    </row>
    <row r="121" spans="1:3" ht="12.75" x14ac:dyDescent="0.2">
      <c r="A121" s="212">
        <v>426</v>
      </c>
      <c r="B121" s="213" t="s">
        <v>476</v>
      </c>
      <c r="C121" s="213" t="s">
        <v>1215</v>
      </c>
    </row>
    <row r="122" spans="1:3" ht="12.75" x14ac:dyDescent="0.2">
      <c r="A122" s="212">
        <v>425</v>
      </c>
      <c r="B122" s="213" t="s">
        <v>475</v>
      </c>
      <c r="C122" s="213" t="s">
        <v>1215</v>
      </c>
    </row>
    <row r="123" spans="1:3" ht="12.75" x14ac:dyDescent="0.2">
      <c r="A123" s="212">
        <v>529</v>
      </c>
      <c r="B123" s="213" t="s">
        <v>579</v>
      </c>
      <c r="C123" s="213" t="s">
        <v>1183</v>
      </c>
    </row>
    <row r="124" spans="1:3" ht="12.75" x14ac:dyDescent="0.2">
      <c r="A124" s="212">
        <v>96</v>
      </c>
      <c r="B124" s="213" t="s">
        <v>146</v>
      </c>
      <c r="C124" s="213" t="s">
        <v>1246</v>
      </c>
    </row>
    <row r="125" spans="1:3" ht="12.75" x14ac:dyDescent="0.2">
      <c r="A125" s="212">
        <v>621</v>
      </c>
      <c r="B125" s="213" t="s">
        <v>671</v>
      </c>
      <c r="C125" s="213" t="s">
        <v>1183</v>
      </c>
    </row>
    <row r="126" spans="1:3" ht="12.75" x14ac:dyDescent="0.2">
      <c r="A126" s="212">
        <v>580</v>
      </c>
      <c r="B126" s="213" t="s">
        <v>630</v>
      </c>
      <c r="C126" s="213" t="s">
        <v>1211</v>
      </c>
    </row>
    <row r="127" spans="1:3" ht="12.75" x14ac:dyDescent="0.2">
      <c r="A127" s="212">
        <v>51</v>
      </c>
      <c r="B127" s="213" t="s">
        <v>101</v>
      </c>
      <c r="C127" s="213" t="s">
        <v>1225</v>
      </c>
    </row>
    <row r="128" spans="1:3" ht="12.75" x14ac:dyDescent="0.2">
      <c r="A128" s="212">
        <v>206</v>
      </c>
      <c r="B128" s="213" t="s">
        <v>256</v>
      </c>
      <c r="C128" s="213" t="s">
        <v>1169</v>
      </c>
    </row>
    <row r="129" spans="1:3" ht="12.75" x14ac:dyDescent="0.2">
      <c r="A129" s="212">
        <v>578</v>
      </c>
      <c r="B129" s="213" t="s">
        <v>628</v>
      </c>
      <c r="C129" s="213" t="s">
        <v>1220</v>
      </c>
    </row>
    <row r="130" spans="1:3" ht="12.75" x14ac:dyDescent="0.2">
      <c r="A130" s="212">
        <v>632</v>
      </c>
      <c r="B130" s="213" t="s">
        <v>682</v>
      </c>
      <c r="C130" s="213" t="s">
        <v>1260</v>
      </c>
    </row>
    <row r="131" spans="1:3" ht="12.75" x14ac:dyDescent="0.2">
      <c r="A131" s="212">
        <v>356</v>
      </c>
      <c r="B131" s="213" t="s">
        <v>406</v>
      </c>
      <c r="C131" s="213" t="s">
        <v>1213</v>
      </c>
    </row>
    <row r="132" spans="1:3" ht="12.75" x14ac:dyDescent="0.2">
      <c r="A132" s="212">
        <v>477</v>
      </c>
      <c r="B132" s="213" t="s">
        <v>527</v>
      </c>
      <c r="C132" s="213" t="s">
        <v>1213</v>
      </c>
    </row>
    <row r="133" spans="1:3" ht="12.75" x14ac:dyDescent="0.2">
      <c r="A133" s="212">
        <v>355</v>
      </c>
      <c r="B133" s="213" t="s">
        <v>405</v>
      </c>
      <c r="C133" s="213" t="s">
        <v>1213</v>
      </c>
    </row>
    <row r="134" spans="1:3" ht="12.75" x14ac:dyDescent="0.2">
      <c r="A134" s="212">
        <v>269</v>
      </c>
      <c r="B134" s="213" t="s">
        <v>319</v>
      </c>
      <c r="C134" s="213" t="s">
        <v>1261</v>
      </c>
    </row>
    <row r="135" spans="1:3" ht="12.75" x14ac:dyDescent="0.2">
      <c r="A135" s="212">
        <v>557</v>
      </c>
      <c r="B135" s="213" t="s">
        <v>607</v>
      </c>
      <c r="C135" s="213" t="s">
        <v>1178</v>
      </c>
    </row>
    <row r="136" spans="1:3" ht="12.75" x14ac:dyDescent="0.2">
      <c r="A136" s="212">
        <v>133</v>
      </c>
      <c r="B136" s="213" t="s">
        <v>183</v>
      </c>
      <c r="C136" s="213" t="s">
        <v>1240</v>
      </c>
    </row>
    <row r="137" spans="1:3" ht="12.75" x14ac:dyDescent="0.2">
      <c r="A137" s="212">
        <v>23</v>
      </c>
      <c r="B137" s="213" t="s">
        <v>73</v>
      </c>
      <c r="C137" s="213" t="s">
        <v>1168</v>
      </c>
    </row>
    <row r="138" spans="1:3" ht="12.75" x14ac:dyDescent="0.2">
      <c r="A138" s="212">
        <v>125</v>
      </c>
      <c r="B138" s="213" t="s">
        <v>175</v>
      </c>
      <c r="C138" s="213" t="s">
        <v>988</v>
      </c>
    </row>
    <row r="139" spans="1:3" ht="12.75" x14ac:dyDescent="0.2">
      <c r="A139" s="212">
        <v>466</v>
      </c>
      <c r="B139" s="213" t="s">
        <v>516</v>
      </c>
      <c r="C139" s="213" t="s">
        <v>988</v>
      </c>
    </row>
    <row r="140" spans="1:3" ht="12.75" x14ac:dyDescent="0.2">
      <c r="A140" s="212">
        <v>309</v>
      </c>
      <c r="B140" s="213" t="s">
        <v>359</v>
      </c>
      <c r="C140" s="213" t="s">
        <v>1187</v>
      </c>
    </row>
    <row r="141" spans="1:3" ht="12.75" x14ac:dyDescent="0.2">
      <c r="A141" s="212">
        <v>101</v>
      </c>
      <c r="B141" s="213" t="s">
        <v>151</v>
      </c>
      <c r="C141" s="213" t="s">
        <v>1186</v>
      </c>
    </row>
    <row r="142" spans="1:3" ht="12.75" x14ac:dyDescent="0.2">
      <c r="A142" s="212">
        <v>239</v>
      </c>
      <c r="B142" s="213" t="s">
        <v>289</v>
      </c>
      <c r="C142" s="213" t="s">
        <v>988</v>
      </c>
    </row>
    <row r="143" spans="1:3" ht="12.75" x14ac:dyDescent="0.2">
      <c r="A143" s="212">
        <v>605</v>
      </c>
      <c r="B143" s="213" t="s">
        <v>655</v>
      </c>
      <c r="C143" s="213" t="s">
        <v>1120</v>
      </c>
    </row>
    <row r="144" spans="1:3" ht="12.75" x14ac:dyDescent="0.2">
      <c r="A144" s="212">
        <v>587</v>
      </c>
      <c r="B144" s="213" t="s">
        <v>637</v>
      </c>
      <c r="C144" s="213" t="s">
        <v>1189</v>
      </c>
    </row>
    <row r="145" spans="1:3" ht="12.75" x14ac:dyDescent="0.2">
      <c r="A145" s="212">
        <v>395</v>
      </c>
      <c r="B145" s="213" t="s">
        <v>445</v>
      </c>
      <c r="C145" s="213" t="s">
        <v>1199</v>
      </c>
    </row>
    <row r="146" spans="1:3" ht="12.75" x14ac:dyDescent="0.2">
      <c r="A146" s="212">
        <v>589</v>
      </c>
      <c r="B146" s="213" t="s">
        <v>639</v>
      </c>
      <c r="C146" s="213" t="s">
        <v>1184</v>
      </c>
    </row>
    <row r="147" spans="1:3" ht="12.75" x14ac:dyDescent="0.2">
      <c r="A147" s="212">
        <v>196</v>
      </c>
      <c r="B147" s="213" t="s">
        <v>246</v>
      </c>
      <c r="C147" s="213" t="s">
        <v>1245</v>
      </c>
    </row>
    <row r="148" spans="1:3" ht="12.75" x14ac:dyDescent="0.2">
      <c r="A148" s="212">
        <v>677</v>
      </c>
      <c r="B148" s="213" t="s">
        <v>727</v>
      </c>
      <c r="C148" s="213" t="s">
        <v>1247</v>
      </c>
    </row>
    <row r="149" spans="1:3" ht="12.75" x14ac:dyDescent="0.2">
      <c r="A149" s="212">
        <v>530</v>
      </c>
      <c r="B149" s="213" t="s">
        <v>580</v>
      </c>
      <c r="C149" s="213" t="s">
        <v>1183</v>
      </c>
    </row>
    <row r="150" spans="1:3" ht="12.75" x14ac:dyDescent="0.2">
      <c r="A150" s="212">
        <v>102</v>
      </c>
      <c r="B150" s="213" t="s">
        <v>152</v>
      </c>
      <c r="C150" s="213" t="s">
        <v>1207</v>
      </c>
    </row>
    <row r="151" spans="1:3" ht="12.75" x14ac:dyDescent="0.2">
      <c r="A151" s="212">
        <v>103</v>
      </c>
      <c r="B151" s="213" t="s">
        <v>153</v>
      </c>
      <c r="C151" s="213" t="s">
        <v>1207</v>
      </c>
    </row>
    <row r="152" spans="1:3" ht="12.75" x14ac:dyDescent="0.2">
      <c r="A152" s="212">
        <v>295</v>
      </c>
      <c r="B152" s="213" t="s">
        <v>345</v>
      </c>
      <c r="C152" s="213" t="s">
        <v>1201</v>
      </c>
    </row>
    <row r="153" spans="1:3" ht="12.75" x14ac:dyDescent="0.2">
      <c r="A153" s="212">
        <v>83</v>
      </c>
      <c r="B153" s="213" t="s">
        <v>133</v>
      </c>
      <c r="C153" s="213" t="s">
        <v>1199</v>
      </c>
    </row>
    <row r="154" spans="1:3" ht="12.75" x14ac:dyDescent="0.2">
      <c r="A154" s="212">
        <v>22</v>
      </c>
      <c r="B154" s="213" t="s">
        <v>72</v>
      </c>
      <c r="C154" s="213" t="s">
        <v>1208</v>
      </c>
    </row>
    <row r="155" spans="1:3" ht="12.75" x14ac:dyDescent="0.2">
      <c r="A155" s="212">
        <v>349</v>
      </c>
      <c r="B155" s="213" t="s">
        <v>399</v>
      </c>
      <c r="C155" s="213" t="s">
        <v>1177</v>
      </c>
    </row>
    <row r="156" spans="1:3" ht="12.75" x14ac:dyDescent="0.2">
      <c r="A156" s="212">
        <v>653</v>
      </c>
      <c r="B156" s="213" t="s">
        <v>703</v>
      </c>
      <c r="C156" s="213" t="s">
        <v>1204</v>
      </c>
    </row>
    <row r="157" spans="1:3" ht="12.75" x14ac:dyDescent="0.2">
      <c r="A157" s="212">
        <v>598</v>
      </c>
      <c r="B157" s="213" t="s">
        <v>648</v>
      </c>
      <c r="C157" s="213" t="s">
        <v>1240</v>
      </c>
    </row>
    <row r="158" spans="1:3" ht="12.75" x14ac:dyDescent="0.2">
      <c r="A158" s="212">
        <v>456</v>
      </c>
      <c r="B158" s="213" t="s">
        <v>506</v>
      </c>
      <c r="C158" s="213" t="s">
        <v>1253</v>
      </c>
    </row>
    <row r="159" spans="1:3" ht="12.75" x14ac:dyDescent="0.2">
      <c r="A159" s="212">
        <v>180</v>
      </c>
      <c r="B159" s="213" t="s">
        <v>230</v>
      </c>
      <c r="C159" s="213" t="s">
        <v>1191</v>
      </c>
    </row>
    <row r="160" spans="1:3" ht="12.75" x14ac:dyDescent="0.2">
      <c r="A160" s="212">
        <v>669</v>
      </c>
      <c r="B160" s="213" t="s">
        <v>719</v>
      </c>
      <c r="C160" s="213" t="s">
        <v>1196</v>
      </c>
    </row>
    <row r="161" spans="1:3" ht="12.75" x14ac:dyDescent="0.2">
      <c r="A161" s="212">
        <v>136</v>
      </c>
      <c r="B161" s="213" t="s">
        <v>186</v>
      </c>
      <c r="C161" s="213" t="s">
        <v>1053</v>
      </c>
    </row>
    <row r="162" spans="1:3" ht="12.75" x14ac:dyDescent="0.2">
      <c r="A162" s="212">
        <v>662</v>
      </c>
      <c r="B162" s="213" t="s">
        <v>712</v>
      </c>
      <c r="C162" s="213" t="s">
        <v>1205</v>
      </c>
    </row>
    <row r="163" spans="1:3" ht="12.75" x14ac:dyDescent="0.2">
      <c r="A163" s="212">
        <v>661</v>
      </c>
      <c r="B163" s="213" t="s">
        <v>711</v>
      </c>
      <c r="C163" s="213" t="s">
        <v>1205</v>
      </c>
    </row>
    <row r="164" spans="1:3" ht="12.75" x14ac:dyDescent="0.2">
      <c r="A164" s="212">
        <v>419</v>
      </c>
      <c r="B164" s="213" t="s">
        <v>469</v>
      </c>
      <c r="C164" s="213" t="s">
        <v>1253</v>
      </c>
    </row>
    <row r="165" spans="1:3" ht="12.75" x14ac:dyDescent="0.2">
      <c r="A165" s="212">
        <v>670</v>
      </c>
      <c r="B165" s="213" t="s">
        <v>720</v>
      </c>
      <c r="C165" s="213" t="s">
        <v>1196</v>
      </c>
    </row>
    <row r="166" spans="1:3" ht="12.75" x14ac:dyDescent="0.2">
      <c r="A166" s="212">
        <v>671</v>
      </c>
      <c r="B166" s="213" t="s">
        <v>721</v>
      </c>
      <c r="C166" s="213" t="s">
        <v>1196</v>
      </c>
    </row>
    <row r="167" spans="1:3" ht="12.75" x14ac:dyDescent="0.2">
      <c r="A167" s="212">
        <v>590</v>
      </c>
      <c r="B167" s="213" t="s">
        <v>640</v>
      </c>
      <c r="C167" s="213" t="s">
        <v>1220</v>
      </c>
    </row>
    <row r="168" spans="1:3" ht="12.75" x14ac:dyDescent="0.2">
      <c r="A168" s="212">
        <v>205</v>
      </c>
      <c r="B168" s="213" t="s">
        <v>255</v>
      </c>
      <c r="C168" s="213" t="s">
        <v>1184</v>
      </c>
    </row>
    <row r="169" spans="1:3" ht="12.75" x14ac:dyDescent="0.2">
      <c r="A169" s="212">
        <v>611</v>
      </c>
      <c r="B169" s="213" t="s">
        <v>661</v>
      </c>
      <c r="C169" s="213" t="s">
        <v>1168</v>
      </c>
    </row>
    <row r="170" spans="1:3" ht="12.75" x14ac:dyDescent="0.2">
      <c r="A170" s="212">
        <v>592</v>
      </c>
      <c r="B170" s="213" t="s">
        <v>642</v>
      </c>
      <c r="C170" s="213" t="s">
        <v>1167</v>
      </c>
    </row>
    <row r="171" spans="1:3" ht="12.75" x14ac:dyDescent="0.2">
      <c r="A171" s="212">
        <v>656</v>
      </c>
      <c r="B171" s="213" t="s">
        <v>706</v>
      </c>
      <c r="C171" s="213" t="s">
        <v>1237</v>
      </c>
    </row>
    <row r="172" spans="1:3" ht="12.75" x14ac:dyDescent="0.2">
      <c r="A172" s="212">
        <v>657</v>
      </c>
      <c r="B172" s="213" t="s">
        <v>707</v>
      </c>
      <c r="C172" s="213" t="s">
        <v>1237</v>
      </c>
    </row>
    <row r="173" spans="1:3" ht="12.75" x14ac:dyDescent="0.2">
      <c r="A173" s="212">
        <v>478</v>
      </c>
      <c r="B173" s="213" t="s">
        <v>528</v>
      </c>
      <c r="C173" s="213" t="s">
        <v>1212</v>
      </c>
    </row>
    <row r="174" spans="1:3" ht="12.75" x14ac:dyDescent="0.2">
      <c r="A174" s="212">
        <v>162</v>
      </c>
      <c r="B174" s="213" t="s">
        <v>212</v>
      </c>
      <c r="C174" s="213" t="s">
        <v>1213</v>
      </c>
    </row>
    <row r="175" spans="1:3" ht="12.75" x14ac:dyDescent="0.2">
      <c r="A175" s="212">
        <v>444</v>
      </c>
      <c r="B175" s="213" t="s">
        <v>494</v>
      </c>
      <c r="C175" s="213" t="s">
        <v>1181</v>
      </c>
    </row>
    <row r="176" spans="1:3" ht="12.75" x14ac:dyDescent="0.2">
      <c r="A176" s="212">
        <v>475</v>
      </c>
      <c r="B176" s="213" t="s">
        <v>525</v>
      </c>
      <c r="C176" s="213" t="s">
        <v>1176</v>
      </c>
    </row>
    <row r="177" spans="1:3" ht="12.75" x14ac:dyDescent="0.2">
      <c r="A177" s="212">
        <v>596</v>
      </c>
      <c r="B177" s="213" t="s">
        <v>646</v>
      </c>
      <c r="C177" s="213" t="s">
        <v>1193</v>
      </c>
    </row>
    <row r="178" spans="1:3" ht="12.75" x14ac:dyDescent="0.2">
      <c r="A178" s="212">
        <v>569</v>
      </c>
      <c r="B178" s="213" t="s">
        <v>619</v>
      </c>
      <c r="C178" s="213" t="s">
        <v>1186</v>
      </c>
    </row>
    <row r="179" spans="1:3" ht="12.75" x14ac:dyDescent="0.2">
      <c r="A179" s="212">
        <v>445</v>
      </c>
      <c r="B179" s="213" t="s">
        <v>495</v>
      </c>
      <c r="C179" s="213" t="s">
        <v>1181</v>
      </c>
    </row>
    <row r="180" spans="1:3" ht="12.75" x14ac:dyDescent="0.2">
      <c r="A180" s="212">
        <v>282</v>
      </c>
      <c r="B180" s="213" t="s">
        <v>332</v>
      </c>
      <c r="C180" s="213" t="s">
        <v>1143</v>
      </c>
    </row>
    <row r="181" spans="1:3" ht="12.75" x14ac:dyDescent="0.2">
      <c r="A181" s="212">
        <v>423</v>
      </c>
      <c r="B181" s="213" t="s">
        <v>473</v>
      </c>
      <c r="C181" s="213" t="s">
        <v>1225</v>
      </c>
    </row>
    <row r="182" spans="1:3" ht="12.75" x14ac:dyDescent="0.2">
      <c r="A182" s="212">
        <v>74</v>
      </c>
      <c r="B182" s="213" t="s">
        <v>124</v>
      </c>
      <c r="C182" s="213" t="s">
        <v>1107</v>
      </c>
    </row>
    <row r="183" spans="1:3" ht="12.75" x14ac:dyDescent="0.2">
      <c r="A183" s="212">
        <v>443</v>
      </c>
      <c r="B183" s="213" t="s">
        <v>493</v>
      </c>
      <c r="C183" s="213" t="s">
        <v>1181</v>
      </c>
    </row>
    <row r="184" spans="1:3" ht="12.75" x14ac:dyDescent="0.2">
      <c r="A184" s="212">
        <v>526</v>
      </c>
      <c r="B184" s="213" t="s">
        <v>576</v>
      </c>
      <c r="C184" s="213" t="s">
        <v>1225</v>
      </c>
    </row>
    <row r="185" spans="1:3" ht="12.75" x14ac:dyDescent="0.2">
      <c r="A185" s="212">
        <v>203</v>
      </c>
      <c r="B185" s="213" t="s">
        <v>253</v>
      </c>
      <c r="C185" s="213" t="s">
        <v>1190</v>
      </c>
    </row>
    <row r="186" spans="1:3" ht="12.75" x14ac:dyDescent="0.2">
      <c r="A186" s="212">
        <v>487</v>
      </c>
      <c r="B186" s="213" t="s">
        <v>537</v>
      </c>
      <c r="C186" s="213" t="s">
        <v>1143</v>
      </c>
    </row>
    <row r="187" spans="1:3" ht="12.75" x14ac:dyDescent="0.2">
      <c r="A187" s="212">
        <v>471</v>
      </c>
      <c r="B187" s="213" t="s">
        <v>521</v>
      </c>
      <c r="C187" s="213" t="s">
        <v>1229</v>
      </c>
    </row>
    <row r="188" spans="1:3" ht="12.75" x14ac:dyDescent="0.2">
      <c r="A188" s="212">
        <v>362</v>
      </c>
      <c r="B188" s="213" t="s">
        <v>412</v>
      </c>
      <c r="C188" s="213" t="s">
        <v>1230</v>
      </c>
    </row>
    <row r="189" spans="1:3" ht="12.75" x14ac:dyDescent="0.2">
      <c r="A189" s="212">
        <v>431</v>
      </c>
      <c r="B189" s="213" t="s">
        <v>481</v>
      </c>
      <c r="C189" s="213" t="s">
        <v>1242</v>
      </c>
    </row>
    <row r="190" spans="1:3" ht="12.75" x14ac:dyDescent="0.2">
      <c r="A190" s="212">
        <v>207</v>
      </c>
      <c r="B190" s="213" t="s">
        <v>257</v>
      </c>
      <c r="C190" s="213" t="s">
        <v>1262</v>
      </c>
    </row>
    <row r="191" spans="1:3" ht="12.75" x14ac:dyDescent="0.2">
      <c r="A191" s="212">
        <v>472</v>
      </c>
      <c r="B191" s="213" t="s">
        <v>522</v>
      </c>
      <c r="C191" s="213" t="s">
        <v>1263</v>
      </c>
    </row>
    <row r="192" spans="1:3" ht="12.75" x14ac:dyDescent="0.2">
      <c r="A192" s="212">
        <v>44</v>
      </c>
      <c r="B192" s="213" t="s">
        <v>94</v>
      </c>
      <c r="C192" s="213" t="s">
        <v>899</v>
      </c>
    </row>
    <row r="193" spans="1:3" ht="12.75" x14ac:dyDescent="0.2">
      <c r="A193" s="212">
        <v>673</v>
      </c>
      <c r="B193" s="213" t="s">
        <v>723</v>
      </c>
      <c r="C193" s="213" t="s">
        <v>1264</v>
      </c>
    </row>
    <row r="194" spans="1:3" ht="12.75" x14ac:dyDescent="0.2">
      <c r="A194" s="212">
        <v>42</v>
      </c>
      <c r="B194" s="213" t="s">
        <v>92</v>
      </c>
      <c r="C194" s="213" t="s">
        <v>1180</v>
      </c>
    </row>
    <row r="195" spans="1:3" ht="12.75" x14ac:dyDescent="0.2">
      <c r="A195" s="212">
        <v>118</v>
      </c>
      <c r="B195" s="213" t="s">
        <v>168</v>
      </c>
      <c r="C195" s="213" t="s">
        <v>1265</v>
      </c>
    </row>
    <row r="196" spans="1:3" ht="12.75" x14ac:dyDescent="0.2">
      <c r="A196" s="212">
        <v>55</v>
      </c>
      <c r="B196" s="213" t="s">
        <v>105</v>
      </c>
      <c r="C196" s="213" t="s">
        <v>1231</v>
      </c>
    </row>
    <row r="197" spans="1:3" ht="12.75" x14ac:dyDescent="0.2">
      <c r="A197" s="212">
        <v>76</v>
      </c>
      <c r="B197" s="213" t="s">
        <v>126</v>
      </c>
      <c r="C197" s="213" t="s">
        <v>1107</v>
      </c>
    </row>
    <row r="198" spans="1:3" ht="12.75" x14ac:dyDescent="0.2">
      <c r="A198" s="212">
        <v>622</v>
      </c>
      <c r="B198" s="213" t="s">
        <v>672</v>
      </c>
      <c r="C198" s="213" t="s">
        <v>1216</v>
      </c>
    </row>
    <row r="199" spans="1:3" ht="12.75" x14ac:dyDescent="0.2">
      <c r="A199" s="212">
        <v>623</v>
      </c>
      <c r="B199" s="213" t="s">
        <v>673</v>
      </c>
      <c r="C199" s="213" t="s">
        <v>1216</v>
      </c>
    </row>
    <row r="200" spans="1:3" ht="12.75" x14ac:dyDescent="0.2">
      <c r="A200" s="212">
        <v>706</v>
      </c>
      <c r="B200" s="213" t="s">
        <v>756</v>
      </c>
      <c r="C200" s="213" t="s">
        <v>1185</v>
      </c>
    </row>
    <row r="201" spans="1:3" ht="12.75" x14ac:dyDescent="0.2">
      <c r="A201" s="212">
        <v>704</v>
      </c>
      <c r="B201" s="213" t="s">
        <v>754</v>
      </c>
      <c r="C201" s="213" t="s">
        <v>1185</v>
      </c>
    </row>
    <row r="202" spans="1:3" ht="12.75" x14ac:dyDescent="0.2">
      <c r="A202" s="212">
        <v>368</v>
      </c>
      <c r="B202" s="213" t="s">
        <v>418</v>
      </c>
      <c r="C202" s="213" t="s">
        <v>1211</v>
      </c>
    </row>
    <row r="203" spans="1:3" ht="12.75" x14ac:dyDescent="0.2">
      <c r="A203" s="212">
        <v>574</v>
      </c>
      <c r="B203" s="213" t="s">
        <v>624</v>
      </c>
      <c r="C203" s="213" t="s">
        <v>1248</v>
      </c>
    </row>
    <row r="204" spans="1:3" ht="12.75" x14ac:dyDescent="0.2">
      <c r="A204" s="212">
        <v>576</v>
      </c>
      <c r="B204" s="213" t="s">
        <v>626</v>
      </c>
      <c r="C204" s="213" t="s">
        <v>1248</v>
      </c>
    </row>
    <row r="205" spans="1:3" ht="12.75" x14ac:dyDescent="0.2">
      <c r="A205" s="212">
        <v>575</v>
      </c>
      <c r="B205" s="213" t="s">
        <v>625</v>
      </c>
      <c r="C205" s="213" t="s">
        <v>1248</v>
      </c>
    </row>
    <row r="206" spans="1:3" ht="12.75" x14ac:dyDescent="0.2">
      <c r="A206" s="212">
        <v>711</v>
      </c>
      <c r="B206" s="213" t="s">
        <v>761</v>
      </c>
      <c r="C206" s="213" t="s">
        <v>1214</v>
      </c>
    </row>
    <row r="207" spans="1:3" ht="12.75" x14ac:dyDescent="0.2">
      <c r="A207" s="212">
        <v>210</v>
      </c>
      <c r="B207" s="213" t="s">
        <v>260</v>
      </c>
      <c r="C207" s="213" t="s">
        <v>1169</v>
      </c>
    </row>
    <row r="208" spans="1:3" ht="12.75" x14ac:dyDescent="0.2">
      <c r="A208" s="212">
        <v>75</v>
      </c>
      <c r="B208" s="213" t="s">
        <v>125</v>
      </c>
      <c r="C208" s="213" t="s">
        <v>1107</v>
      </c>
    </row>
    <row r="209" spans="1:3" ht="12.75" x14ac:dyDescent="0.2">
      <c r="A209" s="212">
        <v>658</v>
      </c>
      <c r="B209" s="213" t="s">
        <v>708</v>
      </c>
      <c r="C209" s="213" t="s">
        <v>1237</v>
      </c>
    </row>
    <row r="210" spans="1:3" ht="12.75" x14ac:dyDescent="0.2">
      <c r="A210" s="212">
        <v>88</v>
      </c>
      <c r="B210" s="213" t="s">
        <v>138</v>
      </c>
      <c r="C210" s="213" t="s">
        <v>1241</v>
      </c>
    </row>
    <row r="211" spans="1:3" ht="12.75" x14ac:dyDescent="0.2">
      <c r="A211" s="212">
        <v>388</v>
      </c>
      <c r="B211" s="213" t="s">
        <v>438</v>
      </c>
      <c r="C211" s="213" t="s">
        <v>1266</v>
      </c>
    </row>
    <row r="212" spans="1:3" ht="12.75" x14ac:dyDescent="0.2">
      <c r="A212" s="212">
        <v>253</v>
      </c>
      <c r="B212" s="213" t="s">
        <v>303</v>
      </c>
      <c r="C212" s="213" t="s">
        <v>1198</v>
      </c>
    </row>
    <row r="213" spans="1:3" ht="12.75" x14ac:dyDescent="0.2">
      <c r="A213" s="212">
        <v>58</v>
      </c>
      <c r="B213" s="213" t="s">
        <v>108</v>
      </c>
      <c r="C213" s="213" t="s">
        <v>1176</v>
      </c>
    </row>
    <row r="214" spans="1:3" ht="12.75" x14ac:dyDescent="0.2">
      <c r="A214" s="212">
        <v>326</v>
      </c>
      <c r="B214" s="213" t="s">
        <v>376</v>
      </c>
      <c r="C214" s="213" t="s">
        <v>1243</v>
      </c>
    </row>
    <row r="215" spans="1:3" ht="12.75" x14ac:dyDescent="0.2">
      <c r="A215" s="212">
        <v>316</v>
      </c>
      <c r="B215" s="213" t="s">
        <v>366</v>
      </c>
      <c r="C215" s="213" t="s">
        <v>1243</v>
      </c>
    </row>
    <row r="216" spans="1:3" ht="12.75" x14ac:dyDescent="0.2">
      <c r="A216" s="212">
        <v>533</v>
      </c>
      <c r="B216" s="213" t="s">
        <v>583</v>
      </c>
      <c r="C216" s="213" t="s">
        <v>1257</v>
      </c>
    </row>
    <row r="217" spans="1:3" ht="12.75" x14ac:dyDescent="0.2">
      <c r="A217" s="212">
        <v>130</v>
      </c>
      <c r="B217" s="213" t="s">
        <v>180</v>
      </c>
      <c r="C217" s="213" t="s">
        <v>921</v>
      </c>
    </row>
    <row r="218" spans="1:3" ht="12.75" x14ac:dyDescent="0.2">
      <c r="A218" s="212">
        <v>440</v>
      </c>
      <c r="B218" s="213" t="s">
        <v>490</v>
      </c>
      <c r="C218" s="213" t="s">
        <v>1172</v>
      </c>
    </row>
    <row r="219" spans="1:3" ht="12.75" x14ac:dyDescent="0.2">
      <c r="A219" s="212">
        <v>297</v>
      </c>
      <c r="B219" s="213" t="s">
        <v>347</v>
      </c>
      <c r="C219" s="213" t="s">
        <v>1195</v>
      </c>
    </row>
    <row r="220" spans="1:3" ht="12.75" x14ac:dyDescent="0.2">
      <c r="A220" s="212">
        <v>701</v>
      </c>
      <c r="B220" s="213" t="s">
        <v>751</v>
      </c>
      <c r="C220" s="213" t="s">
        <v>1183</v>
      </c>
    </row>
    <row r="221" spans="1:3" ht="12.75" x14ac:dyDescent="0.2">
      <c r="A221" s="212">
        <v>612</v>
      </c>
      <c r="B221" s="213" t="s">
        <v>662</v>
      </c>
      <c r="C221" s="213" t="s">
        <v>1168</v>
      </c>
    </row>
    <row r="222" spans="1:3" ht="12.75" x14ac:dyDescent="0.2">
      <c r="A222" s="212">
        <v>631</v>
      </c>
      <c r="B222" s="213" t="s">
        <v>681</v>
      </c>
      <c r="C222" s="213" t="s">
        <v>1267</v>
      </c>
    </row>
    <row r="223" spans="1:3" ht="12.75" x14ac:dyDescent="0.2">
      <c r="A223" s="212">
        <v>695</v>
      </c>
      <c r="B223" s="213" t="s">
        <v>745</v>
      </c>
      <c r="C223" s="213" t="s">
        <v>1192</v>
      </c>
    </row>
    <row r="224" spans="1:3" ht="12.75" x14ac:dyDescent="0.2">
      <c r="A224" s="212">
        <v>694</v>
      </c>
      <c r="B224" s="213" t="s">
        <v>744</v>
      </c>
      <c r="C224" s="213" t="s">
        <v>1192</v>
      </c>
    </row>
    <row r="225" spans="1:3" ht="12.75" x14ac:dyDescent="0.2">
      <c r="A225" s="212">
        <v>214</v>
      </c>
      <c r="B225" s="213" t="s">
        <v>264</v>
      </c>
      <c r="C225" s="213" t="s">
        <v>921</v>
      </c>
    </row>
    <row r="226" spans="1:3" ht="12.75" x14ac:dyDescent="0.2">
      <c r="A226" s="212">
        <v>507</v>
      </c>
      <c r="B226" s="213" t="s">
        <v>557</v>
      </c>
      <c r="C226" s="213" t="s">
        <v>1201</v>
      </c>
    </row>
    <row r="227" spans="1:3" ht="12.75" x14ac:dyDescent="0.2">
      <c r="A227" s="212">
        <v>449</v>
      </c>
      <c r="B227" s="213" t="s">
        <v>499</v>
      </c>
      <c r="C227" s="213" t="s">
        <v>1225</v>
      </c>
    </row>
    <row r="228" spans="1:3" ht="12.75" x14ac:dyDescent="0.2">
      <c r="A228" s="212">
        <v>450</v>
      </c>
      <c r="B228" s="213" t="s">
        <v>500</v>
      </c>
      <c r="C228" s="213" t="s">
        <v>1225</v>
      </c>
    </row>
    <row r="229" spans="1:3" ht="12.75" x14ac:dyDescent="0.2">
      <c r="A229" s="212">
        <v>107</v>
      </c>
      <c r="B229" s="213" t="s">
        <v>157</v>
      </c>
      <c r="C229" s="213" t="s">
        <v>1246</v>
      </c>
    </row>
    <row r="230" spans="1:3" ht="12.75" x14ac:dyDescent="0.2">
      <c r="A230" s="212">
        <v>106</v>
      </c>
      <c r="B230" s="213" t="s">
        <v>156</v>
      </c>
      <c r="C230" s="213" t="s">
        <v>1198</v>
      </c>
    </row>
    <row r="231" spans="1:3" ht="12.75" x14ac:dyDescent="0.2">
      <c r="A231" s="212">
        <v>237</v>
      </c>
      <c r="B231" s="213" t="s">
        <v>287</v>
      </c>
      <c r="C231" s="213" t="s">
        <v>887</v>
      </c>
    </row>
    <row r="232" spans="1:3" ht="12.75" x14ac:dyDescent="0.2">
      <c r="A232" s="212">
        <v>250</v>
      </c>
      <c r="B232" s="213" t="s">
        <v>300</v>
      </c>
      <c r="C232" s="213" t="s">
        <v>1220</v>
      </c>
    </row>
    <row r="233" spans="1:3" ht="12.75" x14ac:dyDescent="0.2">
      <c r="A233" s="212">
        <v>430</v>
      </c>
      <c r="B233" s="213" t="s">
        <v>480</v>
      </c>
      <c r="C233" s="213" t="s">
        <v>921</v>
      </c>
    </row>
    <row r="234" spans="1:3" ht="12.75" x14ac:dyDescent="0.2">
      <c r="A234" s="212">
        <v>163</v>
      </c>
      <c r="B234" s="213" t="s">
        <v>213</v>
      </c>
      <c r="C234" s="213" t="s">
        <v>1163</v>
      </c>
    </row>
    <row r="235" spans="1:3" ht="12.75" x14ac:dyDescent="0.2">
      <c r="A235" s="212">
        <v>187</v>
      </c>
      <c r="B235" s="213" t="s">
        <v>237</v>
      </c>
      <c r="C235" s="213" t="s">
        <v>1180</v>
      </c>
    </row>
    <row r="236" spans="1:3" ht="12.75" x14ac:dyDescent="0.2">
      <c r="A236" s="212">
        <v>116</v>
      </c>
      <c r="B236" s="213" t="s">
        <v>166</v>
      </c>
      <c r="C236" s="213" t="s">
        <v>1167</v>
      </c>
    </row>
    <row r="237" spans="1:3" ht="12.75" x14ac:dyDescent="0.2">
      <c r="A237" s="212">
        <v>229</v>
      </c>
      <c r="B237" s="213" t="s">
        <v>279</v>
      </c>
      <c r="C237" s="213" t="s">
        <v>1168</v>
      </c>
    </row>
    <row r="238" spans="1:3" ht="12.75" x14ac:dyDescent="0.2">
      <c r="A238" s="212">
        <v>228</v>
      </c>
      <c r="B238" s="213" t="s">
        <v>278</v>
      </c>
      <c r="C238" s="213" t="s">
        <v>1168</v>
      </c>
    </row>
    <row r="239" spans="1:3" ht="12.75" x14ac:dyDescent="0.2">
      <c r="A239" s="212">
        <v>367</v>
      </c>
      <c r="B239" s="213" t="s">
        <v>417</v>
      </c>
      <c r="C239" s="213" t="s">
        <v>1253</v>
      </c>
    </row>
    <row r="240" spans="1:3" ht="12.75" x14ac:dyDescent="0.2">
      <c r="A240" s="212">
        <v>97</v>
      </c>
      <c r="B240" s="213" t="s">
        <v>147</v>
      </c>
      <c r="C240" s="213" t="s">
        <v>1246</v>
      </c>
    </row>
    <row r="241" spans="1:3" ht="12.75" x14ac:dyDescent="0.2">
      <c r="A241" s="212">
        <v>174</v>
      </c>
      <c r="B241" s="213" t="s">
        <v>224</v>
      </c>
      <c r="C241" s="213" t="s">
        <v>1172</v>
      </c>
    </row>
    <row r="242" spans="1:3" ht="12.75" x14ac:dyDescent="0.2">
      <c r="A242" s="212">
        <v>314</v>
      </c>
      <c r="B242" s="213" t="s">
        <v>364</v>
      </c>
      <c r="C242" s="213" t="s">
        <v>1170</v>
      </c>
    </row>
    <row r="243" spans="1:3" ht="12.75" x14ac:dyDescent="0.2">
      <c r="A243" s="212">
        <v>392</v>
      </c>
      <c r="B243" s="213" t="s">
        <v>442</v>
      </c>
      <c r="C243" s="213" t="s">
        <v>1257</v>
      </c>
    </row>
    <row r="244" spans="1:3" ht="12.75" x14ac:dyDescent="0.2">
      <c r="A244" s="212">
        <v>686</v>
      </c>
      <c r="B244" s="213" t="s">
        <v>736</v>
      </c>
      <c r="C244" s="213" t="s">
        <v>1180</v>
      </c>
    </row>
    <row r="245" spans="1:3" ht="12.75" x14ac:dyDescent="0.2">
      <c r="A245" s="212">
        <v>2</v>
      </c>
      <c r="B245" s="213" t="s">
        <v>53</v>
      </c>
      <c r="C245" s="213" t="s">
        <v>1218</v>
      </c>
    </row>
    <row r="246" spans="1:3" ht="12.75" x14ac:dyDescent="0.2">
      <c r="A246" s="212">
        <v>593</v>
      </c>
      <c r="B246" s="213" t="s">
        <v>643</v>
      </c>
      <c r="C246" s="213" t="s">
        <v>1167</v>
      </c>
    </row>
    <row r="247" spans="1:3" ht="12.75" x14ac:dyDescent="0.2">
      <c r="A247" s="212">
        <v>39</v>
      </c>
      <c r="B247" s="213" t="s">
        <v>89</v>
      </c>
      <c r="C247" s="213" t="s">
        <v>1172</v>
      </c>
    </row>
    <row r="248" spans="1:3" ht="12.75" x14ac:dyDescent="0.2">
      <c r="A248" s="212">
        <v>135</v>
      </c>
      <c r="B248" s="213" t="s">
        <v>185</v>
      </c>
      <c r="C248" s="213" t="s">
        <v>1268</v>
      </c>
    </row>
    <row r="249" spans="1:3" ht="12.75" x14ac:dyDescent="0.2">
      <c r="A249" s="212">
        <v>595</v>
      </c>
      <c r="B249" s="213" t="s">
        <v>645</v>
      </c>
      <c r="C249" s="213" t="s">
        <v>1193</v>
      </c>
    </row>
    <row r="250" spans="1:3" ht="12.75" x14ac:dyDescent="0.2">
      <c r="A250" s="212">
        <v>189</v>
      </c>
      <c r="B250" s="213" t="s">
        <v>239</v>
      </c>
      <c r="C250" s="213" t="s">
        <v>1180</v>
      </c>
    </row>
    <row r="251" spans="1:3" ht="12.75" x14ac:dyDescent="0.2">
      <c r="A251" s="212">
        <v>124</v>
      </c>
      <c r="B251" s="213" t="s">
        <v>174</v>
      </c>
      <c r="C251" s="213" t="s">
        <v>910</v>
      </c>
    </row>
    <row r="252" spans="1:3" ht="12.75" x14ac:dyDescent="0.2">
      <c r="A252" s="212">
        <v>140</v>
      </c>
      <c r="B252" s="213" t="s">
        <v>190</v>
      </c>
      <c r="C252" s="213" t="s">
        <v>1178</v>
      </c>
    </row>
    <row r="253" spans="1:3" ht="12.75" x14ac:dyDescent="0.2">
      <c r="A253" s="212">
        <v>141</v>
      </c>
      <c r="B253" s="213" t="s">
        <v>191</v>
      </c>
      <c r="C253" s="213" t="s">
        <v>1178</v>
      </c>
    </row>
    <row r="254" spans="1:3" ht="12.75" x14ac:dyDescent="0.2">
      <c r="A254" s="212">
        <v>64</v>
      </c>
      <c r="B254" s="213" t="s">
        <v>114</v>
      </c>
      <c r="C254" s="213" t="s">
        <v>1244</v>
      </c>
    </row>
    <row r="255" spans="1:3" ht="12.75" x14ac:dyDescent="0.2">
      <c r="A255" s="212">
        <v>115</v>
      </c>
      <c r="B255" s="213" t="s">
        <v>165</v>
      </c>
      <c r="C255" s="213" t="s">
        <v>1246</v>
      </c>
    </row>
    <row r="256" spans="1:3" ht="12.75" x14ac:dyDescent="0.2">
      <c r="A256" s="212">
        <v>588</v>
      </c>
      <c r="B256" s="213" t="s">
        <v>638</v>
      </c>
      <c r="C256" s="213" t="s">
        <v>1216</v>
      </c>
    </row>
    <row r="257" spans="1:3" ht="12.75" x14ac:dyDescent="0.2">
      <c r="A257" s="212">
        <v>352</v>
      </c>
      <c r="B257" s="213" t="s">
        <v>402</v>
      </c>
      <c r="C257" s="213" t="s">
        <v>1237</v>
      </c>
    </row>
    <row r="258" spans="1:3" ht="12.75" x14ac:dyDescent="0.2">
      <c r="A258" s="212">
        <v>230</v>
      </c>
      <c r="B258" s="213" t="s">
        <v>280</v>
      </c>
      <c r="C258" s="213" t="s">
        <v>1167</v>
      </c>
    </row>
    <row r="259" spans="1:3" ht="12.75" x14ac:dyDescent="0.2">
      <c r="A259" s="212">
        <v>99</v>
      </c>
      <c r="B259" s="213" t="s">
        <v>149</v>
      </c>
      <c r="C259" s="213" t="s">
        <v>1195</v>
      </c>
    </row>
    <row r="260" spans="1:3" ht="12.75" x14ac:dyDescent="0.2">
      <c r="A260" s="212">
        <v>281</v>
      </c>
      <c r="B260" s="213" t="s">
        <v>331</v>
      </c>
      <c r="C260" s="213" t="s">
        <v>1143</v>
      </c>
    </row>
    <row r="261" spans="1:3" ht="12.75" x14ac:dyDescent="0.2">
      <c r="A261" s="212">
        <v>600</v>
      </c>
      <c r="B261" s="213" t="s">
        <v>650</v>
      </c>
      <c r="C261" s="213" t="s">
        <v>880</v>
      </c>
    </row>
    <row r="262" spans="1:3" ht="12.75" x14ac:dyDescent="0.2">
      <c r="A262" s="212">
        <v>707</v>
      </c>
      <c r="B262" s="213" t="s">
        <v>757</v>
      </c>
      <c r="C262" s="213" t="s">
        <v>1204</v>
      </c>
    </row>
    <row r="263" spans="1:3" ht="12.75" x14ac:dyDescent="0.2">
      <c r="A263" s="212">
        <v>599</v>
      </c>
      <c r="B263" s="213" t="s">
        <v>649</v>
      </c>
      <c r="C263" s="213" t="s">
        <v>880</v>
      </c>
    </row>
    <row r="264" spans="1:3" ht="12.75" x14ac:dyDescent="0.2">
      <c r="A264" s="212">
        <v>601</v>
      </c>
      <c r="B264" s="213" t="s">
        <v>651</v>
      </c>
      <c r="C264" s="213" t="s">
        <v>880</v>
      </c>
    </row>
    <row r="265" spans="1:3" ht="12.75" x14ac:dyDescent="0.2">
      <c r="A265" s="212">
        <v>98</v>
      </c>
      <c r="B265" s="213" t="s">
        <v>148</v>
      </c>
      <c r="C265" s="213" t="s">
        <v>1195</v>
      </c>
    </row>
    <row r="266" spans="1:3" ht="12.75" x14ac:dyDescent="0.2">
      <c r="A266" s="212">
        <v>401</v>
      </c>
      <c r="B266" s="213" t="s">
        <v>451</v>
      </c>
      <c r="C266" s="213" t="s">
        <v>1217</v>
      </c>
    </row>
    <row r="267" spans="1:3" ht="12.75" x14ac:dyDescent="0.2">
      <c r="A267" s="212">
        <v>402</v>
      </c>
      <c r="B267" s="213" t="s">
        <v>452</v>
      </c>
      <c r="C267" s="213" t="s">
        <v>1200</v>
      </c>
    </row>
    <row r="268" spans="1:3" ht="12.75" x14ac:dyDescent="0.2">
      <c r="A268" s="212">
        <v>552</v>
      </c>
      <c r="B268" s="213" t="s">
        <v>602</v>
      </c>
      <c r="C268" s="213" t="s">
        <v>1179</v>
      </c>
    </row>
    <row r="269" spans="1:3" ht="12.75" x14ac:dyDescent="0.2">
      <c r="A269" s="212">
        <v>553</v>
      </c>
      <c r="B269" s="213" t="s">
        <v>603</v>
      </c>
      <c r="C269" s="213" t="s">
        <v>1179</v>
      </c>
    </row>
    <row r="270" spans="1:3" ht="12.75" x14ac:dyDescent="0.2">
      <c r="A270" s="212">
        <v>305</v>
      </c>
      <c r="B270" s="213" t="s">
        <v>355</v>
      </c>
      <c r="C270" s="213" t="s">
        <v>1250</v>
      </c>
    </row>
    <row r="271" spans="1:3" ht="12.75" x14ac:dyDescent="0.2">
      <c r="A271" s="212">
        <v>608</v>
      </c>
      <c r="B271" s="213" t="s">
        <v>658</v>
      </c>
      <c r="C271" s="213" t="s">
        <v>1180</v>
      </c>
    </row>
    <row r="272" spans="1:3" ht="12.75" x14ac:dyDescent="0.2">
      <c r="A272" s="212">
        <v>645</v>
      </c>
      <c r="B272" s="213" t="s">
        <v>695</v>
      </c>
      <c r="C272" s="213" t="s">
        <v>1195</v>
      </c>
    </row>
    <row r="273" spans="1:3" ht="12.75" x14ac:dyDescent="0.2">
      <c r="A273" s="212">
        <v>171</v>
      </c>
      <c r="B273" s="213" t="s">
        <v>221</v>
      </c>
      <c r="C273" s="213" t="s">
        <v>1175</v>
      </c>
    </row>
    <row r="274" spans="1:3" ht="12.75" x14ac:dyDescent="0.2">
      <c r="A274" s="212">
        <v>131</v>
      </c>
      <c r="B274" s="213" t="s">
        <v>181</v>
      </c>
      <c r="C274" s="213" t="s">
        <v>1211</v>
      </c>
    </row>
    <row r="275" spans="1:3" ht="12.75" x14ac:dyDescent="0.2">
      <c r="A275" s="212">
        <v>636</v>
      </c>
      <c r="B275" s="213" t="s">
        <v>686</v>
      </c>
      <c r="C275" s="213" t="s">
        <v>1193</v>
      </c>
    </row>
    <row r="276" spans="1:3" ht="12.75" x14ac:dyDescent="0.2">
      <c r="A276" s="212">
        <v>246</v>
      </c>
      <c r="B276" s="213" t="s">
        <v>296</v>
      </c>
      <c r="C276" s="213" t="s">
        <v>1107</v>
      </c>
    </row>
    <row r="277" spans="1:3" ht="12.75" x14ac:dyDescent="0.2">
      <c r="A277" s="212">
        <v>470</v>
      </c>
      <c r="B277" s="213" t="s">
        <v>520</v>
      </c>
      <c r="C277" s="213" t="s">
        <v>1218</v>
      </c>
    </row>
    <row r="278" spans="1:3" ht="12.75" x14ac:dyDescent="0.2">
      <c r="A278" s="212">
        <v>542</v>
      </c>
      <c r="B278" s="213" t="s">
        <v>592</v>
      </c>
      <c r="C278" s="213" t="s">
        <v>1184</v>
      </c>
    </row>
    <row r="279" spans="1:3" ht="12.75" x14ac:dyDescent="0.2">
      <c r="A279" s="212">
        <v>166</v>
      </c>
      <c r="B279" s="213" t="s">
        <v>216</v>
      </c>
      <c r="C279" s="213" t="s">
        <v>1257</v>
      </c>
    </row>
    <row r="280" spans="1:3" ht="12.75" x14ac:dyDescent="0.2">
      <c r="A280" s="212">
        <v>165</v>
      </c>
      <c r="B280" s="213" t="s">
        <v>215</v>
      </c>
      <c r="C280" s="213" t="s">
        <v>1169</v>
      </c>
    </row>
    <row r="281" spans="1:3" ht="12.75" x14ac:dyDescent="0.2">
      <c r="A281" s="212">
        <v>463</v>
      </c>
      <c r="B281" s="213" t="s">
        <v>513</v>
      </c>
      <c r="C281" s="213" t="s">
        <v>1256</v>
      </c>
    </row>
    <row r="282" spans="1:3" ht="12.75" x14ac:dyDescent="0.2">
      <c r="A282" s="212">
        <v>108</v>
      </c>
      <c r="B282" s="213" t="s">
        <v>158</v>
      </c>
      <c r="C282" s="213" t="s">
        <v>1256</v>
      </c>
    </row>
    <row r="283" spans="1:3" ht="12.75" x14ac:dyDescent="0.2">
      <c r="A283" s="212">
        <v>510</v>
      </c>
      <c r="B283" s="213" t="s">
        <v>560</v>
      </c>
      <c r="C283" s="213" t="s">
        <v>1170</v>
      </c>
    </row>
    <row r="284" spans="1:3" ht="12.75" x14ac:dyDescent="0.2">
      <c r="A284" s="212">
        <v>345</v>
      </c>
      <c r="B284" s="213" t="s">
        <v>395</v>
      </c>
      <c r="C284" s="213" t="s">
        <v>1219</v>
      </c>
    </row>
    <row r="285" spans="1:3" ht="12.75" x14ac:dyDescent="0.2">
      <c r="A285" s="212">
        <v>549</v>
      </c>
      <c r="B285" s="213" t="s">
        <v>599</v>
      </c>
      <c r="C285" s="213" t="s">
        <v>1223</v>
      </c>
    </row>
    <row r="286" spans="1:3" ht="12.75" x14ac:dyDescent="0.2">
      <c r="A286" s="212">
        <v>506</v>
      </c>
      <c r="B286" s="213" t="s">
        <v>556</v>
      </c>
      <c r="C286" s="213" t="s">
        <v>1217</v>
      </c>
    </row>
    <row r="287" spans="1:3" ht="12.75" x14ac:dyDescent="0.2">
      <c r="A287" s="212">
        <v>264</v>
      </c>
      <c r="B287" s="213" t="s">
        <v>314</v>
      </c>
      <c r="C287" s="213" t="s">
        <v>1268</v>
      </c>
    </row>
    <row r="288" spans="1:3" ht="12.75" x14ac:dyDescent="0.2">
      <c r="A288" s="212">
        <v>667</v>
      </c>
      <c r="B288" s="213" t="s">
        <v>717</v>
      </c>
      <c r="C288" s="213" t="s">
        <v>921</v>
      </c>
    </row>
    <row r="289" spans="1:3" ht="12.75" x14ac:dyDescent="0.2">
      <c r="A289" s="212">
        <v>607</v>
      </c>
      <c r="B289" s="213" t="s">
        <v>657</v>
      </c>
      <c r="C289" s="213" t="s">
        <v>1180</v>
      </c>
    </row>
    <row r="290" spans="1:3" ht="12.75" x14ac:dyDescent="0.2">
      <c r="A290" s="212">
        <v>271</v>
      </c>
      <c r="B290" s="213" t="s">
        <v>321</v>
      </c>
      <c r="C290" s="213" t="s">
        <v>1247</v>
      </c>
    </row>
    <row r="291" spans="1:3" ht="12.75" x14ac:dyDescent="0.2">
      <c r="A291" s="212">
        <v>428</v>
      </c>
      <c r="B291" s="213" t="s">
        <v>478</v>
      </c>
      <c r="C291" s="213" t="s">
        <v>995</v>
      </c>
    </row>
    <row r="292" spans="1:3" ht="12.75" x14ac:dyDescent="0.2">
      <c r="A292" s="212">
        <v>270</v>
      </c>
      <c r="B292" s="213" t="s">
        <v>320</v>
      </c>
      <c r="C292" s="213" t="s">
        <v>1247</v>
      </c>
    </row>
    <row r="293" spans="1:3" ht="12.75" x14ac:dyDescent="0.2">
      <c r="A293" s="212">
        <v>294</v>
      </c>
      <c r="B293" s="213" t="s">
        <v>344</v>
      </c>
      <c r="C293" s="213" t="s">
        <v>1201</v>
      </c>
    </row>
    <row r="294" spans="1:3" ht="12.75" x14ac:dyDescent="0.2">
      <c r="A294" s="212">
        <v>448</v>
      </c>
      <c r="B294" s="213" t="s">
        <v>498</v>
      </c>
      <c r="C294" s="213" t="s">
        <v>1176</v>
      </c>
    </row>
    <row r="295" spans="1:3" ht="12.75" x14ac:dyDescent="0.2">
      <c r="A295" s="212">
        <v>272</v>
      </c>
      <c r="B295" s="213" t="s">
        <v>322</v>
      </c>
      <c r="C295" s="213" t="s">
        <v>1247</v>
      </c>
    </row>
    <row r="296" spans="1:3" ht="12.75" x14ac:dyDescent="0.2">
      <c r="A296" s="212">
        <v>249</v>
      </c>
      <c r="B296" s="213" t="s">
        <v>299</v>
      </c>
      <c r="C296" s="213" t="s">
        <v>1259</v>
      </c>
    </row>
    <row r="297" spans="1:3" ht="12.75" x14ac:dyDescent="0.2">
      <c r="A297" s="212">
        <v>457</v>
      </c>
      <c r="B297" s="213" t="s">
        <v>507</v>
      </c>
      <c r="C297" s="213" t="s">
        <v>1253</v>
      </c>
    </row>
    <row r="298" spans="1:3" ht="12.75" x14ac:dyDescent="0.2">
      <c r="A298" s="212">
        <v>370</v>
      </c>
      <c r="B298" s="213" t="s">
        <v>420</v>
      </c>
      <c r="C298" s="213" t="s">
        <v>1211</v>
      </c>
    </row>
    <row r="299" spans="1:3" ht="12.75" x14ac:dyDescent="0.2">
      <c r="A299" s="212">
        <v>404</v>
      </c>
      <c r="B299" s="213" t="s">
        <v>454</v>
      </c>
      <c r="C299" s="213" t="s">
        <v>1053</v>
      </c>
    </row>
    <row r="300" spans="1:3" ht="12.75" x14ac:dyDescent="0.2">
      <c r="A300" s="212">
        <v>405</v>
      </c>
      <c r="B300" s="213" t="s">
        <v>455</v>
      </c>
      <c r="C300" s="213" t="s">
        <v>1053</v>
      </c>
    </row>
    <row r="301" spans="1:3" ht="12.75" x14ac:dyDescent="0.2">
      <c r="A301" s="212">
        <v>68</v>
      </c>
      <c r="B301" s="213" t="s">
        <v>118</v>
      </c>
      <c r="C301" s="213" t="s">
        <v>887</v>
      </c>
    </row>
    <row r="302" spans="1:3" ht="12.75" x14ac:dyDescent="0.2">
      <c r="A302" s="212">
        <v>67</v>
      </c>
      <c r="B302" s="213" t="s">
        <v>117</v>
      </c>
      <c r="C302" s="213" t="s">
        <v>887</v>
      </c>
    </row>
    <row r="303" spans="1:3" ht="12.75" x14ac:dyDescent="0.2">
      <c r="A303" s="212">
        <v>66</v>
      </c>
      <c r="B303" s="213" t="s">
        <v>116</v>
      </c>
      <c r="C303" s="213" t="s">
        <v>887</v>
      </c>
    </row>
    <row r="304" spans="1:3" ht="12.75" x14ac:dyDescent="0.2">
      <c r="A304" s="212">
        <v>240</v>
      </c>
      <c r="B304" s="213" t="s">
        <v>290</v>
      </c>
      <c r="C304" s="213" t="s">
        <v>988</v>
      </c>
    </row>
    <row r="305" spans="1:3" ht="12.75" x14ac:dyDescent="0.2">
      <c r="A305" s="212">
        <v>219</v>
      </c>
      <c r="B305" s="213" t="s">
        <v>269</v>
      </c>
      <c r="C305" s="213" t="s">
        <v>1178</v>
      </c>
    </row>
    <row r="306" spans="1:3" ht="12.75" x14ac:dyDescent="0.2">
      <c r="A306" s="212">
        <v>129</v>
      </c>
      <c r="B306" s="213" t="s">
        <v>179</v>
      </c>
      <c r="C306" s="213" t="s">
        <v>1169</v>
      </c>
    </row>
    <row r="307" spans="1:3" ht="12.75" x14ac:dyDescent="0.2">
      <c r="A307" s="212">
        <v>126</v>
      </c>
      <c r="B307" s="213" t="s">
        <v>176</v>
      </c>
      <c r="C307" s="213" t="s">
        <v>988</v>
      </c>
    </row>
    <row r="308" spans="1:3" ht="12.75" x14ac:dyDescent="0.2">
      <c r="A308" s="212">
        <v>467</v>
      </c>
      <c r="B308" s="213" t="s">
        <v>517</v>
      </c>
      <c r="C308" s="213" t="s">
        <v>988</v>
      </c>
    </row>
    <row r="309" spans="1:3" ht="12.75" x14ac:dyDescent="0.2">
      <c r="A309" s="212">
        <v>81</v>
      </c>
      <c r="B309" s="213" t="s">
        <v>131</v>
      </c>
      <c r="C309" s="213" t="s">
        <v>1120</v>
      </c>
    </row>
    <row r="310" spans="1:3" ht="12.75" x14ac:dyDescent="0.2">
      <c r="A310" s="212">
        <v>82</v>
      </c>
      <c r="B310" s="213" t="s">
        <v>132</v>
      </c>
      <c r="C310" s="213" t="s">
        <v>1120</v>
      </c>
    </row>
    <row r="311" spans="1:3" ht="12.75" x14ac:dyDescent="0.2">
      <c r="A311" s="212">
        <v>462</v>
      </c>
      <c r="B311" s="213" t="s">
        <v>512</v>
      </c>
      <c r="C311" s="213" t="s">
        <v>1120</v>
      </c>
    </row>
    <row r="312" spans="1:3" ht="12.75" x14ac:dyDescent="0.2">
      <c r="A312" s="212">
        <v>296</v>
      </c>
      <c r="B312" s="213" t="s">
        <v>346</v>
      </c>
      <c r="C312" s="213" t="s">
        <v>1195</v>
      </c>
    </row>
    <row r="313" spans="1:3" ht="12.75" x14ac:dyDescent="0.2">
      <c r="A313" s="212">
        <v>687</v>
      </c>
      <c r="B313" s="213" t="s">
        <v>737</v>
      </c>
      <c r="C313" s="213" t="s">
        <v>1180</v>
      </c>
    </row>
    <row r="314" spans="1:3" ht="12.75" x14ac:dyDescent="0.2">
      <c r="A314" s="212">
        <v>473</v>
      </c>
      <c r="B314" s="213" t="s">
        <v>523</v>
      </c>
      <c r="C314" s="213" t="s">
        <v>904</v>
      </c>
    </row>
    <row r="315" spans="1:3" ht="12.75" x14ac:dyDescent="0.2">
      <c r="A315" s="212">
        <v>630</v>
      </c>
      <c r="B315" s="213" t="s">
        <v>680</v>
      </c>
      <c r="C315" s="213" t="s">
        <v>1178</v>
      </c>
    </row>
    <row r="316" spans="1:3" ht="12.75" x14ac:dyDescent="0.2">
      <c r="A316" s="212">
        <v>310</v>
      </c>
      <c r="B316" s="213" t="s">
        <v>360</v>
      </c>
      <c r="C316" s="213" t="s">
        <v>1187</v>
      </c>
    </row>
    <row r="317" spans="1:3" ht="12.75" x14ac:dyDescent="0.2">
      <c r="A317" s="212">
        <v>56</v>
      </c>
      <c r="B317" s="213" t="s">
        <v>106</v>
      </c>
      <c r="C317" s="213" t="s">
        <v>1199</v>
      </c>
    </row>
    <row r="318" spans="1:3" ht="12.75" x14ac:dyDescent="0.2">
      <c r="A318" s="212">
        <v>226</v>
      </c>
      <c r="B318" s="213" t="s">
        <v>276</v>
      </c>
      <c r="C318" s="213" t="s">
        <v>1253</v>
      </c>
    </row>
    <row r="319" spans="1:3" ht="12.75" x14ac:dyDescent="0.2">
      <c r="A319" s="212">
        <v>458</v>
      </c>
      <c r="B319" s="213" t="s">
        <v>508</v>
      </c>
      <c r="C319" s="213" t="s">
        <v>1253</v>
      </c>
    </row>
    <row r="320" spans="1:3" ht="12.75" x14ac:dyDescent="0.2">
      <c r="A320" s="212">
        <v>556</v>
      </c>
      <c r="B320" s="213" t="s">
        <v>606</v>
      </c>
      <c r="C320" s="213" t="s">
        <v>1219</v>
      </c>
    </row>
    <row r="321" spans="1:3" ht="12.75" x14ac:dyDescent="0.2">
      <c r="A321" s="212">
        <v>179</v>
      </c>
      <c r="B321" s="213" t="s">
        <v>229</v>
      </c>
      <c r="C321" s="213" t="s">
        <v>1191</v>
      </c>
    </row>
    <row r="322" spans="1:3" ht="12.75" x14ac:dyDescent="0.2">
      <c r="A322" s="212">
        <v>183</v>
      </c>
      <c r="B322" s="213" t="s">
        <v>233</v>
      </c>
      <c r="C322" s="213" t="s">
        <v>1190</v>
      </c>
    </row>
    <row r="323" spans="1:3" ht="12.75" x14ac:dyDescent="0.2">
      <c r="A323" s="212">
        <v>105</v>
      </c>
      <c r="B323" s="213" t="s">
        <v>155</v>
      </c>
      <c r="C323" s="213" t="s">
        <v>1227</v>
      </c>
    </row>
    <row r="324" spans="1:3" ht="12.75" x14ac:dyDescent="0.2">
      <c r="A324" s="212">
        <v>259</v>
      </c>
      <c r="B324" s="213" t="s">
        <v>309</v>
      </c>
      <c r="C324" s="213" t="s">
        <v>1167</v>
      </c>
    </row>
    <row r="325" spans="1:3" ht="12.75" x14ac:dyDescent="0.2">
      <c r="A325" s="212">
        <v>284</v>
      </c>
      <c r="B325" s="213" t="s">
        <v>334</v>
      </c>
      <c r="C325" s="213" t="s">
        <v>1168</v>
      </c>
    </row>
    <row r="326" spans="1:3" ht="12.75" x14ac:dyDescent="0.2">
      <c r="A326" s="212">
        <v>303</v>
      </c>
      <c r="B326" s="213" t="s">
        <v>353</v>
      </c>
      <c r="C326" s="213" t="s">
        <v>1195</v>
      </c>
    </row>
    <row r="327" spans="1:3" ht="12.75" x14ac:dyDescent="0.2">
      <c r="A327" s="212">
        <v>308</v>
      </c>
      <c r="B327" s="213" t="s">
        <v>358</v>
      </c>
      <c r="C327" s="213" t="s">
        <v>1143</v>
      </c>
    </row>
    <row r="328" spans="1:3" ht="12.75" x14ac:dyDescent="0.2">
      <c r="A328" s="212">
        <v>307</v>
      </c>
      <c r="B328" s="213" t="s">
        <v>357</v>
      </c>
      <c r="C328" s="213" t="s">
        <v>1143</v>
      </c>
    </row>
    <row r="329" spans="1:3" ht="12.75" x14ac:dyDescent="0.2">
      <c r="A329" s="212">
        <v>678</v>
      </c>
      <c r="B329" s="213" t="s">
        <v>728</v>
      </c>
      <c r="C329" s="213" t="s">
        <v>1170</v>
      </c>
    </row>
    <row r="330" spans="1:3" ht="12.75" x14ac:dyDescent="0.2">
      <c r="A330" s="212">
        <v>678</v>
      </c>
      <c r="B330" s="213" t="s">
        <v>728</v>
      </c>
      <c r="C330" s="213" t="s">
        <v>1269</v>
      </c>
    </row>
    <row r="331" spans="1:3" ht="12.75" x14ac:dyDescent="0.2">
      <c r="A331" s="212">
        <v>52</v>
      </c>
      <c r="B331" s="213" t="s">
        <v>102</v>
      </c>
      <c r="C331" s="213" t="s">
        <v>1168</v>
      </c>
    </row>
    <row r="332" spans="1:3" ht="12.75" x14ac:dyDescent="0.2">
      <c r="A332" s="212">
        <v>376</v>
      </c>
      <c r="B332" s="213" t="s">
        <v>426</v>
      </c>
      <c r="C332" s="213" t="s">
        <v>1251</v>
      </c>
    </row>
    <row r="333" spans="1:3" ht="12.75" x14ac:dyDescent="0.2">
      <c r="A333" s="212">
        <v>375</v>
      </c>
      <c r="B333" s="213" t="s">
        <v>425</v>
      </c>
      <c r="C333" s="213" t="s">
        <v>1251</v>
      </c>
    </row>
    <row r="334" spans="1:3" ht="12.75" x14ac:dyDescent="0.2">
      <c r="A334" s="212">
        <v>150</v>
      </c>
      <c r="B334" s="213" t="s">
        <v>200</v>
      </c>
      <c r="C334" s="213" t="s">
        <v>1168</v>
      </c>
    </row>
    <row r="335" spans="1:3" ht="12.75" x14ac:dyDescent="0.2">
      <c r="A335" s="212">
        <v>619</v>
      </c>
      <c r="B335" s="213" t="s">
        <v>669</v>
      </c>
      <c r="C335" s="213" t="s">
        <v>1202</v>
      </c>
    </row>
    <row r="336" spans="1:3" ht="12.75" x14ac:dyDescent="0.2">
      <c r="A336" s="212">
        <v>620</v>
      </c>
      <c r="B336" s="213" t="s">
        <v>670</v>
      </c>
      <c r="C336" s="213" t="s">
        <v>1202</v>
      </c>
    </row>
    <row r="337" spans="1:3" ht="12.75" x14ac:dyDescent="0.2">
      <c r="A337" s="212">
        <v>262</v>
      </c>
      <c r="B337" s="213" t="s">
        <v>312</v>
      </c>
      <c r="C337" s="213" t="s">
        <v>921</v>
      </c>
    </row>
    <row r="338" spans="1:3" ht="12.75" x14ac:dyDescent="0.2">
      <c r="A338" s="212">
        <v>350</v>
      </c>
      <c r="B338" s="213" t="s">
        <v>400</v>
      </c>
      <c r="C338" s="213" t="s">
        <v>975</v>
      </c>
    </row>
    <row r="339" spans="1:3" ht="12.75" x14ac:dyDescent="0.2">
      <c r="A339" s="212">
        <v>241</v>
      </c>
      <c r="B339" s="213" t="s">
        <v>291</v>
      </c>
      <c r="C339" s="213" t="s">
        <v>1190</v>
      </c>
    </row>
    <row r="340" spans="1:3" ht="12.75" x14ac:dyDescent="0.2">
      <c r="A340" s="212">
        <v>439</v>
      </c>
      <c r="B340" s="213" t="s">
        <v>489</v>
      </c>
      <c r="C340" s="213" t="s">
        <v>1200</v>
      </c>
    </row>
    <row r="341" spans="1:3" ht="12.75" x14ac:dyDescent="0.2">
      <c r="A341" s="212">
        <v>572</v>
      </c>
      <c r="B341" s="213" t="s">
        <v>622</v>
      </c>
      <c r="C341" s="213" t="s">
        <v>1235</v>
      </c>
    </row>
    <row r="342" spans="1:3" ht="12.75" x14ac:dyDescent="0.2">
      <c r="A342" s="212">
        <v>312</v>
      </c>
      <c r="B342" s="213" t="s">
        <v>362</v>
      </c>
      <c r="C342" s="213" t="s">
        <v>1188</v>
      </c>
    </row>
    <row r="343" spans="1:3" ht="12.75" x14ac:dyDescent="0.2">
      <c r="A343" s="212">
        <v>391</v>
      </c>
      <c r="B343" s="213" t="s">
        <v>441</v>
      </c>
      <c r="C343" s="213" t="s">
        <v>1257</v>
      </c>
    </row>
    <row r="344" spans="1:3" ht="12.75" x14ac:dyDescent="0.2">
      <c r="A344" s="212">
        <v>414</v>
      </c>
      <c r="B344" s="213" t="s">
        <v>464</v>
      </c>
      <c r="C344" s="213" t="s">
        <v>1163</v>
      </c>
    </row>
    <row r="345" spans="1:3" ht="12.75" x14ac:dyDescent="0.2">
      <c r="A345" s="212">
        <v>122</v>
      </c>
      <c r="B345" s="213" t="s">
        <v>172</v>
      </c>
      <c r="C345" s="213" t="s">
        <v>1200</v>
      </c>
    </row>
    <row r="346" spans="1:3" ht="12.75" x14ac:dyDescent="0.2">
      <c r="A346" s="212">
        <v>258</v>
      </c>
      <c r="B346" s="213" t="s">
        <v>308</v>
      </c>
      <c r="C346" s="213" t="s">
        <v>1167</v>
      </c>
    </row>
    <row r="347" spans="1:3" ht="12.75" x14ac:dyDescent="0.2">
      <c r="A347" s="212">
        <v>89</v>
      </c>
      <c r="B347" s="213" t="s">
        <v>139</v>
      </c>
      <c r="C347" s="213" t="s">
        <v>1241</v>
      </c>
    </row>
    <row r="348" spans="1:3" ht="12.75" x14ac:dyDescent="0.2">
      <c r="A348" s="212">
        <v>446</v>
      </c>
      <c r="B348" s="213" t="s">
        <v>496</v>
      </c>
      <c r="C348" s="213" t="s">
        <v>1243</v>
      </c>
    </row>
    <row r="349" spans="1:3" ht="12.75" x14ac:dyDescent="0.2">
      <c r="A349" s="212">
        <v>517</v>
      </c>
      <c r="B349" s="213" t="s">
        <v>567</v>
      </c>
      <c r="C349" s="213" t="s">
        <v>1143</v>
      </c>
    </row>
    <row r="350" spans="1:3" ht="12.75" x14ac:dyDescent="0.2">
      <c r="A350" s="212">
        <v>198</v>
      </c>
      <c r="B350" s="213" t="s">
        <v>248</v>
      </c>
      <c r="C350" s="213" t="s">
        <v>1170</v>
      </c>
    </row>
    <row r="351" spans="1:3" ht="12.75" x14ac:dyDescent="0.2">
      <c r="A351" s="212">
        <v>518</v>
      </c>
      <c r="B351" s="213" t="s">
        <v>568</v>
      </c>
      <c r="C351" s="213" t="s">
        <v>1143</v>
      </c>
    </row>
    <row r="352" spans="1:3" ht="12.75" x14ac:dyDescent="0.2">
      <c r="A352" s="212">
        <v>177</v>
      </c>
      <c r="B352" s="213" t="s">
        <v>227</v>
      </c>
      <c r="C352" s="213" t="s">
        <v>1245</v>
      </c>
    </row>
    <row r="353" spans="1:3" ht="12.75" x14ac:dyDescent="0.2">
      <c r="A353" s="212">
        <v>34</v>
      </c>
      <c r="B353" s="213" t="s">
        <v>84</v>
      </c>
      <c r="C353" s="213" t="s">
        <v>1195</v>
      </c>
    </row>
    <row r="354" spans="1:3" ht="12.75" x14ac:dyDescent="0.2">
      <c r="A354" s="212">
        <v>31</v>
      </c>
      <c r="B354" s="213" t="s">
        <v>81</v>
      </c>
      <c r="C354" s="213" t="s">
        <v>1195</v>
      </c>
    </row>
    <row r="355" spans="1:3" ht="12.75" x14ac:dyDescent="0.2">
      <c r="A355" s="212">
        <v>29</v>
      </c>
      <c r="B355" s="213" t="s">
        <v>79</v>
      </c>
      <c r="C355" s="213" t="s">
        <v>1171</v>
      </c>
    </row>
    <row r="356" spans="1:3" ht="12.75" x14ac:dyDescent="0.2">
      <c r="A356" s="212">
        <v>32</v>
      </c>
      <c r="B356" s="213" t="s">
        <v>82</v>
      </c>
      <c r="C356" s="213" t="s">
        <v>1171</v>
      </c>
    </row>
    <row r="357" spans="1:3" ht="12.75" x14ac:dyDescent="0.2">
      <c r="A357" s="212">
        <v>30</v>
      </c>
      <c r="B357" s="213" t="s">
        <v>80</v>
      </c>
      <c r="C357" s="213" t="s">
        <v>1171</v>
      </c>
    </row>
    <row r="358" spans="1:3" ht="12.75" x14ac:dyDescent="0.2">
      <c r="A358" s="212">
        <v>33</v>
      </c>
      <c r="B358" s="213" t="s">
        <v>83</v>
      </c>
      <c r="C358" s="213" t="s">
        <v>1171</v>
      </c>
    </row>
    <row r="359" spans="1:3" ht="12.75" x14ac:dyDescent="0.2">
      <c r="A359" s="212">
        <v>290</v>
      </c>
      <c r="B359" s="213" t="s">
        <v>340</v>
      </c>
      <c r="C359" s="213" t="s">
        <v>1217</v>
      </c>
    </row>
    <row r="360" spans="1:3" ht="12.75" x14ac:dyDescent="0.2">
      <c r="A360" s="212">
        <v>38</v>
      </c>
      <c r="B360" s="213" t="s">
        <v>88</v>
      </c>
      <c r="C360" s="213" t="s">
        <v>1203</v>
      </c>
    </row>
    <row r="361" spans="1:3" ht="12.75" x14ac:dyDescent="0.2">
      <c r="A361" s="212">
        <v>291</v>
      </c>
      <c r="B361" s="213" t="s">
        <v>341</v>
      </c>
      <c r="C361" s="213" t="s">
        <v>1180</v>
      </c>
    </row>
    <row r="362" spans="1:3" ht="12.75" x14ac:dyDescent="0.2">
      <c r="A362" s="212">
        <v>164</v>
      </c>
      <c r="B362" s="213" t="s">
        <v>214</v>
      </c>
      <c r="C362" s="213" t="s">
        <v>1163</v>
      </c>
    </row>
    <row r="363" spans="1:3" ht="12.75" x14ac:dyDescent="0.2">
      <c r="A363" s="212">
        <v>714</v>
      </c>
      <c r="B363" s="213" t="s">
        <v>764</v>
      </c>
      <c r="C363" s="213" t="s">
        <v>1143</v>
      </c>
    </row>
    <row r="364" spans="1:3" ht="12.75" x14ac:dyDescent="0.2">
      <c r="A364" s="212">
        <v>715</v>
      </c>
      <c r="B364" s="213" t="s">
        <v>765</v>
      </c>
      <c r="C364" s="213" t="s">
        <v>1143</v>
      </c>
    </row>
    <row r="365" spans="1:3" ht="12.75" x14ac:dyDescent="0.2">
      <c r="A365" s="212">
        <v>299</v>
      </c>
      <c r="B365" s="213" t="s">
        <v>349</v>
      </c>
      <c r="C365" s="213" t="s">
        <v>1225</v>
      </c>
    </row>
    <row r="366" spans="1:3" ht="12.75" x14ac:dyDescent="0.2">
      <c r="A366" s="212">
        <v>322</v>
      </c>
      <c r="B366" s="213" t="s">
        <v>372</v>
      </c>
      <c r="C366" s="213" t="s">
        <v>1247</v>
      </c>
    </row>
    <row r="367" spans="1:3" ht="12.75" x14ac:dyDescent="0.2">
      <c r="A367" s="212">
        <v>274</v>
      </c>
      <c r="B367" s="213" t="s">
        <v>324</v>
      </c>
      <c r="C367" s="213" t="s">
        <v>1173</v>
      </c>
    </row>
    <row r="368" spans="1:3" ht="12.75" x14ac:dyDescent="0.2">
      <c r="A368" s="212">
        <v>224</v>
      </c>
      <c r="B368" s="213" t="s">
        <v>274</v>
      </c>
      <c r="C368" s="213" t="s">
        <v>1230</v>
      </c>
    </row>
    <row r="369" spans="1:3" ht="12.75" x14ac:dyDescent="0.2">
      <c r="A369" s="212">
        <v>43</v>
      </c>
      <c r="B369" s="213" t="s">
        <v>93</v>
      </c>
      <c r="C369" s="213" t="s">
        <v>1217</v>
      </c>
    </row>
    <row r="370" spans="1:3" ht="12.75" x14ac:dyDescent="0.2">
      <c r="A370" s="212">
        <v>138</v>
      </c>
      <c r="B370" s="213" t="s">
        <v>188</v>
      </c>
      <c r="C370" s="213" t="s">
        <v>1178</v>
      </c>
    </row>
    <row r="371" spans="1:3" ht="12.75" x14ac:dyDescent="0.2">
      <c r="A371" s="212">
        <v>139</v>
      </c>
      <c r="B371" s="213" t="s">
        <v>189</v>
      </c>
      <c r="C371" s="213" t="s">
        <v>1178</v>
      </c>
    </row>
    <row r="372" spans="1:3" ht="12.75" x14ac:dyDescent="0.2">
      <c r="A372" s="212">
        <v>95</v>
      </c>
      <c r="B372" s="213" t="s">
        <v>145</v>
      </c>
      <c r="C372" s="213" t="s">
        <v>1178</v>
      </c>
    </row>
    <row r="373" spans="1:3" ht="12.75" x14ac:dyDescent="0.2">
      <c r="A373" s="212">
        <v>417</v>
      </c>
      <c r="B373" s="213" t="s">
        <v>467</v>
      </c>
      <c r="C373" s="213" t="s">
        <v>1188</v>
      </c>
    </row>
    <row r="374" spans="1:3" ht="12.75" x14ac:dyDescent="0.2">
      <c r="A374" s="212">
        <v>484</v>
      </c>
      <c r="B374" s="213" t="s">
        <v>534</v>
      </c>
      <c r="C374" s="213" t="s">
        <v>1143</v>
      </c>
    </row>
    <row r="375" spans="1:3" ht="12.75" x14ac:dyDescent="0.2">
      <c r="A375" s="212">
        <v>536</v>
      </c>
      <c r="B375" s="213" t="s">
        <v>586</v>
      </c>
      <c r="C375" s="213" t="s">
        <v>1175</v>
      </c>
    </row>
    <row r="376" spans="1:3" ht="12.75" x14ac:dyDescent="0.2">
      <c r="A376" s="212">
        <v>674</v>
      </c>
      <c r="B376" s="213" t="s">
        <v>724</v>
      </c>
      <c r="C376" s="213" t="s">
        <v>1201</v>
      </c>
    </row>
    <row r="377" spans="1:3" ht="12.75" x14ac:dyDescent="0.2">
      <c r="A377" s="212">
        <v>675</v>
      </c>
      <c r="B377" s="213" t="s">
        <v>725</v>
      </c>
      <c r="C377" s="213" t="s">
        <v>1201</v>
      </c>
    </row>
    <row r="378" spans="1:3" ht="12.75" x14ac:dyDescent="0.2">
      <c r="A378" s="212">
        <v>515</v>
      </c>
      <c r="B378" s="213" t="s">
        <v>565</v>
      </c>
      <c r="C378" s="213" t="s">
        <v>893</v>
      </c>
    </row>
    <row r="379" spans="1:3" ht="12.75" x14ac:dyDescent="0.2">
      <c r="A379" s="212">
        <v>511</v>
      </c>
      <c r="B379" s="213" t="s">
        <v>561</v>
      </c>
      <c r="C379" s="213" t="s">
        <v>1224</v>
      </c>
    </row>
    <row r="380" spans="1:3" ht="12.75" x14ac:dyDescent="0.2">
      <c r="A380" s="212">
        <v>513</v>
      </c>
      <c r="B380" s="213" t="s">
        <v>563</v>
      </c>
      <c r="C380" s="213" t="s">
        <v>867</v>
      </c>
    </row>
    <row r="381" spans="1:3" ht="12.75" x14ac:dyDescent="0.2">
      <c r="A381" s="212">
        <v>46</v>
      </c>
      <c r="B381" s="213" t="s">
        <v>96</v>
      </c>
      <c r="C381" s="213" t="s">
        <v>1167</v>
      </c>
    </row>
    <row r="382" spans="1:3" ht="12.75" x14ac:dyDescent="0.2">
      <c r="A382" s="212">
        <v>47</v>
      </c>
      <c r="B382" s="213" t="s">
        <v>97</v>
      </c>
      <c r="C382" s="213" t="s">
        <v>1167</v>
      </c>
    </row>
    <row r="383" spans="1:3" ht="12.75" x14ac:dyDescent="0.2">
      <c r="A383" s="212">
        <v>504</v>
      </c>
      <c r="B383" s="213" t="s">
        <v>554</v>
      </c>
      <c r="C383" s="213" t="s">
        <v>1120</v>
      </c>
    </row>
    <row r="384" spans="1:3" ht="12.75" x14ac:dyDescent="0.2">
      <c r="A384" s="212">
        <v>624</v>
      </c>
      <c r="B384" s="213" t="s">
        <v>674</v>
      </c>
      <c r="C384" s="213" t="s">
        <v>926</v>
      </c>
    </row>
    <row r="385" spans="1:3" ht="12.75" x14ac:dyDescent="0.2">
      <c r="A385" s="212">
        <v>279</v>
      </c>
      <c r="B385" s="213" t="s">
        <v>329</v>
      </c>
      <c r="C385" s="213" t="s">
        <v>1252</v>
      </c>
    </row>
    <row r="386" spans="1:3" ht="12.75" x14ac:dyDescent="0.2">
      <c r="A386" s="212">
        <v>53</v>
      </c>
      <c r="B386" s="213" t="s">
        <v>103</v>
      </c>
      <c r="C386" s="213" t="s">
        <v>1168</v>
      </c>
    </row>
    <row r="387" spans="1:3" ht="12.75" x14ac:dyDescent="0.2">
      <c r="A387" s="212">
        <v>548</v>
      </c>
      <c r="B387" s="213" t="s">
        <v>598</v>
      </c>
      <c r="C387" s="213" t="s">
        <v>1223</v>
      </c>
    </row>
    <row r="388" spans="1:3" ht="12.75" x14ac:dyDescent="0.2">
      <c r="A388" s="212">
        <v>231</v>
      </c>
      <c r="B388" s="213" t="s">
        <v>281</v>
      </c>
      <c r="C388" s="213" t="s">
        <v>1107</v>
      </c>
    </row>
    <row r="389" spans="1:3" ht="12.75" x14ac:dyDescent="0.2">
      <c r="A389" s="212">
        <v>708</v>
      </c>
      <c r="B389" s="213" t="s">
        <v>758</v>
      </c>
      <c r="C389" s="213" t="s">
        <v>1207</v>
      </c>
    </row>
    <row r="390" spans="1:3" ht="12.75" x14ac:dyDescent="0.2">
      <c r="A390" s="212">
        <v>172</v>
      </c>
      <c r="B390" s="213" t="s">
        <v>222</v>
      </c>
      <c r="C390" s="213" t="s">
        <v>1265</v>
      </c>
    </row>
    <row r="391" spans="1:3" ht="12.75" x14ac:dyDescent="0.2">
      <c r="A391" s="212">
        <v>18</v>
      </c>
      <c r="B391" s="213" t="s">
        <v>68</v>
      </c>
      <c r="C391" s="213" t="s">
        <v>1206</v>
      </c>
    </row>
    <row r="392" spans="1:3" ht="12.75" x14ac:dyDescent="0.2">
      <c r="A392" s="212">
        <v>17</v>
      </c>
      <c r="B392" s="213" t="s">
        <v>67</v>
      </c>
      <c r="C392" s="213" t="s">
        <v>1206</v>
      </c>
    </row>
    <row r="393" spans="1:3" ht="12.75" x14ac:dyDescent="0.2">
      <c r="A393" s="212">
        <v>16</v>
      </c>
      <c r="B393" s="213" t="s">
        <v>66</v>
      </c>
      <c r="C393" s="213" t="s">
        <v>1206</v>
      </c>
    </row>
    <row r="394" spans="1:3" ht="12.75" x14ac:dyDescent="0.2">
      <c r="A394" s="212">
        <v>519</v>
      </c>
      <c r="B394" s="213" t="s">
        <v>569</v>
      </c>
      <c r="C394" s="213" t="s">
        <v>1165</v>
      </c>
    </row>
    <row r="395" spans="1:3" ht="12.75" x14ac:dyDescent="0.2">
      <c r="A395" s="212">
        <v>25</v>
      </c>
      <c r="B395" s="213" t="s">
        <v>75</v>
      </c>
      <c r="C395" s="213" t="s">
        <v>1265</v>
      </c>
    </row>
    <row r="396" spans="1:3" ht="12.75" x14ac:dyDescent="0.2">
      <c r="A396" s="212">
        <v>221</v>
      </c>
      <c r="B396" s="213" t="s">
        <v>271</v>
      </c>
      <c r="C396" s="213" t="s">
        <v>904</v>
      </c>
    </row>
    <row r="397" spans="1:3" ht="12.75" x14ac:dyDescent="0.2">
      <c r="A397" s="212">
        <v>204</v>
      </c>
      <c r="B397" s="213" t="s">
        <v>254</v>
      </c>
      <c r="C397" s="213" t="s">
        <v>1184</v>
      </c>
    </row>
    <row r="398" spans="1:3" ht="12.75" x14ac:dyDescent="0.2">
      <c r="A398" s="212">
        <v>127</v>
      </c>
      <c r="B398" s="213" t="s">
        <v>177</v>
      </c>
      <c r="C398" s="213" t="s">
        <v>921</v>
      </c>
    </row>
    <row r="399" spans="1:3" ht="12.75" x14ac:dyDescent="0.2">
      <c r="A399" s="212">
        <v>393</v>
      </c>
      <c r="B399" s="213" t="s">
        <v>443</v>
      </c>
      <c r="C399" s="213" t="s">
        <v>1199</v>
      </c>
    </row>
    <row r="400" spans="1:3" ht="12.75" x14ac:dyDescent="0.2">
      <c r="A400" s="212">
        <v>311</v>
      </c>
      <c r="B400" s="213" t="s">
        <v>361</v>
      </c>
      <c r="C400" s="213" t="s">
        <v>1265</v>
      </c>
    </row>
    <row r="401" spans="1:3" ht="12.75" x14ac:dyDescent="0.2">
      <c r="A401" s="212">
        <v>186</v>
      </c>
      <c r="B401" s="213" t="s">
        <v>236</v>
      </c>
      <c r="C401" s="213" t="s">
        <v>1270</v>
      </c>
    </row>
    <row r="402" spans="1:3" ht="12.75" x14ac:dyDescent="0.2">
      <c r="A402" s="212">
        <v>60</v>
      </c>
      <c r="B402" s="213" t="s">
        <v>110</v>
      </c>
      <c r="C402" s="213" t="s">
        <v>1231</v>
      </c>
    </row>
    <row r="403" spans="1:3" ht="12.75" x14ac:dyDescent="0.2">
      <c r="A403" s="212">
        <v>61</v>
      </c>
      <c r="B403" s="213" t="s">
        <v>111</v>
      </c>
      <c r="C403" s="213" t="s">
        <v>1231</v>
      </c>
    </row>
    <row r="404" spans="1:3" ht="12.75" x14ac:dyDescent="0.2">
      <c r="A404" s="212">
        <v>62</v>
      </c>
      <c r="B404" s="213" t="s">
        <v>112</v>
      </c>
      <c r="C404" s="213" t="s">
        <v>1231</v>
      </c>
    </row>
    <row r="405" spans="1:3" ht="12.75" x14ac:dyDescent="0.2">
      <c r="A405" s="212">
        <v>77</v>
      </c>
      <c r="B405" s="213" t="s">
        <v>127</v>
      </c>
      <c r="C405" s="213" t="s">
        <v>979</v>
      </c>
    </row>
    <row r="406" spans="1:3" ht="12.75" x14ac:dyDescent="0.2">
      <c r="A406" s="212">
        <v>261</v>
      </c>
      <c r="B406" s="213" t="s">
        <v>311</v>
      </c>
      <c r="C406" s="213" t="s">
        <v>1169</v>
      </c>
    </row>
    <row r="407" spans="1:3" ht="12.75" x14ac:dyDescent="0.2">
      <c r="A407" s="212">
        <v>137</v>
      </c>
      <c r="B407" s="213" t="s">
        <v>187</v>
      </c>
      <c r="C407" s="213" t="s">
        <v>1120</v>
      </c>
    </row>
    <row r="408" spans="1:3" ht="12.75" x14ac:dyDescent="0.2">
      <c r="A408" s="212">
        <v>474</v>
      </c>
      <c r="B408" s="213" t="s">
        <v>524</v>
      </c>
      <c r="C408" s="213" t="s">
        <v>1120</v>
      </c>
    </row>
    <row r="409" spans="1:3" ht="12.75" x14ac:dyDescent="0.2">
      <c r="A409" s="212">
        <v>233</v>
      </c>
      <c r="B409" s="213" t="s">
        <v>283</v>
      </c>
      <c r="C409" s="213" t="s">
        <v>1120</v>
      </c>
    </row>
    <row r="410" spans="1:3" ht="12.75" x14ac:dyDescent="0.2">
      <c r="A410" s="212">
        <v>57</v>
      </c>
      <c r="B410" s="213" t="s">
        <v>107</v>
      </c>
      <c r="C410" s="213" t="s">
        <v>1199</v>
      </c>
    </row>
    <row r="411" spans="1:3" ht="12.75" x14ac:dyDescent="0.2">
      <c r="A411" s="212">
        <v>394</v>
      </c>
      <c r="B411" s="213" t="s">
        <v>444</v>
      </c>
      <c r="C411" s="213" t="s">
        <v>1199</v>
      </c>
    </row>
    <row r="412" spans="1:3" ht="12.75" x14ac:dyDescent="0.2">
      <c r="A412" s="212">
        <v>476</v>
      </c>
      <c r="B412" s="213" t="s">
        <v>526</v>
      </c>
      <c r="C412" s="213" t="s">
        <v>1225</v>
      </c>
    </row>
    <row r="413" spans="1:3" ht="12.75" x14ac:dyDescent="0.2">
      <c r="A413" s="212">
        <v>54</v>
      </c>
      <c r="B413" s="213" t="s">
        <v>104</v>
      </c>
      <c r="C413" s="213" t="s">
        <v>1231</v>
      </c>
    </row>
    <row r="414" spans="1:3" ht="12.75" x14ac:dyDescent="0.2">
      <c r="A414" s="212">
        <v>710</v>
      </c>
      <c r="B414" s="213" t="s">
        <v>760</v>
      </c>
      <c r="C414" s="213" t="s">
        <v>1214</v>
      </c>
    </row>
    <row r="415" spans="1:3" ht="12.75" x14ac:dyDescent="0.2">
      <c r="A415" s="212">
        <v>509</v>
      </c>
      <c r="B415" s="213" t="s">
        <v>559</v>
      </c>
      <c r="C415" s="213" t="s">
        <v>1170</v>
      </c>
    </row>
    <row r="416" spans="1:3" ht="12.75" x14ac:dyDescent="0.2">
      <c r="A416" s="212">
        <v>432</v>
      </c>
      <c r="B416" s="213" t="s">
        <v>482</v>
      </c>
      <c r="C416" s="213" t="s">
        <v>1199</v>
      </c>
    </row>
    <row r="417" spans="1:3" ht="12.75" x14ac:dyDescent="0.2">
      <c r="A417" s="212">
        <v>668</v>
      </c>
      <c r="B417" s="213" t="s">
        <v>718</v>
      </c>
      <c r="C417" s="213" t="s">
        <v>921</v>
      </c>
    </row>
    <row r="418" spans="1:3" ht="12.75" x14ac:dyDescent="0.2">
      <c r="A418" s="212">
        <v>195</v>
      </c>
      <c r="B418" s="213" t="s">
        <v>245</v>
      </c>
      <c r="C418" s="213" t="s">
        <v>1226</v>
      </c>
    </row>
    <row r="419" spans="1:3" ht="12.75" x14ac:dyDescent="0.2">
      <c r="A419" s="212">
        <v>651</v>
      </c>
      <c r="B419" s="213" t="s">
        <v>701</v>
      </c>
      <c r="C419" s="213" t="s">
        <v>1221</v>
      </c>
    </row>
    <row r="420" spans="1:3" ht="12.75" x14ac:dyDescent="0.2">
      <c r="A420" s="212">
        <v>211</v>
      </c>
      <c r="B420" s="213" t="s">
        <v>261</v>
      </c>
      <c r="C420" s="213" t="s">
        <v>1271</v>
      </c>
    </row>
    <row r="421" spans="1:3" ht="12.75" x14ac:dyDescent="0.2">
      <c r="A421" s="212">
        <v>26</v>
      </c>
      <c r="B421" s="213" t="s">
        <v>76</v>
      </c>
      <c r="C421" s="213" t="s">
        <v>1265</v>
      </c>
    </row>
    <row r="422" spans="1:3" ht="12.75" x14ac:dyDescent="0.2">
      <c r="A422" s="212">
        <v>280</v>
      </c>
      <c r="B422" s="213" t="s">
        <v>330</v>
      </c>
      <c r="C422" s="213" t="s">
        <v>1143</v>
      </c>
    </row>
    <row r="423" spans="1:3" ht="12.75" x14ac:dyDescent="0.2">
      <c r="A423" s="212">
        <v>409</v>
      </c>
      <c r="B423" s="213" t="s">
        <v>459</v>
      </c>
      <c r="C423" s="213" t="s">
        <v>1195</v>
      </c>
    </row>
    <row r="424" spans="1:3" ht="12.75" x14ac:dyDescent="0.2">
      <c r="A424" s="212">
        <v>78</v>
      </c>
      <c r="B424" s="213" t="s">
        <v>128</v>
      </c>
      <c r="C424" s="213" t="s">
        <v>979</v>
      </c>
    </row>
    <row r="425" spans="1:3" ht="12.75" x14ac:dyDescent="0.2">
      <c r="A425" s="212">
        <v>20</v>
      </c>
      <c r="B425" s="213" t="s">
        <v>70</v>
      </c>
      <c r="C425" s="213" t="s">
        <v>1171</v>
      </c>
    </row>
    <row r="426" spans="1:3" ht="12.75" x14ac:dyDescent="0.2">
      <c r="A426" s="212">
        <v>19</v>
      </c>
      <c r="B426" s="213" t="s">
        <v>69</v>
      </c>
      <c r="C426" s="213" t="s">
        <v>1171</v>
      </c>
    </row>
    <row r="427" spans="1:3" ht="12.75" x14ac:dyDescent="0.2">
      <c r="A427" s="212">
        <v>369</v>
      </c>
      <c r="B427" s="213" t="s">
        <v>419</v>
      </c>
      <c r="C427" s="213" t="s">
        <v>1233</v>
      </c>
    </row>
    <row r="428" spans="1:3" ht="12.75" x14ac:dyDescent="0.2">
      <c r="A428" s="212">
        <v>223</v>
      </c>
      <c r="B428" s="213" t="s">
        <v>273</v>
      </c>
      <c r="C428" s="213" t="s">
        <v>1230</v>
      </c>
    </row>
    <row r="429" spans="1:3" ht="12.75" x14ac:dyDescent="0.2">
      <c r="A429" s="212">
        <v>579</v>
      </c>
      <c r="B429" s="213" t="s">
        <v>629</v>
      </c>
      <c r="C429" s="213" t="s">
        <v>1220</v>
      </c>
    </row>
    <row r="430" spans="1:3" ht="12.75" x14ac:dyDescent="0.2">
      <c r="A430" s="212">
        <v>112</v>
      </c>
      <c r="B430" s="213" t="s">
        <v>162</v>
      </c>
      <c r="C430" s="213" t="s">
        <v>1202</v>
      </c>
    </row>
    <row r="431" spans="1:3" ht="12.75" x14ac:dyDescent="0.2">
      <c r="A431" s="212">
        <v>111</v>
      </c>
      <c r="B431" s="213" t="s">
        <v>161</v>
      </c>
      <c r="C431" s="213" t="s">
        <v>1202</v>
      </c>
    </row>
    <row r="432" spans="1:3" ht="12.75" x14ac:dyDescent="0.2">
      <c r="A432" s="212">
        <v>464</v>
      </c>
      <c r="B432" s="213" t="s">
        <v>514</v>
      </c>
      <c r="C432" s="213" t="s">
        <v>1202</v>
      </c>
    </row>
    <row r="433" spans="1:3" ht="12.75" x14ac:dyDescent="0.2">
      <c r="A433" s="212">
        <v>447</v>
      </c>
      <c r="B433" s="213" t="s">
        <v>497</v>
      </c>
      <c r="C433" s="213" t="s">
        <v>1170</v>
      </c>
    </row>
    <row r="434" spans="1:3" ht="12.75" x14ac:dyDescent="0.2">
      <c r="A434" s="212">
        <v>524</v>
      </c>
      <c r="B434" s="213" t="s">
        <v>574</v>
      </c>
      <c r="C434" s="213" t="s">
        <v>1225</v>
      </c>
    </row>
    <row r="435" spans="1:3" ht="12.75" x14ac:dyDescent="0.2">
      <c r="A435" s="212">
        <v>315</v>
      </c>
      <c r="B435" s="213" t="s">
        <v>365</v>
      </c>
      <c r="C435" s="213" t="s">
        <v>1223</v>
      </c>
    </row>
    <row r="436" spans="1:3" ht="12.75" x14ac:dyDescent="0.2">
      <c r="A436" s="212">
        <v>407</v>
      </c>
      <c r="B436" s="213" t="s">
        <v>457</v>
      </c>
      <c r="C436" s="213" t="s">
        <v>1200</v>
      </c>
    </row>
    <row r="437" spans="1:3" ht="12.75" x14ac:dyDescent="0.2">
      <c r="A437" s="212">
        <v>627</v>
      </c>
      <c r="B437" s="213" t="s">
        <v>677</v>
      </c>
      <c r="C437" s="213" t="s">
        <v>1171</v>
      </c>
    </row>
    <row r="438" spans="1:3" ht="12.75" x14ac:dyDescent="0.2">
      <c r="A438" s="212">
        <v>302</v>
      </c>
      <c r="B438" s="213" t="s">
        <v>352</v>
      </c>
      <c r="C438" s="213" t="s">
        <v>1170</v>
      </c>
    </row>
    <row r="439" spans="1:3" ht="12.75" x14ac:dyDescent="0.2">
      <c r="A439" s="212">
        <v>373</v>
      </c>
      <c r="B439" s="213" t="s">
        <v>423</v>
      </c>
      <c r="C439" s="213" t="s">
        <v>921</v>
      </c>
    </row>
    <row r="440" spans="1:3" ht="12.75" x14ac:dyDescent="0.2">
      <c r="A440" s="212">
        <v>551</v>
      </c>
      <c r="B440" s="213" t="s">
        <v>601</v>
      </c>
      <c r="C440" s="213" t="s">
        <v>1179</v>
      </c>
    </row>
    <row r="441" spans="1:3" ht="12.75" x14ac:dyDescent="0.2">
      <c r="A441" s="212">
        <v>27</v>
      </c>
      <c r="B441" s="213" t="s">
        <v>77</v>
      </c>
      <c r="C441" s="213" t="s">
        <v>1113</v>
      </c>
    </row>
    <row r="442" spans="1:3" ht="12.75" x14ac:dyDescent="0.2">
      <c r="A442" s="212">
        <v>28</v>
      </c>
      <c r="B442" s="213" t="s">
        <v>78</v>
      </c>
      <c r="C442" s="213" t="s">
        <v>1113</v>
      </c>
    </row>
    <row r="443" spans="1:3" ht="12.75" x14ac:dyDescent="0.2">
      <c r="A443" s="212">
        <v>539</v>
      </c>
      <c r="B443" s="213" t="s">
        <v>589</v>
      </c>
      <c r="C443" s="213" t="s">
        <v>1183</v>
      </c>
    </row>
    <row r="444" spans="1:3" ht="12.75" x14ac:dyDescent="0.2">
      <c r="A444" s="212">
        <v>586</v>
      </c>
      <c r="B444" s="213" t="s">
        <v>636</v>
      </c>
      <c r="C444" s="213" t="s">
        <v>915</v>
      </c>
    </row>
    <row r="445" spans="1:3" ht="12.75" x14ac:dyDescent="0.2">
      <c r="A445" s="212">
        <v>664</v>
      </c>
      <c r="B445" s="213" t="s">
        <v>714</v>
      </c>
      <c r="C445" s="213" t="s">
        <v>1172</v>
      </c>
    </row>
    <row r="446" spans="1:3" ht="12.75" x14ac:dyDescent="0.2">
      <c r="A446" s="212">
        <v>254</v>
      </c>
      <c r="B446" s="213" t="s">
        <v>304</v>
      </c>
      <c r="C446" s="213" t="s">
        <v>1198</v>
      </c>
    </row>
    <row r="447" spans="1:3" ht="12.75" x14ac:dyDescent="0.2">
      <c r="A447" s="212">
        <v>212</v>
      </c>
      <c r="B447" s="213" t="s">
        <v>262</v>
      </c>
      <c r="C447" s="213" t="s">
        <v>1251</v>
      </c>
    </row>
    <row r="448" spans="1:3" ht="12.75" x14ac:dyDescent="0.2">
      <c r="A448" s="212">
        <v>545</v>
      </c>
      <c r="B448" s="213" t="s">
        <v>595</v>
      </c>
      <c r="C448" s="213" t="s">
        <v>953</v>
      </c>
    </row>
    <row r="449" spans="1:3" ht="12.75" x14ac:dyDescent="0.2">
      <c r="A449" s="212">
        <v>560</v>
      </c>
      <c r="B449" s="213" t="s">
        <v>610</v>
      </c>
      <c r="C449" s="213" t="s">
        <v>1271</v>
      </c>
    </row>
    <row r="450" spans="1:3" ht="12.75" x14ac:dyDescent="0.2">
      <c r="A450" s="212">
        <v>559</v>
      </c>
      <c r="B450" s="213" t="s">
        <v>609</v>
      </c>
      <c r="C450" s="213" t="s">
        <v>1271</v>
      </c>
    </row>
    <row r="451" spans="1:3" ht="12.75" x14ac:dyDescent="0.2">
      <c r="A451" s="212">
        <v>123</v>
      </c>
      <c r="B451" s="213" t="s">
        <v>173</v>
      </c>
      <c r="C451" s="213" t="s">
        <v>887</v>
      </c>
    </row>
    <row r="452" spans="1:3" ht="12.75" x14ac:dyDescent="0.2">
      <c r="A452" s="212">
        <v>117</v>
      </c>
      <c r="B452" s="213" t="s">
        <v>167</v>
      </c>
      <c r="C452" s="213" t="s">
        <v>1167</v>
      </c>
    </row>
    <row r="453" spans="1:3" ht="12.75" x14ac:dyDescent="0.2">
      <c r="A453" s="212">
        <v>119</v>
      </c>
      <c r="B453" s="213" t="s">
        <v>169</v>
      </c>
      <c r="C453" s="213" t="s">
        <v>1265</v>
      </c>
    </row>
    <row r="454" spans="1:3" ht="12.75" x14ac:dyDescent="0.2">
      <c r="A454" s="212">
        <v>364</v>
      </c>
      <c r="B454" s="213" t="s">
        <v>414</v>
      </c>
      <c r="C454" s="213" t="s">
        <v>1232</v>
      </c>
    </row>
    <row r="455" spans="1:3" ht="12.75" x14ac:dyDescent="0.2">
      <c r="A455" s="212">
        <v>273</v>
      </c>
      <c r="B455" s="213" t="s">
        <v>323</v>
      </c>
      <c r="C455" s="213" t="s">
        <v>1173</v>
      </c>
    </row>
    <row r="456" spans="1:3" ht="12.75" x14ac:dyDescent="0.2">
      <c r="A456" s="212">
        <v>86</v>
      </c>
      <c r="B456" s="213" t="s">
        <v>136</v>
      </c>
      <c r="C456" s="213" t="s">
        <v>1229</v>
      </c>
    </row>
    <row r="457" spans="1:3" ht="12.75" x14ac:dyDescent="0.2">
      <c r="A457" s="212">
        <v>537</v>
      </c>
      <c r="B457" s="213" t="s">
        <v>587</v>
      </c>
      <c r="C457" s="213" t="s">
        <v>1175</v>
      </c>
    </row>
    <row r="458" spans="1:3" ht="12.75" x14ac:dyDescent="0.2">
      <c r="A458" s="212">
        <v>161</v>
      </c>
      <c r="B458" s="213" t="s">
        <v>211</v>
      </c>
      <c r="C458" s="213" t="s">
        <v>1213</v>
      </c>
    </row>
    <row r="459" spans="1:3" ht="12.75" x14ac:dyDescent="0.2">
      <c r="A459" s="212">
        <v>336</v>
      </c>
      <c r="B459" s="213" t="s">
        <v>386</v>
      </c>
      <c r="C459" s="213" t="s">
        <v>1180</v>
      </c>
    </row>
    <row r="460" spans="1:3" ht="12.75" x14ac:dyDescent="0.2">
      <c r="A460" s="212">
        <v>540</v>
      </c>
      <c r="B460" s="213" t="s">
        <v>590</v>
      </c>
      <c r="C460" s="213" t="s">
        <v>1184</v>
      </c>
    </row>
    <row r="461" spans="1:3" ht="12.75" x14ac:dyDescent="0.2">
      <c r="A461" s="212">
        <v>319</v>
      </c>
      <c r="B461" s="213" t="s">
        <v>369</v>
      </c>
      <c r="C461" s="213" t="s">
        <v>953</v>
      </c>
    </row>
    <row r="462" spans="1:3" ht="12.75" x14ac:dyDescent="0.2">
      <c r="A462" s="212">
        <v>372</v>
      </c>
      <c r="B462" s="213" t="s">
        <v>422</v>
      </c>
      <c r="C462" s="213" t="s">
        <v>1184</v>
      </c>
    </row>
    <row r="463" spans="1:3" ht="12.75" x14ac:dyDescent="0.2">
      <c r="A463" s="212">
        <v>90</v>
      </c>
      <c r="B463" s="213" t="s">
        <v>140</v>
      </c>
      <c r="C463" s="213" t="s">
        <v>1184</v>
      </c>
    </row>
    <row r="464" spans="1:3" ht="12.75" x14ac:dyDescent="0.2">
      <c r="A464" s="212">
        <v>422</v>
      </c>
      <c r="B464" s="213" t="s">
        <v>472</v>
      </c>
      <c r="C464" s="213" t="s">
        <v>1225</v>
      </c>
    </row>
    <row r="465" spans="1:3" ht="12.75" x14ac:dyDescent="0.2">
      <c r="A465" s="212">
        <v>616</v>
      </c>
      <c r="B465" s="213" t="s">
        <v>666</v>
      </c>
      <c r="C465" s="213" t="s">
        <v>1184</v>
      </c>
    </row>
    <row r="466" spans="1:3" ht="12.75" x14ac:dyDescent="0.2">
      <c r="A466" s="212">
        <v>410</v>
      </c>
      <c r="B466" s="213" t="s">
        <v>460</v>
      </c>
      <c r="C466" s="213" t="s">
        <v>1234</v>
      </c>
    </row>
    <row r="467" spans="1:3" ht="12.75" x14ac:dyDescent="0.2">
      <c r="A467" s="212">
        <v>275</v>
      </c>
      <c r="B467" s="213" t="s">
        <v>325</v>
      </c>
      <c r="C467" s="213" t="s">
        <v>1173</v>
      </c>
    </row>
    <row r="468" spans="1:3" ht="12.75" x14ac:dyDescent="0.2">
      <c r="A468" s="212">
        <v>403</v>
      </c>
      <c r="B468" s="213" t="s">
        <v>453</v>
      </c>
      <c r="C468" s="213" t="s">
        <v>1053</v>
      </c>
    </row>
    <row r="469" spans="1:3" ht="12.75" x14ac:dyDescent="0.2">
      <c r="A469" s="212">
        <v>285</v>
      </c>
      <c r="B469" s="213" t="s">
        <v>335</v>
      </c>
      <c r="C469" s="213" t="s">
        <v>1268</v>
      </c>
    </row>
    <row r="470" spans="1:3" ht="12.75" x14ac:dyDescent="0.2">
      <c r="A470" s="212">
        <v>213</v>
      </c>
      <c r="B470" s="213" t="s">
        <v>263</v>
      </c>
      <c r="C470" s="213" t="s">
        <v>1249</v>
      </c>
    </row>
    <row r="471" spans="1:3" ht="12.75" x14ac:dyDescent="0.2">
      <c r="A471" s="212">
        <v>353</v>
      </c>
      <c r="B471" s="213" t="s">
        <v>403</v>
      </c>
      <c r="C471" s="213" t="s">
        <v>1212</v>
      </c>
    </row>
    <row r="472" spans="1:3" ht="12.75" x14ac:dyDescent="0.2">
      <c r="A472" s="212">
        <v>561</v>
      </c>
      <c r="B472" s="213" t="s">
        <v>611</v>
      </c>
      <c r="C472" s="213" t="s">
        <v>1163</v>
      </c>
    </row>
    <row r="473" spans="1:3" ht="12.75" x14ac:dyDescent="0.2">
      <c r="A473" s="212">
        <v>516</v>
      </c>
      <c r="B473" s="213" t="s">
        <v>566</v>
      </c>
      <c r="C473" s="213" t="s">
        <v>893</v>
      </c>
    </row>
    <row r="474" spans="1:3" ht="12.75" x14ac:dyDescent="0.2">
      <c r="A474" s="212">
        <v>512</v>
      </c>
      <c r="B474" s="213" t="s">
        <v>562</v>
      </c>
      <c r="C474" s="213" t="s">
        <v>1224</v>
      </c>
    </row>
    <row r="475" spans="1:3" ht="12.75" x14ac:dyDescent="0.2">
      <c r="A475" s="212">
        <v>514</v>
      </c>
      <c r="B475" s="213" t="s">
        <v>564</v>
      </c>
      <c r="C475" s="213" t="s">
        <v>867</v>
      </c>
    </row>
    <row r="476" spans="1:3" ht="12.75" x14ac:dyDescent="0.2">
      <c r="A476" s="212">
        <v>227</v>
      </c>
      <c r="B476" s="213" t="s">
        <v>277</v>
      </c>
      <c r="C476" s="213" t="s">
        <v>1178</v>
      </c>
    </row>
    <row r="477" spans="1:3" ht="12.75" x14ac:dyDescent="0.2">
      <c r="A477" s="212">
        <v>672</v>
      </c>
      <c r="B477" s="213" t="s">
        <v>722</v>
      </c>
      <c r="C477" s="213" t="s">
        <v>1264</v>
      </c>
    </row>
    <row r="478" spans="1:3" ht="12.75" x14ac:dyDescent="0.2">
      <c r="A478" s="212">
        <v>188</v>
      </c>
      <c r="B478" s="213" t="s">
        <v>238</v>
      </c>
      <c r="C478" s="213" t="s">
        <v>1180</v>
      </c>
    </row>
    <row r="479" spans="1:3" ht="12.75" x14ac:dyDescent="0.2">
      <c r="A479" s="212">
        <v>300</v>
      </c>
      <c r="B479" s="213" t="s">
        <v>350</v>
      </c>
      <c r="C479" s="213" t="s">
        <v>1166</v>
      </c>
    </row>
    <row r="480" spans="1:3" ht="12.75" x14ac:dyDescent="0.2">
      <c r="A480" s="212">
        <v>451</v>
      </c>
      <c r="B480" s="213" t="s">
        <v>501</v>
      </c>
      <c r="C480" s="213" t="s">
        <v>1242</v>
      </c>
    </row>
    <row r="481" spans="1:3" ht="12.75" x14ac:dyDescent="0.2">
      <c r="A481" s="212">
        <v>435</v>
      </c>
      <c r="B481" s="213" t="s">
        <v>485</v>
      </c>
      <c r="C481" s="213" t="s">
        <v>1242</v>
      </c>
    </row>
    <row r="482" spans="1:3" ht="12.75" x14ac:dyDescent="0.2">
      <c r="A482" s="212">
        <v>705</v>
      </c>
      <c r="B482" s="213" t="s">
        <v>755</v>
      </c>
      <c r="C482" s="213" t="s">
        <v>1185</v>
      </c>
    </row>
    <row r="483" spans="1:3" ht="12.75" x14ac:dyDescent="0.2">
      <c r="A483" s="212">
        <v>80</v>
      </c>
      <c r="B483" s="213" t="s">
        <v>130</v>
      </c>
      <c r="C483" s="213" t="s">
        <v>1220</v>
      </c>
    </row>
    <row r="484" spans="1:3" ht="12.75" x14ac:dyDescent="0.2">
      <c r="A484" s="212">
        <v>199</v>
      </c>
      <c r="B484" s="213" t="s">
        <v>249</v>
      </c>
      <c r="C484" s="213" t="s">
        <v>1220</v>
      </c>
    </row>
    <row r="485" spans="1:3" ht="12.75" x14ac:dyDescent="0.2">
      <c r="A485" s="212">
        <v>79</v>
      </c>
      <c r="B485" s="213" t="s">
        <v>129</v>
      </c>
      <c r="C485" s="213" t="s">
        <v>1220</v>
      </c>
    </row>
    <row r="486" spans="1:3" ht="12.75" x14ac:dyDescent="0.2">
      <c r="A486" s="212">
        <v>218</v>
      </c>
      <c r="B486" s="213" t="s">
        <v>268</v>
      </c>
      <c r="C486" s="213" t="s">
        <v>1178</v>
      </c>
    </row>
    <row r="487" spans="1:3" ht="12.75" x14ac:dyDescent="0.2">
      <c r="A487" s="212">
        <v>685</v>
      </c>
      <c r="B487" s="213" t="s">
        <v>735</v>
      </c>
      <c r="C487" s="213" t="s">
        <v>1198</v>
      </c>
    </row>
    <row r="488" spans="1:3" ht="12.75" x14ac:dyDescent="0.2">
      <c r="A488" s="212">
        <v>235</v>
      </c>
      <c r="B488" s="213" t="s">
        <v>285</v>
      </c>
      <c r="C488" s="213" t="s">
        <v>1230</v>
      </c>
    </row>
    <row r="489" spans="1:3" ht="12.75" x14ac:dyDescent="0.2">
      <c r="A489" s="212">
        <v>238</v>
      </c>
      <c r="B489" s="213" t="s">
        <v>288</v>
      </c>
      <c r="C489" s="213" t="s">
        <v>1211</v>
      </c>
    </row>
    <row r="490" spans="1:3" ht="12.75" x14ac:dyDescent="0.2">
      <c r="A490" s="212">
        <v>215</v>
      </c>
      <c r="B490" s="213" t="s">
        <v>265</v>
      </c>
      <c r="C490" s="213" t="s">
        <v>1173</v>
      </c>
    </row>
    <row r="491" spans="1:3" ht="12.75" x14ac:dyDescent="0.2">
      <c r="A491" s="212">
        <v>143</v>
      </c>
      <c r="B491" s="213" t="s">
        <v>193</v>
      </c>
      <c r="C491" s="213" t="s">
        <v>1243</v>
      </c>
    </row>
    <row r="492" spans="1:3" ht="12.75" x14ac:dyDescent="0.2">
      <c r="A492" s="212">
        <v>361</v>
      </c>
      <c r="B492" s="213" t="s">
        <v>411</v>
      </c>
      <c r="C492" s="213" t="s">
        <v>1230</v>
      </c>
    </row>
    <row r="493" spans="1:3" ht="12.75" x14ac:dyDescent="0.2">
      <c r="A493" s="212">
        <v>459</v>
      </c>
      <c r="B493" s="213" t="s">
        <v>509</v>
      </c>
      <c r="C493" s="213" t="s">
        <v>1234</v>
      </c>
    </row>
    <row r="494" spans="1:3" ht="12.75" x14ac:dyDescent="0.2">
      <c r="A494" s="212">
        <v>209</v>
      </c>
      <c r="B494" s="213" t="s">
        <v>259</v>
      </c>
      <c r="C494" s="213" t="s">
        <v>1169</v>
      </c>
    </row>
    <row r="495" spans="1:3" ht="12.75" x14ac:dyDescent="0.2">
      <c r="A495" s="212">
        <v>577</v>
      </c>
      <c r="B495" s="213" t="s">
        <v>627</v>
      </c>
      <c r="C495" s="213" t="s">
        <v>1220</v>
      </c>
    </row>
    <row r="496" spans="1:3" ht="12.75" x14ac:dyDescent="0.2">
      <c r="A496" s="212">
        <v>21</v>
      </c>
      <c r="B496" s="213" t="s">
        <v>71</v>
      </c>
      <c r="C496" s="213" t="s">
        <v>1208</v>
      </c>
    </row>
    <row r="497" spans="1:3" ht="12.75" x14ac:dyDescent="0.2">
      <c r="A497" s="212">
        <v>665</v>
      </c>
      <c r="B497" s="213" t="s">
        <v>715</v>
      </c>
      <c r="C497" s="213" t="s">
        <v>1172</v>
      </c>
    </row>
    <row r="498" spans="1:3" ht="12.75" x14ac:dyDescent="0.2">
      <c r="A498" s="212">
        <v>363</v>
      </c>
      <c r="B498" s="213" t="s">
        <v>413</v>
      </c>
      <c r="C498" s="213" t="s">
        <v>1232</v>
      </c>
    </row>
    <row r="499" spans="1:3" ht="12.75" x14ac:dyDescent="0.2">
      <c r="A499" s="212">
        <v>167</v>
      </c>
      <c r="B499" s="213" t="s">
        <v>217</v>
      </c>
      <c r="C499" s="213" t="s">
        <v>1208</v>
      </c>
    </row>
    <row r="500" spans="1:3" ht="12.75" x14ac:dyDescent="0.2">
      <c r="A500" s="212">
        <v>327</v>
      </c>
      <c r="B500" s="213" t="s">
        <v>377</v>
      </c>
      <c r="C500" s="213" t="s">
        <v>1249</v>
      </c>
    </row>
    <row r="501" spans="1:3" ht="12.75" x14ac:dyDescent="0.2">
      <c r="A501" s="212">
        <v>442</v>
      </c>
      <c r="B501" s="213" t="s">
        <v>492</v>
      </c>
      <c r="C501" s="213" t="s">
        <v>1180</v>
      </c>
    </row>
    <row r="502" spans="1:3" ht="12.75" x14ac:dyDescent="0.2">
      <c r="A502" s="212">
        <v>325</v>
      </c>
      <c r="B502" s="213" t="s">
        <v>375</v>
      </c>
      <c r="C502" s="213" t="s">
        <v>1243</v>
      </c>
    </row>
    <row r="503" spans="1:3" ht="12.75" x14ac:dyDescent="0.2">
      <c r="A503" s="212">
        <v>682</v>
      </c>
      <c r="B503" s="213" t="s">
        <v>732</v>
      </c>
      <c r="C503" s="213" t="s">
        <v>1197</v>
      </c>
    </row>
    <row r="504" spans="1:3" ht="12.75" x14ac:dyDescent="0.2">
      <c r="A504" s="212">
        <v>7</v>
      </c>
      <c r="B504" s="213" t="s">
        <v>58</v>
      </c>
      <c r="C504" s="213" t="s">
        <v>1252</v>
      </c>
    </row>
    <row r="505" spans="1:3" ht="12.75" x14ac:dyDescent="0.2">
      <c r="A505" s="212">
        <v>234</v>
      </c>
      <c r="B505" s="213" t="s">
        <v>284</v>
      </c>
      <c r="C505" s="213" t="s">
        <v>1190</v>
      </c>
    </row>
    <row r="506" spans="1:3" ht="12.75" x14ac:dyDescent="0.2">
      <c r="A506" s="212">
        <v>398</v>
      </c>
      <c r="B506" s="213" t="s">
        <v>448</v>
      </c>
      <c r="C506" s="213" t="s">
        <v>1202</v>
      </c>
    </row>
    <row r="507" spans="1:3" ht="12.75" x14ac:dyDescent="0.2">
      <c r="A507" s="212">
        <v>397</v>
      </c>
      <c r="B507" s="213" t="s">
        <v>447</v>
      </c>
      <c r="C507" s="213" t="s">
        <v>1202</v>
      </c>
    </row>
    <row r="508" spans="1:3" ht="12.75" x14ac:dyDescent="0.2">
      <c r="A508" s="212">
        <v>396</v>
      </c>
      <c r="B508" s="213" t="s">
        <v>446</v>
      </c>
      <c r="C508" s="213" t="s">
        <v>1202</v>
      </c>
    </row>
    <row r="509" spans="1:3" ht="12.75" x14ac:dyDescent="0.2">
      <c r="A509" s="212">
        <v>121</v>
      </c>
      <c r="B509" s="213" t="s">
        <v>171</v>
      </c>
      <c r="C509" s="213" t="s">
        <v>1120</v>
      </c>
    </row>
    <row r="510" spans="1:3" ht="12.75" x14ac:dyDescent="0.2">
      <c r="A510" s="212">
        <v>120</v>
      </c>
      <c r="B510" s="213" t="s">
        <v>170</v>
      </c>
      <c r="C510" s="213" t="s">
        <v>1120</v>
      </c>
    </row>
    <row r="511" spans="1:3" ht="12.75" x14ac:dyDescent="0.2">
      <c r="A511" s="212">
        <v>208</v>
      </c>
      <c r="B511" s="213" t="s">
        <v>258</v>
      </c>
      <c r="C511" s="213" t="s">
        <v>1195</v>
      </c>
    </row>
    <row r="512" spans="1:3" ht="12.75" x14ac:dyDescent="0.2">
      <c r="A512" s="212">
        <v>508</v>
      </c>
      <c r="B512" s="213" t="s">
        <v>558</v>
      </c>
      <c r="C512" s="213" t="s">
        <v>1201</v>
      </c>
    </row>
    <row r="513" spans="1:3" ht="12.75" x14ac:dyDescent="0.2">
      <c r="A513" s="212">
        <v>618</v>
      </c>
      <c r="B513" s="213" t="s">
        <v>668</v>
      </c>
      <c r="C513" s="213" t="s">
        <v>1107</v>
      </c>
    </row>
    <row r="514" spans="1:3" ht="12.75" x14ac:dyDescent="0.2">
      <c r="A514" s="212">
        <v>434</v>
      </c>
      <c r="B514" s="213" t="s">
        <v>484</v>
      </c>
      <c r="C514" s="213" t="s">
        <v>1242</v>
      </c>
    </row>
    <row r="515" spans="1:3" ht="12.75" x14ac:dyDescent="0.2">
      <c r="A515" s="212">
        <v>185</v>
      </c>
      <c r="B515" s="213" t="s">
        <v>235</v>
      </c>
      <c r="C515" s="213" t="s">
        <v>1169</v>
      </c>
    </row>
    <row r="516" spans="1:3" ht="12.75" x14ac:dyDescent="0.2">
      <c r="A516" s="212">
        <v>192</v>
      </c>
      <c r="B516" s="213" t="s">
        <v>242</v>
      </c>
      <c r="C516" s="213" t="s">
        <v>1222</v>
      </c>
    </row>
    <row r="517" spans="1:3" ht="12.75" x14ac:dyDescent="0.2">
      <c r="A517" s="212">
        <v>191</v>
      </c>
      <c r="B517" s="213" t="s">
        <v>241</v>
      </c>
      <c r="C517" s="213" t="s">
        <v>1222</v>
      </c>
    </row>
    <row r="518" spans="1:3" ht="12.75" x14ac:dyDescent="0.2">
      <c r="A518" s="212">
        <v>283</v>
      </c>
      <c r="B518" s="213" t="s">
        <v>333</v>
      </c>
      <c r="C518" s="213" t="s">
        <v>1252</v>
      </c>
    </row>
    <row r="519" spans="1:3" ht="12.75" x14ac:dyDescent="0.2">
      <c r="A519" s="212">
        <v>333</v>
      </c>
      <c r="B519" s="213" t="s">
        <v>383</v>
      </c>
      <c r="C519" s="213" t="s">
        <v>1256</v>
      </c>
    </row>
    <row r="520" spans="1:3" ht="12.75" x14ac:dyDescent="0.2">
      <c r="A520" s="212">
        <v>541</v>
      </c>
      <c r="B520" s="213" t="s">
        <v>591</v>
      </c>
      <c r="C520" s="213" t="s">
        <v>1184</v>
      </c>
    </row>
    <row r="521" spans="1:3" ht="12.75" x14ac:dyDescent="0.2">
      <c r="A521" s="212">
        <v>317</v>
      </c>
      <c r="B521" s="213" t="s">
        <v>367</v>
      </c>
      <c r="C521" s="213" t="s">
        <v>1243</v>
      </c>
    </row>
    <row r="522" spans="1:3" ht="12.75" x14ac:dyDescent="0.2">
      <c r="A522" s="212">
        <v>260</v>
      </c>
      <c r="B522" s="213" t="s">
        <v>310</v>
      </c>
      <c r="C522" s="213" t="s">
        <v>1167</v>
      </c>
    </row>
    <row r="523" spans="1:3" ht="12.75" x14ac:dyDescent="0.2">
      <c r="A523" s="212">
        <v>581</v>
      </c>
      <c r="B523" s="213" t="s">
        <v>631</v>
      </c>
      <c r="C523" s="213" t="s">
        <v>1211</v>
      </c>
    </row>
    <row r="524" spans="1:3" ht="12.75" x14ac:dyDescent="0.2">
      <c r="A524" s="212">
        <v>277</v>
      </c>
      <c r="B524" s="213" t="s">
        <v>327</v>
      </c>
      <c r="C524" s="213" t="s">
        <v>1201</v>
      </c>
    </row>
    <row r="525" spans="1:3" ht="12.75" x14ac:dyDescent="0.2">
      <c r="A525" s="212">
        <v>220</v>
      </c>
      <c r="B525" s="213" t="s">
        <v>270</v>
      </c>
      <c r="C525" s="213" t="s">
        <v>904</v>
      </c>
    </row>
    <row r="526" spans="1:3" ht="12.75" x14ac:dyDescent="0.2">
      <c r="A526" s="212">
        <v>684</v>
      </c>
      <c r="B526" s="213" t="s">
        <v>734</v>
      </c>
      <c r="C526" s="213" t="s">
        <v>1198</v>
      </c>
    </row>
    <row r="527" spans="1:3" ht="12.75" x14ac:dyDescent="0.2">
      <c r="A527" s="212">
        <v>528</v>
      </c>
      <c r="B527" s="213" t="s">
        <v>578</v>
      </c>
      <c r="C527" s="213" t="s">
        <v>1209</v>
      </c>
    </row>
    <row r="528" spans="1:3" ht="12.75" x14ac:dyDescent="0.2">
      <c r="A528" s="212">
        <v>700</v>
      </c>
      <c r="B528" s="213" t="s">
        <v>750</v>
      </c>
      <c r="C528" s="213" t="s">
        <v>1272</v>
      </c>
    </row>
    <row r="529" spans="1:3" ht="12.75" x14ac:dyDescent="0.2">
      <c r="A529" s="212">
        <v>276</v>
      </c>
      <c r="B529" s="213" t="s">
        <v>326</v>
      </c>
      <c r="C529" s="213" t="s">
        <v>1201</v>
      </c>
    </row>
    <row r="530" spans="1:3" ht="12.75" x14ac:dyDescent="0.2">
      <c r="A530" s="212">
        <v>663</v>
      </c>
      <c r="B530" s="213" t="s">
        <v>713</v>
      </c>
      <c r="C530" s="213" t="s">
        <v>1205</v>
      </c>
    </row>
    <row r="531" spans="1:3" ht="12.75" x14ac:dyDescent="0.2">
      <c r="A531" s="212">
        <v>114</v>
      </c>
      <c r="B531" s="213" t="s">
        <v>164</v>
      </c>
      <c r="C531" s="213" t="s">
        <v>1220</v>
      </c>
    </row>
    <row r="532" spans="1:3" ht="12.75" x14ac:dyDescent="0.2">
      <c r="A532" s="212">
        <v>465</v>
      </c>
      <c r="B532" s="213" t="s">
        <v>515</v>
      </c>
      <c r="C532" s="213" t="s">
        <v>1220</v>
      </c>
    </row>
    <row r="533" spans="1:3" ht="12.75" x14ac:dyDescent="0.2">
      <c r="A533" s="212">
        <v>128</v>
      </c>
      <c r="B533" s="213" t="s">
        <v>178</v>
      </c>
      <c r="C533" s="213" t="s">
        <v>1195</v>
      </c>
    </row>
    <row r="534" spans="1:3" ht="12.75" x14ac:dyDescent="0.2">
      <c r="A534" s="212">
        <v>216</v>
      </c>
      <c r="B534" s="213" t="s">
        <v>266</v>
      </c>
      <c r="C534" s="213" t="s">
        <v>1238</v>
      </c>
    </row>
    <row r="535" spans="1:3" ht="12.75" x14ac:dyDescent="0.2">
      <c r="A535" s="212">
        <v>72</v>
      </c>
      <c r="B535" s="213" t="s">
        <v>122</v>
      </c>
      <c r="C535" s="213" t="s">
        <v>1252</v>
      </c>
    </row>
    <row r="536" spans="1:3" ht="12.75" x14ac:dyDescent="0.2">
      <c r="A536" s="212">
        <v>73</v>
      </c>
      <c r="B536" s="213" t="s">
        <v>123</v>
      </c>
      <c r="C536" s="213" t="s">
        <v>1252</v>
      </c>
    </row>
    <row r="537" spans="1:3" ht="12.75" x14ac:dyDescent="0.2">
      <c r="A537" s="212">
        <v>538</v>
      </c>
      <c r="B537" s="213" t="s">
        <v>588</v>
      </c>
      <c r="C537" s="213" t="s">
        <v>1183</v>
      </c>
    </row>
    <row r="538" spans="1:3" ht="12.75" x14ac:dyDescent="0.2">
      <c r="A538" s="212">
        <v>642</v>
      </c>
      <c r="B538" s="213" t="s">
        <v>692</v>
      </c>
      <c r="C538" s="213" t="s">
        <v>1199</v>
      </c>
    </row>
    <row r="539" spans="1:3" ht="12.75" x14ac:dyDescent="0.2">
      <c r="A539" s="212">
        <v>532</v>
      </c>
      <c r="B539" s="213" t="s">
        <v>582</v>
      </c>
      <c r="C539" s="213" t="s">
        <v>1257</v>
      </c>
    </row>
    <row r="540" spans="1:3" ht="12.75" x14ac:dyDescent="0.2">
      <c r="A540" s="212">
        <v>564</v>
      </c>
      <c r="B540" s="213" t="s">
        <v>614</v>
      </c>
      <c r="C540" s="213" t="s">
        <v>1231</v>
      </c>
    </row>
    <row r="541" spans="1:3" ht="12.75" x14ac:dyDescent="0.2">
      <c r="A541" s="212">
        <v>468</v>
      </c>
      <c r="B541" s="213" t="s">
        <v>518</v>
      </c>
      <c r="C541" s="213" t="s">
        <v>1194</v>
      </c>
    </row>
    <row r="542" spans="1:3" ht="12.75" x14ac:dyDescent="0.2">
      <c r="A542" s="212">
        <v>175</v>
      </c>
      <c r="B542" s="213" t="s">
        <v>225</v>
      </c>
      <c r="C542" s="213" t="s">
        <v>1194</v>
      </c>
    </row>
    <row r="543" spans="1:3" ht="12.75" x14ac:dyDescent="0.2">
      <c r="A543" s="212">
        <v>176</v>
      </c>
      <c r="B543" s="213" t="s">
        <v>226</v>
      </c>
      <c r="C543" s="213" t="s">
        <v>1194</v>
      </c>
    </row>
    <row r="544" spans="1:3" ht="12.75" x14ac:dyDescent="0.2">
      <c r="A544" s="212">
        <v>255</v>
      </c>
      <c r="B544" s="213" t="s">
        <v>305</v>
      </c>
      <c r="C544" s="213" t="s">
        <v>953</v>
      </c>
    </row>
    <row r="545" spans="1:3" ht="12.75" x14ac:dyDescent="0.2">
      <c r="A545" s="212">
        <v>324</v>
      </c>
      <c r="B545" s="213" t="s">
        <v>374</v>
      </c>
      <c r="C545" s="213" t="s">
        <v>1266</v>
      </c>
    </row>
    <row r="546" spans="1:3" ht="12.75" x14ac:dyDescent="0.2">
      <c r="A546" s="212">
        <v>641</v>
      </c>
      <c r="B546" s="213" t="s">
        <v>691</v>
      </c>
      <c r="C546" s="213" t="s">
        <v>1199</v>
      </c>
    </row>
    <row r="547" spans="1:3" ht="12.75" x14ac:dyDescent="0.2">
      <c r="A547" s="212">
        <v>389</v>
      </c>
      <c r="B547" s="213" t="s">
        <v>439</v>
      </c>
      <c r="C547" s="213" t="s">
        <v>1266</v>
      </c>
    </row>
    <row r="548" spans="1:3" ht="12.75" x14ac:dyDescent="0.2">
      <c r="A548" s="212">
        <v>454</v>
      </c>
      <c r="B548" s="213" t="s">
        <v>504</v>
      </c>
      <c r="C548" s="213" t="s">
        <v>1241</v>
      </c>
    </row>
    <row r="549" spans="1:3" ht="12.75" x14ac:dyDescent="0.2">
      <c r="A549" s="212">
        <v>520</v>
      </c>
      <c r="B549" s="213" t="s">
        <v>570</v>
      </c>
      <c r="C549" s="213" t="s">
        <v>1165</v>
      </c>
    </row>
    <row r="550" spans="1:3" ht="12.75" x14ac:dyDescent="0.2">
      <c r="A550" s="212">
        <v>328</v>
      </c>
      <c r="B550" s="213" t="s">
        <v>378</v>
      </c>
      <c r="C550" s="213" t="s">
        <v>1195</v>
      </c>
    </row>
    <row r="551" spans="1:3" ht="12.75" x14ac:dyDescent="0.2">
      <c r="A551" s="212">
        <v>252</v>
      </c>
      <c r="B551" s="213" t="s">
        <v>302</v>
      </c>
      <c r="C551" s="213" t="s">
        <v>1198</v>
      </c>
    </row>
    <row r="552" spans="1:3" ht="12.75" x14ac:dyDescent="0.2">
      <c r="A552" s="212">
        <v>709</v>
      </c>
      <c r="B552" s="213" t="s">
        <v>759</v>
      </c>
      <c r="C552" s="213" t="s">
        <v>1207</v>
      </c>
    </row>
    <row r="553" spans="1:3" ht="12.75" x14ac:dyDescent="0.2">
      <c r="A553" s="212">
        <v>357</v>
      </c>
      <c r="B553" s="213" t="s">
        <v>407</v>
      </c>
      <c r="C553" s="213" t="s">
        <v>1207</v>
      </c>
    </row>
    <row r="554" spans="1:3" ht="12.75" x14ac:dyDescent="0.2">
      <c r="A554" s="212">
        <v>568</v>
      </c>
      <c r="B554" s="213" t="s">
        <v>618</v>
      </c>
      <c r="C554" s="213" t="s">
        <v>1186</v>
      </c>
    </row>
    <row r="555" spans="1:3" ht="12.75" x14ac:dyDescent="0.2">
      <c r="A555" s="212">
        <v>387</v>
      </c>
      <c r="B555" s="213" t="s">
        <v>437</v>
      </c>
      <c r="C555" s="213" t="s">
        <v>1266</v>
      </c>
    </row>
    <row r="556" spans="1:3" ht="12.75" x14ac:dyDescent="0.2">
      <c r="A556" s="212">
        <v>535</v>
      </c>
      <c r="B556" s="213" t="s">
        <v>585</v>
      </c>
      <c r="C556" s="213" t="s">
        <v>1175</v>
      </c>
    </row>
    <row r="557" spans="1:3" ht="12.75" x14ac:dyDescent="0.2">
      <c r="A557" s="212">
        <v>248</v>
      </c>
      <c r="B557" s="213" t="s">
        <v>298</v>
      </c>
      <c r="C557" s="213" t="s">
        <v>1168</v>
      </c>
    </row>
    <row r="558" spans="1:3" ht="12.75" x14ac:dyDescent="0.2">
      <c r="A558" s="212">
        <v>236</v>
      </c>
      <c r="B558" s="213" t="s">
        <v>286</v>
      </c>
      <c r="C558" s="213" t="s">
        <v>988</v>
      </c>
    </row>
    <row r="559" spans="1:3" ht="12.75" x14ac:dyDescent="0.2">
      <c r="A559" s="212">
        <v>197</v>
      </c>
      <c r="B559" s="213" t="s">
        <v>247</v>
      </c>
      <c r="C559" s="213" t="s">
        <v>1246</v>
      </c>
    </row>
    <row r="560" spans="1:3" ht="12.75" x14ac:dyDescent="0.2">
      <c r="A560" s="212">
        <v>521</v>
      </c>
      <c r="B560" s="213" t="s">
        <v>571</v>
      </c>
      <c r="C560" s="213" t="s">
        <v>1165</v>
      </c>
    </row>
    <row r="561" spans="1:3" ht="12.75" x14ac:dyDescent="0.2">
      <c r="A561" s="212">
        <v>217</v>
      </c>
      <c r="B561" s="213" t="s">
        <v>267</v>
      </c>
      <c r="C561" s="213" t="s">
        <v>1168</v>
      </c>
    </row>
    <row r="562" spans="1:3" ht="12.75" x14ac:dyDescent="0.2">
      <c r="A562" s="212">
        <v>583</v>
      </c>
      <c r="B562" s="213" t="s">
        <v>633</v>
      </c>
      <c r="C562" s="213" t="s">
        <v>1178</v>
      </c>
    </row>
    <row r="563" spans="1:3" ht="12.75" x14ac:dyDescent="0.2">
      <c r="A563" s="212">
        <v>582</v>
      </c>
      <c r="B563" s="213" t="s">
        <v>632</v>
      </c>
      <c r="C563" s="213" t="s">
        <v>1178</v>
      </c>
    </row>
    <row r="564" spans="1:3" ht="12.75" x14ac:dyDescent="0.2">
      <c r="A564" s="212">
        <v>584</v>
      </c>
      <c r="B564" s="213" t="s">
        <v>634</v>
      </c>
      <c r="C564" s="213" t="s">
        <v>1178</v>
      </c>
    </row>
    <row r="565" spans="1:3" ht="12.75" x14ac:dyDescent="0.2">
      <c r="A565" s="212">
        <v>134</v>
      </c>
      <c r="B565" s="213" t="s">
        <v>184</v>
      </c>
      <c r="C565" s="213" t="s">
        <v>1211</v>
      </c>
    </row>
    <row r="566" spans="1:3" ht="12.75" x14ac:dyDescent="0.2">
      <c r="A566" s="212">
        <v>543</v>
      </c>
      <c r="B566" s="213" t="s">
        <v>593</v>
      </c>
      <c r="C566" s="213" t="s">
        <v>953</v>
      </c>
    </row>
    <row r="567" spans="1:3" ht="12.75" x14ac:dyDescent="0.2">
      <c r="A567" s="212">
        <v>49</v>
      </c>
      <c r="B567" s="213" t="s">
        <v>99</v>
      </c>
      <c r="C567" s="213" t="s">
        <v>1166</v>
      </c>
    </row>
    <row r="568" spans="1:3" ht="12.75" x14ac:dyDescent="0.2">
      <c r="A568" s="212">
        <v>48</v>
      </c>
      <c r="B568" s="213" t="s">
        <v>98</v>
      </c>
      <c r="C568" s="213" t="s">
        <v>1217</v>
      </c>
    </row>
    <row r="569" spans="1:3" ht="12.75" x14ac:dyDescent="0.2">
      <c r="A569" s="212">
        <v>3</v>
      </c>
      <c r="B569" s="213" t="s">
        <v>54</v>
      </c>
      <c r="C569" s="213" t="s">
        <v>1218</v>
      </c>
    </row>
    <row r="570" spans="1:3" ht="12.75" x14ac:dyDescent="0.2">
      <c r="A570" s="212">
        <v>416</v>
      </c>
      <c r="B570" s="213" t="s">
        <v>466</v>
      </c>
      <c r="C570" s="213" t="s">
        <v>1168</v>
      </c>
    </row>
    <row r="571" spans="1:3" ht="12.75" x14ac:dyDescent="0.2">
      <c r="A571" s="212">
        <v>71</v>
      </c>
      <c r="B571" s="213" t="s">
        <v>121</v>
      </c>
      <c r="C571" s="213" t="s">
        <v>1243</v>
      </c>
    </row>
    <row r="572" spans="1:3" ht="12.75" x14ac:dyDescent="0.2">
      <c r="A572" s="212">
        <v>45</v>
      </c>
      <c r="B572" s="213" t="s">
        <v>95</v>
      </c>
      <c r="C572" s="213" t="s">
        <v>1273</v>
      </c>
    </row>
    <row r="573" spans="1:3" ht="12.75" x14ac:dyDescent="0.2">
      <c r="A573" s="212">
        <v>666</v>
      </c>
      <c r="B573" s="213" t="s">
        <v>716</v>
      </c>
      <c r="C573" s="213" t="s">
        <v>1172</v>
      </c>
    </row>
    <row r="574" spans="1:3" ht="12.75" x14ac:dyDescent="0.2">
      <c r="A574" s="212">
        <v>313</v>
      </c>
      <c r="B574" s="213" t="s">
        <v>363</v>
      </c>
      <c r="C574" s="213" t="s">
        <v>1170</v>
      </c>
    </row>
    <row r="575" spans="1:3" ht="12.75" x14ac:dyDescent="0.2">
      <c r="A575" s="212">
        <v>637</v>
      </c>
      <c r="B575" s="213" t="s">
        <v>687</v>
      </c>
      <c r="C575" s="213" t="s">
        <v>1193</v>
      </c>
    </row>
    <row r="576" spans="1:3" ht="12.75" x14ac:dyDescent="0.2">
      <c r="A576" s="212">
        <v>100</v>
      </c>
      <c r="B576" s="213" t="s">
        <v>150</v>
      </c>
      <c r="C576" s="213" t="s">
        <v>1186</v>
      </c>
    </row>
    <row r="577" spans="1:3" ht="12.75" x14ac:dyDescent="0.2">
      <c r="A577" s="212">
        <v>629</v>
      </c>
      <c r="B577" s="213" t="s">
        <v>679</v>
      </c>
      <c r="C577" s="213" t="s">
        <v>1178</v>
      </c>
    </row>
    <row r="578" spans="1:3" ht="12.75" x14ac:dyDescent="0.2">
      <c r="A578" s="212">
        <v>37</v>
      </c>
      <c r="B578" s="213" t="s">
        <v>87</v>
      </c>
      <c r="C578" s="213" t="s">
        <v>1203</v>
      </c>
    </row>
    <row r="579" spans="1:3" ht="12.75" x14ac:dyDescent="0.2">
      <c r="A579" s="212">
        <v>320</v>
      </c>
      <c r="B579" s="213" t="s">
        <v>370</v>
      </c>
      <c r="C579" s="213" t="s">
        <v>926</v>
      </c>
    </row>
    <row r="580" spans="1:3" ht="12.75" x14ac:dyDescent="0.2">
      <c r="A580" s="212">
        <v>321</v>
      </c>
      <c r="B580" s="213" t="s">
        <v>371</v>
      </c>
      <c r="C580" s="213" t="s">
        <v>926</v>
      </c>
    </row>
    <row r="581" spans="1:3" ht="12.75" x14ac:dyDescent="0.2">
      <c r="A581" s="212">
        <v>365</v>
      </c>
      <c r="B581" s="213" t="s">
        <v>415</v>
      </c>
      <c r="C581" s="213" t="s">
        <v>1232</v>
      </c>
    </row>
    <row r="582" spans="1:3" ht="12.75" x14ac:dyDescent="0.2">
      <c r="A582" s="212">
        <v>8</v>
      </c>
      <c r="B582" s="213" t="s">
        <v>59</v>
      </c>
      <c r="C582" s="213" t="s">
        <v>1252</v>
      </c>
    </row>
    <row r="583" spans="1:3" ht="12.75" x14ac:dyDescent="0.2">
      <c r="A583" s="212">
        <v>505</v>
      </c>
      <c r="B583" s="213" t="s">
        <v>555</v>
      </c>
      <c r="C583" s="213" t="s">
        <v>1120</v>
      </c>
    </row>
    <row r="584" spans="1:3" ht="12.75" x14ac:dyDescent="0.2">
      <c r="A584" s="212">
        <v>461</v>
      </c>
      <c r="B584" s="213" t="s">
        <v>511</v>
      </c>
      <c r="C584" s="213" t="s">
        <v>1173</v>
      </c>
    </row>
    <row r="585" spans="1:3" ht="12.75" x14ac:dyDescent="0.2">
      <c r="A585" s="212">
        <v>13</v>
      </c>
      <c r="B585" s="213" t="s">
        <v>63</v>
      </c>
      <c r="C585" s="213" t="s">
        <v>1217</v>
      </c>
    </row>
    <row r="586" spans="1:3" ht="12.75" x14ac:dyDescent="0.2">
      <c r="A586" s="212">
        <v>70</v>
      </c>
      <c r="B586" s="213" t="s">
        <v>120</v>
      </c>
      <c r="C586" s="213" t="s">
        <v>1243</v>
      </c>
    </row>
    <row r="587" spans="1:3" ht="12.75" x14ac:dyDescent="0.2">
      <c r="A587" s="212">
        <v>547</v>
      </c>
      <c r="B587" s="213" t="s">
        <v>597</v>
      </c>
      <c r="C587" s="213" t="s">
        <v>1218</v>
      </c>
    </row>
    <row r="588" spans="1:3" ht="12.75" x14ac:dyDescent="0.2">
      <c r="A588" s="212">
        <v>544</v>
      </c>
      <c r="B588" s="213" t="s">
        <v>594</v>
      </c>
      <c r="C588" s="213" t="s">
        <v>953</v>
      </c>
    </row>
    <row r="589" spans="1:3" ht="12.75" x14ac:dyDescent="0.2">
      <c r="A589" s="212">
        <v>340</v>
      </c>
      <c r="B589" s="213" t="s">
        <v>390</v>
      </c>
      <c r="C589" s="213" t="s">
        <v>1211</v>
      </c>
    </row>
    <row r="590" spans="1:3" ht="12.75" x14ac:dyDescent="0.2">
      <c r="A590" s="212">
        <v>293</v>
      </c>
      <c r="B590" s="213" t="s">
        <v>343</v>
      </c>
      <c r="C590" s="213" t="s">
        <v>1169</v>
      </c>
    </row>
    <row r="591" spans="1:3" ht="12.75" x14ac:dyDescent="0.2">
      <c r="A591" s="212">
        <v>40</v>
      </c>
      <c r="B591" s="213" t="s">
        <v>90</v>
      </c>
      <c r="C591" s="213" t="s">
        <v>1213</v>
      </c>
    </row>
    <row r="592" spans="1:3" ht="12.75" x14ac:dyDescent="0.2">
      <c r="A592" s="212">
        <v>278</v>
      </c>
      <c r="B592" s="213" t="s">
        <v>328</v>
      </c>
      <c r="C592" s="213" t="s">
        <v>1252</v>
      </c>
    </row>
    <row r="593" spans="1:3" ht="12.75" x14ac:dyDescent="0.2">
      <c r="A593" s="212">
        <v>202</v>
      </c>
      <c r="B593" s="213" t="s">
        <v>252</v>
      </c>
      <c r="C593" s="213" t="s">
        <v>1143</v>
      </c>
    </row>
    <row r="594" spans="1:3" ht="12.75" x14ac:dyDescent="0.2">
      <c r="A594" s="212">
        <v>527</v>
      </c>
      <c r="B594" s="213" t="s">
        <v>577</v>
      </c>
      <c r="C594" s="213" t="s">
        <v>1209</v>
      </c>
    </row>
    <row r="595" spans="1:3" ht="12.75" x14ac:dyDescent="0.2">
      <c r="A595" s="212">
        <v>194</v>
      </c>
      <c r="B595" s="213" t="s">
        <v>244</v>
      </c>
      <c r="C595" s="213" t="s">
        <v>1226</v>
      </c>
    </row>
    <row r="596" spans="1:3" ht="12.75" x14ac:dyDescent="0.2">
      <c r="A596" s="212">
        <v>413</v>
      </c>
      <c r="B596" s="213" t="s">
        <v>463</v>
      </c>
      <c r="C596" s="213" t="s">
        <v>1184</v>
      </c>
    </row>
    <row r="597" spans="1:3" ht="12.75" x14ac:dyDescent="0.2">
      <c r="A597" s="212">
        <v>265</v>
      </c>
      <c r="B597" s="213" t="s">
        <v>315</v>
      </c>
      <c r="C597" s="213" t="s">
        <v>1217</v>
      </c>
    </row>
    <row r="598" spans="1:3" ht="12.75" x14ac:dyDescent="0.2">
      <c r="A598" s="212">
        <v>360</v>
      </c>
      <c r="B598" s="213" t="s">
        <v>410</v>
      </c>
      <c r="C598" s="213" t="s">
        <v>1143</v>
      </c>
    </row>
    <row r="599" spans="1:3" ht="12.75" x14ac:dyDescent="0.2">
      <c r="A599" s="212">
        <v>178</v>
      </c>
      <c r="B599" s="213" t="s">
        <v>228</v>
      </c>
      <c r="C599" s="213" t="s">
        <v>1245</v>
      </c>
    </row>
    <row r="600" spans="1:3" ht="12.75" x14ac:dyDescent="0.2">
      <c r="A600" s="212">
        <v>193</v>
      </c>
      <c r="B600" s="213" t="s">
        <v>243</v>
      </c>
      <c r="C600" s="213" t="s">
        <v>1213</v>
      </c>
    </row>
    <row r="601" spans="1:3" ht="12.75" x14ac:dyDescent="0.2">
      <c r="A601" s="212">
        <v>469</v>
      </c>
      <c r="B601" s="213" t="s">
        <v>519</v>
      </c>
      <c r="C601" s="213" t="s">
        <v>1213</v>
      </c>
    </row>
    <row r="602" spans="1:3" ht="12.75" x14ac:dyDescent="0.2">
      <c r="A602" s="212">
        <v>335</v>
      </c>
      <c r="B602" s="213" t="s">
        <v>385</v>
      </c>
      <c r="C602" s="213" t="s">
        <v>1274</v>
      </c>
    </row>
    <row r="603" spans="1:3" ht="12.75" x14ac:dyDescent="0.2">
      <c r="A603" s="212">
        <v>523</v>
      </c>
      <c r="B603" s="213" t="s">
        <v>573</v>
      </c>
      <c r="C603" s="213" t="s">
        <v>1190</v>
      </c>
    </row>
    <row r="604" spans="1:3" ht="12.75" x14ac:dyDescent="0.2">
      <c r="A604" s="212">
        <v>263</v>
      </c>
      <c r="B604" s="213" t="s">
        <v>313</v>
      </c>
      <c r="C604" s="213" t="s">
        <v>1268</v>
      </c>
    </row>
    <row r="605" spans="1:3" ht="12.75" x14ac:dyDescent="0.2">
      <c r="A605" s="212">
        <v>41</v>
      </c>
      <c r="B605" s="213" t="s">
        <v>91</v>
      </c>
      <c r="C605" s="213" t="s">
        <v>1180</v>
      </c>
    </row>
  </sheetData>
  <autoFilter ref="A1:C605" xr:uid="{00000000-0009-0000-0000-00000C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D9D9"/>
    <outlinePr summaryBelow="0" summaryRight="0"/>
  </sheetPr>
  <dimension ref="A1:AG1003"/>
  <sheetViews>
    <sheetView showGridLines="0" workbookViewId="0"/>
  </sheetViews>
  <sheetFormatPr defaultColWidth="14.42578125" defaultRowHeight="15.75" customHeight="1" x14ac:dyDescent="0.2"/>
  <cols>
    <col min="1" max="1" width="1.5703125" customWidth="1"/>
    <col min="3" max="20" width="3.7109375" customWidth="1"/>
    <col min="21" max="21" width="6.28515625" customWidth="1"/>
    <col min="22" max="22" width="6.85546875" customWidth="1"/>
    <col min="24" max="25" width="9.7109375" customWidth="1"/>
    <col min="26" max="26" width="6" customWidth="1"/>
    <col min="27" max="27" width="9.140625" customWidth="1"/>
    <col min="28" max="28" width="11" customWidth="1"/>
    <col min="29" max="29" width="11.140625" customWidth="1"/>
    <col min="30" max="33" width="6.85546875" customWidth="1"/>
  </cols>
  <sheetData>
    <row r="1" spans="1:33" ht="7.5" customHeight="1" x14ac:dyDescent="0.2">
      <c r="A1" s="214"/>
      <c r="B1" s="214"/>
      <c r="C1" s="215"/>
      <c r="D1" s="215"/>
      <c r="E1" s="215"/>
      <c r="F1" s="215"/>
      <c r="G1" s="216"/>
      <c r="H1" s="216"/>
      <c r="I1" s="216"/>
      <c r="J1" s="216"/>
      <c r="K1" s="216"/>
      <c r="L1" s="216"/>
      <c r="M1" s="216"/>
      <c r="N1" s="215"/>
      <c r="O1" s="215"/>
      <c r="P1" s="215"/>
      <c r="Q1" s="215"/>
      <c r="R1" s="215"/>
      <c r="S1" s="215"/>
      <c r="T1" s="215"/>
      <c r="U1" s="217"/>
      <c r="V1" s="217"/>
      <c r="W1" s="217"/>
      <c r="X1" s="217"/>
      <c r="Y1" s="217"/>
      <c r="Z1" s="217"/>
      <c r="AA1" s="217"/>
      <c r="AB1" s="217"/>
      <c r="AC1" s="217"/>
      <c r="AD1" s="217"/>
      <c r="AE1" s="217"/>
      <c r="AF1" s="217"/>
      <c r="AG1" s="217"/>
    </row>
    <row r="2" spans="1:33" ht="9.75" customHeight="1" x14ac:dyDescent="0.2">
      <c r="A2" s="214"/>
      <c r="B2" s="214"/>
      <c r="C2" s="496" t="s">
        <v>1275</v>
      </c>
      <c r="D2" s="497"/>
      <c r="E2" s="497"/>
      <c r="F2" s="497"/>
      <c r="G2" s="497"/>
      <c r="H2" s="497"/>
      <c r="I2" s="497"/>
      <c r="J2" s="497"/>
      <c r="K2" s="497"/>
      <c r="L2" s="497"/>
      <c r="M2" s="497"/>
      <c r="N2" s="497"/>
      <c r="O2" s="497"/>
      <c r="P2" s="497"/>
      <c r="Q2" s="497"/>
      <c r="R2" s="497"/>
      <c r="S2" s="497"/>
      <c r="T2" s="498"/>
      <c r="U2" s="218"/>
      <c r="V2" s="217"/>
      <c r="W2" s="217"/>
      <c r="X2" s="217"/>
      <c r="Y2" s="217"/>
      <c r="Z2" s="217"/>
      <c r="AA2" s="217"/>
      <c r="AB2" s="217"/>
      <c r="AC2" s="217"/>
      <c r="AD2" s="217"/>
      <c r="AE2" s="217"/>
      <c r="AF2" s="217"/>
      <c r="AG2" s="217"/>
    </row>
    <row r="3" spans="1:33" ht="7.5" customHeight="1" x14ac:dyDescent="0.2">
      <c r="A3" s="214"/>
      <c r="B3" s="214"/>
      <c r="C3" s="215"/>
      <c r="D3" s="215"/>
      <c r="E3" s="215"/>
      <c r="F3" s="215"/>
      <c r="G3" s="216"/>
      <c r="H3" s="216"/>
      <c r="I3" s="216"/>
      <c r="J3" s="216"/>
      <c r="K3" s="216"/>
      <c r="L3" s="216"/>
      <c r="M3" s="216"/>
      <c r="N3" s="215"/>
      <c r="O3" s="215"/>
      <c r="P3" s="215"/>
      <c r="Q3" s="215"/>
      <c r="R3" s="215"/>
      <c r="S3" s="215"/>
      <c r="T3" s="215"/>
      <c r="U3" s="217"/>
      <c r="V3" s="217"/>
      <c r="W3" s="217"/>
      <c r="X3" s="217"/>
      <c r="Y3" s="217"/>
      <c r="Z3" s="217"/>
      <c r="AA3" s="217"/>
      <c r="AB3" s="217"/>
      <c r="AC3" s="217"/>
      <c r="AD3" s="217"/>
      <c r="AE3" s="217"/>
      <c r="AF3" s="217"/>
      <c r="AG3" s="217"/>
    </row>
    <row r="4" spans="1:33" ht="40.5" customHeight="1" x14ac:dyDescent="0.2">
      <c r="A4" s="214"/>
      <c r="B4" s="214"/>
      <c r="C4" s="219" t="s">
        <v>1017</v>
      </c>
      <c r="D4" s="220" t="s">
        <v>1018</v>
      </c>
      <c r="E4" s="221" t="s">
        <v>1019</v>
      </c>
      <c r="F4" s="222" t="s">
        <v>1020</v>
      </c>
      <c r="G4" s="223" t="s">
        <v>1021</v>
      </c>
      <c r="H4" s="224" t="s">
        <v>1022</v>
      </c>
      <c r="I4" s="225" t="s">
        <v>1023</v>
      </c>
      <c r="J4" s="226" t="s">
        <v>1024</v>
      </c>
      <c r="K4" s="227" t="s">
        <v>1025</v>
      </c>
      <c r="L4" s="228" t="s">
        <v>1026</v>
      </c>
      <c r="M4" s="229" t="s">
        <v>1027</v>
      </c>
      <c r="N4" s="230" t="s">
        <v>1028</v>
      </c>
      <c r="O4" s="231" t="s">
        <v>1029</v>
      </c>
      <c r="P4" s="232" t="s">
        <v>1030</v>
      </c>
      <c r="Q4" s="233" t="s">
        <v>933</v>
      </c>
      <c r="R4" s="234" t="s">
        <v>1031</v>
      </c>
      <c r="S4" s="235" t="s">
        <v>1032</v>
      </c>
      <c r="T4" s="236" t="s">
        <v>1033</v>
      </c>
      <c r="U4" s="217"/>
      <c r="V4" s="217"/>
      <c r="W4" s="217"/>
      <c r="X4" s="217"/>
      <c r="Y4" s="217"/>
      <c r="Z4" s="217"/>
      <c r="AA4" s="217"/>
      <c r="AB4" s="217"/>
      <c r="AC4" s="217"/>
      <c r="AD4" s="217"/>
      <c r="AE4" s="217"/>
      <c r="AF4" s="217"/>
      <c r="AG4" s="217"/>
    </row>
    <row r="5" spans="1:33" ht="14.25" x14ac:dyDescent="0.2">
      <c r="A5" s="237"/>
      <c r="B5" s="238" t="s">
        <v>1017</v>
      </c>
      <c r="C5" s="239">
        <v>1</v>
      </c>
      <c r="D5" s="240">
        <v>2</v>
      </c>
      <c r="E5" s="239">
        <v>1</v>
      </c>
      <c r="F5" s="239">
        <v>1</v>
      </c>
      <c r="G5" s="241">
        <v>0.5</v>
      </c>
      <c r="H5" s="241">
        <v>0.5</v>
      </c>
      <c r="I5" s="241">
        <v>0.5</v>
      </c>
      <c r="J5" s="241">
        <v>0.5</v>
      </c>
      <c r="K5" s="241">
        <v>0.5</v>
      </c>
      <c r="L5" s="240">
        <v>2</v>
      </c>
      <c r="M5" s="239">
        <v>1</v>
      </c>
      <c r="N5" s="239">
        <v>1</v>
      </c>
      <c r="O5" s="239">
        <v>1</v>
      </c>
      <c r="P5" s="241">
        <v>0.5</v>
      </c>
      <c r="Q5" s="240">
        <v>2</v>
      </c>
      <c r="R5" s="239">
        <v>1</v>
      </c>
      <c r="S5" s="241">
        <v>0.5</v>
      </c>
      <c r="T5" s="239">
        <v>1</v>
      </c>
      <c r="U5" s="1"/>
      <c r="V5" s="562" t="s">
        <v>1276</v>
      </c>
      <c r="W5" s="485"/>
      <c r="X5" s="242" t="s">
        <v>29</v>
      </c>
      <c r="Y5" s="242" t="s">
        <v>30</v>
      </c>
      <c r="Z5" s="1"/>
      <c r="AA5" s="1"/>
      <c r="AB5" s="243"/>
      <c r="AC5" s="243"/>
      <c r="AD5" s="244">
        <v>0.5</v>
      </c>
      <c r="AE5" s="243"/>
      <c r="AF5" s="243"/>
      <c r="AG5" s="243"/>
    </row>
    <row r="6" spans="1:33" ht="14.25" x14ac:dyDescent="0.2">
      <c r="A6" s="237"/>
      <c r="B6" s="245" t="s">
        <v>1018</v>
      </c>
      <c r="C6" s="239">
        <v>1</v>
      </c>
      <c r="D6" s="241">
        <v>0.5</v>
      </c>
      <c r="E6" s="239">
        <v>1</v>
      </c>
      <c r="F6" s="239">
        <v>1</v>
      </c>
      <c r="G6" s="241">
        <v>0.5</v>
      </c>
      <c r="H6" s="241">
        <v>0.5</v>
      </c>
      <c r="I6" s="239">
        <v>1</v>
      </c>
      <c r="J6" s="239">
        <v>1</v>
      </c>
      <c r="K6" s="240">
        <v>2</v>
      </c>
      <c r="L6" s="239">
        <v>1</v>
      </c>
      <c r="M6" s="239">
        <v>1</v>
      </c>
      <c r="N6" s="239">
        <v>1</v>
      </c>
      <c r="O6" s="239">
        <v>1</v>
      </c>
      <c r="P6" s="239">
        <v>1</v>
      </c>
      <c r="Q6" s="240">
        <v>2</v>
      </c>
      <c r="R6" s="239">
        <v>1</v>
      </c>
      <c r="S6" s="239">
        <v>1</v>
      </c>
      <c r="T6" s="239">
        <v>1</v>
      </c>
      <c r="U6" s="1"/>
      <c r="V6" s="558" t="str">
        <f t="array" aca="1" ref="V6" ca="1">IFERROR(IMAGE(INDEX(Poke_Ref!$C$2:$C$745, MATCH(W6, Poke_Ref!$B$2:$B$745,0)), 3), "")</f>
        <v/>
      </c>
      <c r="W6" s="559" t="s">
        <v>728</v>
      </c>
      <c r="X6" s="561" t="str">
        <f t="array" ref="X6">IFERROR(INDEX(Poke_Ref!$D$2:$D$745, MATCH($W6, Poke_Ref!$B$2:$B$745,0)), "")</f>
        <v>Psychic</v>
      </c>
      <c r="Y6" s="561" t="str">
        <f t="array" ref="Y6">IFERROR(INDEX(Poke_Ref!$E$2:$E$745, MATCH($W6, Poke_Ref!$B$2:$B$745,0)), "")</f>
        <v>—</v>
      </c>
      <c r="Z6" s="1"/>
      <c r="AA6" s="1"/>
      <c r="AB6" s="244" t="s">
        <v>1035</v>
      </c>
      <c r="AC6" s="244" t="s">
        <v>1277</v>
      </c>
      <c r="AD6" s="244"/>
      <c r="AE6" s="244" t="s">
        <v>1029</v>
      </c>
      <c r="AF6" s="244" t="s">
        <v>1278</v>
      </c>
      <c r="AG6" s="244" t="s">
        <v>1279</v>
      </c>
    </row>
    <row r="7" spans="1:33" ht="14.25" x14ac:dyDescent="0.2">
      <c r="A7" s="237"/>
      <c r="B7" s="246" t="s">
        <v>1019</v>
      </c>
      <c r="C7" s="239">
        <v>1</v>
      </c>
      <c r="D7" s="239">
        <v>1</v>
      </c>
      <c r="E7" s="240">
        <v>2</v>
      </c>
      <c r="F7" s="239">
        <v>1</v>
      </c>
      <c r="G7" s="247">
        <v>0</v>
      </c>
      <c r="H7" s="239">
        <v>1</v>
      </c>
      <c r="I7" s="239">
        <v>1</v>
      </c>
      <c r="J7" s="239">
        <v>1</v>
      </c>
      <c r="K7" s="239">
        <v>1</v>
      </c>
      <c r="L7" s="239">
        <v>1</v>
      </c>
      <c r="M7" s="239">
        <v>1</v>
      </c>
      <c r="N7" s="239">
        <v>1</v>
      </c>
      <c r="O7" s="239">
        <v>1</v>
      </c>
      <c r="P7" s="239">
        <v>1</v>
      </c>
      <c r="Q7" s="239">
        <v>1</v>
      </c>
      <c r="R7" s="239">
        <v>1</v>
      </c>
      <c r="S7" s="241">
        <v>0.5</v>
      </c>
      <c r="T7" s="239">
        <v>1</v>
      </c>
      <c r="U7" s="1"/>
      <c r="V7" s="508"/>
      <c r="W7" s="560"/>
      <c r="X7" s="508"/>
      <c r="Y7" s="508"/>
      <c r="Z7" s="1"/>
      <c r="AA7" s="14" t="s">
        <v>1017</v>
      </c>
      <c r="AB7" s="248">
        <f t="shared" ref="AB7:AB24" si="0">COUNTIF($V26:$X26, "0")</f>
        <v>0</v>
      </c>
      <c r="AC7" s="248">
        <f t="shared" ref="AC7:AD7" si="1">COUNTIF($V26:$X26, "0.25")</f>
        <v>0</v>
      </c>
      <c r="AD7" s="248">
        <f t="shared" si="1"/>
        <v>0</v>
      </c>
      <c r="AE7" s="248">
        <f t="shared" ref="AE7:AE24" si="2">COUNTIF($V26:$X26, "1")</f>
        <v>0</v>
      </c>
      <c r="AF7" s="248">
        <f t="shared" ref="AF7:AF24" si="3">COUNTIF($V26:$X26, "2")</f>
        <v>1</v>
      </c>
      <c r="AG7" s="248">
        <f t="shared" ref="AG7:AG24" si="4">COUNTIF($V26:$X26, "4")</f>
        <v>0</v>
      </c>
    </row>
    <row r="8" spans="1:33" ht="14.25" x14ac:dyDescent="0.2">
      <c r="A8" s="237"/>
      <c r="B8" s="249" t="s">
        <v>1020</v>
      </c>
      <c r="C8" s="239">
        <v>1</v>
      </c>
      <c r="D8" s="239">
        <v>1</v>
      </c>
      <c r="E8" s="241">
        <v>0.5</v>
      </c>
      <c r="F8" s="241">
        <v>0.5</v>
      </c>
      <c r="G8" s="239">
        <v>1</v>
      </c>
      <c r="H8" s="239">
        <v>1</v>
      </c>
      <c r="I8" s="239">
        <v>1</v>
      </c>
      <c r="J8" s="240">
        <v>2</v>
      </c>
      <c r="K8" s="239">
        <v>1</v>
      </c>
      <c r="L8" s="241">
        <v>0.5</v>
      </c>
      <c r="M8" s="247">
        <v>0</v>
      </c>
      <c r="N8" s="239">
        <v>1</v>
      </c>
      <c r="O8" s="239">
        <v>1</v>
      </c>
      <c r="P8" s="239">
        <v>1</v>
      </c>
      <c r="Q8" s="239">
        <v>1</v>
      </c>
      <c r="R8" s="239">
        <v>1</v>
      </c>
      <c r="S8" s="239">
        <v>1</v>
      </c>
      <c r="T8" s="240">
        <v>2</v>
      </c>
      <c r="U8" s="1"/>
      <c r="V8" s="1"/>
      <c r="W8" s="1"/>
      <c r="X8" s="1"/>
      <c r="Y8" s="1"/>
      <c r="Z8" s="1"/>
      <c r="AA8" s="14" t="s">
        <v>1018</v>
      </c>
      <c r="AB8" s="248">
        <f t="shared" si="0"/>
        <v>0</v>
      </c>
      <c r="AC8" s="248">
        <f t="shared" ref="AC8:AD8" si="5">COUNTIF($V27:$X27, "0.25")</f>
        <v>0</v>
      </c>
      <c r="AD8" s="248">
        <f t="shared" si="5"/>
        <v>0</v>
      </c>
      <c r="AE8" s="248">
        <f t="shared" si="2"/>
        <v>0</v>
      </c>
      <c r="AF8" s="248">
        <f t="shared" si="3"/>
        <v>1</v>
      </c>
      <c r="AG8" s="248">
        <f t="shared" si="4"/>
        <v>0</v>
      </c>
    </row>
    <row r="9" spans="1:33" ht="14.25" x14ac:dyDescent="0.2">
      <c r="A9" s="237"/>
      <c r="B9" s="250" t="s">
        <v>1021</v>
      </c>
      <c r="C9" s="239">
        <v>1</v>
      </c>
      <c r="D9" s="240">
        <v>2</v>
      </c>
      <c r="E9" s="240">
        <v>2</v>
      </c>
      <c r="F9" s="239">
        <v>1</v>
      </c>
      <c r="G9" s="239">
        <v>1</v>
      </c>
      <c r="H9" s="240">
        <v>2</v>
      </c>
      <c r="I9" s="241">
        <v>0.5</v>
      </c>
      <c r="J9" s="239">
        <v>1</v>
      </c>
      <c r="K9" s="239">
        <v>1</v>
      </c>
      <c r="L9" s="239">
        <v>1</v>
      </c>
      <c r="M9" s="239">
        <v>1</v>
      </c>
      <c r="N9" s="239">
        <v>1</v>
      </c>
      <c r="O9" s="239">
        <v>1</v>
      </c>
      <c r="P9" s="241">
        <v>0.5</v>
      </c>
      <c r="Q9" s="239">
        <v>1</v>
      </c>
      <c r="R9" s="239">
        <v>1</v>
      </c>
      <c r="S9" s="241">
        <v>0.5</v>
      </c>
      <c r="T9" s="239">
        <v>1</v>
      </c>
      <c r="U9" s="1"/>
      <c r="V9" s="1"/>
      <c r="W9" s="1"/>
      <c r="X9" s="1"/>
      <c r="Y9" s="1"/>
      <c r="Z9" s="1"/>
      <c r="AA9" s="14" t="s">
        <v>1019</v>
      </c>
      <c r="AB9" s="248">
        <f t="shared" si="0"/>
        <v>0</v>
      </c>
      <c r="AC9" s="248">
        <f t="shared" ref="AC9:AD9" si="6">COUNTIF($V28:$X28, "0.25")</f>
        <v>0</v>
      </c>
      <c r="AD9" s="248">
        <f t="shared" si="6"/>
        <v>0</v>
      </c>
      <c r="AE9" s="248">
        <f t="shared" si="2"/>
        <v>1</v>
      </c>
      <c r="AF9" s="248">
        <f t="shared" si="3"/>
        <v>0</v>
      </c>
      <c r="AG9" s="248">
        <f t="shared" si="4"/>
        <v>0</v>
      </c>
    </row>
    <row r="10" spans="1:33" ht="14.25" x14ac:dyDescent="0.2">
      <c r="A10" s="237"/>
      <c r="B10" s="251" t="s">
        <v>1022</v>
      </c>
      <c r="C10" s="241">
        <v>0.5</v>
      </c>
      <c r="D10" s="240">
        <v>2</v>
      </c>
      <c r="E10" s="239">
        <v>1</v>
      </c>
      <c r="F10" s="239">
        <v>1</v>
      </c>
      <c r="G10" s="241">
        <v>0.5</v>
      </c>
      <c r="H10" s="239">
        <v>1</v>
      </c>
      <c r="I10" s="239">
        <v>1</v>
      </c>
      <c r="J10" s="241">
        <v>0.5</v>
      </c>
      <c r="K10" s="247">
        <v>0</v>
      </c>
      <c r="L10" s="239">
        <v>1</v>
      </c>
      <c r="M10" s="239">
        <v>1</v>
      </c>
      <c r="N10" s="240">
        <v>2</v>
      </c>
      <c r="O10" s="240">
        <v>2</v>
      </c>
      <c r="P10" s="241">
        <v>0.5</v>
      </c>
      <c r="Q10" s="241">
        <v>0.5</v>
      </c>
      <c r="R10" s="240">
        <v>2</v>
      </c>
      <c r="S10" s="240">
        <v>2</v>
      </c>
      <c r="T10" s="239">
        <v>1</v>
      </c>
      <c r="U10" s="1"/>
      <c r="V10" s="1"/>
      <c r="W10" s="1"/>
      <c r="X10" s="1"/>
      <c r="Y10" s="1"/>
      <c r="Z10" s="1"/>
      <c r="AA10" s="14" t="s">
        <v>1020</v>
      </c>
      <c r="AB10" s="248">
        <f t="shared" si="0"/>
        <v>0</v>
      </c>
      <c r="AC10" s="248">
        <f t="shared" ref="AC10:AD10" si="7">COUNTIF($V29:$X29, "0.25")</f>
        <v>0</v>
      </c>
      <c r="AD10" s="248">
        <f t="shared" si="7"/>
        <v>0</v>
      </c>
      <c r="AE10" s="248">
        <f t="shared" si="2"/>
        <v>1</v>
      </c>
      <c r="AF10" s="248">
        <f t="shared" si="3"/>
        <v>0</v>
      </c>
      <c r="AG10" s="248">
        <f t="shared" si="4"/>
        <v>0</v>
      </c>
    </row>
    <row r="11" spans="1:33" ht="14.25" x14ac:dyDescent="0.2">
      <c r="A11" s="237"/>
      <c r="B11" s="252" t="s">
        <v>1023</v>
      </c>
      <c r="C11" s="240">
        <v>2</v>
      </c>
      <c r="D11" s="239">
        <v>1</v>
      </c>
      <c r="E11" s="241">
        <v>0.5</v>
      </c>
      <c r="F11" s="239">
        <v>1</v>
      </c>
      <c r="G11" s="239">
        <v>1</v>
      </c>
      <c r="H11" s="239">
        <v>1</v>
      </c>
      <c r="I11" s="241">
        <v>0.5</v>
      </c>
      <c r="J11" s="239">
        <v>1</v>
      </c>
      <c r="K11" s="239">
        <v>1</v>
      </c>
      <c r="L11" s="240">
        <v>2</v>
      </c>
      <c r="M11" s="239">
        <v>1</v>
      </c>
      <c r="N11" s="240">
        <v>2</v>
      </c>
      <c r="O11" s="239">
        <v>1</v>
      </c>
      <c r="P11" s="239">
        <v>1</v>
      </c>
      <c r="Q11" s="239">
        <v>1</v>
      </c>
      <c r="R11" s="241">
        <v>0.5</v>
      </c>
      <c r="S11" s="240">
        <v>2</v>
      </c>
      <c r="T11" s="241">
        <v>0.5</v>
      </c>
      <c r="U11" s="1"/>
      <c r="V11" s="1"/>
      <c r="W11" s="1"/>
      <c r="X11" s="1"/>
      <c r="Y11" s="1"/>
      <c r="Z11" s="1"/>
      <c r="AA11" s="14" t="s">
        <v>1021</v>
      </c>
      <c r="AB11" s="248">
        <f t="shared" si="0"/>
        <v>0</v>
      </c>
      <c r="AC11" s="248">
        <f t="shared" ref="AC11:AD11" si="8">COUNTIF($V30:$X30, "0.25")</f>
        <v>0</v>
      </c>
      <c r="AD11" s="248">
        <f t="shared" si="8"/>
        <v>0</v>
      </c>
      <c r="AE11" s="248">
        <f t="shared" si="2"/>
        <v>1</v>
      </c>
      <c r="AF11" s="248">
        <f t="shared" si="3"/>
        <v>0</v>
      </c>
      <c r="AG11" s="248">
        <f t="shared" si="4"/>
        <v>0</v>
      </c>
    </row>
    <row r="12" spans="1:33" ht="14.25" x14ac:dyDescent="0.2">
      <c r="A12" s="237"/>
      <c r="B12" s="253" t="s">
        <v>1024</v>
      </c>
      <c r="C12" s="240">
        <v>2</v>
      </c>
      <c r="D12" s="239">
        <v>1</v>
      </c>
      <c r="E12" s="239">
        <v>1</v>
      </c>
      <c r="F12" s="241">
        <v>0.5</v>
      </c>
      <c r="G12" s="239">
        <v>1</v>
      </c>
      <c r="H12" s="240">
        <v>2</v>
      </c>
      <c r="I12" s="239">
        <v>1</v>
      </c>
      <c r="J12" s="239">
        <v>1</v>
      </c>
      <c r="K12" s="239">
        <v>1</v>
      </c>
      <c r="L12" s="240">
        <v>2</v>
      </c>
      <c r="M12" s="239">
        <v>1</v>
      </c>
      <c r="N12" s="239">
        <v>1</v>
      </c>
      <c r="O12" s="239">
        <v>1</v>
      </c>
      <c r="P12" s="239">
        <v>1</v>
      </c>
      <c r="Q12" s="239">
        <v>1</v>
      </c>
      <c r="R12" s="241">
        <v>0.5</v>
      </c>
      <c r="S12" s="241">
        <v>0.5</v>
      </c>
      <c r="T12" s="239">
        <v>1</v>
      </c>
      <c r="U12" s="1"/>
      <c r="V12" s="1"/>
      <c r="W12" s="1"/>
      <c r="X12" s="1"/>
      <c r="Y12" s="1"/>
      <c r="Z12" s="1"/>
      <c r="AA12" s="14" t="s">
        <v>1022</v>
      </c>
      <c r="AB12" s="248">
        <f t="shared" si="0"/>
        <v>0</v>
      </c>
      <c r="AC12" s="248">
        <f t="shared" ref="AC12:AD12" si="9">COUNTIF($V31:$X31, "0.25")</f>
        <v>0</v>
      </c>
      <c r="AD12" s="248">
        <f t="shared" si="9"/>
        <v>0</v>
      </c>
      <c r="AE12" s="248">
        <f t="shared" si="2"/>
        <v>0</v>
      </c>
      <c r="AF12" s="248">
        <f t="shared" si="3"/>
        <v>0</v>
      </c>
      <c r="AG12" s="248">
        <f t="shared" si="4"/>
        <v>0</v>
      </c>
    </row>
    <row r="13" spans="1:33" ht="14.25" x14ac:dyDescent="0.2">
      <c r="A13" s="237"/>
      <c r="B13" s="254" t="s">
        <v>1025</v>
      </c>
      <c r="C13" s="239">
        <v>1</v>
      </c>
      <c r="D13" s="241">
        <v>0.5</v>
      </c>
      <c r="E13" s="239">
        <v>1</v>
      </c>
      <c r="F13" s="239">
        <v>1</v>
      </c>
      <c r="G13" s="239">
        <v>1</v>
      </c>
      <c r="H13" s="239">
        <v>1</v>
      </c>
      <c r="I13" s="239">
        <v>1</v>
      </c>
      <c r="J13" s="239">
        <v>1</v>
      </c>
      <c r="K13" s="240">
        <v>2</v>
      </c>
      <c r="L13" s="239">
        <v>1</v>
      </c>
      <c r="M13" s="239">
        <v>1</v>
      </c>
      <c r="N13" s="239">
        <v>1</v>
      </c>
      <c r="O13" s="247">
        <v>0</v>
      </c>
      <c r="P13" s="239">
        <v>1</v>
      </c>
      <c r="Q13" s="240">
        <v>2</v>
      </c>
      <c r="R13" s="239">
        <v>1</v>
      </c>
      <c r="S13" s="239">
        <v>1</v>
      </c>
      <c r="T13" s="239">
        <v>1</v>
      </c>
      <c r="U13" s="1"/>
      <c r="V13" s="1"/>
      <c r="W13" s="1"/>
      <c r="X13" s="1"/>
      <c r="Y13" s="1"/>
      <c r="Z13" s="1"/>
      <c r="AA13" s="14" t="s">
        <v>1023</v>
      </c>
      <c r="AB13" s="248">
        <f t="shared" si="0"/>
        <v>0</v>
      </c>
      <c r="AC13" s="248">
        <f t="shared" ref="AC13:AD13" si="10">COUNTIF($V32:$X32, "0.25")</f>
        <v>0</v>
      </c>
      <c r="AD13" s="248">
        <f t="shared" si="10"/>
        <v>0</v>
      </c>
      <c r="AE13" s="248">
        <f t="shared" si="2"/>
        <v>1</v>
      </c>
      <c r="AF13" s="248">
        <f t="shared" si="3"/>
        <v>0</v>
      </c>
      <c r="AG13" s="248">
        <f t="shared" si="4"/>
        <v>0</v>
      </c>
    </row>
    <row r="14" spans="1:33" ht="14.25" x14ac:dyDescent="0.2">
      <c r="A14" s="237"/>
      <c r="B14" s="255" t="s">
        <v>1026</v>
      </c>
      <c r="C14" s="241">
        <v>0.5</v>
      </c>
      <c r="D14" s="239">
        <v>1</v>
      </c>
      <c r="E14" s="241">
        <v>0.5</v>
      </c>
      <c r="F14" s="239">
        <v>1</v>
      </c>
      <c r="G14" s="239">
        <v>1</v>
      </c>
      <c r="H14" s="239">
        <v>1</v>
      </c>
      <c r="I14" s="241">
        <v>0.5</v>
      </c>
      <c r="J14" s="241">
        <v>0.5</v>
      </c>
      <c r="K14" s="239">
        <v>1</v>
      </c>
      <c r="L14" s="241">
        <v>0.5</v>
      </c>
      <c r="M14" s="240">
        <v>2</v>
      </c>
      <c r="N14" s="239">
        <v>1</v>
      </c>
      <c r="O14" s="239">
        <v>1</v>
      </c>
      <c r="P14" s="241">
        <v>0.5</v>
      </c>
      <c r="Q14" s="239">
        <v>1</v>
      </c>
      <c r="R14" s="240">
        <v>2</v>
      </c>
      <c r="S14" s="241">
        <v>0.5</v>
      </c>
      <c r="T14" s="240">
        <v>2</v>
      </c>
      <c r="U14" s="1"/>
      <c r="V14" s="1"/>
      <c r="W14" s="1"/>
      <c r="X14" s="1"/>
      <c r="Y14" s="1"/>
      <c r="Z14" s="1"/>
      <c r="AA14" s="14" t="s">
        <v>1024</v>
      </c>
      <c r="AB14" s="248">
        <f t="shared" si="0"/>
        <v>0</v>
      </c>
      <c r="AC14" s="248">
        <f t="shared" ref="AC14:AD14" si="11">COUNTIF($V33:$X33, "0.25")</f>
        <v>0</v>
      </c>
      <c r="AD14" s="248">
        <f t="shared" si="11"/>
        <v>0</v>
      </c>
      <c r="AE14" s="248">
        <f t="shared" si="2"/>
        <v>1</v>
      </c>
      <c r="AF14" s="248">
        <f t="shared" si="3"/>
        <v>0</v>
      </c>
      <c r="AG14" s="248">
        <f t="shared" si="4"/>
        <v>0</v>
      </c>
    </row>
    <row r="15" spans="1:33" ht="14.25" x14ac:dyDescent="0.2">
      <c r="A15" s="237"/>
      <c r="B15" s="256" t="s">
        <v>1027</v>
      </c>
      <c r="C15" s="241">
        <v>0.5</v>
      </c>
      <c r="D15" s="239">
        <v>1</v>
      </c>
      <c r="E15" s="239">
        <v>1</v>
      </c>
      <c r="F15" s="240">
        <v>2</v>
      </c>
      <c r="G15" s="239">
        <v>1</v>
      </c>
      <c r="H15" s="239">
        <v>1</v>
      </c>
      <c r="I15" s="240">
        <v>2</v>
      </c>
      <c r="J15" s="247">
        <v>0</v>
      </c>
      <c r="K15" s="239">
        <v>1</v>
      </c>
      <c r="L15" s="241">
        <v>0.5</v>
      </c>
      <c r="M15" s="239">
        <v>1</v>
      </c>
      <c r="N15" s="239">
        <v>1</v>
      </c>
      <c r="O15" s="239">
        <v>1</v>
      </c>
      <c r="P15" s="240">
        <v>2</v>
      </c>
      <c r="Q15" s="239">
        <v>1</v>
      </c>
      <c r="R15" s="240">
        <v>2</v>
      </c>
      <c r="S15" s="240">
        <v>2</v>
      </c>
      <c r="T15" s="239">
        <v>1</v>
      </c>
      <c r="U15" s="1"/>
      <c r="V15" s="1"/>
      <c r="W15" s="1"/>
      <c r="X15" s="1"/>
      <c r="Y15" s="1"/>
      <c r="Z15" s="1"/>
      <c r="AA15" s="14" t="s">
        <v>1025</v>
      </c>
      <c r="AB15" s="248">
        <f t="shared" si="0"/>
        <v>0</v>
      </c>
      <c r="AC15" s="248">
        <f t="shared" ref="AC15:AD15" si="12">COUNTIF($V34:$X34, "0.25")</f>
        <v>0</v>
      </c>
      <c r="AD15" s="248">
        <f t="shared" si="12"/>
        <v>0</v>
      </c>
      <c r="AE15" s="248">
        <f t="shared" si="2"/>
        <v>0</v>
      </c>
      <c r="AF15" s="248">
        <f t="shared" si="3"/>
        <v>1</v>
      </c>
      <c r="AG15" s="248">
        <f t="shared" si="4"/>
        <v>0</v>
      </c>
    </row>
    <row r="16" spans="1:33" ht="14.25" x14ac:dyDescent="0.2">
      <c r="A16" s="237"/>
      <c r="B16" s="257" t="s">
        <v>1028</v>
      </c>
      <c r="C16" s="239">
        <v>1</v>
      </c>
      <c r="D16" s="239">
        <v>1</v>
      </c>
      <c r="E16" s="240">
        <v>2</v>
      </c>
      <c r="F16" s="239">
        <v>1</v>
      </c>
      <c r="G16" s="239">
        <v>1</v>
      </c>
      <c r="H16" s="239">
        <v>1</v>
      </c>
      <c r="I16" s="241">
        <v>0.5</v>
      </c>
      <c r="J16" s="240">
        <v>2</v>
      </c>
      <c r="K16" s="239">
        <v>1</v>
      </c>
      <c r="L16" s="240">
        <v>2</v>
      </c>
      <c r="M16" s="240">
        <v>2</v>
      </c>
      <c r="N16" s="241">
        <v>0.5</v>
      </c>
      <c r="O16" s="239">
        <v>1</v>
      </c>
      <c r="P16" s="239">
        <v>1</v>
      </c>
      <c r="Q16" s="239">
        <v>1</v>
      </c>
      <c r="R16" s="239">
        <v>1</v>
      </c>
      <c r="S16" s="241">
        <v>0.5</v>
      </c>
      <c r="T16" s="241">
        <v>0.5</v>
      </c>
      <c r="U16" s="1"/>
      <c r="V16" s="1"/>
      <c r="W16" s="1"/>
      <c r="X16" s="1"/>
      <c r="Y16" s="1"/>
      <c r="Z16" s="1"/>
      <c r="AA16" s="14" t="s">
        <v>1026</v>
      </c>
      <c r="AB16" s="248">
        <f t="shared" si="0"/>
        <v>0</v>
      </c>
      <c r="AC16" s="248">
        <f t="shared" ref="AC16:AD16" si="13">COUNTIF($V35:$X35, "0.25")</f>
        <v>0</v>
      </c>
      <c r="AD16" s="248">
        <f t="shared" si="13"/>
        <v>0</v>
      </c>
      <c r="AE16" s="248">
        <f t="shared" si="2"/>
        <v>1</v>
      </c>
      <c r="AF16" s="248">
        <f t="shared" si="3"/>
        <v>0</v>
      </c>
      <c r="AG16" s="248">
        <f t="shared" si="4"/>
        <v>0</v>
      </c>
    </row>
    <row r="17" spans="1:33" ht="14.25" x14ac:dyDescent="0.2">
      <c r="A17" s="237"/>
      <c r="B17" s="258" t="s">
        <v>1029</v>
      </c>
      <c r="C17" s="239">
        <v>1</v>
      </c>
      <c r="D17" s="239">
        <v>1</v>
      </c>
      <c r="E17" s="239">
        <v>1</v>
      </c>
      <c r="F17" s="239">
        <v>1</v>
      </c>
      <c r="G17" s="239">
        <v>1</v>
      </c>
      <c r="H17" s="239">
        <v>1</v>
      </c>
      <c r="I17" s="239">
        <v>1</v>
      </c>
      <c r="J17" s="239">
        <v>1</v>
      </c>
      <c r="K17" s="247">
        <v>0</v>
      </c>
      <c r="L17" s="239">
        <v>1</v>
      </c>
      <c r="M17" s="239">
        <v>1</v>
      </c>
      <c r="N17" s="239">
        <v>1</v>
      </c>
      <c r="O17" s="239">
        <v>1</v>
      </c>
      <c r="P17" s="239">
        <v>1</v>
      </c>
      <c r="Q17" s="239">
        <v>1</v>
      </c>
      <c r="R17" s="241">
        <v>0.5</v>
      </c>
      <c r="S17" s="241">
        <v>0.5</v>
      </c>
      <c r="T17" s="239">
        <v>1</v>
      </c>
      <c r="U17" s="1"/>
      <c r="V17" s="1"/>
      <c r="W17" s="1"/>
      <c r="X17" s="1"/>
      <c r="Y17" s="1"/>
      <c r="Z17" s="1"/>
      <c r="AA17" s="14" t="s">
        <v>1027</v>
      </c>
      <c r="AB17" s="248">
        <f t="shared" si="0"/>
        <v>0</v>
      </c>
      <c r="AC17" s="248">
        <f t="shared" ref="AC17:AD17" si="14">COUNTIF($V36:$X36, "0.25")</f>
        <v>0</v>
      </c>
      <c r="AD17" s="248">
        <f t="shared" si="14"/>
        <v>0</v>
      </c>
      <c r="AE17" s="248">
        <f t="shared" si="2"/>
        <v>1</v>
      </c>
      <c r="AF17" s="248">
        <f t="shared" si="3"/>
        <v>0</v>
      </c>
      <c r="AG17" s="248">
        <f t="shared" si="4"/>
        <v>0</v>
      </c>
    </row>
    <row r="18" spans="1:33" ht="14.25" x14ac:dyDescent="0.2">
      <c r="A18" s="237"/>
      <c r="B18" s="259" t="s">
        <v>1030</v>
      </c>
      <c r="C18" s="239">
        <v>1</v>
      </c>
      <c r="D18" s="239">
        <v>1</v>
      </c>
      <c r="E18" s="239">
        <v>1</v>
      </c>
      <c r="F18" s="239">
        <v>1</v>
      </c>
      <c r="G18" s="240">
        <v>2</v>
      </c>
      <c r="H18" s="239">
        <v>1</v>
      </c>
      <c r="I18" s="239">
        <v>1</v>
      </c>
      <c r="J18" s="239">
        <v>1</v>
      </c>
      <c r="K18" s="241">
        <v>0.5</v>
      </c>
      <c r="L18" s="240">
        <v>2</v>
      </c>
      <c r="M18" s="241">
        <v>0.5</v>
      </c>
      <c r="N18" s="239">
        <v>1</v>
      </c>
      <c r="O18" s="239">
        <v>1</v>
      </c>
      <c r="P18" s="241">
        <v>0.5</v>
      </c>
      <c r="Q18" s="239">
        <v>1</v>
      </c>
      <c r="R18" s="241">
        <v>0.5</v>
      </c>
      <c r="S18" s="247">
        <v>0</v>
      </c>
      <c r="T18" s="239">
        <v>1</v>
      </c>
      <c r="U18" s="1"/>
      <c r="V18" s="1"/>
      <c r="W18" s="1"/>
      <c r="X18" s="1"/>
      <c r="Y18" s="1"/>
      <c r="Z18" s="1"/>
      <c r="AA18" s="14" t="s">
        <v>1028</v>
      </c>
      <c r="AB18" s="248">
        <f t="shared" si="0"/>
        <v>0</v>
      </c>
      <c r="AC18" s="248">
        <f t="shared" ref="AC18:AD18" si="15">COUNTIF($V37:$X37, "0.25")</f>
        <v>0</v>
      </c>
      <c r="AD18" s="248">
        <f t="shared" si="15"/>
        <v>0</v>
      </c>
      <c r="AE18" s="248">
        <f t="shared" si="2"/>
        <v>1</v>
      </c>
      <c r="AF18" s="248">
        <f t="shared" si="3"/>
        <v>0</v>
      </c>
      <c r="AG18" s="248">
        <f t="shared" si="4"/>
        <v>0</v>
      </c>
    </row>
    <row r="19" spans="1:33" ht="14.25" x14ac:dyDescent="0.2">
      <c r="A19" s="237"/>
      <c r="B19" s="260" t="s">
        <v>933</v>
      </c>
      <c r="C19" s="239">
        <v>1</v>
      </c>
      <c r="D19" s="247">
        <v>0</v>
      </c>
      <c r="E19" s="239">
        <v>1</v>
      </c>
      <c r="F19" s="239">
        <v>1</v>
      </c>
      <c r="G19" s="239">
        <v>1</v>
      </c>
      <c r="H19" s="240">
        <v>2</v>
      </c>
      <c r="I19" s="239">
        <v>1</v>
      </c>
      <c r="J19" s="239">
        <v>1</v>
      </c>
      <c r="K19" s="239">
        <v>1</v>
      </c>
      <c r="L19" s="239">
        <v>1</v>
      </c>
      <c r="M19" s="239">
        <v>1</v>
      </c>
      <c r="N19" s="239">
        <v>1</v>
      </c>
      <c r="O19" s="239">
        <v>1</v>
      </c>
      <c r="P19" s="240">
        <v>2</v>
      </c>
      <c r="Q19" s="241">
        <v>0.5</v>
      </c>
      <c r="R19" s="239">
        <v>1</v>
      </c>
      <c r="S19" s="241">
        <v>0.5</v>
      </c>
      <c r="T19" s="239">
        <v>1</v>
      </c>
      <c r="U19" s="1"/>
      <c r="V19" s="1"/>
      <c r="W19" s="1"/>
      <c r="X19" s="1"/>
      <c r="Y19" s="1"/>
      <c r="Z19" s="1"/>
      <c r="AA19" s="14" t="s">
        <v>1029</v>
      </c>
      <c r="AB19" s="248">
        <f t="shared" si="0"/>
        <v>0</v>
      </c>
      <c r="AC19" s="248">
        <f t="shared" ref="AC19:AD19" si="16">COUNTIF($V38:$X38, "0.25")</f>
        <v>0</v>
      </c>
      <c r="AD19" s="248">
        <f t="shared" si="16"/>
        <v>0</v>
      </c>
      <c r="AE19" s="248">
        <f t="shared" si="2"/>
        <v>1</v>
      </c>
      <c r="AF19" s="248">
        <f t="shared" si="3"/>
        <v>0</v>
      </c>
      <c r="AG19" s="248">
        <f t="shared" si="4"/>
        <v>0</v>
      </c>
    </row>
    <row r="20" spans="1:33" ht="14.25" x14ac:dyDescent="0.2">
      <c r="A20" s="237"/>
      <c r="B20" s="261" t="s">
        <v>1031</v>
      </c>
      <c r="C20" s="240">
        <v>2</v>
      </c>
      <c r="D20" s="239">
        <v>1</v>
      </c>
      <c r="E20" s="239">
        <v>1</v>
      </c>
      <c r="F20" s="239">
        <v>1</v>
      </c>
      <c r="G20" s="239">
        <v>1</v>
      </c>
      <c r="H20" s="241">
        <v>0.5</v>
      </c>
      <c r="I20" s="240">
        <v>2</v>
      </c>
      <c r="J20" s="240">
        <v>2</v>
      </c>
      <c r="K20" s="239">
        <v>1</v>
      </c>
      <c r="L20" s="239">
        <v>1</v>
      </c>
      <c r="M20" s="241">
        <v>0.5</v>
      </c>
      <c r="N20" s="240">
        <v>2</v>
      </c>
      <c r="O20" s="239">
        <v>1</v>
      </c>
      <c r="P20" s="239">
        <v>1</v>
      </c>
      <c r="Q20" s="239">
        <v>1</v>
      </c>
      <c r="R20" s="239">
        <v>1</v>
      </c>
      <c r="S20" s="241">
        <v>0.5</v>
      </c>
      <c r="T20" s="239">
        <v>1</v>
      </c>
      <c r="U20" s="1"/>
      <c r="V20" s="1"/>
      <c r="W20" s="1"/>
      <c r="X20" s="1"/>
      <c r="Y20" s="1"/>
      <c r="Z20" s="1"/>
      <c r="AA20" s="14" t="s">
        <v>1030</v>
      </c>
      <c r="AB20" s="248">
        <f t="shared" si="0"/>
        <v>0</v>
      </c>
      <c r="AC20" s="248">
        <f t="shared" ref="AC20:AD20" si="17">COUNTIF($V39:$X39, "0.25")</f>
        <v>0</v>
      </c>
      <c r="AD20" s="248">
        <f t="shared" si="17"/>
        <v>0</v>
      </c>
      <c r="AE20" s="248">
        <f t="shared" si="2"/>
        <v>1</v>
      </c>
      <c r="AF20" s="248">
        <f t="shared" si="3"/>
        <v>0</v>
      </c>
      <c r="AG20" s="248">
        <f t="shared" si="4"/>
        <v>0</v>
      </c>
    </row>
    <row r="21" spans="1:33" ht="14.25" x14ac:dyDescent="0.2">
      <c r="A21" s="237"/>
      <c r="B21" s="262" t="s">
        <v>1032</v>
      </c>
      <c r="C21" s="239">
        <v>1</v>
      </c>
      <c r="D21" s="239">
        <v>1</v>
      </c>
      <c r="E21" s="239">
        <v>1</v>
      </c>
      <c r="F21" s="241">
        <v>0.5</v>
      </c>
      <c r="G21" s="240">
        <v>2</v>
      </c>
      <c r="H21" s="239">
        <v>1</v>
      </c>
      <c r="I21" s="241">
        <v>0.5</v>
      </c>
      <c r="J21" s="239">
        <v>1</v>
      </c>
      <c r="K21" s="239">
        <v>1</v>
      </c>
      <c r="L21" s="239">
        <v>1</v>
      </c>
      <c r="M21" s="239">
        <v>1</v>
      </c>
      <c r="N21" s="240">
        <v>2</v>
      </c>
      <c r="O21" s="239">
        <v>1</v>
      </c>
      <c r="P21" s="239">
        <v>1</v>
      </c>
      <c r="Q21" s="239">
        <v>1</v>
      </c>
      <c r="R21" s="240">
        <v>2</v>
      </c>
      <c r="S21" s="241">
        <v>0.5</v>
      </c>
      <c r="T21" s="241">
        <v>0.5</v>
      </c>
      <c r="U21" s="1"/>
      <c r="V21" s="1"/>
      <c r="W21" s="1"/>
      <c r="X21" s="1"/>
      <c r="Y21" s="1"/>
      <c r="Z21" s="1"/>
      <c r="AA21" s="14" t="s">
        <v>933</v>
      </c>
      <c r="AB21" s="248">
        <f t="shared" si="0"/>
        <v>0</v>
      </c>
      <c r="AC21" s="248">
        <f t="shared" ref="AC21:AD21" si="18">COUNTIF($V40:$X40, "0.25")</f>
        <v>0</v>
      </c>
      <c r="AD21" s="248">
        <f t="shared" si="18"/>
        <v>0</v>
      </c>
      <c r="AE21" s="248">
        <f t="shared" si="2"/>
        <v>0</v>
      </c>
      <c r="AF21" s="248">
        <f t="shared" si="3"/>
        <v>0</v>
      </c>
      <c r="AG21" s="248">
        <f t="shared" si="4"/>
        <v>0</v>
      </c>
    </row>
    <row r="22" spans="1:33" ht="14.25" x14ac:dyDescent="0.2">
      <c r="A22" s="237"/>
      <c r="B22" s="263" t="s">
        <v>1033</v>
      </c>
      <c r="C22" s="239">
        <v>1</v>
      </c>
      <c r="D22" s="239">
        <v>1</v>
      </c>
      <c r="E22" s="241">
        <v>0.5</v>
      </c>
      <c r="F22" s="239">
        <v>1</v>
      </c>
      <c r="G22" s="239">
        <v>1</v>
      </c>
      <c r="H22" s="239">
        <v>1</v>
      </c>
      <c r="I22" s="240">
        <v>2</v>
      </c>
      <c r="J22" s="239">
        <v>1</v>
      </c>
      <c r="K22" s="239">
        <v>1</v>
      </c>
      <c r="L22" s="241">
        <v>0.5</v>
      </c>
      <c r="M22" s="240">
        <v>2</v>
      </c>
      <c r="N22" s="239">
        <v>1</v>
      </c>
      <c r="O22" s="239">
        <v>1</v>
      </c>
      <c r="P22" s="239">
        <v>1</v>
      </c>
      <c r="Q22" s="239">
        <v>1</v>
      </c>
      <c r="R22" s="240">
        <v>2</v>
      </c>
      <c r="S22" s="239">
        <v>1</v>
      </c>
      <c r="T22" s="241">
        <v>0.5</v>
      </c>
      <c r="U22" s="1"/>
      <c r="V22" s="1"/>
      <c r="W22" s="1"/>
      <c r="X22" s="1"/>
      <c r="Y22" s="1"/>
      <c r="Z22" s="1"/>
      <c r="AA22" s="14" t="s">
        <v>1031</v>
      </c>
      <c r="AB22" s="248">
        <f t="shared" si="0"/>
        <v>0</v>
      </c>
      <c r="AC22" s="248">
        <f t="shared" ref="AC22:AD22" si="19">COUNTIF($V41:$X41, "0.25")</f>
        <v>0</v>
      </c>
      <c r="AD22" s="248">
        <f t="shared" si="19"/>
        <v>0</v>
      </c>
      <c r="AE22" s="248">
        <f t="shared" si="2"/>
        <v>1</v>
      </c>
      <c r="AF22" s="248">
        <f t="shared" si="3"/>
        <v>0</v>
      </c>
      <c r="AG22" s="248">
        <f t="shared" si="4"/>
        <v>0</v>
      </c>
    </row>
    <row r="23" spans="1:33" ht="14.25" x14ac:dyDescent="0.2">
      <c r="A23" s="264"/>
      <c r="B23" s="264"/>
      <c r="C23" s="1"/>
      <c r="D23" s="1"/>
      <c r="E23" s="1"/>
      <c r="F23" s="1"/>
      <c r="G23" s="1"/>
      <c r="H23" s="1"/>
      <c r="I23" s="1"/>
      <c r="J23" s="1"/>
      <c r="K23" s="1"/>
      <c r="L23" s="1"/>
      <c r="M23" s="1"/>
      <c r="N23" s="1"/>
      <c r="O23" s="1"/>
      <c r="P23" s="1"/>
      <c r="Q23" s="1"/>
      <c r="R23" s="1"/>
      <c r="S23" s="1"/>
      <c r="T23" s="1"/>
      <c r="U23" s="1"/>
      <c r="V23" s="1"/>
      <c r="W23" s="1"/>
      <c r="X23" s="1"/>
      <c r="Y23" s="1"/>
      <c r="Z23" s="1"/>
      <c r="AA23" s="14" t="s">
        <v>1032</v>
      </c>
      <c r="AB23" s="248">
        <f t="shared" si="0"/>
        <v>0</v>
      </c>
      <c r="AC23" s="248">
        <f t="shared" ref="AC23:AD23" si="20">COUNTIF($V42:$X42, "0.25")</f>
        <v>0</v>
      </c>
      <c r="AD23" s="248">
        <f t="shared" si="20"/>
        <v>0</v>
      </c>
      <c r="AE23" s="248">
        <f t="shared" si="2"/>
        <v>1</v>
      </c>
      <c r="AF23" s="248">
        <f t="shared" si="3"/>
        <v>0</v>
      </c>
      <c r="AG23" s="248">
        <f t="shared" si="4"/>
        <v>0</v>
      </c>
    </row>
    <row r="24" spans="1:33" ht="14.25" x14ac:dyDescent="0.2">
      <c r="A24" s="264"/>
      <c r="B24" s="264"/>
      <c r="C24" s="1"/>
      <c r="D24" s="1"/>
      <c r="E24" s="1"/>
      <c r="F24" s="1"/>
      <c r="G24" s="1"/>
      <c r="H24" s="1"/>
      <c r="I24" s="1"/>
      <c r="J24" s="1"/>
      <c r="K24" s="1"/>
      <c r="L24" s="1"/>
      <c r="M24" s="1"/>
      <c r="N24" s="1"/>
      <c r="O24" s="1"/>
      <c r="P24" s="1"/>
      <c r="Q24" s="1"/>
      <c r="R24" s="1"/>
      <c r="S24" s="1"/>
      <c r="T24" s="1"/>
      <c r="U24" s="1"/>
      <c r="V24" s="1"/>
      <c r="W24" s="1"/>
      <c r="X24" s="1"/>
      <c r="Y24" s="1"/>
      <c r="Z24" s="1"/>
      <c r="AA24" s="14" t="s">
        <v>1033</v>
      </c>
      <c r="AB24" s="248">
        <f t="shared" si="0"/>
        <v>0</v>
      </c>
      <c r="AC24" s="248">
        <f t="shared" ref="AC24:AD24" si="21">COUNTIF($V43:$X43, "0.25")</f>
        <v>0</v>
      </c>
      <c r="AD24" s="248">
        <f t="shared" si="21"/>
        <v>0</v>
      </c>
      <c r="AE24" s="248">
        <f t="shared" si="2"/>
        <v>1</v>
      </c>
      <c r="AF24" s="248">
        <f t="shared" si="3"/>
        <v>0</v>
      </c>
      <c r="AG24" s="248">
        <f t="shared" si="4"/>
        <v>0</v>
      </c>
    </row>
    <row r="25" spans="1:33" ht="12.75" x14ac:dyDescent="0.2">
      <c r="A25" s="264"/>
      <c r="B25" s="264"/>
      <c r="C25" s="1"/>
      <c r="D25" s="1"/>
      <c r="E25" s="1"/>
      <c r="F25" s="1"/>
      <c r="G25" s="1"/>
      <c r="H25" s="1"/>
      <c r="I25" s="1"/>
      <c r="J25" s="1"/>
      <c r="K25" s="1"/>
      <c r="L25" s="1"/>
      <c r="M25" s="1"/>
      <c r="N25" s="1"/>
      <c r="O25" s="1"/>
      <c r="P25" s="1"/>
      <c r="Q25" s="1"/>
      <c r="R25" s="1"/>
      <c r="S25" s="1"/>
      <c r="T25" s="1"/>
      <c r="U25" s="1"/>
      <c r="V25" s="1"/>
      <c r="W25" s="1"/>
      <c r="X25" s="1"/>
      <c r="Y25" s="1"/>
      <c r="Z25" s="1"/>
      <c r="AA25" s="1"/>
      <c r="AB25" s="243"/>
      <c r="AC25" s="243"/>
      <c r="AD25" s="243"/>
      <c r="AE25" s="243"/>
      <c r="AF25" s="243"/>
      <c r="AG25" s="243"/>
    </row>
    <row r="26" spans="1:33" ht="12.75" x14ac:dyDescent="0.2">
      <c r="A26" s="264"/>
      <c r="B26" s="264"/>
      <c r="C26" s="1"/>
      <c r="D26" s="1"/>
      <c r="E26" s="1"/>
      <c r="F26" s="1"/>
      <c r="G26" s="1"/>
      <c r="H26" s="1"/>
      <c r="I26" s="1"/>
      <c r="J26" s="1"/>
      <c r="K26" s="1"/>
      <c r="L26" s="1"/>
      <c r="M26" s="1"/>
      <c r="N26" s="1"/>
      <c r="O26" s="1"/>
      <c r="P26" s="1"/>
      <c r="Q26" s="1"/>
      <c r="R26" s="1"/>
      <c r="S26" s="1"/>
      <c r="T26" s="1"/>
      <c r="U26" s="14" t="s">
        <v>1017</v>
      </c>
      <c r="V26" s="1">
        <f t="array" ref="V26">INDEX($C$5:$T$22, MATCH($U26, $B$5:$B$22), MATCH(INDEX(Poke_Ref!$D$2:$D$745, MATCH($W$6, Poke_Ref!$B$2:$B$745,0)), $C$4:$T$4,0)) * IFERROR(INDEX($C$5:$T$22, MATCH($U26, $B$5:$B$22), MATCH(INDEX(Poke_Ref!$E$2:$E$745, MATCH($W$6, Poke_Ref!$B$2:$B$745,0)), $C$4:$T$4,0)), 1)</f>
        <v>2</v>
      </c>
      <c r="W26" s="1"/>
      <c r="X26" s="1"/>
      <c r="Y26" s="1"/>
      <c r="Z26" s="1"/>
      <c r="AA26" s="1"/>
      <c r="AB26" s="243"/>
      <c r="AC26" s="243"/>
      <c r="AD26" s="243"/>
      <c r="AE26" s="243"/>
      <c r="AF26" s="243"/>
      <c r="AG26" s="243"/>
    </row>
    <row r="27" spans="1:33" ht="12.75" x14ac:dyDescent="0.2">
      <c r="A27" s="264"/>
      <c r="B27" s="264"/>
      <c r="C27" s="1"/>
      <c r="D27" s="1"/>
      <c r="E27" s="1"/>
      <c r="F27" s="1"/>
      <c r="G27" s="1"/>
      <c r="H27" s="1"/>
      <c r="I27" s="1"/>
      <c r="J27" s="1"/>
      <c r="K27" s="1"/>
      <c r="L27" s="1"/>
      <c r="M27" s="1"/>
      <c r="N27" s="1"/>
      <c r="O27" s="1"/>
      <c r="P27" s="1"/>
      <c r="Q27" s="1"/>
      <c r="R27" s="1"/>
      <c r="S27" s="1"/>
      <c r="T27" s="1"/>
      <c r="U27" s="14" t="s">
        <v>1018</v>
      </c>
      <c r="V27" s="1">
        <f t="array" ref="V27">INDEX($C$5:$T$22, MATCH($U27, $B$5:$B$22), MATCH(INDEX(Poke_Ref!$D$2:$D$745, MATCH($W$6, Poke_Ref!$B$2:$B$745,0)), $C$4:$T$4,0)) * IFERROR(INDEX($C$5:$T$22, MATCH($U27, $B$5:$B$22), MATCH(INDEX(Poke_Ref!$E$2:$E$745, MATCH($W$6, Poke_Ref!$B$2:$B$745,0)), $C$4:$T$4,0)), 1)</f>
        <v>2</v>
      </c>
      <c r="W27" s="1"/>
      <c r="X27" s="1"/>
      <c r="Y27" s="1"/>
      <c r="Z27" s="1"/>
      <c r="AA27" s="1"/>
      <c r="AB27" s="243"/>
      <c r="AC27" s="243"/>
      <c r="AD27" s="243"/>
      <c r="AE27" s="243"/>
      <c r="AF27" s="243"/>
      <c r="AG27" s="243"/>
    </row>
    <row r="28" spans="1:33" ht="12.75" x14ac:dyDescent="0.2">
      <c r="A28" s="264"/>
      <c r="B28" s="264"/>
      <c r="C28" s="1"/>
      <c r="D28" s="1"/>
      <c r="E28" s="1"/>
      <c r="F28" s="1"/>
      <c r="G28" s="1"/>
      <c r="H28" s="1"/>
      <c r="I28" s="1"/>
      <c r="J28" s="1"/>
      <c r="K28" s="1"/>
      <c r="L28" s="1"/>
      <c r="M28" s="1"/>
      <c r="N28" s="1"/>
      <c r="O28" s="1"/>
      <c r="P28" s="1"/>
      <c r="Q28" s="1"/>
      <c r="R28" s="1"/>
      <c r="S28" s="1"/>
      <c r="T28" s="1"/>
      <c r="U28" s="14" t="s">
        <v>1019</v>
      </c>
      <c r="V28" s="1">
        <f t="array" ref="V28">INDEX($C$5:$T$22, MATCH($U28, $B$5:$B$22), MATCH(INDEX(Poke_Ref!$D$2:$D$745, MATCH($W$6, Poke_Ref!$B$2:$B$745,0)), $C$4:$T$4,0)) * IFERROR(INDEX($C$5:$T$22, MATCH($U28, $B$5:$B$22), MATCH(INDEX(Poke_Ref!$E$2:$E$745, MATCH($W$6, Poke_Ref!$B$2:$B$745,0)), $C$4:$T$4,0)), 1)</f>
        <v>1</v>
      </c>
      <c r="W28" s="1"/>
      <c r="X28" s="1"/>
      <c r="Y28" s="1"/>
      <c r="Z28" s="1"/>
      <c r="AA28" s="1"/>
      <c r="AB28" s="243"/>
      <c r="AC28" s="243"/>
      <c r="AD28" s="243"/>
      <c r="AE28" s="243"/>
      <c r="AF28" s="243"/>
      <c r="AG28" s="243"/>
    </row>
    <row r="29" spans="1:33" ht="12.75" x14ac:dyDescent="0.2">
      <c r="A29" s="264"/>
      <c r="B29" s="264"/>
      <c r="C29" s="1"/>
      <c r="D29" s="1"/>
      <c r="E29" s="1"/>
      <c r="F29" s="1"/>
      <c r="G29" s="1"/>
      <c r="H29" s="1"/>
      <c r="I29" s="1"/>
      <c r="J29" s="1"/>
      <c r="K29" s="1"/>
      <c r="L29" s="1"/>
      <c r="M29" s="1"/>
      <c r="N29" s="1"/>
      <c r="O29" s="1"/>
      <c r="P29" s="1"/>
      <c r="Q29" s="1"/>
      <c r="R29" s="1"/>
      <c r="S29" s="1"/>
      <c r="T29" s="1"/>
      <c r="U29" s="14" t="s">
        <v>1020</v>
      </c>
      <c r="V29" s="1">
        <f t="array" ref="V29">INDEX($C$5:$T$22, MATCH($U29, $B$5:$B$22), MATCH(INDEX(Poke_Ref!$D$2:$D$745, MATCH($W$6, Poke_Ref!$B$2:$B$745,0)), $C$4:$T$4,0)) * IFERROR(INDEX($C$5:$T$22, MATCH($U29, $B$5:$B$22), MATCH(INDEX(Poke_Ref!$E$2:$E$745, MATCH($W$6, Poke_Ref!$B$2:$B$745,0)), $C$4:$T$4,0)), 1)</f>
        <v>1</v>
      </c>
      <c r="W29" s="1"/>
      <c r="X29" s="1"/>
      <c r="Y29" s="1"/>
      <c r="Z29" s="1"/>
      <c r="AA29" s="1"/>
      <c r="AB29" s="243"/>
      <c r="AC29" s="243"/>
      <c r="AD29" s="243"/>
      <c r="AE29" s="243"/>
      <c r="AF29" s="243"/>
      <c r="AG29" s="243"/>
    </row>
    <row r="30" spans="1:33" ht="12.75" x14ac:dyDescent="0.2">
      <c r="A30" s="264"/>
      <c r="B30" s="264"/>
      <c r="C30" s="1"/>
      <c r="D30" s="1"/>
      <c r="E30" s="1"/>
      <c r="F30" s="1"/>
      <c r="G30" s="1"/>
      <c r="H30" s="1"/>
      <c r="I30" s="1"/>
      <c r="J30" s="1"/>
      <c r="K30" s="1"/>
      <c r="L30" s="1"/>
      <c r="M30" s="1"/>
      <c r="N30" s="1"/>
      <c r="O30" s="1"/>
      <c r="P30" s="1"/>
      <c r="Q30" s="1"/>
      <c r="R30" s="1"/>
      <c r="S30" s="1"/>
      <c r="T30" s="1"/>
      <c r="U30" s="14" t="s">
        <v>1021</v>
      </c>
      <c r="V30" s="1">
        <f t="array" ref="V30">INDEX($C$5:$T$22, MATCH($U30, $B$5:$B$22), MATCH(INDEX(Poke_Ref!$D$2:$D$745, MATCH($W$6, Poke_Ref!$B$2:$B$745,0)), $C$4:$T$4,0)) * IFERROR(INDEX($C$5:$T$22, MATCH($U30, $B$5:$B$22), MATCH(INDEX(Poke_Ref!$E$2:$E$745, MATCH($W$6, Poke_Ref!$B$2:$B$745,0)), $C$4:$T$4,0)), 1)</f>
        <v>1</v>
      </c>
      <c r="W30" s="1"/>
      <c r="X30" s="1"/>
      <c r="Y30" s="1"/>
      <c r="Z30" s="1"/>
      <c r="AA30" s="1"/>
      <c r="AB30" s="243"/>
      <c r="AC30" s="243"/>
      <c r="AD30" s="243"/>
      <c r="AE30" s="243"/>
      <c r="AF30" s="243"/>
      <c r="AG30" s="243"/>
    </row>
    <row r="31" spans="1:33" ht="12.75" x14ac:dyDescent="0.2">
      <c r="A31" s="264"/>
      <c r="B31" s="264"/>
      <c r="C31" s="1"/>
      <c r="D31" s="1"/>
      <c r="E31" s="1"/>
      <c r="F31" s="1"/>
      <c r="G31" s="1"/>
      <c r="H31" s="1"/>
      <c r="I31" s="1"/>
      <c r="J31" s="1"/>
      <c r="K31" s="1"/>
      <c r="L31" s="1"/>
      <c r="M31" s="1"/>
      <c r="N31" s="1"/>
      <c r="O31" s="1"/>
      <c r="P31" s="1"/>
      <c r="Q31" s="1"/>
      <c r="R31" s="1"/>
      <c r="S31" s="1"/>
      <c r="T31" s="1"/>
      <c r="U31" s="14" t="s">
        <v>1022</v>
      </c>
      <c r="V31" s="1">
        <f t="array" ref="V31">INDEX($C$5:$T$22, MATCH($U31, $B$5:$B$22), MATCH(INDEX(Poke_Ref!$D$2:$D$745, MATCH($W$6, Poke_Ref!$B$2:$B$745,0)), $C$4:$T$4,0)) * IFERROR(INDEX($C$5:$T$22, MATCH($U31, $B$5:$B$22), MATCH(INDEX(Poke_Ref!$E$2:$E$745, MATCH($W$6, Poke_Ref!$B$2:$B$745,0)), $C$4:$T$4,0)), 1)</f>
        <v>0.5</v>
      </c>
      <c r="W31" s="1"/>
      <c r="X31" s="1"/>
      <c r="Y31" s="1"/>
      <c r="Z31" s="1"/>
      <c r="AA31" s="1"/>
      <c r="AB31" s="243"/>
      <c r="AC31" s="243"/>
      <c r="AD31" s="243"/>
      <c r="AE31" s="243"/>
      <c r="AF31" s="243"/>
      <c r="AG31" s="243"/>
    </row>
    <row r="32" spans="1:33" ht="12.75" x14ac:dyDescent="0.2">
      <c r="A32" s="264"/>
      <c r="B32" s="264"/>
      <c r="C32" s="1"/>
      <c r="D32" s="1"/>
      <c r="E32" s="1"/>
      <c r="F32" s="1"/>
      <c r="G32" s="1"/>
      <c r="H32" s="1"/>
      <c r="I32" s="1"/>
      <c r="J32" s="1"/>
      <c r="K32" s="1"/>
      <c r="L32" s="1"/>
      <c r="M32" s="1"/>
      <c r="N32" s="1"/>
      <c r="O32" s="1"/>
      <c r="P32" s="1"/>
      <c r="Q32" s="1"/>
      <c r="R32" s="1"/>
      <c r="S32" s="1"/>
      <c r="T32" s="1"/>
      <c r="U32" s="14" t="s">
        <v>1023</v>
      </c>
      <c r="V32" s="1">
        <f t="array" ref="V32">INDEX($C$5:$T$22, MATCH($U32, $B$5:$B$22), MATCH(INDEX(Poke_Ref!$D$2:$D$745, MATCH($W$6, Poke_Ref!$B$2:$B$745,0)), $C$4:$T$4,0)) * IFERROR(INDEX($C$5:$T$22, MATCH($U32, $B$5:$B$22), MATCH(INDEX(Poke_Ref!$E$2:$E$745, MATCH($W$6, Poke_Ref!$B$2:$B$745,0)), $C$4:$T$4,0)), 1)</f>
        <v>1</v>
      </c>
      <c r="W32" s="1"/>
      <c r="X32" s="1"/>
      <c r="Y32" s="1"/>
      <c r="Z32" s="1"/>
      <c r="AA32" s="1"/>
      <c r="AB32" s="243"/>
      <c r="AC32" s="243"/>
      <c r="AD32" s="243"/>
      <c r="AE32" s="243"/>
      <c r="AF32" s="243"/>
      <c r="AG32" s="243"/>
    </row>
    <row r="33" spans="1:33" ht="12.75" x14ac:dyDescent="0.2">
      <c r="A33" s="264"/>
      <c r="B33" s="264"/>
      <c r="C33" s="1"/>
      <c r="D33" s="1"/>
      <c r="E33" s="1"/>
      <c r="F33" s="1"/>
      <c r="G33" s="1"/>
      <c r="H33" s="1"/>
      <c r="I33" s="1"/>
      <c r="J33" s="1"/>
      <c r="K33" s="1"/>
      <c r="L33" s="1"/>
      <c r="M33" s="1"/>
      <c r="N33" s="1"/>
      <c r="O33" s="1"/>
      <c r="P33" s="1"/>
      <c r="Q33" s="1"/>
      <c r="R33" s="1"/>
      <c r="S33" s="1"/>
      <c r="T33" s="1"/>
      <c r="U33" s="14" t="s">
        <v>1024</v>
      </c>
      <c r="V33" s="1">
        <f t="array" ref="V33">INDEX($C$5:$T$22, MATCH($U33, $B$5:$B$22), MATCH(INDEX(Poke_Ref!$D$2:$D$745, MATCH($W$6, Poke_Ref!$B$2:$B$745,0)), $C$4:$T$4,0)) * IFERROR(INDEX($C$5:$T$22, MATCH($U33, $B$5:$B$22), MATCH(INDEX(Poke_Ref!$E$2:$E$745, MATCH($W$6, Poke_Ref!$B$2:$B$745,0)), $C$4:$T$4,0)), 1)</f>
        <v>1</v>
      </c>
      <c r="W33" s="1"/>
      <c r="X33" s="1"/>
      <c r="Y33" s="1"/>
      <c r="Z33" s="1"/>
      <c r="AA33" s="1"/>
      <c r="AB33" s="243"/>
      <c r="AC33" s="243"/>
      <c r="AD33" s="243"/>
      <c r="AE33" s="243"/>
      <c r="AF33" s="243"/>
      <c r="AG33" s="243"/>
    </row>
    <row r="34" spans="1:33" ht="12.75" x14ac:dyDescent="0.2">
      <c r="A34" s="264"/>
      <c r="B34" s="264"/>
      <c r="C34" s="1"/>
      <c r="D34" s="1"/>
      <c r="E34" s="1"/>
      <c r="F34" s="1"/>
      <c r="G34" s="1"/>
      <c r="H34" s="1"/>
      <c r="I34" s="1"/>
      <c r="J34" s="1"/>
      <c r="K34" s="1"/>
      <c r="L34" s="1"/>
      <c r="M34" s="1"/>
      <c r="N34" s="1"/>
      <c r="O34" s="1"/>
      <c r="P34" s="1"/>
      <c r="Q34" s="1"/>
      <c r="R34" s="1"/>
      <c r="S34" s="1"/>
      <c r="T34" s="1"/>
      <c r="U34" s="14" t="s">
        <v>1025</v>
      </c>
      <c r="V34" s="1">
        <f t="array" ref="V34">INDEX($C$5:$T$22, MATCH($U34, $B$5:$B$22), MATCH(INDEX(Poke_Ref!$D$2:$D$745, MATCH($W$6, Poke_Ref!$B$2:$B$745,0)), $C$4:$T$4,0)) * IFERROR(INDEX($C$5:$T$22, MATCH($U34, $B$5:$B$22), MATCH(INDEX(Poke_Ref!$E$2:$E$745, MATCH($W$6, Poke_Ref!$B$2:$B$745,0)), $C$4:$T$4,0)), 1)</f>
        <v>2</v>
      </c>
      <c r="W34" s="1"/>
      <c r="X34" s="1"/>
      <c r="Y34" s="1"/>
      <c r="Z34" s="1"/>
      <c r="AA34" s="1"/>
      <c r="AB34" s="243"/>
      <c r="AC34" s="243"/>
      <c r="AD34" s="243"/>
      <c r="AE34" s="243"/>
      <c r="AF34" s="243"/>
      <c r="AG34" s="243"/>
    </row>
    <row r="35" spans="1:33" ht="12.75" x14ac:dyDescent="0.2">
      <c r="A35" s="264"/>
      <c r="B35" s="264"/>
      <c r="C35" s="1"/>
      <c r="D35" s="1"/>
      <c r="E35" s="1"/>
      <c r="F35" s="1"/>
      <c r="G35" s="1"/>
      <c r="H35" s="1"/>
      <c r="I35" s="1"/>
      <c r="J35" s="1"/>
      <c r="K35" s="1"/>
      <c r="L35" s="1"/>
      <c r="M35" s="1"/>
      <c r="N35" s="1"/>
      <c r="O35" s="1"/>
      <c r="P35" s="1"/>
      <c r="Q35" s="1"/>
      <c r="R35" s="1"/>
      <c r="S35" s="1"/>
      <c r="T35" s="1"/>
      <c r="U35" s="14" t="s">
        <v>1026</v>
      </c>
      <c r="V35" s="1">
        <f t="array" ref="V35">INDEX($C$5:$T$22, MATCH($U35, $B$5:$B$22), MATCH(INDEX(Poke_Ref!$D$2:$D$745, MATCH($W$6, Poke_Ref!$B$2:$B$745,0)), $C$4:$T$4,0)) * IFERROR(INDEX($C$5:$T$22, MATCH($U35, $B$5:$B$22), MATCH(INDEX(Poke_Ref!$E$2:$E$745, MATCH($W$6, Poke_Ref!$B$2:$B$745,0)), $C$4:$T$4,0)), 1)</f>
        <v>1</v>
      </c>
      <c r="W35" s="1"/>
      <c r="X35" s="1"/>
      <c r="Y35" s="1"/>
      <c r="Z35" s="1"/>
      <c r="AA35" s="1"/>
      <c r="AB35" s="243"/>
      <c r="AC35" s="243"/>
      <c r="AD35" s="243"/>
      <c r="AE35" s="243"/>
      <c r="AF35" s="243"/>
      <c r="AG35" s="243"/>
    </row>
    <row r="36" spans="1:33" ht="12.75" x14ac:dyDescent="0.2">
      <c r="A36" s="264"/>
      <c r="B36" s="264"/>
      <c r="C36" s="1"/>
      <c r="D36" s="1"/>
      <c r="E36" s="1"/>
      <c r="F36" s="1"/>
      <c r="G36" s="1"/>
      <c r="H36" s="1"/>
      <c r="I36" s="1"/>
      <c r="J36" s="1"/>
      <c r="K36" s="1"/>
      <c r="L36" s="1"/>
      <c r="M36" s="1"/>
      <c r="N36" s="1"/>
      <c r="O36" s="1"/>
      <c r="P36" s="1"/>
      <c r="Q36" s="1"/>
      <c r="R36" s="1"/>
      <c r="S36" s="1"/>
      <c r="T36" s="1"/>
      <c r="U36" s="14" t="s">
        <v>1027</v>
      </c>
      <c r="V36" s="1">
        <f t="array" ref="V36">INDEX($C$5:$T$22, MATCH($U36, $B$5:$B$22), MATCH(INDEX(Poke_Ref!$D$2:$D$745, MATCH($W$6, Poke_Ref!$B$2:$B$745,0)), $C$4:$T$4,0)) * IFERROR(INDEX($C$5:$T$22, MATCH($U36, $B$5:$B$22), MATCH(INDEX(Poke_Ref!$E$2:$E$745, MATCH($W$6, Poke_Ref!$B$2:$B$745,0)), $C$4:$T$4,0)), 1)</f>
        <v>1</v>
      </c>
      <c r="W36" s="1"/>
      <c r="X36" s="1"/>
      <c r="Y36" s="1"/>
      <c r="Z36" s="1"/>
      <c r="AA36" s="1"/>
      <c r="AB36" s="243"/>
      <c r="AC36" s="243"/>
      <c r="AD36" s="243"/>
      <c r="AE36" s="243"/>
      <c r="AF36" s="243"/>
      <c r="AG36" s="243"/>
    </row>
    <row r="37" spans="1:33" ht="12.75" x14ac:dyDescent="0.2">
      <c r="A37" s="264"/>
      <c r="B37" s="264"/>
      <c r="C37" s="1"/>
      <c r="D37" s="1"/>
      <c r="E37" s="1"/>
      <c r="F37" s="1"/>
      <c r="G37" s="1"/>
      <c r="H37" s="1"/>
      <c r="I37" s="1"/>
      <c r="J37" s="1"/>
      <c r="K37" s="1"/>
      <c r="L37" s="1"/>
      <c r="M37" s="1"/>
      <c r="N37" s="1"/>
      <c r="O37" s="1"/>
      <c r="P37" s="1"/>
      <c r="Q37" s="1"/>
      <c r="R37" s="1"/>
      <c r="S37" s="1"/>
      <c r="T37" s="1"/>
      <c r="U37" s="14" t="s">
        <v>1028</v>
      </c>
      <c r="V37" s="1">
        <f t="array" ref="V37">INDEX($C$5:$T$22, MATCH($U37, $B$5:$B$22), MATCH(INDEX(Poke_Ref!$D$2:$D$745, MATCH($W$6, Poke_Ref!$B$2:$B$745,0)), $C$4:$T$4,0)) * IFERROR(INDEX($C$5:$T$22, MATCH($U37, $B$5:$B$22), MATCH(INDEX(Poke_Ref!$E$2:$E$745, MATCH($W$6, Poke_Ref!$B$2:$B$745,0)), $C$4:$T$4,0)), 1)</f>
        <v>1</v>
      </c>
      <c r="W37" s="1"/>
      <c r="X37" s="1"/>
      <c r="Y37" s="1"/>
      <c r="Z37" s="1"/>
      <c r="AA37" s="1"/>
      <c r="AB37" s="243"/>
      <c r="AC37" s="243"/>
      <c r="AD37" s="243"/>
      <c r="AE37" s="243"/>
      <c r="AF37" s="243"/>
      <c r="AG37" s="243"/>
    </row>
    <row r="38" spans="1:33" ht="12.75" x14ac:dyDescent="0.2">
      <c r="A38" s="264"/>
      <c r="B38" s="264"/>
      <c r="C38" s="1"/>
      <c r="D38" s="1"/>
      <c r="E38" s="1"/>
      <c r="F38" s="1"/>
      <c r="G38" s="1"/>
      <c r="H38" s="1"/>
      <c r="I38" s="1"/>
      <c r="J38" s="1"/>
      <c r="K38" s="1"/>
      <c r="L38" s="1"/>
      <c r="M38" s="1"/>
      <c r="N38" s="1"/>
      <c r="O38" s="1"/>
      <c r="P38" s="1"/>
      <c r="Q38" s="1"/>
      <c r="R38" s="1"/>
      <c r="S38" s="1"/>
      <c r="T38" s="1"/>
      <c r="U38" s="14" t="s">
        <v>1029</v>
      </c>
      <c r="V38" s="1">
        <f t="array" ref="V38">INDEX($C$5:$T$22, MATCH($U38, $B$5:$B$22), MATCH(INDEX(Poke_Ref!$D$2:$D$745, MATCH($W$6, Poke_Ref!$B$2:$B$745,0)), $C$4:$T$4,0)) * IFERROR(INDEX($C$5:$T$22, MATCH($U38, $B$5:$B$22), MATCH(INDEX(Poke_Ref!$E$2:$E$745, MATCH($W$6, Poke_Ref!$B$2:$B$745,0)), $C$4:$T$4,0)), 1)</f>
        <v>1</v>
      </c>
      <c r="W38" s="1"/>
      <c r="X38" s="1"/>
      <c r="Y38" s="1"/>
      <c r="Z38" s="1"/>
      <c r="AA38" s="1"/>
      <c r="AB38" s="243"/>
      <c r="AC38" s="243"/>
      <c r="AD38" s="243"/>
      <c r="AE38" s="243"/>
      <c r="AF38" s="243"/>
      <c r="AG38" s="243"/>
    </row>
    <row r="39" spans="1:33" ht="12.75" x14ac:dyDescent="0.2">
      <c r="A39" s="264"/>
      <c r="B39" s="264"/>
      <c r="C39" s="1"/>
      <c r="D39" s="1"/>
      <c r="E39" s="1"/>
      <c r="F39" s="1"/>
      <c r="G39" s="1"/>
      <c r="H39" s="1"/>
      <c r="I39" s="1"/>
      <c r="J39" s="1"/>
      <c r="K39" s="1"/>
      <c r="L39" s="1"/>
      <c r="M39" s="1"/>
      <c r="N39" s="1"/>
      <c r="O39" s="1"/>
      <c r="P39" s="1"/>
      <c r="Q39" s="1"/>
      <c r="R39" s="1"/>
      <c r="S39" s="1"/>
      <c r="T39" s="1"/>
      <c r="U39" s="14" t="s">
        <v>1030</v>
      </c>
      <c r="V39" s="1">
        <f t="array" ref="V39">INDEX($C$5:$T$22, MATCH($U39, $B$5:$B$22), MATCH(INDEX(Poke_Ref!$D$2:$D$745, MATCH($W$6, Poke_Ref!$B$2:$B$745,0)), $C$4:$T$4,0)) * IFERROR(INDEX($C$5:$T$22, MATCH($U39, $B$5:$B$22), MATCH(INDEX(Poke_Ref!$E$2:$E$745, MATCH($W$6, Poke_Ref!$B$2:$B$745,0)), $C$4:$T$4,0)), 1)</f>
        <v>1</v>
      </c>
      <c r="W39" s="1"/>
      <c r="X39" s="1"/>
      <c r="Y39" s="1"/>
      <c r="Z39" s="1"/>
      <c r="AA39" s="1"/>
      <c r="AB39" s="243"/>
      <c r="AC39" s="243"/>
      <c r="AD39" s="243"/>
      <c r="AE39" s="243"/>
      <c r="AF39" s="243"/>
      <c r="AG39" s="243"/>
    </row>
    <row r="40" spans="1:33" ht="12.75" x14ac:dyDescent="0.2">
      <c r="A40" s="264"/>
      <c r="B40" s="264"/>
      <c r="C40" s="1"/>
      <c r="D40" s="1"/>
      <c r="E40" s="1"/>
      <c r="F40" s="1"/>
      <c r="G40" s="1"/>
      <c r="H40" s="1"/>
      <c r="I40" s="1"/>
      <c r="J40" s="1"/>
      <c r="K40" s="1"/>
      <c r="L40" s="1"/>
      <c r="M40" s="1"/>
      <c r="N40" s="1"/>
      <c r="O40" s="1"/>
      <c r="P40" s="1"/>
      <c r="Q40" s="1"/>
      <c r="R40" s="1"/>
      <c r="S40" s="1"/>
      <c r="T40" s="1"/>
      <c r="U40" s="14" t="s">
        <v>933</v>
      </c>
      <c r="V40" s="1">
        <f t="array" ref="V40">INDEX($C$5:$T$22, MATCH($U40, $B$5:$B$22), MATCH(INDEX(Poke_Ref!$D$2:$D$745, MATCH($W$6, Poke_Ref!$B$2:$B$745,0)), $C$4:$T$4,0)) * IFERROR(INDEX($C$5:$T$22, MATCH($U40, $B$5:$B$22), MATCH(INDEX(Poke_Ref!$E$2:$E$745, MATCH($W$6, Poke_Ref!$B$2:$B$745,0)), $C$4:$T$4,0)), 1)</f>
        <v>0.5</v>
      </c>
      <c r="W40" s="1"/>
      <c r="X40" s="1"/>
      <c r="Y40" s="1"/>
      <c r="Z40" s="1"/>
      <c r="AA40" s="1"/>
      <c r="AB40" s="243"/>
      <c r="AC40" s="243"/>
      <c r="AD40" s="243"/>
      <c r="AE40" s="243"/>
      <c r="AF40" s="243"/>
      <c r="AG40" s="243"/>
    </row>
    <row r="41" spans="1:33" ht="12.75" x14ac:dyDescent="0.2">
      <c r="A41" s="264"/>
      <c r="B41" s="264"/>
      <c r="C41" s="1"/>
      <c r="D41" s="1"/>
      <c r="E41" s="1"/>
      <c r="F41" s="1"/>
      <c r="G41" s="1"/>
      <c r="H41" s="1"/>
      <c r="I41" s="1"/>
      <c r="J41" s="1"/>
      <c r="K41" s="1"/>
      <c r="L41" s="1"/>
      <c r="M41" s="1"/>
      <c r="N41" s="1"/>
      <c r="O41" s="1"/>
      <c r="P41" s="1"/>
      <c r="Q41" s="1"/>
      <c r="R41" s="1"/>
      <c r="S41" s="1"/>
      <c r="T41" s="1"/>
      <c r="U41" s="14" t="s">
        <v>1031</v>
      </c>
      <c r="V41" s="1">
        <f t="array" ref="V41">INDEX($C$5:$T$22, MATCH($U41, $B$5:$B$22), MATCH(INDEX(Poke_Ref!$D$2:$D$745, MATCH($W$6, Poke_Ref!$B$2:$B$745,0)), $C$4:$T$4,0)) * IFERROR(INDEX($C$5:$T$22, MATCH($U41, $B$5:$B$22), MATCH(INDEX(Poke_Ref!$E$2:$E$745, MATCH($W$6, Poke_Ref!$B$2:$B$745,0)), $C$4:$T$4,0)), 1)</f>
        <v>1</v>
      </c>
      <c r="W41" s="1"/>
      <c r="X41" s="1"/>
      <c r="Y41" s="1"/>
      <c r="Z41" s="1"/>
      <c r="AA41" s="1"/>
      <c r="AB41" s="243"/>
      <c r="AC41" s="243"/>
      <c r="AD41" s="243"/>
      <c r="AE41" s="243"/>
      <c r="AF41" s="243"/>
      <c r="AG41" s="243"/>
    </row>
    <row r="42" spans="1:33" ht="12.75" x14ac:dyDescent="0.2">
      <c r="A42" s="264"/>
      <c r="B42" s="264"/>
      <c r="C42" s="1"/>
      <c r="D42" s="1"/>
      <c r="E42" s="1"/>
      <c r="F42" s="1"/>
      <c r="G42" s="1"/>
      <c r="H42" s="1"/>
      <c r="I42" s="1"/>
      <c r="J42" s="1"/>
      <c r="K42" s="1"/>
      <c r="L42" s="1"/>
      <c r="M42" s="1"/>
      <c r="N42" s="1"/>
      <c r="O42" s="1"/>
      <c r="P42" s="1"/>
      <c r="Q42" s="1"/>
      <c r="R42" s="1"/>
      <c r="S42" s="1"/>
      <c r="T42" s="1"/>
      <c r="U42" s="14" t="s">
        <v>1032</v>
      </c>
      <c r="V42" s="1">
        <f t="array" ref="V42">INDEX($C$5:$T$22, MATCH($U42, $B$5:$B$22), MATCH(INDEX(Poke_Ref!$D$2:$D$745, MATCH($W$6, Poke_Ref!$B$2:$B$745,0)), $C$4:$T$4,0)) * IFERROR(INDEX($C$5:$T$22, MATCH($U42, $B$5:$B$22), MATCH(INDEX(Poke_Ref!$E$2:$E$745, MATCH($W$6, Poke_Ref!$B$2:$B$745,0)), $C$4:$T$4,0)), 1)</f>
        <v>1</v>
      </c>
      <c r="W42" s="1"/>
      <c r="X42" s="1"/>
      <c r="Y42" s="1"/>
      <c r="Z42" s="1"/>
      <c r="AA42" s="1"/>
      <c r="AB42" s="243"/>
      <c r="AC42" s="243"/>
      <c r="AD42" s="243"/>
      <c r="AE42" s="243"/>
      <c r="AF42" s="243"/>
      <c r="AG42" s="243"/>
    </row>
    <row r="43" spans="1:33" ht="12.75" x14ac:dyDescent="0.2">
      <c r="A43" s="264"/>
      <c r="B43" s="264"/>
      <c r="C43" s="1"/>
      <c r="D43" s="1"/>
      <c r="E43" s="1"/>
      <c r="F43" s="1"/>
      <c r="G43" s="1"/>
      <c r="H43" s="1"/>
      <c r="I43" s="1"/>
      <c r="J43" s="1"/>
      <c r="K43" s="1"/>
      <c r="L43" s="1"/>
      <c r="M43" s="1"/>
      <c r="N43" s="1"/>
      <c r="O43" s="1"/>
      <c r="P43" s="1"/>
      <c r="Q43" s="1"/>
      <c r="R43" s="1"/>
      <c r="S43" s="1"/>
      <c r="T43" s="1"/>
      <c r="U43" s="14" t="s">
        <v>1033</v>
      </c>
      <c r="V43" s="1">
        <f t="array" ref="V43">INDEX($C$5:$T$22, MATCH($U43, $B$5:$B$22), MATCH(INDEX(Poke_Ref!$D$2:$D$745, MATCH($W$6, Poke_Ref!$B$2:$B$745,0)), $C$4:$T$4,0)) * IFERROR(INDEX($C$5:$T$22, MATCH($U43, $B$5:$B$22), MATCH(INDEX(Poke_Ref!$E$2:$E$745, MATCH($W$6, Poke_Ref!$B$2:$B$745,0)), $C$4:$T$4,0)), 1)</f>
        <v>1</v>
      </c>
      <c r="W43" s="1"/>
      <c r="X43" s="1"/>
      <c r="Y43" s="1"/>
      <c r="Z43" s="1"/>
      <c r="AA43" s="1"/>
      <c r="AB43" s="243"/>
      <c r="AC43" s="243"/>
      <c r="AD43" s="243"/>
      <c r="AE43" s="243"/>
      <c r="AF43" s="243"/>
      <c r="AG43" s="243"/>
    </row>
    <row r="44" spans="1:33" ht="12.75" x14ac:dyDescent="0.2">
      <c r="A44" s="264"/>
      <c r="B44" s="264"/>
      <c r="C44" s="1"/>
      <c r="D44" s="1"/>
      <c r="E44" s="1"/>
      <c r="F44" s="1"/>
      <c r="G44" s="1"/>
      <c r="H44" s="1"/>
      <c r="I44" s="1"/>
      <c r="J44" s="1"/>
      <c r="K44" s="1"/>
      <c r="L44" s="1"/>
      <c r="M44" s="1"/>
      <c r="N44" s="1"/>
      <c r="O44" s="1"/>
      <c r="P44" s="1"/>
      <c r="Q44" s="1"/>
      <c r="R44" s="1"/>
      <c r="S44" s="1"/>
      <c r="T44" s="1"/>
      <c r="U44" s="1"/>
      <c r="V44" s="1"/>
      <c r="W44" s="1"/>
      <c r="X44" s="1"/>
      <c r="Y44" s="1"/>
      <c r="Z44" s="1"/>
      <c r="AA44" s="1"/>
      <c r="AB44" s="243"/>
      <c r="AC44" s="243"/>
      <c r="AD44" s="243"/>
      <c r="AE44" s="243"/>
      <c r="AF44" s="243"/>
      <c r="AG44" s="243"/>
    </row>
    <row r="45" spans="1:33" ht="12.75" x14ac:dyDescent="0.2">
      <c r="A45" s="264"/>
      <c r="B45" s="264"/>
      <c r="C45" s="1"/>
      <c r="D45" s="1"/>
      <c r="E45" s="1"/>
      <c r="F45" s="1"/>
      <c r="G45" s="1"/>
      <c r="H45" s="1"/>
      <c r="I45" s="1"/>
      <c r="J45" s="1"/>
      <c r="K45" s="1"/>
      <c r="L45" s="1"/>
      <c r="M45" s="1"/>
      <c r="N45" s="1"/>
      <c r="O45" s="1"/>
      <c r="P45" s="1"/>
      <c r="Q45" s="1"/>
      <c r="R45" s="1"/>
      <c r="S45" s="1"/>
      <c r="T45" s="1"/>
      <c r="U45" s="1"/>
      <c r="V45" s="1"/>
      <c r="W45" s="1"/>
      <c r="X45" s="1"/>
      <c r="Y45" s="1"/>
      <c r="Z45" s="1"/>
      <c r="AA45" s="1"/>
      <c r="AB45" s="243"/>
      <c r="AC45" s="243"/>
      <c r="AD45" s="243"/>
      <c r="AE45" s="243"/>
      <c r="AF45" s="243"/>
      <c r="AG45" s="243"/>
    </row>
    <row r="46" spans="1:33" ht="12.75" x14ac:dyDescent="0.2">
      <c r="A46" s="264"/>
      <c r="B46" s="264"/>
      <c r="C46" s="1"/>
      <c r="D46" s="1"/>
      <c r="E46" s="1"/>
      <c r="F46" s="1"/>
      <c r="G46" s="1"/>
      <c r="H46" s="1"/>
      <c r="I46" s="1"/>
      <c r="J46" s="1"/>
      <c r="K46" s="1"/>
      <c r="L46" s="1"/>
      <c r="M46" s="1"/>
      <c r="N46" s="1"/>
      <c r="O46" s="1"/>
      <c r="P46" s="1"/>
      <c r="Q46" s="1"/>
      <c r="R46" s="1"/>
      <c r="S46" s="1"/>
      <c r="T46" s="1"/>
      <c r="U46" s="1"/>
      <c r="V46" s="1"/>
      <c r="W46" s="1"/>
      <c r="X46" s="1"/>
      <c r="Y46" s="1"/>
      <c r="Z46" s="1"/>
      <c r="AA46" s="1"/>
      <c r="AB46" s="243"/>
      <c r="AC46" s="243"/>
      <c r="AD46" s="243"/>
      <c r="AE46" s="243"/>
      <c r="AF46" s="243"/>
      <c r="AG46" s="243"/>
    </row>
    <row r="47" spans="1:33" ht="12.75" x14ac:dyDescent="0.2">
      <c r="A47" s="264"/>
      <c r="B47" s="264"/>
      <c r="C47" s="1"/>
      <c r="D47" s="1"/>
      <c r="E47" s="1"/>
      <c r="F47" s="1"/>
      <c r="G47" s="1"/>
      <c r="H47" s="1"/>
      <c r="I47" s="1"/>
      <c r="J47" s="1"/>
      <c r="K47" s="1"/>
      <c r="L47" s="1"/>
      <c r="M47" s="1"/>
      <c r="N47" s="1"/>
      <c r="O47" s="1"/>
      <c r="P47" s="1"/>
      <c r="Q47" s="1"/>
      <c r="R47" s="1"/>
      <c r="S47" s="1"/>
      <c r="T47" s="1"/>
      <c r="U47" s="1"/>
      <c r="V47" s="1"/>
      <c r="W47" s="1"/>
      <c r="X47" s="1"/>
      <c r="Y47" s="1"/>
      <c r="Z47" s="1"/>
      <c r="AA47" s="1"/>
      <c r="AB47" s="243"/>
      <c r="AC47" s="243"/>
      <c r="AD47" s="243"/>
      <c r="AE47" s="243"/>
      <c r="AF47" s="243"/>
      <c r="AG47" s="243"/>
    </row>
    <row r="48" spans="1:33" ht="12.75" x14ac:dyDescent="0.2">
      <c r="A48" s="264"/>
      <c r="B48" s="264"/>
      <c r="C48" s="1"/>
      <c r="D48" s="1"/>
      <c r="E48" s="1"/>
      <c r="F48" s="1"/>
      <c r="G48" s="1"/>
      <c r="H48" s="1"/>
      <c r="I48" s="1"/>
      <c r="J48" s="1"/>
      <c r="K48" s="1"/>
      <c r="L48" s="1"/>
      <c r="M48" s="1"/>
      <c r="N48" s="1"/>
      <c r="O48" s="1"/>
      <c r="P48" s="1"/>
      <c r="Q48" s="1"/>
      <c r="R48" s="1"/>
      <c r="S48" s="1"/>
      <c r="T48" s="1"/>
      <c r="U48" s="1"/>
      <c r="V48" s="1"/>
      <c r="W48" s="1"/>
      <c r="X48" s="1"/>
      <c r="Y48" s="1"/>
      <c r="Z48" s="1"/>
      <c r="AA48" s="1"/>
      <c r="AB48" s="243"/>
      <c r="AC48" s="243"/>
      <c r="AD48" s="243"/>
      <c r="AE48" s="243"/>
      <c r="AF48" s="243"/>
      <c r="AG48" s="243"/>
    </row>
    <row r="49" spans="1:33" ht="12.75" x14ac:dyDescent="0.2">
      <c r="A49" s="264"/>
      <c r="B49" s="264"/>
      <c r="C49" s="1"/>
      <c r="D49" s="1"/>
      <c r="E49" s="1"/>
      <c r="F49" s="1"/>
      <c r="G49" s="1"/>
      <c r="H49" s="1"/>
      <c r="I49" s="1"/>
      <c r="J49" s="1"/>
      <c r="K49" s="1"/>
      <c r="L49" s="1"/>
      <c r="M49" s="1"/>
      <c r="N49" s="1"/>
      <c r="O49" s="1"/>
      <c r="P49" s="1"/>
      <c r="Q49" s="1"/>
      <c r="R49" s="1"/>
      <c r="S49" s="1"/>
      <c r="T49" s="1"/>
      <c r="U49" s="1"/>
      <c r="V49" s="1"/>
      <c r="W49" s="1"/>
      <c r="X49" s="1"/>
      <c r="Y49" s="1"/>
      <c r="Z49" s="1"/>
      <c r="AA49" s="1"/>
      <c r="AB49" s="243"/>
      <c r="AC49" s="243"/>
      <c r="AD49" s="243"/>
      <c r="AE49" s="243"/>
      <c r="AF49" s="243"/>
      <c r="AG49" s="243"/>
    </row>
    <row r="50" spans="1:33" ht="12.75" x14ac:dyDescent="0.2">
      <c r="A50" s="264"/>
      <c r="B50" s="264"/>
      <c r="C50" s="1"/>
      <c r="D50" s="1"/>
      <c r="E50" s="1"/>
      <c r="F50" s="1"/>
      <c r="G50" s="1"/>
      <c r="H50" s="1"/>
      <c r="I50" s="1"/>
      <c r="J50" s="1"/>
      <c r="K50" s="1"/>
      <c r="L50" s="1"/>
      <c r="M50" s="1"/>
      <c r="N50" s="1"/>
      <c r="O50" s="1"/>
      <c r="P50" s="1"/>
      <c r="Q50" s="1"/>
      <c r="R50" s="1"/>
      <c r="S50" s="1"/>
      <c r="T50" s="1"/>
      <c r="U50" s="1"/>
      <c r="V50" s="1"/>
      <c r="W50" s="1"/>
      <c r="X50" s="1"/>
      <c r="Y50" s="1"/>
      <c r="Z50" s="1"/>
      <c r="AA50" s="1"/>
      <c r="AB50" s="243"/>
      <c r="AC50" s="243"/>
      <c r="AD50" s="243"/>
      <c r="AE50" s="243"/>
      <c r="AF50" s="243"/>
      <c r="AG50" s="243"/>
    </row>
    <row r="51" spans="1:33" ht="12.75" x14ac:dyDescent="0.2">
      <c r="A51" s="264"/>
      <c r="B51" s="264"/>
      <c r="C51" s="1"/>
      <c r="D51" s="1"/>
      <c r="E51" s="1"/>
      <c r="F51" s="1"/>
      <c r="G51" s="1"/>
      <c r="H51" s="1"/>
      <c r="I51" s="1"/>
      <c r="J51" s="1"/>
      <c r="K51" s="1"/>
      <c r="L51" s="1"/>
      <c r="M51" s="1"/>
      <c r="N51" s="1"/>
      <c r="O51" s="1"/>
      <c r="P51" s="1"/>
      <c r="Q51" s="1"/>
      <c r="R51" s="1"/>
      <c r="S51" s="1"/>
      <c r="T51" s="1"/>
      <c r="U51" s="1"/>
      <c r="V51" s="1"/>
      <c r="W51" s="1"/>
      <c r="X51" s="1"/>
      <c r="Y51" s="1"/>
      <c r="Z51" s="1"/>
      <c r="AA51" s="1"/>
      <c r="AB51" s="243"/>
      <c r="AC51" s="243"/>
      <c r="AD51" s="243"/>
      <c r="AE51" s="243"/>
      <c r="AF51" s="243"/>
      <c r="AG51" s="243"/>
    </row>
    <row r="52" spans="1:33" ht="12.75" x14ac:dyDescent="0.2">
      <c r="A52" s="264"/>
      <c r="B52" s="264"/>
      <c r="C52" s="1"/>
      <c r="D52" s="1"/>
      <c r="E52" s="1"/>
      <c r="F52" s="1"/>
      <c r="G52" s="1"/>
      <c r="H52" s="1"/>
      <c r="I52" s="1"/>
      <c r="J52" s="1"/>
      <c r="K52" s="1"/>
      <c r="L52" s="1"/>
      <c r="M52" s="1"/>
      <c r="N52" s="1"/>
      <c r="O52" s="1"/>
      <c r="P52" s="1"/>
      <c r="Q52" s="1"/>
      <c r="R52" s="1"/>
      <c r="S52" s="1"/>
      <c r="T52" s="1"/>
      <c r="U52" s="1"/>
      <c r="V52" s="1"/>
      <c r="W52" s="1"/>
      <c r="X52" s="1"/>
      <c r="Y52" s="1"/>
      <c r="Z52" s="1"/>
      <c r="AA52" s="1"/>
      <c r="AB52" s="243"/>
      <c r="AC52" s="243"/>
      <c r="AD52" s="243"/>
      <c r="AE52" s="243"/>
      <c r="AF52" s="243"/>
      <c r="AG52" s="243"/>
    </row>
    <row r="53" spans="1:33" ht="12.75" x14ac:dyDescent="0.2">
      <c r="A53" s="264"/>
      <c r="B53" s="264"/>
      <c r="C53" s="1"/>
      <c r="D53" s="1"/>
      <c r="E53" s="1"/>
      <c r="F53" s="1"/>
      <c r="G53" s="1"/>
      <c r="H53" s="1"/>
      <c r="I53" s="1"/>
      <c r="J53" s="1"/>
      <c r="K53" s="1"/>
      <c r="L53" s="1"/>
      <c r="M53" s="1"/>
      <c r="N53" s="1"/>
      <c r="O53" s="1"/>
      <c r="P53" s="1"/>
      <c r="Q53" s="1"/>
      <c r="R53" s="1"/>
      <c r="S53" s="1"/>
      <c r="T53" s="1"/>
      <c r="U53" s="1"/>
      <c r="V53" s="1"/>
      <c r="W53" s="1"/>
      <c r="X53" s="1"/>
      <c r="Y53" s="1"/>
      <c r="Z53" s="1"/>
      <c r="AA53" s="1"/>
      <c r="AB53" s="243"/>
      <c r="AC53" s="243"/>
      <c r="AD53" s="243"/>
      <c r="AE53" s="243"/>
      <c r="AF53" s="243"/>
      <c r="AG53" s="243"/>
    </row>
    <row r="54" spans="1:33" ht="12.75" x14ac:dyDescent="0.2">
      <c r="A54" s="264"/>
      <c r="B54" s="264"/>
      <c r="C54" s="1"/>
      <c r="D54" s="1"/>
      <c r="E54" s="1"/>
      <c r="F54" s="1"/>
      <c r="G54" s="1"/>
      <c r="H54" s="1"/>
      <c r="I54" s="1"/>
      <c r="J54" s="1"/>
      <c r="K54" s="1"/>
      <c r="L54" s="1"/>
      <c r="M54" s="1"/>
      <c r="N54" s="1"/>
      <c r="O54" s="1"/>
      <c r="P54" s="1"/>
      <c r="Q54" s="1"/>
      <c r="R54" s="1"/>
      <c r="S54" s="1"/>
      <c r="T54" s="1"/>
      <c r="U54" s="1"/>
      <c r="V54" s="1"/>
      <c r="W54" s="1"/>
      <c r="X54" s="1"/>
      <c r="Y54" s="1"/>
      <c r="Z54" s="1"/>
      <c r="AA54" s="1"/>
      <c r="AB54" s="243"/>
      <c r="AC54" s="243"/>
      <c r="AD54" s="243"/>
      <c r="AE54" s="243"/>
      <c r="AF54" s="243"/>
      <c r="AG54" s="243"/>
    </row>
    <row r="55" spans="1:33" ht="12.75" x14ac:dyDescent="0.2">
      <c r="A55" s="264"/>
      <c r="B55" s="264"/>
      <c r="C55" s="1"/>
      <c r="D55" s="1"/>
      <c r="E55" s="1"/>
      <c r="F55" s="1"/>
      <c r="G55" s="1"/>
      <c r="H55" s="1"/>
      <c r="I55" s="1"/>
      <c r="J55" s="1"/>
      <c r="K55" s="1"/>
      <c r="L55" s="1"/>
      <c r="M55" s="1"/>
      <c r="N55" s="1"/>
      <c r="O55" s="1"/>
      <c r="P55" s="1"/>
      <c r="Q55" s="1"/>
      <c r="R55" s="1"/>
      <c r="S55" s="1"/>
      <c r="T55" s="1"/>
      <c r="U55" s="1"/>
      <c r="V55" s="1"/>
      <c r="W55" s="1"/>
      <c r="X55" s="1"/>
      <c r="Y55" s="1"/>
      <c r="Z55" s="1"/>
      <c r="AA55" s="1"/>
      <c r="AB55" s="243"/>
      <c r="AC55" s="243"/>
      <c r="AD55" s="243"/>
      <c r="AE55" s="243"/>
      <c r="AF55" s="243"/>
      <c r="AG55" s="243"/>
    </row>
    <row r="56" spans="1:33" ht="12.75" x14ac:dyDescent="0.2">
      <c r="A56" s="264"/>
      <c r="B56" s="264"/>
      <c r="C56" s="1"/>
      <c r="D56" s="1"/>
      <c r="E56" s="1"/>
      <c r="F56" s="1"/>
      <c r="G56" s="1"/>
      <c r="H56" s="1"/>
      <c r="I56" s="1"/>
      <c r="J56" s="1"/>
      <c r="K56" s="1"/>
      <c r="L56" s="1"/>
      <c r="M56" s="1"/>
      <c r="N56" s="1"/>
      <c r="O56" s="1"/>
      <c r="P56" s="1"/>
      <c r="Q56" s="1"/>
      <c r="R56" s="1"/>
      <c r="S56" s="1"/>
      <c r="T56" s="1"/>
      <c r="U56" s="1"/>
      <c r="V56" s="1"/>
      <c r="W56" s="1"/>
      <c r="X56" s="1"/>
      <c r="Y56" s="1"/>
      <c r="Z56" s="1"/>
      <c r="AA56" s="1"/>
      <c r="AB56" s="243"/>
      <c r="AC56" s="243"/>
      <c r="AD56" s="243"/>
      <c r="AE56" s="243"/>
      <c r="AF56" s="243"/>
      <c r="AG56" s="243"/>
    </row>
    <row r="57" spans="1:33" ht="12.75" x14ac:dyDescent="0.2">
      <c r="A57" s="264"/>
      <c r="B57" s="264"/>
      <c r="C57" s="1"/>
      <c r="D57" s="1"/>
      <c r="E57" s="1"/>
      <c r="F57" s="1"/>
      <c r="G57" s="1"/>
      <c r="H57" s="1"/>
      <c r="I57" s="1"/>
      <c r="J57" s="1"/>
      <c r="K57" s="1"/>
      <c r="L57" s="1"/>
      <c r="M57" s="1"/>
      <c r="N57" s="1"/>
      <c r="O57" s="1"/>
      <c r="P57" s="1"/>
      <c r="Q57" s="1"/>
      <c r="R57" s="1"/>
      <c r="S57" s="1"/>
      <c r="T57" s="1"/>
      <c r="U57" s="1"/>
      <c r="V57" s="1"/>
      <c r="W57" s="1"/>
      <c r="X57" s="1"/>
      <c r="Y57" s="1"/>
      <c r="Z57" s="1"/>
      <c r="AA57" s="1"/>
      <c r="AB57" s="243"/>
      <c r="AC57" s="243"/>
      <c r="AD57" s="243"/>
      <c r="AE57" s="243"/>
      <c r="AF57" s="243"/>
      <c r="AG57" s="243"/>
    </row>
    <row r="58" spans="1:33" ht="12.75" x14ac:dyDescent="0.2">
      <c r="A58" s="264"/>
      <c r="B58" s="264"/>
      <c r="C58" s="1"/>
      <c r="D58" s="1"/>
      <c r="E58" s="1"/>
      <c r="F58" s="1"/>
      <c r="G58" s="1"/>
      <c r="H58" s="1"/>
      <c r="I58" s="1"/>
      <c r="J58" s="1"/>
      <c r="K58" s="1"/>
      <c r="L58" s="1"/>
      <c r="M58" s="1"/>
      <c r="N58" s="1"/>
      <c r="O58" s="1"/>
      <c r="P58" s="1"/>
      <c r="Q58" s="1"/>
      <c r="R58" s="1"/>
      <c r="S58" s="1"/>
      <c r="T58" s="1"/>
      <c r="U58" s="1"/>
      <c r="V58" s="1"/>
      <c r="W58" s="1"/>
      <c r="X58" s="1"/>
      <c r="Y58" s="1"/>
      <c r="Z58" s="1"/>
      <c r="AA58" s="1"/>
      <c r="AB58" s="243"/>
      <c r="AC58" s="243"/>
      <c r="AD58" s="243"/>
      <c r="AE58" s="243"/>
      <c r="AF58" s="243"/>
      <c r="AG58" s="243"/>
    </row>
    <row r="59" spans="1:33" ht="12.75" x14ac:dyDescent="0.2">
      <c r="A59" s="264"/>
      <c r="B59" s="264"/>
      <c r="C59" s="1"/>
      <c r="D59" s="1"/>
      <c r="E59" s="1"/>
      <c r="F59" s="1"/>
      <c r="G59" s="1"/>
      <c r="H59" s="1"/>
      <c r="I59" s="1"/>
      <c r="J59" s="1"/>
      <c r="K59" s="1"/>
      <c r="L59" s="1"/>
      <c r="M59" s="1"/>
      <c r="N59" s="1"/>
      <c r="O59" s="1"/>
      <c r="P59" s="1"/>
      <c r="Q59" s="1"/>
      <c r="R59" s="1"/>
      <c r="S59" s="1"/>
      <c r="T59" s="1"/>
      <c r="U59" s="1"/>
      <c r="V59" s="1"/>
      <c r="W59" s="1"/>
      <c r="X59" s="1"/>
      <c r="Y59" s="1"/>
      <c r="Z59" s="1"/>
      <c r="AA59" s="1"/>
      <c r="AB59" s="243"/>
      <c r="AC59" s="243"/>
      <c r="AD59" s="243"/>
      <c r="AE59" s="243"/>
      <c r="AF59" s="243"/>
      <c r="AG59" s="243"/>
    </row>
    <row r="60" spans="1:33" ht="12.75" x14ac:dyDescent="0.2">
      <c r="A60" s="264"/>
      <c r="B60" s="264"/>
      <c r="C60" s="1"/>
      <c r="D60" s="1"/>
      <c r="E60" s="1"/>
      <c r="F60" s="1"/>
      <c r="G60" s="1"/>
      <c r="H60" s="1"/>
      <c r="I60" s="1"/>
      <c r="J60" s="1"/>
      <c r="K60" s="1"/>
      <c r="L60" s="1"/>
      <c r="M60" s="1"/>
      <c r="N60" s="1"/>
      <c r="O60" s="1"/>
      <c r="P60" s="1"/>
      <c r="Q60" s="1"/>
      <c r="R60" s="1"/>
      <c r="S60" s="1"/>
      <c r="T60" s="1"/>
      <c r="U60" s="1"/>
      <c r="V60" s="1"/>
      <c r="W60" s="1"/>
      <c r="X60" s="1"/>
      <c r="Y60" s="1"/>
      <c r="Z60" s="1"/>
      <c r="AA60" s="1"/>
      <c r="AB60" s="243"/>
      <c r="AC60" s="243"/>
      <c r="AD60" s="243"/>
      <c r="AE60" s="243"/>
      <c r="AF60" s="243"/>
      <c r="AG60" s="243"/>
    </row>
    <row r="61" spans="1:33" ht="12.75" x14ac:dyDescent="0.2">
      <c r="A61" s="264"/>
      <c r="B61" s="264"/>
      <c r="C61" s="1"/>
      <c r="D61" s="1"/>
      <c r="E61" s="1"/>
      <c r="F61" s="1"/>
      <c r="G61" s="1"/>
      <c r="H61" s="1"/>
      <c r="I61" s="1"/>
      <c r="J61" s="1"/>
      <c r="K61" s="1"/>
      <c r="L61" s="1"/>
      <c r="M61" s="1"/>
      <c r="N61" s="1"/>
      <c r="O61" s="1"/>
      <c r="P61" s="1"/>
      <c r="Q61" s="1"/>
      <c r="R61" s="1"/>
      <c r="S61" s="1"/>
      <c r="T61" s="1"/>
      <c r="U61" s="1"/>
      <c r="V61" s="1"/>
      <c r="W61" s="1"/>
      <c r="X61" s="1"/>
      <c r="Y61" s="1"/>
      <c r="Z61" s="1"/>
      <c r="AA61" s="1"/>
      <c r="AB61" s="243"/>
      <c r="AC61" s="243"/>
      <c r="AD61" s="243"/>
      <c r="AE61" s="243"/>
      <c r="AF61" s="243"/>
      <c r="AG61" s="243"/>
    </row>
    <row r="62" spans="1:33" ht="12.75" x14ac:dyDescent="0.2">
      <c r="A62" s="264"/>
      <c r="B62" s="264"/>
      <c r="C62" s="1"/>
      <c r="D62" s="1"/>
      <c r="E62" s="1"/>
      <c r="F62" s="1"/>
      <c r="G62" s="1"/>
      <c r="H62" s="1"/>
      <c r="I62" s="1"/>
      <c r="J62" s="1"/>
      <c r="K62" s="1"/>
      <c r="L62" s="1"/>
      <c r="M62" s="1"/>
      <c r="N62" s="1"/>
      <c r="O62" s="1"/>
      <c r="P62" s="1"/>
      <c r="Q62" s="1"/>
      <c r="R62" s="1"/>
      <c r="S62" s="1"/>
      <c r="T62" s="1"/>
      <c r="U62" s="1"/>
      <c r="V62" s="1"/>
      <c r="W62" s="1"/>
      <c r="X62" s="1"/>
      <c r="Y62" s="1"/>
      <c r="Z62" s="1"/>
      <c r="AA62" s="1"/>
      <c r="AB62" s="243"/>
      <c r="AC62" s="243"/>
      <c r="AD62" s="243"/>
      <c r="AE62" s="243"/>
      <c r="AF62" s="243"/>
      <c r="AG62" s="243"/>
    </row>
    <row r="63" spans="1:33" ht="12.75" x14ac:dyDescent="0.2">
      <c r="A63" s="264"/>
      <c r="B63" s="264"/>
      <c r="C63" s="1"/>
      <c r="D63" s="1"/>
      <c r="E63" s="1"/>
      <c r="F63" s="1"/>
      <c r="G63" s="1"/>
      <c r="H63" s="1"/>
      <c r="I63" s="1"/>
      <c r="J63" s="1"/>
      <c r="K63" s="1"/>
      <c r="L63" s="1"/>
      <c r="M63" s="1"/>
      <c r="N63" s="1"/>
      <c r="O63" s="1"/>
      <c r="P63" s="1"/>
      <c r="Q63" s="1"/>
      <c r="R63" s="1"/>
      <c r="S63" s="1"/>
      <c r="T63" s="1"/>
      <c r="U63" s="1"/>
      <c r="V63" s="1"/>
      <c r="W63" s="1"/>
      <c r="X63" s="1"/>
      <c r="Y63" s="1"/>
      <c r="Z63" s="1"/>
      <c r="AA63" s="1"/>
      <c r="AB63" s="243"/>
      <c r="AC63" s="243"/>
      <c r="AD63" s="243"/>
      <c r="AE63" s="243"/>
      <c r="AF63" s="243"/>
      <c r="AG63" s="243"/>
    </row>
    <row r="64" spans="1:33" ht="12.75" x14ac:dyDescent="0.2">
      <c r="A64" s="264"/>
      <c r="B64" s="264"/>
      <c r="C64" s="1"/>
      <c r="D64" s="1"/>
      <c r="E64" s="1"/>
      <c r="F64" s="1"/>
      <c r="G64" s="1"/>
      <c r="H64" s="1"/>
      <c r="I64" s="1"/>
      <c r="J64" s="1"/>
      <c r="K64" s="1"/>
      <c r="L64" s="1"/>
      <c r="M64" s="1"/>
      <c r="N64" s="1"/>
      <c r="O64" s="1"/>
      <c r="P64" s="1"/>
      <c r="Q64" s="1"/>
      <c r="R64" s="1"/>
      <c r="S64" s="1"/>
      <c r="T64" s="1"/>
      <c r="U64" s="1"/>
      <c r="V64" s="1"/>
      <c r="W64" s="1"/>
      <c r="X64" s="1"/>
      <c r="Y64" s="1"/>
      <c r="Z64" s="1"/>
      <c r="AA64" s="1"/>
      <c r="AB64" s="243"/>
      <c r="AC64" s="243"/>
      <c r="AD64" s="243"/>
      <c r="AE64" s="243"/>
      <c r="AF64" s="243"/>
      <c r="AG64" s="243"/>
    </row>
    <row r="65" spans="1:33" ht="12.75" x14ac:dyDescent="0.2">
      <c r="A65" s="264"/>
      <c r="B65" s="264"/>
      <c r="C65" s="1"/>
      <c r="D65" s="1"/>
      <c r="E65" s="1"/>
      <c r="F65" s="1"/>
      <c r="G65" s="1"/>
      <c r="H65" s="1"/>
      <c r="I65" s="1"/>
      <c r="J65" s="1"/>
      <c r="K65" s="1"/>
      <c r="L65" s="1"/>
      <c r="M65" s="1"/>
      <c r="N65" s="1"/>
      <c r="O65" s="1"/>
      <c r="P65" s="1"/>
      <c r="Q65" s="1"/>
      <c r="R65" s="1"/>
      <c r="S65" s="1"/>
      <c r="T65" s="1"/>
      <c r="U65" s="1"/>
      <c r="V65" s="1"/>
      <c r="W65" s="1"/>
      <c r="X65" s="1"/>
      <c r="Y65" s="1"/>
      <c r="Z65" s="1"/>
      <c r="AA65" s="1"/>
      <c r="AB65" s="243"/>
      <c r="AC65" s="243"/>
      <c r="AD65" s="243"/>
      <c r="AE65" s="243"/>
      <c r="AF65" s="243"/>
      <c r="AG65" s="243"/>
    </row>
    <row r="66" spans="1:33" ht="12.75" x14ac:dyDescent="0.2">
      <c r="A66" s="264"/>
      <c r="B66" s="264"/>
      <c r="C66" s="1"/>
      <c r="D66" s="1"/>
      <c r="E66" s="1"/>
      <c r="F66" s="1"/>
      <c r="G66" s="1"/>
      <c r="H66" s="1"/>
      <c r="I66" s="1"/>
      <c r="J66" s="1"/>
      <c r="K66" s="1"/>
      <c r="L66" s="1"/>
      <c r="M66" s="1"/>
      <c r="N66" s="1"/>
      <c r="O66" s="1"/>
      <c r="P66" s="1"/>
      <c r="Q66" s="1"/>
      <c r="R66" s="1"/>
      <c r="S66" s="1"/>
      <c r="T66" s="1"/>
      <c r="U66" s="1"/>
      <c r="V66" s="1"/>
      <c r="W66" s="1"/>
      <c r="X66" s="1"/>
      <c r="Y66" s="1"/>
      <c r="Z66" s="1"/>
      <c r="AA66" s="1"/>
      <c r="AB66" s="243"/>
      <c r="AC66" s="243"/>
      <c r="AD66" s="243"/>
      <c r="AE66" s="243"/>
      <c r="AF66" s="243"/>
      <c r="AG66" s="243"/>
    </row>
    <row r="67" spans="1:33" ht="12.75" x14ac:dyDescent="0.2">
      <c r="A67" s="264"/>
      <c r="B67" s="264"/>
      <c r="C67" s="1"/>
      <c r="D67" s="1"/>
      <c r="E67" s="1"/>
      <c r="F67" s="1"/>
      <c r="G67" s="1"/>
      <c r="H67" s="1"/>
      <c r="I67" s="1"/>
      <c r="J67" s="1"/>
      <c r="K67" s="1"/>
      <c r="L67" s="1"/>
      <c r="M67" s="1"/>
      <c r="N67" s="1"/>
      <c r="O67" s="1"/>
      <c r="P67" s="1"/>
      <c r="Q67" s="1"/>
      <c r="R67" s="1"/>
      <c r="S67" s="1"/>
      <c r="T67" s="1"/>
      <c r="U67" s="1"/>
      <c r="V67" s="1"/>
      <c r="W67" s="1"/>
      <c r="X67" s="1"/>
      <c r="Y67" s="1"/>
      <c r="Z67" s="1"/>
      <c r="AA67" s="1"/>
      <c r="AB67" s="243"/>
      <c r="AC67" s="243"/>
      <c r="AD67" s="243"/>
      <c r="AE67" s="243"/>
      <c r="AF67" s="243"/>
      <c r="AG67" s="243"/>
    </row>
    <row r="68" spans="1:33" ht="12.75" x14ac:dyDescent="0.2">
      <c r="A68" s="264"/>
      <c r="B68" s="264"/>
      <c r="C68" s="1"/>
      <c r="D68" s="1"/>
      <c r="E68" s="1"/>
      <c r="F68" s="1"/>
      <c r="G68" s="1"/>
      <c r="H68" s="1"/>
      <c r="I68" s="1"/>
      <c r="J68" s="1"/>
      <c r="K68" s="1"/>
      <c r="L68" s="1"/>
      <c r="M68" s="1"/>
      <c r="N68" s="1"/>
      <c r="O68" s="1"/>
      <c r="P68" s="1"/>
      <c r="Q68" s="1"/>
      <c r="R68" s="1"/>
      <c r="S68" s="1"/>
      <c r="T68" s="1"/>
      <c r="U68" s="1"/>
      <c r="V68" s="1"/>
      <c r="W68" s="1"/>
      <c r="X68" s="1"/>
      <c r="Y68" s="1"/>
      <c r="Z68" s="1"/>
      <c r="AA68" s="1"/>
      <c r="AB68" s="243"/>
      <c r="AC68" s="243"/>
      <c r="AD68" s="243"/>
      <c r="AE68" s="243"/>
      <c r="AF68" s="243"/>
      <c r="AG68" s="243"/>
    </row>
    <row r="69" spans="1:33" ht="12.75" x14ac:dyDescent="0.2">
      <c r="A69" s="264"/>
      <c r="B69" s="264"/>
      <c r="C69" s="1"/>
      <c r="D69" s="1"/>
      <c r="E69" s="1"/>
      <c r="F69" s="1"/>
      <c r="G69" s="1"/>
      <c r="H69" s="1"/>
      <c r="I69" s="1"/>
      <c r="J69" s="1"/>
      <c r="K69" s="1"/>
      <c r="L69" s="1"/>
      <c r="M69" s="1"/>
      <c r="N69" s="1"/>
      <c r="O69" s="1"/>
      <c r="P69" s="1"/>
      <c r="Q69" s="1"/>
      <c r="R69" s="1"/>
      <c r="S69" s="1"/>
      <c r="T69" s="1"/>
      <c r="U69" s="1"/>
      <c r="V69" s="1"/>
      <c r="W69" s="1"/>
      <c r="X69" s="1"/>
      <c r="Y69" s="1"/>
      <c r="Z69" s="1"/>
      <c r="AA69" s="1"/>
      <c r="AB69" s="243"/>
      <c r="AC69" s="243"/>
      <c r="AD69" s="243"/>
      <c r="AE69" s="243"/>
      <c r="AF69" s="243"/>
      <c r="AG69" s="243"/>
    </row>
    <row r="70" spans="1:33" ht="12.75" x14ac:dyDescent="0.2">
      <c r="A70" s="264"/>
      <c r="B70" s="264"/>
      <c r="C70" s="1"/>
      <c r="D70" s="1"/>
      <c r="E70" s="1"/>
      <c r="F70" s="1"/>
      <c r="G70" s="1"/>
      <c r="H70" s="1"/>
      <c r="I70" s="1"/>
      <c r="J70" s="1"/>
      <c r="K70" s="1"/>
      <c r="L70" s="1"/>
      <c r="M70" s="1"/>
      <c r="N70" s="1"/>
      <c r="O70" s="1"/>
      <c r="P70" s="1"/>
      <c r="Q70" s="1"/>
      <c r="R70" s="1"/>
      <c r="S70" s="1"/>
      <c r="T70" s="1"/>
      <c r="U70" s="1"/>
      <c r="V70" s="1"/>
      <c r="W70" s="1"/>
      <c r="X70" s="1"/>
      <c r="Y70" s="1"/>
      <c r="Z70" s="1"/>
      <c r="AA70" s="1"/>
      <c r="AB70" s="243"/>
      <c r="AC70" s="243"/>
      <c r="AD70" s="243"/>
      <c r="AE70" s="243"/>
      <c r="AF70" s="243"/>
      <c r="AG70" s="243"/>
    </row>
    <row r="71" spans="1:33" ht="12.75" x14ac:dyDescent="0.2">
      <c r="A71" s="264"/>
      <c r="B71" s="264"/>
      <c r="C71" s="1"/>
      <c r="D71" s="1"/>
      <c r="E71" s="1"/>
      <c r="F71" s="1"/>
      <c r="G71" s="1"/>
      <c r="H71" s="1"/>
      <c r="I71" s="1"/>
      <c r="J71" s="1"/>
      <c r="K71" s="1"/>
      <c r="L71" s="1"/>
      <c r="M71" s="1"/>
      <c r="N71" s="1"/>
      <c r="O71" s="1"/>
      <c r="P71" s="1"/>
      <c r="Q71" s="1"/>
      <c r="R71" s="1"/>
      <c r="S71" s="1"/>
      <c r="T71" s="1"/>
      <c r="U71" s="1"/>
      <c r="V71" s="1"/>
      <c r="W71" s="1"/>
      <c r="X71" s="1"/>
      <c r="Y71" s="1"/>
      <c r="Z71" s="1"/>
      <c r="AA71" s="1"/>
      <c r="AB71" s="243"/>
      <c r="AC71" s="243"/>
      <c r="AD71" s="243"/>
      <c r="AE71" s="243"/>
      <c r="AF71" s="243"/>
      <c r="AG71" s="243"/>
    </row>
    <row r="72" spans="1:33" ht="12.75" x14ac:dyDescent="0.2">
      <c r="A72" s="264"/>
      <c r="B72" s="264"/>
      <c r="C72" s="1"/>
      <c r="D72" s="1"/>
      <c r="E72" s="1"/>
      <c r="F72" s="1"/>
      <c r="G72" s="1"/>
      <c r="H72" s="1"/>
      <c r="I72" s="1"/>
      <c r="J72" s="1"/>
      <c r="K72" s="1"/>
      <c r="L72" s="1"/>
      <c r="M72" s="1"/>
      <c r="N72" s="1"/>
      <c r="O72" s="1"/>
      <c r="P72" s="1"/>
      <c r="Q72" s="1"/>
      <c r="R72" s="1"/>
      <c r="S72" s="1"/>
      <c r="T72" s="1"/>
      <c r="U72" s="1"/>
      <c r="V72" s="1"/>
      <c r="W72" s="1"/>
      <c r="X72" s="1"/>
      <c r="Y72" s="1"/>
      <c r="Z72" s="1"/>
      <c r="AA72" s="1"/>
      <c r="AB72" s="243"/>
      <c r="AC72" s="243"/>
      <c r="AD72" s="243"/>
      <c r="AE72" s="243"/>
      <c r="AF72" s="243"/>
      <c r="AG72" s="243"/>
    </row>
    <row r="73" spans="1:33" ht="12.75" x14ac:dyDescent="0.2">
      <c r="A73" s="264"/>
      <c r="B73" s="264"/>
      <c r="C73" s="1"/>
      <c r="D73" s="1"/>
      <c r="E73" s="1"/>
      <c r="F73" s="1"/>
      <c r="G73" s="1"/>
      <c r="H73" s="1"/>
      <c r="I73" s="1"/>
      <c r="J73" s="1"/>
      <c r="K73" s="1"/>
      <c r="L73" s="1"/>
      <c r="M73" s="1"/>
      <c r="N73" s="1"/>
      <c r="O73" s="1"/>
      <c r="P73" s="1"/>
      <c r="Q73" s="1"/>
      <c r="R73" s="1"/>
      <c r="S73" s="1"/>
      <c r="T73" s="1"/>
      <c r="U73" s="1"/>
      <c r="V73" s="1"/>
      <c r="W73" s="1"/>
      <c r="X73" s="1"/>
      <c r="Y73" s="1"/>
      <c r="Z73" s="1"/>
      <c r="AA73" s="1"/>
      <c r="AB73" s="243"/>
      <c r="AC73" s="243"/>
      <c r="AD73" s="243"/>
      <c r="AE73" s="243"/>
      <c r="AF73" s="243"/>
      <c r="AG73" s="243"/>
    </row>
    <row r="74" spans="1:33" ht="12.75" x14ac:dyDescent="0.2">
      <c r="A74" s="264"/>
      <c r="B74" s="264"/>
      <c r="C74" s="1"/>
      <c r="D74" s="1"/>
      <c r="E74" s="1"/>
      <c r="F74" s="1"/>
      <c r="G74" s="1"/>
      <c r="H74" s="1"/>
      <c r="I74" s="1"/>
      <c r="J74" s="1"/>
      <c r="K74" s="1"/>
      <c r="L74" s="1"/>
      <c r="M74" s="1"/>
      <c r="N74" s="1"/>
      <c r="O74" s="1"/>
      <c r="P74" s="1"/>
      <c r="Q74" s="1"/>
      <c r="R74" s="1"/>
      <c r="S74" s="1"/>
      <c r="T74" s="1"/>
      <c r="U74" s="1"/>
      <c r="V74" s="1"/>
      <c r="W74" s="1"/>
      <c r="X74" s="1"/>
      <c r="Y74" s="1"/>
      <c r="Z74" s="1"/>
      <c r="AA74" s="1"/>
      <c r="AB74" s="243"/>
      <c r="AC74" s="243"/>
      <c r="AD74" s="243"/>
      <c r="AE74" s="243"/>
      <c r="AF74" s="243"/>
      <c r="AG74" s="243"/>
    </row>
    <row r="75" spans="1:33" ht="12.75" x14ac:dyDescent="0.2">
      <c r="A75" s="264"/>
      <c r="B75" s="264"/>
      <c r="C75" s="1"/>
      <c r="D75" s="1"/>
      <c r="E75" s="1"/>
      <c r="F75" s="1"/>
      <c r="G75" s="1"/>
      <c r="H75" s="1"/>
      <c r="I75" s="1"/>
      <c r="J75" s="1"/>
      <c r="K75" s="1"/>
      <c r="L75" s="1"/>
      <c r="M75" s="1"/>
      <c r="N75" s="1"/>
      <c r="O75" s="1"/>
      <c r="P75" s="1"/>
      <c r="Q75" s="1"/>
      <c r="R75" s="1"/>
      <c r="S75" s="1"/>
      <c r="T75" s="1"/>
      <c r="U75" s="1"/>
      <c r="V75" s="1"/>
      <c r="W75" s="1"/>
      <c r="X75" s="1"/>
      <c r="Y75" s="1"/>
      <c r="Z75" s="1"/>
      <c r="AA75" s="1"/>
      <c r="AB75" s="243"/>
      <c r="AC75" s="243"/>
      <c r="AD75" s="243"/>
      <c r="AE75" s="243"/>
      <c r="AF75" s="243"/>
      <c r="AG75" s="243"/>
    </row>
    <row r="76" spans="1:33" ht="12.75" x14ac:dyDescent="0.2">
      <c r="A76" s="264"/>
      <c r="B76" s="264"/>
      <c r="C76" s="1"/>
      <c r="D76" s="1"/>
      <c r="E76" s="1"/>
      <c r="F76" s="1"/>
      <c r="G76" s="1"/>
      <c r="H76" s="1"/>
      <c r="I76" s="1"/>
      <c r="J76" s="1"/>
      <c r="K76" s="1"/>
      <c r="L76" s="1"/>
      <c r="M76" s="1"/>
      <c r="N76" s="1"/>
      <c r="O76" s="1"/>
      <c r="P76" s="1"/>
      <c r="Q76" s="1"/>
      <c r="R76" s="1"/>
      <c r="S76" s="1"/>
      <c r="T76" s="1"/>
      <c r="U76" s="1"/>
      <c r="V76" s="1"/>
      <c r="W76" s="1"/>
      <c r="X76" s="1"/>
      <c r="Y76" s="1"/>
      <c r="Z76" s="1"/>
      <c r="AA76" s="1"/>
      <c r="AB76" s="243"/>
      <c r="AC76" s="243"/>
      <c r="AD76" s="243"/>
      <c r="AE76" s="243"/>
      <c r="AF76" s="243"/>
      <c r="AG76" s="243"/>
    </row>
    <row r="77" spans="1:33" ht="12.75" x14ac:dyDescent="0.2">
      <c r="A77" s="264"/>
      <c r="B77" s="264"/>
      <c r="C77" s="1"/>
      <c r="D77" s="1"/>
      <c r="E77" s="1"/>
      <c r="F77" s="1"/>
      <c r="G77" s="1"/>
      <c r="H77" s="1"/>
      <c r="I77" s="1"/>
      <c r="J77" s="1"/>
      <c r="K77" s="1"/>
      <c r="L77" s="1"/>
      <c r="M77" s="1"/>
      <c r="N77" s="1"/>
      <c r="O77" s="1"/>
      <c r="P77" s="1"/>
      <c r="Q77" s="1"/>
      <c r="R77" s="1"/>
      <c r="S77" s="1"/>
      <c r="T77" s="1"/>
      <c r="U77" s="1"/>
      <c r="V77" s="1"/>
      <c r="W77" s="1"/>
      <c r="X77" s="1"/>
      <c r="Y77" s="1"/>
      <c r="Z77" s="1"/>
      <c r="AA77" s="1"/>
      <c r="AB77" s="243"/>
      <c r="AC77" s="243"/>
      <c r="AD77" s="243"/>
      <c r="AE77" s="243"/>
      <c r="AF77" s="243"/>
      <c r="AG77" s="243"/>
    </row>
    <row r="78" spans="1:33" ht="12.75" x14ac:dyDescent="0.2">
      <c r="A78" s="264"/>
      <c r="B78" s="264"/>
      <c r="C78" s="1"/>
      <c r="D78" s="1"/>
      <c r="E78" s="1"/>
      <c r="F78" s="1"/>
      <c r="G78" s="1"/>
      <c r="H78" s="1"/>
      <c r="I78" s="1"/>
      <c r="J78" s="1"/>
      <c r="K78" s="1"/>
      <c r="L78" s="1"/>
      <c r="M78" s="1"/>
      <c r="N78" s="1"/>
      <c r="O78" s="1"/>
      <c r="P78" s="1"/>
      <c r="Q78" s="1"/>
      <c r="R78" s="1"/>
      <c r="S78" s="1"/>
      <c r="T78" s="1"/>
      <c r="U78" s="1"/>
      <c r="V78" s="1"/>
      <c r="W78" s="1"/>
      <c r="X78" s="1"/>
      <c r="Y78" s="1"/>
      <c r="Z78" s="1"/>
      <c r="AA78" s="1"/>
      <c r="AB78" s="243"/>
      <c r="AC78" s="243"/>
      <c r="AD78" s="243"/>
      <c r="AE78" s="243"/>
      <c r="AF78" s="243"/>
      <c r="AG78" s="243"/>
    </row>
    <row r="79" spans="1:33" ht="12.75" x14ac:dyDescent="0.2">
      <c r="A79" s="264"/>
      <c r="B79" s="264"/>
      <c r="C79" s="1"/>
      <c r="D79" s="1"/>
      <c r="E79" s="1"/>
      <c r="F79" s="1"/>
      <c r="G79" s="1"/>
      <c r="H79" s="1"/>
      <c r="I79" s="1"/>
      <c r="J79" s="1"/>
      <c r="K79" s="1"/>
      <c r="L79" s="1"/>
      <c r="M79" s="1"/>
      <c r="N79" s="1"/>
      <c r="O79" s="1"/>
      <c r="P79" s="1"/>
      <c r="Q79" s="1"/>
      <c r="R79" s="1"/>
      <c r="S79" s="1"/>
      <c r="T79" s="1"/>
      <c r="U79" s="1"/>
      <c r="V79" s="1"/>
      <c r="W79" s="1"/>
      <c r="X79" s="1"/>
      <c r="Y79" s="1"/>
      <c r="Z79" s="1"/>
      <c r="AA79" s="1"/>
      <c r="AB79" s="243"/>
      <c r="AC79" s="243"/>
      <c r="AD79" s="243"/>
      <c r="AE79" s="243"/>
      <c r="AF79" s="243"/>
      <c r="AG79" s="243"/>
    </row>
    <row r="80" spans="1:33" ht="12.75" x14ac:dyDescent="0.2">
      <c r="A80" s="264"/>
      <c r="B80" s="264"/>
      <c r="C80" s="1"/>
      <c r="D80" s="1"/>
      <c r="E80" s="1"/>
      <c r="F80" s="1"/>
      <c r="G80" s="1"/>
      <c r="H80" s="1"/>
      <c r="I80" s="1"/>
      <c r="J80" s="1"/>
      <c r="K80" s="1"/>
      <c r="L80" s="1"/>
      <c r="M80" s="1"/>
      <c r="N80" s="1"/>
      <c r="O80" s="1"/>
      <c r="P80" s="1"/>
      <c r="Q80" s="1"/>
      <c r="R80" s="1"/>
      <c r="S80" s="1"/>
      <c r="T80" s="1"/>
      <c r="U80" s="1"/>
      <c r="V80" s="1"/>
      <c r="W80" s="1"/>
      <c r="X80" s="1"/>
      <c r="Y80" s="1"/>
      <c r="Z80" s="1"/>
      <c r="AA80" s="1"/>
      <c r="AB80" s="243"/>
      <c r="AC80" s="243"/>
      <c r="AD80" s="243"/>
      <c r="AE80" s="243"/>
      <c r="AF80" s="243"/>
      <c r="AG80" s="243"/>
    </row>
    <row r="81" spans="1:33" ht="12.75" x14ac:dyDescent="0.2">
      <c r="A81" s="264"/>
      <c r="B81" s="264"/>
      <c r="C81" s="1"/>
      <c r="D81" s="1"/>
      <c r="E81" s="1"/>
      <c r="F81" s="1"/>
      <c r="G81" s="1"/>
      <c r="H81" s="1"/>
      <c r="I81" s="1"/>
      <c r="J81" s="1"/>
      <c r="K81" s="1"/>
      <c r="L81" s="1"/>
      <c r="M81" s="1"/>
      <c r="N81" s="1"/>
      <c r="O81" s="1"/>
      <c r="P81" s="1"/>
      <c r="Q81" s="1"/>
      <c r="R81" s="1"/>
      <c r="S81" s="1"/>
      <c r="T81" s="1"/>
      <c r="U81" s="1"/>
      <c r="V81" s="1"/>
      <c r="W81" s="1"/>
      <c r="X81" s="1"/>
      <c r="Y81" s="1"/>
      <c r="Z81" s="1"/>
      <c r="AA81" s="1"/>
      <c r="AB81" s="243"/>
      <c r="AC81" s="243"/>
      <c r="AD81" s="243"/>
      <c r="AE81" s="243"/>
      <c r="AF81" s="243"/>
      <c r="AG81" s="243"/>
    </row>
    <row r="82" spans="1:33" ht="12.75" x14ac:dyDescent="0.2">
      <c r="A82" s="264"/>
      <c r="B82" s="264"/>
      <c r="C82" s="1"/>
      <c r="D82" s="1"/>
      <c r="E82" s="1"/>
      <c r="F82" s="1"/>
      <c r="G82" s="1"/>
      <c r="H82" s="1"/>
      <c r="I82" s="1"/>
      <c r="J82" s="1"/>
      <c r="K82" s="1"/>
      <c r="L82" s="1"/>
      <c r="M82" s="1"/>
      <c r="N82" s="1"/>
      <c r="O82" s="1"/>
      <c r="P82" s="1"/>
      <c r="Q82" s="1"/>
      <c r="R82" s="1"/>
      <c r="S82" s="1"/>
      <c r="T82" s="1"/>
      <c r="U82" s="1"/>
      <c r="V82" s="1"/>
      <c r="W82" s="1"/>
      <c r="X82" s="1"/>
      <c r="Y82" s="1"/>
      <c r="Z82" s="1"/>
      <c r="AA82" s="1"/>
      <c r="AB82" s="243"/>
      <c r="AC82" s="243"/>
      <c r="AD82" s="243"/>
      <c r="AE82" s="243"/>
      <c r="AF82" s="243"/>
      <c r="AG82" s="243"/>
    </row>
    <row r="83" spans="1:33" ht="12.75" x14ac:dyDescent="0.2">
      <c r="A83" s="264"/>
      <c r="B83" s="264"/>
      <c r="C83" s="1"/>
      <c r="D83" s="1"/>
      <c r="E83" s="1"/>
      <c r="F83" s="1"/>
      <c r="G83" s="1"/>
      <c r="H83" s="1"/>
      <c r="I83" s="1"/>
      <c r="J83" s="1"/>
      <c r="K83" s="1"/>
      <c r="L83" s="1"/>
      <c r="M83" s="1"/>
      <c r="N83" s="1"/>
      <c r="O83" s="1"/>
      <c r="P83" s="1"/>
      <c r="Q83" s="1"/>
      <c r="R83" s="1"/>
      <c r="S83" s="1"/>
      <c r="T83" s="1"/>
      <c r="U83" s="1"/>
      <c r="V83" s="1"/>
      <c r="W83" s="1"/>
      <c r="X83" s="1"/>
      <c r="Y83" s="1"/>
      <c r="Z83" s="1"/>
      <c r="AA83" s="1"/>
      <c r="AB83" s="243"/>
      <c r="AC83" s="243"/>
      <c r="AD83" s="243"/>
      <c r="AE83" s="243"/>
      <c r="AF83" s="243"/>
      <c r="AG83" s="243"/>
    </row>
    <row r="84" spans="1:33" ht="12.75" x14ac:dyDescent="0.2">
      <c r="A84" s="264"/>
      <c r="B84" s="264"/>
      <c r="C84" s="1"/>
      <c r="D84" s="1"/>
      <c r="E84" s="1"/>
      <c r="F84" s="1"/>
      <c r="G84" s="1"/>
      <c r="H84" s="1"/>
      <c r="I84" s="1"/>
      <c r="J84" s="1"/>
      <c r="K84" s="1"/>
      <c r="L84" s="1"/>
      <c r="M84" s="1"/>
      <c r="N84" s="1"/>
      <c r="O84" s="1"/>
      <c r="P84" s="1"/>
      <c r="Q84" s="1"/>
      <c r="R84" s="1"/>
      <c r="S84" s="1"/>
      <c r="T84" s="1"/>
      <c r="U84" s="1"/>
      <c r="V84" s="1"/>
      <c r="W84" s="1"/>
      <c r="X84" s="1"/>
      <c r="Y84" s="1"/>
      <c r="Z84" s="1"/>
      <c r="AA84" s="1"/>
      <c r="AB84" s="243"/>
      <c r="AC84" s="243"/>
      <c r="AD84" s="243"/>
      <c r="AE84" s="243"/>
      <c r="AF84" s="243"/>
      <c r="AG84" s="243"/>
    </row>
    <row r="85" spans="1:33" ht="12.75" x14ac:dyDescent="0.2">
      <c r="A85" s="264"/>
      <c r="B85" s="264"/>
      <c r="C85" s="1"/>
      <c r="D85" s="1"/>
      <c r="E85" s="1"/>
      <c r="F85" s="1"/>
      <c r="G85" s="1"/>
      <c r="H85" s="1"/>
      <c r="I85" s="1"/>
      <c r="J85" s="1"/>
      <c r="K85" s="1"/>
      <c r="L85" s="1"/>
      <c r="M85" s="1"/>
      <c r="N85" s="1"/>
      <c r="O85" s="1"/>
      <c r="P85" s="1"/>
      <c r="Q85" s="1"/>
      <c r="R85" s="1"/>
      <c r="S85" s="1"/>
      <c r="T85" s="1"/>
      <c r="U85" s="1"/>
      <c r="V85" s="1"/>
      <c r="W85" s="1"/>
      <c r="X85" s="1"/>
      <c r="Y85" s="1"/>
      <c r="Z85" s="1"/>
      <c r="AA85" s="1"/>
      <c r="AB85" s="243"/>
      <c r="AC85" s="243"/>
      <c r="AD85" s="243"/>
      <c r="AE85" s="243"/>
      <c r="AF85" s="243"/>
      <c r="AG85" s="243"/>
    </row>
    <row r="86" spans="1:33" ht="12.75" x14ac:dyDescent="0.2">
      <c r="A86" s="264"/>
      <c r="B86" s="264"/>
      <c r="C86" s="1"/>
      <c r="D86" s="1"/>
      <c r="E86" s="1"/>
      <c r="F86" s="1"/>
      <c r="G86" s="1"/>
      <c r="H86" s="1"/>
      <c r="I86" s="1"/>
      <c r="J86" s="1"/>
      <c r="K86" s="1"/>
      <c r="L86" s="1"/>
      <c r="M86" s="1"/>
      <c r="N86" s="1"/>
      <c r="O86" s="1"/>
      <c r="P86" s="1"/>
      <c r="Q86" s="1"/>
      <c r="R86" s="1"/>
      <c r="S86" s="1"/>
      <c r="T86" s="1"/>
      <c r="U86" s="1"/>
      <c r="V86" s="1"/>
      <c r="W86" s="1"/>
      <c r="X86" s="1"/>
      <c r="Y86" s="1"/>
      <c r="Z86" s="1"/>
      <c r="AA86" s="1"/>
      <c r="AB86" s="243"/>
      <c r="AC86" s="243"/>
      <c r="AD86" s="243"/>
      <c r="AE86" s="243"/>
      <c r="AF86" s="243"/>
      <c r="AG86" s="243"/>
    </row>
    <row r="87" spans="1:33" ht="12.75" x14ac:dyDescent="0.2">
      <c r="A87" s="264"/>
      <c r="B87" s="264"/>
      <c r="C87" s="1"/>
      <c r="D87" s="1"/>
      <c r="E87" s="1"/>
      <c r="F87" s="1"/>
      <c r="G87" s="1"/>
      <c r="H87" s="1"/>
      <c r="I87" s="1"/>
      <c r="J87" s="1"/>
      <c r="K87" s="1"/>
      <c r="L87" s="1"/>
      <c r="M87" s="1"/>
      <c r="N87" s="1"/>
      <c r="O87" s="1"/>
      <c r="P87" s="1"/>
      <c r="Q87" s="1"/>
      <c r="R87" s="1"/>
      <c r="S87" s="1"/>
      <c r="T87" s="1"/>
      <c r="U87" s="1"/>
      <c r="V87" s="1"/>
      <c r="W87" s="1"/>
      <c r="X87" s="1"/>
      <c r="Y87" s="1"/>
      <c r="Z87" s="1"/>
      <c r="AA87" s="1"/>
      <c r="AB87" s="243"/>
      <c r="AC87" s="243"/>
      <c r="AD87" s="243"/>
      <c r="AE87" s="243"/>
      <c r="AF87" s="243"/>
      <c r="AG87" s="243"/>
    </row>
    <row r="88" spans="1:33" ht="12.75" x14ac:dyDescent="0.2">
      <c r="A88" s="264"/>
      <c r="B88" s="264"/>
      <c r="C88" s="1"/>
      <c r="D88" s="1"/>
      <c r="E88" s="1"/>
      <c r="F88" s="1"/>
      <c r="G88" s="1"/>
      <c r="H88" s="1"/>
      <c r="I88" s="1"/>
      <c r="J88" s="1"/>
      <c r="K88" s="1"/>
      <c r="L88" s="1"/>
      <c r="M88" s="1"/>
      <c r="N88" s="1"/>
      <c r="O88" s="1"/>
      <c r="P88" s="1"/>
      <c r="Q88" s="1"/>
      <c r="R88" s="1"/>
      <c r="S88" s="1"/>
      <c r="T88" s="1"/>
      <c r="U88" s="1"/>
      <c r="V88" s="1"/>
      <c r="W88" s="1"/>
      <c r="X88" s="1"/>
      <c r="Y88" s="1"/>
      <c r="Z88" s="1"/>
      <c r="AA88" s="1"/>
      <c r="AB88" s="243"/>
      <c r="AC88" s="243"/>
      <c r="AD88" s="243"/>
      <c r="AE88" s="243"/>
      <c r="AF88" s="243"/>
      <c r="AG88" s="243"/>
    </row>
    <row r="89" spans="1:33" ht="12.75" x14ac:dyDescent="0.2">
      <c r="A89" s="264"/>
      <c r="B89" s="264"/>
      <c r="C89" s="1"/>
      <c r="D89" s="1"/>
      <c r="E89" s="1"/>
      <c r="F89" s="1"/>
      <c r="G89" s="1"/>
      <c r="H89" s="1"/>
      <c r="I89" s="1"/>
      <c r="J89" s="1"/>
      <c r="K89" s="1"/>
      <c r="L89" s="1"/>
      <c r="M89" s="1"/>
      <c r="N89" s="1"/>
      <c r="O89" s="1"/>
      <c r="P89" s="1"/>
      <c r="Q89" s="1"/>
      <c r="R89" s="1"/>
      <c r="S89" s="1"/>
      <c r="T89" s="1"/>
      <c r="U89" s="1"/>
      <c r="V89" s="1"/>
      <c r="W89" s="1"/>
      <c r="X89" s="1"/>
      <c r="Y89" s="1"/>
      <c r="Z89" s="1"/>
      <c r="AA89" s="1"/>
      <c r="AB89" s="243"/>
      <c r="AC89" s="243"/>
      <c r="AD89" s="243"/>
      <c r="AE89" s="243"/>
      <c r="AF89" s="243"/>
      <c r="AG89" s="243"/>
    </row>
    <row r="90" spans="1:33" ht="12.75" x14ac:dyDescent="0.2">
      <c r="A90" s="264"/>
      <c r="B90" s="264"/>
      <c r="C90" s="1"/>
      <c r="D90" s="1"/>
      <c r="E90" s="1"/>
      <c r="F90" s="1"/>
      <c r="G90" s="1"/>
      <c r="H90" s="1"/>
      <c r="I90" s="1"/>
      <c r="J90" s="1"/>
      <c r="K90" s="1"/>
      <c r="L90" s="1"/>
      <c r="M90" s="1"/>
      <c r="N90" s="1"/>
      <c r="O90" s="1"/>
      <c r="P90" s="1"/>
      <c r="Q90" s="1"/>
      <c r="R90" s="1"/>
      <c r="S90" s="1"/>
      <c r="T90" s="1"/>
      <c r="U90" s="1"/>
      <c r="V90" s="1"/>
      <c r="W90" s="1"/>
      <c r="X90" s="1"/>
      <c r="Y90" s="1"/>
      <c r="Z90" s="1"/>
      <c r="AA90" s="1"/>
      <c r="AB90" s="243"/>
      <c r="AC90" s="243"/>
      <c r="AD90" s="243"/>
      <c r="AE90" s="243"/>
      <c r="AF90" s="243"/>
      <c r="AG90" s="243"/>
    </row>
    <row r="91" spans="1:33" ht="12.75" x14ac:dyDescent="0.2">
      <c r="A91" s="264"/>
      <c r="B91" s="264"/>
      <c r="C91" s="1"/>
      <c r="D91" s="1"/>
      <c r="E91" s="1"/>
      <c r="F91" s="1"/>
      <c r="G91" s="1"/>
      <c r="H91" s="1"/>
      <c r="I91" s="1"/>
      <c r="J91" s="1"/>
      <c r="K91" s="1"/>
      <c r="L91" s="1"/>
      <c r="M91" s="1"/>
      <c r="N91" s="1"/>
      <c r="O91" s="1"/>
      <c r="P91" s="1"/>
      <c r="Q91" s="1"/>
      <c r="R91" s="1"/>
      <c r="S91" s="1"/>
      <c r="T91" s="1"/>
      <c r="U91" s="1"/>
      <c r="V91" s="1"/>
      <c r="W91" s="1"/>
      <c r="X91" s="1"/>
      <c r="Y91" s="1"/>
      <c r="Z91" s="1"/>
      <c r="AA91" s="1"/>
      <c r="AB91" s="243"/>
      <c r="AC91" s="243"/>
      <c r="AD91" s="243"/>
      <c r="AE91" s="243"/>
      <c r="AF91" s="243"/>
      <c r="AG91" s="243"/>
    </row>
    <row r="92" spans="1:33" ht="12.75" x14ac:dyDescent="0.2">
      <c r="A92" s="264"/>
      <c r="B92" s="264"/>
      <c r="C92" s="1"/>
      <c r="D92" s="1"/>
      <c r="E92" s="1"/>
      <c r="F92" s="1"/>
      <c r="G92" s="1"/>
      <c r="H92" s="1"/>
      <c r="I92" s="1"/>
      <c r="J92" s="1"/>
      <c r="K92" s="1"/>
      <c r="L92" s="1"/>
      <c r="M92" s="1"/>
      <c r="N92" s="1"/>
      <c r="O92" s="1"/>
      <c r="P92" s="1"/>
      <c r="Q92" s="1"/>
      <c r="R92" s="1"/>
      <c r="S92" s="1"/>
      <c r="T92" s="1"/>
      <c r="U92" s="1"/>
      <c r="V92" s="1"/>
      <c r="W92" s="1"/>
      <c r="X92" s="1"/>
      <c r="Y92" s="1"/>
      <c r="Z92" s="1"/>
      <c r="AA92" s="1"/>
      <c r="AB92" s="243"/>
      <c r="AC92" s="243"/>
      <c r="AD92" s="243"/>
      <c r="AE92" s="243"/>
      <c r="AF92" s="243"/>
      <c r="AG92" s="243"/>
    </row>
    <row r="93" spans="1:33" ht="12.75" x14ac:dyDescent="0.2">
      <c r="A93" s="264"/>
      <c r="B93" s="264"/>
      <c r="C93" s="1"/>
      <c r="D93" s="1"/>
      <c r="E93" s="1"/>
      <c r="F93" s="1"/>
      <c r="G93" s="1"/>
      <c r="H93" s="1"/>
      <c r="I93" s="1"/>
      <c r="J93" s="1"/>
      <c r="K93" s="1"/>
      <c r="L93" s="1"/>
      <c r="M93" s="1"/>
      <c r="N93" s="1"/>
      <c r="O93" s="1"/>
      <c r="P93" s="1"/>
      <c r="Q93" s="1"/>
      <c r="R93" s="1"/>
      <c r="S93" s="1"/>
      <c r="T93" s="1"/>
      <c r="U93" s="1"/>
      <c r="V93" s="1"/>
      <c r="W93" s="1"/>
      <c r="X93" s="1"/>
      <c r="Y93" s="1"/>
      <c r="Z93" s="1"/>
      <c r="AA93" s="1"/>
      <c r="AB93" s="243"/>
      <c r="AC93" s="243"/>
      <c r="AD93" s="243"/>
      <c r="AE93" s="243"/>
      <c r="AF93" s="243"/>
      <c r="AG93" s="243"/>
    </row>
    <row r="94" spans="1:33" ht="12.75" x14ac:dyDescent="0.2">
      <c r="A94" s="264"/>
      <c r="B94" s="264"/>
      <c r="C94" s="1"/>
      <c r="D94" s="1"/>
      <c r="E94" s="1"/>
      <c r="F94" s="1"/>
      <c r="G94" s="1"/>
      <c r="H94" s="1"/>
      <c r="I94" s="1"/>
      <c r="J94" s="1"/>
      <c r="K94" s="1"/>
      <c r="L94" s="1"/>
      <c r="M94" s="1"/>
      <c r="N94" s="1"/>
      <c r="O94" s="1"/>
      <c r="P94" s="1"/>
      <c r="Q94" s="1"/>
      <c r="R94" s="1"/>
      <c r="S94" s="1"/>
      <c r="T94" s="1"/>
      <c r="U94" s="1"/>
      <c r="V94" s="1"/>
      <c r="W94" s="1"/>
      <c r="X94" s="1"/>
      <c r="Y94" s="1"/>
      <c r="Z94" s="1"/>
      <c r="AA94" s="1"/>
      <c r="AB94" s="243"/>
      <c r="AC94" s="243"/>
      <c r="AD94" s="243"/>
      <c r="AE94" s="243"/>
      <c r="AF94" s="243"/>
      <c r="AG94" s="243"/>
    </row>
    <row r="95" spans="1:33" ht="12.75" x14ac:dyDescent="0.2">
      <c r="A95" s="264"/>
      <c r="B95" s="264"/>
      <c r="C95" s="1"/>
      <c r="D95" s="1"/>
      <c r="E95" s="1"/>
      <c r="F95" s="1"/>
      <c r="G95" s="1"/>
      <c r="H95" s="1"/>
      <c r="I95" s="1"/>
      <c r="J95" s="1"/>
      <c r="K95" s="1"/>
      <c r="L95" s="1"/>
      <c r="M95" s="1"/>
      <c r="N95" s="1"/>
      <c r="O95" s="1"/>
      <c r="P95" s="1"/>
      <c r="Q95" s="1"/>
      <c r="R95" s="1"/>
      <c r="S95" s="1"/>
      <c r="T95" s="1"/>
      <c r="U95" s="1"/>
      <c r="V95" s="1"/>
      <c r="W95" s="1"/>
      <c r="X95" s="1"/>
      <c r="Y95" s="1"/>
      <c r="Z95" s="1"/>
      <c r="AA95" s="1"/>
      <c r="AB95" s="243"/>
      <c r="AC95" s="243"/>
      <c r="AD95" s="243"/>
      <c r="AE95" s="243"/>
      <c r="AF95" s="243"/>
      <c r="AG95" s="243"/>
    </row>
    <row r="96" spans="1:33" ht="12.75" x14ac:dyDescent="0.2">
      <c r="A96" s="264"/>
      <c r="B96" s="264"/>
      <c r="C96" s="1"/>
      <c r="D96" s="1"/>
      <c r="E96" s="1"/>
      <c r="F96" s="1"/>
      <c r="G96" s="1"/>
      <c r="H96" s="1"/>
      <c r="I96" s="1"/>
      <c r="J96" s="1"/>
      <c r="K96" s="1"/>
      <c r="L96" s="1"/>
      <c r="M96" s="1"/>
      <c r="N96" s="1"/>
      <c r="O96" s="1"/>
      <c r="P96" s="1"/>
      <c r="Q96" s="1"/>
      <c r="R96" s="1"/>
      <c r="S96" s="1"/>
      <c r="T96" s="1"/>
      <c r="U96" s="1"/>
      <c r="V96" s="1"/>
      <c r="W96" s="1"/>
      <c r="X96" s="1"/>
      <c r="Y96" s="1"/>
      <c r="Z96" s="1"/>
      <c r="AA96" s="1"/>
      <c r="AB96" s="243"/>
      <c r="AC96" s="243"/>
      <c r="AD96" s="243"/>
      <c r="AE96" s="243"/>
      <c r="AF96" s="243"/>
      <c r="AG96" s="243"/>
    </row>
    <row r="97" spans="1:33" ht="12.75" x14ac:dyDescent="0.2">
      <c r="A97" s="264"/>
      <c r="B97" s="264"/>
      <c r="C97" s="1"/>
      <c r="D97" s="1"/>
      <c r="E97" s="1"/>
      <c r="F97" s="1"/>
      <c r="G97" s="1"/>
      <c r="H97" s="1"/>
      <c r="I97" s="1"/>
      <c r="J97" s="1"/>
      <c r="K97" s="1"/>
      <c r="L97" s="1"/>
      <c r="M97" s="1"/>
      <c r="N97" s="1"/>
      <c r="O97" s="1"/>
      <c r="P97" s="1"/>
      <c r="Q97" s="1"/>
      <c r="R97" s="1"/>
      <c r="S97" s="1"/>
      <c r="T97" s="1"/>
      <c r="U97" s="1"/>
      <c r="V97" s="1"/>
      <c r="W97" s="1"/>
      <c r="X97" s="1"/>
      <c r="Y97" s="1"/>
      <c r="Z97" s="1"/>
      <c r="AA97" s="1"/>
      <c r="AB97" s="243"/>
      <c r="AC97" s="243"/>
      <c r="AD97" s="243"/>
      <c r="AE97" s="243"/>
      <c r="AF97" s="243"/>
      <c r="AG97" s="243"/>
    </row>
    <row r="98" spans="1:33" ht="12.75" x14ac:dyDescent="0.2">
      <c r="A98" s="264"/>
      <c r="B98" s="264"/>
      <c r="C98" s="1"/>
      <c r="D98" s="1"/>
      <c r="E98" s="1"/>
      <c r="F98" s="1"/>
      <c r="G98" s="1"/>
      <c r="H98" s="1"/>
      <c r="I98" s="1"/>
      <c r="J98" s="1"/>
      <c r="K98" s="1"/>
      <c r="L98" s="1"/>
      <c r="M98" s="1"/>
      <c r="N98" s="1"/>
      <c r="O98" s="1"/>
      <c r="P98" s="1"/>
      <c r="Q98" s="1"/>
      <c r="R98" s="1"/>
      <c r="S98" s="1"/>
      <c r="T98" s="1"/>
      <c r="U98" s="1"/>
      <c r="V98" s="1"/>
      <c r="W98" s="1"/>
      <c r="X98" s="1"/>
      <c r="Y98" s="1"/>
      <c r="Z98" s="1"/>
      <c r="AA98" s="1"/>
      <c r="AB98" s="243"/>
      <c r="AC98" s="243"/>
      <c r="AD98" s="243"/>
      <c r="AE98" s="243"/>
      <c r="AF98" s="243"/>
      <c r="AG98" s="243"/>
    </row>
    <row r="99" spans="1:33" ht="12.75" x14ac:dyDescent="0.2">
      <c r="A99" s="264"/>
      <c r="B99" s="264"/>
      <c r="C99" s="1"/>
      <c r="D99" s="1"/>
      <c r="E99" s="1"/>
      <c r="F99" s="1"/>
      <c r="G99" s="1"/>
      <c r="H99" s="1"/>
      <c r="I99" s="1"/>
      <c r="J99" s="1"/>
      <c r="K99" s="1"/>
      <c r="L99" s="1"/>
      <c r="M99" s="1"/>
      <c r="N99" s="1"/>
      <c r="O99" s="1"/>
      <c r="P99" s="1"/>
      <c r="Q99" s="1"/>
      <c r="R99" s="1"/>
      <c r="S99" s="1"/>
      <c r="T99" s="1"/>
      <c r="U99" s="1"/>
      <c r="V99" s="1"/>
      <c r="W99" s="1"/>
      <c r="X99" s="1"/>
      <c r="Y99" s="1"/>
      <c r="Z99" s="1"/>
      <c r="AA99" s="1"/>
      <c r="AB99" s="243"/>
      <c r="AC99" s="243"/>
      <c r="AD99" s="243"/>
      <c r="AE99" s="243"/>
      <c r="AF99" s="243"/>
      <c r="AG99" s="243"/>
    </row>
    <row r="100" spans="1:33" ht="12.75" x14ac:dyDescent="0.2">
      <c r="A100" s="264"/>
      <c r="B100" s="264"/>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243"/>
      <c r="AC100" s="243"/>
      <c r="AD100" s="243"/>
      <c r="AE100" s="243"/>
      <c r="AF100" s="243"/>
      <c r="AG100" s="243"/>
    </row>
    <row r="101" spans="1:33" ht="12.75" x14ac:dyDescent="0.2">
      <c r="A101" s="264"/>
      <c r="B101" s="264"/>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243"/>
      <c r="AC101" s="243"/>
      <c r="AD101" s="243"/>
      <c r="AE101" s="243"/>
      <c r="AF101" s="243"/>
      <c r="AG101" s="243"/>
    </row>
    <row r="102" spans="1:33" ht="12.75" x14ac:dyDescent="0.2">
      <c r="A102" s="264"/>
      <c r="B102" s="264"/>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243"/>
      <c r="AC102" s="243"/>
      <c r="AD102" s="243"/>
      <c r="AE102" s="243"/>
      <c r="AF102" s="243"/>
      <c r="AG102" s="243"/>
    </row>
    <row r="103" spans="1:33" ht="12.75" x14ac:dyDescent="0.2">
      <c r="A103" s="264"/>
      <c r="B103" s="264"/>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243"/>
      <c r="AC103" s="243"/>
      <c r="AD103" s="243"/>
      <c r="AE103" s="243"/>
      <c r="AF103" s="243"/>
      <c r="AG103" s="243"/>
    </row>
    <row r="104" spans="1:33" ht="12.75" x14ac:dyDescent="0.2">
      <c r="A104" s="264"/>
      <c r="B104" s="264"/>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243"/>
      <c r="AC104" s="243"/>
      <c r="AD104" s="243"/>
      <c r="AE104" s="243"/>
      <c r="AF104" s="243"/>
      <c r="AG104" s="243"/>
    </row>
    <row r="105" spans="1:33" ht="12.75" x14ac:dyDescent="0.2">
      <c r="A105" s="264"/>
      <c r="B105" s="264"/>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243"/>
      <c r="AC105" s="243"/>
      <c r="AD105" s="243"/>
      <c r="AE105" s="243"/>
      <c r="AF105" s="243"/>
      <c r="AG105" s="243"/>
    </row>
    <row r="106" spans="1:33" ht="12.75" x14ac:dyDescent="0.2">
      <c r="A106" s="264"/>
      <c r="B106" s="264"/>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243"/>
      <c r="AC106" s="243"/>
      <c r="AD106" s="243"/>
      <c r="AE106" s="243"/>
      <c r="AF106" s="243"/>
      <c r="AG106" s="243"/>
    </row>
    <row r="107" spans="1:33" ht="12.75" x14ac:dyDescent="0.2">
      <c r="A107" s="264"/>
      <c r="B107" s="264"/>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243"/>
      <c r="AC107" s="243"/>
      <c r="AD107" s="243"/>
      <c r="AE107" s="243"/>
      <c r="AF107" s="243"/>
      <c r="AG107" s="243"/>
    </row>
    <row r="108" spans="1:33" ht="12.75" x14ac:dyDescent="0.2">
      <c r="A108" s="264"/>
      <c r="B108" s="264"/>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243"/>
      <c r="AC108" s="243"/>
      <c r="AD108" s="243"/>
      <c r="AE108" s="243"/>
      <c r="AF108" s="243"/>
      <c r="AG108" s="243"/>
    </row>
    <row r="109" spans="1:33" ht="12.75" x14ac:dyDescent="0.2">
      <c r="A109" s="264"/>
      <c r="B109" s="264"/>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243"/>
      <c r="AC109" s="243"/>
      <c r="AD109" s="243"/>
      <c r="AE109" s="243"/>
      <c r="AF109" s="243"/>
      <c r="AG109" s="243"/>
    </row>
    <row r="110" spans="1:33" ht="12.75" x14ac:dyDescent="0.2">
      <c r="A110" s="264"/>
      <c r="B110" s="264"/>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243"/>
      <c r="AC110" s="243"/>
      <c r="AD110" s="243"/>
      <c r="AE110" s="243"/>
      <c r="AF110" s="243"/>
      <c r="AG110" s="243"/>
    </row>
    <row r="111" spans="1:33" ht="12.75" x14ac:dyDescent="0.2">
      <c r="A111" s="264"/>
      <c r="B111" s="264"/>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243"/>
      <c r="AC111" s="243"/>
      <c r="AD111" s="243"/>
      <c r="AE111" s="243"/>
      <c r="AF111" s="243"/>
      <c r="AG111" s="243"/>
    </row>
    <row r="112" spans="1:33" ht="12.75" x14ac:dyDescent="0.2">
      <c r="A112" s="264"/>
      <c r="B112" s="264"/>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243"/>
      <c r="AC112" s="243"/>
      <c r="AD112" s="243"/>
      <c r="AE112" s="243"/>
      <c r="AF112" s="243"/>
      <c r="AG112" s="243"/>
    </row>
    <row r="113" spans="1:33" ht="12.75" x14ac:dyDescent="0.2">
      <c r="A113" s="264"/>
      <c r="B113" s="264"/>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243"/>
      <c r="AC113" s="243"/>
      <c r="AD113" s="243"/>
      <c r="AE113" s="243"/>
      <c r="AF113" s="243"/>
      <c r="AG113" s="243"/>
    </row>
    <row r="114" spans="1:33" ht="12.75" x14ac:dyDescent="0.2">
      <c r="A114" s="264"/>
      <c r="B114" s="264"/>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243"/>
      <c r="AC114" s="243"/>
      <c r="AD114" s="243"/>
      <c r="AE114" s="243"/>
      <c r="AF114" s="243"/>
      <c r="AG114" s="243"/>
    </row>
    <row r="115" spans="1:33" ht="12.75" x14ac:dyDescent="0.2">
      <c r="A115" s="264"/>
      <c r="B115" s="264"/>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243"/>
      <c r="AC115" s="243"/>
      <c r="AD115" s="243"/>
      <c r="AE115" s="243"/>
      <c r="AF115" s="243"/>
      <c r="AG115" s="243"/>
    </row>
    <row r="116" spans="1:33" ht="12.75" x14ac:dyDescent="0.2">
      <c r="A116" s="264"/>
      <c r="B116" s="264"/>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243"/>
      <c r="AC116" s="243"/>
      <c r="AD116" s="243"/>
      <c r="AE116" s="243"/>
      <c r="AF116" s="243"/>
      <c r="AG116" s="243"/>
    </row>
    <row r="117" spans="1:33" ht="12.75" x14ac:dyDescent="0.2">
      <c r="A117" s="264"/>
      <c r="B117" s="264"/>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243"/>
      <c r="AC117" s="243"/>
      <c r="AD117" s="243"/>
      <c r="AE117" s="243"/>
      <c r="AF117" s="243"/>
      <c r="AG117" s="243"/>
    </row>
    <row r="118" spans="1:33" ht="12.75" x14ac:dyDescent="0.2">
      <c r="A118" s="264"/>
      <c r="B118" s="264"/>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243"/>
      <c r="AC118" s="243"/>
      <c r="AD118" s="243"/>
      <c r="AE118" s="243"/>
      <c r="AF118" s="243"/>
      <c r="AG118" s="243"/>
    </row>
    <row r="119" spans="1:33" ht="12.75" x14ac:dyDescent="0.2">
      <c r="A119" s="264"/>
      <c r="B119" s="264"/>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243"/>
      <c r="AC119" s="243"/>
      <c r="AD119" s="243"/>
      <c r="AE119" s="243"/>
      <c r="AF119" s="243"/>
      <c r="AG119" s="243"/>
    </row>
    <row r="120" spans="1:33" ht="12.75" x14ac:dyDescent="0.2">
      <c r="A120" s="264"/>
      <c r="B120" s="264"/>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243"/>
      <c r="AC120" s="243"/>
      <c r="AD120" s="243"/>
      <c r="AE120" s="243"/>
      <c r="AF120" s="243"/>
      <c r="AG120" s="243"/>
    </row>
    <row r="121" spans="1:33" ht="12.75" x14ac:dyDescent="0.2">
      <c r="A121" s="264"/>
      <c r="B121" s="264"/>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243"/>
      <c r="AC121" s="243"/>
      <c r="AD121" s="243"/>
      <c r="AE121" s="243"/>
      <c r="AF121" s="243"/>
      <c r="AG121" s="243"/>
    </row>
    <row r="122" spans="1:33" ht="12.75" x14ac:dyDescent="0.2">
      <c r="A122" s="264"/>
      <c r="B122" s="264"/>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243"/>
      <c r="AC122" s="243"/>
      <c r="AD122" s="243"/>
      <c r="AE122" s="243"/>
      <c r="AF122" s="243"/>
      <c r="AG122" s="243"/>
    </row>
    <row r="123" spans="1:33" ht="12.75" x14ac:dyDescent="0.2">
      <c r="A123" s="264"/>
      <c r="B123" s="264"/>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243"/>
      <c r="AC123" s="243"/>
      <c r="AD123" s="243"/>
      <c r="AE123" s="243"/>
      <c r="AF123" s="243"/>
      <c r="AG123" s="243"/>
    </row>
    <row r="124" spans="1:33" ht="12.75" x14ac:dyDescent="0.2">
      <c r="A124" s="264"/>
      <c r="B124" s="264"/>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243"/>
      <c r="AC124" s="243"/>
      <c r="AD124" s="243"/>
      <c r="AE124" s="243"/>
      <c r="AF124" s="243"/>
      <c r="AG124" s="243"/>
    </row>
    <row r="125" spans="1:33" ht="12.75" x14ac:dyDescent="0.2">
      <c r="A125" s="264"/>
      <c r="B125" s="264"/>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243"/>
      <c r="AC125" s="243"/>
      <c r="AD125" s="243"/>
      <c r="AE125" s="243"/>
      <c r="AF125" s="243"/>
      <c r="AG125" s="243"/>
    </row>
    <row r="126" spans="1:33" ht="12.75" x14ac:dyDescent="0.2">
      <c r="A126" s="264"/>
      <c r="B126" s="264"/>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243"/>
      <c r="AC126" s="243"/>
      <c r="AD126" s="243"/>
      <c r="AE126" s="243"/>
      <c r="AF126" s="243"/>
      <c r="AG126" s="243"/>
    </row>
    <row r="127" spans="1:33" ht="12.75" x14ac:dyDescent="0.2">
      <c r="A127" s="264"/>
      <c r="B127" s="264"/>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243"/>
      <c r="AC127" s="243"/>
      <c r="AD127" s="243"/>
      <c r="AE127" s="243"/>
      <c r="AF127" s="243"/>
      <c r="AG127" s="243"/>
    </row>
    <row r="128" spans="1:33" ht="12.75" x14ac:dyDescent="0.2">
      <c r="A128" s="264"/>
      <c r="B128" s="264"/>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243"/>
      <c r="AC128" s="243"/>
      <c r="AD128" s="243"/>
      <c r="AE128" s="243"/>
      <c r="AF128" s="243"/>
      <c r="AG128" s="243"/>
    </row>
    <row r="129" spans="1:33" ht="12.75" x14ac:dyDescent="0.2">
      <c r="A129" s="264"/>
      <c r="B129" s="264"/>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243"/>
      <c r="AC129" s="243"/>
      <c r="AD129" s="243"/>
      <c r="AE129" s="243"/>
      <c r="AF129" s="243"/>
      <c r="AG129" s="243"/>
    </row>
    <row r="130" spans="1:33" ht="12.75" x14ac:dyDescent="0.2">
      <c r="A130" s="264"/>
      <c r="B130" s="264"/>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243"/>
      <c r="AC130" s="243"/>
      <c r="AD130" s="243"/>
      <c r="AE130" s="243"/>
      <c r="AF130" s="243"/>
      <c r="AG130" s="243"/>
    </row>
    <row r="131" spans="1:33" ht="12.75" x14ac:dyDescent="0.2">
      <c r="A131" s="264"/>
      <c r="B131" s="264"/>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243"/>
      <c r="AC131" s="243"/>
      <c r="AD131" s="243"/>
      <c r="AE131" s="243"/>
      <c r="AF131" s="243"/>
      <c r="AG131" s="243"/>
    </row>
    <row r="132" spans="1:33" ht="12.75" x14ac:dyDescent="0.2">
      <c r="A132" s="264"/>
      <c r="B132" s="264"/>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243"/>
      <c r="AC132" s="243"/>
      <c r="AD132" s="243"/>
      <c r="AE132" s="243"/>
      <c r="AF132" s="243"/>
      <c r="AG132" s="243"/>
    </row>
    <row r="133" spans="1:33" ht="12.75" x14ac:dyDescent="0.2">
      <c r="A133" s="264"/>
      <c r="B133" s="264"/>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243"/>
      <c r="AC133" s="243"/>
      <c r="AD133" s="243"/>
      <c r="AE133" s="243"/>
      <c r="AF133" s="243"/>
      <c r="AG133" s="243"/>
    </row>
    <row r="134" spans="1:33" ht="12.75" x14ac:dyDescent="0.2">
      <c r="A134" s="264"/>
      <c r="B134" s="264"/>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243"/>
      <c r="AC134" s="243"/>
      <c r="AD134" s="243"/>
      <c r="AE134" s="243"/>
      <c r="AF134" s="243"/>
      <c r="AG134" s="243"/>
    </row>
    <row r="135" spans="1:33" ht="12.75" x14ac:dyDescent="0.2">
      <c r="A135" s="264"/>
      <c r="B135" s="264"/>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243"/>
      <c r="AC135" s="243"/>
      <c r="AD135" s="243"/>
      <c r="AE135" s="243"/>
      <c r="AF135" s="243"/>
      <c r="AG135" s="243"/>
    </row>
    <row r="136" spans="1:33" ht="12.75" x14ac:dyDescent="0.2">
      <c r="A136" s="264"/>
      <c r="B136" s="264"/>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243"/>
      <c r="AC136" s="243"/>
      <c r="AD136" s="243"/>
      <c r="AE136" s="243"/>
      <c r="AF136" s="243"/>
      <c r="AG136" s="243"/>
    </row>
    <row r="137" spans="1:33" ht="12.75" x14ac:dyDescent="0.2">
      <c r="A137" s="264"/>
      <c r="B137" s="264"/>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243"/>
      <c r="AC137" s="243"/>
      <c r="AD137" s="243"/>
      <c r="AE137" s="243"/>
      <c r="AF137" s="243"/>
      <c r="AG137" s="243"/>
    </row>
    <row r="138" spans="1:33" ht="12.75" x14ac:dyDescent="0.2">
      <c r="A138" s="264"/>
      <c r="B138" s="264"/>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243"/>
      <c r="AC138" s="243"/>
      <c r="AD138" s="243"/>
      <c r="AE138" s="243"/>
      <c r="AF138" s="243"/>
      <c r="AG138" s="243"/>
    </row>
    <row r="139" spans="1:33" ht="12.75" x14ac:dyDescent="0.2">
      <c r="A139" s="264"/>
      <c r="B139" s="264"/>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243"/>
      <c r="AC139" s="243"/>
      <c r="AD139" s="243"/>
      <c r="AE139" s="243"/>
      <c r="AF139" s="243"/>
      <c r="AG139" s="243"/>
    </row>
    <row r="140" spans="1:33" ht="12.75" x14ac:dyDescent="0.2">
      <c r="A140" s="264"/>
      <c r="B140" s="264"/>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243"/>
      <c r="AC140" s="243"/>
      <c r="AD140" s="243"/>
      <c r="AE140" s="243"/>
      <c r="AF140" s="243"/>
      <c r="AG140" s="243"/>
    </row>
    <row r="141" spans="1:33" ht="12.75" x14ac:dyDescent="0.2">
      <c r="A141" s="264"/>
      <c r="B141" s="264"/>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243"/>
      <c r="AC141" s="243"/>
      <c r="AD141" s="243"/>
      <c r="AE141" s="243"/>
      <c r="AF141" s="243"/>
      <c r="AG141" s="243"/>
    </row>
    <row r="142" spans="1:33" ht="12.75" x14ac:dyDescent="0.2">
      <c r="A142" s="264"/>
      <c r="B142" s="264"/>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243"/>
      <c r="AC142" s="243"/>
      <c r="AD142" s="243"/>
      <c r="AE142" s="243"/>
      <c r="AF142" s="243"/>
      <c r="AG142" s="243"/>
    </row>
    <row r="143" spans="1:33" ht="12.75" x14ac:dyDescent="0.2">
      <c r="A143" s="264"/>
      <c r="B143" s="264"/>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243"/>
      <c r="AC143" s="243"/>
      <c r="AD143" s="243"/>
      <c r="AE143" s="243"/>
      <c r="AF143" s="243"/>
      <c r="AG143" s="243"/>
    </row>
    <row r="144" spans="1:33" ht="12.75" x14ac:dyDescent="0.2">
      <c r="A144" s="264"/>
      <c r="B144" s="264"/>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243"/>
      <c r="AC144" s="243"/>
      <c r="AD144" s="243"/>
      <c r="AE144" s="243"/>
      <c r="AF144" s="243"/>
      <c r="AG144" s="243"/>
    </row>
    <row r="145" spans="1:33" ht="12.75" x14ac:dyDescent="0.2">
      <c r="A145" s="264"/>
      <c r="B145" s="264"/>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243"/>
      <c r="AC145" s="243"/>
      <c r="AD145" s="243"/>
      <c r="AE145" s="243"/>
      <c r="AF145" s="243"/>
      <c r="AG145" s="243"/>
    </row>
    <row r="146" spans="1:33" ht="12.75" x14ac:dyDescent="0.2">
      <c r="A146" s="264"/>
      <c r="B146" s="264"/>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243"/>
      <c r="AC146" s="243"/>
      <c r="AD146" s="243"/>
      <c r="AE146" s="243"/>
      <c r="AF146" s="243"/>
      <c r="AG146" s="243"/>
    </row>
    <row r="147" spans="1:33" ht="12.75" x14ac:dyDescent="0.2">
      <c r="A147" s="264"/>
      <c r="B147" s="264"/>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243"/>
      <c r="AC147" s="243"/>
      <c r="AD147" s="243"/>
      <c r="AE147" s="243"/>
      <c r="AF147" s="243"/>
      <c r="AG147" s="243"/>
    </row>
    <row r="148" spans="1:33" ht="12.75" x14ac:dyDescent="0.2">
      <c r="A148" s="264"/>
      <c r="B148" s="264"/>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243"/>
      <c r="AC148" s="243"/>
      <c r="AD148" s="243"/>
      <c r="AE148" s="243"/>
      <c r="AF148" s="243"/>
      <c r="AG148" s="243"/>
    </row>
    <row r="149" spans="1:33" ht="12.75" x14ac:dyDescent="0.2">
      <c r="A149" s="264"/>
      <c r="B149" s="264"/>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243"/>
      <c r="AC149" s="243"/>
      <c r="AD149" s="243"/>
      <c r="AE149" s="243"/>
      <c r="AF149" s="243"/>
      <c r="AG149" s="243"/>
    </row>
    <row r="150" spans="1:33" ht="12.75" x14ac:dyDescent="0.2">
      <c r="A150" s="264"/>
      <c r="B150" s="264"/>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243"/>
      <c r="AC150" s="243"/>
      <c r="AD150" s="243"/>
      <c r="AE150" s="243"/>
      <c r="AF150" s="243"/>
      <c r="AG150" s="243"/>
    </row>
    <row r="151" spans="1:33" ht="12.75" x14ac:dyDescent="0.2">
      <c r="A151" s="264"/>
      <c r="B151" s="264"/>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243"/>
      <c r="AC151" s="243"/>
      <c r="AD151" s="243"/>
      <c r="AE151" s="243"/>
      <c r="AF151" s="243"/>
      <c r="AG151" s="243"/>
    </row>
    <row r="152" spans="1:33" ht="12.75" x14ac:dyDescent="0.2">
      <c r="A152" s="264"/>
      <c r="B152" s="264"/>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243"/>
      <c r="AC152" s="243"/>
      <c r="AD152" s="243"/>
      <c r="AE152" s="243"/>
      <c r="AF152" s="243"/>
      <c r="AG152" s="243"/>
    </row>
    <row r="153" spans="1:33" ht="12.75" x14ac:dyDescent="0.2">
      <c r="A153" s="264"/>
      <c r="B153" s="264"/>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243"/>
      <c r="AC153" s="243"/>
      <c r="AD153" s="243"/>
      <c r="AE153" s="243"/>
      <c r="AF153" s="243"/>
      <c r="AG153" s="243"/>
    </row>
    <row r="154" spans="1:33" ht="12.75" x14ac:dyDescent="0.2">
      <c r="A154" s="264"/>
      <c r="B154" s="264"/>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243"/>
      <c r="AC154" s="243"/>
      <c r="AD154" s="243"/>
      <c r="AE154" s="243"/>
      <c r="AF154" s="243"/>
      <c r="AG154" s="243"/>
    </row>
    <row r="155" spans="1:33" ht="12.75" x14ac:dyDescent="0.2">
      <c r="A155" s="264"/>
      <c r="B155" s="264"/>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243"/>
      <c r="AC155" s="243"/>
      <c r="AD155" s="243"/>
      <c r="AE155" s="243"/>
      <c r="AF155" s="243"/>
      <c r="AG155" s="243"/>
    </row>
    <row r="156" spans="1:33" ht="12.75" x14ac:dyDescent="0.2">
      <c r="A156" s="264"/>
      <c r="B156" s="264"/>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243"/>
      <c r="AC156" s="243"/>
      <c r="AD156" s="243"/>
      <c r="AE156" s="243"/>
      <c r="AF156" s="243"/>
      <c r="AG156" s="243"/>
    </row>
    <row r="157" spans="1:33" ht="12.75" x14ac:dyDescent="0.2">
      <c r="A157" s="264"/>
      <c r="B157" s="264"/>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243"/>
      <c r="AC157" s="243"/>
      <c r="AD157" s="243"/>
      <c r="AE157" s="243"/>
      <c r="AF157" s="243"/>
      <c r="AG157" s="243"/>
    </row>
    <row r="158" spans="1:33" ht="12.75" x14ac:dyDescent="0.2">
      <c r="A158" s="264"/>
      <c r="B158" s="264"/>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243"/>
      <c r="AC158" s="243"/>
      <c r="AD158" s="243"/>
      <c r="AE158" s="243"/>
      <c r="AF158" s="243"/>
      <c r="AG158" s="243"/>
    </row>
    <row r="159" spans="1:33" ht="12.75" x14ac:dyDescent="0.2">
      <c r="A159" s="264"/>
      <c r="B159" s="264"/>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243"/>
      <c r="AC159" s="243"/>
      <c r="AD159" s="243"/>
      <c r="AE159" s="243"/>
      <c r="AF159" s="243"/>
      <c r="AG159" s="243"/>
    </row>
    <row r="160" spans="1:33" ht="12.75" x14ac:dyDescent="0.2">
      <c r="A160" s="264"/>
      <c r="B160" s="264"/>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243"/>
      <c r="AC160" s="243"/>
      <c r="AD160" s="243"/>
      <c r="AE160" s="243"/>
      <c r="AF160" s="243"/>
      <c r="AG160" s="243"/>
    </row>
    <row r="161" spans="1:33" ht="12.75" x14ac:dyDescent="0.2">
      <c r="A161" s="264"/>
      <c r="B161" s="264"/>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243"/>
      <c r="AC161" s="243"/>
      <c r="AD161" s="243"/>
      <c r="AE161" s="243"/>
      <c r="AF161" s="243"/>
      <c r="AG161" s="243"/>
    </row>
    <row r="162" spans="1:33" ht="12.75" x14ac:dyDescent="0.2">
      <c r="A162" s="264"/>
      <c r="B162" s="264"/>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243"/>
      <c r="AC162" s="243"/>
      <c r="AD162" s="243"/>
      <c r="AE162" s="243"/>
      <c r="AF162" s="243"/>
      <c r="AG162" s="243"/>
    </row>
    <row r="163" spans="1:33" ht="12.75" x14ac:dyDescent="0.2">
      <c r="A163" s="264"/>
      <c r="B163" s="264"/>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243"/>
      <c r="AC163" s="243"/>
      <c r="AD163" s="243"/>
      <c r="AE163" s="243"/>
      <c r="AF163" s="243"/>
      <c r="AG163" s="243"/>
    </row>
    <row r="164" spans="1:33" ht="12.75" x14ac:dyDescent="0.2">
      <c r="A164" s="264"/>
      <c r="B164" s="264"/>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243"/>
      <c r="AC164" s="243"/>
      <c r="AD164" s="243"/>
      <c r="AE164" s="243"/>
      <c r="AF164" s="243"/>
      <c r="AG164" s="243"/>
    </row>
    <row r="165" spans="1:33" ht="12.75" x14ac:dyDescent="0.2">
      <c r="A165" s="264"/>
      <c r="B165" s="264"/>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243"/>
      <c r="AC165" s="243"/>
      <c r="AD165" s="243"/>
      <c r="AE165" s="243"/>
      <c r="AF165" s="243"/>
      <c r="AG165" s="243"/>
    </row>
    <row r="166" spans="1:33" ht="12.75" x14ac:dyDescent="0.2">
      <c r="A166" s="264"/>
      <c r="B166" s="264"/>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243"/>
      <c r="AC166" s="243"/>
      <c r="AD166" s="243"/>
      <c r="AE166" s="243"/>
      <c r="AF166" s="243"/>
      <c r="AG166" s="243"/>
    </row>
    <row r="167" spans="1:33" ht="12.75" x14ac:dyDescent="0.2">
      <c r="A167" s="264"/>
      <c r="B167" s="264"/>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243"/>
      <c r="AC167" s="243"/>
      <c r="AD167" s="243"/>
      <c r="AE167" s="243"/>
      <c r="AF167" s="243"/>
      <c r="AG167" s="243"/>
    </row>
    <row r="168" spans="1:33" ht="12.75" x14ac:dyDescent="0.2">
      <c r="A168" s="264"/>
      <c r="B168" s="264"/>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243"/>
      <c r="AC168" s="243"/>
      <c r="AD168" s="243"/>
      <c r="AE168" s="243"/>
      <c r="AF168" s="243"/>
      <c r="AG168" s="243"/>
    </row>
    <row r="169" spans="1:33" ht="12.75" x14ac:dyDescent="0.2">
      <c r="A169" s="264"/>
      <c r="B169" s="264"/>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243"/>
      <c r="AC169" s="243"/>
      <c r="AD169" s="243"/>
      <c r="AE169" s="243"/>
      <c r="AF169" s="243"/>
      <c r="AG169" s="243"/>
    </row>
    <row r="170" spans="1:33" ht="12.75" x14ac:dyDescent="0.2">
      <c r="A170" s="264"/>
      <c r="B170" s="264"/>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243"/>
      <c r="AC170" s="243"/>
      <c r="AD170" s="243"/>
      <c r="AE170" s="243"/>
      <c r="AF170" s="243"/>
      <c r="AG170" s="243"/>
    </row>
    <row r="171" spans="1:33" ht="12.75" x14ac:dyDescent="0.2">
      <c r="A171" s="264"/>
      <c r="B171" s="264"/>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243"/>
      <c r="AC171" s="243"/>
      <c r="AD171" s="243"/>
      <c r="AE171" s="243"/>
      <c r="AF171" s="243"/>
      <c r="AG171" s="243"/>
    </row>
    <row r="172" spans="1:33" ht="12.75" x14ac:dyDescent="0.2">
      <c r="A172" s="264"/>
      <c r="B172" s="264"/>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243"/>
      <c r="AC172" s="243"/>
      <c r="AD172" s="243"/>
      <c r="AE172" s="243"/>
      <c r="AF172" s="243"/>
      <c r="AG172" s="243"/>
    </row>
    <row r="173" spans="1:33" ht="12.75" x14ac:dyDescent="0.2">
      <c r="A173" s="264"/>
      <c r="B173" s="264"/>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243"/>
      <c r="AC173" s="243"/>
      <c r="AD173" s="243"/>
      <c r="AE173" s="243"/>
      <c r="AF173" s="243"/>
      <c r="AG173" s="243"/>
    </row>
    <row r="174" spans="1:33" ht="12.75" x14ac:dyDescent="0.2">
      <c r="A174" s="264"/>
      <c r="B174" s="264"/>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243"/>
      <c r="AC174" s="243"/>
      <c r="AD174" s="243"/>
      <c r="AE174" s="243"/>
      <c r="AF174" s="243"/>
      <c r="AG174" s="243"/>
    </row>
    <row r="175" spans="1:33" ht="12.75" x14ac:dyDescent="0.2">
      <c r="A175" s="264"/>
      <c r="B175" s="264"/>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243"/>
      <c r="AC175" s="243"/>
      <c r="AD175" s="243"/>
      <c r="AE175" s="243"/>
      <c r="AF175" s="243"/>
      <c r="AG175" s="243"/>
    </row>
    <row r="176" spans="1:33" ht="12.75" x14ac:dyDescent="0.2">
      <c r="A176" s="264"/>
      <c r="B176" s="264"/>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243"/>
      <c r="AC176" s="243"/>
      <c r="AD176" s="243"/>
      <c r="AE176" s="243"/>
      <c r="AF176" s="243"/>
      <c r="AG176" s="243"/>
    </row>
    <row r="177" spans="1:33" ht="12.75" x14ac:dyDescent="0.2">
      <c r="A177" s="264"/>
      <c r="B177" s="264"/>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243"/>
      <c r="AC177" s="243"/>
      <c r="AD177" s="243"/>
      <c r="AE177" s="243"/>
      <c r="AF177" s="243"/>
      <c r="AG177" s="243"/>
    </row>
    <row r="178" spans="1:33" ht="12.75" x14ac:dyDescent="0.2">
      <c r="A178" s="264"/>
      <c r="B178" s="264"/>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243"/>
      <c r="AC178" s="243"/>
      <c r="AD178" s="243"/>
      <c r="AE178" s="243"/>
      <c r="AF178" s="243"/>
      <c r="AG178" s="243"/>
    </row>
    <row r="179" spans="1:33" ht="12.75" x14ac:dyDescent="0.2">
      <c r="A179" s="264"/>
      <c r="B179" s="264"/>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243"/>
      <c r="AC179" s="243"/>
      <c r="AD179" s="243"/>
      <c r="AE179" s="243"/>
      <c r="AF179" s="243"/>
      <c r="AG179" s="243"/>
    </row>
    <row r="180" spans="1:33" ht="12.75" x14ac:dyDescent="0.2">
      <c r="A180" s="264"/>
      <c r="B180" s="264"/>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243"/>
      <c r="AC180" s="243"/>
      <c r="AD180" s="243"/>
      <c r="AE180" s="243"/>
      <c r="AF180" s="243"/>
      <c r="AG180" s="243"/>
    </row>
    <row r="181" spans="1:33" ht="12.75" x14ac:dyDescent="0.2">
      <c r="A181" s="264"/>
      <c r="B181" s="264"/>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243"/>
      <c r="AC181" s="243"/>
      <c r="AD181" s="243"/>
      <c r="AE181" s="243"/>
      <c r="AF181" s="243"/>
      <c r="AG181" s="243"/>
    </row>
    <row r="182" spans="1:33" ht="12.75" x14ac:dyDescent="0.2">
      <c r="A182" s="264"/>
      <c r="B182" s="264"/>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243"/>
      <c r="AC182" s="243"/>
      <c r="AD182" s="243"/>
      <c r="AE182" s="243"/>
      <c r="AF182" s="243"/>
      <c r="AG182" s="243"/>
    </row>
    <row r="183" spans="1:33" ht="12.75" x14ac:dyDescent="0.2">
      <c r="A183" s="264"/>
      <c r="B183" s="264"/>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243"/>
      <c r="AC183" s="243"/>
      <c r="AD183" s="243"/>
      <c r="AE183" s="243"/>
      <c r="AF183" s="243"/>
      <c r="AG183" s="243"/>
    </row>
    <row r="184" spans="1:33" ht="12.75" x14ac:dyDescent="0.2">
      <c r="A184" s="264"/>
      <c r="B184" s="264"/>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243"/>
      <c r="AC184" s="243"/>
      <c r="AD184" s="243"/>
      <c r="AE184" s="243"/>
      <c r="AF184" s="243"/>
      <c r="AG184" s="243"/>
    </row>
    <row r="185" spans="1:33" ht="12.75" x14ac:dyDescent="0.2">
      <c r="A185" s="264"/>
      <c r="B185" s="264"/>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243"/>
      <c r="AC185" s="243"/>
      <c r="AD185" s="243"/>
      <c r="AE185" s="243"/>
      <c r="AF185" s="243"/>
      <c r="AG185" s="243"/>
    </row>
    <row r="186" spans="1:33" ht="12.75" x14ac:dyDescent="0.2">
      <c r="A186" s="264"/>
      <c r="B186" s="264"/>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243"/>
      <c r="AC186" s="243"/>
      <c r="AD186" s="243"/>
      <c r="AE186" s="243"/>
      <c r="AF186" s="243"/>
      <c r="AG186" s="243"/>
    </row>
    <row r="187" spans="1:33" ht="12.75" x14ac:dyDescent="0.2">
      <c r="A187" s="264"/>
      <c r="B187" s="264"/>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243"/>
      <c r="AC187" s="243"/>
      <c r="AD187" s="243"/>
      <c r="AE187" s="243"/>
      <c r="AF187" s="243"/>
      <c r="AG187" s="243"/>
    </row>
    <row r="188" spans="1:33" ht="12.75" x14ac:dyDescent="0.2">
      <c r="A188" s="264"/>
      <c r="B188" s="264"/>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243"/>
      <c r="AC188" s="243"/>
      <c r="AD188" s="243"/>
      <c r="AE188" s="243"/>
      <c r="AF188" s="243"/>
      <c r="AG188" s="243"/>
    </row>
    <row r="189" spans="1:33" ht="12.75" x14ac:dyDescent="0.2">
      <c r="A189" s="264"/>
      <c r="B189" s="264"/>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243"/>
      <c r="AC189" s="243"/>
      <c r="AD189" s="243"/>
      <c r="AE189" s="243"/>
      <c r="AF189" s="243"/>
      <c r="AG189" s="243"/>
    </row>
    <row r="190" spans="1:33" ht="12.75" x14ac:dyDescent="0.2">
      <c r="A190" s="264"/>
      <c r="B190" s="264"/>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243"/>
      <c r="AC190" s="243"/>
      <c r="AD190" s="243"/>
      <c r="AE190" s="243"/>
      <c r="AF190" s="243"/>
      <c r="AG190" s="243"/>
    </row>
    <row r="191" spans="1:33" ht="12.75" x14ac:dyDescent="0.2">
      <c r="A191" s="264"/>
      <c r="B191" s="264"/>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243"/>
      <c r="AC191" s="243"/>
      <c r="AD191" s="243"/>
      <c r="AE191" s="243"/>
      <c r="AF191" s="243"/>
      <c r="AG191" s="243"/>
    </row>
    <row r="192" spans="1:33" ht="12.75" x14ac:dyDescent="0.2">
      <c r="A192" s="264"/>
      <c r="B192" s="264"/>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243"/>
      <c r="AC192" s="243"/>
      <c r="AD192" s="243"/>
      <c r="AE192" s="243"/>
      <c r="AF192" s="243"/>
      <c r="AG192" s="243"/>
    </row>
    <row r="193" spans="1:33" ht="12.75" x14ac:dyDescent="0.2">
      <c r="A193" s="264"/>
      <c r="B193" s="264"/>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243"/>
      <c r="AC193" s="243"/>
      <c r="AD193" s="243"/>
      <c r="AE193" s="243"/>
      <c r="AF193" s="243"/>
      <c r="AG193" s="243"/>
    </row>
    <row r="194" spans="1:33" ht="12.75" x14ac:dyDescent="0.2">
      <c r="A194" s="264"/>
      <c r="B194" s="264"/>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243"/>
      <c r="AC194" s="243"/>
      <c r="AD194" s="243"/>
      <c r="AE194" s="243"/>
      <c r="AF194" s="243"/>
      <c r="AG194" s="243"/>
    </row>
    <row r="195" spans="1:33" ht="12.75" x14ac:dyDescent="0.2">
      <c r="A195" s="264"/>
      <c r="B195" s="264"/>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243"/>
      <c r="AC195" s="243"/>
      <c r="AD195" s="243"/>
      <c r="AE195" s="243"/>
      <c r="AF195" s="243"/>
      <c r="AG195" s="243"/>
    </row>
    <row r="196" spans="1:33" ht="12.75" x14ac:dyDescent="0.2">
      <c r="A196" s="264"/>
      <c r="B196" s="264"/>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243"/>
      <c r="AC196" s="243"/>
      <c r="AD196" s="243"/>
      <c r="AE196" s="243"/>
      <c r="AF196" s="243"/>
      <c r="AG196" s="243"/>
    </row>
    <row r="197" spans="1:33" ht="12.75" x14ac:dyDescent="0.2">
      <c r="A197" s="264"/>
      <c r="B197" s="264"/>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243"/>
      <c r="AC197" s="243"/>
      <c r="AD197" s="243"/>
      <c r="AE197" s="243"/>
      <c r="AF197" s="243"/>
      <c r="AG197" s="243"/>
    </row>
    <row r="198" spans="1:33" ht="12.75" x14ac:dyDescent="0.2">
      <c r="A198" s="264"/>
      <c r="B198" s="264"/>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243"/>
      <c r="AC198" s="243"/>
      <c r="AD198" s="243"/>
      <c r="AE198" s="243"/>
      <c r="AF198" s="243"/>
      <c r="AG198" s="243"/>
    </row>
    <row r="199" spans="1:33" ht="12.75" x14ac:dyDescent="0.2">
      <c r="A199" s="264"/>
      <c r="B199" s="264"/>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243"/>
      <c r="AC199" s="243"/>
      <c r="AD199" s="243"/>
      <c r="AE199" s="243"/>
      <c r="AF199" s="243"/>
      <c r="AG199" s="243"/>
    </row>
    <row r="200" spans="1:33" ht="12.75" x14ac:dyDescent="0.2">
      <c r="A200" s="264"/>
      <c r="B200" s="264"/>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243"/>
      <c r="AC200" s="243"/>
      <c r="AD200" s="243"/>
      <c r="AE200" s="243"/>
      <c r="AF200" s="243"/>
      <c r="AG200" s="243"/>
    </row>
    <row r="201" spans="1:33" ht="12.75" x14ac:dyDescent="0.2">
      <c r="A201" s="264"/>
      <c r="B201" s="264"/>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243"/>
      <c r="AC201" s="243"/>
      <c r="AD201" s="243"/>
      <c r="AE201" s="243"/>
      <c r="AF201" s="243"/>
      <c r="AG201" s="243"/>
    </row>
    <row r="202" spans="1:33" ht="12.75" x14ac:dyDescent="0.2">
      <c r="A202" s="264"/>
      <c r="B202" s="264"/>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243"/>
      <c r="AC202" s="243"/>
      <c r="AD202" s="243"/>
      <c r="AE202" s="243"/>
      <c r="AF202" s="243"/>
      <c r="AG202" s="243"/>
    </row>
    <row r="203" spans="1:33" ht="12.75" x14ac:dyDescent="0.2">
      <c r="A203" s="264"/>
      <c r="B203" s="264"/>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243"/>
      <c r="AC203" s="243"/>
      <c r="AD203" s="243"/>
      <c r="AE203" s="243"/>
      <c r="AF203" s="243"/>
      <c r="AG203" s="243"/>
    </row>
    <row r="204" spans="1:33" ht="12.75" x14ac:dyDescent="0.2">
      <c r="A204" s="264"/>
      <c r="B204" s="264"/>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243"/>
      <c r="AC204" s="243"/>
      <c r="AD204" s="243"/>
      <c r="AE204" s="243"/>
      <c r="AF204" s="243"/>
      <c r="AG204" s="243"/>
    </row>
    <row r="205" spans="1:33" ht="12.75" x14ac:dyDescent="0.2">
      <c r="A205" s="264"/>
      <c r="B205" s="264"/>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243"/>
      <c r="AC205" s="243"/>
      <c r="AD205" s="243"/>
      <c r="AE205" s="243"/>
      <c r="AF205" s="243"/>
      <c r="AG205" s="243"/>
    </row>
    <row r="206" spans="1:33" ht="12.75" x14ac:dyDescent="0.2">
      <c r="A206" s="264"/>
      <c r="B206" s="264"/>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243"/>
      <c r="AC206" s="243"/>
      <c r="AD206" s="243"/>
      <c r="AE206" s="243"/>
      <c r="AF206" s="243"/>
      <c r="AG206" s="243"/>
    </row>
    <row r="207" spans="1:33" ht="12.75" x14ac:dyDescent="0.2">
      <c r="A207" s="264"/>
      <c r="B207" s="264"/>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243"/>
      <c r="AC207" s="243"/>
      <c r="AD207" s="243"/>
      <c r="AE207" s="243"/>
      <c r="AF207" s="243"/>
      <c r="AG207" s="243"/>
    </row>
    <row r="208" spans="1:33" ht="12.75" x14ac:dyDescent="0.2">
      <c r="A208" s="264"/>
      <c r="B208" s="264"/>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243"/>
      <c r="AC208" s="243"/>
      <c r="AD208" s="243"/>
      <c r="AE208" s="243"/>
      <c r="AF208" s="243"/>
      <c r="AG208" s="243"/>
    </row>
    <row r="209" spans="1:33" ht="12.75" x14ac:dyDescent="0.2">
      <c r="A209" s="264"/>
      <c r="B209" s="264"/>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243"/>
      <c r="AC209" s="243"/>
      <c r="AD209" s="243"/>
      <c r="AE209" s="243"/>
      <c r="AF209" s="243"/>
      <c r="AG209" s="243"/>
    </row>
    <row r="210" spans="1:33" ht="12.75" x14ac:dyDescent="0.2">
      <c r="A210" s="264"/>
      <c r="B210" s="264"/>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243"/>
      <c r="AC210" s="243"/>
      <c r="AD210" s="243"/>
      <c r="AE210" s="243"/>
      <c r="AF210" s="243"/>
      <c r="AG210" s="243"/>
    </row>
    <row r="211" spans="1:33" ht="12.75" x14ac:dyDescent="0.2">
      <c r="A211" s="264"/>
      <c r="B211" s="264"/>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243"/>
      <c r="AC211" s="243"/>
      <c r="AD211" s="243"/>
      <c r="AE211" s="243"/>
      <c r="AF211" s="243"/>
      <c r="AG211" s="243"/>
    </row>
    <row r="212" spans="1:33" ht="12.75" x14ac:dyDescent="0.2">
      <c r="A212" s="264"/>
      <c r="B212" s="264"/>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243"/>
      <c r="AC212" s="243"/>
      <c r="AD212" s="243"/>
      <c r="AE212" s="243"/>
      <c r="AF212" s="243"/>
      <c r="AG212" s="243"/>
    </row>
    <row r="213" spans="1:33" ht="12.75" x14ac:dyDescent="0.2">
      <c r="A213" s="264"/>
      <c r="B213" s="264"/>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243"/>
      <c r="AC213" s="243"/>
      <c r="AD213" s="243"/>
      <c r="AE213" s="243"/>
      <c r="AF213" s="243"/>
      <c r="AG213" s="243"/>
    </row>
    <row r="214" spans="1:33" ht="12.75" x14ac:dyDescent="0.2">
      <c r="A214" s="264"/>
      <c r="B214" s="264"/>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243"/>
      <c r="AC214" s="243"/>
      <c r="AD214" s="243"/>
      <c r="AE214" s="243"/>
      <c r="AF214" s="243"/>
      <c r="AG214" s="243"/>
    </row>
    <row r="215" spans="1:33" ht="12.75" x14ac:dyDescent="0.2">
      <c r="A215" s="264"/>
      <c r="B215" s="264"/>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243"/>
      <c r="AC215" s="243"/>
      <c r="AD215" s="243"/>
      <c r="AE215" s="243"/>
      <c r="AF215" s="243"/>
      <c r="AG215" s="243"/>
    </row>
    <row r="216" spans="1:33" ht="12.75" x14ac:dyDescent="0.2">
      <c r="A216" s="264"/>
      <c r="B216" s="264"/>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243"/>
      <c r="AC216" s="243"/>
      <c r="AD216" s="243"/>
      <c r="AE216" s="243"/>
      <c r="AF216" s="243"/>
      <c r="AG216" s="243"/>
    </row>
    <row r="217" spans="1:33" ht="12.75" x14ac:dyDescent="0.2">
      <c r="A217" s="264"/>
      <c r="B217" s="264"/>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243"/>
      <c r="AC217" s="243"/>
      <c r="AD217" s="243"/>
      <c r="AE217" s="243"/>
      <c r="AF217" s="243"/>
      <c r="AG217" s="243"/>
    </row>
    <row r="218" spans="1:33" ht="12.75" x14ac:dyDescent="0.2">
      <c r="A218" s="264"/>
      <c r="B218" s="264"/>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243"/>
      <c r="AC218" s="243"/>
      <c r="AD218" s="243"/>
      <c r="AE218" s="243"/>
      <c r="AF218" s="243"/>
      <c r="AG218" s="243"/>
    </row>
    <row r="219" spans="1:33" ht="12.75" x14ac:dyDescent="0.2">
      <c r="A219" s="264"/>
      <c r="B219" s="264"/>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243"/>
      <c r="AC219" s="243"/>
      <c r="AD219" s="243"/>
      <c r="AE219" s="243"/>
      <c r="AF219" s="243"/>
      <c r="AG219" s="243"/>
    </row>
    <row r="220" spans="1:33" ht="12.75" x14ac:dyDescent="0.2">
      <c r="A220" s="264"/>
      <c r="B220" s="264"/>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243"/>
      <c r="AC220" s="243"/>
      <c r="AD220" s="243"/>
      <c r="AE220" s="243"/>
      <c r="AF220" s="243"/>
      <c r="AG220" s="243"/>
    </row>
    <row r="221" spans="1:33" ht="12.75" x14ac:dyDescent="0.2">
      <c r="A221" s="264"/>
      <c r="B221" s="264"/>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243"/>
      <c r="AC221" s="243"/>
      <c r="AD221" s="243"/>
      <c r="AE221" s="243"/>
      <c r="AF221" s="243"/>
      <c r="AG221" s="243"/>
    </row>
    <row r="222" spans="1:33" ht="12.75" x14ac:dyDescent="0.2">
      <c r="A222" s="264"/>
      <c r="B222" s="264"/>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243"/>
      <c r="AC222" s="243"/>
      <c r="AD222" s="243"/>
      <c r="AE222" s="243"/>
      <c r="AF222" s="243"/>
      <c r="AG222" s="243"/>
    </row>
    <row r="223" spans="1:33" ht="12.75" x14ac:dyDescent="0.2">
      <c r="A223" s="264"/>
      <c r="B223" s="264"/>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243"/>
      <c r="AC223" s="243"/>
      <c r="AD223" s="243"/>
      <c r="AE223" s="243"/>
      <c r="AF223" s="243"/>
      <c r="AG223" s="243"/>
    </row>
    <row r="224" spans="1:33" ht="12.75" x14ac:dyDescent="0.2">
      <c r="A224" s="264"/>
      <c r="B224" s="264"/>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243"/>
      <c r="AC224" s="243"/>
      <c r="AD224" s="243"/>
      <c r="AE224" s="243"/>
      <c r="AF224" s="243"/>
      <c r="AG224" s="243"/>
    </row>
    <row r="225" spans="1:33" ht="12.75" x14ac:dyDescent="0.2">
      <c r="A225" s="264"/>
      <c r="B225" s="264"/>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243"/>
      <c r="AC225" s="243"/>
      <c r="AD225" s="243"/>
      <c r="AE225" s="243"/>
      <c r="AF225" s="243"/>
      <c r="AG225" s="243"/>
    </row>
    <row r="226" spans="1:33" ht="12.75" x14ac:dyDescent="0.2">
      <c r="A226" s="264"/>
      <c r="B226" s="264"/>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243"/>
      <c r="AC226" s="243"/>
      <c r="AD226" s="243"/>
      <c r="AE226" s="243"/>
      <c r="AF226" s="243"/>
      <c r="AG226" s="243"/>
    </row>
    <row r="227" spans="1:33" ht="12.75" x14ac:dyDescent="0.2">
      <c r="A227" s="264"/>
      <c r="B227" s="264"/>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243"/>
      <c r="AC227" s="243"/>
      <c r="AD227" s="243"/>
      <c r="AE227" s="243"/>
      <c r="AF227" s="243"/>
      <c r="AG227" s="243"/>
    </row>
    <row r="228" spans="1:33" ht="12.75" x14ac:dyDescent="0.2">
      <c r="A228" s="264"/>
      <c r="B228" s="264"/>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243"/>
      <c r="AC228" s="243"/>
      <c r="AD228" s="243"/>
      <c r="AE228" s="243"/>
      <c r="AF228" s="243"/>
      <c r="AG228" s="243"/>
    </row>
    <row r="229" spans="1:33" ht="12.75" x14ac:dyDescent="0.2">
      <c r="A229" s="264"/>
      <c r="B229" s="264"/>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243"/>
      <c r="AC229" s="243"/>
      <c r="AD229" s="243"/>
      <c r="AE229" s="243"/>
      <c r="AF229" s="243"/>
      <c r="AG229" s="243"/>
    </row>
    <row r="230" spans="1:33" ht="12.75" x14ac:dyDescent="0.2">
      <c r="A230" s="264"/>
      <c r="B230" s="264"/>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243"/>
      <c r="AC230" s="243"/>
      <c r="AD230" s="243"/>
      <c r="AE230" s="243"/>
      <c r="AF230" s="243"/>
      <c r="AG230" s="243"/>
    </row>
    <row r="231" spans="1:33" ht="12.75" x14ac:dyDescent="0.2">
      <c r="A231" s="264"/>
      <c r="B231" s="264"/>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243"/>
      <c r="AC231" s="243"/>
      <c r="AD231" s="243"/>
      <c r="AE231" s="243"/>
      <c r="AF231" s="243"/>
      <c r="AG231" s="243"/>
    </row>
    <row r="232" spans="1:33" ht="12.75" x14ac:dyDescent="0.2">
      <c r="A232" s="264"/>
      <c r="B232" s="264"/>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243"/>
      <c r="AC232" s="243"/>
      <c r="AD232" s="243"/>
      <c r="AE232" s="243"/>
      <c r="AF232" s="243"/>
      <c r="AG232" s="243"/>
    </row>
    <row r="233" spans="1:33" ht="12.75" x14ac:dyDescent="0.2">
      <c r="A233" s="264"/>
      <c r="B233" s="264"/>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243"/>
      <c r="AC233" s="243"/>
      <c r="AD233" s="243"/>
      <c r="AE233" s="243"/>
      <c r="AF233" s="243"/>
      <c r="AG233" s="243"/>
    </row>
    <row r="234" spans="1:33" ht="12.75" x14ac:dyDescent="0.2">
      <c r="A234" s="264"/>
      <c r="B234" s="264"/>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243"/>
      <c r="AC234" s="243"/>
      <c r="AD234" s="243"/>
      <c r="AE234" s="243"/>
      <c r="AF234" s="243"/>
      <c r="AG234" s="243"/>
    </row>
    <row r="235" spans="1:33" ht="12.75" x14ac:dyDescent="0.2">
      <c r="A235" s="264"/>
      <c r="B235" s="264"/>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243"/>
      <c r="AC235" s="243"/>
      <c r="AD235" s="243"/>
      <c r="AE235" s="243"/>
      <c r="AF235" s="243"/>
      <c r="AG235" s="243"/>
    </row>
    <row r="236" spans="1:33" ht="12.75" x14ac:dyDescent="0.2">
      <c r="A236" s="264"/>
      <c r="B236" s="264"/>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243"/>
      <c r="AC236" s="243"/>
      <c r="AD236" s="243"/>
      <c r="AE236" s="243"/>
      <c r="AF236" s="243"/>
      <c r="AG236" s="243"/>
    </row>
    <row r="237" spans="1:33" ht="12.75" x14ac:dyDescent="0.2">
      <c r="A237" s="264"/>
      <c r="B237" s="264"/>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243"/>
      <c r="AC237" s="243"/>
      <c r="AD237" s="243"/>
      <c r="AE237" s="243"/>
      <c r="AF237" s="243"/>
      <c r="AG237" s="243"/>
    </row>
    <row r="238" spans="1:33" ht="12.75" x14ac:dyDescent="0.2">
      <c r="A238" s="264"/>
      <c r="B238" s="264"/>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243"/>
      <c r="AC238" s="243"/>
      <c r="AD238" s="243"/>
      <c r="AE238" s="243"/>
      <c r="AF238" s="243"/>
      <c r="AG238" s="243"/>
    </row>
    <row r="239" spans="1:33" ht="12.75" x14ac:dyDescent="0.2">
      <c r="A239" s="264"/>
      <c r="B239" s="264"/>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243"/>
      <c r="AC239" s="243"/>
      <c r="AD239" s="243"/>
      <c r="AE239" s="243"/>
      <c r="AF239" s="243"/>
      <c r="AG239" s="243"/>
    </row>
    <row r="240" spans="1:33" ht="12.75" x14ac:dyDescent="0.2">
      <c r="A240" s="264"/>
      <c r="B240" s="264"/>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243"/>
      <c r="AC240" s="243"/>
      <c r="AD240" s="243"/>
      <c r="AE240" s="243"/>
      <c r="AF240" s="243"/>
      <c r="AG240" s="243"/>
    </row>
    <row r="241" spans="1:33" ht="12.75" x14ac:dyDescent="0.2">
      <c r="A241" s="264"/>
      <c r="B241" s="264"/>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243"/>
      <c r="AC241" s="243"/>
      <c r="AD241" s="243"/>
      <c r="AE241" s="243"/>
      <c r="AF241" s="243"/>
      <c r="AG241" s="243"/>
    </row>
    <row r="242" spans="1:33" ht="12.75" x14ac:dyDescent="0.2">
      <c r="A242" s="264"/>
      <c r="B242" s="264"/>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243"/>
      <c r="AC242" s="243"/>
      <c r="AD242" s="243"/>
      <c r="AE242" s="243"/>
      <c r="AF242" s="243"/>
      <c r="AG242" s="243"/>
    </row>
    <row r="243" spans="1:33" ht="12.75" x14ac:dyDescent="0.2">
      <c r="A243" s="264"/>
      <c r="B243" s="264"/>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243"/>
      <c r="AC243" s="243"/>
      <c r="AD243" s="243"/>
      <c r="AE243" s="243"/>
      <c r="AF243" s="243"/>
      <c r="AG243" s="243"/>
    </row>
    <row r="244" spans="1:33" ht="12.75" x14ac:dyDescent="0.2">
      <c r="A244" s="264"/>
      <c r="B244" s="264"/>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243"/>
      <c r="AC244" s="243"/>
      <c r="AD244" s="243"/>
      <c r="AE244" s="243"/>
      <c r="AF244" s="243"/>
      <c r="AG244" s="243"/>
    </row>
    <row r="245" spans="1:33" ht="12.75" x14ac:dyDescent="0.2">
      <c r="A245" s="264"/>
      <c r="B245" s="264"/>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243"/>
      <c r="AC245" s="243"/>
      <c r="AD245" s="243"/>
      <c r="AE245" s="243"/>
      <c r="AF245" s="243"/>
      <c r="AG245" s="243"/>
    </row>
    <row r="246" spans="1:33" ht="12.75" x14ac:dyDescent="0.2">
      <c r="A246" s="264"/>
      <c r="B246" s="264"/>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243"/>
      <c r="AC246" s="243"/>
      <c r="AD246" s="243"/>
      <c r="AE246" s="243"/>
      <c r="AF246" s="243"/>
      <c r="AG246" s="243"/>
    </row>
    <row r="247" spans="1:33" ht="12.75" x14ac:dyDescent="0.2">
      <c r="A247" s="264"/>
      <c r="B247" s="264"/>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243"/>
      <c r="AC247" s="243"/>
      <c r="AD247" s="243"/>
      <c r="AE247" s="243"/>
      <c r="AF247" s="243"/>
      <c r="AG247" s="243"/>
    </row>
    <row r="248" spans="1:33" ht="12.75" x14ac:dyDescent="0.2">
      <c r="A248" s="264"/>
      <c r="B248" s="264"/>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243"/>
      <c r="AC248" s="243"/>
      <c r="AD248" s="243"/>
      <c r="AE248" s="243"/>
      <c r="AF248" s="243"/>
      <c r="AG248" s="243"/>
    </row>
    <row r="249" spans="1:33" ht="12.75" x14ac:dyDescent="0.2">
      <c r="A249" s="264"/>
      <c r="B249" s="264"/>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243"/>
      <c r="AC249" s="243"/>
      <c r="AD249" s="243"/>
      <c r="AE249" s="243"/>
      <c r="AF249" s="243"/>
      <c r="AG249" s="243"/>
    </row>
    <row r="250" spans="1:33" ht="12.75" x14ac:dyDescent="0.2">
      <c r="A250" s="264"/>
      <c r="B250" s="264"/>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243"/>
      <c r="AC250" s="243"/>
      <c r="AD250" s="243"/>
      <c r="AE250" s="243"/>
      <c r="AF250" s="243"/>
      <c r="AG250" s="243"/>
    </row>
    <row r="251" spans="1:33" ht="12.75" x14ac:dyDescent="0.2">
      <c r="A251" s="264"/>
      <c r="B251" s="264"/>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243"/>
      <c r="AC251" s="243"/>
      <c r="AD251" s="243"/>
      <c r="AE251" s="243"/>
      <c r="AF251" s="243"/>
      <c r="AG251" s="243"/>
    </row>
    <row r="252" spans="1:33" ht="12.75" x14ac:dyDescent="0.2">
      <c r="A252" s="264"/>
      <c r="B252" s="264"/>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243"/>
      <c r="AC252" s="243"/>
      <c r="AD252" s="243"/>
      <c r="AE252" s="243"/>
      <c r="AF252" s="243"/>
      <c r="AG252" s="243"/>
    </row>
    <row r="253" spans="1:33" ht="12.75" x14ac:dyDescent="0.2">
      <c r="A253" s="264"/>
      <c r="B253" s="264"/>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243"/>
      <c r="AC253" s="243"/>
      <c r="AD253" s="243"/>
      <c r="AE253" s="243"/>
      <c r="AF253" s="243"/>
      <c r="AG253" s="243"/>
    </row>
    <row r="254" spans="1:33" ht="12.75" x14ac:dyDescent="0.2">
      <c r="A254" s="264"/>
      <c r="B254" s="264"/>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243"/>
      <c r="AC254" s="243"/>
      <c r="AD254" s="243"/>
      <c r="AE254" s="243"/>
      <c r="AF254" s="243"/>
      <c r="AG254" s="243"/>
    </row>
    <row r="255" spans="1:33" ht="12.75" x14ac:dyDescent="0.2">
      <c r="A255" s="264"/>
      <c r="B255" s="264"/>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243"/>
      <c r="AC255" s="243"/>
      <c r="AD255" s="243"/>
      <c r="AE255" s="243"/>
      <c r="AF255" s="243"/>
      <c r="AG255" s="243"/>
    </row>
    <row r="256" spans="1:33" ht="12.75" x14ac:dyDescent="0.2">
      <c r="A256" s="264"/>
      <c r="B256" s="264"/>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243"/>
      <c r="AC256" s="243"/>
      <c r="AD256" s="243"/>
      <c r="AE256" s="243"/>
      <c r="AF256" s="243"/>
      <c r="AG256" s="243"/>
    </row>
    <row r="257" spans="1:33" ht="12.75" x14ac:dyDescent="0.2">
      <c r="A257" s="264"/>
      <c r="B257" s="264"/>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243"/>
      <c r="AC257" s="243"/>
      <c r="AD257" s="243"/>
      <c r="AE257" s="243"/>
      <c r="AF257" s="243"/>
      <c r="AG257" s="243"/>
    </row>
    <row r="258" spans="1:33" ht="12.75" x14ac:dyDescent="0.2">
      <c r="A258" s="264"/>
      <c r="B258" s="264"/>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243"/>
      <c r="AC258" s="243"/>
      <c r="AD258" s="243"/>
      <c r="AE258" s="243"/>
      <c r="AF258" s="243"/>
      <c r="AG258" s="243"/>
    </row>
    <row r="259" spans="1:33" ht="12.75" x14ac:dyDescent="0.2">
      <c r="A259" s="264"/>
      <c r="B259" s="264"/>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243"/>
      <c r="AC259" s="243"/>
      <c r="AD259" s="243"/>
      <c r="AE259" s="243"/>
      <c r="AF259" s="243"/>
      <c r="AG259" s="243"/>
    </row>
    <row r="260" spans="1:33" ht="12.75" x14ac:dyDescent="0.2">
      <c r="A260" s="264"/>
      <c r="B260" s="264"/>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243"/>
      <c r="AC260" s="243"/>
      <c r="AD260" s="243"/>
      <c r="AE260" s="243"/>
      <c r="AF260" s="243"/>
      <c r="AG260" s="243"/>
    </row>
    <row r="261" spans="1:33" ht="12.75" x14ac:dyDescent="0.2">
      <c r="A261" s="264"/>
      <c r="B261" s="264"/>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243"/>
      <c r="AC261" s="243"/>
      <c r="AD261" s="243"/>
      <c r="AE261" s="243"/>
      <c r="AF261" s="243"/>
      <c r="AG261" s="243"/>
    </row>
    <row r="262" spans="1:33" ht="12.75" x14ac:dyDescent="0.2">
      <c r="A262" s="264"/>
      <c r="B262" s="264"/>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243"/>
      <c r="AC262" s="243"/>
      <c r="AD262" s="243"/>
      <c r="AE262" s="243"/>
      <c r="AF262" s="243"/>
      <c r="AG262" s="243"/>
    </row>
    <row r="263" spans="1:33" ht="12.75" x14ac:dyDescent="0.2">
      <c r="A263" s="264"/>
      <c r="B263" s="264"/>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243"/>
      <c r="AC263" s="243"/>
      <c r="AD263" s="243"/>
      <c r="AE263" s="243"/>
      <c r="AF263" s="243"/>
      <c r="AG263" s="243"/>
    </row>
    <row r="264" spans="1:33" ht="12.75" x14ac:dyDescent="0.2">
      <c r="A264" s="264"/>
      <c r="B264" s="264"/>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243"/>
      <c r="AC264" s="243"/>
      <c r="AD264" s="243"/>
      <c r="AE264" s="243"/>
      <c r="AF264" s="243"/>
      <c r="AG264" s="243"/>
    </row>
    <row r="265" spans="1:33" ht="12.75" x14ac:dyDescent="0.2">
      <c r="A265" s="264"/>
      <c r="B265" s="264"/>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243"/>
      <c r="AC265" s="243"/>
      <c r="AD265" s="243"/>
      <c r="AE265" s="243"/>
      <c r="AF265" s="243"/>
      <c r="AG265" s="243"/>
    </row>
    <row r="266" spans="1:33" ht="12.75" x14ac:dyDescent="0.2">
      <c r="A266" s="264"/>
      <c r="B266" s="264"/>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243"/>
      <c r="AC266" s="243"/>
      <c r="AD266" s="243"/>
      <c r="AE266" s="243"/>
      <c r="AF266" s="243"/>
      <c r="AG266" s="243"/>
    </row>
    <row r="267" spans="1:33" ht="12.75" x14ac:dyDescent="0.2">
      <c r="A267" s="264"/>
      <c r="B267" s="264"/>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243"/>
      <c r="AC267" s="243"/>
      <c r="AD267" s="243"/>
      <c r="AE267" s="243"/>
      <c r="AF267" s="243"/>
      <c r="AG267" s="243"/>
    </row>
    <row r="268" spans="1:33" ht="12.75" x14ac:dyDescent="0.2">
      <c r="A268" s="264"/>
      <c r="B268" s="264"/>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243"/>
      <c r="AC268" s="243"/>
      <c r="AD268" s="243"/>
      <c r="AE268" s="243"/>
      <c r="AF268" s="243"/>
      <c r="AG268" s="243"/>
    </row>
    <row r="269" spans="1:33" ht="12.75" x14ac:dyDescent="0.2">
      <c r="A269" s="264"/>
      <c r="B269" s="264"/>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243"/>
      <c r="AC269" s="243"/>
      <c r="AD269" s="243"/>
      <c r="AE269" s="243"/>
      <c r="AF269" s="243"/>
      <c r="AG269" s="243"/>
    </row>
    <row r="270" spans="1:33" ht="12.75" x14ac:dyDescent="0.2">
      <c r="A270" s="264"/>
      <c r="B270" s="264"/>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243"/>
      <c r="AC270" s="243"/>
      <c r="AD270" s="243"/>
      <c r="AE270" s="243"/>
      <c r="AF270" s="243"/>
      <c r="AG270" s="243"/>
    </row>
    <row r="271" spans="1:33" ht="12.75" x14ac:dyDescent="0.2">
      <c r="A271" s="264"/>
      <c r="B271" s="264"/>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243"/>
      <c r="AC271" s="243"/>
      <c r="AD271" s="243"/>
      <c r="AE271" s="243"/>
      <c r="AF271" s="243"/>
      <c r="AG271" s="243"/>
    </row>
    <row r="272" spans="1:33" ht="12.75" x14ac:dyDescent="0.2">
      <c r="A272" s="264"/>
      <c r="B272" s="264"/>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243"/>
      <c r="AC272" s="243"/>
      <c r="AD272" s="243"/>
      <c r="AE272" s="243"/>
      <c r="AF272" s="243"/>
      <c r="AG272" s="243"/>
    </row>
    <row r="273" spans="1:33" ht="12.75" x14ac:dyDescent="0.2">
      <c r="A273" s="264"/>
      <c r="B273" s="264"/>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243"/>
      <c r="AC273" s="243"/>
      <c r="AD273" s="243"/>
      <c r="AE273" s="243"/>
      <c r="AF273" s="243"/>
      <c r="AG273" s="243"/>
    </row>
    <row r="274" spans="1:33" ht="12.75" x14ac:dyDescent="0.2">
      <c r="A274" s="264"/>
      <c r="B274" s="264"/>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243"/>
      <c r="AC274" s="243"/>
      <c r="AD274" s="243"/>
      <c r="AE274" s="243"/>
      <c r="AF274" s="243"/>
      <c r="AG274" s="243"/>
    </row>
    <row r="275" spans="1:33" ht="12.75" x14ac:dyDescent="0.2">
      <c r="A275" s="264"/>
      <c r="B275" s="264"/>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243"/>
      <c r="AC275" s="243"/>
      <c r="AD275" s="243"/>
      <c r="AE275" s="243"/>
      <c r="AF275" s="243"/>
      <c r="AG275" s="243"/>
    </row>
    <row r="276" spans="1:33" ht="12.75" x14ac:dyDescent="0.2">
      <c r="A276" s="264"/>
      <c r="B276" s="264"/>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243"/>
      <c r="AC276" s="243"/>
      <c r="AD276" s="243"/>
      <c r="AE276" s="243"/>
      <c r="AF276" s="243"/>
      <c r="AG276" s="243"/>
    </row>
    <row r="277" spans="1:33" ht="12.75" x14ac:dyDescent="0.2">
      <c r="A277" s="264"/>
      <c r="B277" s="264"/>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243"/>
      <c r="AC277" s="243"/>
      <c r="AD277" s="243"/>
      <c r="AE277" s="243"/>
      <c r="AF277" s="243"/>
      <c r="AG277" s="243"/>
    </row>
    <row r="278" spans="1:33" ht="12.75" x14ac:dyDescent="0.2">
      <c r="A278" s="264"/>
      <c r="B278" s="264"/>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243"/>
      <c r="AC278" s="243"/>
      <c r="AD278" s="243"/>
      <c r="AE278" s="243"/>
      <c r="AF278" s="243"/>
      <c r="AG278" s="243"/>
    </row>
    <row r="279" spans="1:33" ht="12.75" x14ac:dyDescent="0.2">
      <c r="A279" s="264"/>
      <c r="B279" s="264"/>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243"/>
      <c r="AC279" s="243"/>
      <c r="AD279" s="243"/>
      <c r="AE279" s="243"/>
      <c r="AF279" s="243"/>
      <c r="AG279" s="243"/>
    </row>
    <row r="280" spans="1:33" ht="12.75" x14ac:dyDescent="0.2">
      <c r="A280" s="264"/>
      <c r="B280" s="264"/>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243"/>
      <c r="AC280" s="243"/>
      <c r="AD280" s="243"/>
      <c r="AE280" s="243"/>
      <c r="AF280" s="243"/>
      <c r="AG280" s="243"/>
    </row>
    <row r="281" spans="1:33" ht="12.75" x14ac:dyDescent="0.2">
      <c r="A281" s="264"/>
      <c r="B281" s="264"/>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243"/>
      <c r="AC281" s="243"/>
      <c r="AD281" s="243"/>
      <c r="AE281" s="243"/>
      <c r="AF281" s="243"/>
      <c r="AG281" s="243"/>
    </row>
    <row r="282" spans="1:33" ht="12.75" x14ac:dyDescent="0.2">
      <c r="A282" s="264"/>
      <c r="B282" s="264"/>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243"/>
      <c r="AC282" s="243"/>
      <c r="AD282" s="243"/>
      <c r="AE282" s="243"/>
      <c r="AF282" s="243"/>
      <c r="AG282" s="243"/>
    </row>
    <row r="283" spans="1:33" ht="12.75" x14ac:dyDescent="0.2">
      <c r="A283" s="264"/>
      <c r="B283" s="264"/>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243"/>
      <c r="AC283" s="243"/>
      <c r="AD283" s="243"/>
      <c r="AE283" s="243"/>
      <c r="AF283" s="243"/>
      <c r="AG283" s="243"/>
    </row>
    <row r="284" spans="1:33" ht="12.75" x14ac:dyDescent="0.2">
      <c r="A284" s="264"/>
      <c r="B284" s="264"/>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243"/>
      <c r="AC284" s="243"/>
      <c r="AD284" s="243"/>
      <c r="AE284" s="243"/>
      <c r="AF284" s="243"/>
      <c r="AG284" s="243"/>
    </row>
    <row r="285" spans="1:33" ht="12.75" x14ac:dyDescent="0.2">
      <c r="A285" s="264"/>
      <c r="B285" s="264"/>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243"/>
      <c r="AC285" s="243"/>
      <c r="AD285" s="243"/>
      <c r="AE285" s="243"/>
      <c r="AF285" s="243"/>
      <c r="AG285" s="243"/>
    </row>
    <row r="286" spans="1:33" ht="12.75" x14ac:dyDescent="0.2">
      <c r="A286" s="264"/>
      <c r="B286" s="264"/>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243"/>
      <c r="AC286" s="243"/>
      <c r="AD286" s="243"/>
      <c r="AE286" s="243"/>
      <c r="AF286" s="243"/>
      <c r="AG286" s="243"/>
    </row>
    <row r="287" spans="1:33" ht="12.75" x14ac:dyDescent="0.2">
      <c r="A287" s="264"/>
      <c r="B287" s="264"/>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243"/>
      <c r="AC287" s="243"/>
      <c r="AD287" s="243"/>
      <c r="AE287" s="243"/>
      <c r="AF287" s="243"/>
      <c r="AG287" s="243"/>
    </row>
    <row r="288" spans="1:33" ht="12.75" x14ac:dyDescent="0.2">
      <c r="A288" s="264"/>
      <c r="B288" s="264"/>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243"/>
      <c r="AC288" s="243"/>
      <c r="AD288" s="243"/>
      <c r="AE288" s="243"/>
      <c r="AF288" s="243"/>
      <c r="AG288" s="243"/>
    </row>
    <row r="289" spans="1:33" ht="12.75" x14ac:dyDescent="0.2">
      <c r="A289" s="264"/>
      <c r="B289" s="264"/>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243"/>
      <c r="AC289" s="243"/>
      <c r="AD289" s="243"/>
      <c r="AE289" s="243"/>
      <c r="AF289" s="243"/>
      <c r="AG289" s="243"/>
    </row>
    <row r="290" spans="1:33" ht="12.75" x14ac:dyDescent="0.2">
      <c r="A290" s="264"/>
      <c r="B290" s="264"/>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243"/>
      <c r="AC290" s="243"/>
      <c r="AD290" s="243"/>
      <c r="AE290" s="243"/>
      <c r="AF290" s="243"/>
      <c r="AG290" s="243"/>
    </row>
    <row r="291" spans="1:33" ht="12.75" x14ac:dyDescent="0.2">
      <c r="A291" s="264"/>
      <c r="B291" s="264"/>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243"/>
      <c r="AC291" s="243"/>
      <c r="AD291" s="243"/>
      <c r="AE291" s="243"/>
      <c r="AF291" s="243"/>
      <c r="AG291" s="243"/>
    </row>
    <row r="292" spans="1:33" ht="12.75" x14ac:dyDescent="0.2">
      <c r="A292" s="264"/>
      <c r="B292" s="264"/>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243"/>
      <c r="AC292" s="243"/>
      <c r="AD292" s="243"/>
      <c r="AE292" s="243"/>
      <c r="AF292" s="243"/>
      <c r="AG292" s="243"/>
    </row>
    <row r="293" spans="1:33" ht="12.75" x14ac:dyDescent="0.2">
      <c r="A293" s="264"/>
      <c r="B293" s="264"/>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243"/>
      <c r="AC293" s="243"/>
      <c r="AD293" s="243"/>
      <c r="AE293" s="243"/>
      <c r="AF293" s="243"/>
      <c r="AG293" s="243"/>
    </row>
    <row r="294" spans="1:33" ht="12.75" x14ac:dyDescent="0.2">
      <c r="A294" s="264"/>
      <c r="B294" s="264"/>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243"/>
      <c r="AC294" s="243"/>
      <c r="AD294" s="243"/>
      <c r="AE294" s="243"/>
      <c r="AF294" s="243"/>
      <c r="AG294" s="243"/>
    </row>
    <row r="295" spans="1:33" ht="12.75" x14ac:dyDescent="0.2">
      <c r="A295" s="264"/>
      <c r="B295" s="264"/>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243"/>
      <c r="AC295" s="243"/>
      <c r="AD295" s="243"/>
      <c r="AE295" s="243"/>
      <c r="AF295" s="243"/>
      <c r="AG295" s="243"/>
    </row>
    <row r="296" spans="1:33" ht="12.75" x14ac:dyDescent="0.2">
      <c r="A296" s="264"/>
      <c r="B296" s="264"/>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243"/>
      <c r="AC296" s="243"/>
      <c r="AD296" s="243"/>
      <c r="AE296" s="243"/>
      <c r="AF296" s="243"/>
      <c r="AG296" s="243"/>
    </row>
    <row r="297" spans="1:33" ht="12.75" x14ac:dyDescent="0.2">
      <c r="A297" s="264"/>
      <c r="B297" s="264"/>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243"/>
      <c r="AC297" s="243"/>
      <c r="AD297" s="243"/>
      <c r="AE297" s="243"/>
      <c r="AF297" s="243"/>
      <c r="AG297" s="243"/>
    </row>
    <row r="298" spans="1:33" ht="12.75" x14ac:dyDescent="0.2">
      <c r="A298" s="264"/>
      <c r="B298" s="264"/>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243"/>
      <c r="AC298" s="243"/>
      <c r="AD298" s="243"/>
      <c r="AE298" s="243"/>
      <c r="AF298" s="243"/>
      <c r="AG298" s="243"/>
    </row>
    <row r="299" spans="1:33" ht="12.75" x14ac:dyDescent="0.2">
      <c r="A299" s="264"/>
      <c r="B299" s="264"/>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243"/>
      <c r="AC299" s="243"/>
      <c r="AD299" s="243"/>
      <c r="AE299" s="243"/>
      <c r="AF299" s="243"/>
      <c r="AG299" s="243"/>
    </row>
    <row r="300" spans="1:33" ht="12.75" x14ac:dyDescent="0.2">
      <c r="A300" s="264"/>
      <c r="B300" s="264"/>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243"/>
      <c r="AC300" s="243"/>
      <c r="AD300" s="243"/>
      <c r="AE300" s="243"/>
      <c r="AF300" s="243"/>
      <c r="AG300" s="243"/>
    </row>
    <row r="301" spans="1:33" ht="12.75" x14ac:dyDescent="0.2">
      <c r="A301" s="264"/>
      <c r="B301" s="264"/>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243"/>
      <c r="AC301" s="243"/>
      <c r="AD301" s="243"/>
      <c r="AE301" s="243"/>
      <c r="AF301" s="243"/>
      <c r="AG301" s="243"/>
    </row>
    <row r="302" spans="1:33" ht="12.75" x14ac:dyDescent="0.2">
      <c r="A302" s="264"/>
      <c r="B302" s="264"/>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243"/>
      <c r="AC302" s="243"/>
      <c r="AD302" s="243"/>
      <c r="AE302" s="243"/>
      <c r="AF302" s="243"/>
      <c r="AG302" s="243"/>
    </row>
    <row r="303" spans="1:33" ht="12.75" x14ac:dyDescent="0.2">
      <c r="A303" s="264"/>
      <c r="B303" s="264"/>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243"/>
      <c r="AC303" s="243"/>
      <c r="AD303" s="243"/>
      <c r="AE303" s="243"/>
      <c r="AF303" s="243"/>
      <c r="AG303" s="243"/>
    </row>
    <row r="304" spans="1:33" ht="12.75" x14ac:dyDescent="0.2">
      <c r="A304" s="264"/>
      <c r="B304" s="264"/>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243"/>
      <c r="AC304" s="243"/>
      <c r="AD304" s="243"/>
      <c r="AE304" s="243"/>
      <c r="AF304" s="243"/>
      <c r="AG304" s="243"/>
    </row>
    <row r="305" spans="1:33" ht="12.75" x14ac:dyDescent="0.2">
      <c r="A305" s="264"/>
      <c r="B305" s="264"/>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243"/>
      <c r="AC305" s="243"/>
      <c r="AD305" s="243"/>
      <c r="AE305" s="243"/>
      <c r="AF305" s="243"/>
      <c r="AG305" s="243"/>
    </row>
    <row r="306" spans="1:33" ht="12.75" x14ac:dyDescent="0.2">
      <c r="A306" s="264"/>
      <c r="B306" s="264"/>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243"/>
      <c r="AC306" s="243"/>
      <c r="AD306" s="243"/>
      <c r="AE306" s="243"/>
      <c r="AF306" s="243"/>
      <c r="AG306" s="243"/>
    </row>
    <row r="307" spans="1:33" ht="12.75" x14ac:dyDescent="0.2">
      <c r="A307" s="264"/>
      <c r="B307" s="264"/>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243"/>
      <c r="AC307" s="243"/>
      <c r="AD307" s="243"/>
      <c r="AE307" s="243"/>
      <c r="AF307" s="243"/>
      <c r="AG307" s="243"/>
    </row>
    <row r="308" spans="1:33" ht="12.75" x14ac:dyDescent="0.2">
      <c r="A308" s="264"/>
      <c r="B308" s="264"/>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243"/>
      <c r="AC308" s="243"/>
      <c r="AD308" s="243"/>
      <c r="AE308" s="243"/>
      <c r="AF308" s="243"/>
      <c r="AG308" s="243"/>
    </row>
    <row r="309" spans="1:33" ht="12.75" x14ac:dyDescent="0.2">
      <c r="A309" s="264"/>
      <c r="B309" s="264"/>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243"/>
      <c r="AC309" s="243"/>
      <c r="AD309" s="243"/>
      <c r="AE309" s="243"/>
      <c r="AF309" s="243"/>
      <c r="AG309" s="243"/>
    </row>
    <row r="310" spans="1:33" ht="12.75" x14ac:dyDescent="0.2">
      <c r="A310" s="264"/>
      <c r="B310" s="264"/>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243"/>
      <c r="AC310" s="243"/>
      <c r="AD310" s="243"/>
      <c r="AE310" s="243"/>
      <c r="AF310" s="243"/>
      <c r="AG310" s="243"/>
    </row>
    <row r="311" spans="1:33" ht="12.75" x14ac:dyDescent="0.2">
      <c r="A311" s="264"/>
      <c r="B311" s="264"/>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243"/>
      <c r="AC311" s="243"/>
      <c r="AD311" s="243"/>
      <c r="AE311" s="243"/>
      <c r="AF311" s="243"/>
      <c r="AG311" s="243"/>
    </row>
    <row r="312" spans="1:33" ht="12.75" x14ac:dyDescent="0.2">
      <c r="A312" s="264"/>
      <c r="B312" s="264"/>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243"/>
      <c r="AC312" s="243"/>
      <c r="AD312" s="243"/>
      <c r="AE312" s="243"/>
      <c r="AF312" s="243"/>
      <c r="AG312" s="243"/>
    </row>
    <row r="313" spans="1:33" ht="12.75" x14ac:dyDescent="0.2">
      <c r="A313" s="264"/>
      <c r="B313" s="264"/>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243"/>
      <c r="AC313" s="243"/>
      <c r="AD313" s="243"/>
      <c r="AE313" s="243"/>
      <c r="AF313" s="243"/>
      <c r="AG313" s="243"/>
    </row>
    <row r="314" spans="1:33" ht="12.75" x14ac:dyDescent="0.2">
      <c r="A314" s="264"/>
      <c r="B314" s="264"/>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243"/>
      <c r="AC314" s="243"/>
      <c r="AD314" s="243"/>
      <c r="AE314" s="243"/>
      <c r="AF314" s="243"/>
      <c r="AG314" s="243"/>
    </row>
    <row r="315" spans="1:33" ht="12.75" x14ac:dyDescent="0.2">
      <c r="A315" s="264"/>
      <c r="B315" s="264"/>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243"/>
      <c r="AC315" s="243"/>
      <c r="AD315" s="243"/>
      <c r="AE315" s="243"/>
      <c r="AF315" s="243"/>
      <c r="AG315" s="243"/>
    </row>
    <row r="316" spans="1:33" ht="12.75" x14ac:dyDescent="0.2">
      <c r="A316" s="264"/>
      <c r="B316" s="264"/>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243"/>
      <c r="AC316" s="243"/>
      <c r="AD316" s="243"/>
      <c r="AE316" s="243"/>
      <c r="AF316" s="243"/>
      <c r="AG316" s="243"/>
    </row>
    <row r="317" spans="1:33" ht="12.75" x14ac:dyDescent="0.2">
      <c r="A317" s="264"/>
      <c r="B317" s="264"/>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243"/>
      <c r="AC317" s="243"/>
      <c r="AD317" s="243"/>
      <c r="AE317" s="243"/>
      <c r="AF317" s="243"/>
      <c r="AG317" s="243"/>
    </row>
    <row r="318" spans="1:33" ht="12.75" x14ac:dyDescent="0.2">
      <c r="A318" s="264"/>
      <c r="B318" s="264"/>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243"/>
      <c r="AC318" s="243"/>
      <c r="AD318" s="243"/>
      <c r="AE318" s="243"/>
      <c r="AF318" s="243"/>
      <c r="AG318" s="243"/>
    </row>
    <row r="319" spans="1:33" ht="12.75" x14ac:dyDescent="0.2">
      <c r="A319" s="264"/>
      <c r="B319" s="264"/>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243"/>
      <c r="AC319" s="243"/>
      <c r="AD319" s="243"/>
      <c r="AE319" s="243"/>
      <c r="AF319" s="243"/>
      <c r="AG319" s="243"/>
    </row>
    <row r="320" spans="1:33" ht="12.75" x14ac:dyDescent="0.2">
      <c r="A320" s="264"/>
      <c r="B320" s="264"/>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243"/>
      <c r="AC320" s="243"/>
      <c r="AD320" s="243"/>
      <c r="AE320" s="243"/>
      <c r="AF320" s="243"/>
      <c r="AG320" s="243"/>
    </row>
    <row r="321" spans="1:33" ht="12.75" x14ac:dyDescent="0.2">
      <c r="A321" s="264"/>
      <c r="B321" s="264"/>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243"/>
      <c r="AC321" s="243"/>
      <c r="AD321" s="243"/>
      <c r="AE321" s="243"/>
      <c r="AF321" s="243"/>
      <c r="AG321" s="243"/>
    </row>
    <row r="322" spans="1:33" ht="12.75" x14ac:dyDescent="0.2">
      <c r="A322" s="264"/>
      <c r="B322" s="264"/>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243"/>
      <c r="AC322" s="243"/>
      <c r="AD322" s="243"/>
      <c r="AE322" s="243"/>
      <c r="AF322" s="243"/>
      <c r="AG322" s="243"/>
    </row>
    <row r="323" spans="1:33" ht="12.75" x14ac:dyDescent="0.2">
      <c r="A323" s="264"/>
      <c r="B323" s="264"/>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243"/>
      <c r="AC323" s="243"/>
      <c r="AD323" s="243"/>
      <c r="AE323" s="243"/>
      <c r="AF323" s="243"/>
      <c r="AG323" s="243"/>
    </row>
    <row r="324" spans="1:33" ht="12.75" x14ac:dyDescent="0.2">
      <c r="A324" s="264"/>
      <c r="B324" s="264"/>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243"/>
      <c r="AC324" s="243"/>
      <c r="AD324" s="243"/>
      <c r="AE324" s="243"/>
      <c r="AF324" s="243"/>
      <c r="AG324" s="243"/>
    </row>
    <row r="325" spans="1:33" ht="12.75" x14ac:dyDescent="0.2">
      <c r="A325" s="264"/>
      <c r="B325" s="264"/>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243"/>
      <c r="AC325" s="243"/>
      <c r="AD325" s="243"/>
      <c r="AE325" s="243"/>
      <c r="AF325" s="243"/>
      <c r="AG325" s="243"/>
    </row>
    <row r="326" spans="1:33" ht="12.75" x14ac:dyDescent="0.2">
      <c r="A326" s="264"/>
      <c r="B326" s="264"/>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243"/>
      <c r="AC326" s="243"/>
      <c r="AD326" s="243"/>
      <c r="AE326" s="243"/>
      <c r="AF326" s="243"/>
      <c r="AG326" s="243"/>
    </row>
    <row r="327" spans="1:33" ht="12.75" x14ac:dyDescent="0.2">
      <c r="A327" s="264"/>
      <c r="B327" s="264"/>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243"/>
      <c r="AC327" s="243"/>
      <c r="AD327" s="243"/>
      <c r="AE327" s="243"/>
      <c r="AF327" s="243"/>
      <c r="AG327" s="243"/>
    </row>
    <row r="328" spans="1:33" ht="12.75" x14ac:dyDescent="0.2">
      <c r="A328" s="264"/>
      <c r="B328" s="264"/>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243"/>
      <c r="AC328" s="243"/>
      <c r="AD328" s="243"/>
      <c r="AE328" s="243"/>
      <c r="AF328" s="243"/>
      <c r="AG328" s="243"/>
    </row>
    <row r="329" spans="1:33" ht="12.75" x14ac:dyDescent="0.2">
      <c r="A329" s="264"/>
      <c r="B329" s="264"/>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243"/>
      <c r="AC329" s="243"/>
      <c r="AD329" s="243"/>
      <c r="AE329" s="243"/>
      <c r="AF329" s="243"/>
      <c r="AG329" s="243"/>
    </row>
    <row r="330" spans="1:33" ht="12.75" x14ac:dyDescent="0.2">
      <c r="A330" s="264"/>
      <c r="B330" s="264"/>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243"/>
      <c r="AC330" s="243"/>
      <c r="AD330" s="243"/>
      <c r="AE330" s="243"/>
      <c r="AF330" s="243"/>
      <c r="AG330" s="243"/>
    </row>
    <row r="331" spans="1:33" ht="12.75" x14ac:dyDescent="0.2">
      <c r="A331" s="264"/>
      <c r="B331" s="264"/>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243"/>
      <c r="AC331" s="243"/>
      <c r="AD331" s="243"/>
      <c r="AE331" s="243"/>
      <c r="AF331" s="243"/>
      <c r="AG331" s="243"/>
    </row>
    <row r="332" spans="1:33" ht="12.75" x14ac:dyDescent="0.2">
      <c r="A332" s="264"/>
      <c r="B332" s="264"/>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243"/>
      <c r="AC332" s="243"/>
      <c r="AD332" s="243"/>
      <c r="AE332" s="243"/>
      <c r="AF332" s="243"/>
      <c r="AG332" s="243"/>
    </row>
    <row r="333" spans="1:33" ht="12.75" x14ac:dyDescent="0.2">
      <c r="A333" s="264"/>
      <c r="B333" s="264"/>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243"/>
      <c r="AC333" s="243"/>
      <c r="AD333" s="243"/>
      <c r="AE333" s="243"/>
      <c r="AF333" s="243"/>
      <c r="AG333" s="243"/>
    </row>
    <row r="334" spans="1:33" ht="12.75" x14ac:dyDescent="0.2">
      <c r="A334" s="264"/>
      <c r="B334" s="264"/>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243"/>
      <c r="AC334" s="243"/>
      <c r="AD334" s="243"/>
      <c r="AE334" s="243"/>
      <c r="AF334" s="243"/>
      <c r="AG334" s="243"/>
    </row>
    <row r="335" spans="1:33" ht="12.75" x14ac:dyDescent="0.2">
      <c r="A335" s="264"/>
      <c r="B335" s="264"/>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243"/>
      <c r="AC335" s="243"/>
      <c r="AD335" s="243"/>
      <c r="AE335" s="243"/>
      <c r="AF335" s="243"/>
      <c r="AG335" s="243"/>
    </row>
    <row r="336" spans="1:33" ht="12.75" x14ac:dyDescent="0.2">
      <c r="A336" s="264"/>
      <c r="B336" s="264"/>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243"/>
      <c r="AC336" s="243"/>
      <c r="AD336" s="243"/>
      <c r="AE336" s="243"/>
      <c r="AF336" s="243"/>
      <c r="AG336" s="243"/>
    </row>
    <row r="337" spans="1:33" ht="12.75" x14ac:dyDescent="0.2">
      <c r="A337" s="264"/>
      <c r="B337" s="264"/>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243"/>
      <c r="AC337" s="243"/>
      <c r="AD337" s="243"/>
      <c r="AE337" s="243"/>
      <c r="AF337" s="243"/>
      <c r="AG337" s="243"/>
    </row>
    <row r="338" spans="1:33" ht="12.75" x14ac:dyDescent="0.2">
      <c r="A338" s="264"/>
      <c r="B338" s="264"/>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243"/>
      <c r="AC338" s="243"/>
      <c r="AD338" s="243"/>
      <c r="AE338" s="243"/>
      <c r="AF338" s="243"/>
      <c r="AG338" s="243"/>
    </row>
    <row r="339" spans="1:33" ht="12.75" x14ac:dyDescent="0.2">
      <c r="A339" s="264"/>
      <c r="B339" s="264"/>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243"/>
      <c r="AC339" s="243"/>
      <c r="AD339" s="243"/>
      <c r="AE339" s="243"/>
      <c r="AF339" s="243"/>
      <c r="AG339" s="243"/>
    </row>
    <row r="340" spans="1:33" ht="12.75" x14ac:dyDescent="0.2">
      <c r="A340" s="264"/>
      <c r="B340" s="264"/>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243"/>
      <c r="AC340" s="243"/>
      <c r="AD340" s="243"/>
      <c r="AE340" s="243"/>
      <c r="AF340" s="243"/>
      <c r="AG340" s="243"/>
    </row>
    <row r="341" spans="1:33" ht="12.75" x14ac:dyDescent="0.2">
      <c r="A341" s="264"/>
      <c r="B341" s="264"/>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243"/>
      <c r="AC341" s="243"/>
      <c r="AD341" s="243"/>
      <c r="AE341" s="243"/>
      <c r="AF341" s="243"/>
      <c r="AG341" s="243"/>
    </row>
    <row r="342" spans="1:33" ht="12.75" x14ac:dyDescent="0.2">
      <c r="A342" s="264"/>
      <c r="B342" s="264"/>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243"/>
      <c r="AC342" s="243"/>
      <c r="AD342" s="243"/>
      <c r="AE342" s="243"/>
      <c r="AF342" s="243"/>
      <c r="AG342" s="243"/>
    </row>
    <row r="343" spans="1:33" ht="12.75" x14ac:dyDescent="0.2">
      <c r="A343" s="264"/>
      <c r="B343" s="264"/>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243"/>
      <c r="AC343" s="243"/>
      <c r="AD343" s="243"/>
      <c r="AE343" s="243"/>
      <c r="AF343" s="243"/>
      <c r="AG343" s="243"/>
    </row>
    <row r="344" spans="1:33" ht="12.75" x14ac:dyDescent="0.2">
      <c r="A344" s="264"/>
      <c r="B344" s="264"/>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243"/>
      <c r="AC344" s="243"/>
      <c r="AD344" s="243"/>
      <c r="AE344" s="243"/>
      <c r="AF344" s="243"/>
      <c r="AG344" s="243"/>
    </row>
    <row r="345" spans="1:33" ht="12.75" x14ac:dyDescent="0.2">
      <c r="A345" s="264"/>
      <c r="B345" s="264"/>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243"/>
      <c r="AC345" s="243"/>
      <c r="AD345" s="243"/>
      <c r="AE345" s="243"/>
      <c r="AF345" s="243"/>
      <c r="AG345" s="243"/>
    </row>
    <row r="346" spans="1:33" ht="12.75" x14ac:dyDescent="0.2">
      <c r="A346" s="264"/>
      <c r="B346" s="264"/>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243"/>
      <c r="AC346" s="243"/>
      <c r="AD346" s="243"/>
      <c r="AE346" s="243"/>
      <c r="AF346" s="243"/>
      <c r="AG346" s="243"/>
    </row>
    <row r="347" spans="1:33" ht="12.75" x14ac:dyDescent="0.2">
      <c r="A347" s="264"/>
      <c r="B347" s="264"/>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243"/>
      <c r="AC347" s="243"/>
      <c r="AD347" s="243"/>
      <c r="AE347" s="243"/>
      <c r="AF347" s="243"/>
      <c r="AG347" s="243"/>
    </row>
    <row r="348" spans="1:33" ht="12.75" x14ac:dyDescent="0.2">
      <c r="A348" s="264"/>
      <c r="B348" s="264"/>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243"/>
      <c r="AC348" s="243"/>
      <c r="AD348" s="243"/>
      <c r="AE348" s="243"/>
      <c r="AF348" s="243"/>
      <c r="AG348" s="243"/>
    </row>
    <row r="349" spans="1:33" ht="12.75" x14ac:dyDescent="0.2">
      <c r="A349" s="264"/>
      <c r="B349" s="264"/>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243"/>
      <c r="AC349" s="243"/>
      <c r="AD349" s="243"/>
      <c r="AE349" s="243"/>
      <c r="AF349" s="243"/>
      <c r="AG349" s="243"/>
    </row>
    <row r="350" spans="1:33" ht="12.75" x14ac:dyDescent="0.2">
      <c r="A350" s="264"/>
      <c r="B350" s="264"/>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243"/>
      <c r="AC350" s="243"/>
      <c r="AD350" s="243"/>
      <c r="AE350" s="243"/>
      <c r="AF350" s="243"/>
      <c r="AG350" s="243"/>
    </row>
    <row r="351" spans="1:33" ht="12.75" x14ac:dyDescent="0.2">
      <c r="A351" s="264"/>
      <c r="B351" s="264"/>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243"/>
      <c r="AC351" s="243"/>
      <c r="AD351" s="243"/>
      <c r="AE351" s="243"/>
      <c r="AF351" s="243"/>
      <c r="AG351" s="243"/>
    </row>
    <row r="352" spans="1:33" ht="12.75" x14ac:dyDescent="0.2">
      <c r="A352" s="264"/>
      <c r="B352" s="264"/>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243"/>
      <c r="AC352" s="243"/>
      <c r="AD352" s="243"/>
      <c r="AE352" s="243"/>
      <c r="AF352" s="243"/>
      <c r="AG352" s="243"/>
    </row>
    <row r="353" spans="1:33" ht="12.75" x14ac:dyDescent="0.2">
      <c r="A353" s="264"/>
      <c r="B353" s="264"/>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243"/>
      <c r="AC353" s="243"/>
      <c r="AD353" s="243"/>
      <c r="AE353" s="243"/>
      <c r="AF353" s="243"/>
      <c r="AG353" s="243"/>
    </row>
    <row r="354" spans="1:33" ht="12.75" x14ac:dyDescent="0.2">
      <c r="A354" s="264"/>
      <c r="B354" s="264"/>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243"/>
      <c r="AC354" s="243"/>
      <c r="AD354" s="243"/>
      <c r="AE354" s="243"/>
      <c r="AF354" s="243"/>
      <c r="AG354" s="243"/>
    </row>
    <row r="355" spans="1:33" ht="12.75" x14ac:dyDescent="0.2">
      <c r="A355" s="264"/>
      <c r="B355" s="264"/>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243"/>
      <c r="AC355" s="243"/>
      <c r="AD355" s="243"/>
      <c r="AE355" s="243"/>
      <c r="AF355" s="243"/>
      <c r="AG355" s="243"/>
    </row>
    <row r="356" spans="1:33" ht="12.75" x14ac:dyDescent="0.2">
      <c r="A356" s="264"/>
      <c r="B356" s="264"/>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243"/>
      <c r="AC356" s="243"/>
      <c r="AD356" s="243"/>
      <c r="AE356" s="243"/>
      <c r="AF356" s="243"/>
      <c r="AG356" s="243"/>
    </row>
    <row r="357" spans="1:33" ht="12.75" x14ac:dyDescent="0.2">
      <c r="A357" s="264"/>
      <c r="B357" s="264"/>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243"/>
      <c r="AC357" s="243"/>
      <c r="AD357" s="243"/>
      <c r="AE357" s="243"/>
      <c r="AF357" s="243"/>
      <c r="AG357" s="243"/>
    </row>
    <row r="358" spans="1:33" ht="12.75" x14ac:dyDescent="0.2">
      <c r="A358" s="264"/>
      <c r="B358" s="264"/>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243"/>
      <c r="AC358" s="243"/>
      <c r="AD358" s="243"/>
      <c r="AE358" s="243"/>
      <c r="AF358" s="243"/>
      <c r="AG358" s="243"/>
    </row>
    <row r="359" spans="1:33" ht="12.75" x14ac:dyDescent="0.2">
      <c r="A359" s="264"/>
      <c r="B359" s="264"/>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243"/>
      <c r="AC359" s="243"/>
      <c r="AD359" s="243"/>
      <c r="AE359" s="243"/>
      <c r="AF359" s="243"/>
      <c r="AG359" s="243"/>
    </row>
    <row r="360" spans="1:33" ht="12.75" x14ac:dyDescent="0.2">
      <c r="A360" s="264"/>
      <c r="B360" s="264"/>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243"/>
      <c r="AC360" s="243"/>
      <c r="AD360" s="243"/>
      <c r="AE360" s="243"/>
      <c r="AF360" s="243"/>
      <c r="AG360" s="243"/>
    </row>
    <row r="361" spans="1:33" ht="12.75" x14ac:dyDescent="0.2">
      <c r="A361" s="264"/>
      <c r="B361" s="264"/>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243"/>
      <c r="AC361" s="243"/>
      <c r="AD361" s="243"/>
      <c r="AE361" s="243"/>
      <c r="AF361" s="243"/>
      <c r="AG361" s="243"/>
    </row>
    <row r="362" spans="1:33" ht="12.75" x14ac:dyDescent="0.2">
      <c r="A362" s="264"/>
      <c r="B362" s="264"/>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243"/>
      <c r="AC362" s="243"/>
      <c r="AD362" s="243"/>
      <c r="AE362" s="243"/>
      <c r="AF362" s="243"/>
      <c r="AG362" s="243"/>
    </row>
    <row r="363" spans="1:33" ht="12.75" x14ac:dyDescent="0.2">
      <c r="A363" s="264"/>
      <c r="B363" s="264"/>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243"/>
      <c r="AC363" s="243"/>
      <c r="AD363" s="243"/>
      <c r="AE363" s="243"/>
      <c r="AF363" s="243"/>
      <c r="AG363" s="243"/>
    </row>
    <row r="364" spans="1:33" ht="12.75" x14ac:dyDescent="0.2">
      <c r="A364" s="264"/>
      <c r="B364" s="264"/>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243"/>
      <c r="AC364" s="243"/>
      <c r="AD364" s="243"/>
      <c r="AE364" s="243"/>
      <c r="AF364" s="243"/>
      <c r="AG364" s="243"/>
    </row>
    <row r="365" spans="1:33" ht="12.75" x14ac:dyDescent="0.2">
      <c r="A365" s="264"/>
      <c r="B365" s="264"/>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243"/>
      <c r="AC365" s="243"/>
      <c r="AD365" s="243"/>
      <c r="AE365" s="243"/>
      <c r="AF365" s="243"/>
      <c r="AG365" s="243"/>
    </row>
    <row r="366" spans="1:33" ht="12.75" x14ac:dyDescent="0.2">
      <c r="A366" s="264"/>
      <c r="B366" s="264"/>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243"/>
      <c r="AC366" s="243"/>
      <c r="AD366" s="243"/>
      <c r="AE366" s="243"/>
      <c r="AF366" s="243"/>
      <c r="AG366" s="243"/>
    </row>
    <row r="367" spans="1:33" ht="12.75" x14ac:dyDescent="0.2">
      <c r="A367" s="264"/>
      <c r="B367" s="264"/>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243"/>
      <c r="AC367" s="243"/>
      <c r="AD367" s="243"/>
      <c r="AE367" s="243"/>
      <c r="AF367" s="243"/>
      <c r="AG367" s="243"/>
    </row>
    <row r="368" spans="1:33" ht="12.75" x14ac:dyDescent="0.2">
      <c r="A368" s="264"/>
      <c r="B368" s="264"/>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243"/>
      <c r="AC368" s="243"/>
      <c r="AD368" s="243"/>
      <c r="AE368" s="243"/>
      <c r="AF368" s="243"/>
      <c r="AG368" s="243"/>
    </row>
    <row r="369" spans="1:33" ht="12.75" x14ac:dyDescent="0.2">
      <c r="A369" s="264"/>
      <c r="B369" s="264"/>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243"/>
      <c r="AC369" s="243"/>
      <c r="AD369" s="243"/>
      <c r="AE369" s="243"/>
      <c r="AF369" s="243"/>
      <c r="AG369" s="243"/>
    </row>
    <row r="370" spans="1:33" ht="12.75" x14ac:dyDescent="0.2">
      <c r="A370" s="264"/>
      <c r="B370" s="264"/>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243"/>
      <c r="AC370" s="243"/>
      <c r="AD370" s="243"/>
      <c r="AE370" s="243"/>
      <c r="AF370" s="243"/>
      <c r="AG370" s="243"/>
    </row>
    <row r="371" spans="1:33" ht="12.75" x14ac:dyDescent="0.2">
      <c r="A371" s="264"/>
      <c r="B371" s="264"/>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243"/>
      <c r="AC371" s="243"/>
      <c r="AD371" s="243"/>
      <c r="AE371" s="243"/>
      <c r="AF371" s="243"/>
      <c r="AG371" s="243"/>
    </row>
    <row r="372" spans="1:33" ht="12.75" x14ac:dyDescent="0.2">
      <c r="A372" s="264"/>
      <c r="B372" s="264"/>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243"/>
      <c r="AC372" s="243"/>
      <c r="AD372" s="243"/>
      <c r="AE372" s="243"/>
      <c r="AF372" s="243"/>
      <c r="AG372" s="243"/>
    </row>
    <row r="373" spans="1:33" ht="12.75" x14ac:dyDescent="0.2">
      <c r="A373" s="264"/>
      <c r="B373" s="264"/>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243"/>
      <c r="AC373" s="243"/>
      <c r="AD373" s="243"/>
      <c r="AE373" s="243"/>
      <c r="AF373" s="243"/>
      <c r="AG373" s="243"/>
    </row>
    <row r="374" spans="1:33" ht="12.75" x14ac:dyDescent="0.2">
      <c r="A374" s="264"/>
      <c r="B374" s="264"/>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243"/>
      <c r="AC374" s="243"/>
      <c r="AD374" s="243"/>
      <c r="AE374" s="243"/>
      <c r="AF374" s="243"/>
      <c r="AG374" s="243"/>
    </row>
    <row r="375" spans="1:33" ht="12.75" x14ac:dyDescent="0.2">
      <c r="A375" s="264"/>
      <c r="B375" s="264"/>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243"/>
      <c r="AC375" s="243"/>
      <c r="AD375" s="243"/>
      <c r="AE375" s="243"/>
      <c r="AF375" s="243"/>
      <c r="AG375" s="243"/>
    </row>
    <row r="376" spans="1:33" ht="12.75" x14ac:dyDescent="0.2">
      <c r="A376" s="264"/>
      <c r="B376" s="264"/>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243"/>
      <c r="AC376" s="243"/>
      <c r="AD376" s="243"/>
      <c r="AE376" s="243"/>
      <c r="AF376" s="243"/>
      <c r="AG376" s="243"/>
    </row>
    <row r="377" spans="1:33" ht="12.75" x14ac:dyDescent="0.2">
      <c r="A377" s="264"/>
      <c r="B377" s="264"/>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243"/>
      <c r="AC377" s="243"/>
      <c r="AD377" s="243"/>
      <c r="AE377" s="243"/>
      <c r="AF377" s="243"/>
      <c r="AG377" s="243"/>
    </row>
    <row r="378" spans="1:33" ht="12.75" x14ac:dyDescent="0.2">
      <c r="A378" s="264"/>
      <c r="B378" s="264"/>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243"/>
      <c r="AC378" s="243"/>
      <c r="AD378" s="243"/>
      <c r="AE378" s="243"/>
      <c r="AF378" s="243"/>
      <c r="AG378" s="243"/>
    </row>
    <row r="379" spans="1:33" ht="12.75" x14ac:dyDescent="0.2">
      <c r="A379" s="264"/>
      <c r="B379" s="264"/>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243"/>
      <c r="AC379" s="243"/>
      <c r="AD379" s="243"/>
      <c r="AE379" s="243"/>
      <c r="AF379" s="243"/>
      <c r="AG379" s="243"/>
    </row>
    <row r="380" spans="1:33" ht="12.75" x14ac:dyDescent="0.2">
      <c r="A380" s="264"/>
      <c r="B380" s="264"/>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243"/>
      <c r="AC380" s="243"/>
      <c r="AD380" s="243"/>
      <c r="AE380" s="243"/>
      <c r="AF380" s="243"/>
      <c r="AG380" s="243"/>
    </row>
    <row r="381" spans="1:33" ht="12.75" x14ac:dyDescent="0.2">
      <c r="A381" s="264"/>
      <c r="B381" s="264"/>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243"/>
      <c r="AC381" s="243"/>
      <c r="AD381" s="243"/>
      <c r="AE381" s="243"/>
      <c r="AF381" s="243"/>
      <c r="AG381" s="243"/>
    </row>
    <row r="382" spans="1:33" ht="12.75" x14ac:dyDescent="0.2">
      <c r="A382" s="264"/>
      <c r="B382" s="264"/>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243"/>
      <c r="AC382" s="243"/>
      <c r="AD382" s="243"/>
      <c r="AE382" s="243"/>
      <c r="AF382" s="243"/>
      <c r="AG382" s="243"/>
    </row>
    <row r="383" spans="1:33" ht="12.75" x14ac:dyDescent="0.2">
      <c r="A383" s="264"/>
      <c r="B383" s="264"/>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243"/>
      <c r="AC383" s="243"/>
      <c r="AD383" s="243"/>
      <c r="AE383" s="243"/>
      <c r="AF383" s="243"/>
      <c r="AG383" s="243"/>
    </row>
    <row r="384" spans="1:33" ht="12.75" x14ac:dyDescent="0.2">
      <c r="A384" s="264"/>
      <c r="B384" s="264"/>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243"/>
      <c r="AC384" s="243"/>
      <c r="AD384" s="243"/>
      <c r="AE384" s="243"/>
      <c r="AF384" s="243"/>
      <c r="AG384" s="243"/>
    </row>
    <row r="385" spans="1:33" ht="12.75" x14ac:dyDescent="0.2">
      <c r="A385" s="264"/>
      <c r="B385" s="264"/>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243"/>
      <c r="AC385" s="243"/>
      <c r="AD385" s="243"/>
      <c r="AE385" s="243"/>
      <c r="AF385" s="243"/>
      <c r="AG385" s="243"/>
    </row>
    <row r="386" spans="1:33" ht="12.75" x14ac:dyDescent="0.2">
      <c r="A386" s="264"/>
      <c r="B386" s="264"/>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243"/>
      <c r="AC386" s="243"/>
      <c r="AD386" s="243"/>
      <c r="AE386" s="243"/>
      <c r="AF386" s="243"/>
      <c r="AG386" s="243"/>
    </row>
    <row r="387" spans="1:33" ht="12.75" x14ac:dyDescent="0.2">
      <c r="A387" s="264"/>
      <c r="B387" s="264"/>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243"/>
      <c r="AC387" s="243"/>
      <c r="AD387" s="243"/>
      <c r="AE387" s="243"/>
      <c r="AF387" s="243"/>
      <c r="AG387" s="243"/>
    </row>
    <row r="388" spans="1:33" ht="12.75" x14ac:dyDescent="0.2">
      <c r="A388" s="264"/>
      <c r="B388" s="264"/>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243"/>
      <c r="AC388" s="243"/>
      <c r="AD388" s="243"/>
      <c r="AE388" s="243"/>
      <c r="AF388" s="243"/>
      <c r="AG388" s="243"/>
    </row>
    <row r="389" spans="1:33" ht="12.75" x14ac:dyDescent="0.2">
      <c r="A389" s="264"/>
      <c r="B389" s="264"/>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243"/>
      <c r="AC389" s="243"/>
      <c r="AD389" s="243"/>
      <c r="AE389" s="243"/>
      <c r="AF389" s="243"/>
      <c r="AG389" s="243"/>
    </row>
    <row r="390" spans="1:33" ht="12.75" x14ac:dyDescent="0.2">
      <c r="A390" s="264"/>
      <c r="B390" s="264"/>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243"/>
      <c r="AC390" s="243"/>
      <c r="AD390" s="243"/>
      <c r="AE390" s="243"/>
      <c r="AF390" s="243"/>
      <c r="AG390" s="243"/>
    </row>
    <row r="391" spans="1:33" ht="12.75" x14ac:dyDescent="0.2">
      <c r="A391" s="264"/>
      <c r="B391" s="264"/>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243"/>
      <c r="AC391" s="243"/>
      <c r="AD391" s="243"/>
      <c r="AE391" s="243"/>
      <c r="AF391" s="243"/>
      <c r="AG391" s="243"/>
    </row>
    <row r="392" spans="1:33" ht="12.75" x14ac:dyDescent="0.2">
      <c r="A392" s="264"/>
      <c r="B392" s="264"/>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243"/>
      <c r="AC392" s="243"/>
      <c r="AD392" s="243"/>
      <c r="AE392" s="243"/>
      <c r="AF392" s="243"/>
      <c r="AG392" s="243"/>
    </row>
    <row r="393" spans="1:33" ht="12.75" x14ac:dyDescent="0.2">
      <c r="A393" s="264"/>
      <c r="B393" s="264"/>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243"/>
      <c r="AC393" s="243"/>
      <c r="AD393" s="243"/>
      <c r="AE393" s="243"/>
      <c r="AF393" s="243"/>
      <c r="AG393" s="243"/>
    </row>
    <row r="394" spans="1:33" ht="12.75" x14ac:dyDescent="0.2">
      <c r="A394" s="264"/>
      <c r="B394" s="264"/>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243"/>
      <c r="AC394" s="243"/>
      <c r="AD394" s="243"/>
      <c r="AE394" s="243"/>
      <c r="AF394" s="243"/>
      <c r="AG394" s="243"/>
    </row>
    <row r="395" spans="1:33" ht="12.75" x14ac:dyDescent="0.2">
      <c r="A395" s="264"/>
      <c r="B395" s="264"/>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243"/>
      <c r="AC395" s="243"/>
      <c r="AD395" s="243"/>
      <c r="AE395" s="243"/>
      <c r="AF395" s="243"/>
      <c r="AG395" s="243"/>
    </row>
    <row r="396" spans="1:33" ht="12.75" x14ac:dyDescent="0.2">
      <c r="A396" s="264"/>
      <c r="B396" s="264"/>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243"/>
      <c r="AC396" s="243"/>
      <c r="AD396" s="243"/>
      <c r="AE396" s="243"/>
      <c r="AF396" s="243"/>
      <c r="AG396" s="243"/>
    </row>
    <row r="397" spans="1:33" ht="12.75" x14ac:dyDescent="0.2">
      <c r="A397" s="264"/>
      <c r="B397" s="264"/>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243"/>
      <c r="AC397" s="243"/>
      <c r="AD397" s="243"/>
      <c r="AE397" s="243"/>
      <c r="AF397" s="243"/>
      <c r="AG397" s="243"/>
    </row>
    <row r="398" spans="1:33" ht="12.75" x14ac:dyDescent="0.2">
      <c r="A398" s="264"/>
      <c r="B398" s="264"/>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243"/>
      <c r="AC398" s="243"/>
      <c r="AD398" s="243"/>
      <c r="AE398" s="243"/>
      <c r="AF398" s="243"/>
      <c r="AG398" s="243"/>
    </row>
    <row r="399" spans="1:33" ht="12.75" x14ac:dyDescent="0.2">
      <c r="A399" s="264"/>
      <c r="B399" s="264"/>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243"/>
      <c r="AC399" s="243"/>
      <c r="AD399" s="243"/>
      <c r="AE399" s="243"/>
      <c r="AF399" s="243"/>
      <c r="AG399" s="243"/>
    </row>
    <row r="400" spans="1:33" ht="12.75" x14ac:dyDescent="0.2">
      <c r="A400" s="264"/>
      <c r="B400" s="264"/>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243"/>
      <c r="AC400" s="243"/>
      <c r="AD400" s="243"/>
      <c r="AE400" s="243"/>
      <c r="AF400" s="243"/>
      <c r="AG400" s="243"/>
    </row>
    <row r="401" spans="1:33" ht="12.75" x14ac:dyDescent="0.2">
      <c r="A401" s="264"/>
      <c r="B401" s="264"/>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243"/>
      <c r="AC401" s="243"/>
      <c r="AD401" s="243"/>
      <c r="AE401" s="243"/>
      <c r="AF401" s="243"/>
      <c r="AG401" s="243"/>
    </row>
    <row r="402" spans="1:33" ht="12.75" x14ac:dyDescent="0.2">
      <c r="A402" s="264"/>
      <c r="B402" s="264"/>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243"/>
      <c r="AC402" s="243"/>
      <c r="AD402" s="243"/>
      <c r="AE402" s="243"/>
      <c r="AF402" s="243"/>
      <c r="AG402" s="243"/>
    </row>
    <row r="403" spans="1:33" ht="12.75" x14ac:dyDescent="0.2">
      <c r="A403" s="264"/>
      <c r="B403" s="264"/>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243"/>
      <c r="AC403" s="243"/>
      <c r="AD403" s="243"/>
      <c r="AE403" s="243"/>
      <c r="AF403" s="243"/>
      <c r="AG403" s="243"/>
    </row>
    <row r="404" spans="1:33" ht="12.75" x14ac:dyDescent="0.2">
      <c r="A404" s="264"/>
      <c r="B404" s="264"/>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243"/>
      <c r="AC404" s="243"/>
      <c r="AD404" s="243"/>
      <c r="AE404" s="243"/>
      <c r="AF404" s="243"/>
      <c r="AG404" s="243"/>
    </row>
    <row r="405" spans="1:33" ht="12.75" x14ac:dyDescent="0.2">
      <c r="A405" s="264"/>
      <c r="B405" s="264"/>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243"/>
      <c r="AC405" s="243"/>
      <c r="AD405" s="243"/>
      <c r="AE405" s="243"/>
      <c r="AF405" s="243"/>
      <c r="AG405" s="243"/>
    </row>
    <row r="406" spans="1:33" ht="12.75" x14ac:dyDescent="0.2">
      <c r="A406" s="264"/>
      <c r="B406" s="264"/>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243"/>
      <c r="AC406" s="243"/>
      <c r="AD406" s="243"/>
      <c r="AE406" s="243"/>
      <c r="AF406" s="243"/>
      <c r="AG406" s="243"/>
    </row>
    <row r="407" spans="1:33" ht="12.75" x14ac:dyDescent="0.2">
      <c r="A407" s="264"/>
      <c r="B407" s="264"/>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243"/>
      <c r="AC407" s="243"/>
      <c r="AD407" s="243"/>
      <c r="AE407" s="243"/>
      <c r="AF407" s="243"/>
      <c r="AG407" s="243"/>
    </row>
    <row r="408" spans="1:33" ht="12.75" x14ac:dyDescent="0.2">
      <c r="A408" s="264"/>
      <c r="B408" s="264"/>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243"/>
      <c r="AC408" s="243"/>
      <c r="AD408" s="243"/>
      <c r="AE408" s="243"/>
      <c r="AF408" s="243"/>
      <c r="AG408" s="243"/>
    </row>
    <row r="409" spans="1:33" ht="12.75" x14ac:dyDescent="0.2">
      <c r="A409" s="264"/>
      <c r="B409" s="264"/>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243"/>
      <c r="AC409" s="243"/>
      <c r="AD409" s="243"/>
      <c r="AE409" s="243"/>
      <c r="AF409" s="243"/>
      <c r="AG409" s="243"/>
    </row>
    <row r="410" spans="1:33" ht="12.75" x14ac:dyDescent="0.2">
      <c r="A410" s="264"/>
      <c r="B410" s="264"/>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243"/>
      <c r="AC410" s="243"/>
      <c r="AD410" s="243"/>
      <c r="AE410" s="243"/>
      <c r="AF410" s="243"/>
      <c r="AG410" s="243"/>
    </row>
    <row r="411" spans="1:33" ht="12.75" x14ac:dyDescent="0.2">
      <c r="A411" s="264"/>
      <c r="B411" s="264"/>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243"/>
      <c r="AC411" s="243"/>
      <c r="AD411" s="243"/>
      <c r="AE411" s="243"/>
      <c r="AF411" s="243"/>
      <c r="AG411" s="243"/>
    </row>
    <row r="412" spans="1:33" ht="12.75" x14ac:dyDescent="0.2">
      <c r="A412" s="264"/>
      <c r="B412" s="264"/>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243"/>
      <c r="AC412" s="243"/>
      <c r="AD412" s="243"/>
      <c r="AE412" s="243"/>
      <c r="AF412" s="243"/>
      <c r="AG412" s="243"/>
    </row>
    <row r="413" spans="1:33" ht="12.75" x14ac:dyDescent="0.2">
      <c r="A413" s="264"/>
      <c r="B413" s="264"/>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243"/>
      <c r="AC413" s="243"/>
      <c r="AD413" s="243"/>
      <c r="AE413" s="243"/>
      <c r="AF413" s="243"/>
      <c r="AG413" s="243"/>
    </row>
    <row r="414" spans="1:33" ht="12.75" x14ac:dyDescent="0.2">
      <c r="A414" s="264"/>
      <c r="B414" s="264"/>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243"/>
      <c r="AC414" s="243"/>
      <c r="AD414" s="243"/>
      <c r="AE414" s="243"/>
      <c r="AF414" s="243"/>
      <c r="AG414" s="243"/>
    </row>
    <row r="415" spans="1:33" ht="12.75" x14ac:dyDescent="0.2">
      <c r="A415" s="264"/>
      <c r="B415" s="264"/>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243"/>
      <c r="AC415" s="243"/>
      <c r="AD415" s="243"/>
      <c r="AE415" s="243"/>
      <c r="AF415" s="243"/>
      <c r="AG415" s="243"/>
    </row>
    <row r="416" spans="1:33" ht="12.75" x14ac:dyDescent="0.2">
      <c r="A416" s="264"/>
      <c r="B416" s="264"/>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243"/>
      <c r="AC416" s="243"/>
      <c r="AD416" s="243"/>
      <c r="AE416" s="243"/>
      <c r="AF416" s="243"/>
      <c r="AG416" s="243"/>
    </row>
    <row r="417" spans="1:33" ht="12.75" x14ac:dyDescent="0.2">
      <c r="A417" s="264"/>
      <c r="B417" s="264"/>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243"/>
      <c r="AC417" s="243"/>
      <c r="AD417" s="243"/>
      <c r="AE417" s="243"/>
      <c r="AF417" s="243"/>
      <c r="AG417" s="243"/>
    </row>
    <row r="418" spans="1:33" ht="12.75" x14ac:dyDescent="0.2">
      <c r="A418" s="264"/>
      <c r="B418" s="264"/>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243"/>
      <c r="AC418" s="243"/>
      <c r="AD418" s="243"/>
      <c r="AE418" s="243"/>
      <c r="AF418" s="243"/>
      <c r="AG418" s="243"/>
    </row>
    <row r="419" spans="1:33" ht="12.75" x14ac:dyDescent="0.2">
      <c r="A419" s="264"/>
      <c r="B419" s="264"/>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243"/>
      <c r="AC419" s="243"/>
      <c r="AD419" s="243"/>
      <c r="AE419" s="243"/>
      <c r="AF419" s="243"/>
      <c r="AG419" s="243"/>
    </row>
    <row r="420" spans="1:33" ht="12.75" x14ac:dyDescent="0.2">
      <c r="A420" s="264"/>
      <c r="B420" s="264"/>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243"/>
      <c r="AC420" s="243"/>
      <c r="AD420" s="243"/>
      <c r="AE420" s="243"/>
      <c r="AF420" s="243"/>
      <c r="AG420" s="243"/>
    </row>
    <row r="421" spans="1:33" ht="12.75" x14ac:dyDescent="0.2">
      <c r="A421" s="264"/>
      <c r="B421" s="264"/>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243"/>
      <c r="AC421" s="243"/>
      <c r="AD421" s="243"/>
      <c r="AE421" s="243"/>
      <c r="AF421" s="243"/>
      <c r="AG421" s="243"/>
    </row>
    <row r="422" spans="1:33" ht="12.75" x14ac:dyDescent="0.2">
      <c r="A422" s="264"/>
      <c r="B422" s="264"/>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243"/>
      <c r="AC422" s="243"/>
      <c r="AD422" s="243"/>
      <c r="AE422" s="243"/>
      <c r="AF422" s="243"/>
      <c r="AG422" s="243"/>
    </row>
    <row r="423" spans="1:33" ht="12.75" x14ac:dyDescent="0.2">
      <c r="A423" s="264"/>
      <c r="B423" s="264"/>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243"/>
      <c r="AC423" s="243"/>
      <c r="AD423" s="243"/>
      <c r="AE423" s="243"/>
      <c r="AF423" s="243"/>
      <c r="AG423" s="243"/>
    </row>
    <row r="424" spans="1:33" ht="12.75" x14ac:dyDescent="0.2">
      <c r="A424" s="264"/>
      <c r="B424" s="264"/>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243"/>
      <c r="AC424" s="243"/>
      <c r="AD424" s="243"/>
      <c r="AE424" s="243"/>
      <c r="AF424" s="243"/>
      <c r="AG424" s="243"/>
    </row>
    <row r="425" spans="1:33" ht="12.75" x14ac:dyDescent="0.2">
      <c r="A425" s="264"/>
      <c r="B425" s="264"/>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243"/>
      <c r="AC425" s="243"/>
      <c r="AD425" s="243"/>
      <c r="AE425" s="243"/>
      <c r="AF425" s="243"/>
      <c r="AG425" s="243"/>
    </row>
    <row r="426" spans="1:33" ht="12.75" x14ac:dyDescent="0.2">
      <c r="A426" s="264"/>
      <c r="B426" s="264"/>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243"/>
      <c r="AC426" s="243"/>
      <c r="AD426" s="243"/>
      <c r="AE426" s="243"/>
      <c r="AF426" s="243"/>
      <c r="AG426" s="243"/>
    </row>
    <row r="427" spans="1:33" ht="12.75" x14ac:dyDescent="0.2">
      <c r="A427" s="264"/>
      <c r="B427" s="264"/>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243"/>
      <c r="AC427" s="243"/>
      <c r="AD427" s="243"/>
      <c r="AE427" s="243"/>
      <c r="AF427" s="243"/>
      <c r="AG427" s="243"/>
    </row>
    <row r="428" spans="1:33" ht="12.75" x14ac:dyDescent="0.2">
      <c r="A428" s="264"/>
      <c r="B428" s="264"/>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243"/>
      <c r="AC428" s="243"/>
      <c r="AD428" s="243"/>
      <c r="AE428" s="243"/>
      <c r="AF428" s="243"/>
      <c r="AG428" s="243"/>
    </row>
    <row r="429" spans="1:33" ht="12.75" x14ac:dyDescent="0.2">
      <c r="A429" s="264"/>
      <c r="B429" s="264"/>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243"/>
      <c r="AC429" s="243"/>
      <c r="AD429" s="243"/>
      <c r="AE429" s="243"/>
      <c r="AF429" s="243"/>
      <c r="AG429" s="243"/>
    </row>
    <row r="430" spans="1:33" ht="12.75" x14ac:dyDescent="0.2">
      <c r="A430" s="264"/>
      <c r="B430" s="264"/>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243"/>
      <c r="AC430" s="243"/>
      <c r="AD430" s="243"/>
      <c r="AE430" s="243"/>
      <c r="AF430" s="243"/>
      <c r="AG430" s="243"/>
    </row>
    <row r="431" spans="1:33" ht="12.75" x14ac:dyDescent="0.2">
      <c r="A431" s="264"/>
      <c r="B431" s="264"/>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243"/>
      <c r="AC431" s="243"/>
      <c r="AD431" s="243"/>
      <c r="AE431" s="243"/>
      <c r="AF431" s="243"/>
      <c r="AG431" s="243"/>
    </row>
    <row r="432" spans="1:33" ht="12.75" x14ac:dyDescent="0.2">
      <c r="A432" s="264"/>
      <c r="B432" s="264"/>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243"/>
      <c r="AC432" s="243"/>
      <c r="AD432" s="243"/>
      <c r="AE432" s="243"/>
      <c r="AF432" s="243"/>
      <c r="AG432" s="243"/>
    </row>
    <row r="433" spans="1:33" ht="12.75" x14ac:dyDescent="0.2">
      <c r="A433" s="264"/>
      <c r="B433" s="264"/>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243"/>
      <c r="AC433" s="243"/>
      <c r="AD433" s="243"/>
      <c r="AE433" s="243"/>
      <c r="AF433" s="243"/>
      <c r="AG433" s="243"/>
    </row>
    <row r="434" spans="1:33" ht="12.75" x14ac:dyDescent="0.2">
      <c r="A434" s="264"/>
      <c r="B434" s="264"/>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243"/>
      <c r="AC434" s="243"/>
      <c r="AD434" s="243"/>
      <c r="AE434" s="243"/>
      <c r="AF434" s="243"/>
      <c r="AG434" s="243"/>
    </row>
    <row r="435" spans="1:33" ht="12.75" x14ac:dyDescent="0.2">
      <c r="A435" s="264"/>
      <c r="B435" s="264"/>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243"/>
      <c r="AC435" s="243"/>
      <c r="AD435" s="243"/>
      <c r="AE435" s="243"/>
      <c r="AF435" s="243"/>
      <c r="AG435" s="243"/>
    </row>
    <row r="436" spans="1:33" ht="12.75" x14ac:dyDescent="0.2">
      <c r="A436" s="264"/>
      <c r="B436" s="264"/>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243"/>
      <c r="AC436" s="243"/>
      <c r="AD436" s="243"/>
      <c r="AE436" s="243"/>
      <c r="AF436" s="243"/>
      <c r="AG436" s="243"/>
    </row>
    <row r="437" spans="1:33" ht="12.75" x14ac:dyDescent="0.2">
      <c r="A437" s="264"/>
      <c r="B437" s="264"/>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243"/>
      <c r="AC437" s="243"/>
      <c r="AD437" s="243"/>
      <c r="AE437" s="243"/>
      <c r="AF437" s="243"/>
      <c r="AG437" s="243"/>
    </row>
    <row r="438" spans="1:33" ht="12.75" x14ac:dyDescent="0.2">
      <c r="A438" s="264"/>
      <c r="B438" s="264"/>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243"/>
      <c r="AC438" s="243"/>
      <c r="AD438" s="243"/>
      <c r="AE438" s="243"/>
      <c r="AF438" s="243"/>
      <c r="AG438" s="243"/>
    </row>
    <row r="439" spans="1:33" ht="12.75" x14ac:dyDescent="0.2">
      <c r="A439" s="264"/>
      <c r="B439" s="264"/>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243"/>
      <c r="AC439" s="243"/>
      <c r="AD439" s="243"/>
      <c r="AE439" s="243"/>
      <c r="AF439" s="243"/>
      <c r="AG439" s="243"/>
    </row>
    <row r="440" spans="1:33" ht="12.75" x14ac:dyDescent="0.2">
      <c r="A440" s="264"/>
      <c r="B440" s="264"/>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243"/>
      <c r="AC440" s="243"/>
      <c r="AD440" s="243"/>
      <c r="AE440" s="243"/>
      <c r="AF440" s="243"/>
      <c r="AG440" s="243"/>
    </row>
    <row r="441" spans="1:33" ht="12.75" x14ac:dyDescent="0.2">
      <c r="A441" s="264"/>
      <c r="B441" s="264"/>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243"/>
      <c r="AC441" s="243"/>
      <c r="AD441" s="243"/>
      <c r="AE441" s="243"/>
      <c r="AF441" s="243"/>
      <c r="AG441" s="243"/>
    </row>
    <row r="442" spans="1:33" ht="12.75" x14ac:dyDescent="0.2">
      <c r="A442" s="264"/>
      <c r="B442" s="264"/>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243"/>
      <c r="AC442" s="243"/>
      <c r="AD442" s="243"/>
      <c r="AE442" s="243"/>
      <c r="AF442" s="243"/>
      <c r="AG442" s="243"/>
    </row>
    <row r="443" spans="1:33" ht="12.75" x14ac:dyDescent="0.2">
      <c r="A443" s="264"/>
      <c r="B443" s="264"/>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243"/>
      <c r="AC443" s="243"/>
      <c r="AD443" s="243"/>
      <c r="AE443" s="243"/>
      <c r="AF443" s="243"/>
      <c r="AG443" s="243"/>
    </row>
    <row r="444" spans="1:33" ht="12.75" x14ac:dyDescent="0.2">
      <c r="A444" s="264"/>
      <c r="B444" s="264"/>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243"/>
      <c r="AC444" s="243"/>
      <c r="AD444" s="243"/>
      <c r="AE444" s="243"/>
      <c r="AF444" s="243"/>
      <c r="AG444" s="243"/>
    </row>
    <row r="445" spans="1:33" ht="12.75" x14ac:dyDescent="0.2">
      <c r="A445" s="264"/>
      <c r="B445" s="264"/>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243"/>
      <c r="AC445" s="243"/>
      <c r="AD445" s="243"/>
      <c r="AE445" s="243"/>
      <c r="AF445" s="243"/>
      <c r="AG445" s="243"/>
    </row>
    <row r="446" spans="1:33" ht="12.75" x14ac:dyDescent="0.2">
      <c r="A446" s="264"/>
      <c r="B446" s="264"/>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243"/>
      <c r="AC446" s="243"/>
      <c r="AD446" s="243"/>
      <c r="AE446" s="243"/>
      <c r="AF446" s="243"/>
      <c r="AG446" s="243"/>
    </row>
    <row r="447" spans="1:33" ht="12.75" x14ac:dyDescent="0.2">
      <c r="A447" s="264"/>
      <c r="B447" s="264"/>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243"/>
      <c r="AC447" s="243"/>
      <c r="AD447" s="243"/>
      <c r="AE447" s="243"/>
      <c r="AF447" s="243"/>
      <c r="AG447" s="243"/>
    </row>
    <row r="448" spans="1:33" ht="12.75" x14ac:dyDescent="0.2">
      <c r="A448" s="264"/>
      <c r="B448" s="264"/>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243"/>
      <c r="AC448" s="243"/>
      <c r="AD448" s="243"/>
      <c r="AE448" s="243"/>
      <c r="AF448" s="243"/>
      <c r="AG448" s="243"/>
    </row>
    <row r="449" spans="1:33" ht="12.75" x14ac:dyDescent="0.2">
      <c r="A449" s="264"/>
      <c r="B449" s="264"/>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243"/>
      <c r="AC449" s="243"/>
      <c r="AD449" s="243"/>
      <c r="AE449" s="243"/>
      <c r="AF449" s="243"/>
      <c r="AG449" s="243"/>
    </row>
    <row r="450" spans="1:33" ht="12.75" x14ac:dyDescent="0.2">
      <c r="A450" s="264"/>
      <c r="B450" s="264"/>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243"/>
      <c r="AC450" s="243"/>
      <c r="AD450" s="243"/>
      <c r="AE450" s="243"/>
      <c r="AF450" s="243"/>
      <c r="AG450" s="243"/>
    </row>
    <row r="451" spans="1:33" ht="12.75" x14ac:dyDescent="0.2">
      <c r="A451" s="264"/>
      <c r="B451" s="264"/>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243"/>
      <c r="AC451" s="243"/>
      <c r="AD451" s="243"/>
      <c r="AE451" s="243"/>
      <c r="AF451" s="243"/>
      <c r="AG451" s="243"/>
    </row>
    <row r="452" spans="1:33" ht="12.75" x14ac:dyDescent="0.2">
      <c r="A452" s="264"/>
      <c r="B452" s="264"/>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243"/>
      <c r="AC452" s="243"/>
      <c r="AD452" s="243"/>
      <c r="AE452" s="243"/>
      <c r="AF452" s="243"/>
      <c r="AG452" s="243"/>
    </row>
    <row r="453" spans="1:33" ht="12.75" x14ac:dyDescent="0.2">
      <c r="A453" s="264"/>
      <c r="B453" s="264"/>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243"/>
      <c r="AC453" s="243"/>
      <c r="AD453" s="243"/>
      <c r="AE453" s="243"/>
      <c r="AF453" s="243"/>
      <c r="AG453" s="243"/>
    </row>
    <row r="454" spans="1:33" ht="12.75" x14ac:dyDescent="0.2">
      <c r="A454" s="264"/>
      <c r="B454" s="264"/>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243"/>
      <c r="AC454" s="243"/>
      <c r="AD454" s="243"/>
      <c r="AE454" s="243"/>
      <c r="AF454" s="243"/>
      <c r="AG454" s="243"/>
    </row>
    <row r="455" spans="1:33" ht="12.75" x14ac:dyDescent="0.2">
      <c r="A455" s="264"/>
      <c r="B455" s="264"/>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243"/>
      <c r="AC455" s="243"/>
      <c r="AD455" s="243"/>
      <c r="AE455" s="243"/>
      <c r="AF455" s="243"/>
      <c r="AG455" s="243"/>
    </row>
    <row r="456" spans="1:33" ht="12.75" x14ac:dyDescent="0.2">
      <c r="A456" s="264"/>
      <c r="B456" s="264"/>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243"/>
      <c r="AC456" s="243"/>
      <c r="AD456" s="243"/>
      <c r="AE456" s="243"/>
      <c r="AF456" s="243"/>
      <c r="AG456" s="243"/>
    </row>
    <row r="457" spans="1:33" ht="12.75" x14ac:dyDescent="0.2">
      <c r="A457" s="264"/>
      <c r="B457" s="264"/>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243"/>
      <c r="AC457" s="243"/>
      <c r="AD457" s="243"/>
      <c r="AE457" s="243"/>
      <c r="AF457" s="243"/>
      <c r="AG457" s="243"/>
    </row>
    <row r="458" spans="1:33" ht="12.75" x14ac:dyDescent="0.2">
      <c r="A458" s="264"/>
      <c r="B458" s="264"/>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243"/>
      <c r="AC458" s="243"/>
      <c r="AD458" s="243"/>
      <c r="AE458" s="243"/>
      <c r="AF458" s="243"/>
      <c r="AG458" s="243"/>
    </row>
    <row r="459" spans="1:33" ht="12.75" x14ac:dyDescent="0.2">
      <c r="A459" s="264"/>
      <c r="B459" s="264"/>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243"/>
      <c r="AC459" s="243"/>
      <c r="AD459" s="243"/>
      <c r="AE459" s="243"/>
      <c r="AF459" s="243"/>
      <c r="AG459" s="243"/>
    </row>
    <row r="460" spans="1:33" ht="12.75" x14ac:dyDescent="0.2">
      <c r="A460" s="264"/>
      <c r="B460" s="264"/>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243"/>
      <c r="AC460" s="243"/>
      <c r="AD460" s="243"/>
      <c r="AE460" s="243"/>
      <c r="AF460" s="243"/>
      <c r="AG460" s="243"/>
    </row>
    <row r="461" spans="1:33" ht="12.75" x14ac:dyDescent="0.2">
      <c r="A461" s="264"/>
      <c r="B461" s="264"/>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243"/>
      <c r="AC461" s="243"/>
      <c r="AD461" s="243"/>
      <c r="AE461" s="243"/>
      <c r="AF461" s="243"/>
      <c r="AG461" s="243"/>
    </row>
    <row r="462" spans="1:33" ht="12.75" x14ac:dyDescent="0.2">
      <c r="A462" s="264"/>
      <c r="B462" s="264"/>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243"/>
      <c r="AC462" s="243"/>
      <c r="AD462" s="243"/>
      <c r="AE462" s="243"/>
      <c r="AF462" s="243"/>
      <c r="AG462" s="243"/>
    </row>
    <row r="463" spans="1:33" ht="12.75" x14ac:dyDescent="0.2">
      <c r="A463" s="264"/>
      <c r="B463" s="264"/>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243"/>
      <c r="AC463" s="243"/>
      <c r="AD463" s="243"/>
      <c r="AE463" s="243"/>
      <c r="AF463" s="243"/>
      <c r="AG463" s="243"/>
    </row>
    <row r="464" spans="1:33" ht="12.75" x14ac:dyDescent="0.2">
      <c r="A464" s="264"/>
      <c r="B464" s="264"/>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243"/>
      <c r="AC464" s="243"/>
      <c r="AD464" s="243"/>
      <c r="AE464" s="243"/>
      <c r="AF464" s="243"/>
      <c r="AG464" s="243"/>
    </row>
    <row r="465" spans="1:33" ht="12.75" x14ac:dyDescent="0.2">
      <c r="A465" s="264"/>
      <c r="B465" s="264"/>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243"/>
      <c r="AC465" s="243"/>
      <c r="AD465" s="243"/>
      <c r="AE465" s="243"/>
      <c r="AF465" s="243"/>
      <c r="AG465" s="243"/>
    </row>
    <row r="466" spans="1:33" ht="12.75" x14ac:dyDescent="0.2">
      <c r="A466" s="264"/>
      <c r="B466" s="264"/>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243"/>
      <c r="AC466" s="243"/>
      <c r="AD466" s="243"/>
      <c r="AE466" s="243"/>
      <c r="AF466" s="243"/>
      <c r="AG466" s="243"/>
    </row>
    <row r="467" spans="1:33" ht="12.75" x14ac:dyDescent="0.2">
      <c r="A467" s="264"/>
      <c r="B467" s="264"/>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243"/>
      <c r="AC467" s="243"/>
      <c r="AD467" s="243"/>
      <c r="AE467" s="243"/>
      <c r="AF467" s="243"/>
      <c r="AG467" s="243"/>
    </row>
    <row r="468" spans="1:33" ht="12.75" x14ac:dyDescent="0.2">
      <c r="A468" s="264"/>
      <c r="B468" s="264"/>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243"/>
      <c r="AC468" s="243"/>
      <c r="AD468" s="243"/>
      <c r="AE468" s="243"/>
      <c r="AF468" s="243"/>
      <c r="AG468" s="243"/>
    </row>
    <row r="469" spans="1:33" ht="12.75" x14ac:dyDescent="0.2">
      <c r="A469" s="264"/>
      <c r="B469" s="264"/>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243"/>
      <c r="AC469" s="243"/>
      <c r="AD469" s="243"/>
      <c r="AE469" s="243"/>
      <c r="AF469" s="243"/>
      <c r="AG469" s="243"/>
    </row>
    <row r="470" spans="1:33" ht="12.75" x14ac:dyDescent="0.2">
      <c r="A470" s="264"/>
      <c r="B470" s="264"/>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243"/>
      <c r="AC470" s="243"/>
      <c r="AD470" s="243"/>
      <c r="AE470" s="243"/>
      <c r="AF470" s="243"/>
      <c r="AG470" s="243"/>
    </row>
    <row r="471" spans="1:33" ht="12.75" x14ac:dyDescent="0.2">
      <c r="A471" s="264"/>
      <c r="B471" s="264"/>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243"/>
      <c r="AC471" s="243"/>
      <c r="AD471" s="243"/>
      <c r="AE471" s="243"/>
      <c r="AF471" s="243"/>
      <c r="AG471" s="243"/>
    </row>
    <row r="472" spans="1:33" ht="12.75" x14ac:dyDescent="0.2">
      <c r="A472" s="264"/>
      <c r="B472" s="264"/>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243"/>
      <c r="AC472" s="243"/>
      <c r="AD472" s="243"/>
      <c r="AE472" s="243"/>
      <c r="AF472" s="243"/>
      <c r="AG472" s="243"/>
    </row>
    <row r="473" spans="1:33" ht="12.75" x14ac:dyDescent="0.2">
      <c r="A473" s="264"/>
      <c r="B473" s="264"/>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243"/>
      <c r="AC473" s="243"/>
      <c r="AD473" s="243"/>
      <c r="AE473" s="243"/>
      <c r="AF473" s="243"/>
      <c r="AG473" s="243"/>
    </row>
    <row r="474" spans="1:33" ht="12.75" x14ac:dyDescent="0.2">
      <c r="A474" s="264"/>
      <c r="B474" s="264"/>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243"/>
      <c r="AC474" s="243"/>
      <c r="AD474" s="243"/>
      <c r="AE474" s="243"/>
      <c r="AF474" s="243"/>
      <c r="AG474" s="243"/>
    </row>
    <row r="475" spans="1:33" ht="12.75" x14ac:dyDescent="0.2">
      <c r="A475" s="264"/>
      <c r="B475" s="264"/>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243"/>
      <c r="AC475" s="243"/>
      <c r="AD475" s="243"/>
      <c r="AE475" s="243"/>
      <c r="AF475" s="243"/>
      <c r="AG475" s="243"/>
    </row>
    <row r="476" spans="1:33" ht="12.75" x14ac:dyDescent="0.2">
      <c r="A476" s="264"/>
      <c r="B476" s="264"/>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243"/>
      <c r="AC476" s="243"/>
      <c r="AD476" s="243"/>
      <c r="AE476" s="243"/>
      <c r="AF476" s="243"/>
      <c r="AG476" s="243"/>
    </row>
    <row r="477" spans="1:33" ht="12.75" x14ac:dyDescent="0.2">
      <c r="A477" s="264"/>
      <c r="B477" s="264"/>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243"/>
      <c r="AC477" s="243"/>
      <c r="AD477" s="243"/>
      <c r="AE477" s="243"/>
      <c r="AF477" s="243"/>
      <c r="AG477" s="243"/>
    </row>
    <row r="478" spans="1:33" ht="12.75" x14ac:dyDescent="0.2">
      <c r="A478" s="264"/>
      <c r="B478" s="264"/>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243"/>
      <c r="AC478" s="243"/>
      <c r="AD478" s="243"/>
      <c r="AE478" s="243"/>
      <c r="AF478" s="243"/>
      <c r="AG478" s="243"/>
    </row>
    <row r="479" spans="1:33" ht="12.75" x14ac:dyDescent="0.2">
      <c r="A479" s="264"/>
      <c r="B479" s="264"/>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243"/>
      <c r="AC479" s="243"/>
      <c r="AD479" s="243"/>
      <c r="AE479" s="243"/>
      <c r="AF479" s="243"/>
      <c r="AG479" s="243"/>
    </row>
    <row r="480" spans="1:33" ht="12.75" x14ac:dyDescent="0.2">
      <c r="A480" s="264"/>
      <c r="B480" s="264"/>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243"/>
      <c r="AC480" s="243"/>
      <c r="AD480" s="243"/>
      <c r="AE480" s="243"/>
      <c r="AF480" s="243"/>
      <c r="AG480" s="243"/>
    </row>
    <row r="481" spans="1:33" ht="12.75" x14ac:dyDescent="0.2">
      <c r="A481" s="264"/>
      <c r="B481" s="264"/>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243"/>
      <c r="AC481" s="243"/>
      <c r="AD481" s="243"/>
      <c r="AE481" s="243"/>
      <c r="AF481" s="243"/>
      <c r="AG481" s="243"/>
    </row>
    <row r="482" spans="1:33" ht="12.75" x14ac:dyDescent="0.2">
      <c r="A482" s="264"/>
      <c r="B482" s="264"/>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243"/>
      <c r="AC482" s="243"/>
      <c r="AD482" s="243"/>
      <c r="AE482" s="243"/>
      <c r="AF482" s="243"/>
      <c r="AG482" s="243"/>
    </row>
    <row r="483" spans="1:33" ht="12.75" x14ac:dyDescent="0.2">
      <c r="A483" s="264"/>
      <c r="B483" s="264"/>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243"/>
      <c r="AC483" s="243"/>
      <c r="AD483" s="243"/>
      <c r="AE483" s="243"/>
      <c r="AF483" s="243"/>
      <c r="AG483" s="243"/>
    </row>
    <row r="484" spans="1:33" ht="12.75" x14ac:dyDescent="0.2">
      <c r="A484" s="264"/>
      <c r="B484" s="264"/>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243"/>
      <c r="AC484" s="243"/>
      <c r="AD484" s="243"/>
      <c r="AE484" s="243"/>
      <c r="AF484" s="243"/>
      <c r="AG484" s="243"/>
    </row>
    <row r="485" spans="1:33" ht="12.75" x14ac:dyDescent="0.2">
      <c r="A485" s="264"/>
      <c r="B485" s="264"/>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243"/>
      <c r="AC485" s="243"/>
      <c r="AD485" s="243"/>
      <c r="AE485" s="243"/>
      <c r="AF485" s="243"/>
      <c r="AG485" s="243"/>
    </row>
    <row r="486" spans="1:33" ht="12.75" x14ac:dyDescent="0.2">
      <c r="A486" s="264"/>
      <c r="B486" s="264"/>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243"/>
      <c r="AC486" s="243"/>
      <c r="AD486" s="243"/>
      <c r="AE486" s="243"/>
      <c r="AF486" s="243"/>
      <c r="AG486" s="243"/>
    </row>
    <row r="487" spans="1:33" ht="12.75" x14ac:dyDescent="0.2">
      <c r="A487" s="264"/>
      <c r="B487" s="264"/>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243"/>
      <c r="AC487" s="243"/>
      <c r="AD487" s="243"/>
      <c r="AE487" s="243"/>
      <c r="AF487" s="243"/>
      <c r="AG487" s="243"/>
    </row>
    <row r="488" spans="1:33" ht="12.75" x14ac:dyDescent="0.2">
      <c r="A488" s="264"/>
      <c r="B488" s="264"/>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243"/>
      <c r="AC488" s="243"/>
      <c r="AD488" s="243"/>
      <c r="AE488" s="243"/>
      <c r="AF488" s="243"/>
      <c r="AG488" s="243"/>
    </row>
    <row r="489" spans="1:33" ht="12.75" x14ac:dyDescent="0.2">
      <c r="A489" s="264"/>
      <c r="B489" s="264"/>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243"/>
      <c r="AC489" s="243"/>
      <c r="AD489" s="243"/>
      <c r="AE489" s="243"/>
      <c r="AF489" s="243"/>
      <c r="AG489" s="243"/>
    </row>
    <row r="490" spans="1:33" ht="12.75" x14ac:dyDescent="0.2">
      <c r="A490" s="264"/>
      <c r="B490" s="264"/>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243"/>
      <c r="AC490" s="243"/>
      <c r="AD490" s="243"/>
      <c r="AE490" s="243"/>
      <c r="AF490" s="243"/>
      <c r="AG490" s="243"/>
    </row>
    <row r="491" spans="1:33" ht="12.75" x14ac:dyDescent="0.2">
      <c r="A491" s="264"/>
      <c r="B491" s="264"/>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243"/>
      <c r="AC491" s="243"/>
      <c r="AD491" s="243"/>
      <c r="AE491" s="243"/>
      <c r="AF491" s="243"/>
      <c r="AG491" s="243"/>
    </row>
    <row r="492" spans="1:33" ht="12.75" x14ac:dyDescent="0.2">
      <c r="A492" s="264"/>
      <c r="B492" s="264"/>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243"/>
      <c r="AC492" s="243"/>
      <c r="AD492" s="243"/>
      <c r="AE492" s="243"/>
      <c r="AF492" s="243"/>
      <c r="AG492" s="243"/>
    </row>
    <row r="493" spans="1:33" ht="12.75" x14ac:dyDescent="0.2">
      <c r="A493" s="264"/>
      <c r="B493" s="264"/>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243"/>
      <c r="AC493" s="243"/>
      <c r="AD493" s="243"/>
      <c r="AE493" s="243"/>
      <c r="AF493" s="243"/>
      <c r="AG493" s="243"/>
    </row>
    <row r="494" spans="1:33" ht="12.75" x14ac:dyDescent="0.2">
      <c r="A494" s="264"/>
      <c r="B494" s="264"/>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243"/>
      <c r="AC494" s="243"/>
      <c r="AD494" s="243"/>
      <c r="AE494" s="243"/>
      <c r="AF494" s="243"/>
      <c r="AG494" s="243"/>
    </row>
    <row r="495" spans="1:33" ht="12.75" x14ac:dyDescent="0.2">
      <c r="A495" s="264"/>
      <c r="B495" s="264"/>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243"/>
      <c r="AC495" s="243"/>
      <c r="AD495" s="243"/>
      <c r="AE495" s="243"/>
      <c r="AF495" s="243"/>
      <c r="AG495" s="243"/>
    </row>
    <row r="496" spans="1:33" ht="12.75" x14ac:dyDescent="0.2">
      <c r="A496" s="264"/>
      <c r="B496" s="264"/>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243"/>
      <c r="AC496" s="243"/>
      <c r="AD496" s="243"/>
      <c r="AE496" s="243"/>
      <c r="AF496" s="243"/>
      <c r="AG496" s="243"/>
    </row>
    <row r="497" spans="1:33" ht="12.75" x14ac:dyDescent="0.2">
      <c r="A497" s="264"/>
      <c r="B497" s="264"/>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243"/>
      <c r="AC497" s="243"/>
      <c r="AD497" s="243"/>
      <c r="AE497" s="243"/>
      <c r="AF497" s="243"/>
      <c r="AG497" s="243"/>
    </row>
    <row r="498" spans="1:33" ht="12.75" x14ac:dyDescent="0.2">
      <c r="A498" s="264"/>
      <c r="B498" s="264"/>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243"/>
      <c r="AC498" s="243"/>
      <c r="AD498" s="243"/>
      <c r="AE498" s="243"/>
      <c r="AF498" s="243"/>
      <c r="AG498" s="243"/>
    </row>
    <row r="499" spans="1:33" ht="12.75" x14ac:dyDescent="0.2">
      <c r="A499" s="264"/>
      <c r="B499" s="264"/>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243"/>
      <c r="AC499" s="243"/>
      <c r="AD499" s="243"/>
      <c r="AE499" s="243"/>
      <c r="AF499" s="243"/>
      <c r="AG499" s="243"/>
    </row>
    <row r="500" spans="1:33" ht="12.75" x14ac:dyDescent="0.2">
      <c r="A500" s="264"/>
      <c r="B500" s="264"/>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243"/>
      <c r="AC500" s="243"/>
      <c r="AD500" s="243"/>
      <c r="AE500" s="243"/>
      <c r="AF500" s="243"/>
      <c r="AG500" s="243"/>
    </row>
    <row r="501" spans="1:33" ht="12.75" x14ac:dyDescent="0.2">
      <c r="A501" s="264"/>
      <c r="B501" s="264"/>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243"/>
      <c r="AC501" s="243"/>
      <c r="AD501" s="243"/>
      <c r="AE501" s="243"/>
      <c r="AF501" s="243"/>
      <c r="AG501" s="243"/>
    </row>
    <row r="502" spans="1:33" ht="12.75" x14ac:dyDescent="0.2">
      <c r="A502" s="264"/>
      <c r="B502" s="264"/>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243"/>
      <c r="AC502" s="243"/>
      <c r="AD502" s="243"/>
      <c r="AE502" s="243"/>
      <c r="AF502" s="243"/>
      <c r="AG502" s="243"/>
    </row>
    <row r="503" spans="1:33" ht="12.75" x14ac:dyDescent="0.2">
      <c r="A503" s="264"/>
      <c r="B503" s="264"/>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243"/>
      <c r="AC503" s="243"/>
      <c r="AD503" s="243"/>
      <c r="AE503" s="243"/>
      <c r="AF503" s="243"/>
      <c r="AG503" s="243"/>
    </row>
    <row r="504" spans="1:33" ht="12.75" x14ac:dyDescent="0.2">
      <c r="A504" s="264"/>
      <c r="B504" s="264"/>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243"/>
      <c r="AC504" s="243"/>
      <c r="AD504" s="243"/>
      <c r="AE504" s="243"/>
      <c r="AF504" s="243"/>
      <c r="AG504" s="243"/>
    </row>
    <row r="505" spans="1:33" ht="12.75" x14ac:dyDescent="0.2">
      <c r="A505" s="264"/>
      <c r="B505" s="264"/>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243"/>
      <c r="AC505" s="243"/>
      <c r="AD505" s="243"/>
      <c r="AE505" s="243"/>
      <c r="AF505" s="243"/>
      <c r="AG505" s="243"/>
    </row>
    <row r="506" spans="1:33" ht="12.75" x14ac:dyDescent="0.2">
      <c r="A506" s="264"/>
      <c r="B506" s="264"/>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243"/>
      <c r="AC506" s="243"/>
      <c r="AD506" s="243"/>
      <c r="AE506" s="243"/>
      <c r="AF506" s="243"/>
      <c r="AG506" s="243"/>
    </row>
    <row r="507" spans="1:33" ht="12.75" x14ac:dyDescent="0.2">
      <c r="A507" s="264"/>
      <c r="B507" s="264"/>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243"/>
      <c r="AC507" s="243"/>
      <c r="AD507" s="243"/>
      <c r="AE507" s="243"/>
      <c r="AF507" s="243"/>
      <c r="AG507" s="243"/>
    </row>
    <row r="508" spans="1:33" ht="12.75" x14ac:dyDescent="0.2">
      <c r="A508" s="264"/>
      <c r="B508" s="264"/>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243"/>
      <c r="AC508" s="243"/>
      <c r="AD508" s="243"/>
      <c r="AE508" s="243"/>
      <c r="AF508" s="243"/>
      <c r="AG508" s="243"/>
    </row>
    <row r="509" spans="1:33" ht="12.75" x14ac:dyDescent="0.2">
      <c r="A509" s="264"/>
      <c r="B509" s="264"/>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243"/>
      <c r="AC509" s="243"/>
      <c r="AD509" s="243"/>
      <c r="AE509" s="243"/>
      <c r="AF509" s="243"/>
      <c r="AG509" s="243"/>
    </row>
    <row r="510" spans="1:33" ht="12.75" x14ac:dyDescent="0.2">
      <c r="A510" s="264"/>
      <c r="B510" s="264"/>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243"/>
      <c r="AC510" s="243"/>
      <c r="AD510" s="243"/>
      <c r="AE510" s="243"/>
      <c r="AF510" s="243"/>
      <c r="AG510" s="243"/>
    </row>
    <row r="511" spans="1:33" ht="12.75" x14ac:dyDescent="0.2">
      <c r="A511" s="264"/>
      <c r="B511" s="264"/>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243"/>
      <c r="AC511" s="243"/>
      <c r="AD511" s="243"/>
      <c r="AE511" s="243"/>
      <c r="AF511" s="243"/>
      <c r="AG511" s="243"/>
    </row>
    <row r="512" spans="1:33" ht="12.75" x14ac:dyDescent="0.2">
      <c r="A512" s="264"/>
      <c r="B512" s="264"/>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243"/>
      <c r="AC512" s="243"/>
      <c r="AD512" s="243"/>
      <c r="AE512" s="243"/>
      <c r="AF512" s="243"/>
      <c r="AG512" s="243"/>
    </row>
    <row r="513" spans="1:33" ht="12.75" x14ac:dyDescent="0.2">
      <c r="A513" s="264"/>
      <c r="B513" s="264"/>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243"/>
      <c r="AC513" s="243"/>
      <c r="AD513" s="243"/>
      <c r="AE513" s="243"/>
      <c r="AF513" s="243"/>
      <c r="AG513" s="243"/>
    </row>
    <row r="514" spans="1:33" ht="12.75" x14ac:dyDescent="0.2">
      <c r="A514" s="264"/>
      <c r="B514" s="264"/>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243"/>
      <c r="AC514" s="243"/>
      <c r="AD514" s="243"/>
      <c r="AE514" s="243"/>
      <c r="AF514" s="243"/>
      <c r="AG514" s="243"/>
    </row>
    <row r="515" spans="1:33" ht="12.75" x14ac:dyDescent="0.2">
      <c r="A515" s="264"/>
      <c r="B515" s="264"/>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243"/>
      <c r="AC515" s="243"/>
      <c r="AD515" s="243"/>
      <c r="AE515" s="243"/>
      <c r="AF515" s="243"/>
      <c r="AG515" s="243"/>
    </row>
    <row r="516" spans="1:33" ht="12.75" x14ac:dyDescent="0.2">
      <c r="A516" s="264"/>
      <c r="B516" s="264"/>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243"/>
      <c r="AC516" s="243"/>
      <c r="AD516" s="243"/>
      <c r="AE516" s="243"/>
      <c r="AF516" s="243"/>
      <c r="AG516" s="243"/>
    </row>
    <row r="517" spans="1:33" ht="12.75" x14ac:dyDescent="0.2">
      <c r="A517" s="264"/>
      <c r="B517" s="264"/>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243"/>
      <c r="AC517" s="243"/>
      <c r="AD517" s="243"/>
      <c r="AE517" s="243"/>
      <c r="AF517" s="243"/>
      <c r="AG517" s="243"/>
    </row>
    <row r="518" spans="1:33" ht="12.75" x14ac:dyDescent="0.2">
      <c r="A518" s="264"/>
      <c r="B518" s="264"/>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243"/>
      <c r="AC518" s="243"/>
      <c r="AD518" s="243"/>
      <c r="AE518" s="243"/>
      <c r="AF518" s="243"/>
      <c r="AG518" s="243"/>
    </row>
    <row r="519" spans="1:33" ht="12.75" x14ac:dyDescent="0.2">
      <c r="A519" s="264"/>
      <c r="B519" s="264"/>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243"/>
      <c r="AC519" s="243"/>
      <c r="AD519" s="243"/>
      <c r="AE519" s="243"/>
      <c r="AF519" s="243"/>
      <c r="AG519" s="243"/>
    </row>
    <row r="520" spans="1:33" ht="12.75" x14ac:dyDescent="0.2">
      <c r="A520" s="264"/>
      <c r="B520" s="264"/>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243"/>
      <c r="AC520" s="243"/>
      <c r="AD520" s="243"/>
      <c r="AE520" s="243"/>
      <c r="AF520" s="243"/>
      <c r="AG520" s="243"/>
    </row>
    <row r="521" spans="1:33" ht="12.75" x14ac:dyDescent="0.2">
      <c r="A521" s="264"/>
      <c r="B521" s="264"/>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243"/>
      <c r="AC521" s="243"/>
      <c r="AD521" s="243"/>
      <c r="AE521" s="243"/>
      <c r="AF521" s="243"/>
      <c r="AG521" s="243"/>
    </row>
    <row r="522" spans="1:33" ht="12.75" x14ac:dyDescent="0.2">
      <c r="A522" s="264"/>
      <c r="B522" s="264"/>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243"/>
      <c r="AC522" s="243"/>
      <c r="AD522" s="243"/>
      <c r="AE522" s="243"/>
      <c r="AF522" s="243"/>
      <c r="AG522" s="243"/>
    </row>
    <row r="523" spans="1:33" ht="12.75" x14ac:dyDescent="0.2">
      <c r="A523" s="264"/>
      <c r="B523" s="264"/>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243"/>
      <c r="AC523" s="243"/>
      <c r="AD523" s="243"/>
      <c r="AE523" s="243"/>
      <c r="AF523" s="243"/>
      <c r="AG523" s="243"/>
    </row>
    <row r="524" spans="1:33" ht="12.75" x14ac:dyDescent="0.2">
      <c r="A524" s="264"/>
      <c r="B524" s="264"/>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243"/>
      <c r="AC524" s="243"/>
      <c r="AD524" s="243"/>
      <c r="AE524" s="243"/>
      <c r="AF524" s="243"/>
      <c r="AG524" s="243"/>
    </row>
    <row r="525" spans="1:33" ht="12.75" x14ac:dyDescent="0.2">
      <c r="A525" s="264"/>
      <c r="B525" s="264"/>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243"/>
      <c r="AC525" s="243"/>
      <c r="AD525" s="243"/>
      <c r="AE525" s="243"/>
      <c r="AF525" s="243"/>
      <c r="AG525" s="243"/>
    </row>
    <row r="526" spans="1:33" ht="12.75" x14ac:dyDescent="0.2">
      <c r="A526" s="264"/>
      <c r="B526" s="264"/>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243"/>
      <c r="AC526" s="243"/>
      <c r="AD526" s="243"/>
      <c r="AE526" s="243"/>
      <c r="AF526" s="243"/>
      <c r="AG526" s="243"/>
    </row>
    <row r="527" spans="1:33" ht="12.75" x14ac:dyDescent="0.2">
      <c r="A527" s="264"/>
      <c r="B527" s="264"/>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243"/>
      <c r="AC527" s="243"/>
      <c r="AD527" s="243"/>
      <c r="AE527" s="243"/>
      <c r="AF527" s="243"/>
      <c r="AG527" s="243"/>
    </row>
    <row r="528" spans="1:33" ht="12.75" x14ac:dyDescent="0.2">
      <c r="A528" s="264"/>
      <c r="B528" s="264"/>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243"/>
      <c r="AC528" s="243"/>
      <c r="AD528" s="243"/>
      <c r="AE528" s="243"/>
      <c r="AF528" s="243"/>
      <c r="AG528" s="243"/>
    </row>
    <row r="529" spans="1:33" ht="12.75" x14ac:dyDescent="0.2">
      <c r="A529" s="264"/>
      <c r="B529" s="264"/>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243"/>
      <c r="AC529" s="243"/>
      <c r="AD529" s="243"/>
      <c r="AE529" s="243"/>
      <c r="AF529" s="243"/>
      <c r="AG529" s="243"/>
    </row>
    <row r="530" spans="1:33" ht="12.75" x14ac:dyDescent="0.2">
      <c r="A530" s="264"/>
      <c r="B530" s="264"/>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243"/>
      <c r="AC530" s="243"/>
      <c r="AD530" s="243"/>
      <c r="AE530" s="243"/>
      <c r="AF530" s="243"/>
      <c r="AG530" s="243"/>
    </row>
    <row r="531" spans="1:33" ht="12.75" x14ac:dyDescent="0.2">
      <c r="A531" s="264"/>
      <c r="B531" s="264"/>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243"/>
      <c r="AC531" s="243"/>
      <c r="AD531" s="243"/>
      <c r="AE531" s="243"/>
      <c r="AF531" s="243"/>
      <c r="AG531" s="243"/>
    </row>
    <row r="532" spans="1:33" ht="12.75" x14ac:dyDescent="0.2">
      <c r="A532" s="264"/>
      <c r="B532" s="264"/>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243"/>
      <c r="AC532" s="243"/>
      <c r="AD532" s="243"/>
      <c r="AE532" s="243"/>
      <c r="AF532" s="243"/>
      <c r="AG532" s="243"/>
    </row>
    <row r="533" spans="1:33" ht="12.75" x14ac:dyDescent="0.2">
      <c r="A533" s="264"/>
      <c r="B533" s="264"/>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243"/>
      <c r="AC533" s="243"/>
      <c r="AD533" s="243"/>
      <c r="AE533" s="243"/>
      <c r="AF533" s="243"/>
      <c r="AG533" s="243"/>
    </row>
    <row r="534" spans="1:33" ht="12.75" x14ac:dyDescent="0.2">
      <c r="A534" s="264"/>
      <c r="B534" s="264"/>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243"/>
      <c r="AC534" s="243"/>
      <c r="AD534" s="243"/>
      <c r="AE534" s="243"/>
      <c r="AF534" s="243"/>
      <c r="AG534" s="243"/>
    </row>
    <row r="535" spans="1:33" ht="12.75" x14ac:dyDescent="0.2">
      <c r="A535" s="264"/>
      <c r="B535" s="264"/>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243"/>
      <c r="AC535" s="243"/>
      <c r="AD535" s="243"/>
      <c r="AE535" s="243"/>
      <c r="AF535" s="243"/>
      <c r="AG535" s="243"/>
    </row>
    <row r="536" spans="1:33" ht="12.75" x14ac:dyDescent="0.2">
      <c r="A536" s="264"/>
      <c r="B536" s="264"/>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243"/>
      <c r="AC536" s="243"/>
      <c r="AD536" s="243"/>
      <c r="AE536" s="243"/>
      <c r="AF536" s="243"/>
      <c r="AG536" s="243"/>
    </row>
    <row r="537" spans="1:33" ht="12.75" x14ac:dyDescent="0.2">
      <c r="A537" s="264"/>
      <c r="B537" s="264"/>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243"/>
      <c r="AC537" s="243"/>
      <c r="AD537" s="243"/>
      <c r="AE537" s="243"/>
      <c r="AF537" s="243"/>
      <c r="AG537" s="243"/>
    </row>
    <row r="538" spans="1:33" ht="12.75" x14ac:dyDescent="0.2">
      <c r="A538" s="264"/>
      <c r="B538" s="264"/>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243"/>
      <c r="AC538" s="243"/>
      <c r="AD538" s="243"/>
      <c r="AE538" s="243"/>
      <c r="AF538" s="243"/>
      <c r="AG538" s="243"/>
    </row>
    <row r="539" spans="1:33" ht="12.75" x14ac:dyDescent="0.2">
      <c r="A539" s="264"/>
      <c r="B539" s="264"/>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243"/>
      <c r="AC539" s="243"/>
      <c r="AD539" s="243"/>
      <c r="AE539" s="243"/>
      <c r="AF539" s="243"/>
      <c r="AG539" s="243"/>
    </row>
    <row r="540" spans="1:33" ht="12.75" x14ac:dyDescent="0.2">
      <c r="A540" s="264"/>
      <c r="B540" s="264"/>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243"/>
      <c r="AC540" s="243"/>
      <c r="AD540" s="243"/>
      <c r="AE540" s="243"/>
      <c r="AF540" s="243"/>
      <c r="AG540" s="243"/>
    </row>
    <row r="541" spans="1:33" ht="12.75" x14ac:dyDescent="0.2">
      <c r="A541" s="264"/>
      <c r="B541" s="264"/>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243"/>
      <c r="AC541" s="243"/>
      <c r="AD541" s="243"/>
      <c r="AE541" s="243"/>
      <c r="AF541" s="243"/>
      <c r="AG541" s="243"/>
    </row>
    <row r="542" spans="1:33" ht="12.75" x14ac:dyDescent="0.2">
      <c r="A542" s="264"/>
      <c r="B542" s="264"/>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243"/>
      <c r="AC542" s="243"/>
      <c r="AD542" s="243"/>
      <c r="AE542" s="243"/>
      <c r="AF542" s="243"/>
      <c r="AG542" s="243"/>
    </row>
    <row r="543" spans="1:33" ht="12.75" x14ac:dyDescent="0.2">
      <c r="A543" s="264"/>
      <c r="B543" s="264"/>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243"/>
      <c r="AC543" s="243"/>
      <c r="AD543" s="243"/>
      <c r="AE543" s="243"/>
      <c r="AF543" s="243"/>
      <c r="AG543" s="243"/>
    </row>
    <row r="544" spans="1:33" ht="12.75" x14ac:dyDescent="0.2">
      <c r="A544" s="264"/>
      <c r="B544" s="264"/>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243"/>
      <c r="AC544" s="243"/>
      <c r="AD544" s="243"/>
      <c r="AE544" s="243"/>
      <c r="AF544" s="243"/>
      <c r="AG544" s="243"/>
    </row>
    <row r="545" spans="1:33" ht="12.75" x14ac:dyDescent="0.2">
      <c r="A545" s="264"/>
      <c r="B545" s="264"/>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243"/>
      <c r="AC545" s="243"/>
      <c r="AD545" s="243"/>
      <c r="AE545" s="243"/>
      <c r="AF545" s="243"/>
      <c r="AG545" s="243"/>
    </row>
    <row r="546" spans="1:33" ht="12.75" x14ac:dyDescent="0.2">
      <c r="A546" s="264"/>
      <c r="B546" s="264"/>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243"/>
      <c r="AC546" s="243"/>
      <c r="AD546" s="243"/>
      <c r="AE546" s="243"/>
      <c r="AF546" s="243"/>
      <c r="AG546" s="243"/>
    </row>
    <row r="547" spans="1:33" ht="12.75" x14ac:dyDescent="0.2">
      <c r="A547" s="264"/>
      <c r="B547" s="264"/>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243"/>
      <c r="AC547" s="243"/>
      <c r="AD547" s="243"/>
      <c r="AE547" s="243"/>
      <c r="AF547" s="243"/>
      <c r="AG547" s="243"/>
    </row>
    <row r="548" spans="1:33" ht="12.75" x14ac:dyDescent="0.2">
      <c r="A548" s="264"/>
      <c r="B548" s="264"/>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243"/>
      <c r="AC548" s="243"/>
      <c r="AD548" s="243"/>
      <c r="AE548" s="243"/>
      <c r="AF548" s="243"/>
      <c r="AG548" s="243"/>
    </row>
    <row r="549" spans="1:33" ht="12.75" x14ac:dyDescent="0.2">
      <c r="A549" s="264"/>
      <c r="B549" s="264"/>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243"/>
      <c r="AC549" s="243"/>
      <c r="AD549" s="243"/>
      <c r="AE549" s="243"/>
      <c r="AF549" s="243"/>
      <c r="AG549" s="243"/>
    </row>
    <row r="550" spans="1:33" ht="12.75" x14ac:dyDescent="0.2">
      <c r="A550" s="264"/>
      <c r="B550" s="264"/>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243"/>
      <c r="AC550" s="243"/>
      <c r="AD550" s="243"/>
      <c r="AE550" s="243"/>
      <c r="AF550" s="243"/>
      <c r="AG550" s="243"/>
    </row>
    <row r="551" spans="1:33" ht="12.75" x14ac:dyDescent="0.2">
      <c r="A551" s="264"/>
      <c r="B551" s="264"/>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243"/>
      <c r="AC551" s="243"/>
      <c r="AD551" s="243"/>
      <c r="AE551" s="243"/>
      <c r="AF551" s="243"/>
      <c r="AG551" s="243"/>
    </row>
    <row r="552" spans="1:33" ht="12.75" x14ac:dyDescent="0.2">
      <c r="A552" s="264"/>
      <c r="B552" s="264"/>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243"/>
      <c r="AC552" s="243"/>
      <c r="AD552" s="243"/>
      <c r="AE552" s="243"/>
      <c r="AF552" s="243"/>
      <c r="AG552" s="243"/>
    </row>
    <row r="553" spans="1:33" ht="12.75" x14ac:dyDescent="0.2">
      <c r="A553" s="264"/>
      <c r="B553" s="264"/>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243"/>
      <c r="AC553" s="243"/>
      <c r="AD553" s="243"/>
      <c r="AE553" s="243"/>
      <c r="AF553" s="243"/>
      <c r="AG553" s="243"/>
    </row>
    <row r="554" spans="1:33" ht="12.75" x14ac:dyDescent="0.2">
      <c r="A554" s="264"/>
      <c r="B554" s="264"/>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243"/>
      <c r="AC554" s="243"/>
      <c r="AD554" s="243"/>
      <c r="AE554" s="243"/>
      <c r="AF554" s="243"/>
      <c r="AG554" s="243"/>
    </row>
    <row r="555" spans="1:33" ht="12.75" x14ac:dyDescent="0.2">
      <c r="A555" s="264"/>
      <c r="B555" s="264"/>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243"/>
      <c r="AC555" s="243"/>
      <c r="AD555" s="243"/>
      <c r="AE555" s="243"/>
      <c r="AF555" s="243"/>
      <c r="AG555" s="243"/>
    </row>
    <row r="556" spans="1:33" ht="12.75" x14ac:dyDescent="0.2">
      <c r="A556" s="264"/>
      <c r="B556" s="264"/>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243"/>
      <c r="AC556" s="243"/>
      <c r="AD556" s="243"/>
      <c r="AE556" s="243"/>
      <c r="AF556" s="243"/>
      <c r="AG556" s="243"/>
    </row>
    <row r="557" spans="1:33" ht="12.75" x14ac:dyDescent="0.2">
      <c r="A557" s="264"/>
      <c r="B557" s="264"/>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243"/>
      <c r="AC557" s="243"/>
      <c r="AD557" s="243"/>
      <c r="AE557" s="243"/>
      <c r="AF557" s="243"/>
      <c r="AG557" s="243"/>
    </row>
    <row r="558" spans="1:33" ht="12.75" x14ac:dyDescent="0.2">
      <c r="A558" s="264"/>
      <c r="B558" s="264"/>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243"/>
      <c r="AC558" s="243"/>
      <c r="AD558" s="243"/>
      <c r="AE558" s="243"/>
      <c r="AF558" s="243"/>
      <c r="AG558" s="243"/>
    </row>
    <row r="559" spans="1:33" ht="12.75" x14ac:dyDescent="0.2">
      <c r="A559" s="264"/>
      <c r="B559" s="264"/>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243"/>
      <c r="AC559" s="243"/>
      <c r="AD559" s="243"/>
      <c r="AE559" s="243"/>
      <c r="AF559" s="243"/>
      <c r="AG559" s="243"/>
    </row>
    <row r="560" spans="1:33" ht="12.75" x14ac:dyDescent="0.2">
      <c r="A560" s="264"/>
      <c r="B560" s="264"/>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243"/>
      <c r="AC560" s="243"/>
      <c r="AD560" s="243"/>
      <c r="AE560" s="243"/>
      <c r="AF560" s="243"/>
      <c r="AG560" s="243"/>
    </row>
    <row r="561" spans="1:33" ht="12.75" x14ac:dyDescent="0.2">
      <c r="A561" s="264"/>
      <c r="B561" s="264"/>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243"/>
      <c r="AC561" s="243"/>
      <c r="AD561" s="243"/>
      <c r="AE561" s="243"/>
      <c r="AF561" s="243"/>
      <c r="AG561" s="243"/>
    </row>
    <row r="562" spans="1:33" ht="12.75" x14ac:dyDescent="0.2">
      <c r="A562" s="264"/>
      <c r="B562" s="264"/>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243"/>
      <c r="AC562" s="243"/>
      <c r="AD562" s="243"/>
      <c r="AE562" s="243"/>
      <c r="AF562" s="243"/>
      <c r="AG562" s="243"/>
    </row>
    <row r="563" spans="1:33" ht="12.75" x14ac:dyDescent="0.2">
      <c r="A563" s="264"/>
      <c r="B563" s="264"/>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243"/>
      <c r="AC563" s="243"/>
      <c r="AD563" s="243"/>
      <c r="AE563" s="243"/>
      <c r="AF563" s="243"/>
      <c r="AG563" s="243"/>
    </row>
    <row r="564" spans="1:33" ht="12.75" x14ac:dyDescent="0.2">
      <c r="A564" s="264"/>
      <c r="B564" s="264"/>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243"/>
      <c r="AC564" s="243"/>
      <c r="AD564" s="243"/>
      <c r="AE564" s="243"/>
      <c r="AF564" s="243"/>
      <c r="AG564" s="243"/>
    </row>
    <row r="565" spans="1:33" ht="12.75" x14ac:dyDescent="0.2">
      <c r="A565" s="264"/>
      <c r="B565" s="264"/>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243"/>
      <c r="AC565" s="243"/>
      <c r="AD565" s="243"/>
      <c r="AE565" s="243"/>
      <c r="AF565" s="243"/>
      <c r="AG565" s="243"/>
    </row>
    <row r="566" spans="1:33" ht="12.75" x14ac:dyDescent="0.2">
      <c r="A566" s="264"/>
      <c r="B566" s="264"/>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243"/>
      <c r="AC566" s="243"/>
      <c r="AD566" s="243"/>
      <c r="AE566" s="243"/>
      <c r="AF566" s="243"/>
      <c r="AG566" s="243"/>
    </row>
    <row r="567" spans="1:33" ht="12.75" x14ac:dyDescent="0.2">
      <c r="A567" s="264"/>
      <c r="B567" s="264"/>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243"/>
      <c r="AC567" s="243"/>
      <c r="AD567" s="243"/>
      <c r="AE567" s="243"/>
      <c r="AF567" s="243"/>
      <c r="AG567" s="243"/>
    </row>
    <row r="568" spans="1:33" ht="12.75" x14ac:dyDescent="0.2">
      <c r="A568" s="264"/>
      <c r="B568" s="264"/>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243"/>
      <c r="AC568" s="243"/>
      <c r="AD568" s="243"/>
      <c r="AE568" s="243"/>
      <c r="AF568" s="243"/>
      <c r="AG568" s="243"/>
    </row>
    <row r="569" spans="1:33" ht="12.75" x14ac:dyDescent="0.2">
      <c r="A569" s="264"/>
      <c r="B569" s="264"/>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243"/>
      <c r="AC569" s="243"/>
      <c r="AD569" s="243"/>
      <c r="AE569" s="243"/>
      <c r="AF569" s="243"/>
      <c r="AG569" s="243"/>
    </row>
    <row r="570" spans="1:33" ht="12.75" x14ac:dyDescent="0.2">
      <c r="A570" s="264"/>
      <c r="B570" s="264"/>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243"/>
      <c r="AC570" s="243"/>
      <c r="AD570" s="243"/>
      <c r="AE570" s="243"/>
      <c r="AF570" s="243"/>
      <c r="AG570" s="243"/>
    </row>
    <row r="571" spans="1:33" ht="12.75" x14ac:dyDescent="0.2">
      <c r="A571" s="264"/>
      <c r="B571" s="264"/>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243"/>
      <c r="AC571" s="243"/>
      <c r="AD571" s="243"/>
      <c r="AE571" s="243"/>
      <c r="AF571" s="243"/>
      <c r="AG571" s="243"/>
    </row>
    <row r="572" spans="1:33" ht="12.75" x14ac:dyDescent="0.2">
      <c r="A572" s="264"/>
      <c r="B572" s="264"/>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243"/>
      <c r="AC572" s="243"/>
      <c r="AD572" s="243"/>
      <c r="AE572" s="243"/>
      <c r="AF572" s="243"/>
      <c r="AG572" s="243"/>
    </row>
    <row r="573" spans="1:33" ht="12.75" x14ac:dyDescent="0.2">
      <c r="A573" s="264"/>
      <c r="B573" s="264"/>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243"/>
      <c r="AC573" s="243"/>
      <c r="AD573" s="243"/>
      <c r="AE573" s="243"/>
      <c r="AF573" s="243"/>
      <c r="AG573" s="243"/>
    </row>
    <row r="574" spans="1:33" ht="12.75" x14ac:dyDescent="0.2">
      <c r="A574" s="264"/>
      <c r="B574" s="264"/>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243"/>
      <c r="AC574" s="243"/>
      <c r="AD574" s="243"/>
      <c r="AE574" s="243"/>
      <c r="AF574" s="243"/>
      <c r="AG574" s="243"/>
    </row>
    <row r="575" spans="1:33" ht="12.75" x14ac:dyDescent="0.2">
      <c r="A575" s="264"/>
      <c r="B575" s="264"/>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243"/>
      <c r="AC575" s="243"/>
      <c r="AD575" s="243"/>
      <c r="AE575" s="243"/>
      <c r="AF575" s="243"/>
      <c r="AG575" s="243"/>
    </row>
    <row r="576" spans="1:33" ht="12.75" x14ac:dyDescent="0.2">
      <c r="A576" s="264"/>
      <c r="B576" s="264"/>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243"/>
      <c r="AC576" s="243"/>
      <c r="AD576" s="243"/>
      <c r="AE576" s="243"/>
      <c r="AF576" s="243"/>
      <c r="AG576" s="243"/>
    </row>
    <row r="577" spans="1:33" ht="12.75" x14ac:dyDescent="0.2">
      <c r="A577" s="264"/>
      <c r="B577" s="264"/>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243"/>
      <c r="AC577" s="243"/>
      <c r="AD577" s="243"/>
      <c r="AE577" s="243"/>
      <c r="AF577" s="243"/>
      <c r="AG577" s="243"/>
    </row>
    <row r="578" spans="1:33" ht="12.75" x14ac:dyDescent="0.2">
      <c r="A578" s="264"/>
      <c r="B578" s="264"/>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243"/>
      <c r="AC578" s="243"/>
      <c r="AD578" s="243"/>
      <c r="AE578" s="243"/>
      <c r="AF578" s="243"/>
      <c r="AG578" s="243"/>
    </row>
    <row r="579" spans="1:33" ht="12.75" x14ac:dyDescent="0.2">
      <c r="A579" s="264"/>
      <c r="B579" s="264"/>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243"/>
      <c r="AC579" s="243"/>
      <c r="AD579" s="243"/>
      <c r="AE579" s="243"/>
      <c r="AF579" s="243"/>
      <c r="AG579" s="243"/>
    </row>
    <row r="580" spans="1:33" ht="12.75" x14ac:dyDescent="0.2">
      <c r="A580" s="264"/>
      <c r="B580" s="264"/>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243"/>
      <c r="AC580" s="243"/>
      <c r="AD580" s="243"/>
      <c r="AE580" s="243"/>
      <c r="AF580" s="243"/>
      <c r="AG580" s="243"/>
    </row>
    <row r="581" spans="1:33" ht="12.75" x14ac:dyDescent="0.2">
      <c r="A581" s="264"/>
      <c r="B581" s="264"/>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243"/>
      <c r="AC581" s="243"/>
      <c r="AD581" s="243"/>
      <c r="AE581" s="243"/>
      <c r="AF581" s="243"/>
      <c r="AG581" s="243"/>
    </row>
    <row r="582" spans="1:33" ht="12.75" x14ac:dyDescent="0.2">
      <c r="A582" s="264"/>
      <c r="B582" s="264"/>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243"/>
      <c r="AC582" s="243"/>
      <c r="AD582" s="243"/>
      <c r="AE582" s="243"/>
      <c r="AF582" s="243"/>
      <c r="AG582" s="243"/>
    </row>
    <row r="583" spans="1:33" ht="12.75" x14ac:dyDescent="0.2">
      <c r="A583" s="264"/>
      <c r="B583" s="264"/>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243"/>
      <c r="AC583" s="243"/>
      <c r="AD583" s="243"/>
      <c r="AE583" s="243"/>
      <c r="AF583" s="243"/>
      <c r="AG583" s="243"/>
    </row>
    <row r="584" spans="1:33" ht="12.75" x14ac:dyDescent="0.2">
      <c r="A584" s="264"/>
      <c r="B584" s="264"/>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243"/>
      <c r="AC584" s="243"/>
      <c r="AD584" s="243"/>
      <c r="AE584" s="243"/>
      <c r="AF584" s="243"/>
      <c r="AG584" s="243"/>
    </row>
    <row r="585" spans="1:33" ht="12.75" x14ac:dyDescent="0.2">
      <c r="A585" s="264"/>
      <c r="B585" s="264"/>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243"/>
      <c r="AC585" s="243"/>
      <c r="AD585" s="243"/>
      <c r="AE585" s="243"/>
      <c r="AF585" s="243"/>
      <c r="AG585" s="243"/>
    </row>
    <row r="586" spans="1:33" ht="12.75" x14ac:dyDescent="0.2">
      <c r="A586" s="264"/>
      <c r="B586" s="264"/>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243"/>
      <c r="AC586" s="243"/>
      <c r="AD586" s="243"/>
      <c r="AE586" s="243"/>
      <c r="AF586" s="243"/>
      <c r="AG586" s="243"/>
    </row>
    <row r="587" spans="1:33" ht="12.75" x14ac:dyDescent="0.2">
      <c r="A587" s="264"/>
      <c r="B587" s="264"/>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243"/>
      <c r="AC587" s="243"/>
      <c r="AD587" s="243"/>
      <c r="AE587" s="243"/>
      <c r="AF587" s="243"/>
      <c r="AG587" s="243"/>
    </row>
    <row r="588" spans="1:33" ht="12.75" x14ac:dyDescent="0.2">
      <c r="A588" s="264"/>
      <c r="B588" s="264"/>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243"/>
      <c r="AC588" s="243"/>
      <c r="AD588" s="243"/>
      <c r="AE588" s="243"/>
      <c r="AF588" s="243"/>
      <c r="AG588" s="243"/>
    </row>
    <row r="589" spans="1:33" ht="12.75" x14ac:dyDescent="0.2">
      <c r="A589" s="264"/>
      <c r="B589" s="264"/>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243"/>
      <c r="AC589" s="243"/>
      <c r="AD589" s="243"/>
      <c r="AE589" s="243"/>
      <c r="AF589" s="243"/>
      <c r="AG589" s="243"/>
    </row>
    <row r="590" spans="1:33" ht="12.75" x14ac:dyDescent="0.2">
      <c r="A590" s="264"/>
      <c r="B590" s="264"/>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243"/>
      <c r="AC590" s="243"/>
      <c r="AD590" s="243"/>
      <c r="AE590" s="243"/>
      <c r="AF590" s="243"/>
      <c r="AG590" s="243"/>
    </row>
    <row r="591" spans="1:33" ht="12.75" x14ac:dyDescent="0.2">
      <c r="A591" s="264"/>
      <c r="B591" s="264"/>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243"/>
      <c r="AC591" s="243"/>
      <c r="AD591" s="243"/>
      <c r="AE591" s="243"/>
      <c r="AF591" s="243"/>
      <c r="AG591" s="243"/>
    </row>
    <row r="592" spans="1:33" ht="12.75" x14ac:dyDescent="0.2">
      <c r="A592" s="264"/>
      <c r="B592" s="264"/>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243"/>
      <c r="AC592" s="243"/>
      <c r="AD592" s="243"/>
      <c r="AE592" s="243"/>
      <c r="AF592" s="243"/>
      <c r="AG592" s="243"/>
    </row>
    <row r="593" spans="1:33" ht="12.75" x14ac:dyDescent="0.2">
      <c r="A593" s="264"/>
      <c r="B593" s="264"/>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243"/>
      <c r="AC593" s="243"/>
      <c r="AD593" s="243"/>
      <c r="AE593" s="243"/>
      <c r="AF593" s="243"/>
      <c r="AG593" s="243"/>
    </row>
    <row r="594" spans="1:33" ht="12.75" x14ac:dyDescent="0.2">
      <c r="A594" s="264"/>
      <c r="B594" s="264"/>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243"/>
      <c r="AC594" s="243"/>
      <c r="AD594" s="243"/>
      <c r="AE594" s="243"/>
      <c r="AF594" s="243"/>
      <c r="AG594" s="243"/>
    </row>
    <row r="595" spans="1:33" ht="12.75" x14ac:dyDescent="0.2">
      <c r="A595" s="264"/>
      <c r="B595" s="264"/>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243"/>
      <c r="AC595" s="243"/>
      <c r="AD595" s="243"/>
      <c r="AE595" s="243"/>
      <c r="AF595" s="243"/>
      <c r="AG595" s="243"/>
    </row>
    <row r="596" spans="1:33" ht="12.75" x14ac:dyDescent="0.2">
      <c r="A596" s="264"/>
      <c r="B596" s="264"/>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243"/>
      <c r="AC596" s="243"/>
      <c r="AD596" s="243"/>
      <c r="AE596" s="243"/>
      <c r="AF596" s="243"/>
      <c r="AG596" s="243"/>
    </row>
    <row r="597" spans="1:33" ht="12.75" x14ac:dyDescent="0.2">
      <c r="A597" s="264"/>
      <c r="B597" s="264"/>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243"/>
      <c r="AC597" s="243"/>
      <c r="AD597" s="243"/>
      <c r="AE597" s="243"/>
      <c r="AF597" s="243"/>
      <c r="AG597" s="243"/>
    </row>
    <row r="598" spans="1:33" ht="12.75" x14ac:dyDescent="0.2">
      <c r="A598" s="264"/>
      <c r="B598" s="264"/>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243"/>
      <c r="AC598" s="243"/>
      <c r="AD598" s="243"/>
      <c r="AE598" s="243"/>
      <c r="AF598" s="243"/>
      <c r="AG598" s="243"/>
    </row>
    <row r="599" spans="1:33" ht="12.75" x14ac:dyDescent="0.2">
      <c r="A599" s="264"/>
      <c r="B599" s="264"/>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243"/>
      <c r="AC599" s="243"/>
      <c r="AD599" s="243"/>
      <c r="AE599" s="243"/>
      <c r="AF599" s="243"/>
      <c r="AG599" s="243"/>
    </row>
    <row r="600" spans="1:33" ht="12.75" x14ac:dyDescent="0.2">
      <c r="A600" s="264"/>
      <c r="B600" s="264"/>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243"/>
      <c r="AC600" s="243"/>
      <c r="AD600" s="243"/>
      <c r="AE600" s="243"/>
      <c r="AF600" s="243"/>
      <c r="AG600" s="243"/>
    </row>
    <row r="601" spans="1:33" ht="12.75" x14ac:dyDescent="0.2">
      <c r="A601" s="264"/>
      <c r="B601" s="264"/>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243"/>
      <c r="AC601" s="243"/>
      <c r="AD601" s="243"/>
      <c r="AE601" s="243"/>
      <c r="AF601" s="243"/>
      <c r="AG601" s="243"/>
    </row>
    <row r="602" spans="1:33" ht="12.75" x14ac:dyDescent="0.2">
      <c r="A602" s="264"/>
      <c r="B602" s="264"/>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243"/>
      <c r="AC602" s="243"/>
      <c r="AD602" s="243"/>
      <c r="AE602" s="243"/>
      <c r="AF602" s="243"/>
      <c r="AG602" s="243"/>
    </row>
    <row r="603" spans="1:33" ht="12.75" x14ac:dyDescent="0.2">
      <c r="A603" s="264"/>
      <c r="B603" s="264"/>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243"/>
      <c r="AC603" s="243"/>
      <c r="AD603" s="243"/>
      <c r="AE603" s="243"/>
      <c r="AF603" s="243"/>
      <c r="AG603" s="243"/>
    </row>
    <row r="604" spans="1:33" ht="12.75" x14ac:dyDescent="0.2">
      <c r="A604" s="264"/>
      <c r="B604" s="264"/>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243"/>
      <c r="AC604" s="243"/>
      <c r="AD604" s="243"/>
      <c r="AE604" s="243"/>
      <c r="AF604" s="243"/>
      <c r="AG604" s="243"/>
    </row>
    <row r="605" spans="1:33" ht="12.75" x14ac:dyDescent="0.2">
      <c r="A605" s="264"/>
      <c r="B605" s="264"/>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243"/>
      <c r="AC605" s="243"/>
      <c r="AD605" s="243"/>
      <c r="AE605" s="243"/>
      <c r="AF605" s="243"/>
      <c r="AG605" s="243"/>
    </row>
    <row r="606" spans="1:33" ht="12.75" x14ac:dyDescent="0.2">
      <c r="A606" s="264"/>
      <c r="B606" s="264"/>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243"/>
      <c r="AC606" s="243"/>
      <c r="AD606" s="243"/>
      <c r="AE606" s="243"/>
      <c r="AF606" s="243"/>
      <c r="AG606" s="243"/>
    </row>
    <row r="607" spans="1:33" ht="12.75" x14ac:dyDescent="0.2">
      <c r="A607" s="264"/>
      <c r="B607" s="264"/>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243"/>
      <c r="AC607" s="243"/>
      <c r="AD607" s="243"/>
      <c r="AE607" s="243"/>
      <c r="AF607" s="243"/>
      <c r="AG607" s="243"/>
    </row>
    <row r="608" spans="1:33" ht="12.75" x14ac:dyDescent="0.2">
      <c r="A608" s="264"/>
      <c r="B608" s="264"/>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243"/>
      <c r="AC608" s="243"/>
      <c r="AD608" s="243"/>
      <c r="AE608" s="243"/>
      <c r="AF608" s="243"/>
      <c r="AG608" s="243"/>
    </row>
    <row r="609" spans="1:33" ht="12.75" x14ac:dyDescent="0.2">
      <c r="A609" s="264"/>
      <c r="B609" s="264"/>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243"/>
      <c r="AC609" s="243"/>
      <c r="AD609" s="243"/>
      <c r="AE609" s="243"/>
      <c r="AF609" s="243"/>
      <c r="AG609" s="243"/>
    </row>
    <row r="610" spans="1:33" ht="12.75" x14ac:dyDescent="0.2">
      <c r="A610" s="264"/>
      <c r="B610" s="264"/>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243"/>
      <c r="AC610" s="243"/>
      <c r="AD610" s="243"/>
      <c r="AE610" s="243"/>
      <c r="AF610" s="243"/>
      <c r="AG610" s="243"/>
    </row>
    <row r="611" spans="1:33" ht="12.75" x14ac:dyDescent="0.2">
      <c r="A611" s="264"/>
      <c r="B611" s="264"/>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243"/>
      <c r="AC611" s="243"/>
      <c r="AD611" s="243"/>
      <c r="AE611" s="243"/>
      <c r="AF611" s="243"/>
      <c r="AG611" s="243"/>
    </row>
    <row r="612" spans="1:33" ht="12.75" x14ac:dyDescent="0.2">
      <c r="A612" s="264"/>
      <c r="B612" s="264"/>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243"/>
      <c r="AC612" s="243"/>
      <c r="AD612" s="243"/>
      <c r="AE612" s="243"/>
      <c r="AF612" s="243"/>
      <c r="AG612" s="243"/>
    </row>
    <row r="613" spans="1:33" ht="12.75" x14ac:dyDescent="0.2">
      <c r="A613" s="264"/>
      <c r="B613" s="264"/>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243"/>
      <c r="AC613" s="243"/>
      <c r="AD613" s="243"/>
      <c r="AE613" s="243"/>
      <c r="AF613" s="243"/>
      <c r="AG613" s="243"/>
    </row>
    <row r="614" spans="1:33" ht="12.75" x14ac:dyDescent="0.2">
      <c r="A614" s="264"/>
      <c r="B614" s="264"/>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243"/>
      <c r="AC614" s="243"/>
      <c r="AD614" s="243"/>
      <c r="AE614" s="243"/>
      <c r="AF614" s="243"/>
      <c r="AG614" s="243"/>
    </row>
    <row r="615" spans="1:33" ht="12.75" x14ac:dyDescent="0.2">
      <c r="A615" s="264"/>
      <c r="B615" s="264"/>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243"/>
      <c r="AC615" s="243"/>
      <c r="AD615" s="243"/>
      <c r="AE615" s="243"/>
      <c r="AF615" s="243"/>
      <c r="AG615" s="243"/>
    </row>
    <row r="616" spans="1:33" ht="12.75" x14ac:dyDescent="0.2">
      <c r="A616" s="264"/>
      <c r="B616" s="264"/>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243"/>
      <c r="AC616" s="243"/>
      <c r="AD616" s="243"/>
      <c r="AE616" s="243"/>
      <c r="AF616" s="243"/>
      <c r="AG616" s="243"/>
    </row>
    <row r="617" spans="1:33" ht="12.75" x14ac:dyDescent="0.2">
      <c r="A617" s="264"/>
      <c r="B617" s="264"/>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243"/>
      <c r="AC617" s="243"/>
      <c r="AD617" s="243"/>
      <c r="AE617" s="243"/>
      <c r="AF617" s="243"/>
      <c r="AG617" s="243"/>
    </row>
    <row r="618" spans="1:33" ht="12.75" x14ac:dyDescent="0.2">
      <c r="A618" s="264"/>
      <c r="B618" s="264"/>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243"/>
      <c r="AC618" s="243"/>
      <c r="AD618" s="243"/>
      <c r="AE618" s="243"/>
      <c r="AF618" s="243"/>
      <c r="AG618" s="243"/>
    </row>
    <row r="619" spans="1:33" ht="12.75" x14ac:dyDescent="0.2">
      <c r="A619" s="264"/>
      <c r="B619" s="264"/>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243"/>
      <c r="AC619" s="243"/>
      <c r="AD619" s="243"/>
      <c r="AE619" s="243"/>
      <c r="AF619" s="243"/>
      <c r="AG619" s="243"/>
    </row>
    <row r="620" spans="1:33" ht="12.75" x14ac:dyDescent="0.2">
      <c r="A620" s="264"/>
      <c r="B620" s="264"/>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243"/>
      <c r="AC620" s="243"/>
      <c r="AD620" s="243"/>
      <c r="AE620" s="243"/>
      <c r="AF620" s="243"/>
      <c r="AG620" s="243"/>
    </row>
    <row r="621" spans="1:33" ht="12.75" x14ac:dyDescent="0.2">
      <c r="A621" s="264"/>
      <c r="B621" s="264"/>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243"/>
      <c r="AC621" s="243"/>
      <c r="AD621" s="243"/>
      <c r="AE621" s="243"/>
      <c r="AF621" s="243"/>
      <c r="AG621" s="243"/>
    </row>
    <row r="622" spans="1:33" ht="12.75" x14ac:dyDescent="0.2">
      <c r="A622" s="264"/>
      <c r="B622" s="264"/>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243"/>
      <c r="AC622" s="243"/>
      <c r="AD622" s="243"/>
      <c r="AE622" s="243"/>
      <c r="AF622" s="243"/>
      <c r="AG622" s="243"/>
    </row>
    <row r="623" spans="1:33" ht="12.75" x14ac:dyDescent="0.2">
      <c r="A623" s="264"/>
      <c r="B623" s="264"/>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243"/>
      <c r="AC623" s="243"/>
      <c r="AD623" s="243"/>
      <c r="AE623" s="243"/>
      <c r="AF623" s="243"/>
      <c r="AG623" s="243"/>
    </row>
    <row r="624" spans="1:33" ht="12.75" x14ac:dyDescent="0.2">
      <c r="A624" s="264"/>
      <c r="B624" s="264"/>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243"/>
      <c r="AC624" s="243"/>
      <c r="AD624" s="243"/>
      <c r="AE624" s="243"/>
      <c r="AF624" s="243"/>
      <c r="AG624" s="243"/>
    </row>
    <row r="625" spans="1:33" ht="12.75" x14ac:dyDescent="0.2">
      <c r="A625" s="264"/>
      <c r="B625" s="264"/>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243"/>
      <c r="AC625" s="243"/>
      <c r="AD625" s="243"/>
      <c r="AE625" s="243"/>
      <c r="AF625" s="243"/>
      <c r="AG625" s="243"/>
    </row>
    <row r="626" spans="1:33" ht="12.75" x14ac:dyDescent="0.2">
      <c r="A626" s="264"/>
      <c r="B626" s="264"/>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243"/>
      <c r="AC626" s="243"/>
      <c r="AD626" s="243"/>
      <c r="AE626" s="243"/>
      <c r="AF626" s="243"/>
      <c r="AG626" s="243"/>
    </row>
    <row r="627" spans="1:33" ht="12.75" x14ac:dyDescent="0.2">
      <c r="A627" s="264"/>
      <c r="B627" s="264"/>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243"/>
      <c r="AC627" s="243"/>
      <c r="AD627" s="243"/>
      <c r="AE627" s="243"/>
      <c r="AF627" s="243"/>
      <c r="AG627" s="243"/>
    </row>
    <row r="628" spans="1:33" ht="12.75" x14ac:dyDescent="0.2">
      <c r="A628" s="264"/>
      <c r="B628" s="264"/>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243"/>
      <c r="AC628" s="243"/>
      <c r="AD628" s="243"/>
      <c r="AE628" s="243"/>
      <c r="AF628" s="243"/>
      <c r="AG628" s="243"/>
    </row>
    <row r="629" spans="1:33" ht="12.75" x14ac:dyDescent="0.2">
      <c r="A629" s="264"/>
      <c r="B629" s="264"/>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243"/>
      <c r="AC629" s="243"/>
      <c r="AD629" s="243"/>
      <c r="AE629" s="243"/>
      <c r="AF629" s="243"/>
      <c r="AG629" s="243"/>
    </row>
    <row r="630" spans="1:33" ht="12.75" x14ac:dyDescent="0.2">
      <c r="A630" s="264"/>
      <c r="B630" s="264"/>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243"/>
      <c r="AC630" s="243"/>
      <c r="AD630" s="243"/>
      <c r="AE630" s="243"/>
      <c r="AF630" s="243"/>
      <c r="AG630" s="243"/>
    </row>
    <row r="631" spans="1:33" ht="12.75" x14ac:dyDescent="0.2">
      <c r="A631" s="264"/>
      <c r="B631" s="264"/>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243"/>
      <c r="AC631" s="243"/>
      <c r="AD631" s="243"/>
      <c r="AE631" s="243"/>
      <c r="AF631" s="243"/>
      <c r="AG631" s="243"/>
    </row>
    <row r="632" spans="1:33" ht="12.75" x14ac:dyDescent="0.2">
      <c r="A632" s="264"/>
      <c r="B632" s="264"/>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243"/>
      <c r="AC632" s="243"/>
      <c r="AD632" s="243"/>
      <c r="AE632" s="243"/>
      <c r="AF632" s="243"/>
      <c r="AG632" s="243"/>
    </row>
    <row r="633" spans="1:33" ht="12.75" x14ac:dyDescent="0.2">
      <c r="A633" s="264"/>
      <c r="B633" s="264"/>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243"/>
      <c r="AC633" s="243"/>
      <c r="AD633" s="243"/>
      <c r="AE633" s="243"/>
      <c r="AF633" s="243"/>
      <c r="AG633" s="243"/>
    </row>
    <row r="634" spans="1:33" ht="12.75" x14ac:dyDescent="0.2">
      <c r="A634" s="264"/>
      <c r="B634" s="264"/>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243"/>
      <c r="AC634" s="243"/>
      <c r="AD634" s="243"/>
      <c r="AE634" s="243"/>
      <c r="AF634" s="243"/>
      <c r="AG634" s="243"/>
    </row>
    <row r="635" spans="1:33" ht="12.75" x14ac:dyDescent="0.2">
      <c r="A635" s="264"/>
      <c r="B635" s="264"/>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243"/>
      <c r="AC635" s="243"/>
      <c r="AD635" s="243"/>
      <c r="AE635" s="243"/>
      <c r="AF635" s="243"/>
      <c r="AG635" s="243"/>
    </row>
    <row r="636" spans="1:33" ht="12.75" x14ac:dyDescent="0.2">
      <c r="A636" s="264"/>
      <c r="B636" s="264"/>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243"/>
      <c r="AC636" s="243"/>
      <c r="AD636" s="243"/>
      <c r="AE636" s="243"/>
      <c r="AF636" s="243"/>
      <c r="AG636" s="243"/>
    </row>
    <row r="637" spans="1:33" ht="12.75" x14ac:dyDescent="0.2">
      <c r="A637" s="264"/>
      <c r="B637" s="264"/>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243"/>
      <c r="AC637" s="243"/>
      <c r="AD637" s="243"/>
      <c r="AE637" s="243"/>
      <c r="AF637" s="243"/>
      <c r="AG637" s="243"/>
    </row>
    <row r="638" spans="1:33" ht="12.75" x14ac:dyDescent="0.2">
      <c r="A638" s="264"/>
      <c r="B638" s="264"/>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243"/>
      <c r="AC638" s="243"/>
      <c r="AD638" s="243"/>
      <c r="AE638" s="243"/>
      <c r="AF638" s="243"/>
      <c r="AG638" s="243"/>
    </row>
    <row r="639" spans="1:33" ht="12.75" x14ac:dyDescent="0.2">
      <c r="A639" s="264"/>
      <c r="B639" s="264"/>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243"/>
      <c r="AC639" s="243"/>
      <c r="AD639" s="243"/>
      <c r="AE639" s="243"/>
      <c r="AF639" s="243"/>
      <c r="AG639" s="243"/>
    </row>
    <row r="640" spans="1:33" ht="12.75" x14ac:dyDescent="0.2">
      <c r="A640" s="264"/>
      <c r="B640" s="264"/>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243"/>
      <c r="AC640" s="243"/>
      <c r="AD640" s="243"/>
      <c r="AE640" s="243"/>
      <c r="AF640" s="243"/>
      <c r="AG640" s="243"/>
    </row>
    <row r="641" spans="1:33" ht="12.75" x14ac:dyDescent="0.2">
      <c r="A641" s="264"/>
      <c r="B641" s="264"/>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243"/>
      <c r="AC641" s="243"/>
      <c r="AD641" s="243"/>
      <c r="AE641" s="243"/>
      <c r="AF641" s="243"/>
      <c r="AG641" s="243"/>
    </row>
    <row r="642" spans="1:33" ht="12.75" x14ac:dyDescent="0.2">
      <c r="A642" s="264"/>
      <c r="B642" s="264"/>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243"/>
      <c r="AC642" s="243"/>
      <c r="AD642" s="243"/>
      <c r="AE642" s="243"/>
      <c r="AF642" s="243"/>
      <c r="AG642" s="243"/>
    </row>
    <row r="643" spans="1:33" ht="12.75" x14ac:dyDescent="0.2">
      <c r="A643" s="264"/>
      <c r="B643" s="264"/>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243"/>
      <c r="AC643" s="243"/>
      <c r="AD643" s="243"/>
      <c r="AE643" s="243"/>
      <c r="AF643" s="243"/>
      <c r="AG643" s="243"/>
    </row>
    <row r="644" spans="1:33" ht="12.75" x14ac:dyDescent="0.2">
      <c r="A644" s="264"/>
      <c r="B644" s="264"/>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243"/>
      <c r="AC644" s="243"/>
      <c r="AD644" s="243"/>
      <c r="AE644" s="243"/>
      <c r="AF644" s="243"/>
      <c r="AG644" s="243"/>
    </row>
    <row r="645" spans="1:33" ht="12.75" x14ac:dyDescent="0.2">
      <c r="A645" s="264"/>
      <c r="B645" s="264"/>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243"/>
      <c r="AC645" s="243"/>
      <c r="AD645" s="243"/>
      <c r="AE645" s="243"/>
      <c r="AF645" s="243"/>
      <c r="AG645" s="243"/>
    </row>
    <row r="646" spans="1:33" ht="12.75" x14ac:dyDescent="0.2">
      <c r="A646" s="264"/>
      <c r="B646" s="264"/>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243"/>
      <c r="AC646" s="243"/>
      <c r="AD646" s="243"/>
      <c r="AE646" s="243"/>
      <c r="AF646" s="243"/>
      <c r="AG646" s="243"/>
    </row>
    <row r="647" spans="1:33" ht="12.75" x14ac:dyDescent="0.2">
      <c r="A647" s="264"/>
      <c r="B647" s="264"/>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243"/>
      <c r="AC647" s="243"/>
      <c r="AD647" s="243"/>
      <c r="AE647" s="243"/>
      <c r="AF647" s="243"/>
      <c r="AG647" s="243"/>
    </row>
    <row r="648" spans="1:33" ht="12.75" x14ac:dyDescent="0.2">
      <c r="A648" s="264"/>
      <c r="B648" s="264"/>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243"/>
      <c r="AC648" s="243"/>
      <c r="AD648" s="243"/>
      <c r="AE648" s="243"/>
      <c r="AF648" s="243"/>
      <c r="AG648" s="243"/>
    </row>
    <row r="649" spans="1:33" ht="12.75" x14ac:dyDescent="0.2">
      <c r="A649" s="264"/>
      <c r="B649" s="264"/>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243"/>
      <c r="AC649" s="243"/>
      <c r="AD649" s="243"/>
      <c r="AE649" s="243"/>
      <c r="AF649" s="243"/>
      <c r="AG649" s="243"/>
    </row>
    <row r="650" spans="1:33" ht="12.75" x14ac:dyDescent="0.2">
      <c r="A650" s="264"/>
      <c r="B650" s="264"/>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243"/>
      <c r="AC650" s="243"/>
      <c r="AD650" s="243"/>
      <c r="AE650" s="243"/>
      <c r="AF650" s="243"/>
      <c r="AG650" s="243"/>
    </row>
    <row r="651" spans="1:33" ht="12.75" x14ac:dyDescent="0.2">
      <c r="A651" s="264"/>
      <c r="B651" s="264"/>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243"/>
      <c r="AC651" s="243"/>
      <c r="AD651" s="243"/>
      <c r="AE651" s="243"/>
      <c r="AF651" s="243"/>
      <c r="AG651" s="243"/>
    </row>
    <row r="652" spans="1:33" ht="12.75" x14ac:dyDescent="0.2">
      <c r="A652" s="264"/>
      <c r="B652" s="264"/>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243"/>
      <c r="AC652" s="243"/>
      <c r="AD652" s="243"/>
      <c r="AE652" s="243"/>
      <c r="AF652" s="243"/>
      <c r="AG652" s="243"/>
    </row>
    <row r="653" spans="1:33" ht="12.75" x14ac:dyDescent="0.2">
      <c r="A653" s="264"/>
      <c r="B653" s="264"/>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243"/>
      <c r="AC653" s="243"/>
      <c r="AD653" s="243"/>
      <c r="AE653" s="243"/>
      <c r="AF653" s="243"/>
      <c r="AG653" s="243"/>
    </row>
    <row r="654" spans="1:33" ht="12.75" x14ac:dyDescent="0.2">
      <c r="A654" s="264"/>
      <c r="B654" s="264"/>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243"/>
      <c r="AC654" s="243"/>
      <c r="AD654" s="243"/>
      <c r="AE654" s="243"/>
      <c r="AF654" s="243"/>
      <c r="AG654" s="243"/>
    </row>
    <row r="655" spans="1:33" ht="12.75" x14ac:dyDescent="0.2">
      <c r="A655" s="264"/>
      <c r="B655" s="264"/>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243"/>
      <c r="AC655" s="243"/>
      <c r="AD655" s="243"/>
      <c r="AE655" s="243"/>
      <c r="AF655" s="243"/>
      <c r="AG655" s="243"/>
    </row>
    <row r="656" spans="1:33" ht="12.75" x14ac:dyDescent="0.2">
      <c r="A656" s="264"/>
      <c r="B656" s="264"/>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243"/>
      <c r="AC656" s="243"/>
      <c r="AD656" s="243"/>
      <c r="AE656" s="243"/>
      <c r="AF656" s="243"/>
      <c r="AG656" s="243"/>
    </row>
    <row r="657" spans="1:33" ht="12.75" x14ac:dyDescent="0.2">
      <c r="A657" s="264"/>
      <c r="B657" s="264"/>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243"/>
      <c r="AC657" s="243"/>
      <c r="AD657" s="243"/>
      <c r="AE657" s="243"/>
      <c r="AF657" s="243"/>
      <c r="AG657" s="243"/>
    </row>
    <row r="658" spans="1:33" ht="12.75" x14ac:dyDescent="0.2">
      <c r="A658" s="264"/>
      <c r="B658" s="264"/>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243"/>
      <c r="AC658" s="243"/>
      <c r="AD658" s="243"/>
      <c r="AE658" s="243"/>
      <c r="AF658" s="243"/>
      <c r="AG658" s="243"/>
    </row>
    <row r="659" spans="1:33" ht="12.75" x14ac:dyDescent="0.2">
      <c r="A659" s="264"/>
      <c r="B659" s="264"/>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243"/>
      <c r="AC659" s="243"/>
      <c r="AD659" s="243"/>
      <c r="AE659" s="243"/>
      <c r="AF659" s="243"/>
      <c r="AG659" s="243"/>
    </row>
    <row r="660" spans="1:33" ht="12.75" x14ac:dyDescent="0.2">
      <c r="A660" s="264"/>
      <c r="B660" s="264"/>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243"/>
      <c r="AC660" s="243"/>
      <c r="AD660" s="243"/>
      <c r="AE660" s="243"/>
      <c r="AF660" s="243"/>
      <c r="AG660" s="243"/>
    </row>
    <row r="661" spans="1:33" ht="12.75" x14ac:dyDescent="0.2">
      <c r="A661" s="264"/>
      <c r="B661" s="264"/>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243"/>
      <c r="AC661" s="243"/>
      <c r="AD661" s="243"/>
      <c r="AE661" s="243"/>
      <c r="AF661" s="243"/>
      <c r="AG661" s="243"/>
    </row>
    <row r="662" spans="1:33" ht="12.75" x14ac:dyDescent="0.2">
      <c r="A662" s="264"/>
      <c r="B662" s="264"/>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243"/>
      <c r="AC662" s="243"/>
      <c r="AD662" s="243"/>
      <c r="AE662" s="243"/>
      <c r="AF662" s="243"/>
      <c r="AG662" s="243"/>
    </row>
    <row r="663" spans="1:33" ht="12.75" x14ac:dyDescent="0.2">
      <c r="A663" s="264"/>
      <c r="B663" s="264"/>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243"/>
      <c r="AC663" s="243"/>
      <c r="AD663" s="243"/>
      <c r="AE663" s="243"/>
      <c r="AF663" s="243"/>
      <c r="AG663" s="243"/>
    </row>
    <row r="664" spans="1:33" ht="12.75" x14ac:dyDescent="0.2">
      <c r="A664" s="264"/>
      <c r="B664" s="264"/>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243"/>
      <c r="AC664" s="243"/>
      <c r="AD664" s="243"/>
      <c r="AE664" s="243"/>
      <c r="AF664" s="243"/>
      <c r="AG664" s="243"/>
    </row>
    <row r="665" spans="1:33" ht="12.75" x14ac:dyDescent="0.2">
      <c r="A665" s="264"/>
      <c r="B665" s="264"/>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243"/>
      <c r="AC665" s="243"/>
      <c r="AD665" s="243"/>
      <c r="AE665" s="243"/>
      <c r="AF665" s="243"/>
      <c r="AG665" s="243"/>
    </row>
    <row r="666" spans="1:33" ht="12.75" x14ac:dyDescent="0.2">
      <c r="A666" s="264"/>
      <c r="B666" s="264"/>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243"/>
      <c r="AC666" s="243"/>
      <c r="AD666" s="243"/>
      <c r="AE666" s="243"/>
      <c r="AF666" s="243"/>
      <c r="AG666" s="243"/>
    </row>
    <row r="667" spans="1:33" ht="12.75" x14ac:dyDescent="0.2">
      <c r="A667" s="264"/>
      <c r="B667" s="264"/>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243"/>
      <c r="AC667" s="243"/>
      <c r="AD667" s="243"/>
      <c r="AE667" s="243"/>
      <c r="AF667" s="243"/>
      <c r="AG667" s="243"/>
    </row>
    <row r="668" spans="1:33" ht="12.75" x14ac:dyDescent="0.2">
      <c r="A668" s="264"/>
      <c r="B668" s="264"/>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243"/>
      <c r="AC668" s="243"/>
      <c r="AD668" s="243"/>
      <c r="AE668" s="243"/>
      <c r="AF668" s="243"/>
      <c r="AG668" s="243"/>
    </row>
    <row r="669" spans="1:33" ht="12.75" x14ac:dyDescent="0.2">
      <c r="A669" s="264"/>
      <c r="B669" s="264"/>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243"/>
      <c r="AC669" s="243"/>
      <c r="AD669" s="243"/>
      <c r="AE669" s="243"/>
      <c r="AF669" s="243"/>
      <c r="AG669" s="243"/>
    </row>
    <row r="670" spans="1:33" ht="12.75" x14ac:dyDescent="0.2">
      <c r="A670" s="264"/>
      <c r="B670" s="264"/>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243"/>
      <c r="AC670" s="243"/>
      <c r="AD670" s="243"/>
      <c r="AE670" s="243"/>
      <c r="AF670" s="243"/>
      <c r="AG670" s="243"/>
    </row>
    <row r="671" spans="1:33" ht="12.75" x14ac:dyDescent="0.2">
      <c r="A671" s="264"/>
      <c r="B671" s="264"/>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243"/>
      <c r="AC671" s="243"/>
      <c r="AD671" s="243"/>
      <c r="AE671" s="243"/>
      <c r="AF671" s="243"/>
      <c r="AG671" s="243"/>
    </row>
    <row r="672" spans="1:33" ht="12.75" x14ac:dyDescent="0.2">
      <c r="A672" s="264"/>
      <c r="B672" s="264"/>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243"/>
      <c r="AC672" s="243"/>
      <c r="AD672" s="243"/>
      <c r="AE672" s="243"/>
      <c r="AF672" s="243"/>
      <c r="AG672" s="243"/>
    </row>
    <row r="673" spans="1:33" ht="12.75" x14ac:dyDescent="0.2">
      <c r="A673" s="264"/>
      <c r="B673" s="264"/>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243"/>
      <c r="AC673" s="243"/>
      <c r="AD673" s="243"/>
      <c r="AE673" s="243"/>
      <c r="AF673" s="243"/>
      <c r="AG673" s="243"/>
    </row>
    <row r="674" spans="1:33" ht="12.75" x14ac:dyDescent="0.2">
      <c r="A674" s="264"/>
      <c r="B674" s="264"/>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243"/>
      <c r="AC674" s="243"/>
      <c r="AD674" s="243"/>
      <c r="AE674" s="243"/>
      <c r="AF674" s="243"/>
      <c r="AG674" s="243"/>
    </row>
    <row r="675" spans="1:33" ht="12.75" x14ac:dyDescent="0.2">
      <c r="A675" s="264"/>
      <c r="B675" s="264"/>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243"/>
      <c r="AC675" s="243"/>
      <c r="AD675" s="243"/>
      <c r="AE675" s="243"/>
      <c r="AF675" s="243"/>
      <c r="AG675" s="243"/>
    </row>
    <row r="676" spans="1:33" ht="12.75" x14ac:dyDescent="0.2">
      <c r="A676" s="264"/>
      <c r="B676" s="264"/>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243"/>
      <c r="AC676" s="243"/>
      <c r="AD676" s="243"/>
      <c r="AE676" s="243"/>
      <c r="AF676" s="243"/>
      <c r="AG676" s="243"/>
    </row>
    <row r="677" spans="1:33" ht="12.75" x14ac:dyDescent="0.2">
      <c r="A677" s="264"/>
      <c r="B677" s="264"/>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243"/>
      <c r="AC677" s="243"/>
      <c r="AD677" s="243"/>
      <c r="AE677" s="243"/>
      <c r="AF677" s="243"/>
      <c r="AG677" s="243"/>
    </row>
    <row r="678" spans="1:33" ht="12.75" x14ac:dyDescent="0.2">
      <c r="A678" s="264"/>
      <c r="B678" s="264"/>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243"/>
      <c r="AC678" s="243"/>
      <c r="AD678" s="243"/>
      <c r="AE678" s="243"/>
      <c r="AF678" s="243"/>
      <c r="AG678" s="243"/>
    </row>
    <row r="679" spans="1:33" ht="12.75" x14ac:dyDescent="0.2">
      <c r="A679" s="264"/>
      <c r="B679" s="264"/>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243"/>
      <c r="AC679" s="243"/>
      <c r="AD679" s="243"/>
      <c r="AE679" s="243"/>
      <c r="AF679" s="243"/>
      <c r="AG679" s="243"/>
    </row>
    <row r="680" spans="1:33" ht="12.75" x14ac:dyDescent="0.2">
      <c r="A680" s="264"/>
      <c r="B680" s="264"/>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243"/>
      <c r="AC680" s="243"/>
      <c r="AD680" s="243"/>
      <c r="AE680" s="243"/>
      <c r="AF680" s="243"/>
      <c r="AG680" s="243"/>
    </row>
    <row r="681" spans="1:33" ht="12.75" x14ac:dyDescent="0.2">
      <c r="A681" s="264"/>
      <c r="B681" s="264"/>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243"/>
      <c r="AC681" s="243"/>
      <c r="AD681" s="243"/>
      <c r="AE681" s="243"/>
      <c r="AF681" s="243"/>
      <c r="AG681" s="243"/>
    </row>
    <row r="682" spans="1:33" ht="12.75" x14ac:dyDescent="0.2">
      <c r="A682" s="264"/>
      <c r="B682" s="264"/>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243"/>
      <c r="AC682" s="243"/>
      <c r="AD682" s="243"/>
      <c r="AE682" s="243"/>
      <c r="AF682" s="243"/>
      <c r="AG682" s="243"/>
    </row>
    <row r="683" spans="1:33" ht="12.75" x14ac:dyDescent="0.2">
      <c r="A683" s="264"/>
      <c r="B683" s="264"/>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243"/>
      <c r="AC683" s="243"/>
      <c r="AD683" s="243"/>
      <c r="AE683" s="243"/>
      <c r="AF683" s="243"/>
      <c r="AG683" s="243"/>
    </row>
    <row r="684" spans="1:33" ht="12.75" x14ac:dyDescent="0.2">
      <c r="A684" s="264"/>
      <c r="B684" s="264"/>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243"/>
      <c r="AC684" s="243"/>
      <c r="AD684" s="243"/>
      <c r="AE684" s="243"/>
      <c r="AF684" s="243"/>
      <c r="AG684" s="243"/>
    </row>
    <row r="685" spans="1:33" ht="12.75" x14ac:dyDescent="0.2">
      <c r="A685" s="264"/>
      <c r="B685" s="264"/>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243"/>
      <c r="AC685" s="243"/>
      <c r="AD685" s="243"/>
      <c r="AE685" s="243"/>
      <c r="AF685" s="243"/>
      <c r="AG685" s="243"/>
    </row>
    <row r="686" spans="1:33" ht="12.75" x14ac:dyDescent="0.2">
      <c r="A686" s="264"/>
      <c r="B686" s="264"/>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243"/>
      <c r="AC686" s="243"/>
      <c r="AD686" s="243"/>
      <c r="AE686" s="243"/>
      <c r="AF686" s="243"/>
      <c r="AG686" s="243"/>
    </row>
    <row r="687" spans="1:33" ht="12.75" x14ac:dyDescent="0.2">
      <c r="A687" s="264"/>
      <c r="B687" s="264"/>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243"/>
      <c r="AC687" s="243"/>
      <c r="AD687" s="243"/>
      <c r="AE687" s="243"/>
      <c r="AF687" s="243"/>
      <c r="AG687" s="243"/>
    </row>
    <row r="688" spans="1:33" ht="12.75" x14ac:dyDescent="0.2">
      <c r="A688" s="264"/>
      <c r="B688" s="264"/>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243"/>
      <c r="AC688" s="243"/>
      <c r="AD688" s="243"/>
      <c r="AE688" s="243"/>
      <c r="AF688" s="243"/>
      <c r="AG688" s="243"/>
    </row>
    <row r="689" spans="1:33" ht="12.75" x14ac:dyDescent="0.2">
      <c r="A689" s="264"/>
      <c r="B689" s="264"/>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243"/>
      <c r="AC689" s="243"/>
      <c r="AD689" s="243"/>
      <c r="AE689" s="243"/>
      <c r="AF689" s="243"/>
      <c r="AG689" s="243"/>
    </row>
    <row r="690" spans="1:33" ht="12.75" x14ac:dyDescent="0.2">
      <c r="A690" s="264"/>
      <c r="B690" s="264"/>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243"/>
      <c r="AC690" s="243"/>
      <c r="AD690" s="243"/>
      <c r="AE690" s="243"/>
      <c r="AF690" s="243"/>
      <c r="AG690" s="243"/>
    </row>
    <row r="691" spans="1:33" ht="12.75" x14ac:dyDescent="0.2">
      <c r="A691" s="264"/>
      <c r="B691" s="264"/>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243"/>
      <c r="AC691" s="243"/>
      <c r="AD691" s="243"/>
      <c r="AE691" s="243"/>
      <c r="AF691" s="243"/>
      <c r="AG691" s="243"/>
    </row>
    <row r="692" spans="1:33" ht="12.75" x14ac:dyDescent="0.2">
      <c r="A692" s="264"/>
      <c r="B692" s="264"/>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243"/>
      <c r="AC692" s="243"/>
      <c r="AD692" s="243"/>
      <c r="AE692" s="243"/>
      <c r="AF692" s="243"/>
      <c r="AG692" s="243"/>
    </row>
    <row r="693" spans="1:33" ht="12.75" x14ac:dyDescent="0.2">
      <c r="A693" s="264"/>
      <c r="B693" s="264"/>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243"/>
      <c r="AC693" s="243"/>
      <c r="AD693" s="243"/>
      <c r="AE693" s="243"/>
      <c r="AF693" s="243"/>
      <c r="AG693" s="243"/>
    </row>
    <row r="694" spans="1:33" ht="12.75" x14ac:dyDescent="0.2">
      <c r="A694" s="264"/>
      <c r="B694" s="264"/>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243"/>
      <c r="AC694" s="243"/>
      <c r="AD694" s="243"/>
      <c r="AE694" s="243"/>
      <c r="AF694" s="243"/>
      <c r="AG694" s="243"/>
    </row>
    <row r="695" spans="1:33" ht="12.75" x14ac:dyDescent="0.2">
      <c r="A695" s="264"/>
      <c r="B695" s="264"/>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243"/>
      <c r="AC695" s="243"/>
      <c r="AD695" s="243"/>
      <c r="AE695" s="243"/>
      <c r="AF695" s="243"/>
      <c r="AG695" s="243"/>
    </row>
    <row r="696" spans="1:33" ht="12.75" x14ac:dyDescent="0.2">
      <c r="A696" s="264"/>
      <c r="B696" s="264"/>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243"/>
      <c r="AC696" s="243"/>
      <c r="AD696" s="243"/>
      <c r="AE696" s="243"/>
      <c r="AF696" s="243"/>
      <c r="AG696" s="243"/>
    </row>
    <row r="697" spans="1:33" ht="12.75" x14ac:dyDescent="0.2">
      <c r="A697" s="264"/>
      <c r="B697" s="264"/>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243"/>
      <c r="AC697" s="243"/>
      <c r="AD697" s="243"/>
      <c r="AE697" s="243"/>
      <c r="AF697" s="243"/>
      <c r="AG697" s="243"/>
    </row>
    <row r="698" spans="1:33" ht="12.75" x14ac:dyDescent="0.2">
      <c r="A698" s="264"/>
      <c r="B698" s="264"/>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243"/>
      <c r="AC698" s="243"/>
      <c r="AD698" s="243"/>
      <c r="AE698" s="243"/>
      <c r="AF698" s="243"/>
      <c r="AG698" s="243"/>
    </row>
    <row r="699" spans="1:33" ht="12.75" x14ac:dyDescent="0.2">
      <c r="A699" s="264"/>
      <c r="B699" s="264"/>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243"/>
      <c r="AC699" s="243"/>
      <c r="AD699" s="243"/>
      <c r="AE699" s="243"/>
      <c r="AF699" s="243"/>
      <c r="AG699" s="243"/>
    </row>
    <row r="700" spans="1:33" ht="12.75" x14ac:dyDescent="0.2">
      <c r="A700" s="264"/>
      <c r="B700" s="264"/>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243"/>
      <c r="AC700" s="243"/>
      <c r="AD700" s="243"/>
      <c r="AE700" s="243"/>
      <c r="AF700" s="243"/>
      <c r="AG700" s="243"/>
    </row>
    <row r="701" spans="1:33" ht="12.75" x14ac:dyDescent="0.2">
      <c r="A701" s="264"/>
      <c r="B701" s="264"/>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243"/>
      <c r="AC701" s="243"/>
      <c r="AD701" s="243"/>
      <c r="AE701" s="243"/>
      <c r="AF701" s="243"/>
      <c r="AG701" s="243"/>
    </row>
    <row r="702" spans="1:33" ht="12.75" x14ac:dyDescent="0.2">
      <c r="A702" s="264"/>
      <c r="B702" s="264"/>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243"/>
      <c r="AC702" s="243"/>
      <c r="AD702" s="243"/>
      <c r="AE702" s="243"/>
      <c r="AF702" s="243"/>
      <c r="AG702" s="243"/>
    </row>
    <row r="703" spans="1:33" ht="12.75" x14ac:dyDescent="0.2">
      <c r="A703" s="264"/>
      <c r="B703" s="264"/>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243"/>
      <c r="AC703" s="243"/>
      <c r="AD703" s="243"/>
      <c r="AE703" s="243"/>
      <c r="AF703" s="243"/>
      <c r="AG703" s="243"/>
    </row>
    <row r="704" spans="1:33" ht="12.75" x14ac:dyDescent="0.2">
      <c r="A704" s="264"/>
      <c r="B704" s="264"/>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243"/>
      <c r="AC704" s="243"/>
      <c r="AD704" s="243"/>
      <c r="AE704" s="243"/>
      <c r="AF704" s="243"/>
      <c r="AG704" s="243"/>
    </row>
    <row r="705" spans="1:33" ht="12.75" x14ac:dyDescent="0.2">
      <c r="A705" s="264"/>
      <c r="B705" s="264"/>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243"/>
      <c r="AC705" s="243"/>
      <c r="AD705" s="243"/>
      <c r="AE705" s="243"/>
      <c r="AF705" s="243"/>
      <c r="AG705" s="243"/>
    </row>
    <row r="706" spans="1:33" ht="12.75" x14ac:dyDescent="0.2">
      <c r="A706" s="264"/>
      <c r="B706" s="264"/>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243"/>
      <c r="AC706" s="243"/>
      <c r="AD706" s="243"/>
      <c r="AE706" s="243"/>
      <c r="AF706" s="243"/>
      <c r="AG706" s="243"/>
    </row>
    <row r="707" spans="1:33" ht="12.75" x14ac:dyDescent="0.2">
      <c r="A707" s="264"/>
      <c r="B707" s="264"/>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243"/>
      <c r="AC707" s="243"/>
      <c r="AD707" s="243"/>
      <c r="AE707" s="243"/>
      <c r="AF707" s="243"/>
      <c r="AG707" s="243"/>
    </row>
    <row r="708" spans="1:33" ht="12.75" x14ac:dyDescent="0.2">
      <c r="A708" s="264"/>
      <c r="B708" s="264"/>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243"/>
      <c r="AC708" s="243"/>
      <c r="AD708" s="243"/>
      <c r="AE708" s="243"/>
      <c r="AF708" s="243"/>
      <c r="AG708" s="243"/>
    </row>
    <row r="709" spans="1:33" ht="12.75" x14ac:dyDescent="0.2">
      <c r="A709" s="264"/>
      <c r="B709" s="264"/>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243"/>
      <c r="AC709" s="243"/>
      <c r="AD709" s="243"/>
      <c r="AE709" s="243"/>
      <c r="AF709" s="243"/>
      <c r="AG709" s="243"/>
    </row>
    <row r="710" spans="1:33" ht="12.75" x14ac:dyDescent="0.2">
      <c r="A710" s="264"/>
      <c r="B710" s="264"/>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243"/>
      <c r="AC710" s="243"/>
      <c r="AD710" s="243"/>
      <c r="AE710" s="243"/>
      <c r="AF710" s="243"/>
      <c r="AG710" s="243"/>
    </row>
    <row r="711" spans="1:33" ht="12.75" x14ac:dyDescent="0.2">
      <c r="A711" s="264"/>
      <c r="B711" s="264"/>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243"/>
      <c r="AC711" s="243"/>
      <c r="AD711" s="243"/>
      <c r="AE711" s="243"/>
      <c r="AF711" s="243"/>
      <c r="AG711" s="243"/>
    </row>
    <row r="712" spans="1:33" ht="12.75" x14ac:dyDescent="0.2">
      <c r="A712" s="264"/>
      <c r="B712" s="264"/>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243"/>
      <c r="AC712" s="243"/>
      <c r="AD712" s="243"/>
      <c r="AE712" s="243"/>
      <c r="AF712" s="243"/>
      <c r="AG712" s="243"/>
    </row>
    <row r="713" spans="1:33" ht="12.75" x14ac:dyDescent="0.2">
      <c r="A713" s="264"/>
      <c r="B713" s="264"/>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243"/>
      <c r="AC713" s="243"/>
      <c r="AD713" s="243"/>
      <c r="AE713" s="243"/>
      <c r="AF713" s="243"/>
      <c r="AG713" s="243"/>
    </row>
    <row r="714" spans="1:33" ht="12.75" x14ac:dyDescent="0.2">
      <c r="A714" s="264"/>
      <c r="B714" s="264"/>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243"/>
      <c r="AC714" s="243"/>
      <c r="AD714" s="243"/>
      <c r="AE714" s="243"/>
      <c r="AF714" s="243"/>
      <c r="AG714" s="243"/>
    </row>
    <row r="715" spans="1:33" ht="12.75" x14ac:dyDescent="0.2">
      <c r="A715" s="264"/>
      <c r="B715" s="264"/>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243"/>
      <c r="AC715" s="243"/>
      <c r="AD715" s="243"/>
      <c r="AE715" s="243"/>
      <c r="AF715" s="243"/>
      <c r="AG715" s="243"/>
    </row>
    <row r="716" spans="1:33" ht="12.75" x14ac:dyDescent="0.2">
      <c r="A716" s="264"/>
      <c r="B716" s="264"/>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243"/>
      <c r="AC716" s="243"/>
      <c r="AD716" s="243"/>
      <c r="AE716" s="243"/>
      <c r="AF716" s="243"/>
      <c r="AG716" s="243"/>
    </row>
    <row r="717" spans="1:33" ht="12.75" x14ac:dyDescent="0.2">
      <c r="A717" s="264"/>
      <c r="B717" s="264"/>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243"/>
      <c r="AC717" s="243"/>
      <c r="AD717" s="243"/>
      <c r="AE717" s="243"/>
      <c r="AF717" s="243"/>
      <c r="AG717" s="243"/>
    </row>
    <row r="718" spans="1:33" ht="12.75" x14ac:dyDescent="0.2">
      <c r="A718" s="264"/>
      <c r="B718" s="264"/>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243"/>
      <c r="AC718" s="243"/>
      <c r="AD718" s="243"/>
      <c r="AE718" s="243"/>
      <c r="AF718" s="243"/>
      <c r="AG718" s="243"/>
    </row>
    <row r="719" spans="1:33" ht="12.75" x14ac:dyDescent="0.2">
      <c r="A719" s="264"/>
      <c r="B719" s="264"/>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243"/>
      <c r="AC719" s="243"/>
      <c r="AD719" s="243"/>
      <c r="AE719" s="243"/>
      <c r="AF719" s="243"/>
      <c r="AG719" s="243"/>
    </row>
    <row r="720" spans="1:33" ht="12.75" x14ac:dyDescent="0.2">
      <c r="A720" s="264"/>
      <c r="B720" s="264"/>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243"/>
      <c r="AC720" s="243"/>
      <c r="AD720" s="243"/>
      <c r="AE720" s="243"/>
      <c r="AF720" s="243"/>
      <c r="AG720" s="243"/>
    </row>
    <row r="721" spans="1:33" ht="12.75" x14ac:dyDescent="0.2">
      <c r="A721" s="264"/>
      <c r="B721" s="264"/>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243"/>
      <c r="AC721" s="243"/>
      <c r="AD721" s="243"/>
      <c r="AE721" s="243"/>
      <c r="AF721" s="243"/>
      <c r="AG721" s="243"/>
    </row>
    <row r="722" spans="1:33" ht="12.75" x14ac:dyDescent="0.2">
      <c r="A722" s="264"/>
      <c r="B722" s="264"/>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243"/>
      <c r="AC722" s="243"/>
      <c r="AD722" s="243"/>
      <c r="AE722" s="243"/>
      <c r="AF722" s="243"/>
      <c r="AG722" s="243"/>
    </row>
    <row r="723" spans="1:33" ht="12.75" x14ac:dyDescent="0.2">
      <c r="A723" s="264"/>
      <c r="B723" s="264"/>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243"/>
      <c r="AC723" s="243"/>
      <c r="AD723" s="243"/>
      <c r="AE723" s="243"/>
      <c r="AF723" s="243"/>
      <c r="AG723" s="243"/>
    </row>
    <row r="724" spans="1:33" ht="12.75" x14ac:dyDescent="0.2">
      <c r="A724" s="264"/>
      <c r="B724" s="264"/>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243"/>
      <c r="AC724" s="243"/>
      <c r="AD724" s="243"/>
      <c r="AE724" s="243"/>
      <c r="AF724" s="243"/>
      <c r="AG724" s="243"/>
    </row>
    <row r="725" spans="1:33" ht="12.75" x14ac:dyDescent="0.2">
      <c r="A725" s="264"/>
      <c r="B725" s="264"/>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243"/>
      <c r="AC725" s="243"/>
      <c r="AD725" s="243"/>
      <c r="AE725" s="243"/>
      <c r="AF725" s="243"/>
      <c r="AG725" s="243"/>
    </row>
    <row r="726" spans="1:33" ht="12.75" x14ac:dyDescent="0.2">
      <c r="A726" s="264"/>
      <c r="B726" s="264"/>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243"/>
      <c r="AC726" s="243"/>
      <c r="AD726" s="243"/>
      <c r="AE726" s="243"/>
      <c r="AF726" s="243"/>
      <c r="AG726" s="243"/>
    </row>
    <row r="727" spans="1:33" ht="12.75" x14ac:dyDescent="0.2">
      <c r="A727" s="264"/>
      <c r="B727" s="264"/>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243"/>
      <c r="AC727" s="243"/>
      <c r="AD727" s="243"/>
      <c r="AE727" s="243"/>
      <c r="AF727" s="243"/>
      <c r="AG727" s="243"/>
    </row>
    <row r="728" spans="1:33" ht="12.75" x14ac:dyDescent="0.2">
      <c r="A728" s="264"/>
      <c r="B728" s="264"/>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243"/>
      <c r="AC728" s="243"/>
      <c r="AD728" s="243"/>
      <c r="AE728" s="243"/>
      <c r="AF728" s="243"/>
      <c r="AG728" s="243"/>
    </row>
    <row r="729" spans="1:33" ht="12.75" x14ac:dyDescent="0.2">
      <c r="A729" s="264"/>
      <c r="B729" s="264"/>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243"/>
      <c r="AC729" s="243"/>
      <c r="AD729" s="243"/>
      <c r="AE729" s="243"/>
      <c r="AF729" s="243"/>
      <c r="AG729" s="243"/>
    </row>
    <row r="730" spans="1:33" ht="12.75" x14ac:dyDescent="0.2">
      <c r="A730" s="264"/>
      <c r="B730" s="264"/>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243"/>
      <c r="AC730" s="243"/>
      <c r="AD730" s="243"/>
      <c r="AE730" s="243"/>
      <c r="AF730" s="243"/>
      <c r="AG730" s="243"/>
    </row>
    <row r="731" spans="1:33" ht="12.75" x14ac:dyDescent="0.2">
      <c r="A731" s="264"/>
      <c r="B731" s="264"/>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243"/>
      <c r="AC731" s="243"/>
      <c r="AD731" s="243"/>
      <c r="AE731" s="243"/>
      <c r="AF731" s="243"/>
      <c r="AG731" s="243"/>
    </row>
    <row r="732" spans="1:33" ht="12.75" x14ac:dyDescent="0.2">
      <c r="A732" s="264"/>
      <c r="B732" s="264"/>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243"/>
      <c r="AC732" s="243"/>
      <c r="AD732" s="243"/>
      <c r="AE732" s="243"/>
      <c r="AF732" s="243"/>
      <c r="AG732" s="243"/>
    </row>
    <row r="733" spans="1:33" ht="12.75" x14ac:dyDescent="0.2">
      <c r="A733" s="264"/>
      <c r="B733" s="264"/>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243"/>
      <c r="AC733" s="243"/>
      <c r="AD733" s="243"/>
      <c r="AE733" s="243"/>
      <c r="AF733" s="243"/>
      <c r="AG733" s="243"/>
    </row>
    <row r="734" spans="1:33" ht="12.75" x14ac:dyDescent="0.2">
      <c r="A734" s="264"/>
      <c r="B734" s="264"/>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243"/>
      <c r="AC734" s="243"/>
      <c r="AD734" s="243"/>
      <c r="AE734" s="243"/>
      <c r="AF734" s="243"/>
      <c r="AG734" s="243"/>
    </row>
    <row r="735" spans="1:33" ht="12.75" x14ac:dyDescent="0.2">
      <c r="A735" s="264"/>
      <c r="B735" s="264"/>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243"/>
      <c r="AC735" s="243"/>
      <c r="AD735" s="243"/>
      <c r="AE735" s="243"/>
      <c r="AF735" s="243"/>
      <c r="AG735" s="243"/>
    </row>
    <row r="736" spans="1:33" ht="12.75" x14ac:dyDescent="0.2">
      <c r="A736" s="264"/>
      <c r="B736" s="264"/>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243"/>
      <c r="AC736" s="243"/>
      <c r="AD736" s="243"/>
      <c r="AE736" s="243"/>
      <c r="AF736" s="243"/>
      <c r="AG736" s="243"/>
    </row>
    <row r="737" spans="1:33" ht="12.75" x14ac:dyDescent="0.2">
      <c r="A737" s="264"/>
      <c r="B737" s="264"/>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243"/>
      <c r="AC737" s="243"/>
      <c r="AD737" s="243"/>
      <c r="AE737" s="243"/>
      <c r="AF737" s="243"/>
      <c r="AG737" s="243"/>
    </row>
    <row r="738" spans="1:33" ht="12.75" x14ac:dyDescent="0.2">
      <c r="A738" s="264"/>
      <c r="B738" s="264"/>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243"/>
      <c r="AC738" s="243"/>
      <c r="AD738" s="243"/>
      <c r="AE738" s="243"/>
      <c r="AF738" s="243"/>
      <c r="AG738" s="243"/>
    </row>
    <row r="739" spans="1:33" ht="12.75" x14ac:dyDescent="0.2">
      <c r="A739" s="264"/>
      <c r="B739" s="264"/>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243"/>
      <c r="AC739" s="243"/>
      <c r="AD739" s="243"/>
      <c r="AE739" s="243"/>
      <c r="AF739" s="243"/>
      <c r="AG739" s="243"/>
    </row>
    <row r="740" spans="1:33" ht="12.75" x14ac:dyDescent="0.2">
      <c r="A740" s="264"/>
      <c r="B740" s="264"/>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243"/>
      <c r="AC740" s="243"/>
      <c r="AD740" s="243"/>
      <c r="AE740" s="243"/>
      <c r="AF740" s="243"/>
      <c r="AG740" s="243"/>
    </row>
    <row r="741" spans="1:33" ht="12.75" x14ac:dyDescent="0.2">
      <c r="A741" s="264"/>
      <c r="B741" s="264"/>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243"/>
      <c r="AC741" s="243"/>
      <c r="AD741" s="243"/>
      <c r="AE741" s="243"/>
      <c r="AF741" s="243"/>
      <c r="AG741" s="243"/>
    </row>
    <row r="742" spans="1:33" ht="12.75" x14ac:dyDescent="0.2">
      <c r="A742" s="264"/>
      <c r="B742" s="264"/>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243"/>
      <c r="AC742" s="243"/>
      <c r="AD742" s="243"/>
      <c r="AE742" s="243"/>
      <c r="AF742" s="243"/>
      <c r="AG742" s="243"/>
    </row>
    <row r="743" spans="1:33" ht="12.75" x14ac:dyDescent="0.2">
      <c r="A743" s="264"/>
      <c r="B743" s="264"/>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243"/>
      <c r="AC743" s="243"/>
      <c r="AD743" s="243"/>
      <c r="AE743" s="243"/>
      <c r="AF743" s="243"/>
      <c r="AG743" s="243"/>
    </row>
    <row r="744" spans="1:33" ht="12.75" x14ac:dyDescent="0.2">
      <c r="A744" s="264"/>
      <c r="B744" s="264"/>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243"/>
      <c r="AC744" s="243"/>
      <c r="AD744" s="243"/>
      <c r="AE744" s="243"/>
      <c r="AF744" s="243"/>
      <c r="AG744" s="243"/>
    </row>
    <row r="745" spans="1:33" ht="12.75" x14ac:dyDescent="0.2">
      <c r="A745" s="264"/>
      <c r="B745" s="264"/>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243"/>
      <c r="AC745" s="243"/>
      <c r="AD745" s="243"/>
      <c r="AE745" s="243"/>
      <c r="AF745" s="243"/>
      <c r="AG745" s="243"/>
    </row>
    <row r="746" spans="1:33" ht="12.75" x14ac:dyDescent="0.2">
      <c r="A746" s="264"/>
      <c r="B746" s="264"/>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243"/>
      <c r="AC746" s="243"/>
      <c r="AD746" s="243"/>
      <c r="AE746" s="243"/>
      <c r="AF746" s="243"/>
      <c r="AG746" s="243"/>
    </row>
    <row r="747" spans="1:33" ht="12.75" x14ac:dyDescent="0.2">
      <c r="A747" s="264"/>
      <c r="B747" s="264"/>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243"/>
      <c r="AC747" s="243"/>
      <c r="AD747" s="243"/>
      <c r="AE747" s="243"/>
      <c r="AF747" s="243"/>
      <c r="AG747" s="243"/>
    </row>
    <row r="748" spans="1:33" ht="12.75" x14ac:dyDescent="0.2">
      <c r="A748" s="264"/>
      <c r="B748" s="264"/>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243"/>
      <c r="AC748" s="243"/>
      <c r="AD748" s="243"/>
      <c r="AE748" s="243"/>
      <c r="AF748" s="243"/>
      <c r="AG748" s="243"/>
    </row>
    <row r="749" spans="1:33" ht="12.75" x14ac:dyDescent="0.2">
      <c r="A749" s="264"/>
      <c r="B749" s="264"/>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243"/>
      <c r="AC749" s="243"/>
      <c r="AD749" s="243"/>
      <c r="AE749" s="243"/>
      <c r="AF749" s="243"/>
      <c r="AG749" s="243"/>
    </row>
    <row r="750" spans="1:33" ht="12.75" x14ac:dyDescent="0.2">
      <c r="A750" s="264"/>
      <c r="B750" s="264"/>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243"/>
      <c r="AC750" s="243"/>
      <c r="AD750" s="243"/>
      <c r="AE750" s="243"/>
      <c r="AF750" s="243"/>
      <c r="AG750" s="243"/>
    </row>
    <row r="751" spans="1:33" ht="12.75" x14ac:dyDescent="0.2">
      <c r="A751" s="264"/>
      <c r="B751" s="264"/>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243"/>
      <c r="AC751" s="243"/>
      <c r="AD751" s="243"/>
      <c r="AE751" s="243"/>
      <c r="AF751" s="243"/>
      <c r="AG751" s="243"/>
    </row>
    <row r="752" spans="1:33" ht="12.75" x14ac:dyDescent="0.2">
      <c r="A752" s="264"/>
      <c r="B752" s="264"/>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243"/>
      <c r="AC752" s="243"/>
      <c r="AD752" s="243"/>
      <c r="AE752" s="243"/>
      <c r="AF752" s="243"/>
      <c r="AG752" s="243"/>
    </row>
    <row r="753" spans="1:33" ht="12.75" x14ac:dyDescent="0.2">
      <c r="A753" s="264"/>
      <c r="B753" s="264"/>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243"/>
      <c r="AC753" s="243"/>
      <c r="AD753" s="243"/>
      <c r="AE753" s="243"/>
      <c r="AF753" s="243"/>
      <c r="AG753" s="243"/>
    </row>
    <row r="754" spans="1:33" ht="12.75" x14ac:dyDescent="0.2">
      <c r="A754" s="264"/>
      <c r="B754" s="264"/>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243"/>
      <c r="AC754" s="243"/>
      <c r="AD754" s="243"/>
      <c r="AE754" s="243"/>
      <c r="AF754" s="243"/>
      <c r="AG754" s="243"/>
    </row>
    <row r="755" spans="1:33" ht="12.75" x14ac:dyDescent="0.2">
      <c r="A755" s="264"/>
      <c r="B755" s="264"/>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243"/>
      <c r="AC755" s="243"/>
      <c r="AD755" s="243"/>
      <c r="AE755" s="243"/>
      <c r="AF755" s="243"/>
      <c r="AG755" s="243"/>
    </row>
    <row r="756" spans="1:33" ht="12.75" x14ac:dyDescent="0.2">
      <c r="A756" s="264"/>
      <c r="B756" s="264"/>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243"/>
      <c r="AC756" s="243"/>
      <c r="AD756" s="243"/>
      <c r="AE756" s="243"/>
      <c r="AF756" s="243"/>
      <c r="AG756" s="243"/>
    </row>
    <row r="757" spans="1:33" ht="12.75" x14ac:dyDescent="0.2">
      <c r="A757" s="264"/>
      <c r="B757" s="264"/>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243"/>
      <c r="AC757" s="243"/>
      <c r="AD757" s="243"/>
      <c r="AE757" s="243"/>
      <c r="AF757" s="243"/>
      <c r="AG757" s="243"/>
    </row>
    <row r="758" spans="1:33" ht="12.75" x14ac:dyDescent="0.2">
      <c r="A758" s="264"/>
      <c r="B758" s="264"/>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243"/>
      <c r="AC758" s="243"/>
      <c r="AD758" s="243"/>
      <c r="AE758" s="243"/>
      <c r="AF758" s="243"/>
      <c r="AG758" s="243"/>
    </row>
    <row r="759" spans="1:33" ht="12.75" x14ac:dyDescent="0.2">
      <c r="A759" s="264"/>
      <c r="B759" s="264"/>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243"/>
      <c r="AC759" s="243"/>
      <c r="AD759" s="243"/>
      <c r="AE759" s="243"/>
      <c r="AF759" s="243"/>
      <c r="AG759" s="243"/>
    </row>
    <row r="760" spans="1:33" ht="12.75" x14ac:dyDescent="0.2">
      <c r="A760" s="264"/>
      <c r="B760" s="264"/>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243"/>
      <c r="AC760" s="243"/>
      <c r="AD760" s="243"/>
      <c r="AE760" s="243"/>
      <c r="AF760" s="243"/>
      <c r="AG760" s="243"/>
    </row>
    <row r="761" spans="1:33" ht="12.75" x14ac:dyDescent="0.2">
      <c r="A761" s="264"/>
      <c r="B761" s="264"/>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243"/>
      <c r="AC761" s="243"/>
      <c r="AD761" s="243"/>
      <c r="AE761" s="243"/>
      <c r="AF761" s="243"/>
      <c r="AG761" s="243"/>
    </row>
    <row r="762" spans="1:33" ht="12.75" x14ac:dyDescent="0.2">
      <c r="A762" s="264"/>
      <c r="B762" s="264"/>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243"/>
      <c r="AC762" s="243"/>
      <c r="AD762" s="243"/>
      <c r="AE762" s="243"/>
      <c r="AF762" s="243"/>
      <c r="AG762" s="243"/>
    </row>
    <row r="763" spans="1:33" ht="12.75" x14ac:dyDescent="0.2">
      <c r="A763" s="264"/>
      <c r="B763" s="264"/>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243"/>
      <c r="AC763" s="243"/>
      <c r="AD763" s="243"/>
      <c r="AE763" s="243"/>
      <c r="AF763" s="243"/>
      <c r="AG763" s="243"/>
    </row>
    <row r="764" spans="1:33" ht="12.75" x14ac:dyDescent="0.2">
      <c r="A764" s="264"/>
      <c r="B764" s="264"/>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243"/>
      <c r="AC764" s="243"/>
      <c r="AD764" s="243"/>
      <c r="AE764" s="243"/>
      <c r="AF764" s="243"/>
      <c r="AG764" s="243"/>
    </row>
    <row r="765" spans="1:33" ht="12.75" x14ac:dyDescent="0.2">
      <c r="A765" s="264"/>
      <c r="B765" s="264"/>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243"/>
      <c r="AC765" s="243"/>
      <c r="AD765" s="243"/>
      <c r="AE765" s="243"/>
      <c r="AF765" s="243"/>
      <c r="AG765" s="243"/>
    </row>
    <row r="766" spans="1:33" ht="12.75" x14ac:dyDescent="0.2">
      <c r="A766" s="264"/>
      <c r="B766" s="264"/>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243"/>
      <c r="AC766" s="243"/>
      <c r="AD766" s="243"/>
      <c r="AE766" s="243"/>
      <c r="AF766" s="243"/>
      <c r="AG766" s="243"/>
    </row>
    <row r="767" spans="1:33" ht="12.75" x14ac:dyDescent="0.2">
      <c r="A767" s="264"/>
      <c r="B767" s="264"/>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243"/>
      <c r="AC767" s="243"/>
      <c r="AD767" s="243"/>
      <c r="AE767" s="243"/>
      <c r="AF767" s="243"/>
      <c r="AG767" s="243"/>
    </row>
    <row r="768" spans="1:33" ht="12.75" x14ac:dyDescent="0.2">
      <c r="A768" s="264"/>
      <c r="B768" s="264"/>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243"/>
      <c r="AC768" s="243"/>
      <c r="AD768" s="243"/>
      <c r="AE768" s="243"/>
      <c r="AF768" s="243"/>
      <c r="AG768" s="243"/>
    </row>
    <row r="769" spans="1:33" ht="12.75" x14ac:dyDescent="0.2">
      <c r="A769" s="264"/>
      <c r="B769" s="264"/>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243"/>
      <c r="AC769" s="243"/>
      <c r="AD769" s="243"/>
      <c r="AE769" s="243"/>
      <c r="AF769" s="243"/>
      <c r="AG769" s="243"/>
    </row>
    <row r="770" spans="1:33" ht="12.75" x14ac:dyDescent="0.2">
      <c r="A770" s="264"/>
      <c r="B770" s="264"/>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243"/>
      <c r="AC770" s="243"/>
      <c r="AD770" s="243"/>
      <c r="AE770" s="243"/>
      <c r="AF770" s="243"/>
      <c r="AG770" s="243"/>
    </row>
    <row r="771" spans="1:33" ht="12.75" x14ac:dyDescent="0.2">
      <c r="A771" s="264"/>
      <c r="B771" s="264"/>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243"/>
      <c r="AC771" s="243"/>
      <c r="AD771" s="243"/>
      <c r="AE771" s="243"/>
      <c r="AF771" s="243"/>
      <c r="AG771" s="243"/>
    </row>
    <row r="772" spans="1:33" ht="12.75" x14ac:dyDescent="0.2">
      <c r="A772" s="264"/>
      <c r="B772" s="264"/>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243"/>
      <c r="AC772" s="243"/>
      <c r="AD772" s="243"/>
      <c r="AE772" s="243"/>
      <c r="AF772" s="243"/>
      <c r="AG772" s="243"/>
    </row>
    <row r="773" spans="1:33" ht="12.75" x14ac:dyDescent="0.2">
      <c r="A773" s="264"/>
      <c r="B773" s="264"/>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243"/>
      <c r="AC773" s="243"/>
      <c r="AD773" s="243"/>
      <c r="AE773" s="243"/>
      <c r="AF773" s="243"/>
      <c r="AG773" s="243"/>
    </row>
    <row r="774" spans="1:33" ht="12.75" x14ac:dyDescent="0.2">
      <c r="A774" s="264"/>
      <c r="B774" s="264"/>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243"/>
      <c r="AC774" s="243"/>
      <c r="AD774" s="243"/>
      <c r="AE774" s="243"/>
      <c r="AF774" s="243"/>
      <c r="AG774" s="243"/>
    </row>
    <row r="775" spans="1:33" ht="12.75" x14ac:dyDescent="0.2">
      <c r="A775" s="264"/>
      <c r="B775" s="264"/>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243"/>
      <c r="AC775" s="243"/>
      <c r="AD775" s="243"/>
      <c r="AE775" s="243"/>
      <c r="AF775" s="243"/>
      <c r="AG775" s="243"/>
    </row>
    <row r="776" spans="1:33" ht="12.75" x14ac:dyDescent="0.2">
      <c r="A776" s="264"/>
      <c r="B776" s="264"/>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243"/>
      <c r="AC776" s="243"/>
      <c r="AD776" s="243"/>
      <c r="AE776" s="243"/>
      <c r="AF776" s="243"/>
      <c r="AG776" s="243"/>
    </row>
    <row r="777" spans="1:33" ht="12.75" x14ac:dyDescent="0.2">
      <c r="A777" s="264"/>
      <c r="B777" s="264"/>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243"/>
      <c r="AC777" s="243"/>
      <c r="AD777" s="243"/>
      <c r="AE777" s="243"/>
      <c r="AF777" s="243"/>
      <c r="AG777" s="243"/>
    </row>
    <row r="778" spans="1:33" ht="12.75" x14ac:dyDescent="0.2">
      <c r="A778" s="264"/>
      <c r="B778" s="264"/>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243"/>
      <c r="AC778" s="243"/>
      <c r="AD778" s="243"/>
      <c r="AE778" s="243"/>
      <c r="AF778" s="243"/>
      <c r="AG778" s="243"/>
    </row>
    <row r="779" spans="1:33" ht="12.75" x14ac:dyDescent="0.2">
      <c r="A779" s="264"/>
      <c r="B779" s="264"/>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243"/>
      <c r="AC779" s="243"/>
      <c r="AD779" s="243"/>
      <c r="AE779" s="243"/>
      <c r="AF779" s="243"/>
      <c r="AG779" s="243"/>
    </row>
    <row r="780" spans="1:33" ht="12.75" x14ac:dyDescent="0.2">
      <c r="A780" s="264"/>
      <c r="B780" s="264"/>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243"/>
      <c r="AC780" s="243"/>
      <c r="AD780" s="243"/>
      <c r="AE780" s="243"/>
      <c r="AF780" s="243"/>
      <c r="AG780" s="243"/>
    </row>
    <row r="781" spans="1:33" ht="12.75" x14ac:dyDescent="0.2">
      <c r="A781" s="264"/>
      <c r="B781" s="264"/>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243"/>
      <c r="AC781" s="243"/>
      <c r="AD781" s="243"/>
      <c r="AE781" s="243"/>
      <c r="AF781" s="243"/>
      <c r="AG781" s="243"/>
    </row>
    <row r="782" spans="1:33" ht="12.75" x14ac:dyDescent="0.2">
      <c r="A782" s="264"/>
      <c r="B782" s="264"/>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243"/>
      <c r="AC782" s="243"/>
      <c r="AD782" s="243"/>
      <c r="AE782" s="243"/>
      <c r="AF782" s="243"/>
      <c r="AG782" s="243"/>
    </row>
    <row r="783" spans="1:33" ht="12.75" x14ac:dyDescent="0.2">
      <c r="A783" s="264"/>
      <c r="B783" s="264"/>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243"/>
      <c r="AC783" s="243"/>
      <c r="AD783" s="243"/>
      <c r="AE783" s="243"/>
      <c r="AF783" s="243"/>
      <c r="AG783" s="243"/>
    </row>
    <row r="784" spans="1:33" ht="12.75" x14ac:dyDescent="0.2">
      <c r="A784" s="264"/>
      <c r="B784" s="264"/>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243"/>
      <c r="AC784" s="243"/>
      <c r="AD784" s="243"/>
      <c r="AE784" s="243"/>
      <c r="AF784" s="243"/>
      <c r="AG784" s="243"/>
    </row>
    <row r="785" spans="1:33" ht="12.75" x14ac:dyDescent="0.2">
      <c r="A785" s="264"/>
      <c r="B785" s="264"/>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243"/>
      <c r="AC785" s="243"/>
      <c r="AD785" s="243"/>
      <c r="AE785" s="243"/>
      <c r="AF785" s="243"/>
      <c r="AG785" s="243"/>
    </row>
    <row r="786" spans="1:33" ht="12.75" x14ac:dyDescent="0.2">
      <c r="A786" s="264"/>
      <c r="B786" s="264"/>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243"/>
      <c r="AC786" s="243"/>
      <c r="AD786" s="243"/>
      <c r="AE786" s="243"/>
      <c r="AF786" s="243"/>
      <c r="AG786" s="243"/>
    </row>
    <row r="787" spans="1:33" ht="12.75" x14ac:dyDescent="0.2">
      <c r="A787" s="264"/>
      <c r="B787" s="264"/>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243"/>
      <c r="AC787" s="243"/>
      <c r="AD787" s="243"/>
      <c r="AE787" s="243"/>
      <c r="AF787" s="243"/>
      <c r="AG787" s="243"/>
    </row>
    <row r="788" spans="1:33" ht="12.75" x14ac:dyDescent="0.2">
      <c r="A788" s="264"/>
      <c r="B788" s="264"/>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243"/>
      <c r="AC788" s="243"/>
      <c r="AD788" s="243"/>
      <c r="AE788" s="243"/>
      <c r="AF788" s="243"/>
      <c r="AG788" s="243"/>
    </row>
    <row r="789" spans="1:33" ht="12.75" x14ac:dyDescent="0.2">
      <c r="A789" s="264"/>
      <c r="B789" s="264"/>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243"/>
      <c r="AC789" s="243"/>
      <c r="AD789" s="243"/>
      <c r="AE789" s="243"/>
      <c r="AF789" s="243"/>
      <c r="AG789" s="243"/>
    </row>
    <row r="790" spans="1:33" ht="12.75" x14ac:dyDescent="0.2">
      <c r="A790" s="264"/>
      <c r="B790" s="264"/>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243"/>
      <c r="AC790" s="243"/>
      <c r="AD790" s="243"/>
      <c r="AE790" s="243"/>
      <c r="AF790" s="243"/>
      <c r="AG790" s="243"/>
    </row>
    <row r="791" spans="1:33" ht="12.75" x14ac:dyDescent="0.2">
      <c r="A791" s="264"/>
      <c r="B791" s="264"/>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243"/>
      <c r="AC791" s="243"/>
      <c r="AD791" s="243"/>
      <c r="AE791" s="243"/>
      <c r="AF791" s="243"/>
      <c r="AG791" s="243"/>
    </row>
    <row r="792" spans="1:33" ht="12.75" x14ac:dyDescent="0.2">
      <c r="A792" s="264"/>
      <c r="B792" s="264"/>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243"/>
      <c r="AC792" s="243"/>
      <c r="AD792" s="243"/>
      <c r="AE792" s="243"/>
      <c r="AF792" s="243"/>
      <c r="AG792" s="243"/>
    </row>
    <row r="793" spans="1:33" ht="12.75" x14ac:dyDescent="0.2">
      <c r="A793" s="264"/>
      <c r="B793" s="264"/>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243"/>
      <c r="AC793" s="243"/>
      <c r="AD793" s="243"/>
      <c r="AE793" s="243"/>
      <c r="AF793" s="243"/>
      <c r="AG793" s="243"/>
    </row>
    <row r="794" spans="1:33" ht="12.75" x14ac:dyDescent="0.2">
      <c r="A794" s="264"/>
      <c r="B794" s="264"/>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243"/>
      <c r="AC794" s="243"/>
      <c r="AD794" s="243"/>
      <c r="AE794" s="243"/>
      <c r="AF794" s="243"/>
      <c r="AG794" s="243"/>
    </row>
    <row r="795" spans="1:33" ht="12.75" x14ac:dyDescent="0.2">
      <c r="A795" s="264"/>
      <c r="B795" s="264"/>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243"/>
      <c r="AC795" s="243"/>
      <c r="AD795" s="243"/>
      <c r="AE795" s="243"/>
      <c r="AF795" s="243"/>
      <c r="AG795" s="243"/>
    </row>
    <row r="796" spans="1:33" ht="12.75" x14ac:dyDescent="0.2">
      <c r="A796" s="264"/>
      <c r="B796" s="264"/>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243"/>
      <c r="AC796" s="243"/>
      <c r="AD796" s="243"/>
      <c r="AE796" s="243"/>
      <c r="AF796" s="243"/>
      <c r="AG796" s="243"/>
    </row>
    <row r="797" spans="1:33" ht="12.75" x14ac:dyDescent="0.2">
      <c r="A797" s="264"/>
      <c r="B797" s="264"/>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243"/>
      <c r="AC797" s="243"/>
      <c r="AD797" s="243"/>
      <c r="AE797" s="243"/>
      <c r="AF797" s="243"/>
      <c r="AG797" s="243"/>
    </row>
    <row r="798" spans="1:33" ht="12.75" x14ac:dyDescent="0.2">
      <c r="A798" s="264"/>
      <c r="B798" s="264"/>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243"/>
      <c r="AC798" s="243"/>
      <c r="AD798" s="243"/>
      <c r="AE798" s="243"/>
      <c r="AF798" s="243"/>
      <c r="AG798" s="243"/>
    </row>
    <row r="799" spans="1:33" ht="12.75" x14ac:dyDescent="0.2">
      <c r="A799" s="264"/>
      <c r="B799" s="264"/>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243"/>
      <c r="AC799" s="243"/>
      <c r="AD799" s="243"/>
      <c r="AE799" s="243"/>
      <c r="AF799" s="243"/>
      <c r="AG799" s="243"/>
    </row>
    <row r="800" spans="1:33" ht="12.75" x14ac:dyDescent="0.2">
      <c r="A800" s="264"/>
      <c r="B800" s="264"/>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243"/>
      <c r="AC800" s="243"/>
      <c r="AD800" s="243"/>
      <c r="AE800" s="243"/>
      <c r="AF800" s="243"/>
      <c r="AG800" s="243"/>
    </row>
    <row r="801" spans="1:33" ht="12.75" x14ac:dyDescent="0.2">
      <c r="A801" s="264"/>
      <c r="B801" s="264"/>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243"/>
      <c r="AC801" s="243"/>
      <c r="AD801" s="243"/>
      <c r="AE801" s="243"/>
      <c r="AF801" s="243"/>
      <c r="AG801" s="243"/>
    </row>
    <row r="802" spans="1:33" ht="12.75" x14ac:dyDescent="0.2">
      <c r="A802" s="264"/>
      <c r="B802" s="264"/>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243"/>
      <c r="AC802" s="243"/>
      <c r="AD802" s="243"/>
      <c r="AE802" s="243"/>
      <c r="AF802" s="243"/>
      <c r="AG802" s="243"/>
    </row>
    <row r="803" spans="1:33" ht="12.75" x14ac:dyDescent="0.2">
      <c r="A803" s="264"/>
      <c r="B803" s="264"/>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243"/>
      <c r="AC803" s="243"/>
      <c r="AD803" s="243"/>
      <c r="AE803" s="243"/>
      <c r="AF803" s="243"/>
      <c r="AG803" s="243"/>
    </row>
    <row r="804" spans="1:33" ht="12.75" x14ac:dyDescent="0.2">
      <c r="A804" s="264"/>
      <c r="B804" s="264"/>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243"/>
      <c r="AC804" s="243"/>
      <c r="AD804" s="243"/>
      <c r="AE804" s="243"/>
      <c r="AF804" s="243"/>
      <c r="AG804" s="243"/>
    </row>
    <row r="805" spans="1:33" ht="12.75" x14ac:dyDescent="0.2">
      <c r="A805" s="264"/>
      <c r="B805" s="264"/>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243"/>
      <c r="AC805" s="243"/>
      <c r="AD805" s="243"/>
      <c r="AE805" s="243"/>
      <c r="AF805" s="243"/>
      <c r="AG805" s="243"/>
    </row>
    <row r="806" spans="1:33" ht="12.75" x14ac:dyDescent="0.2">
      <c r="A806" s="264"/>
      <c r="B806" s="264"/>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243"/>
      <c r="AC806" s="243"/>
      <c r="AD806" s="243"/>
      <c r="AE806" s="243"/>
      <c r="AF806" s="243"/>
      <c r="AG806" s="243"/>
    </row>
    <row r="807" spans="1:33" ht="12.75" x14ac:dyDescent="0.2">
      <c r="A807" s="264"/>
      <c r="B807" s="264"/>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243"/>
      <c r="AC807" s="243"/>
      <c r="AD807" s="243"/>
      <c r="AE807" s="243"/>
      <c r="AF807" s="243"/>
      <c r="AG807" s="243"/>
    </row>
    <row r="808" spans="1:33" ht="12.75" x14ac:dyDescent="0.2">
      <c r="A808" s="264"/>
      <c r="B808" s="264"/>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243"/>
      <c r="AC808" s="243"/>
      <c r="AD808" s="243"/>
      <c r="AE808" s="243"/>
      <c r="AF808" s="243"/>
      <c r="AG808" s="243"/>
    </row>
    <row r="809" spans="1:33" ht="12.75" x14ac:dyDescent="0.2">
      <c r="A809" s="264"/>
      <c r="B809" s="264"/>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243"/>
      <c r="AC809" s="243"/>
      <c r="AD809" s="243"/>
      <c r="AE809" s="243"/>
      <c r="AF809" s="243"/>
      <c r="AG809" s="243"/>
    </row>
    <row r="810" spans="1:33" ht="12.75" x14ac:dyDescent="0.2">
      <c r="A810" s="264"/>
      <c r="B810" s="264"/>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243"/>
      <c r="AC810" s="243"/>
      <c r="AD810" s="243"/>
      <c r="AE810" s="243"/>
      <c r="AF810" s="243"/>
      <c r="AG810" s="243"/>
    </row>
    <row r="811" spans="1:33" ht="12.75" x14ac:dyDescent="0.2">
      <c r="A811" s="264"/>
      <c r="B811" s="264"/>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243"/>
      <c r="AC811" s="243"/>
      <c r="AD811" s="243"/>
      <c r="AE811" s="243"/>
      <c r="AF811" s="243"/>
      <c r="AG811" s="243"/>
    </row>
    <row r="812" spans="1:33" ht="12.75" x14ac:dyDescent="0.2">
      <c r="A812" s="264"/>
      <c r="B812" s="264"/>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243"/>
      <c r="AC812" s="243"/>
      <c r="AD812" s="243"/>
      <c r="AE812" s="243"/>
      <c r="AF812" s="243"/>
      <c r="AG812" s="243"/>
    </row>
    <row r="813" spans="1:33" ht="12.75" x14ac:dyDescent="0.2">
      <c r="A813" s="264"/>
      <c r="B813" s="264"/>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243"/>
      <c r="AC813" s="243"/>
      <c r="AD813" s="243"/>
      <c r="AE813" s="243"/>
      <c r="AF813" s="243"/>
      <c r="AG813" s="243"/>
    </row>
    <row r="814" spans="1:33" ht="12.75" x14ac:dyDescent="0.2">
      <c r="A814" s="264"/>
      <c r="B814" s="264"/>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243"/>
      <c r="AC814" s="243"/>
      <c r="AD814" s="243"/>
      <c r="AE814" s="243"/>
      <c r="AF814" s="243"/>
      <c r="AG814" s="243"/>
    </row>
    <row r="815" spans="1:33" ht="12.75" x14ac:dyDescent="0.2">
      <c r="A815" s="264"/>
      <c r="B815" s="264"/>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243"/>
      <c r="AC815" s="243"/>
      <c r="AD815" s="243"/>
      <c r="AE815" s="243"/>
      <c r="AF815" s="243"/>
      <c r="AG815" s="243"/>
    </row>
    <row r="816" spans="1:33" ht="12.75" x14ac:dyDescent="0.2">
      <c r="A816" s="264"/>
      <c r="B816" s="264"/>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243"/>
      <c r="AC816" s="243"/>
      <c r="AD816" s="243"/>
      <c r="AE816" s="243"/>
      <c r="AF816" s="243"/>
      <c r="AG816" s="243"/>
    </row>
    <row r="817" spans="1:33" ht="12.75" x14ac:dyDescent="0.2">
      <c r="A817" s="264"/>
      <c r="B817" s="264"/>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243"/>
      <c r="AC817" s="243"/>
      <c r="AD817" s="243"/>
      <c r="AE817" s="243"/>
      <c r="AF817" s="243"/>
      <c r="AG817" s="243"/>
    </row>
    <row r="818" spans="1:33" ht="12.75" x14ac:dyDescent="0.2">
      <c r="A818" s="264"/>
      <c r="B818" s="264"/>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243"/>
      <c r="AC818" s="243"/>
      <c r="AD818" s="243"/>
      <c r="AE818" s="243"/>
      <c r="AF818" s="243"/>
      <c r="AG818" s="243"/>
    </row>
    <row r="819" spans="1:33" ht="12.75" x14ac:dyDescent="0.2">
      <c r="A819" s="264"/>
      <c r="B819" s="264"/>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243"/>
      <c r="AC819" s="243"/>
      <c r="AD819" s="243"/>
      <c r="AE819" s="243"/>
      <c r="AF819" s="243"/>
      <c r="AG819" s="243"/>
    </row>
    <row r="820" spans="1:33" ht="12.75" x14ac:dyDescent="0.2">
      <c r="A820" s="264"/>
      <c r="B820" s="264"/>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243"/>
      <c r="AC820" s="243"/>
      <c r="AD820" s="243"/>
      <c r="AE820" s="243"/>
      <c r="AF820" s="243"/>
      <c r="AG820" s="243"/>
    </row>
    <row r="821" spans="1:33" ht="12.75" x14ac:dyDescent="0.2">
      <c r="A821" s="264"/>
      <c r="B821" s="264"/>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243"/>
      <c r="AC821" s="243"/>
      <c r="AD821" s="243"/>
      <c r="AE821" s="243"/>
      <c r="AF821" s="243"/>
      <c r="AG821" s="243"/>
    </row>
    <row r="822" spans="1:33" ht="12.75" x14ac:dyDescent="0.2">
      <c r="A822" s="264"/>
      <c r="B822" s="264"/>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243"/>
      <c r="AC822" s="243"/>
      <c r="AD822" s="243"/>
      <c r="AE822" s="243"/>
      <c r="AF822" s="243"/>
      <c r="AG822" s="243"/>
    </row>
    <row r="823" spans="1:33" ht="12.75" x14ac:dyDescent="0.2">
      <c r="A823" s="264"/>
      <c r="B823" s="264"/>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243"/>
      <c r="AC823" s="243"/>
      <c r="AD823" s="243"/>
      <c r="AE823" s="243"/>
      <c r="AF823" s="243"/>
      <c r="AG823" s="243"/>
    </row>
    <row r="824" spans="1:33" ht="12.75" x14ac:dyDescent="0.2">
      <c r="A824" s="264"/>
      <c r="B824" s="264"/>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243"/>
      <c r="AC824" s="243"/>
      <c r="AD824" s="243"/>
      <c r="AE824" s="243"/>
      <c r="AF824" s="243"/>
      <c r="AG824" s="243"/>
    </row>
    <row r="825" spans="1:33" ht="12.75" x14ac:dyDescent="0.2">
      <c r="A825" s="264"/>
      <c r="B825" s="264"/>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243"/>
      <c r="AC825" s="243"/>
      <c r="AD825" s="243"/>
      <c r="AE825" s="243"/>
      <c r="AF825" s="243"/>
      <c r="AG825" s="243"/>
    </row>
    <row r="826" spans="1:33" ht="12.75" x14ac:dyDescent="0.2">
      <c r="A826" s="264"/>
      <c r="B826" s="264"/>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243"/>
      <c r="AC826" s="243"/>
      <c r="AD826" s="243"/>
      <c r="AE826" s="243"/>
      <c r="AF826" s="243"/>
      <c r="AG826" s="243"/>
    </row>
    <row r="827" spans="1:33" ht="12.75" x14ac:dyDescent="0.2">
      <c r="A827" s="264"/>
      <c r="B827" s="264"/>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243"/>
      <c r="AC827" s="243"/>
      <c r="AD827" s="243"/>
      <c r="AE827" s="243"/>
      <c r="AF827" s="243"/>
      <c r="AG827" s="243"/>
    </row>
    <row r="828" spans="1:33" ht="12.75" x14ac:dyDescent="0.2">
      <c r="A828" s="264"/>
      <c r="B828" s="264"/>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243"/>
      <c r="AC828" s="243"/>
      <c r="AD828" s="243"/>
      <c r="AE828" s="243"/>
      <c r="AF828" s="243"/>
      <c r="AG828" s="243"/>
    </row>
    <row r="829" spans="1:33" ht="12.75" x14ac:dyDescent="0.2">
      <c r="A829" s="264"/>
      <c r="B829" s="264"/>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243"/>
      <c r="AC829" s="243"/>
      <c r="AD829" s="243"/>
      <c r="AE829" s="243"/>
      <c r="AF829" s="243"/>
      <c r="AG829" s="243"/>
    </row>
    <row r="830" spans="1:33" ht="12.75" x14ac:dyDescent="0.2">
      <c r="A830" s="264"/>
      <c r="B830" s="264"/>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243"/>
      <c r="AC830" s="243"/>
      <c r="AD830" s="243"/>
      <c r="AE830" s="243"/>
      <c r="AF830" s="243"/>
      <c r="AG830" s="243"/>
    </row>
    <row r="831" spans="1:33" ht="12.75" x14ac:dyDescent="0.2">
      <c r="A831" s="264"/>
      <c r="B831" s="264"/>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243"/>
      <c r="AC831" s="243"/>
      <c r="AD831" s="243"/>
      <c r="AE831" s="243"/>
      <c r="AF831" s="243"/>
      <c r="AG831" s="243"/>
    </row>
    <row r="832" spans="1:33" ht="12.75" x14ac:dyDescent="0.2">
      <c r="A832" s="264"/>
      <c r="B832" s="264"/>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243"/>
      <c r="AC832" s="243"/>
      <c r="AD832" s="243"/>
      <c r="AE832" s="243"/>
      <c r="AF832" s="243"/>
      <c r="AG832" s="243"/>
    </row>
    <row r="833" spans="1:33" ht="12.75" x14ac:dyDescent="0.2">
      <c r="A833" s="264"/>
      <c r="B833" s="264"/>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243"/>
      <c r="AC833" s="243"/>
      <c r="AD833" s="243"/>
      <c r="AE833" s="243"/>
      <c r="AF833" s="243"/>
      <c r="AG833" s="243"/>
    </row>
    <row r="834" spans="1:33" ht="12.75" x14ac:dyDescent="0.2">
      <c r="A834" s="264"/>
      <c r="B834" s="264"/>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243"/>
      <c r="AC834" s="243"/>
      <c r="AD834" s="243"/>
      <c r="AE834" s="243"/>
      <c r="AF834" s="243"/>
      <c r="AG834" s="243"/>
    </row>
    <row r="835" spans="1:33" ht="12.75" x14ac:dyDescent="0.2">
      <c r="A835" s="264"/>
      <c r="B835" s="264"/>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243"/>
      <c r="AC835" s="243"/>
      <c r="AD835" s="243"/>
      <c r="AE835" s="243"/>
      <c r="AF835" s="243"/>
      <c r="AG835" s="243"/>
    </row>
    <row r="836" spans="1:33" ht="12.75" x14ac:dyDescent="0.2">
      <c r="A836" s="264"/>
      <c r="B836" s="264"/>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243"/>
      <c r="AC836" s="243"/>
      <c r="AD836" s="243"/>
      <c r="AE836" s="243"/>
      <c r="AF836" s="243"/>
      <c r="AG836" s="243"/>
    </row>
    <row r="837" spans="1:33" ht="12.75" x14ac:dyDescent="0.2">
      <c r="A837" s="264"/>
      <c r="B837" s="264"/>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243"/>
      <c r="AC837" s="243"/>
      <c r="AD837" s="243"/>
      <c r="AE837" s="243"/>
      <c r="AF837" s="243"/>
      <c r="AG837" s="243"/>
    </row>
    <row r="838" spans="1:33" ht="12.75" x14ac:dyDescent="0.2">
      <c r="A838" s="264"/>
      <c r="B838" s="264"/>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243"/>
      <c r="AC838" s="243"/>
      <c r="AD838" s="243"/>
      <c r="AE838" s="243"/>
      <c r="AF838" s="243"/>
      <c r="AG838" s="243"/>
    </row>
    <row r="839" spans="1:33" ht="12.75" x14ac:dyDescent="0.2">
      <c r="A839" s="264"/>
      <c r="B839" s="264"/>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243"/>
      <c r="AC839" s="243"/>
      <c r="AD839" s="243"/>
      <c r="AE839" s="243"/>
      <c r="AF839" s="243"/>
      <c r="AG839" s="243"/>
    </row>
    <row r="840" spans="1:33" ht="12.75" x14ac:dyDescent="0.2">
      <c r="A840" s="264"/>
      <c r="B840" s="264"/>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243"/>
      <c r="AC840" s="243"/>
      <c r="AD840" s="243"/>
      <c r="AE840" s="243"/>
      <c r="AF840" s="243"/>
      <c r="AG840" s="243"/>
    </row>
    <row r="841" spans="1:33" ht="12.75" x14ac:dyDescent="0.2">
      <c r="A841" s="264"/>
      <c r="B841" s="264"/>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243"/>
      <c r="AC841" s="243"/>
      <c r="AD841" s="243"/>
      <c r="AE841" s="243"/>
      <c r="AF841" s="243"/>
      <c r="AG841" s="243"/>
    </row>
    <row r="842" spans="1:33" ht="12.75" x14ac:dyDescent="0.2">
      <c r="A842" s="264"/>
      <c r="B842" s="264"/>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243"/>
      <c r="AC842" s="243"/>
      <c r="AD842" s="243"/>
      <c r="AE842" s="243"/>
      <c r="AF842" s="243"/>
      <c r="AG842" s="243"/>
    </row>
    <row r="843" spans="1:33" ht="12.75" x14ac:dyDescent="0.2">
      <c r="A843" s="264"/>
      <c r="B843" s="264"/>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243"/>
      <c r="AC843" s="243"/>
      <c r="AD843" s="243"/>
      <c r="AE843" s="243"/>
      <c r="AF843" s="243"/>
      <c r="AG843" s="243"/>
    </row>
    <row r="844" spans="1:33" ht="12.75" x14ac:dyDescent="0.2">
      <c r="A844" s="264"/>
      <c r="B844" s="264"/>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243"/>
      <c r="AC844" s="243"/>
      <c r="AD844" s="243"/>
      <c r="AE844" s="243"/>
      <c r="AF844" s="243"/>
      <c r="AG844" s="243"/>
    </row>
    <row r="845" spans="1:33" ht="12.75" x14ac:dyDescent="0.2">
      <c r="A845" s="264"/>
      <c r="B845" s="264"/>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243"/>
      <c r="AC845" s="243"/>
      <c r="AD845" s="243"/>
      <c r="AE845" s="243"/>
      <c r="AF845" s="243"/>
      <c r="AG845" s="243"/>
    </row>
    <row r="846" spans="1:33" ht="12.75" x14ac:dyDescent="0.2">
      <c r="A846" s="264"/>
      <c r="B846" s="264"/>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243"/>
      <c r="AC846" s="243"/>
      <c r="AD846" s="243"/>
      <c r="AE846" s="243"/>
      <c r="AF846" s="243"/>
      <c r="AG846" s="243"/>
    </row>
    <row r="847" spans="1:33" ht="12.75" x14ac:dyDescent="0.2">
      <c r="A847" s="264"/>
      <c r="B847" s="264"/>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243"/>
      <c r="AC847" s="243"/>
      <c r="AD847" s="243"/>
      <c r="AE847" s="243"/>
      <c r="AF847" s="243"/>
      <c r="AG847" s="243"/>
    </row>
    <row r="848" spans="1:33" ht="12.75" x14ac:dyDescent="0.2">
      <c r="A848" s="264"/>
      <c r="B848" s="264"/>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243"/>
      <c r="AC848" s="243"/>
      <c r="AD848" s="243"/>
      <c r="AE848" s="243"/>
      <c r="AF848" s="243"/>
      <c r="AG848" s="243"/>
    </row>
    <row r="849" spans="1:33" ht="12.75" x14ac:dyDescent="0.2">
      <c r="A849" s="264"/>
      <c r="B849" s="264"/>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243"/>
      <c r="AC849" s="243"/>
      <c r="AD849" s="243"/>
      <c r="AE849" s="243"/>
      <c r="AF849" s="243"/>
      <c r="AG849" s="243"/>
    </row>
    <row r="850" spans="1:33" ht="12.75" x14ac:dyDescent="0.2">
      <c r="A850" s="264"/>
      <c r="B850" s="264"/>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243"/>
      <c r="AC850" s="243"/>
      <c r="AD850" s="243"/>
      <c r="AE850" s="243"/>
      <c r="AF850" s="243"/>
      <c r="AG850" s="243"/>
    </row>
    <row r="851" spans="1:33" ht="12.75" x14ac:dyDescent="0.2">
      <c r="A851" s="264"/>
      <c r="B851" s="264"/>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243"/>
      <c r="AC851" s="243"/>
      <c r="AD851" s="243"/>
      <c r="AE851" s="243"/>
      <c r="AF851" s="243"/>
      <c r="AG851" s="243"/>
    </row>
    <row r="852" spans="1:33" ht="12.75" x14ac:dyDescent="0.2">
      <c r="A852" s="264"/>
      <c r="B852" s="264"/>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243"/>
      <c r="AC852" s="243"/>
      <c r="AD852" s="243"/>
      <c r="AE852" s="243"/>
      <c r="AF852" s="243"/>
      <c r="AG852" s="243"/>
    </row>
    <row r="853" spans="1:33" ht="12.75" x14ac:dyDescent="0.2">
      <c r="A853" s="264"/>
      <c r="B853" s="264"/>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243"/>
      <c r="AC853" s="243"/>
      <c r="AD853" s="243"/>
      <c r="AE853" s="243"/>
      <c r="AF853" s="243"/>
      <c r="AG853" s="243"/>
    </row>
    <row r="854" spans="1:33" ht="12.75" x14ac:dyDescent="0.2">
      <c r="A854" s="264"/>
      <c r="B854" s="264"/>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243"/>
      <c r="AC854" s="243"/>
      <c r="AD854" s="243"/>
      <c r="AE854" s="243"/>
      <c r="AF854" s="243"/>
      <c r="AG854" s="243"/>
    </row>
    <row r="855" spans="1:33" ht="12.75" x14ac:dyDescent="0.2">
      <c r="A855" s="264"/>
      <c r="B855" s="264"/>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243"/>
      <c r="AC855" s="243"/>
      <c r="AD855" s="243"/>
      <c r="AE855" s="243"/>
      <c r="AF855" s="243"/>
      <c r="AG855" s="243"/>
    </row>
    <row r="856" spans="1:33" ht="12.75" x14ac:dyDescent="0.2">
      <c r="A856" s="264"/>
      <c r="B856" s="264"/>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243"/>
      <c r="AC856" s="243"/>
      <c r="AD856" s="243"/>
      <c r="AE856" s="243"/>
      <c r="AF856" s="243"/>
      <c r="AG856" s="243"/>
    </row>
    <row r="857" spans="1:33" ht="12.75" x14ac:dyDescent="0.2">
      <c r="A857" s="264"/>
      <c r="B857" s="264"/>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243"/>
      <c r="AC857" s="243"/>
      <c r="AD857" s="243"/>
      <c r="AE857" s="243"/>
      <c r="AF857" s="243"/>
      <c r="AG857" s="243"/>
    </row>
    <row r="858" spans="1:33" ht="12.75" x14ac:dyDescent="0.2">
      <c r="A858" s="264"/>
      <c r="B858" s="264"/>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243"/>
      <c r="AC858" s="243"/>
      <c r="AD858" s="243"/>
      <c r="AE858" s="243"/>
      <c r="AF858" s="243"/>
      <c r="AG858" s="243"/>
    </row>
    <row r="859" spans="1:33" ht="12.75" x14ac:dyDescent="0.2">
      <c r="A859" s="264"/>
      <c r="B859" s="264"/>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243"/>
      <c r="AC859" s="243"/>
      <c r="AD859" s="243"/>
      <c r="AE859" s="243"/>
      <c r="AF859" s="243"/>
      <c r="AG859" s="243"/>
    </row>
    <row r="860" spans="1:33" ht="12.75" x14ac:dyDescent="0.2">
      <c r="A860" s="264"/>
      <c r="B860" s="264"/>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243"/>
      <c r="AC860" s="243"/>
      <c r="AD860" s="243"/>
      <c r="AE860" s="243"/>
      <c r="AF860" s="243"/>
      <c r="AG860" s="243"/>
    </row>
    <row r="861" spans="1:33" ht="12.75" x14ac:dyDescent="0.2">
      <c r="A861" s="264"/>
      <c r="B861" s="264"/>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243"/>
      <c r="AC861" s="243"/>
      <c r="AD861" s="243"/>
      <c r="AE861" s="243"/>
      <c r="AF861" s="243"/>
      <c r="AG861" s="243"/>
    </row>
    <row r="862" spans="1:33" ht="12.75" x14ac:dyDescent="0.2">
      <c r="A862" s="264"/>
      <c r="B862" s="264"/>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243"/>
      <c r="AC862" s="243"/>
      <c r="AD862" s="243"/>
      <c r="AE862" s="243"/>
      <c r="AF862" s="243"/>
      <c r="AG862" s="243"/>
    </row>
    <row r="863" spans="1:33" ht="12.75" x14ac:dyDescent="0.2">
      <c r="A863" s="264"/>
      <c r="B863" s="264"/>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243"/>
      <c r="AC863" s="243"/>
      <c r="AD863" s="243"/>
      <c r="AE863" s="243"/>
      <c r="AF863" s="243"/>
      <c r="AG863" s="243"/>
    </row>
    <row r="864" spans="1:33" ht="12.75" x14ac:dyDescent="0.2">
      <c r="A864" s="264"/>
      <c r="B864" s="264"/>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243"/>
      <c r="AC864" s="243"/>
      <c r="AD864" s="243"/>
      <c r="AE864" s="243"/>
      <c r="AF864" s="243"/>
      <c r="AG864" s="243"/>
    </row>
    <row r="865" spans="1:33" ht="12.75" x14ac:dyDescent="0.2">
      <c r="A865" s="264"/>
      <c r="B865" s="264"/>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243"/>
      <c r="AC865" s="243"/>
      <c r="AD865" s="243"/>
      <c r="AE865" s="243"/>
      <c r="AF865" s="243"/>
      <c r="AG865" s="243"/>
    </row>
    <row r="866" spans="1:33" ht="12.75" x14ac:dyDescent="0.2">
      <c r="A866" s="264"/>
      <c r="B866" s="264"/>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243"/>
      <c r="AC866" s="243"/>
      <c r="AD866" s="243"/>
      <c r="AE866" s="243"/>
      <c r="AF866" s="243"/>
      <c r="AG866" s="243"/>
    </row>
    <row r="867" spans="1:33" ht="12.75" x14ac:dyDescent="0.2">
      <c r="A867" s="264"/>
      <c r="B867" s="264"/>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243"/>
      <c r="AC867" s="243"/>
      <c r="AD867" s="243"/>
      <c r="AE867" s="243"/>
      <c r="AF867" s="243"/>
      <c r="AG867" s="243"/>
    </row>
    <row r="868" spans="1:33" ht="12.75" x14ac:dyDescent="0.2">
      <c r="A868" s="264"/>
      <c r="B868" s="264"/>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243"/>
      <c r="AC868" s="243"/>
      <c r="AD868" s="243"/>
      <c r="AE868" s="243"/>
      <c r="AF868" s="243"/>
      <c r="AG868" s="243"/>
    </row>
    <row r="869" spans="1:33" ht="12.75" x14ac:dyDescent="0.2">
      <c r="A869" s="264"/>
      <c r="B869" s="264"/>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243"/>
      <c r="AC869" s="243"/>
      <c r="AD869" s="243"/>
      <c r="AE869" s="243"/>
      <c r="AF869" s="243"/>
      <c r="AG869" s="243"/>
    </row>
    <row r="870" spans="1:33" ht="12.75" x14ac:dyDescent="0.2">
      <c r="A870" s="264"/>
      <c r="B870" s="264"/>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243"/>
      <c r="AC870" s="243"/>
      <c r="AD870" s="243"/>
      <c r="AE870" s="243"/>
      <c r="AF870" s="243"/>
      <c r="AG870" s="243"/>
    </row>
    <row r="871" spans="1:33" ht="12.75" x14ac:dyDescent="0.2">
      <c r="A871" s="264"/>
      <c r="B871" s="264"/>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243"/>
      <c r="AC871" s="243"/>
      <c r="AD871" s="243"/>
      <c r="AE871" s="243"/>
      <c r="AF871" s="243"/>
      <c r="AG871" s="243"/>
    </row>
    <row r="872" spans="1:33" ht="12.75" x14ac:dyDescent="0.2">
      <c r="A872" s="264"/>
      <c r="B872" s="264"/>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243"/>
      <c r="AC872" s="243"/>
      <c r="AD872" s="243"/>
      <c r="AE872" s="243"/>
      <c r="AF872" s="243"/>
      <c r="AG872" s="243"/>
    </row>
    <row r="873" spans="1:33" ht="12.75" x14ac:dyDescent="0.2">
      <c r="A873" s="264"/>
      <c r="B873" s="264"/>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243"/>
      <c r="AC873" s="243"/>
      <c r="AD873" s="243"/>
      <c r="AE873" s="243"/>
      <c r="AF873" s="243"/>
      <c r="AG873" s="243"/>
    </row>
    <row r="874" spans="1:33" ht="12.75" x14ac:dyDescent="0.2">
      <c r="A874" s="264"/>
      <c r="B874" s="264"/>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243"/>
      <c r="AC874" s="243"/>
      <c r="AD874" s="243"/>
      <c r="AE874" s="243"/>
      <c r="AF874" s="243"/>
      <c r="AG874" s="243"/>
    </row>
    <row r="875" spans="1:33" ht="12.75" x14ac:dyDescent="0.2">
      <c r="A875" s="264"/>
      <c r="B875" s="264"/>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243"/>
      <c r="AC875" s="243"/>
      <c r="AD875" s="243"/>
      <c r="AE875" s="243"/>
      <c r="AF875" s="243"/>
      <c r="AG875" s="243"/>
    </row>
    <row r="876" spans="1:33" ht="12.75" x14ac:dyDescent="0.2">
      <c r="A876" s="264"/>
      <c r="B876" s="264"/>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243"/>
      <c r="AC876" s="243"/>
      <c r="AD876" s="243"/>
      <c r="AE876" s="243"/>
      <c r="AF876" s="243"/>
      <c r="AG876" s="243"/>
    </row>
    <row r="877" spans="1:33" ht="12.75" x14ac:dyDescent="0.2">
      <c r="A877" s="264"/>
      <c r="B877" s="264"/>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243"/>
      <c r="AC877" s="243"/>
      <c r="AD877" s="243"/>
      <c r="AE877" s="243"/>
      <c r="AF877" s="243"/>
      <c r="AG877" s="243"/>
    </row>
    <row r="878" spans="1:33" ht="12.75" x14ac:dyDescent="0.2">
      <c r="A878" s="264"/>
      <c r="B878" s="264"/>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243"/>
      <c r="AC878" s="243"/>
      <c r="AD878" s="243"/>
      <c r="AE878" s="243"/>
      <c r="AF878" s="243"/>
      <c r="AG878" s="243"/>
    </row>
    <row r="879" spans="1:33" ht="12.75" x14ac:dyDescent="0.2">
      <c r="A879" s="264"/>
      <c r="B879" s="264"/>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243"/>
      <c r="AC879" s="243"/>
      <c r="AD879" s="243"/>
      <c r="AE879" s="243"/>
      <c r="AF879" s="243"/>
      <c r="AG879" s="243"/>
    </row>
    <row r="880" spans="1:33" ht="12.75" x14ac:dyDescent="0.2">
      <c r="A880" s="264"/>
      <c r="B880" s="264"/>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243"/>
      <c r="AC880" s="243"/>
      <c r="AD880" s="243"/>
      <c r="AE880" s="243"/>
      <c r="AF880" s="243"/>
      <c r="AG880" s="243"/>
    </row>
    <row r="881" spans="1:33" ht="12.75" x14ac:dyDescent="0.2">
      <c r="A881" s="264"/>
      <c r="B881" s="264"/>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243"/>
      <c r="AC881" s="243"/>
      <c r="AD881" s="243"/>
      <c r="AE881" s="243"/>
      <c r="AF881" s="243"/>
      <c r="AG881" s="243"/>
    </row>
    <row r="882" spans="1:33" ht="12.75" x14ac:dyDescent="0.2">
      <c r="A882" s="264"/>
      <c r="B882" s="264"/>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243"/>
      <c r="AC882" s="243"/>
      <c r="AD882" s="243"/>
      <c r="AE882" s="243"/>
      <c r="AF882" s="243"/>
      <c r="AG882" s="243"/>
    </row>
    <row r="883" spans="1:33" ht="12.75" x14ac:dyDescent="0.2">
      <c r="A883" s="264"/>
      <c r="B883" s="264"/>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243"/>
      <c r="AC883" s="243"/>
      <c r="AD883" s="243"/>
      <c r="AE883" s="243"/>
      <c r="AF883" s="243"/>
      <c r="AG883" s="243"/>
    </row>
    <row r="884" spans="1:33" ht="12.75" x14ac:dyDescent="0.2">
      <c r="A884" s="264"/>
      <c r="B884" s="264"/>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243"/>
      <c r="AC884" s="243"/>
      <c r="AD884" s="243"/>
      <c r="AE884" s="243"/>
      <c r="AF884" s="243"/>
      <c r="AG884" s="243"/>
    </row>
    <row r="885" spans="1:33" ht="12.75" x14ac:dyDescent="0.2">
      <c r="A885" s="264"/>
      <c r="B885" s="264"/>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243"/>
      <c r="AC885" s="243"/>
      <c r="AD885" s="243"/>
      <c r="AE885" s="243"/>
      <c r="AF885" s="243"/>
      <c r="AG885" s="243"/>
    </row>
    <row r="886" spans="1:33" ht="12.75" x14ac:dyDescent="0.2">
      <c r="A886" s="264"/>
      <c r="B886" s="264"/>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243"/>
      <c r="AC886" s="243"/>
      <c r="AD886" s="243"/>
      <c r="AE886" s="243"/>
      <c r="AF886" s="243"/>
      <c r="AG886" s="243"/>
    </row>
    <row r="887" spans="1:33" ht="12.75" x14ac:dyDescent="0.2">
      <c r="A887" s="264"/>
      <c r="B887" s="264"/>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243"/>
      <c r="AC887" s="243"/>
      <c r="AD887" s="243"/>
      <c r="AE887" s="243"/>
      <c r="AF887" s="243"/>
      <c r="AG887" s="243"/>
    </row>
    <row r="888" spans="1:33" ht="12.75" x14ac:dyDescent="0.2">
      <c r="A888" s="264"/>
      <c r="B888" s="264"/>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243"/>
      <c r="AC888" s="243"/>
      <c r="AD888" s="243"/>
      <c r="AE888" s="243"/>
      <c r="AF888" s="243"/>
      <c r="AG888" s="243"/>
    </row>
    <row r="889" spans="1:33" ht="12.75" x14ac:dyDescent="0.2">
      <c r="A889" s="264"/>
      <c r="B889" s="264"/>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243"/>
      <c r="AC889" s="243"/>
      <c r="AD889" s="243"/>
      <c r="AE889" s="243"/>
      <c r="AF889" s="243"/>
      <c r="AG889" s="243"/>
    </row>
    <row r="890" spans="1:33" ht="12.75" x14ac:dyDescent="0.2">
      <c r="A890" s="264"/>
      <c r="B890" s="264"/>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243"/>
      <c r="AC890" s="243"/>
      <c r="AD890" s="243"/>
      <c r="AE890" s="243"/>
      <c r="AF890" s="243"/>
      <c r="AG890" s="243"/>
    </row>
    <row r="891" spans="1:33" ht="12.75" x14ac:dyDescent="0.2">
      <c r="A891" s="264"/>
      <c r="B891" s="264"/>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243"/>
      <c r="AC891" s="243"/>
      <c r="AD891" s="243"/>
      <c r="AE891" s="243"/>
      <c r="AF891" s="243"/>
      <c r="AG891" s="243"/>
    </row>
    <row r="892" spans="1:33" ht="12.75" x14ac:dyDescent="0.2">
      <c r="A892" s="264"/>
      <c r="B892" s="264"/>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243"/>
      <c r="AC892" s="243"/>
      <c r="AD892" s="243"/>
      <c r="AE892" s="243"/>
      <c r="AF892" s="243"/>
      <c r="AG892" s="243"/>
    </row>
    <row r="893" spans="1:33" ht="12.75" x14ac:dyDescent="0.2">
      <c r="A893" s="264"/>
      <c r="B893" s="264"/>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243"/>
      <c r="AC893" s="243"/>
      <c r="AD893" s="243"/>
      <c r="AE893" s="243"/>
      <c r="AF893" s="243"/>
      <c r="AG893" s="243"/>
    </row>
    <row r="894" spans="1:33" ht="12.75" x14ac:dyDescent="0.2">
      <c r="A894" s="264"/>
      <c r="B894" s="264"/>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243"/>
      <c r="AC894" s="243"/>
      <c r="AD894" s="243"/>
      <c r="AE894" s="243"/>
      <c r="AF894" s="243"/>
      <c r="AG894" s="243"/>
    </row>
    <row r="895" spans="1:33" ht="12.75" x14ac:dyDescent="0.2">
      <c r="A895" s="264"/>
      <c r="B895" s="264"/>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243"/>
      <c r="AC895" s="243"/>
      <c r="AD895" s="243"/>
      <c r="AE895" s="243"/>
      <c r="AF895" s="243"/>
      <c r="AG895" s="243"/>
    </row>
    <row r="896" spans="1:33" ht="12.75" x14ac:dyDescent="0.2">
      <c r="A896" s="264"/>
      <c r="B896" s="264"/>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243"/>
      <c r="AC896" s="243"/>
      <c r="AD896" s="243"/>
      <c r="AE896" s="243"/>
      <c r="AF896" s="243"/>
      <c r="AG896" s="243"/>
    </row>
    <row r="897" spans="1:33" ht="12.75" x14ac:dyDescent="0.2">
      <c r="A897" s="264"/>
      <c r="B897" s="264"/>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243"/>
      <c r="AC897" s="243"/>
      <c r="AD897" s="243"/>
      <c r="AE897" s="243"/>
      <c r="AF897" s="243"/>
      <c r="AG897" s="243"/>
    </row>
    <row r="898" spans="1:33" ht="12.75" x14ac:dyDescent="0.2">
      <c r="A898" s="264"/>
      <c r="B898" s="264"/>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243"/>
      <c r="AC898" s="243"/>
      <c r="AD898" s="243"/>
      <c r="AE898" s="243"/>
      <c r="AF898" s="243"/>
      <c r="AG898" s="243"/>
    </row>
    <row r="899" spans="1:33" ht="12.75" x14ac:dyDescent="0.2">
      <c r="A899" s="264"/>
      <c r="B899" s="264"/>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243"/>
      <c r="AC899" s="243"/>
      <c r="AD899" s="243"/>
      <c r="AE899" s="243"/>
      <c r="AF899" s="243"/>
      <c r="AG899" s="243"/>
    </row>
    <row r="900" spans="1:33" ht="12.75" x14ac:dyDescent="0.2">
      <c r="A900" s="264"/>
      <c r="B900" s="264"/>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243"/>
      <c r="AC900" s="243"/>
      <c r="AD900" s="243"/>
      <c r="AE900" s="243"/>
      <c r="AF900" s="243"/>
      <c r="AG900" s="243"/>
    </row>
    <row r="901" spans="1:33" ht="12.75" x14ac:dyDescent="0.2">
      <c r="A901" s="264"/>
      <c r="B901" s="264"/>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243"/>
      <c r="AC901" s="243"/>
      <c r="AD901" s="243"/>
      <c r="AE901" s="243"/>
      <c r="AF901" s="243"/>
      <c r="AG901" s="243"/>
    </row>
    <row r="902" spans="1:33" ht="12.75" x14ac:dyDescent="0.2">
      <c r="A902" s="264"/>
      <c r="B902" s="264"/>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243"/>
      <c r="AC902" s="243"/>
      <c r="AD902" s="243"/>
      <c r="AE902" s="243"/>
      <c r="AF902" s="243"/>
      <c r="AG902" s="243"/>
    </row>
    <row r="903" spans="1:33" ht="12.75" x14ac:dyDescent="0.2">
      <c r="A903" s="264"/>
      <c r="B903" s="264"/>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243"/>
      <c r="AC903" s="243"/>
      <c r="AD903" s="243"/>
      <c r="AE903" s="243"/>
      <c r="AF903" s="243"/>
      <c r="AG903" s="243"/>
    </row>
    <row r="904" spans="1:33" ht="12.75" x14ac:dyDescent="0.2">
      <c r="A904" s="264"/>
      <c r="B904" s="264"/>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243"/>
      <c r="AC904" s="243"/>
      <c r="AD904" s="243"/>
      <c r="AE904" s="243"/>
      <c r="AF904" s="243"/>
      <c r="AG904" s="243"/>
    </row>
    <row r="905" spans="1:33" ht="12.75" x14ac:dyDescent="0.2">
      <c r="A905" s="264"/>
      <c r="B905" s="264"/>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243"/>
      <c r="AC905" s="243"/>
      <c r="AD905" s="243"/>
      <c r="AE905" s="243"/>
      <c r="AF905" s="243"/>
      <c r="AG905" s="243"/>
    </row>
    <row r="906" spans="1:33" ht="12.75" x14ac:dyDescent="0.2">
      <c r="A906" s="264"/>
      <c r="B906" s="264"/>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243"/>
      <c r="AC906" s="243"/>
      <c r="AD906" s="243"/>
      <c r="AE906" s="243"/>
      <c r="AF906" s="243"/>
      <c r="AG906" s="243"/>
    </row>
    <row r="907" spans="1:33" ht="12.75" x14ac:dyDescent="0.2">
      <c r="A907" s="264"/>
      <c r="B907" s="264"/>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243"/>
      <c r="AC907" s="243"/>
      <c r="AD907" s="243"/>
      <c r="AE907" s="243"/>
      <c r="AF907" s="243"/>
      <c r="AG907" s="243"/>
    </row>
    <row r="908" spans="1:33" ht="12.75" x14ac:dyDescent="0.2">
      <c r="A908" s="264"/>
      <c r="B908" s="264"/>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243"/>
      <c r="AC908" s="243"/>
      <c r="AD908" s="243"/>
      <c r="AE908" s="243"/>
      <c r="AF908" s="243"/>
      <c r="AG908" s="243"/>
    </row>
    <row r="909" spans="1:33" ht="12.75" x14ac:dyDescent="0.2">
      <c r="A909" s="264"/>
      <c r="B909" s="264"/>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243"/>
      <c r="AC909" s="243"/>
      <c r="AD909" s="243"/>
      <c r="AE909" s="243"/>
      <c r="AF909" s="243"/>
      <c r="AG909" s="243"/>
    </row>
    <row r="910" spans="1:33" ht="12.75" x14ac:dyDescent="0.2">
      <c r="A910" s="264"/>
      <c r="B910" s="264"/>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243"/>
      <c r="AC910" s="243"/>
      <c r="AD910" s="243"/>
      <c r="AE910" s="243"/>
      <c r="AF910" s="243"/>
      <c r="AG910" s="243"/>
    </row>
    <row r="911" spans="1:33" ht="12.75" x14ac:dyDescent="0.2">
      <c r="A911" s="264"/>
      <c r="B911" s="264"/>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243"/>
      <c r="AC911" s="243"/>
      <c r="AD911" s="243"/>
      <c r="AE911" s="243"/>
      <c r="AF911" s="243"/>
      <c r="AG911" s="243"/>
    </row>
    <row r="912" spans="1:33" ht="12.75" x14ac:dyDescent="0.2">
      <c r="A912" s="264"/>
      <c r="B912" s="264"/>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243"/>
      <c r="AC912" s="243"/>
      <c r="AD912" s="243"/>
      <c r="AE912" s="243"/>
      <c r="AF912" s="243"/>
      <c r="AG912" s="243"/>
    </row>
    <row r="913" spans="1:33" ht="12.75" x14ac:dyDescent="0.2">
      <c r="A913" s="264"/>
      <c r="B913" s="264"/>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243"/>
      <c r="AC913" s="243"/>
      <c r="AD913" s="243"/>
      <c r="AE913" s="243"/>
      <c r="AF913" s="243"/>
      <c r="AG913" s="243"/>
    </row>
    <row r="914" spans="1:33" ht="12.75" x14ac:dyDescent="0.2">
      <c r="A914" s="264"/>
      <c r="B914" s="264"/>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243"/>
      <c r="AC914" s="243"/>
      <c r="AD914" s="243"/>
      <c r="AE914" s="243"/>
      <c r="AF914" s="243"/>
      <c r="AG914" s="243"/>
    </row>
    <row r="915" spans="1:33" ht="12.75" x14ac:dyDescent="0.2">
      <c r="A915" s="264"/>
      <c r="B915" s="264"/>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243"/>
      <c r="AC915" s="243"/>
      <c r="AD915" s="243"/>
      <c r="AE915" s="243"/>
      <c r="AF915" s="243"/>
      <c r="AG915" s="243"/>
    </row>
    <row r="916" spans="1:33" ht="12.75" x14ac:dyDescent="0.2">
      <c r="A916" s="264"/>
      <c r="B916" s="264"/>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243"/>
      <c r="AC916" s="243"/>
      <c r="AD916" s="243"/>
      <c r="AE916" s="243"/>
      <c r="AF916" s="243"/>
      <c r="AG916" s="243"/>
    </row>
    <row r="917" spans="1:33" ht="12.75" x14ac:dyDescent="0.2">
      <c r="A917" s="264"/>
      <c r="B917" s="264"/>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243"/>
      <c r="AC917" s="243"/>
      <c r="AD917" s="243"/>
      <c r="AE917" s="243"/>
      <c r="AF917" s="243"/>
      <c r="AG917" s="243"/>
    </row>
    <row r="918" spans="1:33" ht="12.75" x14ac:dyDescent="0.2">
      <c r="A918" s="264"/>
      <c r="B918" s="264"/>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243"/>
      <c r="AC918" s="243"/>
      <c r="AD918" s="243"/>
      <c r="AE918" s="243"/>
      <c r="AF918" s="243"/>
      <c r="AG918" s="243"/>
    </row>
    <row r="919" spans="1:33" ht="12.75" x14ac:dyDescent="0.2">
      <c r="A919" s="264"/>
      <c r="B919" s="264"/>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243"/>
      <c r="AC919" s="243"/>
      <c r="AD919" s="243"/>
      <c r="AE919" s="243"/>
      <c r="AF919" s="243"/>
      <c r="AG919" s="243"/>
    </row>
    <row r="920" spans="1:33" ht="12.75" x14ac:dyDescent="0.2">
      <c r="A920" s="264"/>
      <c r="B920" s="264"/>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243"/>
      <c r="AC920" s="243"/>
      <c r="AD920" s="243"/>
      <c r="AE920" s="243"/>
      <c r="AF920" s="243"/>
      <c r="AG920" s="243"/>
    </row>
    <row r="921" spans="1:33" ht="12.75" x14ac:dyDescent="0.2">
      <c r="A921" s="264"/>
      <c r="B921" s="264"/>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243"/>
      <c r="AC921" s="243"/>
      <c r="AD921" s="243"/>
      <c r="AE921" s="243"/>
      <c r="AF921" s="243"/>
      <c r="AG921" s="243"/>
    </row>
    <row r="922" spans="1:33" ht="12.75" x14ac:dyDescent="0.2">
      <c r="A922" s="264"/>
      <c r="B922" s="264"/>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243"/>
      <c r="AC922" s="243"/>
      <c r="AD922" s="243"/>
      <c r="AE922" s="243"/>
      <c r="AF922" s="243"/>
      <c r="AG922" s="243"/>
    </row>
    <row r="923" spans="1:33" ht="12.75" x14ac:dyDescent="0.2">
      <c r="A923" s="264"/>
      <c r="B923" s="264"/>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243"/>
      <c r="AC923" s="243"/>
      <c r="AD923" s="243"/>
      <c r="AE923" s="243"/>
      <c r="AF923" s="243"/>
      <c r="AG923" s="243"/>
    </row>
    <row r="924" spans="1:33" ht="12.75" x14ac:dyDescent="0.2">
      <c r="A924" s="264"/>
      <c r="B924" s="264"/>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243"/>
      <c r="AC924" s="243"/>
      <c r="AD924" s="243"/>
      <c r="AE924" s="243"/>
      <c r="AF924" s="243"/>
      <c r="AG924" s="243"/>
    </row>
    <row r="925" spans="1:33" ht="12.75" x14ac:dyDescent="0.2">
      <c r="A925" s="264"/>
      <c r="B925" s="264"/>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243"/>
      <c r="AC925" s="243"/>
      <c r="AD925" s="243"/>
      <c r="AE925" s="243"/>
      <c r="AF925" s="243"/>
      <c r="AG925" s="243"/>
    </row>
    <row r="926" spans="1:33" ht="12.75" x14ac:dyDescent="0.2">
      <c r="A926" s="264"/>
      <c r="B926" s="264"/>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243"/>
      <c r="AC926" s="243"/>
      <c r="AD926" s="243"/>
      <c r="AE926" s="243"/>
      <c r="AF926" s="243"/>
      <c r="AG926" s="243"/>
    </row>
    <row r="927" spans="1:33" ht="12.75" x14ac:dyDescent="0.2">
      <c r="A927" s="264"/>
      <c r="B927" s="264"/>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243"/>
      <c r="AC927" s="243"/>
      <c r="AD927" s="243"/>
      <c r="AE927" s="243"/>
      <c r="AF927" s="243"/>
      <c r="AG927" s="243"/>
    </row>
    <row r="928" spans="1:33" ht="12.75" x14ac:dyDescent="0.2">
      <c r="A928" s="264"/>
      <c r="B928" s="264"/>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243"/>
      <c r="AC928" s="243"/>
      <c r="AD928" s="243"/>
      <c r="AE928" s="243"/>
      <c r="AF928" s="243"/>
      <c r="AG928" s="243"/>
    </row>
    <row r="929" spans="1:33" ht="12.75" x14ac:dyDescent="0.2">
      <c r="A929" s="264"/>
      <c r="B929" s="264"/>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243"/>
      <c r="AC929" s="243"/>
      <c r="AD929" s="243"/>
      <c r="AE929" s="243"/>
      <c r="AF929" s="243"/>
      <c r="AG929" s="243"/>
    </row>
    <row r="930" spans="1:33" ht="12.75" x14ac:dyDescent="0.2">
      <c r="A930" s="264"/>
      <c r="B930" s="264"/>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243"/>
      <c r="AC930" s="243"/>
      <c r="AD930" s="243"/>
      <c r="AE930" s="243"/>
      <c r="AF930" s="243"/>
      <c r="AG930" s="243"/>
    </row>
    <row r="931" spans="1:33" ht="12.75" x14ac:dyDescent="0.2">
      <c r="A931" s="264"/>
      <c r="B931" s="264"/>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243"/>
      <c r="AC931" s="243"/>
      <c r="AD931" s="243"/>
      <c r="AE931" s="243"/>
      <c r="AF931" s="243"/>
      <c r="AG931" s="243"/>
    </row>
    <row r="932" spans="1:33" ht="12.75" x14ac:dyDescent="0.2">
      <c r="A932" s="264"/>
      <c r="B932" s="264"/>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243"/>
      <c r="AC932" s="243"/>
      <c r="AD932" s="243"/>
      <c r="AE932" s="243"/>
      <c r="AF932" s="243"/>
      <c r="AG932" s="243"/>
    </row>
    <row r="933" spans="1:33" ht="12.75" x14ac:dyDescent="0.2">
      <c r="A933" s="264"/>
      <c r="B933" s="264"/>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243"/>
      <c r="AC933" s="243"/>
      <c r="AD933" s="243"/>
      <c r="AE933" s="243"/>
      <c r="AF933" s="243"/>
      <c r="AG933" s="243"/>
    </row>
    <row r="934" spans="1:33" ht="12.75" x14ac:dyDescent="0.2">
      <c r="A934" s="264"/>
      <c r="B934" s="264"/>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243"/>
      <c r="AC934" s="243"/>
      <c r="AD934" s="243"/>
      <c r="AE934" s="243"/>
      <c r="AF934" s="243"/>
      <c r="AG934" s="243"/>
    </row>
    <row r="935" spans="1:33" ht="12.75" x14ac:dyDescent="0.2">
      <c r="A935" s="264"/>
      <c r="B935" s="264"/>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243"/>
      <c r="AC935" s="243"/>
      <c r="AD935" s="243"/>
      <c r="AE935" s="243"/>
      <c r="AF935" s="243"/>
      <c r="AG935" s="243"/>
    </row>
    <row r="936" spans="1:33" ht="12.75" x14ac:dyDescent="0.2">
      <c r="A936" s="264"/>
      <c r="B936" s="264"/>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243"/>
      <c r="AC936" s="243"/>
      <c r="AD936" s="243"/>
      <c r="AE936" s="243"/>
      <c r="AF936" s="243"/>
      <c r="AG936" s="243"/>
    </row>
    <row r="937" spans="1:33" ht="12.75" x14ac:dyDescent="0.2">
      <c r="A937" s="264"/>
      <c r="B937" s="264"/>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243"/>
      <c r="AC937" s="243"/>
      <c r="AD937" s="243"/>
      <c r="AE937" s="243"/>
      <c r="AF937" s="243"/>
      <c r="AG937" s="243"/>
    </row>
    <row r="938" spans="1:33" ht="12.75" x14ac:dyDescent="0.2">
      <c r="A938" s="264"/>
      <c r="B938" s="264"/>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243"/>
      <c r="AC938" s="243"/>
      <c r="AD938" s="243"/>
      <c r="AE938" s="243"/>
      <c r="AF938" s="243"/>
      <c r="AG938" s="243"/>
    </row>
    <row r="939" spans="1:33" ht="12.75" x14ac:dyDescent="0.2">
      <c r="A939" s="264"/>
      <c r="B939" s="264"/>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243"/>
      <c r="AC939" s="243"/>
      <c r="AD939" s="243"/>
      <c r="AE939" s="243"/>
      <c r="AF939" s="243"/>
      <c r="AG939" s="243"/>
    </row>
    <row r="940" spans="1:33" ht="12.75" x14ac:dyDescent="0.2">
      <c r="A940" s="264"/>
      <c r="B940" s="264"/>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243"/>
      <c r="AC940" s="243"/>
      <c r="AD940" s="243"/>
      <c r="AE940" s="243"/>
      <c r="AF940" s="243"/>
      <c r="AG940" s="243"/>
    </row>
    <row r="941" spans="1:33" ht="12.75" x14ac:dyDescent="0.2">
      <c r="A941" s="264"/>
      <c r="B941" s="264"/>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243"/>
      <c r="AC941" s="243"/>
      <c r="AD941" s="243"/>
      <c r="AE941" s="243"/>
      <c r="AF941" s="243"/>
      <c r="AG941" s="243"/>
    </row>
    <row r="942" spans="1:33" ht="12.75" x14ac:dyDescent="0.2">
      <c r="A942" s="264"/>
      <c r="B942" s="264"/>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243"/>
      <c r="AC942" s="243"/>
      <c r="AD942" s="243"/>
      <c r="AE942" s="243"/>
      <c r="AF942" s="243"/>
      <c r="AG942" s="243"/>
    </row>
    <row r="943" spans="1:33" ht="12.75" x14ac:dyDescent="0.2">
      <c r="A943" s="264"/>
      <c r="B943" s="264"/>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243"/>
      <c r="AC943" s="243"/>
      <c r="AD943" s="243"/>
      <c r="AE943" s="243"/>
      <c r="AF943" s="243"/>
      <c r="AG943" s="243"/>
    </row>
    <row r="944" spans="1:33" ht="12.75" x14ac:dyDescent="0.2">
      <c r="A944" s="264"/>
      <c r="B944" s="264"/>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243"/>
      <c r="AC944" s="243"/>
      <c r="AD944" s="243"/>
      <c r="AE944" s="243"/>
      <c r="AF944" s="243"/>
      <c r="AG944" s="243"/>
    </row>
    <row r="945" spans="1:33" ht="12.75" x14ac:dyDescent="0.2">
      <c r="A945" s="264"/>
      <c r="B945" s="264"/>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243"/>
      <c r="AC945" s="243"/>
      <c r="AD945" s="243"/>
      <c r="AE945" s="243"/>
      <c r="AF945" s="243"/>
      <c r="AG945" s="243"/>
    </row>
    <row r="946" spans="1:33" ht="12.75" x14ac:dyDescent="0.2">
      <c r="A946" s="264"/>
      <c r="B946" s="264"/>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243"/>
      <c r="AC946" s="243"/>
      <c r="AD946" s="243"/>
      <c r="AE946" s="243"/>
      <c r="AF946" s="243"/>
      <c r="AG946" s="243"/>
    </row>
    <row r="947" spans="1:33" ht="12.75" x14ac:dyDescent="0.2">
      <c r="A947" s="264"/>
      <c r="B947" s="264"/>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243"/>
      <c r="AC947" s="243"/>
      <c r="AD947" s="243"/>
      <c r="AE947" s="243"/>
      <c r="AF947" s="243"/>
      <c r="AG947" s="243"/>
    </row>
    <row r="948" spans="1:33" ht="12.75" x14ac:dyDescent="0.2">
      <c r="A948" s="264"/>
      <c r="B948" s="264"/>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243"/>
      <c r="AC948" s="243"/>
      <c r="AD948" s="243"/>
      <c r="AE948" s="243"/>
      <c r="AF948" s="243"/>
      <c r="AG948" s="243"/>
    </row>
    <row r="949" spans="1:33" ht="12.75" x14ac:dyDescent="0.2">
      <c r="A949" s="264"/>
      <c r="B949" s="264"/>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243"/>
      <c r="AC949" s="243"/>
      <c r="AD949" s="243"/>
      <c r="AE949" s="243"/>
      <c r="AF949" s="243"/>
      <c r="AG949" s="243"/>
    </row>
    <row r="950" spans="1:33" ht="12.75" x14ac:dyDescent="0.2">
      <c r="A950" s="264"/>
      <c r="B950" s="264"/>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243"/>
      <c r="AC950" s="243"/>
      <c r="AD950" s="243"/>
      <c r="AE950" s="243"/>
      <c r="AF950" s="243"/>
      <c r="AG950" s="243"/>
    </row>
    <row r="951" spans="1:33" ht="12.75" x14ac:dyDescent="0.2">
      <c r="A951" s="264"/>
      <c r="B951" s="264"/>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243"/>
      <c r="AC951" s="243"/>
      <c r="AD951" s="243"/>
      <c r="AE951" s="243"/>
      <c r="AF951" s="243"/>
      <c r="AG951" s="243"/>
    </row>
    <row r="952" spans="1:33" ht="12.75" x14ac:dyDescent="0.2">
      <c r="A952" s="264"/>
      <c r="B952" s="264"/>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243"/>
      <c r="AC952" s="243"/>
      <c r="AD952" s="243"/>
      <c r="AE952" s="243"/>
      <c r="AF952" s="243"/>
      <c r="AG952" s="243"/>
    </row>
    <row r="953" spans="1:33" ht="12.75" x14ac:dyDescent="0.2">
      <c r="A953" s="264"/>
      <c r="B953" s="264"/>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243"/>
      <c r="AC953" s="243"/>
      <c r="AD953" s="243"/>
      <c r="AE953" s="243"/>
      <c r="AF953" s="243"/>
      <c r="AG953" s="243"/>
    </row>
    <row r="954" spans="1:33" ht="12.75" x14ac:dyDescent="0.2">
      <c r="A954" s="264"/>
      <c r="B954" s="264"/>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243"/>
      <c r="AC954" s="243"/>
      <c r="AD954" s="243"/>
      <c r="AE954" s="243"/>
      <c r="AF954" s="243"/>
      <c r="AG954" s="243"/>
    </row>
    <row r="955" spans="1:33" ht="12.75" x14ac:dyDescent="0.2">
      <c r="A955" s="264"/>
      <c r="B955" s="264"/>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243"/>
      <c r="AC955" s="243"/>
      <c r="AD955" s="243"/>
      <c r="AE955" s="243"/>
      <c r="AF955" s="243"/>
      <c r="AG955" s="243"/>
    </row>
    <row r="956" spans="1:33" ht="12.75" x14ac:dyDescent="0.2">
      <c r="A956" s="264"/>
      <c r="B956" s="264"/>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243"/>
      <c r="AC956" s="243"/>
      <c r="AD956" s="243"/>
      <c r="AE956" s="243"/>
      <c r="AF956" s="243"/>
      <c r="AG956" s="243"/>
    </row>
    <row r="957" spans="1:33" ht="12.75" x14ac:dyDescent="0.2">
      <c r="A957" s="264"/>
      <c r="B957" s="264"/>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243"/>
      <c r="AC957" s="243"/>
      <c r="AD957" s="243"/>
      <c r="AE957" s="243"/>
      <c r="AF957" s="243"/>
      <c r="AG957" s="243"/>
    </row>
    <row r="958" spans="1:33" ht="12.75" x14ac:dyDescent="0.2">
      <c r="A958" s="264"/>
      <c r="B958" s="264"/>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243"/>
      <c r="AC958" s="243"/>
      <c r="AD958" s="243"/>
      <c r="AE958" s="243"/>
      <c r="AF958" s="243"/>
      <c r="AG958" s="243"/>
    </row>
    <row r="959" spans="1:33" ht="12.75" x14ac:dyDescent="0.2">
      <c r="A959" s="264"/>
      <c r="B959" s="264"/>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243"/>
      <c r="AC959" s="243"/>
      <c r="AD959" s="243"/>
      <c r="AE959" s="243"/>
      <c r="AF959" s="243"/>
      <c r="AG959" s="243"/>
    </row>
    <row r="960" spans="1:33" ht="12.75" x14ac:dyDescent="0.2">
      <c r="A960" s="264"/>
      <c r="B960" s="264"/>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243"/>
      <c r="AC960" s="243"/>
      <c r="AD960" s="243"/>
      <c r="AE960" s="243"/>
      <c r="AF960" s="243"/>
      <c r="AG960" s="243"/>
    </row>
    <row r="961" spans="1:33" ht="12.75" x14ac:dyDescent="0.2">
      <c r="A961" s="264"/>
      <c r="B961" s="264"/>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243"/>
      <c r="AC961" s="243"/>
      <c r="AD961" s="243"/>
      <c r="AE961" s="243"/>
      <c r="AF961" s="243"/>
      <c r="AG961" s="243"/>
    </row>
    <row r="962" spans="1:33" ht="12.75" x14ac:dyDescent="0.2">
      <c r="A962" s="264"/>
      <c r="B962" s="264"/>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243"/>
      <c r="AC962" s="243"/>
      <c r="AD962" s="243"/>
      <c r="AE962" s="243"/>
      <c r="AF962" s="243"/>
      <c r="AG962" s="243"/>
    </row>
    <row r="963" spans="1:33" ht="12.75" x14ac:dyDescent="0.2">
      <c r="A963" s="264"/>
      <c r="B963" s="264"/>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243"/>
      <c r="AC963" s="243"/>
      <c r="AD963" s="243"/>
      <c r="AE963" s="243"/>
      <c r="AF963" s="243"/>
      <c r="AG963" s="243"/>
    </row>
    <row r="964" spans="1:33" ht="12.75" x14ac:dyDescent="0.2">
      <c r="A964" s="264"/>
      <c r="B964" s="264"/>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243"/>
      <c r="AC964" s="243"/>
      <c r="AD964" s="243"/>
      <c r="AE964" s="243"/>
      <c r="AF964" s="243"/>
      <c r="AG964" s="243"/>
    </row>
    <row r="965" spans="1:33" ht="12.75" x14ac:dyDescent="0.2">
      <c r="A965" s="264"/>
      <c r="B965" s="264"/>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243"/>
      <c r="AC965" s="243"/>
      <c r="AD965" s="243"/>
      <c r="AE965" s="243"/>
      <c r="AF965" s="243"/>
      <c r="AG965" s="243"/>
    </row>
    <row r="966" spans="1:33" ht="12.75" x14ac:dyDescent="0.2">
      <c r="A966" s="264"/>
      <c r="B966" s="264"/>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243"/>
      <c r="AC966" s="243"/>
      <c r="AD966" s="243"/>
      <c r="AE966" s="243"/>
      <c r="AF966" s="243"/>
      <c r="AG966" s="243"/>
    </row>
    <row r="967" spans="1:33" ht="12.75" x14ac:dyDescent="0.2">
      <c r="A967" s="264"/>
      <c r="B967" s="264"/>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243"/>
      <c r="AC967" s="243"/>
      <c r="AD967" s="243"/>
      <c r="AE967" s="243"/>
      <c r="AF967" s="243"/>
      <c r="AG967" s="243"/>
    </row>
    <row r="968" spans="1:33" ht="12.75" x14ac:dyDescent="0.2">
      <c r="A968" s="264"/>
      <c r="B968" s="264"/>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243"/>
      <c r="AC968" s="243"/>
      <c r="AD968" s="243"/>
      <c r="AE968" s="243"/>
      <c r="AF968" s="243"/>
      <c r="AG968" s="243"/>
    </row>
    <row r="969" spans="1:33" ht="12.75" x14ac:dyDescent="0.2">
      <c r="A969" s="264"/>
      <c r="B969" s="264"/>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243"/>
      <c r="AC969" s="243"/>
      <c r="AD969" s="243"/>
      <c r="AE969" s="243"/>
      <c r="AF969" s="243"/>
      <c r="AG969" s="243"/>
    </row>
    <row r="970" spans="1:33" ht="12.75" x14ac:dyDescent="0.2">
      <c r="A970" s="264"/>
      <c r="B970" s="264"/>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243"/>
      <c r="AC970" s="243"/>
      <c r="AD970" s="243"/>
      <c r="AE970" s="243"/>
      <c r="AF970" s="243"/>
      <c r="AG970" s="243"/>
    </row>
    <row r="971" spans="1:33" ht="12.75" x14ac:dyDescent="0.2">
      <c r="A971" s="264"/>
      <c r="B971" s="264"/>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243"/>
      <c r="AC971" s="243"/>
      <c r="AD971" s="243"/>
      <c r="AE971" s="243"/>
      <c r="AF971" s="243"/>
      <c r="AG971" s="243"/>
    </row>
    <row r="972" spans="1:33" ht="12.75" x14ac:dyDescent="0.2">
      <c r="A972" s="264"/>
      <c r="B972" s="264"/>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243"/>
      <c r="AC972" s="243"/>
      <c r="AD972" s="243"/>
      <c r="AE972" s="243"/>
      <c r="AF972" s="243"/>
      <c r="AG972" s="243"/>
    </row>
    <row r="973" spans="1:33" ht="12.75" x14ac:dyDescent="0.2">
      <c r="A973" s="264"/>
      <c r="B973" s="264"/>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243"/>
      <c r="AC973" s="243"/>
      <c r="AD973" s="243"/>
      <c r="AE973" s="243"/>
      <c r="AF973" s="243"/>
      <c r="AG973" s="243"/>
    </row>
    <row r="974" spans="1:33" ht="12.75" x14ac:dyDescent="0.2">
      <c r="A974" s="264"/>
      <c r="B974" s="264"/>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243"/>
      <c r="AC974" s="243"/>
      <c r="AD974" s="243"/>
      <c r="AE974" s="243"/>
      <c r="AF974" s="243"/>
      <c r="AG974" s="243"/>
    </row>
    <row r="975" spans="1:33" ht="12.75" x14ac:dyDescent="0.2">
      <c r="A975" s="264"/>
      <c r="B975" s="264"/>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243"/>
      <c r="AC975" s="243"/>
      <c r="AD975" s="243"/>
      <c r="AE975" s="243"/>
      <c r="AF975" s="243"/>
      <c r="AG975" s="243"/>
    </row>
    <row r="976" spans="1:33" ht="12.75" x14ac:dyDescent="0.2">
      <c r="A976" s="264"/>
      <c r="B976" s="264"/>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243"/>
      <c r="AC976" s="243"/>
      <c r="AD976" s="243"/>
      <c r="AE976" s="243"/>
      <c r="AF976" s="243"/>
      <c r="AG976" s="243"/>
    </row>
    <row r="977" spans="1:33" ht="12.75" x14ac:dyDescent="0.2">
      <c r="A977" s="264"/>
      <c r="B977" s="264"/>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243"/>
      <c r="AC977" s="243"/>
      <c r="AD977" s="243"/>
      <c r="AE977" s="243"/>
      <c r="AF977" s="243"/>
      <c r="AG977" s="243"/>
    </row>
    <row r="978" spans="1:33" ht="12.75" x14ac:dyDescent="0.2">
      <c r="A978" s="264"/>
      <c r="B978" s="264"/>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243"/>
      <c r="AC978" s="243"/>
      <c r="AD978" s="243"/>
      <c r="AE978" s="243"/>
      <c r="AF978" s="243"/>
      <c r="AG978" s="243"/>
    </row>
    <row r="979" spans="1:33" ht="12.75" x14ac:dyDescent="0.2">
      <c r="A979" s="264"/>
      <c r="B979" s="264"/>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243"/>
      <c r="AC979" s="243"/>
      <c r="AD979" s="243"/>
      <c r="AE979" s="243"/>
      <c r="AF979" s="243"/>
      <c r="AG979" s="243"/>
    </row>
    <row r="980" spans="1:33" ht="12.75" x14ac:dyDescent="0.2">
      <c r="A980" s="264"/>
      <c r="B980" s="264"/>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243"/>
      <c r="AC980" s="243"/>
      <c r="AD980" s="243"/>
      <c r="AE980" s="243"/>
      <c r="AF980" s="243"/>
      <c r="AG980" s="243"/>
    </row>
    <row r="981" spans="1:33" ht="12.75" x14ac:dyDescent="0.2">
      <c r="A981" s="264"/>
      <c r="B981" s="264"/>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243"/>
      <c r="AC981" s="243"/>
      <c r="AD981" s="243"/>
      <c r="AE981" s="243"/>
      <c r="AF981" s="243"/>
      <c r="AG981" s="243"/>
    </row>
    <row r="982" spans="1:33" ht="12.75" x14ac:dyDescent="0.2">
      <c r="A982" s="264"/>
      <c r="B982" s="264"/>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243"/>
      <c r="AC982" s="243"/>
      <c r="AD982" s="243"/>
      <c r="AE982" s="243"/>
      <c r="AF982" s="243"/>
      <c r="AG982" s="243"/>
    </row>
    <row r="983" spans="1:33" ht="12.75" x14ac:dyDescent="0.2">
      <c r="A983" s="264"/>
      <c r="B983" s="264"/>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243"/>
      <c r="AC983" s="243"/>
      <c r="AD983" s="243"/>
      <c r="AE983" s="243"/>
      <c r="AF983" s="243"/>
      <c r="AG983" s="243"/>
    </row>
    <row r="984" spans="1:33" ht="12.75" x14ac:dyDescent="0.2">
      <c r="A984" s="264"/>
      <c r="B984" s="264"/>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243"/>
      <c r="AC984" s="243"/>
      <c r="AD984" s="243"/>
      <c r="AE984" s="243"/>
      <c r="AF984" s="243"/>
      <c r="AG984" s="243"/>
    </row>
    <row r="985" spans="1:33" ht="12.75" x14ac:dyDescent="0.2">
      <c r="A985" s="264"/>
      <c r="B985" s="264"/>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243"/>
      <c r="AC985" s="243"/>
      <c r="AD985" s="243"/>
      <c r="AE985" s="243"/>
      <c r="AF985" s="243"/>
      <c r="AG985" s="243"/>
    </row>
    <row r="986" spans="1:33" ht="12.75" x14ac:dyDescent="0.2">
      <c r="A986" s="264"/>
      <c r="B986" s="264"/>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243"/>
      <c r="AC986" s="243"/>
      <c r="AD986" s="243"/>
      <c r="AE986" s="243"/>
      <c r="AF986" s="243"/>
      <c r="AG986" s="243"/>
    </row>
    <row r="987" spans="1:33" ht="12.75" x14ac:dyDescent="0.2">
      <c r="A987" s="264"/>
      <c r="B987" s="264"/>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243"/>
      <c r="AC987" s="243"/>
      <c r="AD987" s="243"/>
      <c r="AE987" s="243"/>
      <c r="AF987" s="243"/>
      <c r="AG987" s="243"/>
    </row>
    <row r="988" spans="1:33" ht="12.75" x14ac:dyDescent="0.2">
      <c r="A988" s="264"/>
      <c r="B988" s="264"/>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243"/>
      <c r="AC988" s="243"/>
      <c r="AD988" s="243"/>
      <c r="AE988" s="243"/>
      <c r="AF988" s="243"/>
      <c r="AG988" s="243"/>
    </row>
    <row r="989" spans="1:33" ht="12.75" x14ac:dyDescent="0.2">
      <c r="A989" s="264"/>
      <c r="B989" s="264"/>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243"/>
      <c r="AC989" s="243"/>
      <c r="AD989" s="243"/>
      <c r="AE989" s="243"/>
      <c r="AF989" s="243"/>
      <c r="AG989" s="243"/>
    </row>
    <row r="990" spans="1:33" ht="12.75" x14ac:dyDescent="0.2">
      <c r="A990" s="264"/>
      <c r="B990" s="264"/>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243"/>
      <c r="AC990" s="243"/>
      <c r="AD990" s="243"/>
      <c r="AE990" s="243"/>
      <c r="AF990" s="243"/>
      <c r="AG990" s="243"/>
    </row>
    <row r="991" spans="1:33" ht="12.75" x14ac:dyDescent="0.2">
      <c r="A991" s="264"/>
      <c r="B991" s="264"/>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243"/>
      <c r="AC991" s="243"/>
      <c r="AD991" s="243"/>
      <c r="AE991" s="243"/>
      <c r="AF991" s="243"/>
      <c r="AG991" s="243"/>
    </row>
    <row r="992" spans="1:33" ht="12.75" x14ac:dyDescent="0.2">
      <c r="A992" s="264"/>
      <c r="B992" s="264"/>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243"/>
      <c r="AC992" s="243"/>
      <c r="AD992" s="243"/>
      <c r="AE992" s="243"/>
      <c r="AF992" s="243"/>
      <c r="AG992" s="243"/>
    </row>
    <row r="993" spans="1:33" ht="12.75" x14ac:dyDescent="0.2">
      <c r="A993" s="264"/>
      <c r="B993" s="264"/>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243"/>
      <c r="AC993" s="243"/>
      <c r="AD993" s="243"/>
      <c r="AE993" s="243"/>
      <c r="AF993" s="243"/>
      <c r="AG993" s="243"/>
    </row>
    <row r="994" spans="1:33" ht="12.75" x14ac:dyDescent="0.2">
      <c r="A994" s="264"/>
      <c r="B994" s="264"/>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243"/>
      <c r="AC994" s="243"/>
      <c r="AD994" s="243"/>
      <c r="AE994" s="243"/>
      <c r="AF994" s="243"/>
      <c r="AG994" s="243"/>
    </row>
    <row r="995" spans="1:33" ht="12.75" x14ac:dyDescent="0.2">
      <c r="A995" s="264"/>
      <c r="B995" s="264"/>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243"/>
      <c r="AC995" s="243"/>
      <c r="AD995" s="243"/>
      <c r="AE995" s="243"/>
      <c r="AF995" s="243"/>
      <c r="AG995" s="243"/>
    </row>
    <row r="996" spans="1:33" ht="12.75" x14ac:dyDescent="0.2">
      <c r="A996" s="264"/>
      <c r="B996" s="264"/>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243"/>
      <c r="AC996" s="243"/>
      <c r="AD996" s="243"/>
      <c r="AE996" s="243"/>
      <c r="AF996" s="243"/>
      <c r="AG996" s="243"/>
    </row>
    <row r="997" spans="1:33" ht="12.75" x14ac:dyDescent="0.2">
      <c r="A997" s="264"/>
      <c r="B997" s="264"/>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243"/>
      <c r="AC997" s="243"/>
      <c r="AD997" s="243"/>
      <c r="AE997" s="243"/>
      <c r="AF997" s="243"/>
      <c r="AG997" s="243"/>
    </row>
    <row r="998" spans="1:33" ht="12.75" x14ac:dyDescent="0.2">
      <c r="A998" s="264"/>
      <c r="B998" s="264"/>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243"/>
      <c r="AC998" s="243"/>
      <c r="AD998" s="243"/>
      <c r="AE998" s="243"/>
      <c r="AF998" s="243"/>
      <c r="AG998" s="243"/>
    </row>
    <row r="999" spans="1:33" ht="12.75" x14ac:dyDescent="0.2">
      <c r="A999" s="264"/>
      <c r="B999" s="264"/>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243"/>
      <c r="AC999" s="243"/>
      <c r="AD999" s="243"/>
      <c r="AE999" s="243"/>
      <c r="AF999" s="243"/>
      <c r="AG999" s="243"/>
    </row>
    <row r="1000" spans="1:33" ht="12.75" x14ac:dyDescent="0.2">
      <c r="A1000" s="264"/>
      <c r="B1000" s="264"/>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243"/>
      <c r="AC1000" s="243"/>
      <c r="AD1000" s="243"/>
      <c r="AE1000" s="243"/>
      <c r="AF1000" s="243"/>
      <c r="AG1000" s="243"/>
    </row>
    <row r="1001" spans="1:33" ht="12.75" x14ac:dyDescent="0.2">
      <c r="A1001" s="264"/>
      <c r="B1001" s="264"/>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243"/>
      <c r="AC1001" s="243"/>
      <c r="AD1001" s="243"/>
      <c r="AE1001" s="243"/>
      <c r="AF1001" s="243"/>
      <c r="AG1001" s="243"/>
    </row>
    <row r="1002" spans="1:33" ht="12.75" x14ac:dyDescent="0.2">
      <c r="A1002" s="264"/>
      <c r="B1002" s="264"/>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243"/>
      <c r="AC1002" s="243"/>
      <c r="AD1002" s="243"/>
      <c r="AE1002" s="243"/>
      <c r="AF1002" s="243"/>
      <c r="AG1002" s="243"/>
    </row>
    <row r="1003" spans="1:33" ht="12.75" x14ac:dyDescent="0.2">
      <c r="A1003" s="264"/>
      <c r="B1003" s="264"/>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243"/>
      <c r="AC1003" s="243"/>
      <c r="AD1003" s="243"/>
      <c r="AE1003" s="243"/>
      <c r="AF1003" s="243"/>
      <c r="AG1003" s="243"/>
    </row>
  </sheetData>
  <mergeCells count="6">
    <mergeCell ref="C2:T2"/>
    <mergeCell ref="V6:V7"/>
    <mergeCell ref="W6:W7"/>
    <mergeCell ref="X6:X7"/>
    <mergeCell ref="Y6:Y7"/>
    <mergeCell ref="V5:W5"/>
  </mergeCells>
  <conditionalFormatting sqref="X6:Y7">
    <cfRule type="containsText" dxfId="105" priority="1" operator="containsText" text="Bug">
      <formula>NOT(ISERROR(SEARCH(("Bug"),(X6))))</formula>
    </cfRule>
  </conditionalFormatting>
  <conditionalFormatting sqref="X6:Y7">
    <cfRule type="containsText" dxfId="104" priority="2" operator="containsText" text="Dragon">
      <formula>NOT(ISERROR(SEARCH(("Dragon"),(X6))))</formula>
    </cfRule>
  </conditionalFormatting>
  <conditionalFormatting sqref="X6:Y7">
    <cfRule type="containsText" dxfId="103" priority="3" operator="containsText" text="Dark">
      <formula>NOT(ISERROR(SEARCH(("Dark"),(X6))))</formula>
    </cfRule>
  </conditionalFormatting>
  <conditionalFormatting sqref="X6:Y7">
    <cfRule type="containsText" dxfId="102" priority="4" operator="containsText" text="Electric">
      <formula>NOT(ISERROR(SEARCH(("Electric"),(X6))))</formula>
    </cfRule>
  </conditionalFormatting>
  <conditionalFormatting sqref="X6:Y7">
    <cfRule type="containsText" dxfId="101" priority="5" operator="containsText" text="Fairy">
      <formula>NOT(ISERROR(SEARCH(("Fairy"),(X6))))</formula>
    </cfRule>
  </conditionalFormatting>
  <conditionalFormatting sqref="X6:Y7">
    <cfRule type="containsText" dxfId="100" priority="6" operator="containsText" text="Fire">
      <formula>NOT(ISERROR(SEARCH(("Fire"),(X6))))</formula>
    </cfRule>
  </conditionalFormatting>
  <conditionalFormatting sqref="X6:Y7">
    <cfRule type="containsText" dxfId="99" priority="7" operator="containsText" text="Flying">
      <formula>NOT(ISERROR(SEARCH(("Flying"),(X6))))</formula>
    </cfRule>
  </conditionalFormatting>
  <conditionalFormatting sqref="X6:Y7">
    <cfRule type="containsText" dxfId="98" priority="8" operator="containsText" text="Ghost">
      <formula>NOT(ISERROR(SEARCH(("Ghost"),(X6))))</formula>
    </cfRule>
  </conditionalFormatting>
  <conditionalFormatting sqref="X6:Y7">
    <cfRule type="containsText" dxfId="97" priority="9" operator="containsText" text="Grass">
      <formula>NOT(ISERROR(SEARCH(("Grass"),(X6))))</formula>
    </cfRule>
  </conditionalFormatting>
  <conditionalFormatting sqref="X6:Y7">
    <cfRule type="containsText" dxfId="96" priority="10" operator="containsText" text="Ground">
      <formula>NOT(ISERROR(SEARCH(("Ground"),(X6))))</formula>
    </cfRule>
  </conditionalFormatting>
  <conditionalFormatting sqref="X6:Y7">
    <cfRule type="containsText" dxfId="95" priority="11" operator="containsText" text="Ice">
      <formula>NOT(ISERROR(SEARCH(("Ice"),(X6))))</formula>
    </cfRule>
  </conditionalFormatting>
  <conditionalFormatting sqref="X6:Y7">
    <cfRule type="containsText" dxfId="94" priority="12" operator="containsText" text="Normal">
      <formula>NOT(ISERROR(SEARCH(("Normal"),(X6))))</formula>
    </cfRule>
  </conditionalFormatting>
  <conditionalFormatting sqref="X6:Y7">
    <cfRule type="containsText" dxfId="93" priority="13" operator="containsText" text="Poison">
      <formula>NOT(ISERROR(SEARCH(("Poison"),(X6))))</formula>
    </cfRule>
  </conditionalFormatting>
  <conditionalFormatting sqref="X6:Y7">
    <cfRule type="containsText" dxfId="92" priority="14" operator="containsText" text="Psychic">
      <formula>NOT(ISERROR(SEARCH(("Psychic"),(X6))))</formula>
    </cfRule>
  </conditionalFormatting>
  <conditionalFormatting sqref="X6:Y7">
    <cfRule type="containsText" dxfId="91" priority="15" operator="containsText" text="Rock">
      <formula>NOT(ISERROR(SEARCH(("Rock"),(X6))))</formula>
    </cfRule>
  </conditionalFormatting>
  <conditionalFormatting sqref="X6:Y7">
    <cfRule type="containsText" dxfId="90" priority="16" operator="containsText" text="Steel">
      <formula>NOT(ISERROR(SEARCH(("Steel"),(X6))))</formula>
    </cfRule>
  </conditionalFormatting>
  <conditionalFormatting sqref="X6:Y7">
    <cfRule type="containsText" dxfId="89" priority="17" operator="containsText" text="Water">
      <formula>NOT(ISERROR(SEARCH(("Water"),(X6))))</formula>
    </cfRule>
  </conditionalFormatting>
  <conditionalFormatting sqref="X6:Y7">
    <cfRule type="containsText" dxfId="88" priority="18" operator="containsText" text="Fighting">
      <formula>NOT(ISERROR(SEARCH(("Fighting"),(X6))))</formula>
    </cfRule>
  </conditionalFormatting>
  <conditionalFormatting sqref="AB7:AB24">
    <cfRule type="cellIs" dxfId="87" priority="19" operator="greaterThan">
      <formula>0</formula>
    </cfRule>
  </conditionalFormatting>
  <conditionalFormatting sqref="AA15">
    <cfRule type="notContainsBlanks" dxfId="86" priority="20">
      <formula>LEN(TRIM(AA15))&gt;0</formula>
    </cfRule>
  </conditionalFormatting>
  <conditionalFormatting sqref="AC7:AD24">
    <cfRule type="cellIs" dxfId="85" priority="21" operator="greaterThan">
      <formula>0</formula>
    </cfRule>
  </conditionalFormatting>
  <conditionalFormatting sqref="AF7:AG24">
    <cfRule type="cellIs" dxfId="84" priority="22" operator="greaterThan">
      <formula>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D00-000000000000}">
          <x14:formula1>
            <xm:f>Poke_Ref!$B$2:$B$745</xm:f>
          </x14:formula1>
          <xm:sqref>W6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8443B"/>
    <outlinePr summaryBelow="0" summaryRight="0"/>
  </sheetPr>
  <dimension ref="A1:G234"/>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4" customWidth="1"/>
    <col min="2" max="2" width="18.28515625" customWidth="1"/>
    <col min="3" max="3" width="126" customWidth="1"/>
    <col min="4" max="4" width="12.7109375" customWidth="1"/>
    <col min="5" max="5" width="10.28515625" customWidth="1"/>
    <col min="6" max="6" width="7.140625" customWidth="1"/>
    <col min="7" max="7" width="10.140625" customWidth="1"/>
  </cols>
  <sheetData>
    <row r="1" spans="1:7" ht="15.75" customHeight="1" x14ac:dyDescent="0.2">
      <c r="A1" s="265" t="s">
        <v>1131</v>
      </c>
      <c r="B1" s="266" t="s">
        <v>1255</v>
      </c>
      <c r="C1" s="266" t="s">
        <v>1280</v>
      </c>
      <c r="D1" s="266" t="s">
        <v>1281</v>
      </c>
      <c r="E1" s="266" t="s">
        <v>1282</v>
      </c>
      <c r="F1" s="266" t="s">
        <v>1283</v>
      </c>
      <c r="G1" s="266" t="s">
        <v>1284</v>
      </c>
    </row>
    <row r="2" spans="1:7" ht="15.75" customHeight="1" x14ac:dyDescent="0.2">
      <c r="A2" s="267"/>
      <c r="B2" s="268" t="s">
        <v>1285</v>
      </c>
      <c r="C2" s="268" t="s">
        <v>1286</v>
      </c>
      <c r="D2" s="268" t="s">
        <v>1287</v>
      </c>
      <c r="E2" s="269"/>
      <c r="F2" s="269"/>
      <c r="G2" s="269"/>
    </row>
    <row r="3" spans="1:7" ht="15.75" customHeight="1" x14ac:dyDescent="0.2">
      <c r="A3" s="267"/>
      <c r="B3" s="268" t="s">
        <v>1288</v>
      </c>
      <c r="C3" s="268" t="s">
        <v>1289</v>
      </c>
      <c r="D3" s="268" t="s">
        <v>1287</v>
      </c>
      <c r="E3" s="269"/>
      <c r="F3" s="269"/>
      <c r="G3" s="269"/>
    </row>
    <row r="4" spans="1:7" ht="15.75" customHeight="1" x14ac:dyDescent="0.2">
      <c r="A4" s="267"/>
      <c r="B4" s="268" t="s">
        <v>1290</v>
      </c>
      <c r="C4" s="268" t="s">
        <v>1291</v>
      </c>
      <c r="D4" s="268" t="s">
        <v>1287</v>
      </c>
      <c r="E4" s="269"/>
      <c r="F4" s="269"/>
      <c r="G4" s="269"/>
    </row>
    <row r="5" spans="1:7" ht="15.75" customHeight="1" x14ac:dyDescent="0.2">
      <c r="A5" s="267"/>
      <c r="B5" s="268" t="s">
        <v>1292</v>
      </c>
      <c r="C5" s="268" t="s">
        <v>1293</v>
      </c>
      <c r="D5" s="268" t="s">
        <v>1287</v>
      </c>
      <c r="E5" s="269"/>
      <c r="F5" s="269"/>
      <c r="G5" s="269"/>
    </row>
    <row r="6" spans="1:7" ht="15.75" customHeight="1" x14ac:dyDescent="0.2">
      <c r="A6" s="267"/>
      <c r="B6" s="268" t="s">
        <v>1294</v>
      </c>
      <c r="C6" s="268" t="s">
        <v>1295</v>
      </c>
      <c r="D6" s="268" t="s">
        <v>1287</v>
      </c>
      <c r="E6" s="269"/>
      <c r="F6" s="269"/>
      <c r="G6" s="269"/>
    </row>
    <row r="7" spans="1:7" ht="15.75" customHeight="1" x14ac:dyDescent="0.2">
      <c r="A7" s="267"/>
      <c r="B7" s="268" t="s">
        <v>1296</v>
      </c>
      <c r="C7" s="268" t="s">
        <v>1297</v>
      </c>
      <c r="D7" s="268" t="s">
        <v>1287</v>
      </c>
      <c r="E7" s="269"/>
      <c r="F7" s="269"/>
      <c r="G7" s="269"/>
    </row>
    <row r="8" spans="1:7" ht="15.75" customHeight="1" x14ac:dyDescent="0.2">
      <c r="A8" s="267"/>
      <c r="B8" s="268" t="s">
        <v>1298</v>
      </c>
      <c r="C8" s="268" t="s">
        <v>1299</v>
      </c>
      <c r="D8" s="268" t="s">
        <v>1287</v>
      </c>
      <c r="E8" s="269"/>
      <c r="F8" s="269"/>
      <c r="G8" s="269"/>
    </row>
    <row r="9" spans="1:7" ht="15.75" customHeight="1" x14ac:dyDescent="0.2">
      <c r="A9" s="267"/>
      <c r="B9" s="268" t="s">
        <v>1300</v>
      </c>
      <c r="C9" s="268" t="s">
        <v>1301</v>
      </c>
      <c r="D9" s="268" t="s">
        <v>1287</v>
      </c>
      <c r="E9" s="269"/>
      <c r="F9" s="269"/>
      <c r="G9" s="269"/>
    </row>
    <row r="10" spans="1:7" ht="15.75" customHeight="1" x14ac:dyDescent="0.2">
      <c r="A10" s="267"/>
      <c r="B10" s="268" t="s">
        <v>1302</v>
      </c>
      <c r="C10" s="268" t="s">
        <v>1303</v>
      </c>
      <c r="D10" s="268" t="s">
        <v>1287</v>
      </c>
      <c r="E10" s="269"/>
      <c r="F10" s="269"/>
      <c r="G10" s="269"/>
    </row>
    <row r="11" spans="1:7" ht="15.75" customHeight="1" x14ac:dyDescent="0.2">
      <c r="A11" s="267"/>
      <c r="B11" s="268" t="s">
        <v>1304</v>
      </c>
      <c r="C11" s="268" t="s">
        <v>1305</v>
      </c>
      <c r="D11" s="268" t="s">
        <v>1287</v>
      </c>
      <c r="E11" s="269"/>
      <c r="F11" s="269"/>
      <c r="G11" s="269"/>
    </row>
    <row r="12" spans="1:7" ht="15.75" customHeight="1" x14ac:dyDescent="0.2">
      <c r="A12" s="267"/>
      <c r="B12" s="268" t="s">
        <v>1306</v>
      </c>
      <c r="C12" s="268" t="s">
        <v>1307</v>
      </c>
      <c r="D12" s="268" t="s">
        <v>1287</v>
      </c>
      <c r="E12" s="269"/>
      <c r="F12" s="269"/>
      <c r="G12" s="269"/>
    </row>
    <row r="13" spans="1:7" ht="15.75" customHeight="1" x14ac:dyDescent="0.2">
      <c r="A13" s="267"/>
      <c r="B13" s="268" t="s">
        <v>1308</v>
      </c>
      <c r="C13" s="268" t="s">
        <v>1309</v>
      </c>
      <c r="D13" s="268" t="s">
        <v>1287</v>
      </c>
      <c r="E13" s="269"/>
      <c r="F13" s="269"/>
      <c r="G13" s="269"/>
    </row>
    <row r="14" spans="1:7" ht="15.75" customHeight="1" x14ac:dyDescent="0.2">
      <c r="A14" s="267"/>
      <c r="B14" s="268" t="s">
        <v>1310</v>
      </c>
      <c r="C14" s="268" t="s">
        <v>1311</v>
      </c>
      <c r="D14" s="268" t="s">
        <v>1287</v>
      </c>
      <c r="E14" s="269"/>
      <c r="F14" s="269"/>
      <c r="G14" s="269"/>
    </row>
    <row r="15" spans="1:7" ht="15.75" customHeight="1" x14ac:dyDescent="0.2">
      <c r="A15" s="267"/>
      <c r="B15" s="268" t="s">
        <v>1312</v>
      </c>
      <c r="C15" s="268" t="s">
        <v>1313</v>
      </c>
      <c r="D15" s="268" t="s">
        <v>1287</v>
      </c>
      <c r="E15" s="269"/>
      <c r="F15" s="269"/>
      <c r="G15" s="269"/>
    </row>
    <row r="16" spans="1:7" ht="15.75" customHeight="1" x14ac:dyDescent="0.2">
      <c r="A16" s="267"/>
      <c r="B16" s="268" t="s">
        <v>1314</v>
      </c>
      <c r="C16" s="268" t="s">
        <v>1315</v>
      </c>
      <c r="D16" s="268" t="s">
        <v>1287</v>
      </c>
      <c r="E16" s="269"/>
      <c r="F16" s="269"/>
      <c r="G16" s="269"/>
    </row>
    <row r="17" spans="1:7" ht="15.75" customHeight="1" x14ac:dyDescent="0.2">
      <c r="A17" s="267"/>
      <c r="B17" s="268" t="s">
        <v>1316</v>
      </c>
      <c r="C17" s="268" t="s">
        <v>1317</v>
      </c>
      <c r="D17" s="268" t="s">
        <v>1287</v>
      </c>
      <c r="E17" s="269"/>
      <c r="F17" s="269"/>
      <c r="G17" s="269"/>
    </row>
    <row r="18" spans="1:7" ht="15.75" customHeight="1" x14ac:dyDescent="0.2">
      <c r="A18" s="267"/>
      <c r="B18" s="268" t="s">
        <v>1318</v>
      </c>
      <c r="C18" s="268" t="s">
        <v>1319</v>
      </c>
      <c r="D18" s="268" t="s">
        <v>1287</v>
      </c>
      <c r="E18" s="269"/>
      <c r="F18" s="269"/>
      <c r="G18" s="269"/>
    </row>
    <row r="19" spans="1:7" ht="15.75" customHeight="1" x14ac:dyDescent="0.2">
      <c r="A19" s="267"/>
      <c r="B19" s="268" t="s">
        <v>1320</v>
      </c>
      <c r="C19" s="268" t="s">
        <v>1321</v>
      </c>
      <c r="D19" s="268" t="s">
        <v>1287</v>
      </c>
      <c r="E19" s="269"/>
      <c r="F19" s="269"/>
      <c r="G19" s="269"/>
    </row>
    <row r="20" spans="1:7" ht="15.75" customHeight="1" x14ac:dyDescent="0.2">
      <c r="A20" s="267"/>
      <c r="B20" s="268" t="s">
        <v>1322</v>
      </c>
      <c r="C20" s="268" t="s">
        <v>1323</v>
      </c>
      <c r="D20" s="268" t="s">
        <v>1287</v>
      </c>
      <c r="E20" s="269"/>
      <c r="F20" s="269"/>
      <c r="G20" s="269"/>
    </row>
    <row r="21" spans="1:7" ht="15.75" customHeight="1" x14ac:dyDescent="0.2">
      <c r="A21" s="267"/>
      <c r="B21" s="268" t="s">
        <v>1324</v>
      </c>
      <c r="C21" s="268" t="s">
        <v>1325</v>
      </c>
      <c r="D21" s="268" t="s">
        <v>1287</v>
      </c>
      <c r="E21" s="269"/>
      <c r="F21" s="269"/>
      <c r="G21" s="269"/>
    </row>
    <row r="22" spans="1:7" ht="15.75" customHeight="1" x14ac:dyDescent="0.2">
      <c r="A22" s="267"/>
      <c r="B22" s="268" t="s">
        <v>1326</v>
      </c>
      <c r="C22" s="268" t="s">
        <v>1327</v>
      </c>
      <c r="D22" s="268" t="s">
        <v>1287</v>
      </c>
      <c r="E22" s="269"/>
      <c r="F22" s="269"/>
      <c r="G22" s="269"/>
    </row>
    <row r="23" spans="1:7" ht="15.75" customHeight="1" x14ac:dyDescent="0.2">
      <c r="A23" s="267"/>
      <c r="B23" s="268" t="s">
        <v>1328</v>
      </c>
      <c r="C23" s="268" t="s">
        <v>1329</v>
      </c>
      <c r="D23" s="268" t="s">
        <v>1287</v>
      </c>
      <c r="E23" s="269"/>
      <c r="F23" s="269"/>
      <c r="G23" s="269"/>
    </row>
    <row r="24" spans="1:7" ht="12.75" x14ac:dyDescent="0.2">
      <c r="A24" s="267"/>
      <c r="B24" s="268" t="s">
        <v>1330</v>
      </c>
      <c r="C24" s="268" t="s">
        <v>1331</v>
      </c>
      <c r="D24" s="268" t="s">
        <v>1287</v>
      </c>
      <c r="E24" s="269"/>
      <c r="F24" s="269"/>
      <c r="G24" s="269"/>
    </row>
    <row r="25" spans="1:7" ht="12.75" x14ac:dyDescent="0.2">
      <c r="A25" s="267"/>
      <c r="B25" s="268" t="s">
        <v>1332</v>
      </c>
      <c r="C25" s="268" t="s">
        <v>1333</v>
      </c>
      <c r="D25" s="268" t="s">
        <v>1287</v>
      </c>
      <c r="E25" s="269"/>
      <c r="F25" s="269"/>
      <c r="G25" s="269"/>
    </row>
    <row r="26" spans="1:7" ht="12.75" x14ac:dyDescent="0.2">
      <c r="A26" s="267"/>
      <c r="B26" s="268" t="s">
        <v>1334</v>
      </c>
      <c r="C26" s="268" t="s">
        <v>1335</v>
      </c>
      <c r="D26" s="268" t="s">
        <v>1287</v>
      </c>
      <c r="E26" s="269"/>
      <c r="F26" s="269"/>
      <c r="G26" s="269"/>
    </row>
    <row r="27" spans="1:7" ht="12.75" x14ac:dyDescent="0.2">
      <c r="A27" s="267"/>
      <c r="B27" s="268" t="s">
        <v>1336</v>
      </c>
      <c r="C27" s="268" t="s">
        <v>1329</v>
      </c>
      <c r="D27" s="268" t="s">
        <v>1287</v>
      </c>
      <c r="E27" s="269"/>
      <c r="F27" s="269"/>
      <c r="G27" s="269"/>
    </row>
    <row r="28" spans="1:7" ht="12.75" x14ac:dyDescent="0.2">
      <c r="A28" s="267"/>
      <c r="B28" s="268" t="s">
        <v>1337</v>
      </c>
      <c r="C28" s="268" t="s">
        <v>1338</v>
      </c>
      <c r="D28" s="268" t="s">
        <v>1287</v>
      </c>
      <c r="E28" s="269"/>
      <c r="F28" s="269"/>
      <c r="G28" s="269"/>
    </row>
    <row r="29" spans="1:7" ht="12.75" x14ac:dyDescent="0.2">
      <c r="A29" s="267"/>
      <c r="B29" s="268" t="s">
        <v>1339</v>
      </c>
      <c r="C29" s="268" t="s">
        <v>1340</v>
      </c>
      <c r="D29" s="268" t="s">
        <v>1287</v>
      </c>
      <c r="E29" s="269"/>
      <c r="F29" s="269"/>
      <c r="G29" s="269"/>
    </row>
    <row r="30" spans="1:7" ht="12.75" x14ac:dyDescent="0.2">
      <c r="A30" s="267"/>
      <c r="B30" s="268" t="s">
        <v>1341</v>
      </c>
      <c r="C30" s="268" t="s">
        <v>1342</v>
      </c>
      <c r="D30" s="268" t="s">
        <v>1287</v>
      </c>
      <c r="E30" s="269"/>
      <c r="F30" s="269"/>
      <c r="G30" s="269"/>
    </row>
    <row r="31" spans="1:7" ht="12.75" x14ac:dyDescent="0.2">
      <c r="A31" s="267"/>
      <c r="B31" s="268" t="s">
        <v>1343</v>
      </c>
      <c r="C31" s="268" t="s">
        <v>1344</v>
      </c>
      <c r="D31" s="268" t="s">
        <v>1287</v>
      </c>
      <c r="E31" s="269"/>
      <c r="F31" s="269"/>
      <c r="G31" s="269"/>
    </row>
    <row r="32" spans="1:7" ht="12.75" x14ac:dyDescent="0.2">
      <c r="A32" s="267"/>
      <c r="B32" s="268" t="s">
        <v>1345</v>
      </c>
      <c r="C32" s="268" t="s">
        <v>1346</v>
      </c>
      <c r="D32" s="268" t="s">
        <v>1287</v>
      </c>
      <c r="E32" s="269"/>
      <c r="F32" s="269"/>
      <c r="G32" s="269"/>
    </row>
    <row r="33" spans="1:7" ht="12.75" x14ac:dyDescent="0.2">
      <c r="A33" s="267"/>
      <c r="B33" s="268" t="s">
        <v>1347</v>
      </c>
      <c r="C33" s="268" t="s">
        <v>1348</v>
      </c>
      <c r="D33" s="268" t="s">
        <v>1287</v>
      </c>
      <c r="E33" s="269"/>
      <c r="F33" s="269"/>
      <c r="G33" s="269"/>
    </row>
    <row r="34" spans="1:7" ht="12.75" x14ac:dyDescent="0.2">
      <c r="A34" s="267"/>
      <c r="B34" s="268" t="s">
        <v>1349</v>
      </c>
      <c r="C34" s="268" t="s">
        <v>1350</v>
      </c>
      <c r="D34" s="268" t="s">
        <v>1287</v>
      </c>
      <c r="E34" s="269"/>
      <c r="F34" s="269"/>
      <c r="G34" s="269"/>
    </row>
    <row r="35" spans="1:7" ht="12.75" x14ac:dyDescent="0.2">
      <c r="A35" s="267"/>
      <c r="B35" s="268" t="s">
        <v>1351</v>
      </c>
      <c r="C35" s="268" t="s">
        <v>1352</v>
      </c>
      <c r="D35" s="268" t="s">
        <v>1287</v>
      </c>
      <c r="E35" s="269"/>
      <c r="F35" s="269"/>
      <c r="G35" s="269"/>
    </row>
    <row r="36" spans="1:7" ht="12.75" x14ac:dyDescent="0.2">
      <c r="A36" s="267"/>
      <c r="B36" s="268" t="s">
        <v>1353</v>
      </c>
      <c r="C36" s="268" t="s">
        <v>1354</v>
      </c>
      <c r="D36" s="268" t="s">
        <v>1287</v>
      </c>
      <c r="E36" s="269"/>
      <c r="F36" s="269"/>
      <c r="G36" s="269"/>
    </row>
    <row r="37" spans="1:7" ht="12.75" x14ac:dyDescent="0.2">
      <c r="A37" s="267"/>
      <c r="B37" s="268" t="s">
        <v>1355</v>
      </c>
      <c r="C37" s="268" t="s">
        <v>1356</v>
      </c>
      <c r="D37" s="268" t="s">
        <v>1287</v>
      </c>
      <c r="E37" s="269"/>
      <c r="F37" s="269"/>
      <c r="G37" s="269"/>
    </row>
    <row r="38" spans="1:7" ht="12.75" x14ac:dyDescent="0.2">
      <c r="A38" s="267"/>
      <c r="B38" s="268" t="s">
        <v>1357</v>
      </c>
      <c r="C38" s="268" t="s">
        <v>1358</v>
      </c>
      <c r="D38" s="268" t="s">
        <v>1287</v>
      </c>
      <c r="E38" s="269"/>
      <c r="F38" s="269"/>
      <c r="G38" s="269"/>
    </row>
    <row r="39" spans="1:7" ht="12.75" x14ac:dyDescent="0.2">
      <c r="A39" s="267"/>
      <c r="B39" s="268" t="s">
        <v>1359</v>
      </c>
      <c r="C39" s="268" t="s">
        <v>1360</v>
      </c>
      <c r="D39" s="268" t="s">
        <v>1287</v>
      </c>
      <c r="E39" s="269"/>
      <c r="F39" s="269"/>
      <c r="G39" s="269"/>
    </row>
    <row r="40" spans="1:7" ht="12.75" x14ac:dyDescent="0.2">
      <c r="A40" s="267"/>
      <c r="B40" s="268" t="s">
        <v>1361</v>
      </c>
      <c r="C40" s="268" t="s">
        <v>1362</v>
      </c>
      <c r="D40" s="268" t="s">
        <v>1287</v>
      </c>
      <c r="E40" s="269"/>
      <c r="F40" s="269"/>
      <c r="G40" s="269"/>
    </row>
    <row r="41" spans="1:7" ht="12.75" x14ac:dyDescent="0.2">
      <c r="A41" s="267"/>
      <c r="B41" s="268" t="s">
        <v>1363</v>
      </c>
      <c r="C41" s="268" t="s">
        <v>1364</v>
      </c>
      <c r="D41" s="268" t="s">
        <v>1287</v>
      </c>
      <c r="E41" s="269"/>
      <c r="F41" s="269"/>
      <c r="G41" s="269"/>
    </row>
    <row r="42" spans="1:7" ht="12.75" x14ac:dyDescent="0.2">
      <c r="A42" s="267"/>
      <c r="B42" s="268" t="s">
        <v>1365</v>
      </c>
      <c r="C42" s="268" t="s">
        <v>1366</v>
      </c>
      <c r="D42" s="268" t="s">
        <v>1287</v>
      </c>
      <c r="E42" s="269"/>
      <c r="F42" s="269"/>
      <c r="G42" s="269"/>
    </row>
    <row r="43" spans="1:7" ht="12.75" x14ac:dyDescent="0.2">
      <c r="A43" s="267">
        <v>91</v>
      </c>
      <c r="B43" s="268" t="s">
        <v>1177</v>
      </c>
      <c r="C43" s="268" t="s">
        <v>1367</v>
      </c>
      <c r="D43" s="268" t="s">
        <v>1368</v>
      </c>
      <c r="E43" s="269">
        <v>0</v>
      </c>
      <c r="F43" s="269">
        <v>4</v>
      </c>
      <c r="G43" s="269">
        <v>5</v>
      </c>
    </row>
    <row r="44" spans="1:7" ht="12.75" x14ac:dyDescent="0.2">
      <c r="A44" s="267">
        <v>0</v>
      </c>
      <c r="B44" s="268" t="s">
        <v>1369</v>
      </c>
      <c r="C44" s="268" t="s">
        <v>1370</v>
      </c>
      <c r="D44" s="268" t="s">
        <v>1371</v>
      </c>
      <c r="E44" s="269">
        <v>1</v>
      </c>
      <c r="F44" s="269">
        <v>0</v>
      </c>
      <c r="G44" s="269">
        <v>0</v>
      </c>
    </row>
    <row r="45" spans="1:7" ht="12.75" x14ac:dyDescent="0.2">
      <c r="A45" s="267">
        <v>106</v>
      </c>
      <c r="B45" s="268" t="s">
        <v>1186</v>
      </c>
      <c r="C45" s="268" t="s">
        <v>1372</v>
      </c>
      <c r="D45" s="268" t="s">
        <v>1368</v>
      </c>
      <c r="E45" s="269">
        <v>0</v>
      </c>
      <c r="F45" s="269">
        <v>4</v>
      </c>
      <c r="G45" s="269">
        <v>4</v>
      </c>
    </row>
    <row r="46" spans="1:7" ht="12.75" x14ac:dyDescent="0.2">
      <c r="A46" s="267">
        <v>76</v>
      </c>
      <c r="B46" s="268" t="s">
        <v>963</v>
      </c>
      <c r="C46" s="268" t="s">
        <v>1373</v>
      </c>
      <c r="D46" s="268" t="s">
        <v>1374</v>
      </c>
      <c r="E46" s="269">
        <v>1</v>
      </c>
      <c r="F46" s="269">
        <v>0</v>
      </c>
      <c r="G46" s="269">
        <v>0</v>
      </c>
    </row>
    <row r="47" spans="1:7" ht="12.75" x14ac:dyDescent="0.2">
      <c r="A47" s="267">
        <v>148</v>
      </c>
      <c r="B47" s="268" t="s">
        <v>1120</v>
      </c>
      <c r="C47" s="268" t="s">
        <v>1375</v>
      </c>
      <c r="D47" s="268" t="s">
        <v>1376</v>
      </c>
      <c r="E47" s="269">
        <v>0</v>
      </c>
      <c r="F47" s="269">
        <v>0</v>
      </c>
      <c r="G47" s="269">
        <v>12</v>
      </c>
    </row>
    <row r="48" spans="1:7" ht="12.75" x14ac:dyDescent="0.2">
      <c r="A48" s="267">
        <v>83</v>
      </c>
      <c r="B48" s="268" t="s">
        <v>1179</v>
      </c>
      <c r="C48" s="268" t="s">
        <v>1377</v>
      </c>
      <c r="D48" s="268" t="s">
        <v>1368</v>
      </c>
      <c r="E48" s="269">
        <v>0</v>
      </c>
      <c r="F48" s="269">
        <v>3</v>
      </c>
      <c r="G48" s="269">
        <v>4</v>
      </c>
    </row>
    <row r="49" spans="1:7" ht="12.75" x14ac:dyDescent="0.2">
      <c r="A49" s="267">
        <v>107</v>
      </c>
      <c r="B49" s="268" t="s">
        <v>1240</v>
      </c>
      <c r="C49" s="268" t="s">
        <v>1378</v>
      </c>
      <c r="D49" s="268" t="s">
        <v>1368</v>
      </c>
      <c r="E49" s="269">
        <v>1</v>
      </c>
      <c r="F49" s="269">
        <v>4</v>
      </c>
      <c r="G49" s="269">
        <v>1</v>
      </c>
    </row>
    <row r="50" spans="1:7" ht="12.75" x14ac:dyDescent="0.2">
      <c r="A50" s="267">
        <v>71</v>
      </c>
      <c r="B50" s="268" t="s">
        <v>1379</v>
      </c>
      <c r="C50" s="268" t="s">
        <v>1380</v>
      </c>
      <c r="D50" s="268" t="s">
        <v>1374</v>
      </c>
      <c r="E50" s="269">
        <v>0</v>
      </c>
      <c r="F50" s="269">
        <v>3</v>
      </c>
      <c r="G50" s="269">
        <v>0</v>
      </c>
    </row>
    <row r="51" spans="1:7" ht="12.75" x14ac:dyDescent="0.2">
      <c r="A51" s="267">
        <v>165</v>
      </c>
      <c r="B51" s="268" t="s">
        <v>1197</v>
      </c>
      <c r="C51" s="268" t="s">
        <v>1381</v>
      </c>
      <c r="D51" s="268" t="s">
        <v>1371</v>
      </c>
      <c r="E51" s="269">
        <v>0</v>
      </c>
      <c r="F51" s="269">
        <v>0</v>
      </c>
      <c r="G51" s="269">
        <v>2</v>
      </c>
    </row>
    <row r="52" spans="1:7" ht="12.75" x14ac:dyDescent="0.2">
      <c r="A52" s="267">
        <v>188</v>
      </c>
      <c r="B52" s="268" t="s">
        <v>1382</v>
      </c>
      <c r="C52" s="268" t="s">
        <v>1383</v>
      </c>
      <c r="D52" s="268" t="s">
        <v>1371</v>
      </c>
      <c r="E52" s="269">
        <v>1</v>
      </c>
      <c r="F52" s="269">
        <v>0</v>
      </c>
      <c r="G52" s="269">
        <v>0</v>
      </c>
    </row>
    <row r="53" spans="1:7" ht="12.75" x14ac:dyDescent="0.2">
      <c r="A53" s="267">
        <v>123</v>
      </c>
      <c r="B53" s="268" t="s">
        <v>874</v>
      </c>
      <c r="C53" s="268" t="s">
        <v>1384</v>
      </c>
      <c r="D53" s="268" t="s">
        <v>1368</v>
      </c>
      <c r="E53" s="269">
        <v>1</v>
      </c>
      <c r="F53" s="269">
        <v>0</v>
      </c>
      <c r="G53" s="269">
        <v>0</v>
      </c>
    </row>
    <row r="54" spans="1:7" ht="12.75" x14ac:dyDescent="0.2">
      <c r="A54" s="267">
        <v>4</v>
      </c>
      <c r="B54" s="268" t="s">
        <v>1227</v>
      </c>
      <c r="C54" s="268" t="s">
        <v>1385</v>
      </c>
      <c r="D54" s="268" t="s">
        <v>1374</v>
      </c>
      <c r="E54" s="269">
        <v>2</v>
      </c>
      <c r="F54" s="269">
        <v>4</v>
      </c>
      <c r="G54" s="269">
        <v>2</v>
      </c>
    </row>
    <row r="55" spans="1:7" ht="12.75" x14ac:dyDescent="0.2">
      <c r="A55" s="267">
        <v>145</v>
      </c>
      <c r="B55" s="268" t="s">
        <v>1206</v>
      </c>
      <c r="C55" s="268" t="s">
        <v>1386</v>
      </c>
      <c r="D55" s="268" t="s">
        <v>1376</v>
      </c>
      <c r="E55" s="269">
        <v>0</v>
      </c>
      <c r="F55" s="269">
        <v>8</v>
      </c>
      <c r="G55" s="269">
        <v>4</v>
      </c>
    </row>
    <row r="56" spans="1:7" ht="12.75" x14ac:dyDescent="0.2">
      <c r="A56" s="267">
        <v>66</v>
      </c>
      <c r="B56" s="268" t="s">
        <v>867</v>
      </c>
      <c r="C56" s="268" t="s">
        <v>1387</v>
      </c>
      <c r="D56" s="268" t="s">
        <v>1374</v>
      </c>
      <c r="E56" s="269">
        <v>18</v>
      </c>
      <c r="F56" s="269">
        <v>0</v>
      </c>
      <c r="G56" s="269">
        <v>2</v>
      </c>
    </row>
    <row r="57" spans="1:7" ht="12.75" x14ac:dyDescent="0.2">
      <c r="A57" s="267">
        <v>171</v>
      </c>
      <c r="B57" s="268" t="s">
        <v>1221</v>
      </c>
      <c r="C57" s="268" t="s">
        <v>1388</v>
      </c>
      <c r="D57" s="268" t="s">
        <v>1371</v>
      </c>
      <c r="E57" s="269">
        <v>0</v>
      </c>
      <c r="F57" s="269">
        <v>0</v>
      </c>
      <c r="G57" s="269">
        <v>3</v>
      </c>
    </row>
    <row r="58" spans="1:7" ht="12.75" x14ac:dyDescent="0.2">
      <c r="A58" s="270" t="s">
        <v>1389</v>
      </c>
      <c r="B58" s="268" t="s">
        <v>1390</v>
      </c>
      <c r="C58" s="268" t="s">
        <v>1391</v>
      </c>
      <c r="D58" s="268" t="s">
        <v>1374</v>
      </c>
      <c r="E58" s="269">
        <v>0</v>
      </c>
      <c r="F58" s="269">
        <v>0</v>
      </c>
      <c r="G58" s="269">
        <v>0</v>
      </c>
    </row>
    <row r="59" spans="1:7" ht="12.75" x14ac:dyDescent="0.2">
      <c r="A59" s="267">
        <v>167</v>
      </c>
      <c r="B59" s="268" t="s">
        <v>1392</v>
      </c>
      <c r="C59" s="268" t="s">
        <v>1393</v>
      </c>
      <c r="D59" s="268" t="s">
        <v>1371</v>
      </c>
      <c r="E59" s="269">
        <v>0</v>
      </c>
      <c r="F59" s="269">
        <v>3</v>
      </c>
      <c r="G59" s="269">
        <v>0</v>
      </c>
    </row>
    <row r="60" spans="1:7" ht="12.75" x14ac:dyDescent="0.2">
      <c r="A60" s="267">
        <v>34</v>
      </c>
      <c r="B60" s="268" t="s">
        <v>1218</v>
      </c>
      <c r="C60" s="268" t="s">
        <v>1394</v>
      </c>
      <c r="D60" s="268" t="s">
        <v>1374</v>
      </c>
      <c r="E60" s="269">
        <v>10</v>
      </c>
      <c r="F60" s="269">
        <v>19</v>
      </c>
      <c r="G60" s="269">
        <v>6</v>
      </c>
    </row>
    <row r="61" spans="1:7" ht="12.75" x14ac:dyDescent="0.2">
      <c r="A61" s="267">
        <v>29</v>
      </c>
      <c r="B61" s="268" t="s">
        <v>880</v>
      </c>
      <c r="C61" s="268" t="s">
        <v>1395</v>
      </c>
      <c r="D61" s="268" t="s">
        <v>1374</v>
      </c>
      <c r="E61" s="269">
        <v>7</v>
      </c>
      <c r="F61" s="269">
        <v>2</v>
      </c>
      <c r="G61" s="269">
        <v>3</v>
      </c>
    </row>
    <row r="62" spans="1:7" ht="12.75" x14ac:dyDescent="0.2">
      <c r="A62" s="267">
        <v>13</v>
      </c>
      <c r="B62" s="268" t="s">
        <v>1256</v>
      </c>
      <c r="C62" s="268" t="s">
        <v>1373</v>
      </c>
      <c r="D62" s="268" t="s">
        <v>1374</v>
      </c>
      <c r="E62" s="269">
        <v>0</v>
      </c>
      <c r="F62" s="269">
        <v>2</v>
      </c>
      <c r="G62" s="269">
        <v>4</v>
      </c>
    </row>
    <row r="63" spans="1:7" ht="12.75" x14ac:dyDescent="0.2">
      <c r="A63" s="267">
        <v>16</v>
      </c>
      <c r="B63" s="268" t="s">
        <v>1396</v>
      </c>
      <c r="C63" s="268" t="s">
        <v>1397</v>
      </c>
      <c r="D63" s="268" t="s">
        <v>1374</v>
      </c>
      <c r="E63" s="269">
        <v>1</v>
      </c>
      <c r="F63" s="269">
        <v>0</v>
      </c>
      <c r="G63" s="269">
        <v>0</v>
      </c>
    </row>
    <row r="64" spans="1:7" ht="12.75" x14ac:dyDescent="0.2">
      <c r="A64" s="267">
        <v>172</v>
      </c>
      <c r="B64" s="268" t="s">
        <v>1269</v>
      </c>
      <c r="C64" s="268" t="s">
        <v>1398</v>
      </c>
      <c r="D64" s="268" t="s">
        <v>1371</v>
      </c>
      <c r="E64" s="269">
        <v>0</v>
      </c>
      <c r="F64" s="269">
        <v>6</v>
      </c>
      <c r="G64" s="269">
        <v>1</v>
      </c>
    </row>
    <row r="65" spans="1:7" ht="12.75" x14ac:dyDescent="0.2">
      <c r="A65" s="267">
        <v>14</v>
      </c>
      <c r="B65" s="268" t="s">
        <v>1399</v>
      </c>
      <c r="C65" s="268" t="s">
        <v>1400</v>
      </c>
      <c r="D65" s="268" t="s">
        <v>1374</v>
      </c>
      <c r="E65" s="269">
        <v>2</v>
      </c>
      <c r="F65" s="269">
        <v>6</v>
      </c>
      <c r="G65" s="269">
        <v>1</v>
      </c>
    </row>
    <row r="66" spans="1:7" ht="12.75" x14ac:dyDescent="0.2">
      <c r="A66" s="267">
        <v>126</v>
      </c>
      <c r="B66" s="268" t="s">
        <v>1249</v>
      </c>
      <c r="C66" s="268" t="s">
        <v>1401</v>
      </c>
      <c r="D66" s="268" t="s">
        <v>1376</v>
      </c>
      <c r="E66" s="269">
        <v>0</v>
      </c>
      <c r="F66" s="269">
        <v>2</v>
      </c>
      <c r="G66" s="269">
        <v>5</v>
      </c>
    </row>
    <row r="67" spans="1:7" ht="12.75" x14ac:dyDescent="0.2">
      <c r="A67" s="267">
        <v>130</v>
      </c>
      <c r="B67" s="268" t="s">
        <v>1212</v>
      </c>
      <c r="C67" s="268" t="s">
        <v>1402</v>
      </c>
      <c r="D67" s="268" t="s">
        <v>1376</v>
      </c>
      <c r="E67" s="269">
        <v>0</v>
      </c>
      <c r="F67" s="269">
        <v>2</v>
      </c>
      <c r="G67" s="269">
        <v>3</v>
      </c>
    </row>
    <row r="68" spans="1:7" ht="12.75" x14ac:dyDescent="0.2">
      <c r="A68" s="267">
        <v>56</v>
      </c>
      <c r="B68" s="268" t="s">
        <v>975</v>
      </c>
      <c r="C68" s="268" t="s">
        <v>1403</v>
      </c>
      <c r="D68" s="268" t="s">
        <v>1374</v>
      </c>
      <c r="E68" s="269">
        <v>1</v>
      </c>
      <c r="F68" s="269">
        <v>12</v>
      </c>
      <c r="G68" s="269">
        <v>0</v>
      </c>
    </row>
    <row r="69" spans="1:7" ht="12.75" x14ac:dyDescent="0.2">
      <c r="A69" s="267">
        <v>6</v>
      </c>
      <c r="B69" s="268" t="s">
        <v>1167</v>
      </c>
      <c r="C69" s="268" t="s">
        <v>1404</v>
      </c>
      <c r="D69" s="268" t="s">
        <v>1374</v>
      </c>
      <c r="E69" s="269">
        <v>0</v>
      </c>
      <c r="F69" s="269">
        <v>8</v>
      </c>
      <c r="G69" s="269">
        <v>10</v>
      </c>
    </row>
    <row r="70" spans="1:7" ht="12.75" x14ac:dyDescent="0.2">
      <c r="A70" s="267">
        <v>186</v>
      </c>
      <c r="B70" s="268" t="s">
        <v>1405</v>
      </c>
      <c r="C70" s="268" t="s">
        <v>1406</v>
      </c>
      <c r="D70" s="268" t="s">
        <v>1371</v>
      </c>
      <c r="E70" s="269">
        <v>1</v>
      </c>
      <c r="F70" s="269">
        <v>0</v>
      </c>
      <c r="G70" s="269">
        <v>0</v>
      </c>
    </row>
    <row r="71" spans="1:7" ht="12.75" x14ac:dyDescent="0.2">
      <c r="A71" s="267">
        <v>129</v>
      </c>
      <c r="B71" s="268" t="s">
        <v>1407</v>
      </c>
      <c r="C71" s="268" t="s">
        <v>1408</v>
      </c>
      <c r="D71" s="268" t="s">
        <v>1376</v>
      </c>
      <c r="E71" s="269">
        <v>2</v>
      </c>
      <c r="F71" s="269">
        <v>0</v>
      </c>
      <c r="G71" s="269">
        <v>0</v>
      </c>
    </row>
    <row r="72" spans="1:7" ht="12.75" x14ac:dyDescent="0.2">
      <c r="A72" s="267">
        <v>128</v>
      </c>
      <c r="B72" s="268" t="s">
        <v>1199</v>
      </c>
      <c r="C72" s="268" t="s">
        <v>1409</v>
      </c>
      <c r="D72" s="268" t="s">
        <v>1376</v>
      </c>
      <c r="E72" s="269">
        <v>0</v>
      </c>
      <c r="F72" s="269">
        <v>2</v>
      </c>
      <c r="G72" s="269">
        <v>10</v>
      </c>
    </row>
    <row r="73" spans="1:7" ht="12.75" x14ac:dyDescent="0.2">
      <c r="A73" s="270">
        <v>191</v>
      </c>
      <c r="B73" s="268" t="s">
        <v>1410</v>
      </c>
      <c r="C73" s="268" t="s">
        <v>1411</v>
      </c>
      <c r="D73" s="268" t="s">
        <v>1371</v>
      </c>
      <c r="E73" s="269">
        <v>1</v>
      </c>
      <c r="F73" s="269">
        <v>0</v>
      </c>
      <c r="G73" s="269"/>
    </row>
    <row r="74" spans="1:7" ht="12.75" x14ac:dyDescent="0.2">
      <c r="A74" s="270">
        <v>190</v>
      </c>
      <c r="B74" s="268" t="s">
        <v>1412</v>
      </c>
      <c r="C74" s="268" t="s">
        <v>1413</v>
      </c>
      <c r="D74" s="268" t="s">
        <v>1371</v>
      </c>
      <c r="E74" s="269">
        <v>1</v>
      </c>
      <c r="F74" s="269">
        <v>0</v>
      </c>
      <c r="G74" s="269">
        <v>0</v>
      </c>
    </row>
    <row r="75" spans="1:7" ht="12.75" x14ac:dyDescent="0.2">
      <c r="A75" s="267">
        <v>88</v>
      </c>
      <c r="B75" s="268" t="s">
        <v>1414</v>
      </c>
      <c r="C75" s="268" t="s">
        <v>1415</v>
      </c>
      <c r="D75" s="268" t="s">
        <v>1368</v>
      </c>
      <c r="E75" s="269">
        <v>1</v>
      </c>
      <c r="F75" s="269">
        <v>3</v>
      </c>
      <c r="G75" s="269">
        <v>0</v>
      </c>
    </row>
    <row r="76" spans="1:7" ht="12.75" x14ac:dyDescent="0.2">
      <c r="A76" s="267">
        <v>2</v>
      </c>
      <c r="B76" s="268" t="s">
        <v>1270</v>
      </c>
      <c r="C76" s="268" t="s">
        <v>1416</v>
      </c>
      <c r="D76" s="268" t="s">
        <v>1374</v>
      </c>
      <c r="E76" s="269">
        <v>1</v>
      </c>
      <c r="F76" s="269">
        <v>0</v>
      </c>
      <c r="G76" s="269">
        <v>1</v>
      </c>
    </row>
    <row r="77" spans="1:7" ht="12.75" x14ac:dyDescent="0.2">
      <c r="A77" s="267">
        <v>70</v>
      </c>
      <c r="B77" s="268" t="s">
        <v>1203</v>
      </c>
      <c r="C77" s="268" t="s">
        <v>1417</v>
      </c>
      <c r="D77" s="268" t="s">
        <v>1374</v>
      </c>
      <c r="E77" s="269">
        <v>2</v>
      </c>
      <c r="F77" s="269">
        <v>0</v>
      </c>
      <c r="G77" s="269">
        <v>2</v>
      </c>
    </row>
    <row r="78" spans="1:7" ht="12.75" x14ac:dyDescent="0.2">
      <c r="A78" s="267">
        <v>87</v>
      </c>
      <c r="B78" s="268" t="s">
        <v>910</v>
      </c>
      <c r="C78" s="268" t="s">
        <v>1418</v>
      </c>
      <c r="D78" s="268" t="s">
        <v>1368</v>
      </c>
      <c r="E78" s="269">
        <v>0</v>
      </c>
      <c r="F78" s="269">
        <v>6</v>
      </c>
      <c r="G78" s="269">
        <v>1</v>
      </c>
    </row>
    <row r="79" spans="1:7" ht="12.75" x14ac:dyDescent="0.2">
      <c r="A79" s="267">
        <v>48</v>
      </c>
      <c r="B79" s="268" t="s">
        <v>1222</v>
      </c>
      <c r="C79" s="268" t="s">
        <v>1419</v>
      </c>
      <c r="D79" s="268" t="s">
        <v>1374</v>
      </c>
      <c r="E79" s="269">
        <v>0</v>
      </c>
      <c r="F79" s="269">
        <v>13</v>
      </c>
      <c r="G79" s="269">
        <v>2</v>
      </c>
    </row>
    <row r="80" spans="1:7" ht="12.75" x14ac:dyDescent="0.2">
      <c r="A80" s="267">
        <v>27</v>
      </c>
      <c r="B80" s="268" t="s">
        <v>1273</v>
      </c>
      <c r="C80" s="268" t="s">
        <v>1420</v>
      </c>
      <c r="D80" s="268" t="s">
        <v>1374</v>
      </c>
      <c r="E80" s="269">
        <v>2</v>
      </c>
      <c r="F80" s="269">
        <v>4</v>
      </c>
      <c r="G80" s="269">
        <v>1</v>
      </c>
    </row>
    <row r="81" spans="1:7" ht="12.75" x14ac:dyDescent="0.2">
      <c r="A81" s="267">
        <v>187</v>
      </c>
      <c r="B81" s="268" t="s">
        <v>986</v>
      </c>
      <c r="C81" s="268" t="s">
        <v>1421</v>
      </c>
      <c r="D81" s="268" t="s">
        <v>1371</v>
      </c>
      <c r="E81" s="269">
        <v>1</v>
      </c>
      <c r="F81" s="269">
        <v>0</v>
      </c>
      <c r="G81" s="269">
        <v>0</v>
      </c>
    </row>
    <row r="82" spans="1:7" ht="12.75" x14ac:dyDescent="0.2">
      <c r="A82" s="267">
        <v>111</v>
      </c>
      <c r="B82" s="268" t="s">
        <v>1422</v>
      </c>
      <c r="C82" s="268" t="s">
        <v>1423</v>
      </c>
      <c r="D82" s="268" t="s">
        <v>1368</v>
      </c>
      <c r="E82" s="269">
        <v>1</v>
      </c>
      <c r="F82" s="269">
        <v>2</v>
      </c>
      <c r="G82" s="269">
        <v>0</v>
      </c>
    </row>
    <row r="83" spans="1:7" ht="12.75" x14ac:dyDescent="0.2">
      <c r="A83" s="267">
        <v>49</v>
      </c>
      <c r="B83" s="268" t="s">
        <v>979</v>
      </c>
      <c r="C83" s="268" t="s">
        <v>1424</v>
      </c>
      <c r="D83" s="268" t="s">
        <v>1374</v>
      </c>
      <c r="E83" s="269">
        <v>9</v>
      </c>
      <c r="F83" s="269">
        <v>5</v>
      </c>
      <c r="G83" s="269">
        <v>4</v>
      </c>
    </row>
    <row r="84" spans="1:7" ht="12.75" x14ac:dyDescent="0.2">
      <c r="A84" s="267">
        <v>138</v>
      </c>
      <c r="B84" s="268" t="s">
        <v>1215</v>
      </c>
      <c r="C84" s="268" t="s">
        <v>1425</v>
      </c>
      <c r="D84" s="268" t="s">
        <v>1376</v>
      </c>
      <c r="E84" s="269">
        <v>0</v>
      </c>
      <c r="F84" s="269">
        <v>0</v>
      </c>
      <c r="G84" s="269">
        <v>2</v>
      </c>
    </row>
    <row r="85" spans="1:7" ht="12.75" x14ac:dyDescent="0.2">
      <c r="A85" s="267">
        <v>18</v>
      </c>
      <c r="B85" s="268" t="s">
        <v>949</v>
      </c>
      <c r="C85" s="268" t="s">
        <v>1426</v>
      </c>
      <c r="D85" s="268" t="s">
        <v>1374</v>
      </c>
      <c r="E85" s="269">
        <v>4</v>
      </c>
      <c r="F85" s="269">
        <v>10</v>
      </c>
      <c r="G85" s="269">
        <v>4</v>
      </c>
    </row>
    <row r="86" spans="1:7" ht="12.75" x14ac:dyDescent="0.2">
      <c r="A86" s="267">
        <v>122</v>
      </c>
      <c r="B86" s="268" t="s">
        <v>1427</v>
      </c>
      <c r="C86" s="268" t="s">
        <v>1428</v>
      </c>
      <c r="D86" s="268" t="s">
        <v>1368</v>
      </c>
      <c r="E86" s="269">
        <v>1</v>
      </c>
      <c r="F86" s="269">
        <v>0</v>
      </c>
      <c r="G86" s="269">
        <v>0</v>
      </c>
    </row>
    <row r="87" spans="1:7" ht="12.75" x14ac:dyDescent="0.2">
      <c r="A87" s="267">
        <v>166</v>
      </c>
      <c r="B87" s="268" t="s">
        <v>1429</v>
      </c>
      <c r="C87" s="268" t="s">
        <v>1430</v>
      </c>
      <c r="D87" s="268" t="s">
        <v>1371</v>
      </c>
      <c r="E87" s="269">
        <v>3</v>
      </c>
      <c r="F87" s="269">
        <v>0</v>
      </c>
      <c r="G87" s="269">
        <v>0</v>
      </c>
    </row>
    <row r="88" spans="1:7" ht="12.75" x14ac:dyDescent="0.2">
      <c r="A88" s="267">
        <v>59</v>
      </c>
      <c r="B88" s="268" t="s">
        <v>1431</v>
      </c>
      <c r="C88" s="268" t="s">
        <v>1432</v>
      </c>
      <c r="D88" s="268" t="s">
        <v>1374</v>
      </c>
      <c r="E88" s="269">
        <v>1</v>
      </c>
      <c r="F88" s="269">
        <v>0</v>
      </c>
      <c r="G88" s="269">
        <v>0</v>
      </c>
    </row>
    <row r="89" spans="1:7" ht="12.75" x14ac:dyDescent="0.2">
      <c r="A89" s="267">
        <v>108</v>
      </c>
      <c r="B89" s="268" t="s">
        <v>1433</v>
      </c>
      <c r="C89" s="268" t="s">
        <v>1434</v>
      </c>
      <c r="D89" s="268" t="s">
        <v>1368</v>
      </c>
      <c r="E89" s="269">
        <v>0</v>
      </c>
      <c r="F89" s="269">
        <v>6</v>
      </c>
      <c r="G89" s="269">
        <v>0</v>
      </c>
    </row>
    <row r="90" spans="1:7" ht="12.75" x14ac:dyDescent="0.2">
      <c r="A90" s="267">
        <v>132</v>
      </c>
      <c r="B90" s="268" t="s">
        <v>1172</v>
      </c>
      <c r="C90" s="268" t="s">
        <v>1435</v>
      </c>
      <c r="D90" s="268" t="s">
        <v>1376</v>
      </c>
      <c r="E90" s="269">
        <v>0</v>
      </c>
      <c r="F90" s="269">
        <v>0</v>
      </c>
      <c r="G90" s="269">
        <v>8</v>
      </c>
    </row>
    <row r="91" spans="1:7" ht="12.75" x14ac:dyDescent="0.2">
      <c r="A91" s="267">
        <v>119</v>
      </c>
      <c r="B91" s="268" t="s">
        <v>1213</v>
      </c>
      <c r="C91" s="268" t="s">
        <v>1436</v>
      </c>
      <c r="D91" s="268" t="s">
        <v>1368</v>
      </c>
      <c r="E91" s="269">
        <v>0</v>
      </c>
      <c r="F91" s="269">
        <v>12</v>
      </c>
      <c r="G91" s="269">
        <v>8</v>
      </c>
    </row>
    <row r="92" spans="1:7" ht="12.75" x14ac:dyDescent="0.2">
      <c r="A92" s="267">
        <v>169</v>
      </c>
      <c r="B92" s="268" t="s">
        <v>1437</v>
      </c>
      <c r="C92" s="268" t="s">
        <v>1438</v>
      </c>
      <c r="D92" s="268" t="s">
        <v>1371</v>
      </c>
      <c r="E92" s="269">
        <v>1</v>
      </c>
      <c r="F92" s="269">
        <v>0</v>
      </c>
      <c r="G92" s="269">
        <v>0</v>
      </c>
    </row>
    <row r="93" spans="1:7" ht="12.75" x14ac:dyDescent="0.2">
      <c r="A93" s="267">
        <v>177</v>
      </c>
      <c r="B93" s="268" t="s">
        <v>1205</v>
      </c>
      <c r="C93" s="268" t="s">
        <v>1439</v>
      </c>
      <c r="D93" s="268" t="s">
        <v>1371</v>
      </c>
      <c r="E93" s="269">
        <v>0</v>
      </c>
      <c r="F93" s="269">
        <v>0</v>
      </c>
      <c r="G93" s="269">
        <v>3</v>
      </c>
    </row>
    <row r="94" spans="1:7" ht="12.75" x14ac:dyDescent="0.2">
      <c r="A94" s="267">
        <v>82</v>
      </c>
      <c r="B94" s="268" t="s">
        <v>1243</v>
      </c>
      <c r="C94" s="268" t="s">
        <v>1440</v>
      </c>
      <c r="D94" s="268" t="s">
        <v>1368</v>
      </c>
      <c r="E94" s="269">
        <v>6</v>
      </c>
      <c r="F94" s="269">
        <v>4</v>
      </c>
      <c r="G94" s="269">
        <v>9</v>
      </c>
    </row>
    <row r="95" spans="1:7" ht="12.75" x14ac:dyDescent="0.2">
      <c r="A95" s="267">
        <v>183</v>
      </c>
      <c r="B95" s="268" t="s">
        <v>1185</v>
      </c>
      <c r="C95" s="268" t="s">
        <v>1358</v>
      </c>
      <c r="D95" s="268" t="s">
        <v>1371</v>
      </c>
      <c r="E95" s="269">
        <v>0</v>
      </c>
      <c r="F95" s="269">
        <v>0</v>
      </c>
      <c r="G95" s="269">
        <v>3</v>
      </c>
    </row>
    <row r="96" spans="1:7" ht="12.75" x14ac:dyDescent="0.2">
      <c r="A96" s="267">
        <v>179</v>
      </c>
      <c r="B96" s="268" t="s">
        <v>1264</v>
      </c>
      <c r="C96" s="268" t="s">
        <v>1441</v>
      </c>
      <c r="D96" s="268" t="s">
        <v>1371</v>
      </c>
      <c r="E96" s="269">
        <v>0</v>
      </c>
      <c r="F96" s="269">
        <v>0</v>
      </c>
      <c r="G96" s="269">
        <v>2</v>
      </c>
    </row>
    <row r="97" spans="1:7" ht="12.75" x14ac:dyDescent="0.2">
      <c r="A97" s="267">
        <v>62</v>
      </c>
      <c r="B97" s="268" t="s">
        <v>1053</v>
      </c>
      <c r="C97" s="268" t="s">
        <v>1442</v>
      </c>
      <c r="D97" s="268" t="s">
        <v>1374</v>
      </c>
      <c r="E97" s="269">
        <v>3</v>
      </c>
      <c r="F97" s="269">
        <v>14</v>
      </c>
      <c r="G97" s="269">
        <v>4</v>
      </c>
    </row>
    <row r="98" spans="1:7" ht="12.75" x14ac:dyDescent="0.2">
      <c r="A98" s="267">
        <v>139</v>
      </c>
      <c r="B98" s="268" t="s">
        <v>1207</v>
      </c>
      <c r="C98" s="268" t="s">
        <v>1443</v>
      </c>
      <c r="D98" s="268" t="s">
        <v>1376</v>
      </c>
      <c r="E98" s="269">
        <v>0</v>
      </c>
      <c r="F98" s="269">
        <v>0</v>
      </c>
      <c r="G98" s="269">
        <v>5</v>
      </c>
    </row>
    <row r="99" spans="1:7" ht="12.75" x14ac:dyDescent="0.2">
      <c r="A99" s="267">
        <v>131</v>
      </c>
      <c r="B99" s="268" t="s">
        <v>1236</v>
      </c>
      <c r="C99" s="268" t="s">
        <v>1444</v>
      </c>
      <c r="D99" s="268" t="s">
        <v>1376</v>
      </c>
      <c r="E99" s="269">
        <v>2</v>
      </c>
      <c r="F99" s="269">
        <v>2</v>
      </c>
      <c r="G99" s="269">
        <v>3</v>
      </c>
    </row>
    <row r="100" spans="1:7" ht="12.75" x14ac:dyDescent="0.2">
      <c r="A100" s="267">
        <v>85</v>
      </c>
      <c r="B100" s="268" t="s">
        <v>1445</v>
      </c>
      <c r="C100" s="268" t="s">
        <v>1446</v>
      </c>
      <c r="D100" s="268" t="s">
        <v>1368</v>
      </c>
      <c r="E100" s="269">
        <v>0</v>
      </c>
      <c r="F100" s="269">
        <v>2</v>
      </c>
      <c r="G100" s="269">
        <v>0</v>
      </c>
    </row>
    <row r="101" spans="1:7" ht="12.75" x14ac:dyDescent="0.2">
      <c r="A101" s="267">
        <v>134</v>
      </c>
      <c r="B101" s="268" t="s">
        <v>1250</v>
      </c>
      <c r="C101" s="268" t="s">
        <v>1447</v>
      </c>
      <c r="D101" s="268" t="s">
        <v>1376</v>
      </c>
      <c r="E101" s="269">
        <v>0</v>
      </c>
      <c r="F101" s="269">
        <v>0</v>
      </c>
      <c r="G101" s="269">
        <v>5</v>
      </c>
    </row>
    <row r="102" spans="1:7" ht="12.75" x14ac:dyDescent="0.2">
      <c r="A102" s="267">
        <v>118</v>
      </c>
      <c r="B102" s="268" t="s">
        <v>1238</v>
      </c>
      <c r="C102" s="268" t="s">
        <v>1448</v>
      </c>
      <c r="D102" s="268" t="s">
        <v>1368</v>
      </c>
      <c r="E102" s="269">
        <v>1</v>
      </c>
      <c r="F102" s="269">
        <v>0</v>
      </c>
      <c r="G102" s="269">
        <v>1</v>
      </c>
    </row>
    <row r="103" spans="1:7" ht="12.75" x14ac:dyDescent="0.2">
      <c r="A103" s="267">
        <v>37</v>
      </c>
      <c r="B103" s="268" t="s">
        <v>1228</v>
      </c>
      <c r="C103" s="268" t="s">
        <v>1449</v>
      </c>
      <c r="D103" s="268" t="s">
        <v>1374</v>
      </c>
      <c r="E103" s="269">
        <v>1</v>
      </c>
      <c r="F103" s="269">
        <v>3</v>
      </c>
      <c r="G103" s="269">
        <v>2</v>
      </c>
    </row>
    <row r="104" spans="1:7" ht="12.75" x14ac:dyDescent="0.2">
      <c r="A104" s="267">
        <v>55</v>
      </c>
      <c r="B104" s="268" t="s">
        <v>1171</v>
      </c>
      <c r="C104" s="268" t="s">
        <v>1450</v>
      </c>
      <c r="D104" s="268" t="s">
        <v>1374</v>
      </c>
      <c r="E104" s="269">
        <v>3</v>
      </c>
      <c r="F104" s="269">
        <v>7</v>
      </c>
      <c r="G104" s="269">
        <v>8</v>
      </c>
    </row>
    <row r="105" spans="1:7" ht="12.75" x14ac:dyDescent="0.2">
      <c r="A105" s="267">
        <v>93</v>
      </c>
      <c r="B105" s="268" t="s">
        <v>1211</v>
      </c>
      <c r="C105" s="268" t="s">
        <v>1451</v>
      </c>
      <c r="D105" s="268" t="s">
        <v>1368</v>
      </c>
      <c r="E105" s="269">
        <v>2</v>
      </c>
      <c r="F105" s="269">
        <v>10</v>
      </c>
      <c r="G105" s="269">
        <v>9</v>
      </c>
    </row>
    <row r="106" spans="1:7" ht="12.75" x14ac:dyDescent="0.2">
      <c r="A106" s="267">
        <v>52</v>
      </c>
      <c r="B106" s="268" t="s">
        <v>1452</v>
      </c>
      <c r="C106" s="268" t="s">
        <v>1453</v>
      </c>
      <c r="D106" s="268" t="s">
        <v>1374</v>
      </c>
      <c r="E106" s="269">
        <v>0</v>
      </c>
      <c r="F106" s="269">
        <v>9</v>
      </c>
      <c r="G106" s="269">
        <v>0</v>
      </c>
    </row>
    <row r="107" spans="1:7" ht="12.75" x14ac:dyDescent="0.2">
      <c r="A107" s="267">
        <v>115</v>
      </c>
      <c r="B107" s="268" t="s">
        <v>1229</v>
      </c>
      <c r="C107" s="268" t="s">
        <v>1454</v>
      </c>
      <c r="D107" s="268" t="s">
        <v>1368</v>
      </c>
      <c r="E107" s="269">
        <v>3</v>
      </c>
      <c r="F107" s="269">
        <v>7</v>
      </c>
      <c r="G107" s="269">
        <v>4</v>
      </c>
    </row>
    <row r="108" spans="1:7" ht="12.75" x14ac:dyDescent="0.2">
      <c r="A108" s="267">
        <v>35</v>
      </c>
      <c r="B108" s="268" t="s">
        <v>1455</v>
      </c>
      <c r="C108" s="268" t="s">
        <v>1456</v>
      </c>
      <c r="D108" s="268" t="s">
        <v>1374</v>
      </c>
      <c r="E108" s="269">
        <v>0</v>
      </c>
      <c r="F108" s="269">
        <v>6</v>
      </c>
      <c r="G108" s="269">
        <v>0</v>
      </c>
    </row>
    <row r="109" spans="1:7" ht="12.75" x14ac:dyDescent="0.2">
      <c r="A109" s="267">
        <v>149</v>
      </c>
      <c r="B109" s="268" t="s">
        <v>1457</v>
      </c>
      <c r="C109" s="268" t="s">
        <v>1458</v>
      </c>
      <c r="D109" s="268" t="s">
        <v>1376</v>
      </c>
      <c r="E109" s="269">
        <v>2</v>
      </c>
      <c r="F109" s="269">
        <v>0</v>
      </c>
      <c r="G109" s="269">
        <v>0</v>
      </c>
    </row>
    <row r="110" spans="1:7" ht="12.75" x14ac:dyDescent="0.2">
      <c r="A110" s="267">
        <v>17</v>
      </c>
      <c r="B110" s="268" t="s">
        <v>1262</v>
      </c>
      <c r="C110" s="268" t="s">
        <v>1459</v>
      </c>
      <c r="D110" s="268" t="s">
        <v>1374</v>
      </c>
      <c r="E110" s="269">
        <v>1</v>
      </c>
      <c r="F110" s="269">
        <v>1</v>
      </c>
      <c r="G110" s="269">
        <v>1</v>
      </c>
    </row>
    <row r="111" spans="1:7" ht="12.75" x14ac:dyDescent="0.2">
      <c r="A111" s="267">
        <v>150</v>
      </c>
      <c r="B111" s="268" t="s">
        <v>1004</v>
      </c>
      <c r="C111" s="268" t="s">
        <v>1460</v>
      </c>
      <c r="D111" s="268" t="s">
        <v>1376</v>
      </c>
      <c r="E111" s="269">
        <v>0</v>
      </c>
      <c r="F111" s="269">
        <v>0</v>
      </c>
      <c r="G111" s="269">
        <v>1</v>
      </c>
    </row>
    <row r="112" spans="1:7" ht="12.75" x14ac:dyDescent="0.2">
      <c r="A112" s="267">
        <v>151</v>
      </c>
      <c r="B112" s="268" t="s">
        <v>1180</v>
      </c>
      <c r="C112" s="268" t="s">
        <v>1461</v>
      </c>
      <c r="D112" s="268" t="s">
        <v>1376</v>
      </c>
      <c r="E112" s="269">
        <v>0</v>
      </c>
      <c r="F112" s="269">
        <v>7</v>
      </c>
      <c r="G112" s="269">
        <v>14</v>
      </c>
    </row>
    <row r="113" spans="1:7" ht="12.75" x14ac:dyDescent="0.2">
      <c r="A113" s="267">
        <v>39</v>
      </c>
      <c r="B113" s="268" t="s">
        <v>1246</v>
      </c>
      <c r="C113" s="268" t="s">
        <v>1462</v>
      </c>
      <c r="D113" s="268" t="s">
        <v>1374</v>
      </c>
      <c r="E113" s="269">
        <v>4</v>
      </c>
      <c r="F113" s="269">
        <v>16</v>
      </c>
      <c r="G113" s="269">
        <v>6</v>
      </c>
    </row>
    <row r="114" spans="1:7" ht="12.75" x14ac:dyDescent="0.2">
      <c r="A114" s="267">
        <v>15</v>
      </c>
      <c r="B114" s="268" t="s">
        <v>1214</v>
      </c>
      <c r="C114" s="268" t="s">
        <v>1463</v>
      </c>
      <c r="D114" s="268" t="s">
        <v>1374</v>
      </c>
      <c r="E114" s="269">
        <v>0</v>
      </c>
      <c r="F114" s="269">
        <v>11</v>
      </c>
      <c r="G114" s="269">
        <v>3</v>
      </c>
    </row>
    <row r="115" spans="1:7" ht="12.75" x14ac:dyDescent="0.2">
      <c r="A115" s="267">
        <v>22</v>
      </c>
      <c r="B115" s="268" t="s">
        <v>1271</v>
      </c>
      <c r="C115" s="268" t="s">
        <v>1464</v>
      </c>
      <c r="D115" s="268" t="s">
        <v>1374</v>
      </c>
      <c r="E115" s="269">
        <v>5</v>
      </c>
      <c r="F115" s="269">
        <v>19</v>
      </c>
      <c r="G115" s="269">
        <v>3</v>
      </c>
    </row>
    <row r="116" spans="1:7" ht="12.75" x14ac:dyDescent="0.2">
      <c r="A116" s="267">
        <v>160</v>
      </c>
      <c r="B116" s="268" t="s">
        <v>1095</v>
      </c>
      <c r="C116" s="268" t="s">
        <v>1465</v>
      </c>
      <c r="D116" s="268" t="s">
        <v>1376</v>
      </c>
      <c r="E116" s="269">
        <v>2</v>
      </c>
      <c r="F116" s="269">
        <v>0</v>
      </c>
      <c r="G116" s="269">
        <v>0</v>
      </c>
    </row>
    <row r="117" spans="1:7" ht="12.75" x14ac:dyDescent="0.2">
      <c r="A117" s="267">
        <v>89</v>
      </c>
      <c r="B117" s="268" t="s">
        <v>1257</v>
      </c>
      <c r="C117" s="268" t="s">
        <v>1466</v>
      </c>
      <c r="D117" s="268" t="s">
        <v>1368</v>
      </c>
      <c r="E117" s="269">
        <v>0</v>
      </c>
      <c r="F117" s="269">
        <v>5</v>
      </c>
      <c r="G117" s="269">
        <v>7</v>
      </c>
    </row>
    <row r="118" spans="1:7" ht="12.75" x14ac:dyDescent="0.2">
      <c r="A118" s="267">
        <v>154</v>
      </c>
      <c r="B118" s="268" t="s">
        <v>1176</v>
      </c>
      <c r="C118" s="268" t="s">
        <v>1467</v>
      </c>
      <c r="D118" s="268" t="s">
        <v>1376</v>
      </c>
      <c r="E118" s="269">
        <v>4</v>
      </c>
      <c r="F118" s="269">
        <v>0</v>
      </c>
      <c r="G118" s="269">
        <v>5</v>
      </c>
    </row>
    <row r="119" spans="1:7" ht="12.75" x14ac:dyDescent="0.2">
      <c r="A119" s="267">
        <v>51</v>
      </c>
      <c r="B119" s="268" t="s">
        <v>1242</v>
      </c>
      <c r="C119" s="268" t="s">
        <v>1468</v>
      </c>
      <c r="D119" s="268" t="s">
        <v>1374</v>
      </c>
      <c r="E119" s="269">
        <v>5</v>
      </c>
      <c r="F119" s="269">
        <v>21</v>
      </c>
      <c r="G119" s="269">
        <v>5</v>
      </c>
    </row>
    <row r="120" spans="1:7" ht="12.75" x14ac:dyDescent="0.2">
      <c r="A120" s="267">
        <v>103</v>
      </c>
      <c r="B120" s="268" t="s">
        <v>1239</v>
      </c>
      <c r="C120" s="268" t="s">
        <v>1469</v>
      </c>
      <c r="D120" s="268" t="s">
        <v>1368</v>
      </c>
      <c r="E120" s="269">
        <v>0</v>
      </c>
      <c r="F120" s="269">
        <v>6</v>
      </c>
      <c r="G120" s="269">
        <v>1</v>
      </c>
    </row>
    <row r="121" spans="1:7" ht="12.75" x14ac:dyDescent="0.2">
      <c r="A121" s="267">
        <v>102</v>
      </c>
      <c r="B121" s="268" t="s">
        <v>1223</v>
      </c>
      <c r="C121" s="268" t="s">
        <v>1470</v>
      </c>
      <c r="D121" s="268" t="s">
        <v>1368</v>
      </c>
      <c r="E121" s="269">
        <v>1</v>
      </c>
      <c r="F121" s="269">
        <v>6</v>
      </c>
      <c r="G121" s="269">
        <v>7</v>
      </c>
    </row>
    <row r="122" spans="1:7" ht="12.75" x14ac:dyDescent="0.2">
      <c r="A122" s="267">
        <v>26</v>
      </c>
      <c r="B122" s="268" t="s">
        <v>851</v>
      </c>
      <c r="C122" s="268" t="s">
        <v>1471</v>
      </c>
      <c r="D122" s="268" t="s">
        <v>1374</v>
      </c>
      <c r="E122" s="269">
        <v>30</v>
      </c>
      <c r="F122" s="269">
        <v>2</v>
      </c>
      <c r="G122" s="269">
        <v>0</v>
      </c>
    </row>
    <row r="123" spans="1:7" ht="12.75" x14ac:dyDescent="0.2">
      <c r="A123" s="267">
        <v>135</v>
      </c>
      <c r="B123" s="268" t="s">
        <v>1251</v>
      </c>
      <c r="C123" s="268" t="s">
        <v>1472</v>
      </c>
      <c r="D123" s="268" t="s">
        <v>1376</v>
      </c>
      <c r="E123" s="269">
        <v>0</v>
      </c>
      <c r="F123" s="269">
        <v>0</v>
      </c>
      <c r="G123" s="269">
        <v>5</v>
      </c>
    </row>
    <row r="124" spans="1:7" ht="12.75" x14ac:dyDescent="0.2">
      <c r="A124" s="267">
        <v>31</v>
      </c>
      <c r="B124" s="268" t="s">
        <v>958</v>
      </c>
      <c r="C124" s="268" t="s">
        <v>1473</v>
      </c>
      <c r="D124" s="268" t="s">
        <v>1374</v>
      </c>
      <c r="E124" s="269">
        <v>0</v>
      </c>
      <c r="F124" s="269">
        <v>9</v>
      </c>
      <c r="G124" s="269">
        <v>5</v>
      </c>
    </row>
    <row r="125" spans="1:7" ht="12.75" x14ac:dyDescent="0.2">
      <c r="A125" s="267">
        <v>7</v>
      </c>
      <c r="B125" s="268" t="s">
        <v>995</v>
      </c>
      <c r="C125" s="268" t="s">
        <v>1474</v>
      </c>
      <c r="D125" s="268" t="s">
        <v>1374</v>
      </c>
      <c r="E125" s="269">
        <v>1</v>
      </c>
      <c r="F125" s="269">
        <v>7</v>
      </c>
      <c r="G125" s="269">
        <v>2</v>
      </c>
    </row>
    <row r="126" spans="1:7" ht="12.75" x14ac:dyDescent="0.2">
      <c r="A126" s="267">
        <v>64</v>
      </c>
      <c r="B126" s="268" t="s">
        <v>1475</v>
      </c>
      <c r="C126" s="268" t="s">
        <v>1476</v>
      </c>
      <c r="D126" s="268" t="s">
        <v>1374</v>
      </c>
      <c r="E126" s="269">
        <v>0</v>
      </c>
      <c r="F126" s="269">
        <v>4</v>
      </c>
      <c r="G126" s="269">
        <v>0</v>
      </c>
    </row>
    <row r="127" spans="1:7" ht="12.75" x14ac:dyDescent="0.2">
      <c r="A127" s="267">
        <v>156</v>
      </c>
      <c r="B127" s="268" t="s">
        <v>1245</v>
      </c>
      <c r="C127" s="268" t="s">
        <v>1477</v>
      </c>
      <c r="D127" s="268" t="s">
        <v>1376</v>
      </c>
      <c r="E127" s="269">
        <v>1</v>
      </c>
      <c r="F127" s="269">
        <v>0</v>
      </c>
      <c r="G127" s="269">
        <v>3</v>
      </c>
    </row>
    <row r="128" spans="1:7" ht="12.75" x14ac:dyDescent="0.2">
      <c r="A128" s="267">
        <v>98</v>
      </c>
      <c r="B128" s="268" t="s">
        <v>1244</v>
      </c>
      <c r="C128" s="268" t="s">
        <v>1478</v>
      </c>
      <c r="D128" s="268" t="s">
        <v>1368</v>
      </c>
      <c r="E128" s="269">
        <v>0</v>
      </c>
      <c r="F128" s="269">
        <v>7</v>
      </c>
      <c r="G128" s="269">
        <v>3</v>
      </c>
    </row>
    <row r="129" spans="1:7" ht="12.75" x14ac:dyDescent="0.2">
      <c r="A129" s="267">
        <v>170</v>
      </c>
      <c r="B129" s="268" t="s">
        <v>1204</v>
      </c>
      <c r="C129" s="268" t="s">
        <v>1479</v>
      </c>
      <c r="D129" s="268" t="s">
        <v>1371</v>
      </c>
      <c r="E129" s="269">
        <v>0</v>
      </c>
      <c r="F129" s="269">
        <v>0</v>
      </c>
      <c r="G129" s="269">
        <v>4</v>
      </c>
    </row>
    <row r="130" spans="1:7" ht="12.75" x14ac:dyDescent="0.2">
      <c r="A130" s="267">
        <v>40</v>
      </c>
      <c r="B130" s="268" t="s">
        <v>1480</v>
      </c>
      <c r="C130" s="268" t="s">
        <v>1481</v>
      </c>
      <c r="D130" s="268" t="s">
        <v>1374</v>
      </c>
      <c r="E130" s="269">
        <v>0</v>
      </c>
      <c r="F130" s="269">
        <v>3</v>
      </c>
      <c r="G130" s="269">
        <v>0</v>
      </c>
    </row>
    <row r="131" spans="1:7" ht="12.75" x14ac:dyDescent="0.2">
      <c r="A131" s="267">
        <v>42</v>
      </c>
      <c r="B131" s="268" t="s">
        <v>1482</v>
      </c>
      <c r="C131" s="268" t="s">
        <v>1483</v>
      </c>
      <c r="D131" s="268" t="s">
        <v>1374</v>
      </c>
      <c r="E131" s="269">
        <v>0</v>
      </c>
      <c r="F131" s="269">
        <v>5</v>
      </c>
      <c r="G131" s="269">
        <v>0</v>
      </c>
    </row>
    <row r="132" spans="1:7" ht="12.75" x14ac:dyDescent="0.2">
      <c r="A132" s="267">
        <v>63</v>
      </c>
      <c r="B132" s="268" t="s">
        <v>1182</v>
      </c>
      <c r="C132" s="268" t="s">
        <v>1484</v>
      </c>
      <c r="D132" s="268" t="s">
        <v>1374</v>
      </c>
      <c r="E132" s="269">
        <v>1</v>
      </c>
      <c r="F132" s="269">
        <v>0</v>
      </c>
      <c r="G132" s="269">
        <v>2</v>
      </c>
    </row>
    <row r="133" spans="1:7" ht="12.75" x14ac:dyDescent="0.2">
      <c r="A133" s="267">
        <v>178</v>
      </c>
      <c r="B133" s="268" t="s">
        <v>1485</v>
      </c>
      <c r="C133" s="268" t="s">
        <v>1486</v>
      </c>
      <c r="D133" s="268" t="s">
        <v>1371</v>
      </c>
      <c r="E133" s="269">
        <v>3</v>
      </c>
      <c r="F133" s="269">
        <v>0</v>
      </c>
      <c r="G133" s="269">
        <v>0</v>
      </c>
    </row>
    <row r="134" spans="1:7" ht="12.75" x14ac:dyDescent="0.2">
      <c r="A134" s="267">
        <v>58</v>
      </c>
      <c r="B134" s="268" t="s">
        <v>1187</v>
      </c>
      <c r="C134" s="268" t="s">
        <v>1487</v>
      </c>
      <c r="D134" s="268" t="s">
        <v>1374</v>
      </c>
      <c r="E134" s="269">
        <v>1</v>
      </c>
      <c r="F134" s="269">
        <v>3</v>
      </c>
      <c r="G134" s="269">
        <v>2</v>
      </c>
    </row>
    <row r="135" spans="1:7" ht="12.75" x14ac:dyDescent="0.2">
      <c r="A135" s="267">
        <v>104</v>
      </c>
      <c r="B135" s="268" t="s">
        <v>1183</v>
      </c>
      <c r="C135" s="268" t="s">
        <v>1488</v>
      </c>
      <c r="D135" s="268" t="s">
        <v>1368</v>
      </c>
      <c r="E135" s="269">
        <v>4</v>
      </c>
      <c r="F135" s="269">
        <v>6</v>
      </c>
      <c r="G135" s="269">
        <v>8</v>
      </c>
    </row>
    <row r="136" spans="1:7" ht="12.75" x14ac:dyDescent="0.2">
      <c r="A136" s="267">
        <v>141</v>
      </c>
      <c r="B136" s="268" t="s">
        <v>1230</v>
      </c>
      <c r="C136" s="268" t="s">
        <v>1489</v>
      </c>
      <c r="D136" s="268" t="s">
        <v>1376</v>
      </c>
      <c r="E136" s="269">
        <v>0</v>
      </c>
      <c r="F136" s="269">
        <v>0</v>
      </c>
      <c r="G136" s="269">
        <v>7</v>
      </c>
    </row>
    <row r="137" spans="1:7" ht="12.75" x14ac:dyDescent="0.2">
      <c r="A137" s="267">
        <v>78</v>
      </c>
      <c r="B137" s="268" t="s">
        <v>1189</v>
      </c>
      <c r="C137" s="268" t="s">
        <v>1490</v>
      </c>
      <c r="D137" s="268" t="s">
        <v>1368</v>
      </c>
      <c r="E137" s="269">
        <v>1</v>
      </c>
      <c r="F137" s="269">
        <v>2</v>
      </c>
      <c r="G137" s="269">
        <v>1</v>
      </c>
    </row>
    <row r="138" spans="1:7" ht="12.75" x14ac:dyDescent="0.2">
      <c r="A138" s="267">
        <v>153</v>
      </c>
      <c r="B138" s="268" t="s">
        <v>921</v>
      </c>
      <c r="C138" s="268" t="s">
        <v>1491</v>
      </c>
      <c r="D138" s="268" t="s">
        <v>1376</v>
      </c>
      <c r="E138" s="269">
        <v>0</v>
      </c>
      <c r="F138" s="269">
        <v>5</v>
      </c>
      <c r="G138" s="269">
        <v>8</v>
      </c>
    </row>
    <row r="139" spans="1:7" ht="12.75" x14ac:dyDescent="0.2">
      <c r="A139" s="267">
        <v>136</v>
      </c>
      <c r="B139" s="268" t="s">
        <v>1259</v>
      </c>
      <c r="C139" s="268" t="s">
        <v>1492</v>
      </c>
      <c r="D139" s="268" t="s">
        <v>1376</v>
      </c>
      <c r="E139" s="269">
        <v>0</v>
      </c>
      <c r="F139" s="269">
        <v>0</v>
      </c>
      <c r="G139" s="269">
        <v>2</v>
      </c>
    </row>
    <row r="140" spans="1:7" ht="12.75" x14ac:dyDescent="0.2">
      <c r="A140" s="267">
        <v>121</v>
      </c>
      <c r="B140" s="268" t="s">
        <v>1493</v>
      </c>
      <c r="C140" s="268" t="s">
        <v>1494</v>
      </c>
      <c r="D140" s="268" t="s">
        <v>1368</v>
      </c>
      <c r="E140" s="269">
        <v>1</v>
      </c>
      <c r="F140" s="269">
        <v>0</v>
      </c>
      <c r="G140" s="269">
        <v>0</v>
      </c>
    </row>
    <row r="141" spans="1:7" ht="12.75" x14ac:dyDescent="0.2">
      <c r="A141" s="267">
        <v>152</v>
      </c>
      <c r="B141" s="268" t="s">
        <v>1495</v>
      </c>
      <c r="C141" s="268" t="s">
        <v>1496</v>
      </c>
      <c r="D141" s="268" t="s">
        <v>1376</v>
      </c>
      <c r="E141" s="269">
        <v>2</v>
      </c>
      <c r="F141" s="269">
        <v>0</v>
      </c>
      <c r="G141" s="269">
        <v>0</v>
      </c>
    </row>
    <row r="142" spans="1:7" ht="12.75" x14ac:dyDescent="0.2">
      <c r="A142" s="267">
        <v>30</v>
      </c>
      <c r="B142" s="268" t="s">
        <v>859</v>
      </c>
      <c r="C142" s="268" t="s">
        <v>1497</v>
      </c>
      <c r="D142" s="268" t="s">
        <v>1374</v>
      </c>
      <c r="E142" s="269">
        <v>3</v>
      </c>
      <c r="F142" s="269">
        <v>12</v>
      </c>
      <c r="G142" s="269">
        <v>0</v>
      </c>
    </row>
    <row r="143" spans="1:7" ht="12.75" x14ac:dyDescent="0.2">
      <c r="A143" s="267">
        <v>99</v>
      </c>
      <c r="B143" s="268" t="s">
        <v>1216</v>
      </c>
      <c r="C143" s="268" t="s">
        <v>1498</v>
      </c>
      <c r="D143" s="268" t="s">
        <v>1368</v>
      </c>
      <c r="E143" s="269">
        <v>2</v>
      </c>
      <c r="F143" s="269">
        <v>3</v>
      </c>
      <c r="G143" s="269">
        <v>3</v>
      </c>
    </row>
    <row r="144" spans="1:7" ht="12.75" x14ac:dyDescent="0.2">
      <c r="A144" s="267">
        <v>96</v>
      </c>
      <c r="B144" s="268" t="s">
        <v>1499</v>
      </c>
      <c r="C144" s="268" t="s">
        <v>1500</v>
      </c>
      <c r="D144" s="268" t="s">
        <v>1368</v>
      </c>
      <c r="E144" s="269">
        <v>0</v>
      </c>
      <c r="F144" s="269">
        <v>2</v>
      </c>
      <c r="G144" s="269">
        <v>0</v>
      </c>
    </row>
    <row r="145" spans="1:7" ht="12.75" x14ac:dyDescent="0.2">
      <c r="A145" s="267">
        <v>12</v>
      </c>
      <c r="B145" s="268" t="s">
        <v>1232</v>
      </c>
      <c r="C145" s="268" t="s">
        <v>1501</v>
      </c>
      <c r="D145" s="268" t="s">
        <v>1374</v>
      </c>
      <c r="E145" s="269">
        <v>0</v>
      </c>
      <c r="F145" s="269">
        <v>16</v>
      </c>
      <c r="G145" s="269">
        <v>3</v>
      </c>
    </row>
    <row r="146" spans="1:7" ht="12.75" x14ac:dyDescent="0.2">
      <c r="A146" s="267">
        <v>142</v>
      </c>
      <c r="B146" s="268" t="s">
        <v>1184</v>
      </c>
      <c r="C146" s="268" t="s">
        <v>1502</v>
      </c>
      <c r="D146" s="268" t="s">
        <v>1376</v>
      </c>
      <c r="E146" s="269">
        <v>0</v>
      </c>
      <c r="F146" s="269">
        <v>5</v>
      </c>
      <c r="G146" s="269">
        <v>12</v>
      </c>
    </row>
    <row r="147" spans="1:7" ht="12.75" x14ac:dyDescent="0.2">
      <c r="A147" s="267">
        <v>65</v>
      </c>
      <c r="B147" s="268" t="s">
        <v>1224</v>
      </c>
      <c r="C147" s="268" t="s">
        <v>1503</v>
      </c>
      <c r="D147" s="268" t="s">
        <v>1374</v>
      </c>
      <c r="E147" s="269">
        <v>18</v>
      </c>
      <c r="F147" s="269">
        <v>0</v>
      </c>
      <c r="G147" s="269">
        <v>2</v>
      </c>
    </row>
    <row r="148" spans="1:7" ht="12.75" x14ac:dyDescent="0.2">
      <c r="A148" s="267">
        <v>20</v>
      </c>
      <c r="B148" s="268" t="s">
        <v>1247</v>
      </c>
      <c r="C148" s="268" t="s">
        <v>1504</v>
      </c>
      <c r="D148" s="268" t="s">
        <v>1374</v>
      </c>
      <c r="E148" s="269">
        <v>0</v>
      </c>
      <c r="F148" s="269">
        <v>15</v>
      </c>
      <c r="G148" s="269">
        <v>5</v>
      </c>
    </row>
    <row r="149" spans="1:7" ht="12.75" x14ac:dyDescent="0.2">
      <c r="A149" s="267">
        <v>0</v>
      </c>
      <c r="B149" s="268" t="s">
        <v>1505</v>
      </c>
      <c r="C149" s="268" t="s">
        <v>1506</v>
      </c>
      <c r="D149" s="268" t="s">
        <v>1371</v>
      </c>
      <c r="E149" s="269">
        <v>1</v>
      </c>
      <c r="F149" s="269">
        <v>0</v>
      </c>
      <c r="G149" s="269">
        <v>0</v>
      </c>
    </row>
    <row r="150" spans="1:7" ht="12.75" x14ac:dyDescent="0.2">
      <c r="A150" s="267">
        <v>124</v>
      </c>
      <c r="B150" s="268" t="s">
        <v>1173</v>
      </c>
      <c r="C150" s="268" t="s">
        <v>1507</v>
      </c>
      <c r="D150" s="268" t="s">
        <v>1376</v>
      </c>
      <c r="E150" s="269">
        <v>0</v>
      </c>
      <c r="F150" s="269">
        <v>0</v>
      </c>
      <c r="G150" s="269">
        <v>7</v>
      </c>
    </row>
    <row r="151" spans="1:7" ht="12.75" x14ac:dyDescent="0.2">
      <c r="A151" s="267">
        <v>53</v>
      </c>
      <c r="B151" s="268" t="s">
        <v>1508</v>
      </c>
      <c r="C151" s="268" t="s">
        <v>1509</v>
      </c>
      <c r="D151" s="268" t="s">
        <v>1374</v>
      </c>
      <c r="E151" s="269">
        <v>1</v>
      </c>
      <c r="F151" s="269">
        <v>14</v>
      </c>
      <c r="G151" s="269">
        <v>0</v>
      </c>
    </row>
    <row r="152" spans="1:7" ht="12.75" x14ac:dyDescent="0.2">
      <c r="A152" s="267">
        <v>182</v>
      </c>
      <c r="B152" s="268" t="s">
        <v>1272</v>
      </c>
      <c r="C152" s="268" t="s">
        <v>1510</v>
      </c>
      <c r="D152" s="268" t="s">
        <v>1371</v>
      </c>
      <c r="E152" s="269">
        <v>1</v>
      </c>
      <c r="F152" s="269">
        <v>0</v>
      </c>
      <c r="G152" s="269">
        <v>1</v>
      </c>
    </row>
    <row r="153" spans="1:7" ht="12.75" x14ac:dyDescent="0.2">
      <c r="A153" s="267">
        <v>57</v>
      </c>
      <c r="B153" s="268" t="s">
        <v>1191</v>
      </c>
      <c r="C153" s="268" t="s">
        <v>1511</v>
      </c>
      <c r="D153" s="268" t="s">
        <v>1374</v>
      </c>
      <c r="E153" s="269">
        <v>1</v>
      </c>
      <c r="F153" s="269">
        <v>3</v>
      </c>
      <c r="G153" s="269">
        <v>4</v>
      </c>
    </row>
    <row r="154" spans="1:7" ht="12.75" x14ac:dyDescent="0.2">
      <c r="A154" s="267">
        <v>90</v>
      </c>
      <c r="B154" s="268" t="s">
        <v>1263</v>
      </c>
      <c r="C154" s="268" t="s">
        <v>1512</v>
      </c>
      <c r="D154" s="268" t="s">
        <v>1368</v>
      </c>
      <c r="E154" s="269">
        <v>0</v>
      </c>
      <c r="F154" s="269">
        <v>2</v>
      </c>
      <c r="G154" s="269">
        <v>1</v>
      </c>
    </row>
    <row r="155" spans="1:7" ht="12.75" x14ac:dyDescent="0.2">
      <c r="A155" s="267">
        <v>38</v>
      </c>
      <c r="B155" s="268" t="s">
        <v>1513</v>
      </c>
      <c r="C155" s="268" t="s">
        <v>1514</v>
      </c>
      <c r="D155" s="268" t="s">
        <v>1374</v>
      </c>
      <c r="E155" s="269">
        <v>0</v>
      </c>
      <c r="F155" s="269">
        <v>16</v>
      </c>
      <c r="G155" s="269">
        <v>0</v>
      </c>
    </row>
    <row r="156" spans="1:7" ht="12.75" x14ac:dyDescent="0.2">
      <c r="A156" s="267">
        <v>143</v>
      </c>
      <c r="B156" s="268" t="s">
        <v>1241</v>
      </c>
      <c r="C156" s="268" t="s">
        <v>1515</v>
      </c>
      <c r="D156" s="268" t="s">
        <v>1376</v>
      </c>
      <c r="E156" s="269">
        <v>0</v>
      </c>
      <c r="F156" s="269">
        <v>3</v>
      </c>
      <c r="G156" s="269">
        <v>4</v>
      </c>
    </row>
    <row r="157" spans="1:7" ht="12.75" x14ac:dyDescent="0.2">
      <c r="A157" s="267">
        <v>158</v>
      </c>
      <c r="B157" s="268" t="s">
        <v>1170</v>
      </c>
      <c r="C157" s="268" t="s">
        <v>1516</v>
      </c>
      <c r="D157" s="268" t="s">
        <v>1376</v>
      </c>
      <c r="E157" s="269">
        <v>4</v>
      </c>
      <c r="F157" s="269">
        <v>2</v>
      </c>
      <c r="G157" s="269">
        <v>8</v>
      </c>
    </row>
    <row r="158" spans="1:7" ht="12.75" x14ac:dyDescent="0.2">
      <c r="A158" s="267">
        <v>46</v>
      </c>
      <c r="B158" s="268" t="s">
        <v>926</v>
      </c>
      <c r="C158" s="268" t="s">
        <v>1517</v>
      </c>
      <c r="D158" s="268" t="s">
        <v>1374</v>
      </c>
      <c r="E158" s="269">
        <v>18</v>
      </c>
      <c r="F158" s="269">
        <v>3</v>
      </c>
      <c r="G158" s="269">
        <v>4</v>
      </c>
    </row>
    <row r="159" spans="1:7" ht="12.75" x14ac:dyDescent="0.2">
      <c r="A159" s="270">
        <v>189</v>
      </c>
      <c r="B159" s="268" t="s">
        <v>1518</v>
      </c>
      <c r="C159" s="268" t="s">
        <v>1519</v>
      </c>
      <c r="D159" s="268" t="s">
        <v>1371</v>
      </c>
      <c r="E159" s="269">
        <v>1</v>
      </c>
      <c r="F159" s="269">
        <v>0</v>
      </c>
      <c r="G159" s="269">
        <v>0</v>
      </c>
    </row>
    <row r="160" spans="1:7" ht="12.75" x14ac:dyDescent="0.2">
      <c r="A160" s="267">
        <v>168</v>
      </c>
      <c r="B160" s="268" t="s">
        <v>1237</v>
      </c>
      <c r="C160" s="268" t="s">
        <v>1520</v>
      </c>
      <c r="D160" s="268" t="s">
        <v>1371</v>
      </c>
      <c r="E160" s="269">
        <v>0</v>
      </c>
      <c r="F160" s="269">
        <v>0</v>
      </c>
      <c r="G160" s="269">
        <v>4</v>
      </c>
    </row>
    <row r="161" spans="1:7" ht="12.75" x14ac:dyDescent="0.2">
      <c r="A161" s="267">
        <v>74</v>
      </c>
      <c r="B161" s="268" t="s">
        <v>1521</v>
      </c>
      <c r="C161" s="268" t="s">
        <v>1522</v>
      </c>
      <c r="D161" s="268" t="s">
        <v>1374</v>
      </c>
      <c r="E161" s="269">
        <v>3</v>
      </c>
      <c r="F161" s="269">
        <v>0</v>
      </c>
      <c r="G161" s="269">
        <v>0</v>
      </c>
    </row>
    <row r="162" spans="1:7" ht="12.75" x14ac:dyDescent="0.2">
      <c r="A162" s="267">
        <v>95</v>
      </c>
      <c r="B162" s="268" t="s">
        <v>1268</v>
      </c>
      <c r="C162" s="268" t="s">
        <v>1523</v>
      </c>
      <c r="D162" s="268" t="s">
        <v>1368</v>
      </c>
      <c r="E162" s="269">
        <v>0</v>
      </c>
      <c r="F162" s="269">
        <v>5</v>
      </c>
      <c r="G162" s="269">
        <v>4</v>
      </c>
    </row>
    <row r="163" spans="1:7" ht="12.75" x14ac:dyDescent="0.2">
      <c r="A163" s="267">
        <v>44</v>
      </c>
      <c r="B163" s="268" t="s">
        <v>1252</v>
      </c>
      <c r="C163" s="268" t="s">
        <v>1524</v>
      </c>
      <c r="D163" s="268" t="s">
        <v>1374</v>
      </c>
      <c r="E163" s="269">
        <v>0</v>
      </c>
      <c r="F163" s="269">
        <v>3</v>
      </c>
      <c r="G163" s="269">
        <v>8</v>
      </c>
    </row>
    <row r="164" spans="1:7" ht="12.75" x14ac:dyDescent="0.2">
      <c r="A164" s="267">
        <v>155</v>
      </c>
      <c r="B164" s="268" t="s">
        <v>1169</v>
      </c>
      <c r="C164" s="268" t="s">
        <v>1525</v>
      </c>
      <c r="D164" s="268" t="s">
        <v>1376</v>
      </c>
      <c r="E164" s="269">
        <v>0</v>
      </c>
      <c r="F164" s="269">
        <v>0</v>
      </c>
      <c r="G164" s="269">
        <v>11</v>
      </c>
    </row>
    <row r="165" spans="1:7" ht="12.75" x14ac:dyDescent="0.2">
      <c r="A165" s="267">
        <v>120</v>
      </c>
      <c r="B165" s="268" t="s">
        <v>1202</v>
      </c>
      <c r="C165" s="268" t="s">
        <v>1526</v>
      </c>
      <c r="D165" s="268" t="s">
        <v>1368</v>
      </c>
      <c r="E165" s="269">
        <v>0</v>
      </c>
      <c r="F165" s="269">
        <v>3</v>
      </c>
      <c r="G165" s="269">
        <v>8</v>
      </c>
    </row>
    <row r="166" spans="1:7" ht="12.75" x14ac:dyDescent="0.2">
      <c r="A166" s="267">
        <v>174</v>
      </c>
      <c r="B166" s="268" t="s">
        <v>1527</v>
      </c>
      <c r="C166" s="268" t="s">
        <v>1528</v>
      </c>
      <c r="D166" s="268" t="s">
        <v>1371</v>
      </c>
      <c r="E166" s="269">
        <v>2</v>
      </c>
      <c r="F166" s="269">
        <v>0</v>
      </c>
      <c r="G166" s="269">
        <v>0</v>
      </c>
    </row>
    <row r="167" spans="1:7" ht="12.75" x14ac:dyDescent="0.2">
      <c r="A167" s="267">
        <v>144</v>
      </c>
      <c r="B167" s="268" t="s">
        <v>1220</v>
      </c>
      <c r="C167" s="268" t="s">
        <v>1529</v>
      </c>
      <c r="D167" s="268" t="s">
        <v>1376</v>
      </c>
      <c r="E167" s="269">
        <v>0</v>
      </c>
      <c r="F167" s="269">
        <v>3</v>
      </c>
      <c r="G167" s="269">
        <v>14</v>
      </c>
    </row>
    <row r="168" spans="1:7" ht="12.75" x14ac:dyDescent="0.2">
      <c r="A168" s="267">
        <v>79</v>
      </c>
      <c r="B168" s="268" t="s">
        <v>1165</v>
      </c>
      <c r="C168" s="268" t="s">
        <v>1530</v>
      </c>
      <c r="D168" s="268" t="s">
        <v>1368</v>
      </c>
      <c r="E168" s="269">
        <v>0</v>
      </c>
      <c r="F168" s="269">
        <v>14</v>
      </c>
      <c r="G168" s="269">
        <v>4</v>
      </c>
    </row>
    <row r="169" spans="1:7" ht="12.75" x14ac:dyDescent="0.2">
      <c r="A169" s="267">
        <v>69</v>
      </c>
      <c r="B169" s="268" t="s">
        <v>28</v>
      </c>
      <c r="C169" s="268" t="s">
        <v>1531</v>
      </c>
      <c r="D169" s="268" t="s">
        <v>1374</v>
      </c>
      <c r="E169" s="269">
        <v>2</v>
      </c>
      <c r="F169" s="269">
        <v>16</v>
      </c>
      <c r="G169" s="269">
        <v>5</v>
      </c>
    </row>
    <row r="170" spans="1:7" ht="12.75" x14ac:dyDescent="0.2">
      <c r="A170" s="267">
        <v>24</v>
      </c>
      <c r="B170" s="268" t="s">
        <v>1181</v>
      </c>
      <c r="C170" s="268" t="s">
        <v>1532</v>
      </c>
      <c r="D170" s="268" t="s">
        <v>1374</v>
      </c>
      <c r="E170" s="269">
        <v>2</v>
      </c>
      <c r="F170" s="269">
        <v>1</v>
      </c>
      <c r="G170" s="269">
        <v>3</v>
      </c>
    </row>
    <row r="171" spans="1:7" ht="12.75" x14ac:dyDescent="0.2">
      <c r="A171" s="267">
        <v>50</v>
      </c>
      <c r="B171" s="268" t="s">
        <v>1217</v>
      </c>
      <c r="C171" s="268" t="s">
        <v>1533</v>
      </c>
      <c r="D171" s="268" t="s">
        <v>1374</v>
      </c>
      <c r="E171" s="269">
        <v>0</v>
      </c>
      <c r="F171" s="269">
        <v>16</v>
      </c>
      <c r="G171" s="269">
        <v>8</v>
      </c>
    </row>
    <row r="172" spans="1:7" ht="12.75" x14ac:dyDescent="0.2">
      <c r="A172" s="267">
        <v>159</v>
      </c>
      <c r="B172" s="268" t="s">
        <v>1225</v>
      </c>
      <c r="C172" s="268" t="s">
        <v>1534</v>
      </c>
      <c r="D172" s="268" t="s">
        <v>1376</v>
      </c>
      <c r="E172" s="269">
        <v>1</v>
      </c>
      <c r="F172" s="269">
        <v>2</v>
      </c>
      <c r="G172" s="269">
        <v>11</v>
      </c>
    </row>
    <row r="173" spans="1:7" ht="12.75" x14ac:dyDescent="0.2">
      <c r="A173" s="267">
        <v>146</v>
      </c>
      <c r="B173" s="268" t="s">
        <v>1113</v>
      </c>
      <c r="C173" s="268" t="s">
        <v>1535</v>
      </c>
      <c r="D173" s="268" t="s">
        <v>1376</v>
      </c>
      <c r="E173" s="269">
        <v>0</v>
      </c>
      <c r="F173" s="269">
        <v>4</v>
      </c>
      <c r="G173" s="269">
        <v>2</v>
      </c>
    </row>
    <row r="174" spans="1:7" ht="12.75" x14ac:dyDescent="0.2">
      <c r="A174" s="267">
        <v>45</v>
      </c>
      <c r="B174" s="268" t="s">
        <v>1047</v>
      </c>
      <c r="C174" s="268" t="s">
        <v>1536</v>
      </c>
      <c r="D174" s="268" t="s">
        <v>1374</v>
      </c>
      <c r="E174" s="269">
        <v>3</v>
      </c>
      <c r="F174" s="269">
        <v>0</v>
      </c>
      <c r="G174" s="269">
        <v>0</v>
      </c>
    </row>
    <row r="175" spans="1:7" ht="12.75" x14ac:dyDescent="0.2">
      <c r="A175" s="267">
        <v>8</v>
      </c>
      <c r="B175" s="268" t="s">
        <v>1107</v>
      </c>
      <c r="C175" s="268" t="s">
        <v>1537</v>
      </c>
      <c r="D175" s="268" t="s">
        <v>1374</v>
      </c>
      <c r="E175" s="269">
        <v>7</v>
      </c>
      <c r="F175" s="269">
        <v>6</v>
      </c>
      <c r="G175" s="269">
        <v>7</v>
      </c>
    </row>
    <row r="176" spans="1:7" ht="12.75" x14ac:dyDescent="0.2">
      <c r="A176" s="267">
        <v>157</v>
      </c>
      <c r="B176" s="268" t="s">
        <v>1190</v>
      </c>
      <c r="C176" s="268" t="s">
        <v>1538</v>
      </c>
      <c r="D176" s="268" t="s">
        <v>1376</v>
      </c>
      <c r="E176" s="269">
        <v>2</v>
      </c>
      <c r="F176" s="269">
        <v>6</v>
      </c>
      <c r="G176" s="269">
        <v>8</v>
      </c>
    </row>
    <row r="177" spans="1:7" ht="12.75" x14ac:dyDescent="0.2">
      <c r="A177" s="267">
        <v>113</v>
      </c>
      <c r="B177" s="268" t="s">
        <v>1201</v>
      </c>
      <c r="C177" s="268" t="s">
        <v>1539</v>
      </c>
      <c r="D177" s="268" t="s">
        <v>1368</v>
      </c>
      <c r="E177" s="269">
        <v>0</v>
      </c>
      <c r="F177" s="269">
        <v>2</v>
      </c>
      <c r="G177" s="269">
        <v>8</v>
      </c>
    </row>
    <row r="178" spans="1:7" ht="12.75" x14ac:dyDescent="0.2">
      <c r="A178" s="267">
        <v>32</v>
      </c>
      <c r="B178" s="268" t="s">
        <v>915</v>
      </c>
      <c r="C178" s="268" t="s">
        <v>1540</v>
      </c>
      <c r="D178" s="268" t="s">
        <v>1374</v>
      </c>
      <c r="E178" s="269">
        <v>2</v>
      </c>
      <c r="F178" s="269">
        <v>8</v>
      </c>
      <c r="G178" s="269">
        <v>2</v>
      </c>
    </row>
    <row r="179" spans="1:7" ht="12.75" x14ac:dyDescent="0.2">
      <c r="A179" s="267">
        <v>23</v>
      </c>
      <c r="B179" s="268" t="s">
        <v>1248</v>
      </c>
      <c r="C179" s="268" t="s">
        <v>1541</v>
      </c>
      <c r="D179" s="268" t="s">
        <v>1374</v>
      </c>
      <c r="E179" s="269">
        <v>2</v>
      </c>
      <c r="F179" s="269">
        <v>0</v>
      </c>
      <c r="G179" s="269">
        <v>3</v>
      </c>
    </row>
    <row r="180" spans="1:7" ht="12.75" x14ac:dyDescent="0.2">
      <c r="A180" s="267">
        <v>61</v>
      </c>
      <c r="B180" s="268" t="s">
        <v>1077</v>
      </c>
      <c r="C180" s="268" t="s">
        <v>1542</v>
      </c>
      <c r="D180" s="268" t="s">
        <v>1374</v>
      </c>
      <c r="E180" s="269">
        <v>11</v>
      </c>
      <c r="F180" s="269">
        <v>5</v>
      </c>
      <c r="G180" s="269">
        <v>0</v>
      </c>
    </row>
    <row r="181" spans="1:7" ht="12.75" x14ac:dyDescent="0.2">
      <c r="A181" s="267">
        <v>125</v>
      </c>
      <c r="B181" s="268" t="s">
        <v>1195</v>
      </c>
      <c r="C181" s="268" t="s">
        <v>1543</v>
      </c>
      <c r="D181" s="268" t="s">
        <v>1376</v>
      </c>
      <c r="E181" s="269">
        <v>1</v>
      </c>
      <c r="F181" s="269">
        <v>6</v>
      </c>
      <c r="G181" s="269">
        <v>17</v>
      </c>
    </row>
    <row r="182" spans="1:7" ht="12.75" x14ac:dyDescent="0.2">
      <c r="A182" s="267">
        <v>75</v>
      </c>
      <c r="B182" s="268" t="s">
        <v>1266</v>
      </c>
      <c r="C182" s="268" t="s">
        <v>1385</v>
      </c>
      <c r="D182" s="268" t="s">
        <v>1374</v>
      </c>
      <c r="E182" s="269">
        <v>1</v>
      </c>
      <c r="F182" s="269">
        <v>13</v>
      </c>
      <c r="G182" s="269">
        <v>7</v>
      </c>
    </row>
    <row r="183" spans="1:7" ht="12.75" x14ac:dyDescent="0.2">
      <c r="A183" s="267">
        <v>19</v>
      </c>
      <c r="B183" s="268" t="s">
        <v>1544</v>
      </c>
      <c r="C183" s="268" t="s">
        <v>1545</v>
      </c>
      <c r="D183" s="268" t="s">
        <v>1374</v>
      </c>
      <c r="E183" s="269">
        <v>4</v>
      </c>
      <c r="F183" s="269">
        <v>3</v>
      </c>
      <c r="G183" s="269">
        <v>0</v>
      </c>
    </row>
    <row r="184" spans="1:7" ht="12.75" x14ac:dyDescent="0.2">
      <c r="A184" s="267">
        <v>86</v>
      </c>
      <c r="B184" s="268" t="s">
        <v>1209</v>
      </c>
      <c r="C184" s="268" t="s">
        <v>1546</v>
      </c>
      <c r="D184" s="268" t="s">
        <v>1368</v>
      </c>
      <c r="E184" s="269">
        <v>0</v>
      </c>
      <c r="F184" s="269">
        <v>3</v>
      </c>
      <c r="G184" s="269">
        <v>2</v>
      </c>
    </row>
    <row r="185" spans="1:7" ht="12.75" x14ac:dyDescent="0.2">
      <c r="A185" s="267">
        <v>92</v>
      </c>
      <c r="B185" s="268" t="s">
        <v>1235</v>
      </c>
      <c r="C185" s="268" t="s">
        <v>1547</v>
      </c>
      <c r="D185" s="268" t="s">
        <v>1368</v>
      </c>
      <c r="E185" s="269">
        <v>0</v>
      </c>
      <c r="F185" s="269">
        <v>2</v>
      </c>
      <c r="G185" s="269">
        <v>4</v>
      </c>
    </row>
    <row r="186" spans="1:7" ht="12.75" x14ac:dyDescent="0.2">
      <c r="A186" s="267">
        <v>112</v>
      </c>
      <c r="B186" s="268" t="s">
        <v>1548</v>
      </c>
      <c r="C186" s="268" t="s">
        <v>1549</v>
      </c>
      <c r="D186" s="268" t="s">
        <v>1368</v>
      </c>
      <c r="E186" s="269">
        <v>1</v>
      </c>
      <c r="F186" s="269">
        <v>0</v>
      </c>
      <c r="G186" s="269">
        <v>0</v>
      </c>
    </row>
    <row r="187" spans="1:7" ht="12.75" x14ac:dyDescent="0.2">
      <c r="A187" s="267">
        <v>97</v>
      </c>
      <c r="B187" s="268" t="s">
        <v>1208</v>
      </c>
      <c r="C187" s="268" t="s">
        <v>1550</v>
      </c>
      <c r="D187" s="268" t="s">
        <v>1368</v>
      </c>
      <c r="E187" s="269">
        <v>0</v>
      </c>
      <c r="F187" s="269">
        <v>9</v>
      </c>
      <c r="G187" s="269">
        <v>5</v>
      </c>
    </row>
    <row r="188" spans="1:7" ht="12.75" x14ac:dyDescent="0.2">
      <c r="A188" s="267">
        <v>81</v>
      </c>
      <c r="B188" s="268" t="s">
        <v>1551</v>
      </c>
      <c r="C188" s="268" t="s">
        <v>1552</v>
      </c>
      <c r="D188" s="268" t="s">
        <v>1368</v>
      </c>
      <c r="E188" s="269">
        <v>4</v>
      </c>
      <c r="F188" s="269">
        <v>3</v>
      </c>
      <c r="G188" s="269">
        <v>1</v>
      </c>
    </row>
    <row r="189" spans="1:7" ht="12.75" x14ac:dyDescent="0.2">
      <c r="A189" s="267">
        <v>117</v>
      </c>
      <c r="B189" s="268" t="s">
        <v>1553</v>
      </c>
      <c r="C189" s="268" t="s">
        <v>1554</v>
      </c>
      <c r="D189" s="268" t="s">
        <v>1368</v>
      </c>
      <c r="E189" s="269">
        <v>3</v>
      </c>
      <c r="F189" s="269">
        <v>0</v>
      </c>
      <c r="G189" s="269">
        <v>2</v>
      </c>
    </row>
    <row r="190" spans="1:7" ht="12.75" x14ac:dyDescent="0.2">
      <c r="A190" s="267">
        <v>94</v>
      </c>
      <c r="B190" s="268" t="s">
        <v>1192</v>
      </c>
      <c r="C190" s="268" t="s">
        <v>1555</v>
      </c>
      <c r="D190" s="268" t="s">
        <v>1368</v>
      </c>
      <c r="E190" s="269">
        <v>0</v>
      </c>
      <c r="F190" s="269">
        <v>3</v>
      </c>
      <c r="G190" s="269">
        <v>5</v>
      </c>
    </row>
    <row r="191" spans="1:7" ht="12.75" x14ac:dyDescent="0.2">
      <c r="A191" s="267">
        <v>116</v>
      </c>
      <c r="B191" s="268" t="s">
        <v>1556</v>
      </c>
      <c r="C191" s="268" t="s">
        <v>1423</v>
      </c>
      <c r="D191" s="268" t="s">
        <v>1368</v>
      </c>
      <c r="E191" s="269">
        <v>0</v>
      </c>
      <c r="F191" s="269">
        <v>4</v>
      </c>
      <c r="G191" s="269">
        <v>0</v>
      </c>
    </row>
    <row r="192" spans="1:7" ht="12.75" x14ac:dyDescent="0.2">
      <c r="A192" s="267">
        <v>43</v>
      </c>
      <c r="B192" s="268" t="s">
        <v>1234</v>
      </c>
      <c r="C192" s="268" t="s">
        <v>1557</v>
      </c>
      <c r="D192" s="268" t="s">
        <v>1374</v>
      </c>
      <c r="E192" s="269">
        <v>3</v>
      </c>
      <c r="F192" s="269">
        <v>6</v>
      </c>
      <c r="G192" s="269">
        <v>3</v>
      </c>
    </row>
    <row r="193" spans="1:7" ht="12.75" x14ac:dyDescent="0.2">
      <c r="A193" s="267">
        <v>3</v>
      </c>
      <c r="B193" s="268" t="s">
        <v>953</v>
      </c>
      <c r="C193" s="268" t="s">
        <v>1558</v>
      </c>
      <c r="D193" s="268" t="s">
        <v>1374</v>
      </c>
      <c r="E193" s="269">
        <v>1</v>
      </c>
      <c r="F193" s="269">
        <v>2</v>
      </c>
      <c r="G193" s="269">
        <v>8</v>
      </c>
    </row>
    <row r="194" spans="1:7" ht="12.75" x14ac:dyDescent="0.2">
      <c r="A194" s="267">
        <v>100</v>
      </c>
      <c r="B194" s="268" t="s">
        <v>1559</v>
      </c>
      <c r="C194" s="268" t="s">
        <v>1560</v>
      </c>
      <c r="D194" s="268" t="s">
        <v>1368</v>
      </c>
      <c r="E194" s="269">
        <v>0</v>
      </c>
      <c r="F194" s="269">
        <v>1</v>
      </c>
      <c r="G194" s="269">
        <v>0</v>
      </c>
    </row>
    <row r="195" spans="1:7" ht="12.75" x14ac:dyDescent="0.2">
      <c r="A195" s="267">
        <v>176</v>
      </c>
      <c r="B195" s="268" t="s">
        <v>841</v>
      </c>
      <c r="C195" s="268" t="s">
        <v>1561</v>
      </c>
      <c r="D195" s="268" t="s">
        <v>1371</v>
      </c>
      <c r="E195" s="269">
        <v>1</v>
      </c>
      <c r="F195" s="269">
        <v>0</v>
      </c>
      <c r="G195" s="269">
        <v>0</v>
      </c>
    </row>
    <row r="196" spans="1:7" ht="12.75" x14ac:dyDescent="0.2">
      <c r="A196" s="267">
        <v>9</v>
      </c>
      <c r="B196" s="268" t="s">
        <v>1562</v>
      </c>
      <c r="C196" s="268" t="s">
        <v>1563</v>
      </c>
      <c r="D196" s="268" t="s">
        <v>1374</v>
      </c>
      <c r="E196" s="269">
        <v>9</v>
      </c>
      <c r="F196" s="269">
        <v>5</v>
      </c>
      <c r="G196" s="269">
        <v>1</v>
      </c>
    </row>
    <row r="197" spans="1:7" ht="12.75" x14ac:dyDescent="0.2">
      <c r="A197" s="267">
        <v>80</v>
      </c>
      <c r="B197" s="268" t="s">
        <v>887</v>
      </c>
      <c r="C197" s="268" t="s">
        <v>1564</v>
      </c>
      <c r="D197" s="268" t="s">
        <v>1368</v>
      </c>
      <c r="E197" s="269">
        <v>2</v>
      </c>
      <c r="F197" s="269">
        <v>3</v>
      </c>
      <c r="G197" s="269">
        <v>5</v>
      </c>
    </row>
    <row r="198" spans="1:7" ht="12.75" x14ac:dyDescent="0.2">
      <c r="A198" s="267">
        <v>1</v>
      </c>
      <c r="B198" s="268" t="s">
        <v>899</v>
      </c>
      <c r="C198" s="268" t="s">
        <v>1565</v>
      </c>
      <c r="D198" s="268" t="s">
        <v>1374</v>
      </c>
      <c r="E198" s="269">
        <v>0</v>
      </c>
      <c r="F198" s="269">
        <v>6</v>
      </c>
      <c r="G198" s="269">
        <v>1</v>
      </c>
    </row>
    <row r="199" spans="1:7" ht="12.75" x14ac:dyDescent="0.2">
      <c r="A199" s="267">
        <v>60</v>
      </c>
      <c r="B199" s="268" t="s">
        <v>1566</v>
      </c>
      <c r="C199" s="268" t="s">
        <v>1567</v>
      </c>
      <c r="D199" s="268" t="s">
        <v>1374</v>
      </c>
      <c r="E199" s="269">
        <v>0</v>
      </c>
      <c r="F199" s="269">
        <v>8</v>
      </c>
      <c r="G199" s="269">
        <v>0</v>
      </c>
    </row>
    <row r="200" spans="1:7" ht="12.75" x14ac:dyDescent="0.2">
      <c r="A200" s="267">
        <v>114</v>
      </c>
      <c r="B200" s="268" t="s">
        <v>1219</v>
      </c>
      <c r="C200" s="268" t="s">
        <v>1568</v>
      </c>
      <c r="D200" s="268" t="s">
        <v>1368</v>
      </c>
      <c r="E200" s="269">
        <v>0</v>
      </c>
      <c r="F200" s="269">
        <v>4</v>
      </c>
      <c r="G200" s="269">
        <v>3</v>
      </c>
    </row>
    <row r="201" spans="1:7" ht="12.75" x14ac:dyDescent="0.2">
      <c r="A201" s="267">
        <v>173</v>
      </c>
      <c r="B201" s="268" t="s">
        <v>1569</v>
      </c>
      <c r="C201" s="268" t="s">
        <v>1570</v>
      </c>
      <c r="D201" s="268" t="s">
        <v>1371</v>
      </c>
      <c r="E201" s="269">
        <v>2</v>
      </c>
      <c r="F201" s="269">
        <v>0</v>
      </c>
      <c r="G201" s="269">
        <v>0</v>
      </c>
    </row>
    <row r="202" spans="1:7" ht="12.75" x14ac:dyDescent="0.2">
      <c r="A202" s="267">
        <v>5</v>
      </c>
      <c r="B202" s="268" t="s">
        <v>1233</v>
      </c>
      <c r="C202" s="268" t="s">
        <v>1571</v>
      </c>
      <c r="D202" s="268" t="s">
        <v>1374</v>
      </c>
      <c r="E202" s="269">
        <v>8</v>
      </c>
      <c r="F202" s="269">
        <v>22</v>
      </c>
      <c r="G202" s="269">
        <v>5</v>
      </c>
    </row>
    <row r="203" spans="1:7" ht="12.75" x14ac:dyDescent="0.2">
      <c r="A203" s="267">
        <v>21</v>
      </c>
      <c r="B203" s="268" t="s">
        <v>1572</v>
      </c>
      <c r="C203" s="268" t="s">
        <v>1573</v>
      </c>
      <c r="D203" s="268" t="s">
        <v>1374</v>
      </c>
      <c r="E203" s="269">
        <v>2</v>
      </c>
      <c r="F203" s="269">
        <v>3</v>
      </c>
      <c r="G203" s="269">
        <v>0</v>
      </c>
    </row>
    <row r="204" spans="1:7" ht="12.75" x14ac:dyDescent="0.2">
      <c r="A204" s="267">
        <v>105</v>
      </c>
      <c r="B204" s="268" t="s">
        <v>1194</v>
      </c>
      <c r="C204" s="268" t="s">
        <v>1574</v>
      </c>
      <c r="D204" s="268" t="s">
        <v>1368</v>
      </c>
      <c r="E204" s="269">
        <v>0</v>
      </c>
      <c r="F204" s="269">
        <v>6</v>
      </c>
      <c r="G204" s="269">
        <v>3</v>
      </c>
    </row>
    <row r="205" spans="1:7" ht="12.75" x14ac:dyDescent="0.2">
      <c r="A205" s="267">
        <v>68</v>
      </c>
      <c r="B205" s="268" t="s">
        <v>1193</v>
      </c>
      <c r="C205" s="268" t="s">
        <v>1575</v>
      </c>
      <c r="D205" s="268" t="s">
        <v>1374</v>
      </c>
      <c r="E205" s="269">
        <v>4</v>
      </c>
      <c r="F205" s="269">
        <v>16</v>
      </c>
      <c r="G205" s="269">
        <v>4</v>
      </c>
    </row>
    <row r="206" spans="1:7" ht="12.75" x14ac:dyDescent="0.2">
      <c r="A206" s="267">
        <v>175</v>
      </c>
      <c r="B206" s="268" t="s">
        <v>1576</v>
      </c>
      <c r="C206" s="268" t="s">
        <v>1577</v>
      </c>
      <c r="D206" s="268" t="s">
        <v>1371</v>
      </c>
      <c r="E206" s="269">
        <v>2</v>
      </c>
      <c r="F206" s="269">
        <v>0</v>
      </c>
      <c r="G206" s="269">
        <v>0</v>
      </c>
    </row>
    <row r="207" spans="1:7" ht="12.75" x14ac:dyDescent="0.2">
      <c r="A207" s="267">
        <v>33</v>
      </c>
      <c r="B207" s="268" t="s">
        <v>1231</v>
      </c>
      <c r="C207" s="268" t="s">
        <v>1578</v>
      </c>
      <c r="D207" s="268" t="s">
        <v>1374</v>
      </c>
      <c r="E207" s="269">
        <v>8</v>
      </c>
      <c r="F207" s="269">
        <v>20</v>
      </c>
      <c r="G207" s="269">
        <v>10</v>
      </c>
    </row>
    <row r="208" spans="1:7" ht="12.75" x14ac:dyDescent="0.2">
      <c r="A208" s="267">
        <v>180</v>
      </c>
      <c r="B208" s="268" t="s">
        <v>1196</v>
      </c>
      <c r="C208" s="268" t="s">
        <v>1579</v>
      </c>
      <c r="D208" s="268" t="s">
        <v>1371</v>
      </c>
      <c r="E208" s="269">
        <v>0</v>
      </c>
      <c r="F208" s="269">
        <v>0</v>
      </c>
      <c r="G208" s="269">
        <v>3</v>
      </c>
    </row>
    <row r="209" spans="1:7" ht="12.75" x14ac:dyDescent="0.2">
      <c r="A209" s="267">
        <v>28</v>
      </c>
      <c r="B209" s="268" t="s">
        <v>945</v>
      </c>
      <c r="C209" s="268" t="s">
        <v>1580</v>
      </c>
      <c r="D209" s="268" t="s">
        <v>1374</v>
      </c>
      <c r="E209" s="269">
        <v>3</v>
      </c>
      <c r="F209" s="269">
        <v>12</v>
      </c>
      <c r="G209" s="269">
        <v>0</v>
      </c>
    </row>
    <row r="210" spans="1:7" ht="12.75" x14ac:dyDescent="0.2">
      <c r="A210" s="267">
        <v>77</v>
      </c>
      <c r="B210" s="268" t="s">
        <v>1210</v>
      </c>
      <c r="C210" s="268" t="s">
        <v>1581</v>
      </c>
      <c r="D210" s="268" t="s">
        <v>1368</v>
      </c>
      <c r="E210" s="269">
        <v>0</v>
      </c>
      <c r="F210" s="269">
        <v>5</v>
      </c>
      <c r="G210" s="269">
        <v>2</v>
      </c>
    </row>
    <row r="211" spans="1:7" ht="12.75" x14ac:dyDescent="0.2">
      <c r="A211" s="267">
        <v>101</v>
      </c>
      <c r="B211" s="268" t="s">
        <v>1200</v>
      </c>
      <c r="C211" s="268" t="s">
        <v>1582</v>
      </c>
      <c r="D211" s="268" t="s">
        <v>1368</v>
      </c>
      <c r="E211" s="269">
        <v>0</v>
      </c>
      <c r="F211" s="269">
        <v>9</v>
      </c>
      <c r="G211" s="269">
        <v>5</v>
      </c>
    </row>
    <row r="212" spans="1:7" ht="12.75" x14ac:dyDescent="0.2">
      <c r="A212" s="267">
        <v>140</v>
      </c>
      <c r="B212" s="268" t="s">
        <v>1143</v>
      </c>
      <c r="C212" s="268" t="s">
        <v>1583</v>
      </c>
      <c r="D212" s="268" t="s">
        <v>1376</v>
      </c>
      <c r="E212" s="269">
        <v>0</v>
      </c>
      <c r="F212" s="269">
        <v>2</v>
      </c>
      <c r="G212" s="269">
        <v>14</v>
      </c>
    </row>
    <row r="213" spans="1:7" ht="12.75" x14ac:dyDescent="0.2">
      <c r="A213" s="267">
        <v>164</v>
      </c>
      <c r="B213" s="268" t="s">
        <v>1584</v>
      </c>
      <c r="C213" s="268" t="s">
        <v>1488</v>
      </c>
      <c r="D213" s="268" t="s">
        <v>1376</v>
      </c>
      <c r="E213" s="269">
        <v>2</v>
      </c>
      <c r="F213" s="269">
        <v>0</v>
      </c>
      <c r="G213" s="269">
        <v>0</v>
      </c>
    </row>
    <row r="214" spans="1:7" ht="12.75" x14ac:dyDescent="0.2">
      <c r="A214" s="267">
        <v>47</v>
      </c>
      <c r="B214" s="268" t="s">
        <v>904</v>
      </c>
      <c r="C214" s="268" t="s">
        <v>1585</v>
      </c>
      <c r="D214" s="268" t="s">
        <v>1374</v>
      </c>
      <c r="E214" s="269">
        <v>0</v>
      </c>
      <c r="F214" s="269">
        <v>16</v>
      </c>
      <c r="G214" s="269">
        <v>5</v>
      </c>
    </row>
    <row r="215" spans="1:7" ht="12.75" x14ac:dyDescent="0.2">
      <c r="A215" s="267">
        <v>110</v>
      </c>
      <c r="B215" s="268" t="s">
        <v>1163</v>
      </c>
      <c r="C215" s="268" t="s">
        <v>1586</v>
      </c>
      <c r="D215" s="268" t="s">
        <v>1368</v>
      </c>
      <c r="E215" s="269">
        <v>0</v>
      </c>
      <c r="F215" s="269">
        <v>4</v>
      </c>
      <c r="G215" s="269">
        <v>5</v>
      </c>
    </row>
    <row r="216" spans="1:7" ht="12.75" x14ac:dyDescent="0.2">
      <c r="A216" s="267">
        <v>67</v>
      </c>
      <c r="B216" s="268" t="s">
        <v>893</v>
      </c>
      <c r="C216" s="268" t="s">
        <v>1587</v>
      </c>
      <c r="D216" s="268" t="s">
        <v>1374</v>
      </c>
      <c r="E216" s="269">
        <v>18</v>
      </c>
      <c r="F216" s="269">
        <v>0</v>
      </c>
      <c r="G216" s="269">
        <v>2</v>
      </c>
    </row>
    <row r="217" spans="1:7" ht="12.75" x14ac:dyDescent="0.2">
      <c r="A217" s="267">
        <v>181</v>
      </c>
      <c r="B217" s="268" t="s">
        <v>1588</v>
      </c>
      <c r="C217" s="268" t="s">
        <v>1589</v>
      </c>
      <c r="D217" s="268" t="s">
        <v>1371</v>
      </c>
      <c r="E217" s="269">
        <v>2</v>
      </c>
      <c r="F217" s="269">
        <v>2</v>
      </c>
      <c r="G217" s="269">
        <v>0</v>
      </c>
    </row>
    <row r="218" spans="1:7" ht="12.75" x14ac:dyDescent="0.2">
      <c r="A218" s="267">
        <v>137</v>
      </c>
      <c r="B218" s="268" t="s">
        <v>1274</v>
      </c>
      <c r="C218" s="268" t="s">
        <v>1590</v>
      </c>
      <c r="D218" s="268" t="s">
        <v>1376</v>
      </c>
      <c r="E218" s="269">
        <v>0</v>
      </c>
      <c r="F218" s="269">
        <v>0</v>
      </c>
      <c r="G218" s="269">
        <v>1</v>
      </c>
    </row>
    <row r="219" spans="1:7" ht="12.75" x14ac:dyDescent="0.2">
      <c r="A219" s="267">
        <v>36</v>
      </c>
      <c r="B219" s="268" t="s">
        <v>1147</v>
      </c>
      <c r="C219" s="268" t="s">
        <v>1591</v>
      </c>
      <c r="D219" s="268" t="s">
        <v>1374</v>
      </c>
      <c r="E219" s="269">
        <v>0</v>
      </c>
      <c r="F219" s="269">
        <v>5</v>
      </c>
      <c r="G219" s="269">
        <v>0</v>
      </c>
    </row>
    <row r="220" spans="1:7" ht="12.75" x14ac:dyDescent="0.2">
      <c r="A220" s="267">
        <v>54</v>
      </c>
      <c r="B220" s="268" t="s">
        <v>1260</v>
      </c>
      <c r="C220" s="268" t="s">
        <v>1592</v>
      </c>
      <c r="D220" s="268" t="s">
        <v>1374</v>
      </c>
      <c r="E220" s="269">
        <v>2</v>
      </c>
      <c r="F220" s="269">
        <v>0</v>
      </c>
      <c r="G220" s="269">
        <v>1</v>
      </c>
    </row>
    <row r="221" spans="1:7" ht="12.75" x14ac:dyDescent="0.2">
      <c r="A221" s="267">
        <v>163</v>
      </c>
      <c r="B221" s="268" t="s">
        <v>969</v>
      </c>
      <c r="C221" s="268" t="s">
        <v>1488</v>
      </c>
      <c r="D221" s="268" t="s">
        <v>1376</v>
      </c>
      <c r="E221" s="269">
        <v>2</v>
      </c>
      <c r="F221" s="269">
        <v>0</v>
      </c>
      <c r="G221" s="269">
        <v>0</v>
      </c>
    </row>
    <row r="222" spans="1:7" ht="12.75" x14ac:dyDescent="0.2">
      <c r="A222" s="267">
        <v>109</v>
      </c>
      <c r="B222" s="268" t="s">
        <v>1226</v>
      </c>
      <c r="C222" s="268" t="s">
        <v>1593</v>
      </c>
      <c r="D222" s="268" t="s">
        <v>1368</v>
      </c>
      <c r="E222" s="269">
        <v>0</v>
      </c>
      <c r="F222" s="269">
        <v>4</v>
      </c>
      <c r="G222" s="269">
        <v>3</v>
      </c>
    </row>
    <row r="223" spans="1:7" ht="12.75" x14ac:dyDescent="0.2">
      <c r="A223" s="267">
        <v>84</v>
      </c>
      <c r="B223" s="268" t="s">
        <v>1198</v>
      </c>
      <c r="C223" s="268" t="s">
        <v>1594</v>
      </c>
      <c r="D223" s="268" t="s">
        <v>1368</v>
      </c>
      <c r="E223" s="269">
        <v>0</v>
      </c>
      <c r="F223" s="269">
        <v>5</v>
      </c>
      <c r="G223" s="269">
        <v>7</v>
      </c>
    </row>
    <row r="224" spans="1:7" ht="12.75" x14ac:dyDescent="0.2">
      <c r="A224" s="267">
        <v>127</v>
      </c>
      <c r="B224" s="268" t="s">
        <v>1168</v>
      </c>
      <c r="C224" s="268" t="s">
        <v>1595</v>
      </c>
      <c r="D224" s="268" t="s">
        <v>1376</v>
      </c>
      <c r="E224" s="269">
        <v>0</v>
      </c>
      <c r="F224" s="269">
        <v>4</v>
      </c>
      <c r="G224" s="269">
        <v>15</v>
      </c>
    </row>
    <row r="225" spans="1:7" ht="12.75" x14ac:dyDescent="0.2">
      <c r="A225" s="267">
        <v>162</v>
      </c>
      <c r="B225" s="268" t="s">
        <v>1596</v>
      </c>
      <c r="C225" s="268" t="s">
        <v>1597</v>
      </c>
      <c r="D225" s="268" t="s">
        <v>1376</v>
      </c>
      <c r="E225" s="269">
        <v>1</v>
      </c>
      <c r="F225" s="269">
        <v>0</v>
      </c>
      <c r="G225" s="269">
        <v>0</v>
      </c>
    </row>
    <row r="226" spans="1:7" ht="12.75" x14ac:dyDescent="0.2">
      <c r="A226" s="267">
        <v>72</v>
      </c>
      <c r="B226" s="268" t="s">
        <v>988</v>
      </c>
      <c r="C226" s="268" t="s">
        <v>1463</v>
      </c>
      <c r="D226" s="268" t="s">
        <v>1374</v>
      </c>
      <c r="E226" s="269">
        <v>1</v>
      </c>
      <c r="F226" s="269">
        <v>4</v>
      </c>
      <c r="G226" s="269">
        <v>7</v>
      </c>
    </row>
    <row r="227" spans="1:7" ht="12.75" x14ac:dyDescent="0.2">
      <c r="A227" s="267">
        <v>10</v>
      </c>
      <c r="B227" s="268" t="s">
        <v>1188</v>
      </c>
      <c r="C227" s="268" t="s">
        <v>1598</v>
      </c>
      <c r="D227" s="268" t="s">
        <v>1374</v>
      </c>
      <c r="E227" s="269">
        <v>1</v>
      </c>
      <c r="F227" s="269">
        <v>2</v>
      </c>
      <c r="G227" s="269">
        <v>2</v>
      </c>
    </row>
    <row r="228" spans="1:7" ht="12.75" x14ac:dyDescent="0.2">
      <c r="A228" s="267">
        <v>11</v>
      </c>
      <c r="B228" s="268" t="s">
        <v>1175</v>
      </c>
      <c r="C228" s="268" t="s">
        <v>1599</v>
      </c>
      <c r="D228" s="268" t="s">
        <v>1374</v>
      </c>
      <c r="E228" s="269">
        <v>1</v>
      </c>
      <c r="F228" s="269">
        <v>12</v>
      </c>
      <c r="G228" s="269">
        <v>8</v>
      </c>
    </row>
    <row r="229" spans="1:7" ht="12.75" x14ac:dyDescent="0.2">
      <c r="A229" s="267">
        <v>41</v>
      </c>
      <c r="B229" s="268" t="s">
        <v>1253</v>
      </c>
      <c r="C229" s="268" t="s">
        <v>1600</v>
      </c>
      <c r="D229" s="268" t="s">
        <v>1374</v>
      </c>
      <c r="E229" s="269">
        <v>0</v>
      </c>
      <c r="F229" s="269">
        <v>4</v>
      </c>
      <c r="G229" s="269">
        <v>7</v>
      </c>
    </row>
    <row r="230" spans="1:7" ht="12.75" x14ac:dyDescent="0.2">
      <c r="A230" s="267">
        <v>133</v>
      </c>
      <c r="B230" s="268" t="s">
        <v>1178</v>
      </c>
      <c r="C230" s="268" t="s">
        <v>1601</v>
      </c>
      <c r="D230" s="268" t="s">
        <v>1376</v>
      </c>
      <c r="E230" s="269">
        <v>0</v>
      </c>
      <c r="F230" s="269">
        <v>1</v>
      </c>
      <c r="G230" s="269">
        <v>15</v>
      </c>
    </row>
    <row r="231" spans="1:7" ht="12.75" x14ac:dyDescent="0.2">
      <c r="A231" s="267">
        <v>73</v>
      </c>
      <c r="B231" s="268" t="s">
        <v>1267</v>
      </c>
      <c r="C231" s="268" t="s">
        <v>1395</v>
      </c>
      <c r="D231" s="268" t="s">
        <v>1374</v>
      </c>
      <c r="E231" s="269">
        <v>1</v>
      </c>
      <c r="F231" s="269">
        <v>0</v>
      </c>
      <c r="G231" s="269">
        <v>1</v>
      </c>
    </row>
    <row r="232" spans="1:7" ht="12.75" x14ac:dyDescent="0.2">
      <c r="A232" s="271">
        <v>25</v>
      </c>
      <c r="B232" s="272" t="s">
        <v>1602</v>
      </c>
      <c r="C232" s="272" t="s">
        <v>1603</v>
      </c>
      <c r="D232" s="272" t="s">
        <v>1374</v>
      </c>
      <c r="E232" s="271">
        <v>1</v>
      </c>
      <c r="F232" s="271">
        <v>0</v>
      </c>
      <c r="G232" s="271">
        <v>0</v>
      </c>
    </row>
    <row r="233" spans="1:7" ht="12.75" x14ac:dyDescent="0.2">
      <c r="A233" s="271">
        <v>147</v>
      </c>
      <c r="B233" s="272" t="s">
        <v>1166</v>
      </c>
      <c r="C233" s="272" t="s">
        <v>1604</v>
      </c>
      <c r="D233" s="272" t="s">
        <v>1376</v>
      </c>
      <c r="E233" s="271">
        <v>0</v>
      </c>
      <c r="F233" s="271">
        <v>1</v>
      </c>
      <c r="G233" s="271">
        <v>3</v>
      </c>
    </row>
    <row r="234" spans="1:7" ht="12.75" x14ac:dyDescent="0.2">
      <c r="A234" s="271">
        <v>161</v>
      </c>
      <c r="B234" s="272" t="s">
        <v>1258</v>
      </c>
      <c r="C234" s="272" t="s">
        <v>1605</v>
      </c>
      <c r="D234" s="272" t="s">
        <v>1376</v>
      </c>
      <c r="E234" s="271">
        <v>0</v>
      </c>
      <c r="F234" s="271">
        <v>0</v>
      </c>
      <c r="G234" s="271">
        <v>0</v>
      </c>
    </row>
  </sheetData>
  <autoFilter ref="A1:G234" xr:uid="{00000000-0009-0000-0000-00000E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398B"/>
    <outlinePr summaryBelow="0" summaryRight="0"/>
  </sheetPr>
  <dimension ref="A1:B9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15.42578125" customWidth="1"/>
    <col min="2" max="2" width="89.42578125" customWidth="1"/>
  </cols>
  <sheetData>
    <row r="1" spans="1:2" ht="15.75" customHeight="1" x14ac:dyDescent="0.2">
      <c r="A1" s="273" t="s">
        <v>1255</v>
      </c>
      <c r="B1" s="274" t="s">
        <v>1606</v>
      </c>
    </row>
    <row r="2" spans="1:2" ht="15.75" customHeight="1" x14ac:dyDescent="0.2">
      <c r="A2" s="275" t="s">
        <v>1607</v>
      </c>
      <c r="B2" s="276" t="s">
        <v>1608</v>
      </c>
    </row>
    <row r="3" spans="1:2" ht="15.75" customHeight="1" x14ac:dyDescent="0.2">
      <c r="A3" s="275" t="s">
        <v>1115</v>
      </c>
      <c r="B3" s="276" t="s">
        <v>1609</v>
      </c>
    </row>
    <row r="4" spans="1:2" ht="15.75" customHeight="1" x14ac:dyDescent="0.2">
      <c r="A4" s="275" t="s">
        <v>1610</v>
      </c>
      <c r="B4" s="276" t="s">
        <v>1611</v>
      </c>
    </row>
    <row r="5" spans="1:2" ht="15.75" customHeight="1" x14ac:dyDescent="0.2">
      <c r="A5" s="275" t="s">
        <v>1612</v>
      </c>
      <c r="B5" s="276" t="s">
        <v>1613</v>
      </c>
    </row>
    <row r="6" spans="1:2" ht="15.75" customHeight="1" x14ac:dyDescent="0.2">
      <c r="A6" s="275" t="s">
        <v>1614</v>
      </c>
      <c r="B6" s="276" t="s">
        <v>1615</v>
      </c>
    </row>
    <row r="7" spans="1:2" ht="15.75" customHeight="1" x14ac:dyDescent="0.2">
      <c r="A7" s="275" t="s">
        <v>1616</v>
      </c>
      <c r="B7" s="276" t="s">
        <v>1617</v>
      </c>
    </row>
    <row r="8" spans="1:2" ht="15.75" customHeight="1" x14ac:dyDescent="0.2">
      <c r="A8" s="275" t="s">
        <v>1618</v>
      </c>
      <c r="B8" s="276" t="s">
        <v>1619</v>
      </c>
    </row>
    <row r="9" spans="1:2" ht="15.75" customHeight="1" x14ac:dyDescent="0.2">
      <c r="A9" s="275" t="s">
        <v>1620</v>
      </c>
      <c r="B9" s="276" t="s">
        <v>1621</v>
      </c>
    </row>
    <row r="10" spans="1:2" ht="15.75" customHeight="1" x14ac:dyDescent="0.2">
      <c r="A10" s="275" t="s">
        <v>1622</v>
      </c>
      <c r="B10" s="276" t="s">
        <v>1623</v>
      </c>
    </row>
    <row r="11" spans="1:2" ht="15.75" customHeight="1" x14ac:dyDescent="0.2">
      <c r="A11" s="275" t="s">
        <v>1624</v>
      </c>
      <c r="B11" s="276" t="s">
        <v>1625</v>
      </c>
    </row>
    <row r="12" spans="1:2" ht="15.75" customHeight="1" x14ac:dyDescent="0.2">
      <c r="A12" s="275" t="s">
        <v>1626</v>
      </c>
      <c r="B12" s="276" t="s">
        <v>1627</v>
      </c>
    </row>
    <row r="13" spans="1:2" ht="15.75" customHeight="1" x14ac:dyDescent="0.2">
      <c r="A13" s="275" t="s">
        <v>1628</v>
      </c>
      <c r="B13" s="276" t="s">
        <v>1629</v>
      </c>
    </row>
    <row r="14" spans="1:2" ht="15.75" customHeight="1" x14ac:dyDescent="0.2">
      <c r="A14" s="275" t="s">
        <v>1630</v>
      </c>
      <c r="B14" s="276" t="s">
        <v>1631</v>
      </c>
    </row>
    <row r="15" spans="1:2" ht="15.75" customHeight="1" x14ac:dyDescent="0.2">
      <c r="A15" s="275" t="s">
        <v>1112</v>
      </c>
      <c r="B15" s="276" t="s">
        <v>1632</v>
      </c>
    </row>
    <row r="16" spans="1:2" ht="15.75" customHeight="1" x14ac:dyDescent="0.2">
      <c r="A16" s="275" t="s">
        <v>1633</v>
      </c>
      <c r="B16" s="276" t="s">
        <v>1634</v>
      </c>
    </row>
    <row r="17" spans="1:2" ht="15.75" customHeight="1" x14ac:dyDescent="0.2">
      <c r="A17" s="275" t="s">
        <v>1635</v>
      </c>
      <c r="B17" s="276" t="s">
        <v>1636</v>
      </c>
    </row>
    <row r="18" spans="1:2" ht="15.75" customHeight="1" x14ac:dyDescent="0.2">
      <c r="A18" s="275" t="s">
        <v>1637</v>
      </c>
      <c r="B18" s="276" t="s">
        <v>1638</v>
      </c>
    </row>
    <row r="19" spans="1:2" ht="15.75" customHeight="1" x14ac:dyDescent="0.2">
      <c r="A19" s="275" t="s">
        <v>1639</v>
      </c>
      <c r="B19" s="276" t="s">
        <v>1640</v>
      </c>
    </row>
    <row r="20" spans="1:2" ht="15.75" customHeight="1" x14ac:dyDescent="0.2">
      <c r="A20" s="275" t="s">
        <v>1641</v>
      </c>
      <c r="B20" s="276" t="s">
        <v>1642</v>
      </c>
    </row>
    <row r="21" spans="1:2" ht="15.75" customHeight="1" x14ac:dyDescent="0.2">
      <c r="A21" s="275" t="s">
        <v>1059</v>
      </c>
      <c r="B21" s="276" t="s">
        <v>1643</v>
      </c>
    </row>
    <row r="22" spans="1:2" ht="15.75" customHeight="1" x14ac:dyDescent="0.2">
      <c r="A22" s="275" t="s">
        <v>1644</v>
      </c>
      <c r="B22" s="276" t="s">
        <v>1645</v>
      </c>
    </row>
    <row r="23" spans="1:2" ht="15.75" customHeight="1" x14ac:dyDescent="0.2">
      <c r="A23" s="275" t="s">
        <v>1646</v>
      </c>
      <c r="B23" s="276" t="s">
        <v>1647</v>
      </c>
    </row>
    <row r="24" spans="1:2" ht="25.5" x14ac:dyDescent="0.2">
      <c r="A24" s="275" t="s">
        <v>1054</v>
      </c>
      <c r="B24" s="276" t="s">
        <v>1648</v>
      </c>
    </row>
    <row r="25" spans="1:2" ht="12.75" x14ac:dyDescent="0.2">
      <c r="A25" s="275" t="s">
        <v>1649</v>
      </c>
      <c r="B25" s="276" t="s">
        <v>1650</v>
      </c>
    </row>
    <row r="26" spans="1:2" ht="12.75" x14ac:dyDescent="0.2">
      <c r="A26" s="275" t="s">
        <v>1651</v>
      </c>
      <c r="B26" s="276" t="s">
        <v>1652</v>
      </c>
    </row>
    <row r="27" spans="1:2" ht="12.75" x14ac:dyDescent="0.2">
      <c r="A27" s="275" t="s">
        <v>1653</v>
      </c>
      <c r="B27" s="276" t="s">
        <v>1654</v>
      </c>
    </row>
    <row r="28" spans="1:2" ht="12.75" x14ac:dyDescent="0.2">
      <c r="A28" s="275" t="s">
        <v>1655</v>
      </c>
      <c r="B28" s="276" t="s">
        <v>1656</v>
      </c>
    </row>
    <row r="29" spans="1:2" ht="12.75" x14ac:dyDescent="0.2">
      <c r="A29" s="275" t="s">
        <v>1657</v>
      </c>
      <c r="B29" s="276" t="s">
        <v>1658</v>
      </c>
    </row>
    <row r="30" spans="1:2" ht="25.5" x14ac:dyDescent="0.2">
      <c r="A30" s="275" t="s">
        <v>1659</v>
      </c>
      <c r="B30" s="276" t="s">
        <v>1660</v>
      </c>
    </row>
    <row r="31" spans="1:2" ht="12.75" x14ac:dyDescent="0.2">
      <c r="A31" s="275" t="s">
        <v>1661</v>
      </c>
      <c r="B31" s="276" t="s">
        <v>1662</v>
      </c>
    </row>
    <row r="32" spans="1:2" ht="12.75" x14ac:dyDescent="0.2">
      <c r="A32" s="275" t="s">
        <v>1663</v>
      </c>
      <c r="B32" s="276" t="s">
        <v>1664</v>
      </c>
    </row>
    <row r="33" spans="1:2" ht="12.75" x14ac:dyDescent="0.2">
      <c r="A33" s="275" t="s">
        <v>1665</v>
      </c>
      <c r="B33" s="276" t="s">
        <v>1666</v>
      </c>
    </row>
    <row r="34" spans="1:2" ht="12.75" x14ac:dyDescent="0.2">
      <c r="A34" s="275" t="s">
        <v>1667</v>
      </c>
      <c r="B34" s="276" t="s">
        <v>1668</v>
      </c>
    </row>
    <row r="35" spans="1:2" ht="12.75" x14ac:dyDescent="0.2">
      <c r="A35" s="275" t="s">
        <v>1669</v>
      </c>
      <c r="B35" s="276" t="s">
        <v>1670</v>
      </c>
    </row>
    <row r="36" spans="1:2" ht="12.75" x14ac:dyDescent="0.2">
      <c r="A36" s="275" t="s">
        <v>1671</v>
      </c>
      <c r="B36" s="276" t="s">
        <v>1672</v>
      </c>
    </row>
    <row r="37" spans="1:2" ht="12.75" x14ac:dyDescent="0.2">
      <c r="A37" s="275" t="s">
        <v>1673</v>
      </c>
      <c r="B37" s="276" t="s">
        <v>1674</v>
      </c>
    </row>
    <row r="38" spans="1:2" ht="12.75" x14ac:dyDescent="0.2">
      <c r="A38" s="275" t="s">
        <v>1675</v>
      </c>
      <c r="B38" s="276" t="s">
        <v>1676</v>
      </c>
    </row>
    <row r="39" spans="1:2" ht="12.75" x14ac:dyDescent="0.2">
      <c r="A39" s="275" t="s">
        <v>1677</v>
      </c>
      <c r="B39" s="276" t="s">
        <v>1678</v>
      </c>
    </row>
    <row r="40" spans="1:2" ht="12.75" x14ac:dyDescent="0.2">
      <c r="A40" s="275" t="s">
        <v>1679</v>
      </c>
      <c r="B40" s="276" t="s">
        <v>1680</v>
      </c>
    </row>
    <row r="41" spans="1:2" ht="12.75" x14ac:dyDescent="0.2">
      <c r="A41" s="275" t="s">
        <v>1121</v>
      </c>
      <c r="B41" s="276" t="s">
        <v>1681</v>
      </c>
    </row>
    <row r="42" spans="1:2" ht="25.5" x14ac:dyDescent="0.2">
      <c r="A42" s="275" t="s">
        <v>1682</v>
      </c>
      <c r="B42" s="276" t="s">
        <v>1683</v>
      </c>
    </row>
    <row r="43" spans="1:2" ht="12.75" x14ac:dyDescent="0.2">
      <c r="A43" s="275" t="s">
        <v>1684</v>
      </c>
      <c r="B43" s="276" t="s">
        <v>1685</v>
      </c>
    </row>
    <row r="44" spans="1:2" ht="12.75" x14ac:dyDescent="0.2">
      <c r="A44" s="275" t="s">
        <v>1686</v>
      </c>
      <c r="B44" s="276" t="s">
        <v>1687</v>
      </c>
    </row>
    <row r="45" spans="1:2" ht="12.75" x14ac:dyDescent="0.2">
      <c r="A45" s="275" t="s">
        <v>1688</v>
      </c>
      <c r="B45" s="276" t="s">
        <v>1689</v>
      </c>
    </row>
    <row r="46" spans="1:2" ht="12.75" x14ac:dyDescent="0.2">
      <c r="A46" s="275" t="s">
        <v>1690</v>
      </c>
      <c r="B46" s="276" t="s">
        <v>1691</v>
      </c>
    </row>
    <row r="47" spans="1:2" ht="12.75" x14ac:dyDescent="0.2">
      <c r="A47" s="275" t="s">
        <v>1692</v>
      </c>
      <c r="B47" s="276" t="s">
        <v>1693</v>
      </c>
    </row>
    <row r="48" spans="1:2" ht="25.5" x14ac:dyDescent="0.2">
      <c r="A48" s="275" t="s">
        <v>1694</v>
      </c>
      <c r="B48" s="276" t="s">
        <v>1695</v>
      </c>
    </row>
    <row r="49" spans="1:2" ht="12.75" x14ac:dyDescent="0.2">
      <c r="A49" s="275" t="s">
        <v>1696</v>
      </c>
      <c r="B49" s="276" t="s">
        <v>1697</v>
      </c>
    </row>
    <row r="50" spans="1:2" ht="12.75" x14ac:dyDescent="0.2">
      <c r="A50" s="275" t="s">
        <v>1698</v>
      </c>
      <c r="B50" s="276" t="s">
        <v>1699</v>
      </c>
    </row>
    <row r="51" spans="1:2" ht="25.5" x14ac:dyDescent="0.2">
      <c r="A51" s="275" t="s">
        <v>1700</v>
      </c>
      <c r="B51" s="276" t="s">
        <v>1701</v>
      </c>
    </row>
    <row r="52" spans="1:2" ht="12.75" x14ac:dyDescent="0.2">
      <c r="A52" s="275" t="s">
        <v>1702</v>
      </c>
      <c r="B52" s="277"/>
    </row>
    <row r="53" spans="1:2" ht="12.75" x14ac:dyDescent="0.2">
      <c r="A53" s="275" t="s">
        <v>1703</v>
      </c>
      <c r="B53" s="276" t="s">
        <v>1704</v>
      </c>
    </row>
    <row r="54" spans="1:2" ht="12.75" x14ac:dyDescent="0.2">
      <c r="A54" s="275" t="s">
        <v>1705</v>
      </c>
      <c r="B54" s="276" t="s">
        <v>1706</v>
      </c>
    </row>
    <row r="55" spans="1:2" ht="12.75" x14ac:dyDescent="0.2">
      <c r="A55" s="275" t="s">
        <v>1707</v>
      </c>
      <c r="B55" s="276" t="s">
        <v>1708</v>
      </c>
    </row>
    <row r="56" spans="1:2" ht="12.75" x14ac:dyDescent="0.2">
      <c r="A56" s="275" t="s">
        <v>1709</v>
      </c>
      <c r="B56" s="276" t="s">
        <v>1710</v>
      </c>
    </row>
    <row r="57" spans="1:2" ht="12.75" x14ac:dyDescent="0.2">
      <c r="A57" s="275" t="s">
        <v>1711</v>
      </c>
      <c r="B57" s="276" t="s">
        <v>1712</v>
      </c>
    </row>
    <row r="58" spans="1:2" ht="25.5" x14ac:dyDescent="0.2">
      <c r="A58" s="275" t="s">
        <v>1713</v>
      </c>
      <c r="B58" s="276" t="s">
        <v>1714</v>
      </c>
    </row>
    <row r="59" spans="1:2" ht="25.5" x14ac:dyDescent="0.2">
      <c r="A59" s="275" t="s">
        <v>1715</v>
      </c>
      <c r="B59" s="276" t="s">
        <v>1716</v>
      </c>
    </row>
    <row r="60" spans="1:2" ht="25.5" x14ac:dyDescent="0.2">
      <c r="A60" s="275" t="s">
        <v>1717</v>
      </c>
      <c r="B60" s="276" t="s">
        <v>1718</v>
      </c>
    </row>
    <row r="61" spans="1:2" ht="25.5" x14ac:dyDescent="0.2">
      <c r="A61" s="275" t="s">
        <v>1719</v>
      </c>
      <c r="B61" s="276" t="s">
        <v>1720</v>
      </c>
    </row>
    <row r="62" spans="1:2" ht="12.75" x14ac:dyDescent="0.2">
      <c r="A62" s="275" t="s">
        <v>1721</v>
      </c>
      <c r="B62" s="276" t="s">
        <v>1722</v>
      </c>
    </row>
    <row r="63" spans="1:2" ht="25.5" x14ac:dyDescent="0.2">
      <c r="A63" s="275" t="s">
        <v>1723</v>
      </c>
      <c r="B63" s="276" t="s">
        <v>1724</v>
      </c>
    </row>
    <row r="64" spans="1:2" ht="25.5" x14ac:dyDescent="0.2">
      <c r="A64" s="275" t="s">
        <v>1725</v>
      </c>
      <c r="B64" s="276" t="s">
        <v>1726</v>
      </c>
    </row>
    <row r="65" spans="1:2" ht="12.75" x14ac:dyDescent="0.2">
      <c r="A65" s="275" t="s">
        <v>1727</v>
      </c>
      <c r="B65" s="276" t="s">
        <v>1728</v>
      </c>
    </row>
    <row r="66" spans="1:2" ht="12.75" x14ac:dyDescent="0.2">
      <c r="A66" s="275" t="s">
        <v>1729</v>
      </c>
      <c r="B66" s="276" t="s">
        <v>1730</v>
      </c>
    </row>
    <row r="67" spans="1:2" ht="12.75" x14ac:dyDescent="0.2">
      <c r="A67" s="275" t="s">
        <v>1731</v>
      </c>
      <c r="B67" s="276" t="s">
        <v>1732</v>
      </c>
    </row>
    <row r="68" spans="1:2" ht="12.75" x14ac:dyDescent="0.2">
      <c r="A68" s="275" t="s">
        <v>1733</v>
      </c>
      <c r="B68" s="276" t="s">
        <v>1734</v>
      </c>
    </row>
    <row r="69" spans="1:2" ht="12.75" x14ac:dyDescent="0.2">
      <c r="A69" s="275" t="s">
        <v>1735</v>
      </c>
      <c r="B69" s="276" t="s">
        <v>1674</v>
      </c>
    </row>
    <row r="70" spans="1:2" ht="25.5" x14ac:dyDescent="0.2">
      <c r="A70" s="275" t="s">
        <v>1736</v>
      </c>
      <c r="B70" s="276" t="s">
        <v>1737</v>
      </c>
    </row>
    <row r="71" spans="1:2" ht="12.75" x14ac:dyDescent="0.2">
      <c r="A71" s="275" t="s">
        <v>1738</v>
      </c>
      <c r="B71" s="276" t="s">
        <v>1739</v>
      </c>
    </row>
    <row r="72" spans="1:2" ht="12.75" x14ac:dyDescent="0.2">
      <c r="A72" s="275" t="s">
        <v>1740</v>
      </c>
      <c r="B72" s="276" t="s">
        <v>1741</v>
      </c>
    </row>
    <row r="73" spans="1:2" ht="12.75" x14ac:dyDescent="0.2">
      <c r="A73" s="275" t="s">
        <v>1742</v>
      </c>
      <c r="B73" s="276" t="s">
        <v>1743</v>
      </c>
    </row>
    <row r="74" spans="1:2" ht="12.75" x14ac:dyDescent="0.2">
      <c r="A74" s="275" t="s">
        <v>1744</v>
      </c>
      <c r="B74" s="276" t="s">
        <v>1745</v>
      </c>
    </row>
    <row r="75" spans="1:2" ht="12.75" x14ac:dyDescent="0.2">
      <c r="A75" s="275" t="s">
        <v>1746</v>
      </c>
      <c r="B75" s="276" t="s">
        <v>1747</v>
      </c>
    </row>
    <row r="76" spans="1:2" ht="12.75" x14ac:dyDescent="0.2">
      <c r="A76" s="275" t="s">
        <v>1748</v>
      </c>
      <c r="B76" s="276" t="s">
        <v>1734</v>
      </c>
    </row>
    <row r="77" spans="1:2" ht="12.75" x14ac:dyDescent="0.2">
      <c r="A77" s="275" t="s">
        <v>1749</v>
      </c>
      <c r="B77" s="276" t="s">
        <v>1750</v>
      </c>
    </row>
    <row r="78" spans="1:2" ht="12.75" x14ac:dyDescent="0.2">
      <c r="A78" s="275" t="s">
        <v>1751</v>
      </c>
      <c r="B78" s="276" t="s">
        <v>1752</v>
      </c>
    </row>
    <row r="79" spans="1:2" ht="12.75" x14ac:dyDescent="0.2">
      <c r="A79" s="275" t="s">
        <v>1753</v>
      </c>
      <c r="B79" s="276" t="s">
        <v>1754</v>
      </c>
    </row>
    <row r="80" spans="1:2" ht="25.5" x14ac:dyDescent="0.2">
      <c r="A80" s="275" t="s">
        <v>1755</v>
      </c>
      <c r="B80" s="276" t="s">
        <v>1756</v>
      </c>
    </row>
    <row r="81" spans="1:2" ht="12.75" x14ac:dyDescent="0.2">
      <c r="A81" s="275" t="s">
        <v>1757</v>
      </c>
      <c r="B81" s="276" t="s">
        <v>1758</v>
      </c>
    </row>
    <row r="82" spans="1:2" ht="12.75" x14ac:dyDescent="0.2">
      <c r="A82" s="275" t="s">
        <v>1759</v>
      </c>
      <c r="B82" s="276" t="s">
        <v>1760</v>
      </c>
    </row>
    <row r="83" spans="1:2" ht="12.75" x14ac:dyDescent="0.2">
      <c r="A83" s="275" t="s">
        <v>1761</v>
      </c>
      <c r="B83" s="276" t="s">
        <v>1762</v>
      </c>
    </row>
    <row r="84" spans="1:2" ht="12.75" x14ac:dyDescent="0.2">
      <c r="A84" s="275" t="s">
        <v>1763</v>
      </c>
      <c r="B84" s="276" t="s">
        <v>1764</v>
      </c>
    </row>
    <row r="85" spans="1:2" ht="12.75" x14ac:dyDescent="0.2">
      <c r="A85" s="275" t="s">
        <v>1765</v>
      </c>
      <c r="B85" s="276" t="s">
        <v>1766</v>
      </c>
    </row>
    <row r="86" spans="1:2" ht="12.75" x14ac:dyDescent="0.2">
      <c r="A86" s="275" t="s">
        <v>1767</v>
      </c>
      <c r="B86" s="276" t="s">
        <v>1768</v>
      </c>
    </row>
    <row r="87" spans="1:2" ht="12.75" x14ac:dyDescent="0.2">
      <c r="A87" s="275" t="s">
        <v>1769</v>
      </c>
      <c r="B87" s="276" t="s">
        <v>1770</v>
      </c>
    </row>
    <row r="88" spans="1:2" ht="12.75" x14ac:dyDescent="0.2">
      <c r="A88" s="275" t="s">
        <v>1771</v>
      </c>
      <c r="B88" s="276" t="s">
        <v>1772</v>
      </c>
    </row>
    <row r="89" spans="1:2" ht="38.25" x14ac:dyDescent="0.2">
      <c r="A89" s="275" t="s">
        <v>1773</v>
      </c>
      <c r="B89" s="276" t="s">
        <v>1774</v>
      </c>
    </row>
    <row r="90" spans="1:2" ht="12.75" x14ac:dyDescent="0.2">
      <c r="A90" s="275" t="s">
        <v>1775</v>
      </c>
      <c r="B90" s="276" t="s">
        <v>1776</v>
      </c>
    </row>
    <row r="91" spans="1:2" ht="12.75" x14ac:dyDescent="0.2">
      <c r="A91" s="275" t="s">
        <v>1777</v>
      </c>
      <c r="B91" s="276" t="s">
        <v>1778</v>
      </c>
    </row>
    <row r="92" spans="1:2" ht="12.75" x14ac:dyDescent="0.2">
      <c r="A92" s="275" t="s">
        <v>1779</v>
      </c>
      <c r="B92" s="276" t="s">
        <v>1750</v>
      </c>
    </row>
    <row r="93" spans="1:2" ht="25.5" x14ac:dyDescent="0.2">
      <c r="A93" s="275" t="s">
        <v>1126</v>
      </c>
      <c r="B93" s="276" t="s">
        <v>1780</v>
      </c>
    </row>
    <row r="94" spans="1:2" ht="12.75" x14ac:dyDescent="0.2">
      <c r="A94" s="275" t="s">
        <v>1781</v>
      </c>
      <c r="B94" s="276" t="s">
        <v>1782</v>
      </c>
    </row>
    <row r="95" spans="1:2" ht="12.75" x14ac:dyDescent="0.2">
      <c r="A95" s="275" t="s">
        <v>1783</v>
      </c>
      <c r="B95" s="276" t="s">
        <v>1784</v>
      </c>
    </row>
    <row r="96" spans="1:2" ht="12.75" x14ac:dyDescent="0.2">
      <c r="A96" s="275" t="s">
        <v>1785</v>
      </c>
      <c r="B96" s="276" t="s">
        <v>1786</v>
      </c>
    </row>
    <row r="97" spans="1:2" ht="12.75" x14ac:dyDescent="0.2">
      <c r="A97" s="275" t="s">
        <v>1787</v>
      </c>
      <c r="B97" s="276" t="s">
        <v>1788</v>
      </c>
    </row>
  </sheetData>
  <autoFilter ref="A1:B97" xr:uid="{00000000-0009-0000-0000-00000F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I1000"/>
  <sheetViews>
    <sheetView workbookViewId="0"/>
  </sheetViews>
  <sheetFormatPr defaultColWidth="14.42578125" defaultRowHeight="15.75" customHeight="1" x14ac:dyDescent="0.2"/>
  <cols>
    <col min="4" max="7" width="9.7109375" customWidth="1"/>
    <col min="8" max="8" width="52.42578125" customWidth="1"/>
    <col min="9" max="9" width="10.140625" customWidth="1"/>
  </cols>
  <sheetData>
    <row r="1" spans="1:9" x14ac:dyDescent="0.25">
      <c r="A1" s="296" t="s">
        <v>1255</v>
      </c>
      <c r="B1" s="296" t="s">
        <v>39</v>
      </c>
      <c r="C1" s="296" t="s">
        <v>2463</v>
      </c>
      <c r="D1" s="297" t="s">
        <v>43</v>
      </c>
      <c r="E1" s="297" t="s">
        <v>2464</v>
      </c>
      <c r="F1" s="297" t="s">
        <v>42</v>
      </c>
      <c r="G1" s="297" t="s">
        <v>2465</v>
      </c>
      <c r="H1" s="296" t="s">
        <v>1280</v>
      </c>
      <c r="I1" s="297" t="s">
        <v>2466</v>
      </c>
    </row>
    <row r="2" spans="1:9" ht="15.75" customHeight="1" x14ac:dyDescent="0.2">
      <c r="A2" s="298" t="s">
        <v>1801</v>
      </c>
      <c r="B2" s="299" t="s">
        <v>2467</v>
      </c>
      <c r="C2" s="300" t="s">
        <v>1798</v>
      </c>
      <c r="D2" s="301">
        <v>20</v>
      </c>
      <c r="E2" s="301">
        <v>100</v>
      </c>
      <c r="F2" s="301">
        <v>25</v>
      </c>
      <c r="G2" s="302"/>
      <c r="H2" s="303" t="s">
        <v>2468</v>
      </c>
      <c r="I2" s="301" t="s">
        <v>1808</v>
      </c>
    </row>
    <row r="3" spans="1:9" ht="15.75" customHeight="1" x14ac:dyDescent="0.2">
      <c r="A3" s="304" t="s">
        <v>1811</v>
      </c>
      <c r="B3" s="305" t="s">
        <v>2469</v>
      </c>
      <c r="C3" s="300" t="s">
        <v>1798</v>
      </c>
      <c r="D3" s="306">
        <v>40</v>
      </c>
      <c r="E3" s="306">
        <v>100</v>
      </c>
      <c r="F3" s="306">
        <v>30</v>
      </c>
      <c r="G3" s="307"/>
      <c r="H3" s="308" t="s">
        <v>2470</v>
      </c>
      <c r="I3" s="306">
        <v>10</v>
      </c>
    </row>
    <row r="4" spans="1:9" ht="15.75" customHeight="1" x14ac:dyDescent="0.2">
      <c r="A4" s="298" t="s">
        <v>900</v>
      </c>
      <c r="B4" s="305" t="s">
        <v>2469</v>
      </c>
      <c r="C4" s="300" t="s">
        <v>1130</v>
      </c>
      <c r="D4" s="301" t="s">
        <v>1808</v>
      </c>
      <c r="E4" s="301" t="s">
        <v>1808</v>
      </c>
      <c r="F4" s="301">
        <v>20</v>
      </c>
      <c r="G4" s="302"/>
      <c r="H4" s="303" t="s">
        <v>2471</v>
      </c>
      <c r="I4" s="301" t="s">
        <v>1808</v>
      </c>
    </row>
    <row r="5" spans="1:9" ht="15.75" customHeight="1" x14ac:dyDescent="0.2">
      <c r="A5" s="304" t="s">
        <v>1824</v>
      </c>
      <c r="B5" s="305" t="s">
        <v>2469</v>
      </c>
      <c r="C5" s="300" t="s">
        <v>1798</v>
      </c>
      <c r="D5" s="306">
        <v>40</v>
      </c>
      <c r="E5" s="306">
        <v>100</v>
      </c>
      <c r="F5" s="306">
        <v>20</v>
      </c>
      <c r="G5" s="307"/>
      <c r="H5" s="308" t="s">
        <v>2472</v>
      </c>
      <c r="I5" s="306">
        <v>100</v>
      </c>
    </row>
    <row r="6" spans="1:9" ht="15.75" customHeight="1" x14ac:dyDescent="0.2">
      <c r="A6" s="298" t="s">
        <v>982</v>
      </c>
      <c r="B6" s="309" t="s">
        <v>2473</v>
      </c>
      <c r="C6" s="300" t="s">
        <v>1807</v>
      </c>
      <c r="D6" s="301">
        <v>55</v>
      </c>
      <c r="E6" s="301">
        <v>100</v>
      </c>
      <c r="F6" s="301">
        <v>15</v>
      </c>
      <c r="G6" s="301" t="s">
        <v>1830</v>
      </c>
      <c r="H6" s="303" t="s">
        <v>2474</v>
      </c>
      <c r="I6" s="301" t="s">
        <v>1808</v>
      </c>
    </row>
    <row r="7" spans="1:9" ht="15.75" customHeight="1" x14ac:dyDescent="0.2">
      <c r="A7" s="304" t="s">
        <v>1834</v>
      </c>
      <c r="B7" s="310" t="s">
        <v>2475</v>
      </c>
      <c r="C7" s="300" t="s">
        <v>1130</v>
      </c>
      <c r="D7" s="306" t="s">
        <v>1808</v>
      </c>
      <c r="E7" s="306" t="s">
        <v>1808</v>
      </c>
      <c r="F7" s="306">
        <v>30</v>
      </c>
      <c r="G7" s="307"/>
      <c r="H7" s="308" t="s">
        <v>2476</v>
      </c>
      <c r="I7" s="306" t="s">
        <v>1808</v>
      </c>
    </row>
    <row r="8" spans="1:9" ht="15.75" customHeight="1" x14ac:dyDescent="0.2">
      <c r="A8" s="298" t="s">
        <v>1839</v>
      </c>
      <c r="B8" s="309" t="s">
        <v>2473</v>
      </c>
      <c r="C8" s="300" t="s">
        <v>1807</v>
      </c>
      <c r="D8" s="301">
        <v>60</v>
      </c>
      <c r="E8" s="301" t="s">
        <v>2477</v>
      </c>
      <c r="F8" s="301">
        <v>20</v>
      </c>
      <c r="G8" s="301" t="s">
        <v>1840</v>
      </c>
      <c r="H8" s="303" t="s">
        <v>2478</v>
      </c>
      <c r="I8" s="301" t="s">
        <v>1808</v>
      </c>
    </row>
    <row r="9" spans="1:9" ht="15.75" customHeight="1" x14ac:dyDescent="0.2">
      <c r="A9" s="304" t="s">
        <v>1844</v>
      </c>
      <c r="B9" s="309" t="s">
        <v>2473</v>
      </c>
      <c r="C9" s="300" t="s">
        <v>1798</v>
      </c>
      <c r="D9" s="306">
        <v>100</v>
      </c>
      <c r="E9" s="306">
        <v>95</v>
      </c>
      <c r="F9" s="306">
        <v>5</v>
      </c>
      <c r="G9" s="307"/>
      <c r="H9" s="308" t="s">
        <v>2479</v>
      </c>
      <c r="I9" s="306" t="s">
        <v>1808</v>
      </c>
    </row>
    <row r="10" spans="1:9" ht="15.75" customHeight="1" x14ac:dyDescent="0.2">
      <c r="A10" s="298" t="s">
        <v>1847</v>
      </c>
      <c r="B10" s="310" t="s">
        <v>2475</v>
      </c>
      <c r="C10" s="300" t="s">
        <v>1130</v>
      </c>
      <c r="D10" s="301" t="s">
        <v>1808</v>
      </c>
      <c r="E10" s="301" t="s">
        <v>1808</v>
      </c>
      <c r="F10" s="301">
        <v>15</v>
      </c>
      <c r="G10" s="302"/>
      <c r="H10" s="303" t="s">
        <v>2480</v>
      </c>
      <c r="I10" s="301" t="s">
        <v>1808</v>
      </c>
    </row>
    <row r="11" spans="1:9" ht="15.75" customHeight="1" x14ac:dyDescent="0.2">
      <c r="A11" s="304" t="s">
        <v>1852</v>
      </c>
      <c r="B11" s="311" t="s">
        <v>2481</v>
      </c>
      <c r="C11" s="300" t="s">
        <v>1130</v>
      </c>
      <c r="D11" s="306" t="s">
        <v>1808</v>
      </c>
      <c r="E11" s="306" t="s">
        <v>1808</v>
      </c>
      <c r="F11" s="306">
        <v>30</v>
      </c>
      <c r="G11" s="307"/>
      <c r="H11" s="308" t="s">
        <v>2482</v>
      </c>
      <c r="I11" s="306" t="s">
        <v>1808</v>
      </c>
    </row>
    <row r="12" spans="1:9" ht="15.75" customHeight="1" x14ac:dyDescent="0.2">
      <c r="A12" s="298" t="s">
        <v>1855</v>
      </c>
      <c r="B12" s="309" t="s">
        <v>2473</v>
      </c>
      <c r="C12" s="300" t="s">
        <v>1798</v>
      </c>
      <c r="D12" s="301">
        <v>60</v>
      </c>
      <c r="E12" s="301">
        <v>95</v>
      </c>
      <c r="F12" s="301">
        <v>25</v>
      </c>
      <c r="G12" s="302"/>
      <c r="H12" s="303" t="s">
        <v>2479</v>
      </c>
      <c r="I12" s="301" t="s">
        <v>1808</v>
      </c>
    </row>
    <row r="13" spans="1:9" ht="15.75" customHeight="1" x14ac:dyDescent="0.2">
      <c r="A13" s="304" t="s">
        <v>1859</v>
      </c>
      <c r="B13" s="309" t="s">
        <v>2473</v>
      </c>
      <c r="C13" s="300" t="s">
        <v>1798</v>
      </c>
      <c r="D13" s="306">
        <v>75</v>
      </c>
      <c r="E13" s="306">
        <v>95</v>
      </c>
      <c r="F13" s="306">
        <v>20</v>
      </c>
      <c r="G13" s="307"/>
      <c r="H13" s="308" t="s">
        <v>2483</v>
      </c>
      <c r="I13" s="306">
        <v>30</v>
      </c>
    </row>
    <row r="14" spans="1:9" ht="15.75" customHeight="1" x14ac:dyDescent="0.2">
      <c r="A14" s="298" t="s">
        <v>1863</v>
      </c>
      <c r="B14" s="311" t="s">
        <v>2481</v>
      </c>
      <c r="C14" s="300" t="s">
        <v>1130</v>
      </c>
      <c r="D14" s="301" t="s">
        <v>1808</v>
      </c>
      <c r="E14" s="301" t="s">
        <v>1808</v>
      </c>
      <c r="F14" s="301">
        <v>15</v>
      </c>
      <c r="G14" s="302"/>
      <c r="H14" s="303" t="s">
        <v>2484</v>
      </c>
      <c r="I14" s="301" t="s">
        <v>1808</v>
      </c>
    </row>
    <row r="15" spans="1:9" ht="15.75" customHeight="1" x14ac:dyDescent="0.2">
      <c r="A15" s="304" t="s">
        <v>1867</v>
      </c>
      <c r="B15" s="311" t="s">
        <v>2481</v>
      </c>
      <c r="C15" s="300" t="s">
        <v>1130</v>
      </c>
      <c r="D15" s="306" t="s">
        <v>1808</v>
      </c>
      <c r="E15" s="306" t="s">
        <v>1808</v>
      </c>
      <c r="F15" s="306">
        <v>20</v>
      </c>
      <c r="G15" s="307"/>
      <c r="H15" s="308" t="s">
        <v>2485</v>
      </c>
      <c r="I15" s="306" t="s">
        <v>1808</v>
      </c>
    </row>
    <row r="16" spans="1:9" ht="15.75" customHeight="1" x14ac:dyDescent="0.2">
      <c r="A16" s="298" t="s">
        <v>864</v>
      </c>
      <c r="B16" s="312" t="s">
        <v>2486</v>
      </c>
      <c r="C16" s="300" t="s">
        <v>1798</v>
      </c>
      <c r="D16" s="301">
        <v>60</v>
      </c>
      <c r="E16" s="301">
        <v>100</v>
      </c>
      <c r="F16" s="301">
        <v>5</v>
      </c>
      <c r="G16" s="302"/>
      <c r="H16" s="303" t="s">
        <v>2487</v>
      </c>
      <c r="I16" s="301">
        <v>10</v>
      </c>
    </row>
    <row r="17" spans="1:9" ht="15.75" customHeight="1" x14ac:dyDescent="0.2">
      <c r="A17" s="304" t="s">
        <v>1913</v>
      </c>
      <c r="B17" s="313" t="s">
        <v>2488</v>
      </c>
      <c r="C17" s="300" t="s">
        <v>1807</v>
      </c>
      <c r="D17" s="306">
        <v>40</v>
      </c>
      <c r="E17" s="306">
        <v>100</v>
      </c>
      <c r="F17" s="306">
        <v>20</v>
      </c>
      <c r="G17" s="307"/>
      <c r="H17" s="308" t="s">
        <v>2489</v>
      </c>
      <c r="I17" s="306" t="s">
        <v>1808</v>
      </c>
    </row>
    <row r="18" spans="1:9" ht="15.75" customHeight="1" x14ac:dyDescent="0.2">
      <c r="A18" s="298" t="s">
        <v>1914</v>
      </c>
      <c r="B18" s="313" t="s">
        <v>2488</v>
      </c>
      <c r="C18" s="300" t="s">
        <v>1130</v>
      </c>
      <c r="D18" s="301" t="s">
        <v>1808</v>
      </c>
      <c r="E18" s="301" t="s">
        <v>1808</v>
      </c>
      <c r="F18" s="301">
        <v>20</v>
      </c>
      <c r="G18" s="302"/>
      <c r="H18" s="303" t="s">
        <v>2490</v>
      </c>
      <c r="I18" s="301" t="s">
        <v>1808</v>
      </c>
    </row>
    <row r="19" spans="1:9" ht="15.75" customHeight="1" x14ac:dyDescent="0.2">
      <c r="A19" s="304" t="s">
        <v>1915</v>
      </c>
      <c r="B19" s="313" t="s">
        <v>2488</v>
      </c>
      <c r="C19" s="300" t="s">
        <v>1807</v>
      </c>
      <c r="D19" s="306">
        <v>90</v>
      </c>
      <c r="E19" s="306">
        <v>90</v>
      </c>
      <c r="F19" s="306">
        <v>10</v>
      </c>
      <c r="G19" s="307"/>
      <c r="H19" s="314"/>
      <c r="I19" s="306" t="s">
        <v>1808</v>
      </c>
    </row>
    <row r="20" spans="1:9" ht="15.75" customHeight="1" x14ac:dyDescent="0.2">
      <c r="A20" s="298" t="s">
        <v>1916</v>
      </c>
      <c r="B20" s="315" t="s">
        <v>2491</v>
      </c>
      <c r="C20" s="300" t="s">
        <v>1807</v>
      </c>
      <c r="D20" s="301">
        <v>15</v>
      </c>
      <c r="E20" s="301">
        <v>100</v>
      </c>
      <c r="F20" s="301">
        <v>20</v>
      </c>
      <c r="G20" s="302"/>
      <c r="H20" s="303" t="s">
        <v>2492</v>
      </c>
      <c r="I20" s="301" t="s">
        <v>1808</v>
      </c>
    </row>
    <row r="21" spans="1:9" ht="15.75" customHeight="1" x14ac:dyDescent="0.2">
      <c r="A21" s="304" t="s">
        <v>1917</v>
      </c>
      <c r="B21" s="299" t="s">
        <v>2467</v>
      </c>
      <c r="C21" s="300" t="s">
        <v>1130</v>
      </c>
      <c r="D21" s="306" t="s">
        <v>1808</v>
      </c>
      <c r="E21" s="306" t="s">
        <v>1808</v>
      </c>
      <c r="F21" s="306">
        <v>5</v>
      </c>
      <c r="G21" s="307"/>
      <c r="H21" s="308" t="s">
        <v>2493</v>
      </c>
      <c r="I21" s="306" t="s">
        <v>1808</v>
      </c>
    </row>
    <row r="22" spans="1:9" ht="14.25" x14ac:dyDescent="0.2">
      <c r="A22" s="298" t="s">
        <v>1918</v>
      </c>
      <c r="B22" s="316" t="s">
        <v>2494</v>
      </c>
      <c r="C22" s="300" t="s">
        <v>1130</v>
      </c>
      <c r="D22" s="301" t="s">
        <v>1808</v>
      </c>
      <c r="E22" s="301">
        <v>100</v>
      </c>
      <c r="F22" s="301">
        <v>20</v>
      </c>
      <c r="G22" s="302"/>
      <c r="H22" s="303" t="s">
        <v>2495</v>
      </c>
      <c r="I22" s="301" t="s">
        <v>1808</v>
      </c>
    </row>
    <row r="23" spans="1:9" ht="14.25" x14ac:dyDescent="0.2">
      <c r="A23" s="304" t="s">
        <v>1919</v>
      </c>
      <c r="B23" s="310" t="s">
        <v>2475</v>
      </c>
      <c r="C23" s="300" t="s">
        <v>1130</v>
      </c>
      <c r="D23" s="306" t="s">
        <v>1808</v>
      </c>
      <c r="E23" s="306" t="s">
        <v>1808</v>
      </c>
      <c r="F23" s="306">
        <v>20</v>
      </c>
      <c r="G23" s="307"/>
      <c r="H23" s="308" t="s">
        <v>2496</v>
      </c>
      <c r="I23" s="306" t="s">
        <v>1808</v>
      </c>
    </row>
    <row r="24" spans="1:9" ht="14.25" x14ac:dyDescent="0.2">
      <c r="A24" s="298" t="s">
        <v>1920</v>
      </c>
      <c r="B24" s="317" t="s">
        <v>2497</v>
      </c>
      <c r="C24" s="300" t="s">
        <v>1807</v>
      </c>
      <c r="D24" s="301">
        <v>60</v>
      </c>
      <c r="E24" s="301">
        <v>100</v>
      </c>
      <c r="F24" s="301">
        <v>10</v>
      </c>
      <c r="G24" s="302"/>
      <c r="H24" s="303" t="s">
        <v>2498</v>
      </c>
      <c r="I24" s="301" t="s">
        <v>1808</v>
      </c>
    </row>
    <row r="25" spans="1:9" ht="14.25" x14ac:dyDescent="0.2">
      <c r="A25" s="304" t="s">
        <v>1921</v>
      </c>
      <c r="B25" s="318" t="s">
        <v>2499</v>
      </c>
      <c r="C25" s="300" t="s">
        <v>1807</v>
      </c>
      <c r="D25" s="306">
        <v>30</v>
      </c>
      <c r="E25" s="306">
        <v>100</v>
      </c>
      <c r="F25" s="306">
        <v>15</v>
      </c>
      <c r="G25" s="307"/>
      <c r="H25" s="308" t="s">
        <v>2483</v>
      </c>
      <c r="I25" s="306">
        <v>30</v>
      </c>
    </row>
    <row r="26" spans="1:9" ht="14.25" x14ac:dyDescent="0.2">
      <c r="A26" s="298" t="s">
        <v>1922</v>
      </c>
      <c r="B26" s="319" t="s">
        <v>2500</v>
      </c>
      <c r="C26" s="300" t="s">
        <v>1807</v>
      </c>
      <c r="D26" s="301">
        <v>90</v>
      </c>
      <c r="E26" s="301">
        <v>100</v>
      </c>
      <c r="F26" s="301">
        <v>15</v>
      </c>
      <c r="G26" s="302"/>
      <c r="H26" s="303" t="s">
        <v>2479</v>
      </c>
      <c r="I26" s="301" t="s">
        <v>1808</v>
      </c>
    </row>
    <row r="27" spans="1:9" ht="14.25" x14ac:dyDescent="0.2">
      <c r="A27" s="304" t="s">
        <v>1923</v>
      </c>
      <c r="B27" s="310" t="s">
        <v>2475</v>
      </c>
      <c r="C27" s="300" t="s">
        <v>1130</v>
      </c>
      <c r="D27" s="306" t="s">
        <v>1808</v>
      </c>
      <c r="E27" s="306">
        <v>100</v>
      </c>
      <c r="F27" s="306">
        <v>15</v>
      </c>
      <c r="G27" s="306" t="s">
        <v>2501</v>
      </c>
      <c r="H27" s="308" t="s">
        <v>2502</v>
      </c>
      <c r="I27" s="306" t="s">
        <v>1808</v>
      </c>
    </row>
    <row r="28" spans="1:9" ht="14.25" x14ac:dyDescent="0.2">
      <c r="A28" s="298" t="s">
        <v>1924</v>
      </c>
      <c r="B28" s="315" t="s">
        <v>2491</v>
      </c>
      <c r="C28" s="300" t="s">
        <v>1798</v>
      </c>
      <c r="D28" s="301">
        <v>80</v>
      </c>
      <c r="E28" s="301" t="s">
        <v>2477</v>
      </c>
      <c r="F28" s="301">
        <v>20</v>
      </c>
      <c r="G28" s="302"/>
      <c r="H28" s="303" t="s">
        <v>2478</v>
      </c>
      <c r="I28" s="301" t="s">
        <v>1808</v>
      </c>
    </row>
    <row r="29" spans="1:9" ht="14.25" x14ac:dyDescent="0.2">
      <c r="A29" s="304" t="s">
        <v>1925</v>
      </c>
      <c r="B29" s="320" t="s">
        <v>2503</v>
      </c>
      <c r="C29" s="300" t="s">
        <v>1798</v>
      </c>
      <c r="D29" s="306">
        <v>65</v>
      </c>
      <c r="E29" s="306">
        <v>100</v>
      </c>
      <c r="F29" s="306">
        <v>20</v>
      </c>
      <c r="G29" s="307"/>
      <c r="H29" s="308" t="s">
        <v>2504</v>
      </c>
      <c r="I29" s="306">
        <v>10</v>
      </c>
    </row>
    <row r="30" spans="1:9" ht="14.25" x14ac:dyDescent="0.2">
      <c r="A30" s="298" t="s">
        <v>1931</v>
      </c>
      <c r="B30" s="321" t="s">
        <v>2505</v>
      </c>
      <c r="C30" s="300" t="s">
        <v>1130</v>
      </c>
      <c r="D30" s="301" t="s">
        <v>1808</v>
      </c>
      <c r="E30" s="301" t="s">
        <v>1808</v>
      </c>
      <c r="F30" s="301">
        <v>15</v>
      </c>
      <c r="G30" s="302"/>
      <c r="H30" s="303" t="s">
        <v>2506</v>
      </c>
      <c r="I30" s="301" t="s">
        <v>1808</v>
      </c>
    </row>
    <row r="31" spans="1:9" ht="14.25" x14ac:dyDescent="0.2">
      <c r="A31" s="304" t="s">
        <v>1932</v>
      </c>
      <c r="B31" s="320" t="s">
        <v>2503</v>
      </c>
      <c r="C31" s="300" t="s">
        <v>1807</v>
      </c>
      <c r="D31" s="306">
        <v>60</v>
      </c>
      <c r="E31" s="306">
        <v>100</v>
      </c>
      <c r="F31" s="306">
        <v>10</v>
      </c>
      <c r="G31" s="307"/>
      <c r="H31" s="308" t="s">
        <v>2507</v>
      </c>
      <c r="I31" s="306" t="s">
        <v>1808</v>
      </c>
    </row>
    <row r="32" spans="1:9" ht="14.25" x14ac:dyDescent="0.2">
      <c r="A32" s="298" t="s">
        <v>1933</v>
      </c>
      <c r="B32" s="316" t="s">
        <v>2494</v>
      </c>
      <c r="C32" s="300" t="s">
        <v>1130</v>
      </c>
      <c r="D32" s="301" t="s">
        <v>1808</v>
      </c>
      <c r="E32" s="301">
        <v>100</v>
      </c>
      <c r="F32" s="301">
        <v>30</v>
      </c>
      <c r="G32" s="302"/>
      <c r="H32" s="303" t="s">
        <v>2508</v>
      </c>
      <c r="I32" s="301" t="s">
        <v>1808</v>
      </c>
    </row>
    <row r="33" spans="1:9" ht="14.25" x14ac:dyDescent="0.2">
      <c r="A33" s="304" t="s">
        <v>1937</v>
      </c>
      <c r="B33" s="310" t="s">
        <v>2475</v>
      </c>
      <c r="C33" s="300" t="s">
        <v>1807</v>
      </c>
      <c r="D33" s="306">
        <v>15</v>
      </c>
      <c r="E33" s="306">
        <v>85</v>
      </c>
      <c r="F33" s="306">
        <v>20</v>
      </c>
      <c r="G33" s="307"/>
      <c r="H33" s="308" t="s">
        <v>2492</v>
      </c>
      <c r="I33" s="306" t="s">
        <v>1808</v>
      </c>
    </row>
    <row r="34" spans="1:9" ht="14.25" x14ac:dyDescent="0.2">
      <c r="A34" s="298" t="s">
        <v>1938</v>
      </c>
      <c r="B34" s="311" t="s">
        <v>2481</v>
      </c>
      <c r="C34" s="300" t="s">
        <v>1130</v>
      </c>
      <c r="D34" s="301" t="s">
        <v>1808</v>
      </c>
      <c r="E34" s="301" t="s">
        <v>1808</v>
      </c>
      <c r="F34" s="301">
        <v>20</v>
      </c>
      <c r="G34" s="302"/>
      <c r="H34" s="303" t="s">
        <v>2471</v>
      </c>
      <c r="I34" s="301" t="s">
        <v>1808</v>
      </c>
    </row>
    <row r="35" spans="1:9" ht="14.25" x14ac:dyDescent="0.2">
      <c r="A35" s="304" t="s">
        <v>865</v>
      </c>
      <c r="B35" s="310" t="s">
        <v>2475</v>
      </c>
      <c r="C35" s="300" t="s">
        <v>1130</v>
      </c>
      <c r="D35" s="306" t="s">
        <v>1808</v>
      </c>
      <c r="E35" s="306" t="s">
        <v>1808</v>
      </c>
      <c r="F35" s="306">
        <v>40</v>
      </c>
      <c r="G35" s="307"/>
      <c r="H35" s="308" t="s">
        <v>2509</v>
      </c>
      <c r="I35" s="306" t="s">
        <v>1808</v>
      </c>
    </row>
    <row r="36" spans="1:9" ht="14.25" x14ac:dyDescent="0.2">
      <c r="A36" s="298" t="s">
        <v>1942</v>
      </c>
      <c r="B36" s="317" t="s">
        <v>2497</v>
      </c>
      <c r="C36" s="300" t="s">
        <v>1807</v>
      </c>
      <c r="D36" s="301" t="s">
        <v>1808</v>
      </c>
      <c r="E36" s="301">
        <v>100</v>
      </c>
      <c r="F36" s="301">
        <v>30</v>
      </c>
      <c r="G36" s="302"/>
      <c r="H36" s="303" t="s">
        <v>2510</v>
      </c>
      <c r="I36" s="301" t="s">
        <v>1808</v>
      </c>
    </row>
    <row r="37" spans="1:9" ht="14.25" x14ac:dyDescent="0.2">
      <c r="A37" s="304" t="s">
        <v>1943</v>
      </c>
      <c r="B37" s="305" t="s">
        <v>2469</v>
      </c>
      <c r="C37" s="300" t="s">
        <v>1798</v>
      </c>
      <c r="D37" s="306">
        <v>120</v>
      </c>
      <c r="E37" s="306">
        <v>90</v>
      </c>
      <c r="F37" s="306">
        <v>10</v>
      </c>
      <c r="G37" s="307"/>
      <c r="H37" s="308" t="s">
        <v>2511</v>
      </c>
      <c r="I37" s="306" t="s">
        <v>1808</v>
      </c>
    </row>
    <row r="38" spans="1:9" ht="14.25" x14ac:dyDescent="0.2">
      <c r="A38" s="298" t="s">
        <v>1944</v>
      </c>
      <c r="B38" s="310" t="s">
        <v>2475</v>
      </c>
      <c r="C38" s="300" t="s">
        <v>1130</v>
      </c>
      <c r="D38" s="301" t="s">
        <v>1808</v>
      </c>
      <c r="E38" s="301" t="s">
        <v>1808</v>
      </c>
      <c r="F38" s="301">
        <v>10</v>
      </c>
      <c r="G38" s="302"/>
      <c r="H38" s="303" t="s">
        <v>2512</v>
      </c>
      <c r="I38" s="301" t="s">
        <v>1808</v>
      </c>
    </row>
    <row r="39" spans="1:9" ht="14.25" x14ac:dyDescent="0.2">
      <c r="A39" s="304" t="s">
        <v>1945</v>
      </c>
      <c r="B39" s="310" t="s">
        <v>2475</v>
      </c>
      <c r="C39" s="300" t="s">
        <v>1130</v>
      </c>
      <c r="D39" s="306" t="s">
        <v>1808</v>
      </c>
      <c r="E39" s="306" t="s">
        <v>1808</v>
      </c>
      <c r="F39" s="306">
        <v>15</v>
      </c>
      <c r="G39" s="307"/>
      <c r="H39" s="308" t="s">
        <v>2513</v>
      </c>
      <c r="I39" s="306" t="s">
        <v>1808</v>
      </c>
    </row>
    <row r="40" spans="1:9" ht="14.25" x14ac:dyDescent="0.2">
      <c r="A40" s="298" t="s">
        <v>1946</v>
      </c>
      <c r="B40" s="310" t="s">
        <v>2475</v>
      </c>
      <c r="C40" s="300" t="s">
        <v>1807</v>
      </c>
      <c r="D40" s="301" t="s">
        <v>1808</v>
      </c>
      <c r="E40" s="301" t="s">
        <v>1808</v>
      </c>
      <c r="F40" s="301">
        <v>10</v>
      </c>
      <c r="G40" s="302"/>
      <c r="H40" s="303" t="s">
        <v>2514</v>
      </c>
      <c r="I40" s="301" t="s">
        <v>1808</v>
      </c>
    </row>
    <row r="41" spans="1:9" ht="14.25" x14ac:dyDescent="0.2">
      <c r="A41" s="304" t="s">
        <v>1947</v>
      </c>
      <c r="B41" s="310" t="s">
        <v>2475</v>
      </c>
      <c r="C41" s="300" t="s">
        <v>1807</v>
      </c>
      <c r="D41" s="306">
        <v>15</v>
      </c>
      <c r="E41" s="306">
        <v>85</v>
      </c>
      <c r="F41" s="306">
        <v>20</v>
      </c>
      <c r="G41" s="307"/>
      <c r="H41" s="308" t="s">
        <v>2515</v>
      </c>
      <c r="I41" s="306" t="s">
        <v>1808</v>
      </c>
    </row>
    <row r="42" spans="1:9" ht="14.25" x14ac:dyDescent="0.2">
      <c r="A42" s="298" t="s">
        <v>1061</v>
      </c>
      <c r="B42" s="317" t="s">
        <v>2497</v>
      </c>
      <c r="C42" s="300" t="s">
        <v>1807</v>
      </c>
      <c r="D42" s="301">
        <v>60</v>
      </c>
      <c r="E42" s="301">
        <v>100</v>
      </c>
      <c r="F42" s="301">
        <v>25</v>
      </c>
      <c r="G42" s="302"/>
      <c r="H42" s="303" t="s">
        <v>2483</v>
      </c>
      <c r="I42" s="301">
        <v>30</v>
      </c>
    </row>
    <row r="43" spans="1:9" ht="14.25" x14ac:dyDescent="0.2">
      <c r="A43" s="304" t="s">
        <v>1950</v>
      </c>
      <c r="B43" s="322" t="s">
        <v>2516</v>
      </c>
      <c r="C43" s="300" t="s">
        <v>1798</v>
      </c>
      <c r="D43" s="306">
        <v>150</v>
      </c>
      <c r="E43" s="306">
        <v>90</v>
      </c>
      <c r="F43" s="306">
        <v>5</v>
      </c>
      <c r="G43" s="307"/>
      <c r="H43" s="308" t="s">
        <v>2517</v>
      </c>
      <c r="I43" s="306" t="s">
        <v>1808</v>
      </c>
    </row>
    <row r="44" spans="1:9" ht="14.25" x14ac:dyDescent="0.2">
      <c r="A44" s="298" t="s">
        <v>1951</v>
      </c>
      <c r="B44" s="322" t="s">
        <v>2516</v>
      </c>
      <c r="C44" s="300" t="s">
        <v>1807</v>
      </c>
      <c r="D44" s="301">
        <v>85</v>
      </c>
      <c r="E44" s="301">
        <v>90</v>
      </c>
      <c r="F44" s="301">
        <v>10</v>
      </c>
      <c r="G44" s="302"/>
      <c r="H44" s="303" t="s">
        <v>2518</v>
      </c>
      <c r="I44" s="301">
        <v>10</v>
      </c>
    </row>
    <row r="45" spans="1:9" ht="14.25" x14ac:dyDescent="0.2">
      <c r="A45" s="304" t="s">
        <v>1952</v>
      </c>
      <c r="B45" s="320" t="s">
        <v>2503</v>
      </c>
      <c r="C45" s="300" t="s">
        <v>1798</v>
      </c>
      <c r="D45" s="306">
        <v>110</v>
      </c>
      <c r="E45" s="306">
        <v>70</v>
      </c>
      <c r="F45" s="306">
        <v>5</v>
      </c>
      <c r="G45" s="306" t="s">
        <v>2519</v>
      </c>
      <c r="H45" s="308" t="s">
        <v>2520</v>
      </c>
      <c r="I45" s="306">
        <v>10</v>
      </c>
    </row>
    <row r="46" spans="1:9" ht="14.25" x14ac:dyDescent="0.2">
      <c r="A46" s="298" t="s">
        <v>1953</v>
      </c>
      <c r="B46" s="310" t="s">
        <v>2475</v>
      </c>
      <c r="C46" s="300" t="s">
        <v>1130</v>
      </c>
      <c r="D46" s="301" t="s">
        <v>1808</v>
      </c>
      <c r="E46" s="301" t="s">
        <v>1808</v>
      </c>
      <c r="F46" s="301">
        <v>5</v>
      </c>
      <c r="G46" s="302"/>
      <c r="H46" s="303" t="s">
        <v>2521</v>
      </c>
      <c r="I46" s="301" t="s">
        <v>1808</v>
      </c>
    </row>
    <row r="47" spans="1:9" ht="14.25" x14ac:dyDescent="0.2">
      <c r="A47" s="304" t="s">
        <v>1956</v>
      </c>
      <c r="B47" s="322" t="s">
        <v>2516</v>
      </c>
      <c r="C47" s="300" t="s">
        <v>1798</v>
      </c>
      <c r="D47" s="306">
        <v>130</v>
      </c>
      <c r="E47" s="306">
        <v>85</v>
      </c>
      <c r="F47" s="306">
        <v>5</v>
      </c>
      <c r="G47" s="307"/>
      <c r="H47" s="308" t="s">
        <v>2522</v>
      </c>
      <c r="I47" s="306">
        <v>20</v>
      </c>
    </row>
    <row r="48" spans="1:9" ht="14.25" x14ac:dyDescent="0.2">
      <c r="A48" s="298" t="s">
        <v>1957</v>
      </c>
      <c r="B48" s="310" t="s">
        <v>2475</v>
      </c>
      <c r="C48" s="300" t="s">
        <v>1807</v>
      </c>
      <c r="D48" s="301">
        <v>85</v>
      </c>
      <c r="E48" s="301">
        <v>100</v>
      </c>
      <c r="F48" s="301">
        <v>15</v>
      </c>
      <c r="G48" s="302"/>
      <c r="H48" s="303" t="s">
        <v>2523</v>
      </c>
      <c r="I48" s="301">
        <v>30</v>
      </c>
    </row>
    <row r="49" spans="1:9" ht="14.25" x14ac:dyDescent="0.2">
      <c r="A49" s="304" t="s">
        <v>1958</v>
      </c>
      <c r="B49" s="323" t="s">
        <v>2524</v>
      </c>
      <c r="C49" s="300" t="s">
        <v>1807</v>
      </c>
      <c r="D49" s="306">
        <v>130</v>
      </c>
      <c r="E49" s="306">
        <v>85</v>
      </c>
      <c r="F49" s="306">
        <v>5</v>
      </c>
      <c r="G49" s="307"/>
      <c r="H49" s="308" t="s">
        <v>2523</v>
      </c>
      <c r="I49" s="306">
        <v>20</v>
      </c>
    </row>
    <row r="50" spans="1:9" ht="14.25" x14ac:dyDescent="0.2">
      <c r="A50" s="298" t="s">
        <v>1959</v>
      </c>
      <c r="B50" s="324" t="s">
        <v>2525</v>
      </c>
      <c r="C50" s="300" t="s">
        <v>1807</v>
      </c>
      <c r="D50" s="301">
        <v>65</v>
      </c>
      <c r="E50" s="301">
        <v>85</v>
      </c>
      <c r="F50" s="301">
        <v>20</v>
      </c>
      <c r="G50" s="302"/>
      <c r="H50" s="303" t="s">
        <v>2483</v>
      </c>
      <c r="I50" s="301">
        <v>10</v>
      </c>
    </row>
    <row r="51" spans="1:9" ht="14.25" x14ac:dyDescent="0.2">
      <c r="A51" s="304" t="s">
        <v>1960</v>
      </c>
      <c r="B51" s="324" t="s">
        <v>2525</v>
      </c>
      <c r="C51" s="300" t="s">
        <v>1807</v>
      </c>
      <c r="D51" s="306">
        <v>25</v>
      </c>
      <c r="E51" s="306">
        <v>90</v>
      </c>
      <c r="F51" s="306">
        <v>10</v>
      </c>
      <c r="G51" s="307"/>
      <c r="H51" s="308" t="s">
        <v>2492</v>
      </c>
      <c r="I51" s="306" t="s">
        <v>1808</v>
      </c>
    </row>
    <row r="52" spans="1:9" ht="14.25" x14ac:dyDescent="0.2">
      <c r="A52" s="298" t="s">
        <v>1961</v>
      </c>
      <c r="B52" s="324" t="s">
        <v>2525</v>
      </c>
      <c r="C52" s="300" t="s">
        <v>1807</v>
      </c>
      <c r="D52" s="301">
        <v>50</v>
      </c>
      <c r="E52" s="301">
        <v>90</v>
      </c>
      <c r="F52" s="301">
        <v>10</v>
      </c>
      <c r="G52" s="302"/>
      <c r="H52" s="303" t="s">
        <v>2526</v>
      </c>
      <c r="I52" s="301" t="s">
        <v>1808</v>
      </c>
    </row>
    <row r="53" spans="1:9" ht="14.25" x14ac:dyDescent="0.2">
      <c r="A53" s="304" t="s">
        <v>1962</v>
      </c>
      <c r="B53" s="310" t="s">
        <v>2475</v>
      </c>
      <c r="C53" s="300" t="s">
        <v>1798</v>
      </c>
      <c r="D53" s="306">
        <v>140</v>
      </c>
      <c r="E53" s="306">
        <v>100</v>
      </c>
      <c r="F53" s="306">
        <v>10</v>
      </c>
      <c r="G53" s="307"/>
      <c r="H53" s="308" t="s">
        <v>2527</v>
      </c>
      <c r="I53" s="306" t="s">
        <v>1808</v>
      </c>
    </row>
    <row r="54" spans="1:9" ht="14.25" x14ac:dyDescent="0.2">
      <c r="A54" s="298" t="s">
        <v>1963</v>
      </c>
      <c r="B54" s="309" t="s">
        <v>2473</v>
      </c>
      <c r="C54" s="300" t="s">
        <v>1807</v>
      </c>
      <c r="D54" s="301">
        <v>85</v>
      </c>
      <c r="E54" s="301">
        <v>85</v>
      </c>
      <c r="F54" s="301">
        <v>5</v>
      </c>
      <c r="G54" s="302"/>
      <c r="H54" s="303" t="s">
        <v>2528</v>
      </c>
      <c r="I54" s="301">
        <v>30</v>
      </c>
    </row>
    <row r="55" spans="1:9" ht="14.25" x14ac:dyDescent="0.2">
      <c r="A55" s="304" t="s">
        <v>1966</v>
      </c>
      <c r="B55" s="309" t="s">
        <v>2473</v>
      </c>
      <c r="C55" s="300" t="s">
        <v>1807</v>
      </c>
      <c r="D55" s="306">
        <v>120</v>
      </c>
      <c r="E55" s="306">
        <v>100</v>
      </c>
      <c r="F55" s="306">
        <v>15</v>
      </c>
      <c r="G55" s="307"/>
      <c r="H55" s="308" t="s">
        <v>2529</v>
      </c>
      <c r="I55" s="306" t="s">
        <v>1808</v>
      </c>
    </row>
    <row r="56" spans="1:9" ht="14.25" x14ac:dyDescent="0.2">
      <c r="A56" s="298" t="s">
        <v>1967</v>
      </c>
      <c r="B56" s="315" t="s">
        <v>2491</v>
      </c>
      <c r="C56" s="300" t="s">
        <v>1807</v>
      </c>
      <c r="D56" s="301">
        <v>75</v>
      </c>
      <c r="E56" s="301">
        <v>100</v>
      </c>
      <c r="F56" s="301">
        <v>15</v>
      </c>
      <c r="G56" s="301" t="s">
        <v>2530</v>
      </c>
      <c r="H56" s="303" t="s">
        <v>2531</v>
      </c>
      <c r="I56" s="301" t="s">
        <v>1808</v>
      </c>
    </row>
    <row r="57" spans="1:9" ht="14.25" x14ac:dyDescent="0.2">
      <c r="A57" s="304" t="s">
        <v>1968</v>
      </c>
      <c r="B57" s="313" t="s">
        <v>2488</v>
      </c>
      <c r="C57" s="300" t="s">
        <v>1798</v>
      </c>
      <c r="D57" s="306">
        <v>65</v>
      </c>
      <c r="E57" s="306">
        <v>100</v>
      </c>
      <c r="F57" s="306">
        <v>10</v>
      </c>
      <c r="G57" s="307"/>
      <c r="H57" s="308" t="s">
        <v>2532</v>
      </c>
      <c r="I57" s="306" t="s">
        <v>1808</v>
      </c>
    </row>
    <row r="58" spans="1:9" ht="14.25" x14ac:dyDescent="0.2">
      <c r="A58" s="298" t="s">
        <v>1974</v>
      </c>
      <c r="B58" s="313" t="s">
        <v>2488</v>
      </c>
      <c r="C58" s="300" t="s">
        <v>1798</v>
      </c>
      <c r="D58" s="301">
        <v>40</v>
      </c>
      <c r="E58" s="301">
        <v>100</v>
      </c>
      <c r="F58" s="301">
        <v>30</v>
      </c>
      <c r="G58" s="302"/>
      <c r="H58" s="303" t="s">
        <v>2533</v>
      </c>
      <c r="I58" s="301">
        <v>10</v>
      </c>
    </row>
    <row r="59" spans="1:9" ht="14.25" x14ac:dyDescent="0.2">
      <c r="A59" s="304" t="s">
        <v>1975</v>
      </c>
      <c r="B59" s="313" t="s">
        <v>2488</v>
      </c>
      <c r="C59" s="300" t="s">
        <v>1798</v>
      </c>
      <c r="D59" s="306">
        <v>65</v>
      </c>
      <c r="E59" s="306">
        <v>100</v>
      </c>
      <c r="F59" s="306">
        <v>20</v>
      </c>
      <c r="G59" s="307"/>
      <c r="H59" s="308" t="s">
        <v>2533</v>
      </c>
      <c r="I59" s="306">
        <v>10</v>
      </c>
    </row>
    <row r="60" spans="1:9" ht="14.25" x14ac:dyDescent="0.2">
      <c r="A60" s="298" t="s">
        <v>1976</v>
      </c>
      <c r="B60" s="319" t="s">
        <v>2500</v>
      </c>
      <c r="C60" s="300" t="s">
        <v>1807</v>
      </c>
      <c r="D60" s="301">
        <v>60</v>
      </c>
      <c r="E60" s="301">
        <v>100</v>
      </c>
      <c r="F60" s="301">
        <v>20</v>
      </c>
      <c r="G60" s="302"/>
      <c r="H60" s="303" t="s">
        <v>2534</v>
      </c>
      <c r="I60" s="301" t="s">
        <v>1808</v>
      </c>
    </row>
    <row r="61" spans="1:9" ht="14.25" x14ac:dyDescent="0.2">
      <c r="A61" s="304" t="s">
        <v>1977</v>
      </c>
      <c r="B61" s="319" t="s">
        <v>2500</v>
      </c>
      <c r="C61" s="300" t="s">
        <v>1798</v>
      </c>
      <c r="D61" s="306">
        <v>90</v>
      </c>
      <c r="E61" s="306">
        <v>100</v>
      </c>
      <c r="F61" s="306">
        <v>10</v>
      </c>
      <c r="G61" s="307"/>
      <c r="H61" s="308" t="s">
        <v>2470</v>
      </c>
      <c r="I61" s="306">
        <v>10</v>
      </c>
    </row>
    <row r="62" spans="1:9" ht="14.25" x14ac:dyDescent="0.2">
      <c r="A62" s="298" t="s">
        <v>1978</v>
      </c>
      <c r="B62" s="315" t="s">
        <v>2491</v>
      </c>
      <c r="C62" s="300" t="s">
        <v>1130</v>
      </c>
      <c r="D62" s="301" t="s">
        <v>1808</v>
      </c>
      <c r="E62" s="301" t="s">
        <v>1808</v>
      </c>
      <c r="F62" s="301">
        <v>20</v>
      </c>
      <c r="G62" s="301" t="s">
        <v>2535</v>
      </c>
      <c r="H62" s="303" t="s">
        <v>2536</v>
      </c>
      <c r="I62" s="301" t="s">
        <v>1808</v>
      </c>
    </row>
    <row r="63" spans="1:9" ht="14.25" x14ac:dyDescent="0.2">
      <c r="A63" s="304" t="s">
        <v>913</v>
      </c>
      <c r="B63" s="324" t="s">
        <v>2525</v>
      </c>
      <c r="C63" s="300" t="s">
        <v>1807</v>
      </c>
      <c r="D63" s="306">
        <v>60</v>
      </c>
      <c r="E63" s="306">
        <v>100</v>
      </c>
      <c r="F63" s="306">
        <v>20</v>
      </c>
      <c r="G63" s="306" t="s">
        <v>2537</v>
      </c>
      <c r="H63" s="308" t="s">
        <v>2538</v>
      </c>
      <c r="I63" s="306">
        <v>100</v>
      </c>
    </row>
    <row r="64" spans="1:9" ht="14.25" x14ac:dyDescent="0.2">
      <c r="A64" s="298" t="s">
        <v>1979</v>
      </c>
      <c r="B64" s="321" t="s">
        <v>2505</v>
      </c>
      <c r="C64" s="300" t="s">
        <v>1807</v>
      </c>
      <c r="D64" s="301">
        <v>40</v>
      </c>
      <c r="E64" s="301">
        <v>100</v>
      </c>
      <c r="F64" s="301">
        <v>30</v>
      </c>
      <c r="G64" s="302"/>
      <c r="H64" s="303" t="s">
        <v>2489</v>
      </c>
      <c r="I64" s="301" t="s">
        <v>1808</v>
      </c>
    </row>
    <row r="65" spans="1:9" ht="14.25" x14ac:dyDescent="0.2">
      <c r="A65" s="304" t="s">
        <v>1980</v>
      </c>
      <c r="B65" s="299" t="s">
        <v>2467</v>
      </c>
      <c r="C65" s="300" t="s">
        <v>1807</v>
      </c>
      <c r="D65" s="306">
        <v>25</v>
      </c>
      <c r="E65" s="306">
        <v>100</v>
      </c>
      <c r="F65" s="306">
        <v>30</v>
      </c>
      <c r="G65" s="307"/>
      <c r="H65" s="308" t="s">
        <v>2492</v>
      </c>
      <c r="I65" s="306" t="s">
        <v>1808</v>
      </c>
    </row>
    <row r="66" spans="1:9" ht="14.25" x14ac:dyDescent="0.2">
      <c r="A66" s="298" t="s">
        <v>1985</v>
      </c>
      <c r="B66" s="311" t="s">
        <v>2481</v>
      </c>
      <c r="C66" s="300" t="s">
        <v>1130</v>
      </c>
      <c r="D66" s="301" t="s">
        <v>1808</v>
      </c>
      <c r="E66" s="301" t="s">
        <v>1808</v>
      </c>
      <c r="F66" s="301">
        <v>20</v>
      </c>
      <c r="G66" s="301" t="s">
        <v>2539</v>
      </c>
      <c r="H66" s="303" t="s">
        <v>2540</v>
      </c>
      <c r="I66" s="301" t="s">
        <v>1808</v>
      </c>
    </row>
    <row r="67" spans="1:9" ht="14.25" x14ac:dyDescent="0.2">
      <c r="A67" s="304" t="s">
        <v>1986</v>
      </c>
      <c r="B67" s="310" t="s">
        <v>2475</v>
      </c>
      <c r="C67" s="300" t="s">
        <v>1130</v>
      </c>
      <c r="D67" s="306" t="s">
        <v>1808</v>
      </c>
      <c r="E67" s="306" t="s">
        <v>1808</v>
      </c>
      <c r="F67" s="306">
        <v>20</v>
      </c>
      <c r="G67" s="307"/>
      <c r="H67" s="308" t="s">
        <v>2541</v>
      </c>
      <c r="I67" s="306" t="s">
        <v>1808</v>
      </c>
    </row>
    <row r="68" spans="1:9" ht="14.25" x14ac:dyDescent="0.2">
      <c r="A68" s="298" t="s">
        <v>1987</v>
      </c>
      <c r="B68" s="310" t="s">
        <v>2475</v>
      </c>
      <c r="C68" s="300" t="s">
        <v>1130</v>
      </c>
      <c r="D68" s="301" t="s">
        <v>1808</v>
      </c>
      <c r="E68" s="301">
        <v>100</v>
      </c>
      <c r="F68" s="301">
        <v>20</v>
      </c>
      <c r="G68" s="302"/>
      <c r="H68" s="303" t="s">
        <v>2542</v>
      </c>
      <c r="I68" s="301" t="s">
        <v>1808</v>
      </c>
    </row>
    <row r="69" spans="1:9" ht="14.25" x14ac:dyDescent="0.2">
      <c r="A69" s="304" t="s">
        <v>1988</v>
      </c>
      <c r="B69" s="310" t="s">
        <v>2475</v>
      </c>
      <c r="C69" s="300" t="s">
        <v>1130</v>
      </c>
      <c r="D69" s="306" t="s">
        <v>1808</v>
      </c>
      <c r="E69" s="306" t="s">
        <v>1808</v>
      </c>
      <c r="F69" s="306">
        <v>40</v>
      </c>
      <c r="G69" s="307"/>
      <c r="H69" s="308" t="s">
        <v>2543</v>
      </c>
      <c r="I69" s="306" t="s">
        <v>1808</v>
      </c>
    </row>
    <row r="70" spans="1:9" ht="14.25" x14ac:dyDescent="0.2">
      <c r="A70" s="298" t="s">
        <v>1989</v>
      </c>
      <c r="B70" s="323" t="s">
        <v>2524</v>
      </c>
      <c r="C70" s="300" t="s">
        <v>1130</v>
      </c>
      <c r="D70" s="301" t="s">
        <v>1808</v>
      </c>
      <c r="E70" s="301" t="s">
        <v>1808</v>
      </c>
      <c r="F70" s="301">
        <v>20</v>
      </c>
      <c r="G70" s="302"/>
      <c r="H70" s="303" t="s">
        <v>2544</v>
      </c>
      <c r="I70" s="301" t="s">
        <v>1808</v>
      </c>
    </row>
    <row r="71" spans="1:9" ht="14.25" x14ac:dyDescent="0.2">
      <c r="A71" s="304" t="s">
        <v>1990</v>
      </c>
      <c r="B71" s="323" t="s">
        <v>2524</v>
      </c>
      <c r="C71" s="300" t="s">
        <v>1798</v>
      </c>
      <c r="D71" s="306">
        <v>50</v>
      </c>
      <c r="E71" s="306">
        <v>90</v>
      </c>
      <c r="F71" s="306">
        <v>10</v>
      </c>
      <c r="G71" s="306" t="s">
        <v>2545</v>
      </c>
      <c r="H71" s="308" t="s">
        <v>2546</v>
      </c>
      <c r="I71" s="306">
        <v>70</v>
      </c>
    </row>
    <row r="72" spans="1:9" ht="14.25" x14ac:dyDescent="0.2">
      <c r="A72" s="298" t="s">
        <v>2547</v>
      </c>
      <c r="B72" s="316" t="s">
        <v>2494</v>
      </c>
      <c r="C72" s="300" t="s">
        <v>1130</v>
      </c>
      <c r="D72" s="301" t="s">
        <v>1808</v>
      </c>
      <c r="E72" s="301">
        <v>100</v>
      </c>
      <c r="F72" s="301">
        <v>20</v>
      </c>
      <c r="G72" s="302"/>
      <c r="H72" s="303" t="s">
        <v>2548</v>
      </c>
      <c r="I72" s="301" t="s">
        <v>1808</v>
      </c>
    </row>
    <row r="73" spans="1:9" ht="14.25" x14ac:dyDescent="0.2">
      <c r="A73" s="304" t="s">
        <v>1991</v>
      </c>
      <c r="B73" s="309" t="s">
        <v>2473</v>
      </c>
      <c r="C73" s="300" t="s">
        <v>1798</v>
      </c>
      <c r="D73" s="306">
        <v>65</v>
      </c>
      <c r="E73" s="306">
        <v>100</v>
      </c>
      <c r="F73" s="306">
        <v>20</v>
      </c>
      <c r="G73" s="307"/>
      <c r="H73" s="308" t="s">
        <v>2549</v>
      </c>
      <c r="I73" s="306">
        <v>100</v>
      </c>
    </row>
    <row r="74" spans="1:9" ht="14.25" x14ac:dyDescent="0.2">
      <c r="A74" s="298" t="s">
        <v>1076</v>
      </c>
      <c r="B74" s="310" t="s">
        <v>2475</v>
      </c>
      <c r="C74" s="300" t="s">
        <v>1807</v>
      </c>
      <c r="D74" s="301">
        <v>70</v>
      </c>
      <c r="E74" s="301">
        <v>100</v>
      </c>
      <c r="F74" s="301">
        <v>20</v>
      </c>
      <c r="G74" s="302"/>
      <c r="H74" s="303" t="s">
        <v>2550</v>
      </c>
      <c r="I74" s="301" t="s">
        <v>1808</v>
      </c>
    </row>
    <row r="75" spans="1:9" ht="14.25" x14ac:dyDescent="0.2">
      <c r="A75" s="304" t="s">
        <v>1993</v>
      </c>
      <c r="B75" s="315" t="s">
        <v>2491</v>
      </c>
      <c r="C75" s="300" t="s">
        <v>1807</v>
      </c>
      <c r="D75" s="306">
        <v>60</v>
      </c>
      <c r="E75" s="306">
        <v>90</v>
      </c>
      <c r="F75" s="306">
        <v>10</v>
      </c>
      <c r="G75" s="307"/>
      <c r="H75" s="308" t="s">
        <v>2551</v>
      </c>
      <c r="I75" s="306" t="s">
        <v>1808</v>
      </c>
    </row>
    <row r="76" spans="1:9" ht="14.25" x14ac:dyDescent="0.2">
      <c r="A76" s="298" t="s">
        <v>1994</v>
      </c>
      <c r="B76" s="313" t="s">
        <v>2488</v>
      </c>
      <c r="C76" s="300" t="s">
        <v>1807</v>
      </c>
      <c r="D76" s="301">
        <v>35</v>
      </c>
      <c r="E76" s="301">
        <v>85</v>
      </c>
      <c r="F76" s="301">
        <v>10</v>
      </c>
      <c r="G76" s="302"/>
      <c r="H76" s="303" t="s">
        <v>2515</v>
      </c>
      <c r="I76" s="301" t="s">
        <v>1808</v>
      </c>
    </row>
    <row r="77" spans="1:9" ht="14.25" x14ac:dyDescent="0.2">
      <c r="A77" s="304" t="s">
        <v>1998</v>
      </c>
      <c r="B77" s="305" t="s">
        <v>2469</v>
      </c>
      <c r="C77" s="300" t="s">
        <v>1798</v>
      </c>
      <c r="D77" s="306">
        <v>50</v>
      </c>
      <c r="E77" s="306" t="s">
        <v>1808</v>
      </c>
      <c r="F77" s="306">
        <v>15</v>
      </c>
      <c r="G77" s="307"/>
      <c r="H77" s="308" t="s">
        <v>2552</v>
      </c>
      <c r="I77" s="306" t="s">
        <v>1808</v>
      </c>
    </row>
    <row r="78" spans="1:9" ht="14.25" x14ac:dyDescent="0.2">
      <c r="A78" s="298" t="s">
        <v>1999</v>
      </c>
      <c r="B78" s="315" t="s">
        <v>2491</v>
      </c>
      <c r="C78" s="300" t="s">
        <v>1807</v>
      </c>
      <c r="D78" s="301">
        <v>120</v>
      </c>
      <c r="E78" s="301">
        <v>100</v>
      </c>
      <c r="F78" s="301">
        <v>5</v>
      </c>
      <c r="G78" s="302"/>
      <c r="H78" s="303" t="s">
        <v>2553</v>
      </c>
      <c r="I78" s="301" t="s">
        <v>1808</v>
      </c>
    </row>
    <row r="79" spans="1:9" ht="14.25" x14ac:dyDescent="0.2">
      <c r="A79" s="304" t="s">
        <v>2000</v>
      </c>
      <c r="B79" s="305" t="s">
        <v>2469</v>
      </c>
      <c r="C79" s="300" t="s">
        <v>1130</v>
      </c>
      <c r="D79" s="306" t="s">
        <v>1808</v>
      </c>
      <c r="E79" s="306" t="s">
        <v>1808</v>
      </c>
      <c r="F79" s="306">
        <v>20</v>
      </c>
      <c r="G79" s="307"/>
      <c r="H79" s="308" t="s">
        <v>2554</v>
      </c>
      <c r="I79" s="306" t="s">
        <v>1808</v>
      </c>
    </row>
    <row r="80" spans="1:9" ht="14.25" x14ac:dyDescent="0.2">
      <c r="A80" s="298" t="s">
        <v>2001</v>
      </c>
      <c r="B80" s="310" t="s">
        <v>2475</v>
      </c>
      <c r="C80" s="300" t="s">
        <v>1807</v>
      </c>
      <c r="D80" s="301">
        <v>18</v>
      </c>
      <c r="E80" s="301">
        <v>85</v>
      </c>
      <c r="F80" s="301">
        <v>15</v>
      </c>
      <c r="G80" s="302"/>
      <c r="H80" s="303" t="s">
        <v>2492</v>
      </c>
      <c r="I80" s="301" t="s">
        <v>1808</v>
      </c>
    </row>
    <row r="81" spans="1:9" ht="14.25" x14ac:dyDescent="0.2">
      <c r="A81" s="304" t="s">
        <v>2002</v>
      </c>
      <c r="B81" s="310" t="s">
        <v>2475</v>
      </c>
      <c r="C81" s="300" t="s">
        <v>1130</v>
      </c>
      <c r="D81" s="306" t="s">
        <v>1808</v>
      </c>
      <c r="E81" s="306" t="s">
        <v>1808</v>
      </c>
      <c r="F81" s="306">
        <v>20</v>
      </c>
      <c r="G81" s="306" t="s">
        <v>2555</v>
      </c>
      <c r="H81" s="308" t="s">
        <v>2556</v>
      </c>
      <c r="I81" s="306" t="s">
        <v>1808</v>
      </c>
    </row>
    <row r="82" spans="1:9" ht="14.25" x14ac:dyDescent="0.2">
      <c r="A82" s="298" t="s">
        <v>2003</v>
      </c>
      <c r="B82" s="318" t="s">
        <v>2499</v>
      </c>
      <c r="C82" s="300" t="s">
        <v>1130</v>
      </c>
      <c r="D82" s="301" t="s">
        <v>1808</v>
      </c>
      <c r="E82" s="301">
        <v>100</v>
      </c>
      <c r="F82" s="301">
        <v>10</v>
      </c>
      <c r="G82" s="302"/>
      <c r="H82" s="303" t="s">
        <v>2549</v>
      </c>
      <c r="I82" s="301" t="s">
        <v>1808</v>
      </c>
    </row>
    <row r="83" spans="1:9" ht="14.25" x14ac:dyDescent="0.2">
      <c r="A83" s="304" t="s">
        <v>2004</v>
      </c>
      <c r="B83" s="311" t="s">
        <v>2481</v>
      </c>
      <c r="C83" s="300" t="s">
        <v>1798</v>
      </c>
      <c r="D83" s="306">
        <v>50</v>
      </c>
      <c r="E83" s="306">
        <v>100</v>
      </c>
      <c r="F83" s="306">
        <v>25</v>
      </c>
      <c r="G83" s="307"/>
      <c r="H83" s="308" t="s">
        <v>2557</v>
      </c>
      <c r="I83" s="306">
        <v>10</v>
      </c>
    </row>
    <row r="84" spans="1:9" ht="14.25" x14ac:dyDescent="0.2">
      <c r="A84" s="298" t="s">
        <v>2005</v>
      </c>
      <c r="B84" s="310" t="s">
        <v>2475</v>
      </c>
      <c r="C84" s="300" t="s">
        <v>1807</v>
      </c>
      <c r="D84" s="301">
        <v>10</v>
      </c>
      <c r="E84" s="301">
        <v>100</v>
      </c>
      <c r="F84" s="301">
        <v>35</v>
      </c>
      <c r="G84" s="302"/>
      <c r="H84" s="303" t="s">
        <v>2558</v>
      </c>
      <c r="I84" s="301">
        <v>10</v>
      </c>
    </row>
    <row r="85" spans="1:9" ht="14.25" x14ac:dyDescent="0.2">
      <c r="A85" s="304" t="s">
        <v>2006</v>
      </c>
      <c r="B85" s="310" t="s">
        <v>2475</v>
      </c>
      <c r="C85" s="300" t="s">
        <v>1130</v>
      </c>
      <c r="D85" s="306" t="s">
        <v>1808</v>
      </c>
      <c r="E85" s="306" t="s">
        <v>1808</v>
      </c>
      <c r="F85" s="306">
        <v>30</v>
      </c>
      <c r="G85" s="307"/>
      <c r="H85" s="308" t="s">
        <v>2559</v>
      </c>
      <c r="I85" s="306" t="s">
        <v>1808</v>
      </c>
    </row>
    <row r="86" spans="1:9" ht="14.25" x14ac:dyDescent="0.2">
      <c r="A86" s="298" t="s">
        <v>2007</v>
      </c>
      <c r="B86" s="310" t="s">
        <v>2475</v>
      </c>
      <c r="C86" s="300" t="s">
        <v>1130</v>
      </c>
      <c r="D86" s="301" t="s">
        <v>1808</v>
      </c>
      <c r="E86" s="301" t="s">
        <v>1808</v>
      </c>
      <c r="F86" s="301">
        <v>30</v>
      </c>
      <c r="G86" s="302"/>
      <c r="H86" s="303" t="s">
        <v>2560</v>
      </c>
      <c r="I86" s="301" t="s">
        <v>1808</v>
      </c>
    </row>
    <row r="87" spans="1:9" ht="14.25" x14ac:dyDescent="0.2">
      <c r="A87" s="304" t="s">
        <v>2008</v>
      </c>
      <c r="B87" s="310" t="s">
        <v>2475</v>
      </c>
      <c r="C87" s="300" t="s">
        <v>1130</v>
      </c>
      <c r="D87" s="306" t="s">
        <v>1808</v>
      </c>
      <c r="E87" s="306" t="s">
        <v>1808</v>
      </c>
      <c r="F87" s="306">
        <v>20</v>
      </c>
      <c r="G87" s="307"/>
      <c r="H87" s="308" t="s">
        <v>2561</v>
      </c>
      <c r="I87" s="306" t="s">
        <v>1808</v>
      </c>
    </row>
    <row r="88" spans="1:9" ht="14.25" x14ac:dyDescent="0.2">
      <c r="A88" s="298" t="s">
        <v>2010</v>
      </c>
      <c r="B88" s="311" t="s">
        <v>2481</v>
      </c>
      <c r="C88" s="300" t="s">
        <v>1130</v>
      </c>
      <c r="D88" s="301" t="s">
        <v>1808</v>
      </c>
      <c r="E88" s="301" t="s">
        <v>1808</v>
      </c>
      <c r="F88" s="301">
        <v>20</v>
      </c>
      <c r="G88" s="302"/>
      <c r="H88" s="303" t="s">
        <v>2562</v>
      </c>
      <c r="I88" s="301" t="s">
        <v>1808</v>
      </c>
    </row>
    <row r="89" spans="1:9" ht="14.25" x14ac:dyDescent="0.2">
      <c r="A89" s="304" t="s">
        <v>2011</v>
      </c>
      <c r="B89" s="299" t="s">
        <v>2467</v>
      </c>
      <c r="C89" s="300" t="s">
        <v>1130</v>
      </c>
      <c r="D89" s="306" t="s">
        <v>1808</v>
      </c>
      <c r="E89" s="306" t="s">
        <v>1808</v>
      </c>
      <c r="F89" s="306">
        <v>10</v>
      </c>
      <c r="G89" s="307"/>
      <c r="H89" s="308" t="s">
        <v>2563</v>
      </c>
      <c r="I89" s="306" t="s">
        <v>1808</v>
      </c>
    </row>
    <row r="90" spans="1:9" ht="14.25" x14ac:dyDescent="0.2">
      <c r="A90" s="298" t="s">
        <v>2012</v>
      </c>
      <c r="B90" s="299" t="s">
        <v>2467</v>
      </c>
      <c r="C90" s="300" t="s">
        <v>1130</v>
      </c>
      <c r="D90" s="301" t="s">
        <v>1808</v>
      </c>
      <c r="E90" s="301">
        <v>100</v>
      </c>
      <c r="F90" s="301">
        <v>40</v>
      </c>
      <c r="G90" s="302"/>
      <c r="H90" s="303" t="s">
        <v>2564</v>
      </c>
      <c r="I90" s="301" t="s">
        <v>1808</v>
      </c>
    </row>
    <row r="91" spans="1:9" ht="14.25" x14ac:dyDescent="0.2">
      <c r="A91" s="304" t="s">
        <v>2014</v>
      </c>
      <c r="B91" s="315" t="s">
        <v>2491</v>
      </c>
      <c r="C91" s="300" t="s">
        <v>1807</v>
      </c>
      <c r="D91" s="306" t="s">
        <v>1808</v>
      </c>
      <c r="E91" s="306">
        <v>100</v>
      </c>
      <c r="F91" s="306">
        <v>20</v>
      </c>
      <c r="G91" s="307"/>
      <c r="H91" s="308" t="s">
        <v>2565</v>
      </c>
      <c r="I91" s="306" t="s">
        <v>1808</v>
      </c>
    </row>
    <row r="92" spans="1:9" ht="14.25" x14ac:dyDescent="0.2">
      <c r="A92" s="298" t="s">
        <v>2015</v>
      </c>
      <c r="B92" s="310" t="s">
        <v>2475</v>
      </c>
      <c r="C92" s="300" t="s">
        <v>1807</v>
      </c>
      <c r="D92" s="301">
        <v>60</v>
      </c>
      <c r="E92" s="301">
        <v>100</v>
      </c>
      <c r="F92" s="301">
        <v>25</v>
      </c>
      <c r="G92" s="302"/>
      <c r="H92" s="303" t="s">
        <v>2566</v>
      </c>
      <c r="I92" s="301" t="s">
        <v>1808</v>
      </c>
    </row>
    <row r="93" spans="1:9" ht="14.25" x14ac:dyDescent="0.2">
      <c r="A93" s="304" t="s">
        <v>2018</v>
      </c>
      <c r="B93" s="313" t="s">
        <v>2488</v>
      </c>
      <c r="C93" s="300" t="s">
        <v>1807</v>
      </c>
      <c r="D93" s="306">
        <v>100</v>
      </c>
      <c r="E93" s="306">
        <v>90</v>
      </c>
      <c r="F93" s="306">
        <v>10</v>
      </c>
      <c r="G93" s="307"/>
      <c r="H93" s="308" t="s">
        <v>2479</v>
      </c>
      <c r="I93" s="306" t="s">
        <v>1808</v>
      </c>
    </row>
    <row r="94" spans="1:9" ht="14.25" x14ac:dyDescent="0.2">
      <c r="A94" s="298" t="s">
        <v>2021</v>
      </c>
      <c r="B94" s="316" t="s">
        <v>2494</v>
      </c>
      <c r="C94" s="300" t="s">
        <v>1130</v>
      </c>
      <c r="D94" s="301" t="s">
        <v>1808</v>
      </c>
      <c r="E94" s="301" t="s">
        <v>1808</v>
      </c>
      <c r="F94" s="301">
        <v>10</v>
      </c>
      <c r="G94" s="302"/>
      <c r="H94" s="303" t="s">
        <v>2567</v>
      </c>
      <c r="I94" s="301" t="s">
        <v>1808</v>
      </c>
    </row>
    <row r="95" spans="1:9" ht="14.25" x14ac:dyDescent="0.2">
      <c r="A95" s="304" t="s">
        <v>2022</v>
      </c>
      <c r="B95" s="315" t="s">
        <v>2491</v>
      </c>
      <c r="C95" s="300" t="s">
        <v>1807</v>
      </c>
      <c r="D95" s="306">
        <v>100</v>
      </c>
      <c r="E95" s="306">
        <v>80</v>
      </c>
      <c r="F95" s="306">
        <v>5</v>
      </c>
      <c r="G95" s="307"/>
      <c r="H95" s="308" t="s">
        <v>2479</v>
      </c>
      <c r="I95" s="306" t="s">
        <v>1808</v>
      </c>
    </row>
    <row r="96" spans="1:9" ht="14.25" x14ac:dyDescent="0.2">
      <c r="A96" s="298" t="s">
        <v>2023</v>
      </c>
      <c r="B96" s="305" t="s">
        <v>2469</v>
      </c>
      <c r="C96" s="300" t="s">
        <v>1807</v>
      </c>
      <c r="D96" s="301">
        <v>70</v>
      </c>
      <c r="E96" s="301">
        <v>100</v>
      </c>
      <c r="F96" s="301">
        <v>20</v>
      </c>
      <c r="G96" s="302"/>
      <c r="H96" s="303" t="s">
        <v>2568</v>
      </c>
      <c r="I96" s="301">
        <v>10</v>
      </c>
    </row>
    <row r="97" spans="1:9" ht="14.25" x14ac:dyDescent="0.2">
      <c r="A97" s="304" t="s">
        <v>991</v>
      </c>
      <c r="B97" s="317" t="s">
        <v>2497</v>
      </c>
      <c r="C97" s="300" t="s">
        <v>1807</v>
      </c>
      <c r="D97" s="306">
        <v>80</v>
      </c>
      <c r="E97" s="306">
        <v>100</v>
      </c>
      <c r="F97" s="306">
        <v>15</v>
      </c>
      <c r="G97" s="307"/>
      <c r="H97" s="308" t="s">
        <v>2569</v>
      </c>
      <c r="I97" s="306">
        <v>20</v>
      </c>
    </row>
    <row r="98" spans="1:9" ht="14.25" x14ac:dyDescent="0.2">
      <c r="A98" s="298" t="s">
        <v>2024</v>
      </c>
      <c r="B98" s="310" t="s">
        <v>2475</v>
      </c>
      <c r="C98" s="300" t="s">
        <v>1807</v>
      </c>
      <c r="D98" s="301">
        <v>75</v>
      </c>
      <c r="E98" s="301">
        <v>95</v>
      </c>
      <c r="F98" s="301">
        <v>10</v>
      </c>
      <c r="G98" s="302"/>
      <c r="H98" s="303" t="s">
        <v>2569</v>
      </c>
      <c r="I98" s="301">
        <v>50</v>
      </c>
    </row>
    <row r="99" spans="1:9" ht="14.25" x14ac:dyDescent="0.2">
      <c r="A99" s="304" t="s">
        <v>2025</v>
      </c>
      <c r="B99" s="310" t="s">
        <v>2475</v>
      </c>
      <c r="C99" s="300" t="s">
        <v>1807</v>
      </c>
      <c r="D99" s="306" t="s">
        <v>1808</v>
      </c>
      <c r="E99" s="306">
        <v>100</v>
      </c>
      <c r="F99" s="306">
        <v>5</v>
      </c>
      <c r="G99" s="307"/>
      <c r="H99" s="308" t="s">
        <v>2570</v>
      </c>
      <c r="I99" s="306" t="s">
        <v>1808</v>
      </c>
    </row>
    <row r="100" spans="1:9" ht="14.25" x14ac:dyDescent="0.2">
      <c r="A100" s="298" t="s">
        <v>2571</v>
      </c>
      <c r="B100" s="318" t="s">
        <v>2499</v>
      </c>
      <c r="C100" s="300" t="s">
        <v>1130</v>
      </c>
      <c r="D100" s="301" t="s">
        <v>1808</v>
      </c>
      <c r="E100" s="301" t="s">
        <v>1808</v>
      </c>
      <c r="F100" s="301">
        <v>10</v>
      </c>
      <c r="G100" s="302"/>
      <c r="H100" s="303" t="s">
        <v>2572</v>
      </c>
      <c r="I100" s="301" t="s">
        <v>1808</v>
      </c>
    </row>
    <row r="101" spans="1:9" ht="14.25" x14ac:dyDescent="0.2">
      <c r="A101" s="304" t="s">
        <v>957</v>
      </c>
      <c r="B101" s="310" t="s">
        <v>2475</v>
      </c>
      <c r="C101" s="300" t="s">
        <v>1807</v>
      </c>
      <c r="D101" s="306">
        <v>50</v>
      </c>
      <c r="E101" s="306">
        <v>95</v>
      </c>
      <c r="F101" s="306">
        <v>30</v>
      </c>
      <c r="G101" s="306" t="s">
        <v>2573</v>
      </c>
      <c r="H101" s="314"/>
      <c r="I101" s="306" t="s">
        <v>1808</v>
      </c>
    </row>
    <row r="102" spans="1:9" ht="14.25" x14ac:dyDescent="0.2">
      <c r="A102" s="298" t="s">
        <v>877</v>
      </c>
      <c r="B102" s="317" t="s">
        <v>2497</v>
      </c>
      <c r="C102" s="300" t="s">
        <v>1798</v>
      </c>
      <c r="D102" s="325">
        <v>80</v>
      </c>
      <c r="E102" s="325">
        <v>100</v>
      </c>
      <c r="F102" s="325">
        <v>15</v>
      </c>
      <c r="G102" s="325" t="s">
        <v>2574</v>
      </c>
      <c r="H102" s="303" t="s">
        <v>2483</v>
      </c>
      <c r="I102" s="325">
        <v>20</v>
      </c>
    </row>
    <row r="103" spans="1:9" ht="14.25" x14ac:dyDescent="0.2">
      <c r="A103" s="304" t="s">
        <v>876</v>
      </c>
      <c r="B103" s="317" t="s">
        <v>2497</v>
      </c>
      <c r="C103" s="300" t="s">
        <v>1130</v>
      </c>
      <c r="D103" s="326" t="s">
        <v>1808</v>
      </c>
      <c r="E103" s="326">
        <v>80</v>
      </c>
      <c r="F103" s="326">
        <v>10</v>
      </c>
      <c r="G103" s="327"/>
      <c r="H103" s="308" t="s">
        <v>2575</v>
      </c>
      <c r="I103" s="326" t="s">
        <v>1808</v>
      </c>
    </row>
    <row r="104" spans="1:9" ht="14.25" x14ac:dyDescent="0.2">
      <c r="A104" s="298" t="s">
        <v>883</v>
      </c>
      <c r="B104" s="316" t="s">
        <v>2494</v>
      </c>
      <c r="C104" s="300" t="s">
        <v>1798</v>
      </c>
      <c r="D104" s="325">
        <v>80</v>
      </c>
      <c r="E104" s="325">
        <v>100</v>
      </c>
      <c r="F104" s="325">
        <v>10</v>
      </c>
      <c r="G104" s="325" t="s">
        <v>2576</v>
      </c>
      <c r="H104" s="303" t="s">
        <v>2577</v>
      </c>
      <c r="I104" s="325" t="s">
        <v>1808</v>
      </c>
    </row>
    <row r="105" spans="1:9" ht="14.25" x14ac:dyDescent="0.2">
      <c r="A105" s="304" t="s">
        <v>2026</v>
      </c>
      <c r="B105" s="319" t="s">
        <v>2500</v>
      </c>
      <c r="C105" s="300" t="s">
        <v>1130</v>
      </c>
      <c r="D105" s="326" t="s">
        <v>1808</v>
      </c>
      <c r="E105" s="326" t="s">
        <v>1808</v>
      </c>
      <c r="F105" s="326">
        <v>10</v>
      </c>
      <c r="G105" s="327"/>
      <c r="H105" s="308" t="s">
        <v>2562</v>
      </c>
      <c r="I105" s="326" t="s">
        <v>1808</v>
      </c>
    </row>
    <row r="106" spans="1:9" ht="14.25" x14ac:dyDescent="0.2">
      <c r="A106" s="298" t="s">
        <v>2027</v>
      </c>
      <c r="B106" s="310" t="s">
        <v>2475</v>
      </c>
      <c r="C106" s="300" t="s">
        <v>1130</v>
      </c>
      <c r="D106" s="325" t="s">
        <v>1808</v>
      </c>
      <c r="E106" s="325" t="s">
        <v>1808</v>
      </c>
      <c r="F106" s="325">
        <v>40</v>
      </c>
      <c r="G106" s="328"/>
      <c r="H106" s="303" t="s">
        <v>2578</v>
      </c>
      <c r="I106" s="325" t="s">
        <v>1808</v>
      </c>
    </row>
    <row r="107" spans="1:9" ht="14.25" x14ac:dyDescent="0.2">
      <c r="A107" s="304" t="s">
        <v>2028</v>
      </c>
      <c r="B107" s="309" t="s">
        <v>2473</v>
      </c>
      <c r="C107" s="300" t="s">
        <v>1130</v>
      </c>
      <c r="D107" s="326" t="s">
        <v>1808</v>
      </c>
      <c r="E107" s="326" t="s">
        <v>1808</v>
      </c>
      <c r="F107" s="326">
        <v>15</v>
      </c>
      <c r="G107" s="327"/>
      <c r="H107" s="308" t="s">
        <v>2579</v>
      </c>
      <c r="I107" s="326" t="s">
        <v>1808</v>
      </c>
    </row>
    <row r="108" spans="1:9" ht="14.25" x14ac:dyDescent="0.2">
      <c r="A108" s="298" t="s">
        <v>1154</v>
      </c>
      <c r="B108" s="318" t="s">
        <v>2499</v>
      </c>
      <c r="C108" s="300" t="s">
        <v>1130</v>
      </c>
      <c r="D108" s="325" t="s">
        <v>1808</v>
      </c>
      <c r="E108" s="325" t="s">
        <v>1808</v>
      </c>
      <c r="F108" s="325">
        <v>5</v>
      </c>
      <c r="G108" s="328"/>
      <c r="H108" s="303" t="s">
        <v>2580</v>
      </c>
      <c r="I108" s="325" t="s">
        <v>1808</v>
      </c>
    </row>
    <row r="109" spans="1:9" ht="14.25" x14ac:dyDescent="0.2">
      <c r="A109" s="304" t="s">
        <v>2029</v>
      </c>
      <c r="B109" s="315" t="s">
        <v>2491</v>
      </c>
      <c r="C109" s="300" t="s">
        <v>1130</v>
      </c>
      <c r="D109" s="326" t="s">
        <v>1808</v>
      </c>
      <c r="E109" s="326" t="s">
        <v>1808</v>
      </c>
      <c r="F109" s="326">
        <v>5</v>
      </c>
      <c r="G109" s="327"/>
      <c r="H109" s="308" t="s">
        <v>2581</v>
      </c>
      <c r="I109" s="326" t="s">
        <v>1808</v>
      </c>
    </row>
    <row r="110" spans="1:9" ht="14.25" x14ac:dyDescent="0.2">
      <c r="A110" s="298" t="s">
        <v>881</v>
      </c>
      <c r="B110" s="312" t="s">
        <v>2486</v>
      </c>
      <c r="C110" s="300" t="s">
        <v>1807</v>
      </c>
      <c r="D110" s="325">
        <v>100</v>
      </c>
      <c r="E110" s="325">
        <v>95</v>
      </c>
      <c r="F110" s="325">
        <v>5</v>
      </c>
      <c r="G110" s="328"/>
      <c r="H110" s="303" t="s">
        <v>2582</v>
      </c>
      <c r="I110" s="325">
        <v>50</v>
      </c>
    </row>
    <row r="111" spans="1:9" ht="14.25" x14ac:dyDescent="0.2">
      <c r="A111" s="304" t="s">
        <v>972</v>
      </c>
      <c r="B111" s="324" t="s">
        <v>2525</v>
      </c>
      <c r="C111" s="300" t="s">
        <v>1807</v>
      </c>
      <c r="D111" s="326">
        <v>80</v>
      </c>
      <c r="E111" s="326">
        <v>100</v>
      </c>
      <c r="F111" s="326">
        <v>10</v>
      </c>
      <c r="G111" s="326" t="s">
        <v>2583</v>
      </c>
      <c r="H111" s="308" t="s">
        <v>2584</v>
      </c>
      <c r="I111" s="326" t="s">
        <v>1808</v>
      </c>
    </row>
    <row r="112" spans="1:9" ht="14.25" x14ac:dyDescent="0.2">
      <c r="A112" s="298" t="s">
        <v>1151</v>
      </c>
      <c r="B112" s="310" t="s">
        <v>2475</v>
      </c>
      <c r="C112" s="300" t="s">
        <v>1130</v>
      </c>
      <c r="D112" s="325" t="s">
        <v>1808</v>
      </c>
      <c r="E112" s="325">
        <v>100</v>
      </c>
      <c r="F112" s="325">
        <v>20</v>
      </c>
      <c r="G112" s="328"/>
      <c r="H112" s="303" t="s">
        <v>2585</v>
      </c>
      <c r="I112" s="325" t="s">
        <v>1808</v>
      </c>
    </row>
    <row r="113" spans="1:9" ht="14.25" x14ac:dyDescent="0.2">
      <c r="A113" s="304" t="s">
        <v>2031</v>
      </c>
      <c r="B113" s="316" t="s">
        <v>2494</v>
      </c>
      <c r="C113" s="300" t="s">
        <v>1798</v>
      </c>
      <c r="D113" s="326">
        <v>40</v>
      </c>
      <c r="E113" s="326" t="s">
        <v>2477</v>
      </c>
      <c r="F113" s="326">
        <v>15</v>
      </c>
      <c r="G113" s="327"/>
      <c r="H113" s="308" t="s">
        <v>2478</v>
      </c>
      <c r="I113" s="326" t="s">
        <v>1808</v>
      </c>
    </row>
    <row r="114" spans="1:9" ht="14.25" x14ac:dyDescent="0.2">
      <c r="A114" s="298" t="s">
        <v>2032</v>
      </c>
      <c r="B114" s="323" t="s">
        <v>2524</v>
      </c>
      <c r="C114" s="300" t="s">
        <v>1798</v>
      </c>
      <c r="D114" s="325">
        <v>80</v>
      </c>
      <c r="E114" s="325">
        <v>100</v>
      </c>
      <c r="F114" s="325">
        <v>15</v>
      </c>
      <c r="G114" s="328"/>
      <c r="H114" s="303" t="s">
        <v>2523</v>
      </c>
      <c r="I114" s="325">
        <v>30</v>
      </c>
    </row>
    <row r="115" spans="1:9" ht="14.25" x14ac:dyDescent="0.2">
      <c r="A115" s="304" t="s">
        <v>971</v>
      </c>
      <c r="B115" s="313" t="s">
        <v>2488</v>
      </c>
      <c r="C115" s="300" t="s">
        <v>1807</v>
      </c>
      <c r="D115" s="326">
        <v>80</v>
      </c>
      <c r="E115" s="326">
        <v>100</v>
      </c>
      <c r="F115" s="326">
        <v>10</v>
      </c>
      <c r="G115" s="326" t="s">
        <v>2586</v>
      </c>
      <c r="H115" s="308" t="s">
        <v>2587</v>
      </c>
      <c r="I115" s="326" t="s">
        <v>1808</v>
      </c>
    </row>
    <row r="116" spans="1:9" ht="14.25" x14ac:dyDescent="0.2">
      <c r="A116" s="298" t="s">
        <v>2033</v>
      </c>
      <c r="B116" s="310" t="s">
        <v>2475</v>
      </c>
      <c r="C116" s="300" t="s">
        <v>1807</v>
      </c>
      <c r="D116" s="325">
        <v>70</v>
      </c>
      <c r="E116" s="325">
        <v>100</v>
      </c>
      <c r="F116" s="325">
        <v>10</v>
      </c>
      <c r="G116" s="328"/>
      <c r="H116" s="303" t="s">
        <v>2557</v>
      </c>
      <c r="I116" s="325">
        <v>20</v>
      </c>
    </row>
    <row r="117" spans="1:9" ht="14.25" x14ac:dyDescent="0.2">
      <c r="A117" s="304" t="s">
        <v>2034</v>
      </c>
      <c r="B117" s="321" t="s">
        <v>2505</v>
      </c>
      <c r="C117" s="300" t="s">
        <v>1798</v>
      </c>
      <c r="D117" s="326">
        <v>140</v>
      </c>
      <c r="E117" s="326">
        <v>100</v>
      </c>
      <c r="F117" s="326">
        <v>5</v>
      </c>
      <c r="G117" s="327"/>
      <c r="H117" s="308" t="s">
        <v>2588</v>
      </c>
      <c r="I117" s="326" t="s">
        <v>1808</v>
      </c>
    </row>
    <row r="118" spans="1:9" ht="14.25" x14ac:dyDescent="0.2">
      <c r="A118" s="298" t="s">
        <v>2036</v>
      </c>
      <c r="B118" s="310" t="s">
        <v>2475</v>
      </c>
      <c r="C118" s="300" t="s">
        <v>1807</v>
      </c>
      <c r="D118" s="325">
        <v>35</v>
      </c>
      <c r="E118" s="325">
        <v>90</v>
      </c>
      <c r="F118" s="325">
        <v>10</v>
      </c>
      <c r="G118" s="328"/>
      <c r="H118" s="303" t="s">
        <v>2526</v>
      </c>
      <c r="I118" s="325" t="s">
        <v>1808</v>
      </c>
    </row>
    <row r="119" spans="1:9" ht="14.25" x14ac:dyDescent="0.2">
      <c r="A119" s="304" t="s">
        <v>2037</v>
      </c>
      <c r="B119" s="315" t="s">
        <v>2491</v>
      </c>
      <c r="C119" s="300" t="s">
        <v>1807</v>
      </c>
      <c r="D119" s="326">
        <v>30</v>
      </c>
      <c r="E119" s="326">
        <v>100</v>
      </c>
      <c r="F119" s="326">
        <v>30</v>
      </c>
      <c r="G119" s="327"/>
      <c r="H119" s="308" t="s">
        <v>2526</v>
      </c>
      <c r="I119" s="326" t="s">
        <v>1808</v>
      </c>
    </row>
    <row r="120" spans="1:9" ht="14.25" x14ac:dyDescent="0.2">
      <c r="A120" s="298" t="s">
        <v>2038</v>
      </c>
      <c r="B120" s="310" t="s">
        <v>2475</v>
      </c>
      <c r="C120" s="300" t="s">
        <v>1807</v>
      </c>
      <c r="D120" s="325">
        <v>15</v>
      </c>
      <c r="E120" s="325">
        <v>85</v>
      </c>
      <c r="F120" s="325">
        <v>10</v>
      </c>
      <c r="G120" s="328"/>
      <c r="H120" s="303" t="s">
        <v>2492</v>
      </c>
      <c r="I120" s="325" t="s">
        <v>1808</v>
      </c>
    </row>
    <row r="121" spans="1:9" ht="14.25" x14ac:dyDescent="0.2">
      <c r="A121" s="304" t="s">
        <v>2039</v>
      </c>
      <c r="B121" s="310" t="s">
        <v>2475</v>
      </c>
      <c r="C121" s="300" t="s">
        <v>1130</v>
      </c>
      <c r="D121" s="326" t="s">
        <v>1808</v>
      </c>
      <c r="E121" s="326" t="s">
        <v>1808</v>
      </c>
      <c r="F121" s="326">
        <v>15</v>
      </c>
      <c r="G121" s="326" t="s">
        <v>2589</v>
      </c>
      <c r="H121" s="308" t="s">
        <v>2590</v>
      </c>
      <c r="I121" s="326" t="s">
        <v>1808</v>
      </c>
    </row>
    <row r="122" spans="1:9" ht="14.25" x14ac:dyDescent="0.2">
      <c r="A122" s="298" t="s">
        <v>2040</v>
      </c>
      <c r="B122" s="310" t="s">
        <v>2475</v>
      </c>
      <c r="C122" s="300" t="s">
        <v>1807</v>
      </c>
      <c r="D122" s="325">
        <v>120</v>
      </c>
      <c r="E122" s="325">
        <v>100</v>
      </c>
      <c r="F122" s="325">
        <v>15</v>
      </c>
      <c r="G122" s="328"/>
      <c r="H122" s="303" t="s">
        <v>2529</v>
      </c>
      <c r="I122" s="325" t="s">
        <v>1808</v>
      </c>
    </row>
    <row r="123" spans="1:9" ht="14.25" x14ac:dyDescent="0.2">
      <c r="A123" s="304" t="s">
        <v>1111</v>
      </c>
      <c r="B123" s="329" t="s">
        <v>2591</v>
      </c>
      <c r="C123" s="300" t="s">
        <v>1798</v>
      </c>
      <c r="D123" s="326">
        <v>130</v>
      </c>
      <c r="E123" s="326">
        <v>90</v>
      </c>
      <c r="F123" s="326">
        <v>5</v>
      </c>
      <c r="G123" s="327"/>
      <c r="H123" s="308" t="s">
        <v>2592</v>
      </c>
      <c r="I123" s="326" t="s">
        <v>1808</v>
      </c>
    </row>
    <row r="124" spans="1:9" ht="14.25" x14ac:dyDescent="0.2">
      <c r="A124" s="298" t="s">
        <v>964</v>
      </c>
      <c r="B124" s="309" t="s">
        <v>2473</v>
      </c>
      <c r="C124" s="300" t="s">
        <v>1807</v>
      </c>
      <c r="D124" s="325">
        <v>120</v>
      </c>
      <c r="E124" s="325">
        <v>100</v>
      </c>
      <c r="F124" s="325">
        <v>5</v>
      </c>
      <c r="G124" s="328"/>
      <c r="H124" s="303" t="s">
        <v>2553</v>
      </c>
      <c r="I124" s="325" t="s">
        <v>1808</v>
      </c>
    </row>
    <row r="125" spans="1:9" ht="14.25" x14ac:dyDescent="0.2">
      <c r="A125" s="304" t="s">
        <v>927</v>
      </c>
      <c r="B125" s="329" t="s">
        <v>2591</v>
      </c>
      <c r="C125" s="300" t="s">
        <v>1798</v>
      </c>
      <c r="D125" s="326">
        <v>60</v>
      </c>
      <c r="E125" s="326">
        <v>100</v>
      </c>
      <c r="F125" s="326">
        <v>20</v>
      </c>
      <c r="G125" s="327"/>
      <c r="H125" s="308" t="s">
        <v>2523</v>
      </c>
      <c r="I125" s="326">
        <v>30</v>
      </c>
    </row>
    <row r="126" spans="1:9" ht="14.25" x14ac:dyDescent="0.2">
      <c r="A126" s="298" t="s">
        <v>869</v>
      </c>
      <c r="B126" s="329" t="s">
        <v>2591</v>
      </c>
      <c r="C126" s="300" t="s">
        <v>1807</v>
      </c>
      <c r="D126" s="325">
        <v>80</v>
      </c>
      <c r="E126" s="325">
        <v>100</v>
      </c>
      <c r="F126" s="325">
        <v>15</v>
      </c>
      <c r="G126" s="325" t="s">
        <v>2593</v>
      </c>
      <c r="H126" s="330"/>
      <c r="I126" s="325" t="s">
        <v>1808</v>
      </c>
    </row>
    <row r="127" spans="1:9" ht="14.25" x14ac:dyDescent="0.2">
      <c r="A127" s="304" t="s">
        <v>872</v>
      </c>
      <c r="B127" s="329" t="s">
        <v>2591</v>
      </c>
      <c r="C127" s="300" t="s">
        <v>1130</v>
      </c>
      <c r="D127" s="326" t="s">
        <v>1808</v>
      </c>
      <c r="E127" s="326" t="s">
        <v>1808</v>
      </c>
      <c r="F127" s="326">
        <v>20</v>
      </c>
      <c r="G127" s="327"/>
      <c r="H127" s="308" t="s">
        <v>2594</v>
      </c>
      <c r="I127" s="326" t="s">
        <v>1808</v>
      </c>
    </row>
    <row r="128" spans="1:9" ht="14.25" x14ac:dyDescent="0.2">
      <c r="A128" s="298" t="s">
        <v>932</v>
      </c>
      <c r="B128" s="329" t="s">
        <v>2591</v>
      </c>
      <c r="C128" s="300" t="s">
        <v>1798</v>
      </c>
      <c r="D128" s="325">
        <v>85</v>
      </c>
      <c r="E128" s="325">
        <v>100</v>
      </c>
      <c r="F128" s="325">
        <v>10</v>
      </c>
      <c r="G128" s="328"/>
      <c r="H128" s="330"/>
      <c r="I128" s="325" t="s">
        <v>1808</v>
      </c>
    </row>
    <row r="129" spans="1:9" ht="14.25" x14ac:dyDescent="0.2">
      <c r="A129" s="304" t="s">
        <v>2044</v>
      </c>
      <c r="B129" s="329" t="s">
        <v>2591</v>
      </c>
      <c r="C129" s="300" t="s">
        <v>1798</v>
      </c>
      <c r="D129" s="326" t="s">
        <v>1808</v>
      </c>
      <c r="E129" s="326">
        <v>100</v>
      </c>
      <c r="F129" s="326">
        <v>10</v>
      </c>
      <c r="G129" s="327"/>
      <c r="H129" s="308" t="s">
        <v>2595</v>
      </c>
      <c r="I129" s="326" t="s">
        <v>1808</v>
      </c>
    </row>
    <row r="130" spans="1:9" ht="14.25" x14ac:dyDescent="0.2">
      <c r="A130" s="298" t="s">
        <v>2046</v>
      </c>
      <c r="B130" s="329" t="s">
        <v>2591</v>
      </c>
      <c r="C130" s="300" t="s">
        <v>1807</v>
      </c>
      <c r="D130" s="325">
        <v>100</v>
      </c>
      <c r="E130" s="325">
        <v>75</v>
      </c>
      <c r="F130" s="325">
        <v>10</v>
      </c>
      <c r="G130" s="328"/>
      <c r="H130" s="303" t="s">
        <v>2483</v>
      </c>
      <c r="I130" s="325">
        <v>20</v>
      </c>
    </row>
    <row r="131" spans="1:9" ht="14.25" x14ac:dyDescent="0.2">
      <c r="A131" s="304" t="s">
        <v>2047</v>
      </c>
      <c r="B131" s="329" t="s">
        <v>2591</v>
      </c>
      <c r="C131" s="300" t="s">
        <v>1807</v>
      </c>
      <c r="D131" s="326">
        <v>60</v>
      </c>
      <c r="E131" s="326">
        <v>90</v>
      </c>
      <c r="F131" s="326">
        <v>10</v>
      </c>
      <c r="G131" s="326" t="s">
        <v>2596</v>
      </c>
      <c r="H131" s="308" t="s">
        <v>2551</v>
      </c>
      <c r="I131" s="326" t="s">
        <v>1808</v>
      </c>
    </row>
    <row r="132" spans="1:9" ht="14.25" x14ac:dyDescent="0.2">
      <c r="A132" s="298" t="s">
        <v>2048</v>
      </c>
      <c r="B132" s="315" t="s">
        <v>2491</v>
      </c>
      <c r="C132" s="300" t="s">
        <v>1807</v>
      </c>
      <c r="D132" s="325">
        <v>75</v>
      </c>
      <c r="E132" s="325">
        <v>100</v>
      </c>
      <c r="F132" s="325">
        <v>10</v>
      </c>
      <c r="G132" s="328"/>
      <c r="H132" s="303" t="s">
        <v>2468</v>
      </c>
      <c r="I132" s="325" t="s">
        <v>1808</v>
      </c>
    </row>
    <row r="133" spans="1:9" ht="14.25" x14ac:dyDescent="0.2">
      <c r="A133" s="304" t="s">
        <v>962</v>
      </c>
      <c r="B133" s="316" t="s">
        <v>2494</v>
      </c>
      <c r="C133" s="300" t="s">
        <v>1798</v>
      </c>
      <c r="D133" s="326">
        <v>50</v>
      </c>
      <c r="E133" s="326">
        <v>100</v>
      </c>
      <c r="F133" s="326">
        <v>10</v>
      </c>
      <c r="G133" s="327"/>
      <c r="H133" s="308" t="s">
        <v>2597</v>
      </c>
      <c r="I133" s="326" t="s">
        <v>1808</v>
      </c>
    </row>
    <row r="134" spans="1:9" ht="14.25" x14ac:dyDescent="0.2">
      <c r="A134" s="298" t="s">
        <v>878</v>
      </c>
      <c r="B134" s="311" t="s">
        <v>2481</v>
      </c>
      <c r="C134" s="300" t="s">
        <v>1798</v>
      </c>
      <c r="D134" s="325">
        <v>100</v>
      </c>
      <c r="E134" s="325">
        <v>100</v>
      </c>
      <c r="F134" s="325">
        <v>15</v>
      </c>
      <c r="G134" s="325" t="s">
        <v>2598</v>
      </c>
      <c r="H134" s="303" t="s">
        <v>2599</v>
      </c>
      <c r="I134" s="325" t="s">
        <v>1808</v>
      </c>
    </row>
    <row r="135" spans="1:9" ht="14.25" x14ac:dyDescent="0.2">
      <c r="A135" s="304" t="s">
        <v>2051</v>
      </c>
      <c r="B135" s="309" t="s">
        <v>2473</v>
      </c>
      <c r="C135" s="300" t="s">
        <v>1807</v>
      </c>
      <c r="D135" s="326">
        <v>80</v>
      </c>
      <c r="E135" s="326">
        <v>100</v>
      </c>
      <c r="F135" s="326">
        <v>20</v>
      </c>
      <c r="G135" s="327"/>
      <c r="H135" s="314"/>
      <c r="I135" s="326" t="s">
        <v>1808</v>
      </c>
    </row>
    <row r="136" spans="1:9" ht="14.25" x14ac:dyDescent="0.2">
      <c r="A136" s="298" t="s">
        <v>2052</v>
      </c>
      <c r="B136" s="324" t="s">
        <v>2525</v>
      </c>
      <c r="C136" s="300" t="s">
        <v>1807</v>
      </c>
      <c r="D136" s="325">
        <v>80</v>
      </c>
      <c r="E136" s="325">
        <v>95</v>
      </c>
      <c r="F136" s="325">
        <v>10</v>
      </c>
      <c r="G136" s="328"/>
      <c r="H136" s="303" t="s">
        <v>2479</v>
      </c>
      <c r="I136" s="325" t="s">
        <v>1808</v>
      </c>
    </row>
    <row r="137" spans="1:9" ht="14.25" x14ac:dyDescent="0.2">
      <c r="A137" s="304" t="s">
        <v>2053</v>
      </c>
      <c r="B137" s="329" t="s">
        <v>2591</v>
      </c>
      <c r="C137" s="300" t="s">
        <v>1807</v>
      </c>
      <c r="D137" s="326">
        <v>40</v>
      </c>
      <c r="E137" s="326">
        <v>90</v>
      </c>
      <c r="F137" s="326">
        <v>15</v>
      </c>
      <c r="G137" s="327"/>
      <c r="H137" s="308" t="s">
        <v>2526</v>
      </c>
      <c r="I137" s="326" t="s">
        <v>1808</v>
      </c>
    </row>
    <row r="138" spans="1:9" ht="14.25" x14ac:dyDescent="0.2">
      <c r="A138" s="298" t="s">
        <v>2054</v>
      </c>
      <c r="B138" s="315" t="s">
        <v>2491</v>
      </c>
      <c r="C138" s="300" t="s">
        <v>1807</v>
      </c>
      <c r="D138" s="325">
        <v>100</v>
      </c>
      <c r="E138" s="325">
        <v>50</v>
      </c>
      <c r="F138" s="325">
        <v>5</v>
      </c>
      <c r="G138" s="328"/>
      <c r="H138" s="303" t="s">
        <v>2549</v>
      </c>
      <c r="I138" s="325">
        <v>100</v>
      </c>
    </row>
    <row r="139" spans="1:9" ht="14.25" x14ac:dyDescent="0.2">
      <c r="A139" s="304" t="s">
        <v>2055</v>
      </c>
      <c r="B139" s="324" t="s">
        <v>2525</v>
      </c>
      <c r="C139" s="300" t="s">
        <v>1798</v>
      </c>
      <c r="D139" s="326">
        <v>90</v>
      </c>
      <c r="E139" s="326">
        <v>100</v>
      </c>
      <c r="F139" s="326">
        <v>10</v>
      </c>
      <c r="G139" s="327"/>
      <c r="H139" s="308" t="s">
        <v>2470</v>
      </c>
      <c r="I139" s="326">
        <v>10</v>
      </c>
    </row>
    <row r="140" spans="1:9" ht="14.25" x14ac:dyDescent="0.2">
      <c r="A140" s="298" t="s">
        <v>870</v>
      </c>
      <c r="B140" s="324" t="s">
        <v>2525</v>
      </c>
      <c r="C140" s="300" t="s">
        <v>1807</v>
      </c>
      <c r="D140" s="325">
        <v>100</v>
      </c>
      <c r="E140" s="325">
        <v>100</v>
      </c>
      <c r="F140" s="325">
        <v>10</v>
      </c>
      <c r="G140" s="325" t="s">
        <v>2600</v>
      </c>
      <c r="H140" s="303" t="s">
        <v>2601</v>
      </c>
      <c r="I140" s="325" t="s">
        <v>1808</v>
      </c>
    </row>
    <row r="141" spans="1:9" ht="14.25" x14ac:dyDescent="0.2">
      <c r="A141" s="304" t="s">
        <v>977</v>
      </c>
      <c r="B141" s="310" t="s">
        <v>2475</v>
      </c>
      <c r="C141" s="300" t="s">
        <v>1798</v>
      </c>
      <c r="D141" s="326">
        <v>40</v>
      </c>
      <c r="E141" s="326">
        <v>100</v>
      </c>
      <c r="F141" s="326">
        <v>15</v>
      </c>
      <c r="G141" s="326" t="s">
        <v>2602</v>
      </c>
      <c r="H141" s="308" t="s">
        <v>2603</v>
      </c>
      <c r="I141" s="326" t="s">
        <v>1808</v>
      </c>
    </row>
    <row r="142" spans="1:9" ht="14.25" x14ac:dyDescent="0.2">
      <c r="A142" s="298" t="s">
        <v>2056</v>
      </c>
      <c r="B142" s="323" t="s">
        <v>2524</v>
      </c>
      <c r="C142" s="300" t="s">
        <v>1130</v>
      </c>
      <c r="D142" s="325" t="s">
        <v>1808</v>
      </c>
      <c r="E142" s="325">
        <v>100</v>
      </c>
      <c r="F142" s="325">
        <v>15</v>
      </c>
      <c r="G142" s="328"/>
      <c r="H142" s="303" t="s">
        <v>2604</v>
      </c>
      <c r="I142" s="325" t="s">
        <v>1808</v>
      </c>
    </row>
    <row r="143" spans="1:9" ht="14.25" x14ac:dyDescent="0.2">
      <c r="A143" s="304" t="s">
        <v>2057</v>
      </c>
      <c r="B143" s="310" t="s">
        <v>2475</v>
      </c>
      <c r="C143" s="300" t="s">
        <v>1807</v>
      </c>
      <c r="D143" s="326">
        <v>100</v>
      </c>
      <c r="E143" s="326">
        <v>75</v>
      </c>
      <c r="F143" s="326">
        <v>10</v>
      </c>
      <c r="G143" s="327"/>
      <c r="H143" s="314"/>
      <c r="I143" s="326" t="s">
        <v>1808</v>
      </c>
    </row>
    <row r="144" spans="1:9" ht="14.25" x14ac:dyDescent="0.2">
      <c r="A144" s="298" t="s">
        <v>2058</v>
      </c>
      <c r="B144" s="323" t="s">
        <v>2524</v>
      </c>
      <c r="C144" s="300" t="s">
        <v>1130</v>
      </c>
      <c r="D144" s="325" t="s">
        <v>1808</v>
      </c>
      <c r="E144" s="325" t="s">
        <v>1808</v>
      </c>
      <c r="F144" s="325">
        <v>10</v>
      </c>
      <c r="G144" s="328"/>
      <c r="H144" s="303" t="s">
        <v>2605</v>
      </c>
      <c r="I144" s="325" t="s">
        <v>1808</v>
      </c>
    </row>
    <row r="145" spans="1:9" ht="14.25" x14ac:dyDescent="0.2">
      <c r="A145" s="304" t="s">
        <v>2059</v>
      </c>
      <c r="B145" s="323" t="s">
        <v>2524</v>
      </c>
      <c r="C145" s="300" t="s">
        <v>1130</v>
      </c>
      <c r="D145" s="326" t="s">
        <v>1808</v>
      </c>
      <c r="E145" s="326" t="s">
        <v>1808</v>
      </c>
      <c r="F145" s="326">
        <v>20</v>
      </c>
      <c r="G145" s="327"/>
      <c r="H145" s="308" t="s">
        <v>2606</v>
      </c>
      <c r="I145" s="326" t="s">
        <v>1808</v>
      </c>
    </row>
    <row r="146" spans="1:9" ht="14.25" x14ac:dyDescent="0.2">
      <c r="A146" s="298" t="s">
        <v>2607</v>
      </c>
      <c r="B146" s="323" t="s">
        <v>2524</v>
      </c>
      <c r="C146" s="300" t="s">
        <v>1798</v>
      </c>
      <c r="D146" s="325" t="s">
        <v>1808</v>
      </c>
      <c r="E146" s="325">
        <v>100</v>
      </c>
      <c r="F146" s="325">
        <v>10</v>
      </c>
      <c r="G146" s="328"/>
      <c r="H146" s="303" t="s">
        <v>2608</v>
      </c>
      <c r="I146" s="325" t="s">
        <v>1808</v>
      </c>
    </row>
    <row r="147" spans="1:9" ht="14.25" x14ac:dyDescent="0.2">
      <c r="A147" s="304" t="s">
        <v>2061</v>
      </c>
      <c r="B147" s="323" t="s">
        <v>2524</v>
      </c>
      <c r="C147" s="300" t="s">
        <v>1798</v>
      </c>
      <c r="D147" s="326">
        <v>55</v>
      </c>
      <c r="E147" s="326">
        <v>95</v>
      </c>
      <c r="F147" s="326">
        <v>15</v>
      </c>
      <c r="G147" s="327"/>
      <c r="H147" s="308" t="s">
        <v>2538</v>
      </c>
      <c r="I147" s="326">
        <v>100</v>
      </c>
    </row>
    <row r="148" spans="1:9" ht="14.25" x14ac:dyDescent="0.2">
      <c r="A148" s="298" t="s">
        <v>2062</v>
      </c>
      <c r="B148" s="317" t="s">
        <v>2497</v>
      </c>
      <c r="C148" s="300" t="s">
        <v>1130</v>
      </c>
      <c r="D148" s="325" t="s">
        <v>1808</v>
      </c>
      <c r="E148" s="325">
        <v>100</v>
      </c>
      <c r="F148" s="325">
        <v>15</v>
      </c>
      <c r="G148" s="325" t="s">
        <v>2609</v>
      </c>
      <c r="H148" s="303" t="s">
        <v>2610</v>
      </c>
      <c r="I148" s="325" t="s">
        <v>1808</v>
      </c>
    </row>
    <row r="149" spans="1:9" ht="14.25" x14ac:dyDescent="0.2">
      <c r="A149" s="304" t="s">
        <v>2063</v>
      </c>
      <c r="B149" s="322" t="s">
        <v>2516</v>
      </c>
      <c r="C149" s="300" t="s">
        <v>1798</v>
      </c>
      <c r="D149" s="326">
        <v>40</v>
      </c>
      <c r="E149" s="326">
        <v>100</v>
      </c>
      <c r="F149" s="326">
        <v>25</v>
      </c>
      <c r="G149" s="327"/>
      <c r="H149" s="308" t="s">
        <v>2522</v>
      </c>
      <c r="I149" s="326">
        <v>10</v>
      </c>
    </row>
    <row r="150" spans="1:9" ht="14.25" x14ac:dyDescent="0.2">
      <c r="A150" s="298" t="s">
        <v>2064</v>
      </c>
      <c r="B150" s="310" t="s">
        <v>2475</v>
      </c>
      <c r="C150" s="300" t="s">
        <v>1130</v>
      </c>
      <c r="D150" s="325" t="s">
        <v>1808</v>
      </c>
      <c r="E150" s="325">
        <v>100</v>
      </c>
      <c r="F150" s="325">
        <v>5</v>
      </c>
      <c r="G150" s="328"/>
      <c r="H150" s="303" t="s">
        <v>2611</v>
      </c>
      <c r="I150" s="325" t="s">
        <v>1808</v>
      </c>
    </row>
    <row r="151" spans="1:9" ht="14.25" x14ac:dyDescent="0.2">
      <c r="A151" s="304" t="s">
        <v>2065</v>
      </c>
      <c r="B151" s="310" t="s">
        <v>2475</v>
      </c>
      <c r="C151" s="300" t="s">
        <v>1807</v>
      </c>
      <c r="D151" s="326" t="s">
        <v>1808</v>
      </c>
      <c r="E151" s="326">
        <v>100</v>
      </c>
      <c r="F151" s="326">
        <v>5</v>
      </c>
      <c r="G151" s="327"/>
      <c r="H151" s="308" t="s">
        <v>2612</v>
      </c>
      <c r="I151" s="326" t="s">
        <v>1808</v>
      </c>
    </row>
    <row r="152" spans="1:9" ht="14.25" x14ac:dyDescent="0.2">
      <c r="A152" s="298" t="s">
        <v>2066</v>
      </c>
      <c r="B152" s="310" t="s">
        <v>2475</v>
      </c>
      <c r="C152" s="300" t="s">
        <v>1130</v>
      </c>
      <c r="D152" s="325" t="s">
        <v>1808</v>
      </c>
      <c r="E152" s="325" t="s">
        <v>1808</v>
      </c>
      <c r="F152" s="325">
        <v>10</v>
      </c>
      <c r="G152" s="328"/>
      <c r="H152" s="303" t="s">
        <v>2613</v>
      </c>
      <c r="I152" s="325" t="s">
        <v>1808</v>
      </c>
    </row>
    <row r="153" spans="1:9" ht="14.25" x14ac:dyDescent="0.2">
      <c r="A153" s="304" t="s">
        <v>2614</v>
      </c>
      <c r="B153" s="299" t="s">
        <v>2467</v>
      </c>
      <c r="C153" s="300" t="s">
        <v>1798</v>
      </c>
      <c r="D153" s="326">
        <v>90</v>
      </c>
      <c r="E153" s="326">
        <v>100</v>
      </c>
      <c r="F153" s="326">
        <v>10</v>
      </c>
      <c r="G153" s="326" t="s">
        <v>2615</v>
      </c>
      <c r="H153" s="308" t="s">
        <v>2470</v>
      </c>
      <c r="I153" s="326">
        <v>10</v>
      </c>
    </row>
    <row r="154" spans="1:9" ht="14.25" x14ac:dyDescent="0.2">
      <c r="A154" s="298" t="s">
        <v>2069</v>
      </c>
      <c r="B154" s="310" t="s">
        <v>2475</v>
      </c>
      <c r="C154" s="300" t="s">
        <v>1130</v>
      </c>
      <c r="D154" s="325" t="s">
        <v>1808</v>
      </c>
      <c r="E154" s="325">
        <v>100</v>
      </c>
      <c r="F154" s="325">
        <v>15</v>
      </c>
      <c r="G154" s="328"/>
      <c r="H154" s="303" t="s">
        <v>2616</v>
      </c>
      <c r="I154" s="325" t="s">
        <v>1808</v>
      </c>
    </row>
    <row r="155" spans="1:9" ht="14.25" x14ac:dyDescent="0.2">
      <c r="A155" s="304" t="s">
        <v>2070</v>
      </c>
      <c r="B155" s="322" t="s">
        <v>2516</v>
      </c>
      <c r="C155" s="300" t="s">
        <v>1798</v>
      </c>
      <c r="D155" s="326">
        <v>150</v>
      </c>
      <c r="E155" s="326">
        <v>100</v>
      </c>
      <c r="F155" s="326">
        <v>5</v>
      </c>
      <c r="G155" s="327"/>
      <c r="H155" s="308" t="s">
        <v>2617</v>
      </c>
      <c r="I155" s="326" t="s">
        <v>1808</v>
      </c>
    </row>
    <row r="156" spans="1:9" ht="14.25" x14ac:dyDescent="0.2">
      <c r="A156" s="298" t="s">
        <v>2071</v>
      </c>
      <c r="B156" s="310" t="s">
        <v>2475</v>
      </c>
      <c r="C156" s="300" t="s">
        <v>1807</v>
      </c>
      <c r="D156" s="325">
        <v>250</v>
      </c>
      <c r="E156" s="325">
        <v>100</v>
      </c>
      <c r="F156" s="325">
        <v>5</v>
      </c>
      <c r="G156" s="325" t="s">
        <v>2618</v>
      </c>
      <c r="H156" s="303" t="s">
        <v>2619</v>
      </c>
      <c r="I156" s="325" t="s">
        <v>1808</v>
      </c>
    </row>
    <row r="157" spans="1:9" ht="14.25" x14ac:dyDescent="0.2">
      <c r="A157" s="304" t="s">
        <v>856</v>
      </c>
      <c r="B157" s="311" t="s">
        <v>2481</v>
      </c>
      <c r="C157" s="300" t="s">
        <v>1798</v>
      </c>
      <c r="D157" s="326">
        <v>80</v>
      </c>
      <c r="E157" s="326">
        <v>100</v>
      </c>
      <c r="F157" s="326">
        <v>20</v>
      </c>
      <c r="G157" s="327"/>
      <c r="H157" s="308" t="s">
        <v>2483</v>
      </c>
      <c r="I157" s="326">
        <v>10</v>
      </c>
    </row>
    <row r="158" spans="1:9" ht="14.25" x14ac:dyDescent="0.2">
      <c r="A158" s="298" t="s">
        <v>965</v>
      </c>
      <c r="B158" s="310" t="s">
        <v>2475</v>
      </c>
      <c r="C158" s="300" t="s">
        <v>1807</v>
      </c>
      <c r="D158" s="325">
        <v>80</v>
      </c>
      <c r="E158" s="325">
        <v>100</v>
      </c>
      <c r="F158" s="325">
        <v>5</v>
      </c>
      <c r="G158" s="328"/>
      <c r="H158" s="303" t="s">
        <v>2489</v>
      </c>
      <c r="I158" s="325" t="s">
        <v>1808</v>
      </c>
    </row>
    <row r="159" spans="1:9" ht="14.25" x14ac:dyDescent="0.2">
      <c r="A159" s="304" t="s">
        <v>2073</v>
      </c>
      <c r="B159" s="310" t="s">
        <v>2475</v>
      </c>
      <c r="C159" s="300" t="s">
        <v>1807</v>
      </c>
      <c r="D159" s="326">
        <v>70</v>
      </c>
      <c r="E159" s="326">
        <v>100</v>
      </c>
      <c r="F159" s="326">
        <v>20</v>
      </c>
      <c r="G159" s="326" t="s">
        <v>2620</v>
      </c>
      <c r="H159" s="308" t="s">
        <v>2621</v>
      </c>
      <c r="I159" s="326" t="s">
        <v>1808</v>
      </c>
    </row>
    <row r="160" spans="1:9" ht="14.25" x14ac:dyDescent="0.2">
      <c r="A160" s="298" t="s">
        <v>2074</v>
      </c>
      <c r="B160" s="316" t="s">
        <v>2494</v>
      </c>
      <c r="C160" s="300" t="s">
        <v>1130</v>
      </c>
      <c r="D160" s="325" t="s">
        <v>1808</v>
      </c>
      <c r="E160" s="325" t="s">
        <v>1808</v>
      </c>
      <c r="F160" s="325">
        <v>10</v>
      </c>
      <c r="G160" s="328"/>
      <c r="H160" s="303" t="s">
        <v>2622</v>
      </c>
      <c r="I160" s="325" t="s">
        <v>1808</v>
      </c>
    </row>
    <row r="161" spans="1:9" ht="14.25" x14ac:dyDescent="0.2">
      <c r="A161" s="304" t="s">
        <v>2075</v>
      </c>
      <c r="B161" s="316" t="s">
        <v>2494</v>
      </c>
      <c r="C161" s="300" t="s">
        <v>1798</v>
      </c>
      <c r="D161" s="326">
        <v>40</v>
      </c>
      <c r="E161" s="326">
        <v>100</v>
      </c>
      <c r="F161" s="326">
        <v>30</v>
      </c>
      <c r="G161" s="327"/>
      <c r="H161" s="314"/>
      <c r="I161" s="326" t="s">
        <v>1808</v>
      </c>
    </row>
    <row r="162" spans="1:9" ht="14.25" x14ac:dyDescent="0.2">
      <c r="A162" s="298" t="s">
        <v>2076</v>
      </c>
      <c r="B162" s="310" t="s">
        <v>2475</v>
      </c>
      <c r="C162" s="300" t="s">
        <v>1807</v>
      </c>
      <c r="D162" s="325">
        <v>40</v>
      </c>
      <c r="E162" s="325">
        <v>100</v>
      </c>
      <c r="F162" s="325">
        <v>10</v>
      </c>
      <c r="G162" s="328"/>
      <c r="H162" s="303" t="s">
        <v>2623</v>
      </c>
      <c r="I162" s="325">
        <v>100</v>
      </c>
    </row>
    <row r="163" spans="1:9" ht="14.25" x14ac:dyDescent="0.2">
      <c r="A163" s="304" t="s">
        <v>2077</v>
      </c>
      <c r="B163" s="317" t="s">
        <v>2497</v>
      </c>
      <c r="C163" s="300" t="s">
        <v>1130</v>
      </c>
      <c r="D163" s="326" t="s">
        <v>1808</v>
      </c>
      <c r="E163" s="326">
        <v>100</v>
      </c>
      <c r="F163" s="326">
        <v>20</v>
      </c>
      <c r="G163" s="327"/>
      <c r="H163" s="308" t="s">
        <v>2472</v>
      </c>
      <c r="I163" s="326" t="s">
        <v>1808</v>
      </c>
    </row>
    <row r="164" spans="1:9" ht="14.25" x14ac:dyDescent="0.2">
      <c r="A164" s="298" t="s">
        <v>846</v>
      </c>
      <c r="B164" s="310" t="s">
        <v>2475</v>
      </c>
      <c r="C164" s="300" t="s">
        <v>1807</v>
      </c>
      <c r="D164" s="325">
        <v>40</v>
      </c>
      <c r="E164" s="325">
        <v>100</v>
      </c>
      <c r="F164" s="325">
        <v>40</v>
      </c>
      <c r="G164" s="325" t="s">
        <v>2624</v>
      </c>
      <c r="H164" s="303" t="s">
        <v>2625</v>
      </c>
      <c r="I164" s="325" t="s">
        <v>1808</v>
      </c>
    </row>
    <row r="165" spans="1:9" ht="14.25" x14ac:dyDescent="0.2">
      <c r="A165" s="304" t="s">
        <v>2078</v>
      </c>
      <c r="B165" s="309" t="s">
        <v>2473</v>
      </c>
      <c r="C165" s="300" t="s">
        <v>1130</v>
      </c>
      <c r="D165" s="326" t="s">
        <v>1808</v>
      </c>
      <c r="E165" s="326">
        <v>100</v>
      </c>
      <c r="F165" s="326">
        <v>15</v>
      </c>
      <c r="G165" s="327"/>
      <c r="H165" s="308" t="s">
        <v>2548</v>
      </c>
      <c r="I165" s="326" t="s">
        <v>1808</v>
      </c>
    </row>
    <row r="166" spans="1:9" ht="14.25" x14ac:dyDescent="0.2">
      <c r="A166" s="298" t="s">
        <v>2079</v>
      </c>
      <c r="B166" s="310" t="s">
        <v>2475</v>
      </c>
      <c r="C166" s="300" t="s">
        <v>1807</v>
      </c>
      <c r="D166" s="325">
        <v>30</v>
      </c>
      <c r="E166" s="325">
        <v>100</v>
      </c>
      <c r="F166" s="325">
        <v>10</v>
      </c>
      <c r="G166" s="328"/>
      <c r="H166" s="303" t="s">
        <v>2626</v>
      </c>
      <c r="I166" s="325" t="s">
        <v>1808</v>
      </c>
    </row>
    <row r="167" spans="1:9" ht="14.25" x14ac:dyDescent="0.2">
      <c r="A167" s="304" t="s">
        <v>2081</v>
      </c>
      <c r="B167" s="317" t="s">
        <v>2497</v>
      </c>
      <c r="C167" s="300" t="s">
        <v>1807</v>
      </c>
      <c r="D167" s="326">
        <v>60</v>
      </c>
      <c r="E167" s="326" t="s">
        <v>2477</v>
      </c>
      <c r="F167" s="326">
        <v>20</v>
      </c>
      <c r="G167" s="327"/>
      <c r="H167" s="308" t="s">
        <v>2478</v>
      </c>
      <c r="I167" s="326" t="s">
        <v>1808</v>
      </c>
    </row>
    <row r="168" spans="1:9" ht="14.25" x14ac:dyDescent="0.2">
      <c r="A168" s="298" t="s">
        <v>2082</v>
      </c>
      <c r="B168" s="319" t="s">
        <v>2500</v>
      </c>
      <c r="C168" s="300" t="s">
        <v>1807</v>
      </c>
      <c r="D168" s="325">
        <v>30</v>
      </c>
      <c r="E168" s="325">
        <v>100</v>
      </c>
      <c r="F168" s="325">
        <v>25</v>
      </c>
      <c r="G168" s="328"/>
      <c r="H168" s="303" t="s">
        <v>2627</v>
      </c>
      <c r="I168" s="325" t="s">
        <v>1808</v>
      </c>
    </row>
    <row r="169" spans="1:9" ht="14.25" x14ac:dyDescent="0.2">
      <c r="A169" s="304" t="s">
        <v>2083</v>
      </c>
      <c r="B169" s="322" t="s">
        <v>2516</v>
      </c>
      <c r="C169" s="300" t="s">
        <v>1798</v>
      </c>
      <c r="D169" s="326">
        <v>80</v>
      </c>
      <c r="E169" s="326">
        <v>100</v>
      </c>
      <c r="F169" s="326">
        <v>10</v>
      </c>
      <c r="G169" s="327"/>
      <c r="H169" s="308" t="s">
        <v>2546</v>
      </c>
      <c r="I169" s="326">
        <v>50</v>
      </c>
    </row>
    <row r="170" spans="1:9" ht="14.25" x14ac:dyDescent="0.2">
      <c r="A170" s="298" t="s">
        <v>2084</v>
      </c>
      <c r="B170" s="315" t="s">
        <v>2491</v>
      </c>
      <c r="C170" s="300" t="s">
        <v>1798</v>
      </c>
      <c r="D170" s="325" t="s">
        <v>1808</v>
      </c>
      <c r="E170" s="325">
        <v>100</v>
      </c>
      <c r="F170" s="325">
        <v>5</v>
      </c>
      <c r="G170" s="328"/>
      <c r="H170" s="303" t="s">
        <v>2628</v>
      </c>
      <c r="I170" s="325" t="s">
        <v>1808</v>
      </c>
    </row>
    <row r="171" spans="1:9" ht="14.25" x14ac:dyDescent="0.2">
      <c r="A171" s="304" t="s">
        <v>1110</v>
      </c>
      <c r="B171" s="322" t="s">
        <v>2516</v>
      </c>
      <c r="C171" s="300" t="s">
        <v>1798</v>
      </c>
      <c r="D171" s="326">
        <v>110</v>
      </c>
      <c r="E171" s="326">
        <v>85</v>
      </c>
      <c r="F171" s="326">
        <v>5</v>
      </c>
      <c r="G171" s="326" t="s">
        <v>2629</v>
      </c>
      <c r="H171" s="308" t="s">
        <v>2522</v>
      </c>
      <c r="I171" s="326">
        <v>10</v>
      </c>
    </row>
    <row r="172" spans="1:9" ht="14.25" x14ac:dyDescent="0.2">
      <c r="A172" s="298" t="s">
        <v>2086</v>
      </c>
      <c r="B172" s="322" t="s">
        <v>2516</v>
      </c>
      <c r="C172" s="300" t="s">
        <v>1807</v>
      </c>
      <c r="D172" s="325">
        <v>65</v>
      </c>
      <c r="E172" s="325">
        <v>95</v>
      </c>
      <c r="F172" s="325">
        <v>15</v>
      </c>
      <c r="G172" s="328"/>
      <c r="H172" s="303" t="s">
        <v>2630</v>
      </c>
      <c r="I172" s="325">
        <v>10</v>
      </c>
    </row>
    <row r="173" spans="1:9" ht="14.25" x14ac:dyDescent="0.2">
      <c r="A173" s="304" t="s">
        <v>2087</v>
      </c>
      <c r="B173" s="322" t="s">
        <v>2516</v>
      </c>
      <c r="C173" s="300" t="s">
        <v>1798</v>
      </c>
      <c r="D173" s="326">
        <v>80</v>
      </c>
      <c r="E173" s="326">
        <v>100</v>
      </c>
      <c r="F173" s="326">
        <v>10</v>
      </c>
      <c r="G173" s="327"/>
      <c r="H173" s="308" t="s">
        <v>2631</v>
      </c>
      <c r="I173" s="326" t="s">
        <v>1808</v>
      </c>
    </row>
    <row r="174" spans="1:9" ht="14.25" x14ac:dyDescent="0.2">
      <c r="A174" s="298" t="s">
        <v>871</v>
      </c>
      <c r="B174" s="322" t="s">
        <v>2516</v>
      </c>
      <c r="C174" s="300" t="s">
        <v>1807</v>
      </c>
      <c r="D174" s="325">
        <v>75</v>
      </c>
      <c r="E174" s="325">
        <v>100</v>
      </c>
      <c r="F174" s="325">
        <v>15</v>
      </c>
      <c r="G174" s="328"/>
      <c r="H174" s="303" t="s">
        <v>2522</v>
      </c>
      <c r="I174" s="325">
        <v>10</v>
      </c>
    </row>
    <row r="175" spans="1:9" ht="14.25" x14ac:dyDescent="0.2">
      <c r="A175" s="304" t="s">
        <v>2088</v>
      </c>
      <c r="B175" s="322" t="s">
        <v>2516</v>
      </c>
      <c r="C175" s="300" t="s">
        <v>1798</v>
      </c>
      <c r="D175" s="326">
        <v>35</v>
      </c>
      <c r="E175" s="326">
        <v>85</v>
      </c>
      <c r="F175" s="326">
        <v>15</v>
      </c>
      <c r="G175" s="327"/>
      <c r="H175" s="308" t="s">
        <v>2515</v>
      </c>
      <c r="I175" s="326" t="s">
        <v>1808</v>
      </c>
    </row>
    <row r="176" spans="1:9" ht="14.25" x14ac:dyDescent="0.2">
      <c r="A176" s="298" t="s">
        <v>2090</v>
      </c>
      <c r="B176" s="324" t="s">
        <v>2525</v>
      </c>
      <c r="C176" s="300" t="s">
        <v>1807</v>
      </c>
      <c r="D176" s="325" t="s">
        <v>1808</v>
      </c>
      <c r="E176" s="325" t="s">
        <v>1808</v>
      </c>
      <c r="F176" s="325">
        <v>5</v>
      </c>
      <c r="G176" s="328"/>
      <c r="H176" s="303" t="s">
        <v>2632</v>
      </c>
      <c r="I176" s="325" t="s">
        <v>1808</v>
      </c>
    </row>
    <row r="177" spans="1:9" ht="14.25" x14ac:dyDescent="0.2">
      <c r="A177" s="304" t="s">
        <v>2091</v>
      </c>
      <c r="B177" s="310" t="s">
        <v>2475</v>
      </c>
      <c r="C177" s="300" t="s">
        <v>1807</v>
      </c>
      <c r="D177" s="326" t="s">
        <v>1808</v>
      </c>
      <c r="E177" s="326">
        <v>100</v>
      </c>
      <c r="F177" s="326">
        <v>15</v>
      </c>
      <c r="G177" s="327"/>
      <c r="H177" s="308" t="s">
        <v>2633</v>
      </c>
      <c r="I177" s="326" t="s">
        <v>1808</v>
      </c>
    </row>
    <row r="178" spans="1:9" ht="14.25" x14ac:dyDescent="0.2">
      <c r="A178" s="298" t="s">
        <v>2092</v>
      </c>
      <c r="B178" s="322" t="s">
        <v>2516</v>
      </c>
      <c r="C178" s="300" t="s">
        <v>1798</v>
      </c>
      <c r="D178" s="325">
        <v>70</v>
      </c>
      <c r="E178" s="325">
        <v>100</v>
      </c>
      <c r="F178" s="325">
        <v>15</v>
      </c>
      <c r="G178" s="328"/>
      <c r="H178" s="303" t="s">
        <v>2634</v>
      </c>
      <c r="I178" s="325" t="s">
        <v>1808</v>
      </c>
    </row>
    <row r="179" spans="1:9" ht="14.25" x14ac:dyDescent="0.2">
      <c r="A179" s="304" t="s">
        <v>980</v>
      </c>
      <c r="B179" s="322" t="s">
        <v>2516</v>
      </c>
      <c r="C179" s="300" t="s">
        <v>1807</v>
      </c>
      <c r="D179" s="326">
        <v>50</v>
      </c>
      <c r="E179" s="326">
        <v>100</v>
      </c>
      <c r="F179" s="326">
        <v>20</v>
      </c>
      <c r="G179" s="326" t="s">
        <v>2635</v>
      </c>
      <c r="H179" s="308" t="s">
        <v>2636</v>
      </c>
      <c r="I179" s="326">
        <v>100</v>
      </c>
    </row>
    <row r="180" spans="1:9" ht="14.25" x14ac:dyDescent="0.2">
      <c r="A180" s="298" t="s">
        <v>2093</v>
      </c>
      <c r="B180" s="322" t="s">
        <v>2516</v>
      </c>
      <c r="C180" s="300" t="s">
        <v>1807</v>
      </c>
      <c r="D180" s="325">
        <v>60</v>
      </c>
      <c r="E180" s="325">
        <v>100</v>
      </c>
      <c r="F180" s="325">
        <v>25</v>
      </c>
      <c r="G180" s="328"/>
      <c r="H180" s="303" t="s">
        <v>2522</v>
      </c>
      <c r="I180" s="325">
        <v>10</v>
      </c>
    </row>
    <row r="181" spans="1:9" ht="14.25" x14ac:dyDescent="0.2">
      <c r="A181" s="304" t="s">
        <v>951</v>
      </c>
      <c r="B181" s="322" t="s">
        <v>2516</v>
      </c>
      <c r="C181" s="300" t="s">
        <v>1798</v>
      </c>
      <c r="D181" s="326">
        <v>90</v>
      </c>
      <c r="E181" s="326">
        <v>100</v>
      </c>
      <c r="F181" s="326">
        <v>15</v>
      </c>
      <c r="G181" s="326" t="s">
        <v>2637</v>
      </c>
      <c r="H181" s="308" t="s">
        <v>2522</v>
      </c>
      <c r="I181" s="326">
        <v>10</v>
      </c>
    </row>
    <row r="182" spans="1:9" ht="14.25" x14ac:dyDescent="0.2">
      <c r="A182" s="298" t="s">
        <v>2094</v>
      </c>
      <c r="B182" s="322" t="s">
        <v>2516</v>
      </c>
      <c r="C182" s="300" t="s">
        <v>1807</v>
      </c>
      <c r="D182" s="325">
        <v>120</v>
      </c>
      <c r="E182" s="325">
        <v>100</v>
      </c>
      <c r="F182" s="325">
        <v>15</v>
      </c>
      <c r="G182" s="328"/>
      <c r="H182" s="303" t="s">
        <v>2638</v>
      </c>
      <c r="I182" s="325">
        <v>10</v>
      </c>
    </row>
    <row r="183" spans="1:9" ht="14.25" x14ac:dyDescent="0.2">
      <c r="A183" s="304" t="s">
        <v>976</v>
      </c>
      <c r="B183" s="310" t="s">
        <v>2475</v>
      </c>
      <c r="C183" s="300" t="s">
        <v>1130</v>
      </c>
      <c r="D183" s="326" t="s">
        <v>1808</v>
      </c>
      <c r="E183" s="326">
        <v>100</v>
      </c>
      <c r="F183" s="326">
        <v>20</v>
      </c>
      <c r="G183" s="326" t="s">
        <v>1928</v>
      </c>
      <c r="H183" s="308" t="s">
        <v>2639</v>
      </c>
      <c r="I183" s="326" t="s">
        <v>1808</v>
      </c>
    </row>
    <row r="184" spans="1:9" ht="14.25" x14ac:dyDescent="0.2">
      <c r="A184" s="298" t="s">
        <v>1127</v>
      </c>
      <c r="B184" s="321" t="s">
        <v>2505</v>
      </c>
      <c r="C184" s="300" t="s">
        <v>1798</v>
      </c>
      <c r="D184" s="325">
        <v>80</v>
      </c>
      <c r="E184" s="325">
        <v>100</v>
      </c>
      <c r="F184" s="325">
        <v>10</v>
      </c>
      <c r="G184" s="325" t="s">
        <v>2640</v>
      </c>
      <c r="H184" s="303" t="s">
        <v>2470</v>
      </c>
      <c r="I184" s="325">
        <v>10</v>
      </c>
    </row>
    <row r="185" spans="1:9" ht="14.25" x14ac:dyDescent="0.2">
      <c r="A185" s="304" t="s">
        <v>2095</v>
      </c>
      <c r="B185" s="317" t="s">
        <v>2497</v>
      </c>
      <c r="C185" s="300" t="s">
        <v>1130</v>
      </c>
      <c r="D185" s="326" t="s">
        <v>1808</v>
      </c>
      <c r="E185" s="326">
        <v>100</v>
      </c>
      <c r="F185" s="326">
        <v>15</v>
      </c>
      <c r="G185" s="327"/>
      <c r="H185" s="308" t="s">
        <v>2641</v>
      </c>
      <c r="I185" s="326" t="s">
        <v>1808</v>
      </c>
    </row>
    <row r="186" spans="1:9" ht="14.25" x14ac:dyDescent="0.2">
      <c r="A186" s="298" t="s">
        <v>2096</v>
      </c>
      <c r="B186" s="317" t="s">
        <v>2497</v>
      </c>
      <c r="C186" s="300" t="s">
        <v>1807</v>
      </c>
      <c r="D186" s="325" t="s">
        <v>1808</v>
      </c>
      <c r="E186" s="325">
        <v>100</v>
      </c>
      <c r="F186" s="325">
        <v>10</v>
      </c>
      <c r="G186" s="325" t="s">
        <v>2642</v>
      </c>
      <c r="H186" s="303" t="s">
        <v>2643</v>
      </c>
      <c r="I186" s="325" t="s">
        <v>1808</v>
      </c>
    </row>
    <row r="187" spans="1:9" ht="14.25" x14ac:dyDescent="0.2">
      <c r="A187" s="304" t="s">
        <v>2097</v>
      </c>
      <c r="B187" s="316" t="s">
        <v>2494</v>
      </c>
      <c r="C187" s="300" t="s">
        <v>1130</v>
      </c>
      <c r="D187" s="326" t="s">
        <v>1808</v>
      </c>
      <c r="E187" s="326" t="s">
        <v>1808</v>
      </c>
      <c r="F187" s="326">
        <v>10</v>
      </c>
      <c r="G187" s="327"/>
      <c r="H187" s="308" t="s">
        <v>2644</v>
      </c>
      <c r="I187" s="326" t="s">
        <v>1808</v>
      </c>
    </row>
    <row r="188" spans="1:9" ht="14.25" x14ac:dyDescent="0.2">
      <c r="A188" s="298" t="s">
        <v>934</v>
      </c>
      <c r="B188" s="309" t="s">
        <v>2473</v>
      </c>
      <c r="C188" s="300" t="s">
        <v>1807</v>
      </c>
      <c r="D188" s="325">
        <v>90</v>
      </c>
      <c r="E188" s="325">
        <v>95</v>
      </c>
      <c r="F188" s="325">
        <v>15</v>
      </c>
      <c r="G188" s="325" t="s">
        <v>2645</v>
      </c>
      <c r="H188" s="303" t="s">
        <v>2646</v>
      </c>
      <c r="I188" s="325" t="s">
        <v>1808</v>
      </c>
    </row>
    <row r="189" spans="1:9" ht="14.25" x14ac:dyDescent="0.2">
      <c r="A189" s="304" t="s">
        <v>2098</v>
      </c>
      <c r="B189" s="315" t="s">
        <v>2491</v>
      </c>
      <c r="C189" s="300" t="s">
        <v>1807</v>
      </c>
      <c r="D189" s="326">
        <v>80</v>
      </c>
      <c r="E189" s="326">
        <v>95</v>
      </c>
      <c r="F189" s="326">
        <v>10</v>
      </c>
      <c r="G189" s="327"/>
      <c r="H189" s="308" t="s">
        <v>2647</v>
      </c>
      <c r="I189" s="326" t="s">
        <v>1808</v>
      </c>
    </row>
    <row r="190" spans="1:9" ht="14.25" x14ac:dyDescent="0.2">
      <c r="A190" s="298" t="s">
        <v>2099</v>
      </c>
      <c r="B190" s="315" t="s">
        <v>2491</v>
      </c>
      <c r="C190" s="300" t="s">
        <v>1798</v>
      </c>
      <c r="D190" s="325">
        <v>120</v>
      </c>
      <c r="E190" s="325">
        <v>70</v>
      </c>
      <c r="F190" s="325">
        <v>5</v>
      </c>
      <c r="G190" s="325" t="s">
        <v>2648</v>
      </c>
      <c r="H190" s="303" t="s">
        <v>2470</v>
      </c>
      <c r="I190" s="325">
        <v>10</v>
      </c>
    </row>
    <row r="191" spans="1:9" ht="14.25" x14ac:dyDescent="0.2">
      <c r="A191" s="304" t="s">
        <v>1058</v>
      </c>
      <c r="B191" s="310" t="s">
        <v>2475</v>
      </c>
      <c r="C191" s="300" t="s">
        <v>1130</v>
      </c>
      <c r="D191" s="326" t="s">
        <v>1808</v>
      </c>
      <c r="E191" s="326" t="s">
        <v>1808</v>
      </c>
      <c r="F191" s="326">
        <v>30</v>
      </c>
      <c r="G191" s="327"/>
      <c r="H191" s="308" t="s">
        <v>2649</v>
      </c>
      <c r="I191" s="326" t="s">
        <v>1808</v>
      </c>
    </row>
    <row r="192" spans="1:9" ht="14.25" x14ac:dyDescent="0.2">
      <c r="A192" s="298" t="s">
        <v>2100</v>
      </c>
      <c r="B192" s="315" t="s">
        <v>2491</v>
      </c>
      <c r="C192" s="300" t="s">
        <v>1807</v>
      </c>
      <c r="D192" s="325">
        <v>150</v>
      </c>
      <c r="E192" s="325">
        <v>100</v>
      </c>
      <c r="F192" s="325">
        <v>20</v>
      </c>
      <c r="G192" s="328"/>
      <c r="H192" s="303" t="s">
        <v>2650</v>
      </c>
      <c r="I192" s="325" t="s">
        <v>1808</v>
      </c>
    </row>
    <row r="193" spans="1:9" ht="14.25" x14ac:dyDescent="0.2">
      <c r="A193" s="304" t="s">
        <v>2101</v>
      </c>
      <c r="B193" s="310" t="s">
        <v>2475</v>
      </c>
      <c r="C193" s="300" t="s">
        <v>1130</v>
      </c>
      <c r="D193" s="326" t="s">
        <v>1808</v>
      </c>
      <c r="E193" s="326" t="s">
        <v>1808</v>
      </c>
      <c r="F193" s="326">
        <v>20</v>
      </c>
      <c r="G193" s="327"/>
      <c r="H193" s="308" t="s">
        <v>2651</v>
      </c>
      <c r="I193" s="326" t="s">
        <v>1808</v>
      </c>
    </row>
    <row r="194" spans="1:9" ht="14.25" x14ac:dyDescent="0.2">
      <c r="A194" s="298" t="s">
        <v>906</v>
      </c>
      <c r="B194" s="315" t="s">
        <v>2491</v>
      </c>
      <c r="C194" s="300" t="s">
        <v>1807</v>
      </c>
      <c r="D194" s="325">
        <v>60</v>
      </c>
      <c r="E194" s="325">
        <v>100</v>
      </c>
      <c r="F194" s="325">
        <v>10</v>
      </c>
      <c r="G194" s="328"/>
      <c r="H194" s="303" t="s">
        <v>2523</v>
      </c>
      <c r="I194" s="325">
        <v>30</v>
      </c>
    </row>
    <row r="195" spans="1:9" ht="14.25" x14ac:dyDescent="0.2">
      <c r="A195" s="304" t="s">
        <v>2102</v>
      </c>
      <c r="B195" s="310" t="s">
        <v>2475</v>
      </c>
      <c r="C195" s="300" t="s">
        <v>1130</v>
      </c>
      <c r="D195" s="326" t="s">
        <v>1808</v>
      </c>
      <c r="E195" s="326" t="s">
        <v>1808</v>
      </c>
      <c r="F195" s="326">
        <v>40</v>
      </c>
      <c r="G195" s="327"/>
      <c r="H195" s="308" t="s">
        <v>2652</v>
      </c>
      <c r="I195" s="326" t="s">
        <v>1808</v>
      </c>
    </row>
    <row r="196" spans="1:9" ht="14.25" x14ac:dyDescent="0.2">
      <c r="A196" s="298" t="s">
        <v>2103</v>
      </c>
      <c r="B196" s="299" t="s">
        <v>2467</v>
      </c>
      <c r="C196" s="300" t="s">
        <v>1130</v>
      </c>
      <c r="D196" s="325" t="s">
        <v>1808</v>
      </c>
      <c r="E196" s="325">
        <v>100</v>
      </c>
      <c r="F196" s="325">
        <v>20</v>
      </c>
      <c r="G196" s="328"/>
      <c r="H196" s="303" t="s">
        <v>2653</v>
      </c>
      <c r="I196" s="325" t="s">
        <v>1808</v>
      </c>
    </row>
    <row r="197" spans="1:9" ht="14.25" x14ac:dyDescent="0.2">
      <c r="A197" s="304" t="s">
        <v>924</v>
      </c>
      <c r="B197" s="317" t="s">
        <v>2497</v>
      </c>
      <c r="C197" s="300" t="s">
        <v>1807</v>
      </c>
      <c r="D197" s="326">
        <v>95</v>
      </c>
      <c r="E197" s="326">
        <v>100</v>
      </c>
      <c r="F197" s="326">
        <v>15</v>
      </c>
      <c r="G197" s="327"/>
      <c r="H197" s="308" t="s">
        <v>2654</v>
      </c>
      <c r="I197" s="326" t="s">
        <v>1808</v>
      </c>
    </row>
    <row r="198" spans="1:9" ht="14.25" x14ac:dyDescent="0.2">
      <c r="A198" s="298" t="s">
        <v>2104</v>
      </c>
      <c r="B198" s="320" t="s">
        <v>2503</v>
      </c>
      <c r="C198" s="300" t="s">
        <v>1807</v>
      </c>
      <c r="D198" s="325">
        <v>140</v>
      </c>
      <c r="E198" s="325">
        <v>90</v>
      </c>
      <c r="F198" s="325">
        <v>5</v>
      </c>
      <c r="G198" s="328"/>
      <c r="H198" s="303" t="s">
        <v>2655</v>
      </c>
      <c r="I198" s="325">
        <v>30</v>
      </c>
    </row>
    <row r="199" spans="1:9" ht="14.25" x14ac:dyDescent="0.2">
      <c r="A199" s="304" t="s">
        <v>2105</v>
      </c>
      <c r="B199" s="320" t="s">
        <v>2503</v>
      </c>
      <c r="C199" s="300" t="s">
        <v>1798</v>
      </c>
      <c r="D199" s="326">
        <v>70</v>
      </c>
      <c r="E199" s="326">
        <v>100</v>
      </c>
      <c r="F199" s="326">
        <v>20</v>
      </c>
      <c r="G199" s="327"/>
      <c r="H199" s="308" t="s">
        <v>2656</v>
      </c>
      <c r="I199" s="326" t="s">
        <v>1808</v>
      </c>
    </row>
    <row r="200" spans="1:9" ht="14.25" x14ac:dyDescent="0.2">
      <c r="A200" s="298" t="s">
        <v>2106</v>
      </c>
      <c r="B200" s="299" t="s">
        <v>2467</v>
      </c>
      <c r="C200" s="300" t="s">
        <v>1798</v>
      </c>
      <c r="D200" s="325">
        <v>150</v>
      </c>
      <c r="E200" s="325">
        <v>90</v>
      </c>
      <c r="F200" s="325">
        <v>5</v>
      </c>
      <c r="G200" s="328"/>
      <c r="H200" s="303" t="s">
        <v>2517</v>
      </c>
      <c r="I200" s="325" t="s">
        <v>1808</v>
      </c>
    </row>
    <row r="201" spans="1:9" ht="14.25" x14ac:dyDescent="0.2">
      <c r="A201" s="304" t="s">
        <v>2107</v>
      </c>
      <c r="B201" s="320" t="s">
        <v>2503</v>
      </c>
      <c r="C201" s="300" t="s">
        <v>1798</v>
      </c>
      <c r="D201" s="326">
        <v>60</v>
      </c>
      <c r="E201" s="326">
        <v>90</v>
      </c>
      <c r="F201" s="326">
        <v>10</v>
      </c>
      <c r="G201" s="326" t="s">
        <v>2657</v>
      </c>
      <c r="H201" s="308" t="s">
        <v>2658</v>
      </c>
      <c r="I201" s="326">
        <v>100</v>
      </c>
    </row>
    <row r="202" spans="1:9" ht="14.25" x14ac:dyDescent="0.2">
      <c r="A202" s="298" t="s">
        <v>2108</v>
      </c>
      <c r="B202" s="310" t="s">
        <v>2475</v>
      </c>
      <c r="C202" s="300" t="s">
        <v>1807</v>
      </c>
      <c r="D202" s="325" t="s">
        <v>1808</v>
      </c>
      <c r="E202" s="325">
        <v>100</v>
      </c>
      <c r="F202" s="325">
        <v>20</v>
      </c>
      <c r="G202" s="325" t="s">
        <v>2659</v>
      </c>
      <c r="H202" s="303" t="s">
        <v>2660</v>
      </c>
      <c r="I202" s="325" t="s">
        <v>1808</v>
      </c>
    </row>
    <row r="203" spans="1:9" ht="14.25" x14ac:dyDescent="0.2">
      <c r="A203" s="304" t="s">
        <v>2109</v>
      </c>
      <c r="B203" s="310" t="s">
        <v>2475</v>
      </c>
      <c r="C203" s="300" t="s">
        <v>1807</v>
      </c>
      <c r="D203" s="326">
        <v>15</v>
      </c>
      <c r="E203" s="326">
        <v>85</v>
      </c>
      <c r="F203" s="326">
        <v>20</v>
      </c>
      <c r="G203" s="327"/>
      <c r="H203" s="308" t="s">
        <v>2492</v>
      </c>
      <c r="I203" s="326" t="s">
        <v>1808</v>
      </c>
    </row>
    <row r="204" spans="1:9" ht="14.25" x14ac:dyDescent="0.2">
      <c r="A204" s="298" t="s">
        <v>2110</v>
      </c>
      <c r="B204" s="319" t="s">
        <v>2500</v>
      </c>
      <c r="C204" s="300" t="s">
        <v>1807</v>
      </c>
      <c r="D204" s="325">
        <v>40</v>
      </c>
      <c r="E204" s="325">
        <v>95</v>
      </c>
      <c r="F204" s="325">
        <v>20</v>
      </c>
      <c r="G204" s="328"/>
      <c r="H204" s="303" t="s">
        <v>2603</v>
      </c>
      <c r="I204" s="325" t="s">
        <v>1808</v>
      </c>
    </row>
    <row r="205" spans="1:9" ht="14.25" x14ac:dyDescent="0.2">
      <c r="A205" s="304" t="s">
        <v>2112</v>
      </c>
      <c r="B205" s="310" t="s">
        <v>2475</v>
      </c>
      <c r="C205" s="300" t="s">
        <v>1807</v>
      </c>
      <c r="D205" s="326">
        <v>18</v>
      </c>
      <c r="E205" s="326">
        <v>80</v>
      </c>
      <c r="F205" s="326">
        <v>15</v>
      </c>
      <c r="G205" s="327"/>
      <c r="H205" s="308" t="s">
        <v>2492</v>
      </c>
      <c r="I205" s="326" t="s">
        <v>1808</v>
      </c>
    </row>
    <row r="206" spans="1:9" ht="14.25" x14ac:dyDescent="0.2">
      <c r="A206" s="298" t="s">
        <v>2113</v>
      </c>
      <c r="B206" s="323" t="s">
        <v>2524</v>
      </c>
      <c r="C206" s="300" t="s">
        <v>1807</v>
      </c>
      <c r="D206" s="325">
        <v>100</v>
      </c>
      <c r="E206" s="325">
        <v>100</v>
      </c>
      <c r="F206" s="325">
        <v>5</v>
      </c>
      <c r="G206" s="328"/>
      <c r="H206" s="303" t="s">
        <v>2661</v>
      </c>
      <c r="I206" s="325" t="s">
        <v>1808</v>
      </c>
    </row>
    <row r="207" spans="1:9" ht="14.25" x14ac:dyDescent="0.2">
      <c r="A207" s="304" t="s">
        <v>970</v>
      </c>
      <c r="B207" s="322" t="s">
        <v>2516</v>
      </c>
      <c r="C207" s="300" t="s">
        <v>1798</v>
      </c>
      <c r="D207" s="326">
        <v>100</v>
      </c>
      <c r="E207" s="326">
        <v>100</v>
      </c>
      <c r="F207" s="326">
        <v>5</v>
      </c>
      <c r="G207" s="327"/>
      <c r="H207" s="308" t="s">
        <v>2662</v>
      </c>
      <c r="I207" s="326" t="s">
        <v>1808</v>
      </c>
    </row>
    <row r="208" spans="1:9" ht="14.25" x14ac:dyDescent="0.2">
      <c r="A208" s="298" t="s">
        <v>854</v>
      </c>
      <c r="B208" s="311" t="s">
        <v>2481</v>
      </c>
      <c r="C208" s="300" t="s">
        <v>1798</v>
      </c>
      <c r="D208" s="325">
        <v>120</v>
      </c>
      <c r="E208" s="325">
        <v>100</v>
      </c>
      <c r="F208" s="325">
        <v>10</v>
      </c>
      <c r="G208" s="328"/>
      <c r="H208" s="303" t="s">
        <v>2588</v>
      </c>
      <c r="I208" s="325" t="s">
        <v>1808</v>
      </c>
    </row>
    <row r="209" spans="1:9" ht="14.25" x14ac:dyDescent="0.2">
      <c r="A209" s="304" t="s">
        <v>2114</v>
      </c>
      <c r="B209" s="305" t="s">
        <v>2469</v>
      </c>
      <c r="C209" s="300" t="s">
        <v>1130</v>
      </c>
      <c r="D209" s="326" t="s">
        <v>1808</v>
      </c>
      <c r="E209" s="326">
        <v>100</v>
      </c>
      <c r="F209" s="326">
        <v>10</v>
      </c>
      <c r="G209" s="327"/>
      <c r="H209" s="308" t="s">
        <v>2663</v>
      </c>
      <c r="I209" s="326" t="s">
        <v>1808</v>
      </c>
    </row>
    <row r="210" spans="1:9" ht="14.25" x14ac:dyDescent="0.2">
      <c r="A210" s="298" t="s">
        <v>2115</v>
      </c>
      <c r="B210" s="321" t="s">
        <v>2505</v>
      </c>
      <c r="C210" s="300" t="s">
        <v>1807</v>
      </c>
      <c r="D210" s="325">
        <v>50</v>
      </c>
      <c r="E210" s="325">
        <v>85</v>
      </c>
      <c r="F210" s="325">
        <v>15</v>
      </c>
      <c r="G210" s="328"/>
      <c r="H210" s="303" t="s">
        <v>2526</v>
      </c>
      <c r="I210" s="325" t="s">
        <v>1808</v>
      </c>
    </row>
    <row r="211" spans="1:9" ht="14.25" x14ac:dyDescent="0.2">
      <c r="A211" s="304" t="s">
        <v>987</v>
      </c>
      <c r="B211" s="316" t="s">
        <v>2494</v>
      </c>
      <c r="C211" s="300" t="s">
        <v>1130</v>
      </c>
      <c r="D211" s="326" t="s">
        <v>1808</v>
      </c>
      <c r="E211" s="326" t="s">
        <v>1808</v>
      </c>
      <c r="F211" s="326">
        <v>10</v>
      </c>
      <c r="G211" s="327"/>
      <c r="H211" s="308" t="s">
        <v>2664</v>
      </c>
      <c r="I211" s="326" t="s">
        <v>1808</v>
      </c>
    </row>
    <row r="212" spans="1:9" ht="14.25" x14ac:dyDescent="0.2">
      <c r="A212" s="298" t="s">
        <v>2116</v>
      </c>
      <c r="B212" s="299" t="s">
        <v>2467</v>
      </c>
      <c r="C212" s="300" t="s">
        <v>1798</v>
      </c>
      <c r="D212" s="325">
        <v>75</v>
      </c>
      <c r="E212" s="325">
        <v>100</v>
      </c>
      <c r="F212" s="325">
        <v>10</v>
      </c>
      <c r="G212" s="328"/>
      <c r="H212" s="303" t="s">
        <v>2468</v>
      </c>
      <c r="I212" s="325" t="s">
        <v>1808</v>
      </c>
    </row>
    <row r="213" spans="1:9" ht="14.25" x14ac:dyDescent="0.2">
      <c r="A213" s="304" t="s">
        <v>2117</v>
      </c>
      <c r="B213" s="310" t="s">
        <v>2475</v>
      </c>
      <c r="C213" s="300" t="s">
        <v>1807</v>
      </c>
      <c r="D213" s="326">
        <v>150</v>
      </c>
      <c r="E213" s="326">
        <v>90</v>
      </c>
      <c r="F213" s="326">
        <v>5</v>
      </c>
      <c r="G213" s="326" t="s">
        <v>2665</v>
      </c>
      <c r="H213" s="308" t="s">
        <v>2517</v>
      </c>
      <c r="I213" s="326" t="s">
        <v>1808</v>
      </c>
    </row>
    <row r="214" spans="1:9" ht="14.25" x14ac:dyDescent="0.2">
      <c r="A214" s="298" t="s">
        <v>930</v>
      </c>
      <c r="B214" s="320" t="s">
        <v>2503</v>
      </c>
      <c r="C214" s="300" t="s">
        <v>1798</v>
      </c>
      <c r="D214" s="325">
        <v>65</v>
      </c>
      <c r="E214" s="325">
        <v>95</v>
      </c>
      <c r="F214" s="325">
        <v>10</v>
      </c>
      <c r="G214" s="328"/>
      <c r="H214" s="303" t="s">
        <v>2538</v>
      </c>
      <c r="I214" s="325">
        <v>100</v>
      </c>
    </row>
    <row r="215" spans="1:9" ht="14.25" x14ac:dyDescent="0.2">
      <c r="A215" s="304" t="s">
        <v>2118</v>
      </c>
      <c r="B215" s="310" t="s">
        <v>2475</v>
      </c>
      <c r="C215" s="300" t="s">
        <v>1130</v>
      </c>
      <c r="D215" s="326" t="s">
        <v>1808</v>
      </c>
      <c r="E215" s="326">
        <v>100</v>
      </c>
      <c r="F215" s="326">
        <v>30</v>
      </c>
      <c r="G215" s="327"/>
      <c r="H215" s="308" t="s">
        <v>2666</v>
      </c>
      <c r="I215" s="326" t="s">
        <v>1808</v>
      </c>
    </row>
    <row r="216" spans="1:9" ht="14.25" x14ac:dyDescent="0.2">
      <c r="A216" s="298" t="s">
        <v>2119</v>
      </c>
      <c r="B216" s="299" t="s">
        <v>2467</v>
      </c>
      <c r="C216" s="300" t="s">
        <v>1798</v>
      </c>
      <c r="D216" s="325" t="s">
        <v>1808</v>
      </c>
      <c r="E216" s="325">
        <v>100</v>
      </c>
      <c r="F216" s="325">
        <v>20</v>
      </c>
      <c r="G216" s="325" t="s">
        <v>2667</v>
      </c>
      <c r="H216" s="303" t="s">
        <v>2668</v>
      </c>
      <c r="I216" s="325" t="s">
        <v>1808</v>
      </c>
    </row>
    <row r="217" spans="1:9" ht="14.25" x14ac:dyDescent="0.2">
      <c r="A217" s="304" t="s">
        <v>2120</v>
      </c>
      <c r="B217" s="299" t="s">
        <v>2467</v>
      </c>
      <c r="C217" s="300" t="s">
        <v>1798</v>
      </c>
      <c r="D217" s="326">
        <v>80</v>
      </c>
      <c r="E217" s="326">
        <v>100</v>
      </c>
      <c r="F217" s="326">
        <v>10</v>
      </c>
      <c r="G217" s="327"/>
      <c r="H217" s="308" t="s">
        <v>2669</v>
      </c>
      <c r="I217" s="326" t="s">
        <v>1808</v>
      </c>
    </row>
    <row r="218" spans="1:9" ht="14.25" x14ac:dyDescent="0.2">
      <c r="A218" s="298" t="s">
        <v>2121</v>
      </c>
      <c r="B218" s="299" t="s">
        <v>2467</v>
      </c>
      <c r="C218" s="300" t="s">
        <v>1130</v>
      </c>
      <c r="D218" s="325" t="s">
        <v>1808</v>
      </c>
      <c r="E218" s="325">
        <v>55</v>
      </c>
      <c r="F218" s="325">
        <v>15</v>
      </c>
      <c r="G218" s="328"/>
      <c r="H218" s="303" t="s">
        <v>2670</v>
      </c>
      <c r="I218" s="325" t="s">
        <v>1808</v>
      </c>
    </row>
    <row r="219" spans="1:9" ht="14.25" x14ac:dyDescent="0.2">
      <c r="A219" s="304" t="s">
        <v>2122</v>
      </c>
      <c r="B219" s="299" t="s">
        <v>2467</v>
      </c>
      <c r="C219" s="300" t="s">
        <v>1130</v>
      </c>
      <c r="D219" s="326" t="s">
        <v>1808</v>
      </c>
      <c r="E219" s="326" t="s">
        <v>1808</v>
      </c>
      <c r="F219" s="326">
        <v>10</v>
      </c>
      <c r="G219" s="327"/>
      <c r="H219" s="308" t="s">
        <v>2671</v>
      </c>
      <c r="I219" s="326" t="s">
        <v>1808</v>
      </c>
    </row>
    <row r="220" spans="1:9" ht="14.25" x14ac:dyDescent="0.2">
      <c r="A220" s="298" t="s">
        <v>2123</v>
      </c>
      <c r="B220" s="311" t="s">
        <v>2481</v>
      </c>
      <c r="C220" s="300" t="s">
        <v>1130</v>
      </c>
      <c r="D220" s="325" t="s">
        <v>1808</v>
      </c>
      <c r="E220" s="325" t="s">
        <v>1808</v>
      </c>
      <c r="F220" s="325">
        <v>5</v>
      </c>
      <c r="G220" s="328"/>
      <c r="H220" s="303" t="s">
        <v>2672</v>
      </c>
      <c r="I220" s="325" t="s">
        <v>1808</v>
      </c>
    </row>
    <row r="221" spans="1:9" ht="14.25" x14ac:dyDescent="0.2">
      <c r="A221" s="304" t="s">
        <v>2124</v>
      </c>
      <c r="B221" s="310" t="s">
        <v>2475</v>
      </c>
      <c r="C221" s="300" t="s">
        <v>1130</v>
      </c>
      <c r="D221" s="326" t="s">
        <v>1808</v>
      </c>
      <c r="E221" s="326">
        <v>100</v>
      </c>
      <c r="F221" s="326">
        <v>40</v>
      </c>
      <c r="G221" s="327"/>
      <c r="H221" s="308" t="s">
        <v>2673</v>
      </c>
      <c r="I221" s="326" t="s">
        <v>1808</v>
      </c>
    </row>
    <row r="222" spans="1:9" ht="14.25" x14ac:dyDescent="0.2">
      <c r="A222" s="298" t="s">
        <v>2125</v>
      </c>
      <c r="B222" s="310" t="s">
        <v>2475</v>
      </c>
      <c r="C222" s="300" t="s">
        <v>1130</v>
      </c>
      <c r="D222" s="325" t="s">
        <v>1808</v>
      </c>
      <c r="E222" s="325" t="s">
        <v>1808</v>
      </c>
      <c r="F222" s="325">
        <v>40</v>
      </c>
      <c r="G222" s="328"/>
      <c r="H222" s="303" t="s">
        <v>2674</v>
      </c>
      <c r="I222" s="325" t="s">
        <v>1808</v>
      </c>
    </row>
    <row r="223" spans="1:9" ht="14.25" x14ac:dyDescent="0.2">
      <c r="A223" s="304" t="s">
        <v>1152</v>
      </c>
      <c r="B223" s="318" t="s">
        <v>2499</v>
      </c>
      <c r="C223" s="300" t="s">
        <v>1130</v>
      </c>
      <c r="D223" s="326" t="s">
        <v>1808</v>
      </c>
      <c r="E223" s="326" t="s">
        <v>1808</v>
      </c>
      <c r="F223" s="326">
        <v>5</v>
      </c>
      <c r="G223" s="327"/>
      <c r="H223" s="308" t="s">
        <v>2675</v>
      </c>
      <c r="I223" s="326" t="s">
        <v>1808</v>
      </c>
    </row>
    <row r="224" spans="1:9" ht="14.25" x14ac:dyDescent="0.2">
      <c r="A224" s="298" t="s">
        <v>2126</v>
      </c>
      <c r="B224" s="311" t="s">
        <v>2481</v>
      </c>
      <c r="C224" s="300" t="s">
        <v>1130</v>
      </c>
      <c r="D224" s="325" t="s">
        <v>1808</v>
      </c>
      <c r="E224" s="325" t="s">
        <v>1808</v>
      </c>
      <c r="F224" s="325">
        <v>10</v>
      </c>
      <c r="G224" s="328"/>
      <c r="H224" s="303" t="s">
        <v>2676</v>
      </c>
      <c r="I224" s="325" t="s">
        <v>1808</v>
      </c>
    </row>
    <row r="225" spans="1:9" ht="14.25" x14ac:dyDescent="0.2">
      <c r="A225" s="304" t="s">
        <v>2127</v>
      </c>
      <c r="B225" s="311" t="s">
        <v>2481</v>
      </c>
      <c r="C225" s="300" t="s">
        <v>1130</v>
      </c>
      <c r="D225" s="326" t="s">
        <v>1808</v>
      </c>
      <c r="E225" s="326" t="s">
        <v>1808</v>
      </c>
      <c r="F225" s="326">
        <v>10</v>
      </c>
      <c r="G225" s="327"/>
      <c r="H225" s="308" t="s">
        <v>2677</v>
      </c>
      <c r="I225" s="326" t="s">
        <v>1808</v>
      </c>
    </row>
    <row r="226" spans="1:9" ht="14.25" x14ac:dyDescent="0.2">
      <c r="A226" s="298" t="s">
        <v>2128</v>
      </c>
      <c r="B226" s="310" t="s">
        <v>2475</v>
      </c>
      <c r="C226" s="300" t="s">
        <v>1807</v>
      </c>
      <c r="D226" s="325" t="s">
        <v>1808</v>
      </c>
      <c r="E226" s="325" t="s">
        <v>1808</v>
      </c>
      <c r="F226" s="325">
        <v>5</v>
      </c>
      <c r="G226" s="328"/>
      <c r="H226" s="303" t="s">
        <v>2632</v>
      </c>
      <c r="I226" s="325" t="s">
        <v>1808</v>
      </c>
    </row>
    <row r="227" spans="1:9" ht="14.25" x14ac:dyDescent="0.2">
      <c r="A227" s="304" t="s">
        <v>2130</v>
      </c>
      <c r="B227" s="305" t="s">
        <v>2469</v>
      </c>
      <c r="C227" s="300" t="s">
        <v>1807</v>
      </c>
      <c r="D227" s="326">
        <v>120</v>
      </c>
      <c r="E227" s="326">
        <v>80</v>
      </c>
      <c r="F227" s="326">
        <v>5</v>
      </c>
      <c r="G227" s="327"/>
      <c r="H227" s="308" t="s">
        <v>2678</v>
      </c>
      <c r="I227" s="326">
        <v>30</v>
      </c>
    </row>
    <row r="228" spans="1:9" ht="14.25" x14ac:dyDescent="0.2">
      <c r="A228" s="298" t="s">
        <v>2679</v>
      </c>
      <c r="B228" s="309" t="s">
        <v>2473</v>
      </c>
      <c r="C228" s="300" t="s">
        <v>1798</v>
      </c>
      <c r="D228" s="325">
        <v>40</v>
      </c>
      <c r="E228" s="325">
        <v>100</v>
      </c>
      <c r="F228" s="325">
        <v>35</v>
      </c>
      <c r="G228" s="328"/>
      <c r="H228" s="303" t="s">
        <v>2680</v>
      </c>
      <c r="I228" s="325" t="s">
        <v>1808</v>
      </c>
    </row>
    <row r="229" spans="1:9" ht="14.25" x14ac:dyDescent="0.2">
      <c r="A229" s="304" t="s">
        <v>1119</v>
      </c>
      <c r="B229" s="321" t="s">
        <v>2505</v>
      </c>
      <c r="C229" s="300" t="s">
        <v>1807</v>
      </c>
      <c r="D229" s="326" t="s">
        <v>1808</v>
      </c>
      <c r="E229" s="326">
        <v>100</v>
      </c>
      <c r="F229" s="326">
        <v>5</v>
      </c>
      <c r="G229" s="326" t="s">
        <v>2681</v>
      </c>
      <c r="H229" s="308" t="s">
        <v>2682</v>
      </c>
      <c r="I229" s="326" t="s">
        <v>1808</v>
      </c>
    </row>
    <row r="230" spans="1:9" ht="14.25" x14ac:dyDescent="0.2">
      <c r="A230" s="298" t="s">
        <v>2133</v>
      </c>
      <c r="B230" s="320" t="s">
        <v>2503</v>
      </c>
      <c r="C230" s="300" t="s">
        <v>1130</v>
      </c>
      <c r="D230" s="325" t="s">
        <v>1808</v>
      </c>
      <c r="E230" s="325" t="s">
        <v>1808</v>
      </c>
      <c r="F230" s="325">
        <v>10</v>
      </c>
      <c r="G230" s="325" t="s">
        <v>2683</v>
      </c>
      <c r="H230" s="303" t="s">
        <v>2684</v>
      </c>
      <c r="I230" s="325" t="s">
        <v>1808</v>
      </c>
    </row>
    <row r="231" spans="1:9" ht="14.25" x14ac:dyDescent="0.2">
      <c r="A231" s="304" t="s">
        <v>2134</v>
      </c>
      <c r="B231" s="315" t="s">
        <v>2491</v>
      </c>
      <c r="C231" s="300" t="s">
        <v>1807</v>
      </c>
      <c r="D231" s="326">
        <v>100</v>
      </c>
      <c r="E231" s="326">
        <v>90</v>
      </c>
      <c r="F231" s="326">
        <v>10</v>
      </c>
      <c r="G231" s="327"/>
      <c r="H231" s="308" t="s">
        <v>2685</v>
      </c>
      <c r="I231" s="326" t="s">
        <v>1808</v>
      </c>
    </row>
    <row r="232" spans="1:9" ht="14.25" x14ac:dyDescent="0.2">
      <c r="A232" s="298" t="s">
        <v>2135</v>
      </c>
      <c r="B232" s="310" t="s">
        <v>2475</v>
      </c>
      <c r="C232" s="300" t="s">
        <v>1130</v>
      </c>
      <c r="D232" s="325" t="s">
        <v>1808</v>
      </c>
      <c r="E232" s="325" t="s">
        <v>1808</v>
      </c>
      <c r="F232" s="325">
        <v>30</v>
      </c>
      <c r="G232" s="328"/>
      <c r="H232" s="303" t="s">
        <v>2686</v>
      </c>
      <c r="I232" s="325" t="s">
        <v>1808</v>
      </c>
    </row>
    <row r="233" spans="1:9" ht="14.25" x14ac:dyDescent="0.2">
      <c r="A233" s="304" t="s">
        <v>2136</v>
      </c>
      <c r="B233" s="310" t="s">
        <v>2475</v>
      </c>
      <c r="C233" s="300" t="s">
        <v>1130</v>
      </c>
      <c r="D233" s="326" t="s">
        <v>1808</v>
      </c>
      <c r="E233" s="326" t="s">
        <v>1808</v>
      </c>
      <c r="F233" s="326">
        <v>30</v>
      </c>
      <c r="G233" s="327"/>
      <c r="H233" s="308" t="s">
        <v>2578</v>
      </c>
      <c r="I233" s="326" t="s">
        <v>1808</v>
      </c>
    </row>
    <row r="234" spans="1:9" ht="14.25" x14ac:dyDescent="0.2">
      <c r="A234" s="298" t="s">
        <v>2137</v>
      </c>
      <c r="B234" s="320" t="s">
        <v>2503</v>
      </c>
      <c r="C234" s="300" t="s">
        <v>1130</v>
      </c>
      <c r="D234" s="325" t="s">
        <v>1808</v>
      </c>
      <c r="E234" s="325" t="s">
        <v>1808</v>
      </c>
      <c r="F234" s="325">
        <v>30</v>
      </c>
      <c r="G234" s="328"/>
      <c r="H234" s="303" t="s">
        <v>2687</v>
      </c>
      <c r="I234" s="325" t="s">
        <v>1808</v>
      </c>
    </row>
    <row r="235" spans="1:9" ht="14.25" x14ac:dyDescent="0.2">
      <c r="A235" s="304" t="s">
        <v>2138</v>
      </c>
      <c r="B235" s="310" t="s">
        <v>2475</v>
      </c>
      <c r="C235" s="300" t="s">
        <v>1807</v>
      </c>
      <c r="D235" s="326">
        <v>120</v>
      </c>
      <c r="E235" s="326">
        <v>100</v>
      </c>
      <c r="F235" s="326">
        <v>15</v>
      </c>
      <c r="G235" s="327"/>
      <c r="H235" s="308" t="s">
        <v>2529</v>
      </c>
      <c r="I235" s="326" t="s">
        <v>1808</v>
      </c>
    </row>
    <row r="236" spans="1:9" ht="14.25" x14ac:dyDescent="0.2">
      <c r="A236" s="298" t="s">
        <v>2139</v>
      </c>
      <c r="B236" s="312" t="s">
        <v>2486</v>
      </c>
      <c r="C236" s="300" t="s">
        <v>1807</v>
      </c>
      <c r="D236" s="325">
        <v>150</v>
      </c>
      <c r="E236" s="325">
        <v>80</v>
      </c>
      <c r="F236" s="325">
        <v>5</v>
      </c>
      <c r="G236" s="328"/>
      <c r="H236" s="303" t="s">
        <v>2529</v>
      </c>
      <c r="I236" s="325" t="s">
        <v>1808</v>
      </c>
    </row>
    <row r="237" spans="1:9" ht="14.25" x14ac:dyDescent="0.2">
      <c r="A237" s="304" t="s">
        <v>2140</v>
      </c>
      <c r="B237" s="310" t="s">
        <v>2475</v>
      </c>
      <c r="C237" s="300" t="s">
        <v>1807</v>
      </c>
      <c r="D237" s="326">
        <v>70</v>
      </c>
      <c r="E237" s="326">
        <v>100</v>
      </c>
      <c r="F237" s="326">
        <v>15</v>
      </c>
      <c r="G237" s="327"/>
      <c r="H237" s="308" t="s">
        <v>2483</v>
      </c>
      <c r="I237" s="326">
        <v>30</v>
      </c>
    </row>
    <row r="238" spans="1:9" ht="14.25" x14ac:dyDescent="0.2">
      <c r="A238" s="298" t="s">
        <v>2141</v>
      </c>
      <c r="B238" s="310" t="s">
        <v>2475</v>
      </c>
      <c r="C238" s="300" t="s">
        <v>1130</v>
      </c>
      <c r="D238" s="325" t="s">
        <v>1808</v>
      </c>
      <c r="E238" s="325" t="s">
        <v>1808</v>
      </c>
      <c r="F238" s="325">
        <v>5</v>
      </c>
      <c r="G238" s="328"/>
      <c r="H238" s="303" t="s">
        <v>2688</v>
      </c>
      <c r="I238" s="325" t="s">
        <v>1808</v>
      </c>
    </row>
    <row r="239" spans="1:9" ht="14.25" x14ac:dyDescent="0.2">
      <c r="A239" s="304" t="s">
        <v>2142</v>
      </c>
      <c r="B239" s="311" t="s">
        <v>2481</v>
      </c>
      <c r="C239" s="300" t="s">
        <v>1130</v>
      </c>
      <c r="D239" s="326" t="s">
        <v>1808</v>
      </c>
      <c r="E239" s="326" t="s">
        <v>1808</v>
      </c>
      <c r="F239" s="326">
        <v>15</v>
      </c>
      <c r="G239" s="327"/>
      <c r="H239" s="308" t="s">
        <v>2689</v>
      </c>
      <c r="I239" s="326" t="s">
        <v>1808</v>
      </c>
    </row>
    <row r="240" spans="1:9" ht="14.25" x14ac:dyDescent="0.2">
      <c r="A240" s="298" t="s">
        <v>2143</v>
      </c>
      <c r="B240" s="319" t="s">
        <v>2500</v>
      </c>
      <c r="C240" s="300" t="s">
        <v>1130</v>
      </c>
      <c r="D240" s="325" t="s">
        <v>1808</v>
      </c>
      <c r="E240" s="325" t="s">
        <v>1808</v>
      </c>
      <c r="F240" s="325">
        <v>10</v>
      </c>
      <c r="G240" s="328"/>
      <c r="H240" s="303" t="s">
        <v>2690</v>
      </c>
      <c r="I240" s="325" t="s">
        <v>1808</v>
      </c>
    </row>
    <row r="241" spans="1:9" ht="14.25" x14ac:dyDescent="0.2">
      <c r="A241" s="304" t="s">
        <v>2144</v>
      </c>
      <c r="B241" s="311" t="s">
        <v>2481</v>
      </c>
      <c r="C241" s="300" t="s">
        <v>1130</v>
      </c>
      <c r="D241" s="326" t="s">
        <v>1808</v>
      </c>
      <c r="E241" s="326" t="s">
        <v>1808</v>
      </c>
      <c r="F241" s="326">
        <v>10</v>
      </c>
      <c r="G241" s="327"/>
      <c r="H241" s="308" t="s">
        <v>2691</v>
      </c>
      <c r="I241" s="326" t="s">
        <v>1808</v>
      </c>
    </row>
    <row r="242" spans="1:9" ht="14.25" x14ac:dyDescent="0.2">
      <c r="A242" s="298" t="s">
        <v>919</v>
      </c>
      <c r="B242" s="311" t="s">
        <v>2481</v>
      </c>
      <c r="C242" s="300" t="s">
        <v>1130</v>
      </c>
      <c r="D242" s="325" t="s">
        <v>1808</v>
      </c>
      <c r="E242" s="325" t="s">
        <v>1808</v>
      </c>
      <c r="F242" s="325">
        <v>10</v>
      </c>
      <c r="G242" s="328"/>
      <c r="H242" s="303" t="s">
        <v>2692</v>
      </c>
      <c r="I242" s="325" t="s">
        <v>1808</v>
      </c>
    </row>
    <row r="243" spans="1:9" ht="14.25" x14ac:dyDescent="0.2">
      <c r="A243" s="304" t="s">
        <v>2145</v>
      </c>
      <c r="B243" s="311" t="s">
        <v>2481</v>
      </c>
      <c r="C243" s="300" t="s">
        <v>1807</v>
      </c>
      <c r="D243" s="326">
        <v>60</v>
      </c>
      <c r="E243" s="326">
        <v>100</v>
      </c>
      <c r="F243" s="326">
        <v>25</v>
      </c>
      <c r="G243" s="327"/>
      <c r="H243" s="308" t="s">
        <v>2483</v>
      </c>
      <c r="I243" s="326">
        <v>30</v>
      </c>
    </row>
    <row r="244" spans="1:9" ht="14.25" x14ac:dyDescent="0.2">
      <c r="A244" s="298" t="s">
        <v>2146</v>
      </c>
      <c r="B244" s="311" t="s">
        <v>2481</v>
      </c>
      <c r="C244" s="300" t="s">
        <v>1130</v>
      </c>
      <c r="D244" s="325" t="s">
        <v>1808</v>
      </c>
      <c r="E244" s="325" t="s">
        <v>1808</v>
      </c>
      <c r="F244" s="325">
        <v>10</v>
      </c>
      <c r="G244" s="328"/>
      <c r="H244" s="303" t="s">
        <v>2693</v>
      </c>
      <c r="I244" s="325" t="s">
        <v>1808</v>
      </c>
    </row>
    <row r="245" spans="1:9" ht="14.25" x14ac:dyDescent="0.2">
      <c r="A245" s="304" t="s">
        <v>2147</v>
      </c>
      <c r="B245" s="322" t="s">
        <v>2516</v>
      </c>
      <c r="C245" s="300" t="s">
        <v>1807</v>
      </c>
      <c r="D245" s="326" t="s">
        <v>1808</v>
      </c>
      <c r="E245" s="326">
        <v>100</v>
      </c>
      <c r="F245" s="326">
        <v>10</v>
      </c>
      <c r="G245" s="327"/>
      <c r="H245" s="308" t="s">
        <v>2694</v>
      </c>
      <c r="I245" s="326" t="s">
        <v>1808</v>
      </c>
    </row>
    <row r="246" spans="1:9" ht="14.25" x14ac:dyDescent="0.2">
      <c r="A246" s="298" t="s">
        <v>2148</v>
      </c>
      <c r="B246" s="322" t="s">
        <v>2516</v>
      </c>
      <c r="C246" s="300" t="s">
        <v>1798</v>
      </c>
      <c r="D246" s="325">
        <v>95</v>
      </c>
      <c r="E246" s="325">
        <v>90</v>
      </c>
      <c r="F246" s="325">
        <v>10</v>
      </c>
      <c r="G246" s="328"/>
      <c r="H246" s="303" t="s">
        <v>2522</v>
      </c>
      <c r="I246" s="325">
        <v>10</v>
      </c>
    </row>
    <row r="247" spans="1:9" ht="14.25" x14ac:dyDescent="0.2">
      <c r="A247" s="304" t="s">
        <v>2150</v>
      </c>
      <c r="B247" s="321" t="s">
        <v>2505</v>
      </c>
      <c r="C247" s="300" t="s">
        <v>1807</v>
      </c>
      <c r="D247" s="326" t="s">
        <v>1808</v>
      </c>
      <c r="E247" s="326">
        <v>100</v>
      </c>
      <c r="F247" s="326">
        <v>10</v>
      </c>
      <c r="G247" s="327"/>
      <c r="H247" s="308" t="s">
        <v>2694</v>
      </c>
      <c r="I247" s="326" t="s">
        <v>1808</v>
      </c>
    </row>
    <row r="248" spans="1:9" ht="14.25" x14ac:dyDescent="0.2">
      <c r="A248" s="298" t="s">
        <v>2151</v>
      </c>
      <c r="B248" s="310" t="s">
        <v>2475</v>
      </c>
      <c r="C248" s="300" t="s">
        <v>1130</v>
      </c>
      <c r="D248" s="325" t="s">
        <v>1808</v>
      </c>
      <c r="E248" s="325" t="s">
        <v>1808</v>
      </c>
      <c r="F248" s="325">
        <v>20</v>
      </c>
      <c r="G248" s="328"/>
      <c r="H248" s="303" t="s">
        <v>2695</v>
      </c>
      <c r="I248" s="325" t="s">
        <v>1808</v>
      </c>
    </row>
    <row r="249" spans="1:9" ht="14.25" x14ac:dyDescent="0.2">
      <c r="A249" s="304" t="s">
        <v>952</v>
      </c>
      <c r="B249" s="318" t="s">
        <v>2499</v>
      </c>
      <c r="C249" s="300" t="s">
        <v>1798</v>
      </c>
      <c r="D249" s="326">
        <v>65</v>
      </c>
      <c r="E249" s="326">
        <v>100</v>
      </c>
      <c r="F249" s="326">
        <v>10</v>
      </c>
      <c r="G249" s="327"/>
      <c r="H249" s="308" t="s">
        <v>2696</v>
      </c>
      <c r="I249" s="326" t="s">
        <v>1808</v>
      </c>
    </row>
    <row r="250" spans="1:9" ht="14.25" x14ac:dyDescent="0.2">
      <c r="A250" s="298" t="s">
        <v>2152</v>
      </c>
      <c r="B250" s="310" t="s">
        <v>2475</v>
      </c>
      <c r="C250" s="300" t="s">
        <v>1798</v>
      </c>
      <c r="D250" s="325">
        <v>60</v>
      </c>
      <c r="E250" s="325">
        <v>100</v>
      </c>
      <c r="F250" s="325">
        <v>15</v>
      </c>
      <c r="G250" s="325" t="s">
        <v>2697</v>
      </c>
      <c r="H250" s="303" t="s">
        <v>2698</v>
      </c>
      <c r="I250" s="325" t="s">
        <v>1808</v>
      </c>
    </row>
    <row r="251" spans="1:9" ht="14.25" x14ac:dyDescent="0.2">
      <c r="A251" s="304" t="s">
        <v>2153</v>
      </c>
      <c r="B251" s="315" t="s">
        <v>2491</v>
      </c>
      <c r="C251" s="300" t="s">
        <v>1807</v>
      </c>
      <c r="D251" s="326">
        <v>130</v>
      </c>
      <c r="E251" s="326">
        <v>90</v>
      </c>
      <c r="F251" s="326">
        <v>10</v>
      </c>
      <c r="G251" s="327"/>
      <c r="H251" s="308" t="s">
        <v>2699</v>
      </c>
      <c r="I251" s="326" t="s">
        <v>1808</v>
      </c>
    </row>
    <row r="252" spans="1:9" ht="14.25" x14ac:dyDescent="0.2">
      <c r="A252" s="298" t="s">
        <v>2154</v>
      </c>
      <c r="B252" s="310" t="s">
        <v>2475</v>
      </c>
      <c r="C252" s="300" t="s">
        <v>1807</v>
      </c>
      <c r="D252" s="325">
        <v>40</v>
      </c>
      <c r="E252" s="325">
        <v>100</v>
      </c>
      <c r="F252" s="325">
        <v>40</v>
      </c>
      <c r="G252" s="328"/>
      <c r="H252" s="303" t="s">
        <v>2625</v>
      </c>
      <c r="I252" s="325" t="s">
        <v>1808</v>
      </c>
    </row>
    <row r="253" spans="1:9" ht="14.25" x14ac:dyDescent="0.2">
      <c r="A253" s="304" t="s">
        <v>2155</v>
      </c>
      <c r="B253" s="310" t="s">
        <v>2475</v>
      </c>
      <c r="C253" s="300" t="s">
        <v>1130</v>
      </c>
      <c r="D253" s="326" t="s">
        <v>1808</v>
      </c>
      <c r="E253" s="326" t="s">
        <v>1808</v>
      </c>
      <c r="F253" s="326">
        <v>40</v>
      </c>
      <c r="G253" s="327"/>
      <c r="H253" s="308" t="s">
        <v>2700</v>
      </c>
      <c r="I253" s="326" t="s">
        <v>1808</v>
      </c>
    </row>
    <row r="254" spans="1:9" ht="14.25" x14ac:dyDescent="0.2">
      <c r="A254" s="298" t="s">
        <v>2156</v>
      </c>
      <c r="B254" s="317" t="s">
        <v>2497</v>
      </c>
      <c r="C254" s="300" t="s">
        <v>1130</v>
      </c>
      <c r="D254" s="325" t="s">
        <v>1808</v>
      </c>
      <c r="E254" s="325" t="s">
        <v>1808</v>
      </c>
      <c r="F254" s="325">
        <v>15</v>
      </c>
      <c r="G254" s="325" t="s">
        <v>2701</v>
      </c>
      <c r="H254" s="303" t="s">
        <v>2702</v>
      </c>
      <c r="I254" s="325" t="s">
        <v>1808</v>
      </c>
    </row>
    <row r="255" spans="1:9" ht="14.25" x14ac:dyDescent="0.2">
      <c r="A255" s="304" t="s">
        <v>2157</v>
      </c>
      <c r="B255" s="310" t="s">
        <v>2475</v>
      </c>
      <c r="C255" s="300" t="s">
        <v>1807</v>
      </c>
      <c r="D255" s="326">
        <v>65</v>
      </c>
      <c r="E255" s="326">
        <v>100</v>
      </c>
      <c r="F255" s="326">
        <v>25</v>
      </c>
      <c r="G255" s="327"/>
      <c r="H255" s="314"/>
      <c r="I255" s="326" t="s">
        <v>1808</v>
      </c>
    </row>
    <row r="256" spans="1:9" ht="14.25" x14ac:dyDescent="0.2">
      <c r="A256" s="298" t="s">
        <v>2158</v>
      </c>
      <c r="B256" s="310" t="s">
        <v>2475</v>
      </c>
      <c r="C256" s="300" t="s">
        <v>1807</v>
      </c>
      <c r="D256" s="325" t="s">
        <v>1808</v>
      </c>
      <c r="E256" s="325" t="s">
        <v>1808</v>
      </c>
      <c r="F256" s="325">
        <v>5</v>
      </c>
      <c r="G256" s="328"/>
      <c r="H256" s="303" t="s">
        <v>2632</v>
      </c>
      <c r="I256" s="325" t="s">
        <v>1808</v>
      </c>
    </row>
    <row r="257" spans="1:9" ht="14.25" x14ac:dyDescent="0.2">
      <c r="A257" s="304" t="s">
        <v>2159</v>
      </c>
      <c r="B257" s="299" t="s">
        <v>2467</v>
      </c>
      <c r="C257" s="300" t="s">
        <v>1807</v>
      </c>
      <c r="D257" s="326">
        <v>75</v>
      </c>
      <c r="E257" s="326">
        <v>100</v>
      </c>
      <c r="F257" s="326">
        <v>10</v>
      </c>
      <c r="G257" s="327"/>
      <c r="H257" s="308" t="s">
        <v>2468</v>
      </c>
      <c r="I257" s="326" t="s">
        <v>1808</v>
      </c>
    </row>
    <row r="258" spans="1:9" ht="14.25" x14ac:dyDescent="0.2">
      <c r="A258" s="298" t="s">
        <v>2160</v>
      </c>
      <c r="B258" s="310" t="s">
        <v>2475</v>
      </c>
      <c r="C258" s="300" t="s">
        <v>1130</v>
      </c>
      <c r="D258" s="325" t="s">
        <v>1808</v>
      </c>
      <c r="E258" s="325" t="s">
        <v>1808</v>
      </c>
      <c r="F258" s="325">
        <v>40</v>
      </c>
      <c r="G258" s="328"/>
      <c r="H258" s="303" t="s">
        <v>2703</v>
      </c>
      <c r="I258" s="325" t="s">
        <v>1808</v>
      </c>
    </row>
    <row r="259" spans="1:9" ht="14.25" x14ac:dyDescent="0.2">
      <c r="A259" s="304" t="s">
        <v>2161</v>
      </c>
      <c r="B259" s="309" t="s">
        <v>2473</v>
      </c>
      <c r="C259" s="300" t="s">
        <v>1798</v>
      </c>
      <c r="D259" s="326">
        <v>110</v>
      </c>
      <c r="E259" s="326">
        <v>70</v>
      </c>
      <c r="F259" s="326">
        <v>10</v>
      </c>
      <c r="G259" s="327"/>
      <c r="H259" s="308" t="s">
        <v>2557</v>
      </c>
      <c r="I259" s="326">
        <v>30</v>
      </c>
    </row>
    <row r="260" spans="1:9" ht="14.25" x14ac:dyDescent="0.2">
      <c r="A260" s="298" t="s">
        <v>2162</v>
      </c>
      <c r="B260" s="313" t="s">
        <v>2488</v>
      </c>
      <c r="C260" s="300" t="s">
        <v>1798</v>
      </c>
      <c r="D260" s="325">
        <v>150</v>
      </c>
      <c r="E260" s="325">
        <v>90</v>
      </c>
      <c r="F260" s="325">
        <v>5</v>
      </c>
      <c r="G260" s="328"/>
      <c r="H260" s="303" t="s">
        <v>2517</v>
      </c>
      <c r="I260" s="325" t="s">
        <v>1808</v>
      </c>
    </row>
    <row r="261" spans="1:9" ht="14.25" x14ac:dyDescent="0.2">
      <c r="A261" s="304" t="s">
        <v>1122</v>
      </c>
      <c r="B261" s="313" t="s">
        <v>2488</v>
      </c>
      <c r="C261" s="300" t="s">
        <v>1798</v>
      </c>
      <c r="D261" s="326">
        <v>110</v>
      </c>
      <c r="E261" s="326">
        <v>80</v>
      </c>
      <c r="F261" s="326">
        <v>5</v>
      </c>
      <c r="G261" s="327"/>
      <c r="H261" s="314"/>
      <c r="I261" s="326" t="s">
        <v>1808</v>
      </c>
    </row>
    <row r="262" spans="1:9" ht="14.25" x14ac:dyDescent="0.2">
      <c r="A262" s="298" t="s">
        <v>2163</v>
      </c>
      <c r="B262" s="310" t="s">
        <v>2475</v>
      </c>
      <c r="C262" s="300" t="s">
        <v>1798</v>
      </c>
      <c r="D262" s="325">
        <v>150</v>
      </c>
      <c r="E262" s="325">
        <v>90</v>
      </c>
      <c r="F262" s="325">
        <v>5</v>
      </c>
      <c r="G262" s="325" t="s">
        <v>2704</v>
      </c>
      <c r="H262" s="303" t="s">
        <v>2517</v>
      </c>
      <c r="I262" s="325" t="s">
        <v>1808</v>
      </c>
    </row>
    <row r="263" spans="1:9" ht="14.25" x14ac:dyDescent="0.2">
      <c r="A263" s="304" t="s">
        <v>2164</v>
      </c>
      <c r="B263" s="310" t="s">
        <v>2475</v>
      </c>
      <c r="C263" s="300" t="s">
        <v>1807</v>
      </c>
      <c r="D263" s="326">
        <v>80</v>
      </c>
      <c r="E263" s="326">
        <v>90</v>
      </c>
      <c r="F263" s="326">
        <v>15</v>
      </c>
      <c r="G263" s="327"/>
      <c r="H263" s="308" t="s">
        <v>2483</v>
      </c>
      <c r="I263" s="326">
        <v>10</v>
      </c>
    </row>
    <row r="264" spans="1:9" ht="14.25" x14ac:dyDescent="0.2">
      <c r="A264" s="298" t="s">
        <v>2165</v>
      </c>
      <c r="B264" s="310" t="s">
        <v>2475</v>
      </c>
      <c r="C264" s="300" t="s">
        <v>1798</v>
      </c>
      <c r="D264" s="325">
        <v>90</v>
      </c>
      <c r="E264" s="325">
        <v>100</v>
      </c>
      <c r="F264" s="325">
        <v>10</v>
      </c>
      <c r="G264" s="328"/>
      <c r="H264" s="330"/>
      <c r="I264" s="325" t="s">
        <v>1808</v>
      </c>
    </row>
    <row r="265" spans="1:9" ht="14.25" x14ac:dyDescent="0.2">
      <c r="A265" s="304" t="s">
        <v>2166</v>
      </c>
      <c r="B265" s="317" t="s">
        <v>2497</v>
      </c>
      <c r="C265" s="300" t="s">
        <v>1807</v>
      </c>
      <c r="D265" s="326">
        <v>100</v>
      </c>
      <c r="E265" s="326" t="s">
        <v>2477</v>
      </c>
      <c r="F265" s="326">
        <v>5</v>
      </c>
      <c r="G265" s="327"/>
      <c r="H265" s="308" t="s">
        <v>2705</v>
      </c>
      <c r="I265" s="326" t="s">
        <v>1808</v>
      </c>
    </row>
    <row r="266" spans="1:9" ht="14.25" x14ac:dyDescent="0.2">
      <c r="A266" s="298" t="s">
        <v>2167</v>
      </c>
      <c r="B266" s="311" t="s">
        <v>2481</v>
      </c>
      <c r="C266" s="300" t="s">
        <v>1798</v>
      </c>
      <c r="D266" s="325">
        <v>80</v>
      </c>
      <c r="E266" s="325" t="s">
        <v>2477</v>
      </c>
      <c r="F266" s="325">
        <v>5</v>
      </c>
      <c r="G266" s="328"/>
      <c r="H266" s="303" t="s">
        <v>2706</v>
      </c>
      <c r="I266" s="325" t="s">
        <v>1808</v>
      </c>
    </row>
    <row r="267" spans="1:9" ht="14.25" x14ac:dyDescent="0.2">
      <c r="A267" s="304" t="s">
        <v>890</v>
      </c>
      <c r="B267" s="311" t="s">
        <v>2481</v>
      </c>
      <c r="C267" s="300" t="s">
        <v>1130</v>
      </c>
      <c r="D267" s="326" t="s">
        <v>1808</v>
      </c>
      <c r="E267" s="326">
        <v>60</v>
      </c>
      <c r="F267" s="326">
        <v>20</v>
      </c>
      <c r="G267" s="327"/>
      <c r="H267" s="308" t="s">
        <v>2670</v>
      </c>
      <c r="I267" s="326" t="s">
        <v>1808</v>
      </c>
    </row>
    <row r="268" spans="1:9" ht="14.25" x14ac:dyDescent="0.2">
      <c r="A268" s="298" t="s">
        <v>2707</v>
      </c>
      <c r="B268" s="320" t="s">
        <v>2503</v>
      </c>
      <c r="C268" s="300" t="s">
        <v>1807</v>
      </c>
      <c r="D268" s="325">
        <v>30</v>
      </c>
      <c r="E268" s="325">
        <v>90</v>
      </c>
      <c r="F268" s="325">
        <v>20</v>
      </c>
      <c r="G268" s="328"/>
      <c r="H268" s="303" t="s">
        <v>2708</v>
      </c>
      <c r="I268" s="325" t="s">
        <v>1808</v>
      </c>
    </row>
    <row r="269" spans="1:9" ht="14.25" x14ac:dyDescent="0.2">
      <c r="A269" s="304" t="s">
        <v>1123</v>
      </c>
      <c r="B269" s="320" t="s">
        <v>2503</v>
      </c>
      <c r="C269" s="300" t="s">
        <v>1798</v>
      </c>
      <c r="D269" s="326">
        <v>90</v>
      </c>
      <c r="E269" s="326">
        <v>100</v>
      </c>
      <c r="F269" s="326">
        <v>10</v>
      </c>
      <c r="G269" s="326" t="s">
        <v>2709</v>
      </c>
      <c r="H269" s="308" t="s">
        <v>2520</v>
      </c>
      <c r="I269" s="326">
        <v>10</v>
      </c>
    </row>
    <row r="270" spans="1:9" ht="14.25" x14ac:dyDescent="0.2">
      <c r="A270" s="298" t="s">
        <v>2169</v>
      </c>
      <c r="B270" s="320" t="s">
        <v>2503</v>
      </c>
      <c r="C270" s="300" t="s">
        <v>1798</v>
      </c>
      <c r="D270" s="325">
        <v>140</v>
      </c>
      <c r="E270" s="325">
        <v>90</v>
      </c>
      <c r="F270" s="325">
        <v>5</v>
      </c>
      <c r="G270" s="328"/>
      <c r="H270" s="303" t="s">
        <v>2710</v>
      </c>
      <c r="I270" s="325">
        <v>30</v>
      </c>
    </row>
    <row r="271" spans="1:9" ht="14.25" x14ac:dyDescent="0.2">
      <c r="A271" s="304" t="s">
        <v>2170</v>
      </c>
      <c r="B271" s="320" t="s">
        <v>2503</v>
      </c>
      <c r="C271" s="300" t="s">
        <v>1807</v>
      </c>
      <c r="D271" s="326">
        <v>65</v>
      </c>
      <c r="E271" s="326">
        <v>95</v>
      </c>
      <c r="F271" s="326">
        <v>15</v>
      </c>
      <c r="G271" s="327"/>
      <c r="H271" s="308" t="s">
        <v>2711</v>
      </c>
      <c r="I271" s="326">
        <v>10</v>
      </c>
    </row>
    <row r="272" spans="1:9" ht="14.25" x14ac:dyDescent="0.2">
      <c r="A272" s="298" t="s">
        <v>2171</v>
      </c>
      <c r="B272" s="320" t="s">
        <v>2503</v>
      </c>
      <c r="C272" s="300" t="s">
        <v>1807</v>
      </c>
      <c r="D272" s="325">
        <v>75</v>
      </c>
      <c r="E272" s="325">
        <v>100</v>
      </c>
      <c r="F272" s="325">
        <v>15</v>
      </c>
      <c r="G272" s="328"/>
      <c r="H272" s="303" t="s">
        <v>2520</v>
      </c>
      <c r="I272" s="325">
        <v>10</v>
      </c>
    </row>
    <row r="273" spans="1:9" ht="14.25" x14ac:dyDescent="0.2">
      <c r="A273" s="304" t="s">
        <v>2172</v>
      </c>
      <c r="B273" s="320" t="s">
        <v>2503</v>
      </c>
      <c r="C273" s="300" t="s">
        <v>1807</v>
      </c>
      <c r="D273" s="326">
        <v>40</v>
      </c>
      <c r="E273" s="326">
        <v>100</v>
      </c>
      <c r="F273" s="326">
        <v>30</v>
      </c>
      <c r="G273" s="327"/>
      <c r="H273" s="308" t="s">
        <v>2489</v>
      </c>
      <c r="I273" s="326" t="s">
        <v>1808</v>
      </c>
    </row>
    <row r="274" spans="1:9" ht="14.25" x14ac:dyDescent="0.2">
      <c r="A274" s="298" t="s">
        <v>2173</v>
      </c>
      <c r="B274" s="320" t="s">
        <v>2503</v>
      </c>
      <c r="C274" s="300" t="s">
        <v>1807</v>
      </c>
      <c r="D274" s="325">
        <v>85</v>
      </c>
      <c r="E274" s="325">
        <v>90</v>
      </c>
      <c r="F274" s="325">
        <v>10</v>
      </c>
      <c r="G274" s="328"/>
      <c r="H274" s="303" t="s">
        <v>2483</v>
      </c>
      <c r="I274" s="325">
        <v>30</v>
      </c>
    </row>
    <row r="275" spans="1:9" ht="14.25" x14ac:dyDescent="0.2">
      <c r="A275" s="304" t="s">
        <v>2174</v>
      </c>
      <c r="B275" s="320" t="s">
        <v>2503</v>
      </c>
      <c r="C275" s="300" t="s">
        <v>1807</v>
      </c>
      <c r="D275" s="326">
        <v>25</v>
      </c>
      <c r="E275" s="326">
        <v>100</v>
      </c>
      <c r="F275" s="326">
        <v>30</v>
      </c>
      <c r="G275" s="327"/>
      <c r="H275" s="308" t="s">
        <v>2492</v>
      </c>
      <c r="I275" s="326" t="s">
        <v>1808</v>
      </c>
    </row>
    <row r="276" spans="1:9" ht="14.25" x14ac:dyDescent="0.2">
      <c r="A276" s="298" t="s">
        <v>2175</v>
      </c>
      <c r="B276" s="320" t="s">
        <v>2503</v>
      </c>
      <c r="C276" s="300" t="s">
        <v>1798</v>
      </c>
      <c r="D276" s="325">
        <v>55</v>
      </c>
      <c r="E276" s="325">
        <v>95</v>
      </c>
      <c r="F276" s="325">
        <v>15</v>
      </c>
      <c r="G276" s="328"/>
      <c r="H276" s="303" t="s">
        <v>2538</v>
      </c>
      <c r="I276" s="325">
        <v>100</v>
      </c>
    </row>
    <row r="277" spans="1:9" ht="14.25" x14ac:dyDescent="0.2">
      <c r="A277" s="304" t="s">
        <v>2176</v>
      </c>
      <c r="B277" s="311" t="s">
        <v>2481</v>
      </c>
      <c r="C277" s="300" t="s">
        <v>1130</v>
      </c>
      <c r="D277" s="326" t="s">
        <v>1808</v>
      </c>
      <c r="E277" s="326" t="s">
        <v>1808</v>
      </c>
      <c r="F277" s="326">
        <v>10</v>
      </c>
      <c r="G277" s="327"/>
      <c r="H277" s="308" t="s">
        <v>2712</v>
      </c>
      <c r="I277" s="326" t="s">
        <v>1808</v>
      </c>
    </row>
    <row r="278" spans="1:9" ht="14.25" x14ac:dyDescent="0.2">
      <c r="A278" s="298" t="s">
        <v>2177</v>
      </c>
      <c r="B278" s="322" t="s">
        <v>2516</v>
      </c>
      <c r="C278" s="300" t="s">
        <v>1798</v>
      </c>
      <c r="D278" s="325">
        <v>60</v>
      </c>
      <c r="E278" s="325">
        <v>100</v>
      </c>
      <c r="F278" s="325">
        <v>15</v>
      </c>
      <c r="G278" s="325" t="s">
        <v>1971</v>
      </c>
      <c r="H278" s="303" t="s">
        <v>2713</v>
      </c>
      <c r="I278" s="325" t="s">
        <v>1808</v>
      </c>
    </row>
    <row r="279" spans="1:9" ht="14.25" x14ac:dyDescent="0.2">
      <c r="A279" s="304" t="s">
        <v>2178</v>
      </c>
      <c r="B279" s="322" t="s">
        <v>2516</v>
      </c>
      <c r="C279" s="300" t="s">
        <v>1798</v>
      </c>
      <c r="D279" s="326">
        <v>100</v>
      </c>
      <c r="E279" s="326">
        <v>50</v>
      </c>
      <c r="F279" s="326">
        <v>5</v>
      </c>
      <c r="G279" s="327"/>
      <c r="H279" s="308" t="s">
        <v>2714</v>
      </c>
      <c r="I279" s="326">
        <v>100</v>
      </c>
    </row>
    <row r="280" spans="1:9" ht="14.25" x14ac:dyDescent="0.2">
      <c r="A280" s="298" t="s">
        <v>2179</v>
      </c>
      <c r="B280" s="319" t="s">
        <v>2500</v>
      </c>
      <c r="C280" s="300" t="s">
        <v>1798</v>
      </c>
      <c r="D280" s="325">
        <v>20</v>
      </c>
      <c r="E280" s="325">
        <v>100</v>
      </c>
      <c r="F280" s="325">
        <v>20</v>
      </c>
      <c r="G280" s="325" t="s">
        <v>2715</v>
      </c>
      <c r="H280" s="303" t="s">
        <v>2515</v>
      </c>
      <c r="I280" s="325" t="s">
        <v>1808</v>
      </c>
    </row>
    <row r="281" spans="1:9" ht="14.25" x14ac:dyDescent="0.2">
      <c r="A281" s="304" t="s">
        <v>2180</v>
      </c>
      <c r="B281" s="299" t="s">
        <v>2467</v>
      </c>
      <c r="C281" s="300" t="s">
        <v>1130</v>
      </c>
      <c r="D281" s="326" t="s">
        <v>1808</v>
      </c>
      <c r="E281" s="326" t="s">
        <v>1808</v>
      </c>
      <c r="F281" s="326">
        <v>20</v>
      </c>
      <c r="G281" s="327"/>
      <c r="H281" s="308" t="s">
        <v>2716</v>
      </c>
      <c r="I281" s="326" t="s">
        <v>1808</v>
      </c>
    </row>
    <row r="282" spans="1:9" ht="14.25" x14ac:dyDescent="0.2">
      <c r="A282" s="298" t="s">
        <v>2181</v>
      </c>
      <c r="B282" s="323" t="s">
        <v>2524</v>
      </c>
      <c r="C282" s="300" t="s">
        <v>1130</v>
      </c>
      <c r="D282" s="325" t="s">
        <v>1808</v>
      </c>
      <c r="E282" s="325" t="s">
        <v>1808</v>
      </c>
      <c r="F282" s="325">
        <v>25</v>
      </c>
      <c r="G282" s="328"/>
      <c r="H282" s="303" t="s">
        <v>2717</v>
      </c>
      <c r="I282" s="325" t="s">
        <v>1808</v>
      </c>
    </row>
    <row r="283" spans="1:9" ht="14.25" x14ac:dyDescent="0.2">
      <c r="A283" s="304" t="s">
        <v>968</v>
      </c>
      <c r="B283" s="321" t="s">
        <v>2505</v>
      </c>
      <c r="C283" s="300" t="s">
        <v>1130</v>
      </c>
      <c r="D283" s="326" t="s">
        <v>1808</v>
      </c>
      <c r="E283" s="326" t="s">
        <v>1808</v>
      </c>
      <c r="F283" s="326">
        <v>15</v>
      </c>
      <c r="G283" s="327"/>
      <c r="H283" s="308" t="s">
        <v>2471</v>
      </c>
      <c r="I283" s="326" t="s">
        <v>1808</v>
      </c>
    </row>
    <row r="284" spans="1:9" ht="14.25" x14ac:dyDescent="0.2">
      <c r="A284" s="298" t="s">
        <v>845</v>
      </c>
      <c r="B284" s="321" t="s">
        <v>2505</v>
      </c>
      <c r="C284" s="300" t="s">
        <v>1807</v>
      </c>
      <c r="D284" s="325">
        <v>80</v>
      </c>
      <c r="E284" s="325">
        <v>100</v>
      </c>
      <c r="F284" s="325">
        <v>15</v>
      </c>
      <c r="G284" s="328"/>
      <c r="H284" s="303" t="s">
        <v>2483</v>
      </c>
      <c r="I284" s="325">
        <v>30</v>
      </c>
    </row>
    <row r="285" spans="1:9" ht="14.25" x14ac:dyDescent="0.2">
      <c r="A285" s="304" t="s">
        <v>2182</v>
      </c>
      <c r="B285" s="321" t="s">
        <v>2505</v>
      </c>
      <c r="C285" s="300" t="s">
        <v>1807</v>
      </c>
      <c r="D285" s="326">
        <v>100</v>
      </c>
      <c r="E285" s="326">
        <v>75</v>
      </c>
      <c r="F285" s="326">
        <v>15</v>
      </c>
      <c r="G285" s="327"/>
      <c r="H285" s="308" t="s">
        <v>2569</v>
      </c>
      <c r="I285" s="326">
        <v>10</v>
      </c>
    </row>
    <row r="286" spans="1:9" ht="14.25" x14ac:dyDescent="0.2">
      <c r="A286" s="298" t="s">
        <v>2183</v>
      </c>
      <c r="B286" s="310" t="s">
        <v>2475</v>
      </c>
      <c r="C286" s="300" t="s">
        <v>1798</v>
      </c>
      <c r="D286" s="325">
        <v>100</v>
      </c>
      <c r="E286" s="325">
        <v>100</v>
      </c>
      <c r="F286" s="325">
        <v>10</v>
      </c>
      <c r="G286" s="328"/>
      <c r="H286" s="303" t="s">
        <v>2718</v>
      </c>
      <c r="I286" s="325" t="s">
        <v>1808</v>
      </c>
    </row>
    <row r="287" spans="1:9" ht="14.25" x14ac:dyDescent="0.2">
      <c r="A287" s="304" t="s">
        <v>2184</v>
      </c>
      <c r="B287" s="315" t="s">
        <v>2491</v>
      </c>
      <c r="C287" s="300" t="s">
        <v>1807</v>
      </c>
      <c r="D287" s="326">
        <v>100</v>
      </c>
      <c r="E287" s="326">
        <v>95</v>
      </c>
      <c r="F287" s="326">
        <v>10</v>
      </c>
      <c r="G287" s="327"/>
      <c r="H287" s="308" t="s">
        <v>2699</v>
      </c>
      <c r="I287" s="326" t="s">
        <v>1808</v>
      </c>
    </row>
    <row r="288" spans="1:9" ht="14.25" x14ac:dyDescent="0.2">
      <c r="A288" s="298" t="s">
        <v>2719</v>
      </c>
      <c r="B288" s="315" t="s">
        <v>2491</v>
      </c>
      <c r="C288" s="300" t="s">
        <v>1807</v>
      </c>
      <c r="D288" s="325">
        <v>50</v>
      </c>
      <c r="E288" s="325">
        <v>100</v>
      </c>
      <c r="F288" s="325">
        <v>25</v>
      </c>
      <c r="G288" s="328"/>
      <c r="H288" s="303" t="s">
        <v>2479</v>
      </c>
      <c r="I288" s="325" t="s">
        <v>1808</v>
      </c>
    </row>
    <row r="289" spans="1:9" ht="14.25" x14ac:dyDescent="0.2">
      <c r="A289" s="304" t="s">
        <v>2186</v>
      </c>
      <c r="B289" s="311" t="s">
        <v>2481</v>
      </c>
      <c r="C289" s="300" t="s">
        <v>1130</v>
      </c>
      <c r="D289" s="326" t="s">
        <v>1808</v>
      </c>
      <c r="E289" s="326">
        <v>80</v>
      </c>
      <c r="F289" s="326">
        <v>15</v>
      </c>
      <c r="G289" s="327"/>
      <c r="H289" s="308" t="s">
        <v>2639</v>
      </c>
      <c r="I289" s="326" t="s">
        <v>1808</v>
      </c>
    </row>
    <row r="290" spans="1:9" ht="14.25" x14ac:dyDescent="0.2">
      <c r="A290" s="298" t="s">
        <v>1129</v>
      </c>
      <c r="B290" s="321" t="s">
        <v>2505</v>
      </c>
      <c r="C290" s="300" t="s">
        <v>1130</v>
      </c>
      <c r="D290" s="325" t="s">
        <v>1808</v>
      </c>
      <c r="E290" s="325" t="s">
        <v>1808</v>
      </c>
      <c r="F290" s="325">
        <v>10</v>
      </c>
      <c r="G290" s="328"/>
      <c r="H290" s="303" t="s">
        <v>2720</v>
      </c>
      <c r="I290" s="325" t="s">
        <v>1808</v>
      </c>
    </row>
    <row r="291" spans="1:9" ht="14.25" x14ac:dyDescent="0.2">
      <c r="A291" s="304" t="s">
        <v>2187</v>
      </c>
      <c r="B291" s="317" t="s">
        <v>2497</v>
      </c>
      <c r="C291" s="300" t="s">
        <v>1807</v>
      </c>
      <c r="D291" s="326">
        <v>65</v>
      </c>
      <c r="E291" s="326">
        <v>100</v>
      </c>
      <c r="F291" s="326">
        <v>25</v>
      </c>
      <c r="G291" s="327"/>
      <c r="H291" s="308" t="s">
        <v>2721</v>
      </c>
      <c r="I291" s="326" t="s">
        <v>1808</v>
      </c>
    </row>
    <row r="292" spans="1:9" ht="14.25" x14ac:dyDescent="0.2">
      <c r="A292" s="298" t="s">
        <v>2188</v>
      </c>
      <c r="B292" s="324" t="s">
        <v>2525</v>
      </c>
      <c r="C292" s="300" t="s">
        <v>1807</v>
      </c>
      <c r="D292" s="325">
        <v>90</v>
      </c>
      <c r="E292" s="325">
        <v>100</v>
      </c>
      <c r="F292" s="325">
        <v>10</v>
      </c>
      <c r="G292" s="328"/>
      <c r="H292" s="330"/>
      <c r="I292" s="325" t="s">
        <v>1808</v>
      </c>
    </row>
    <row r="293" spans="1:9" ht="14.25" x14ac:dyDescent="0.2">
      <c r="A293" s="304" t="s">
        <v>2189</v>
      </c>
      <c r="B293" s="310" t="s">
        <v>2475</v>
      </c>
      <c r="C293" s="300" t="s">
        <v>1807</v>
      </c>
      <c r="D293" s="326">
        <v>140</v>
      </c>
      <c r="E293" s="326">
        <v>100</v>
      </c>
      <c r="F293" s="326">
        <v>5</v>
      </c>
      <c r="G293" s="327"/>
      <c r="H293" s="308" t="s">
        <v>2722</v>
      </c>
      <c r="I293" s="326" t="s">
        <v>1808</v>
      </c>
    </row>
    <row r="294" spans="1:9" ht="14.25" x14ac:dyDescent="0.2">
      <c r="A294" s="298" t="s">
        <v>2190</v>
      </c>
      <c r="B294" s="322" t="s">
        <v>2516</v>
      </c>
      <c r="C294" s="300" t="s">
        <v>1798</v>
      </c>
      <c r="D294" s="325">
        <v>80</v>
      </c>
      <c r="E294" s="325">
        <v>100</v>
      </c>
      <c r="F294" s="325">
        <v>15</v>
      </c>
      <c r="G294" s="328"/>
      <c r="H294" s="303" t="s">
        <v>2522</v>
      </c>
      <c r="I294" s="325">
        <v>30</v>
      </c>
    </row>
    <row r="295" spans="1:9" ht="14.25" x14ac:dyDescent="0.2">
      <c r="A295" s="304" t="s">
        <v>2191</v>
      </c>
      <c r="B295" s="299" t="s">
        <v>2467</v>
      </c>
      <c r="C295" s="300" t="s">
        <v>1807</v>
      </c>
      <c r="D295" s="326">
        <v>90</v>
      </c>
      <c r="E295" s="326">
        <v>100</v>
      </c>
      <c r="F295" s="326">
        <v>15</v>
      </c>
      <c r="G295" s="327"/>
      <c r="H295" s="308" t="s">
        <v>2479</v>
      </c>
      <c r="I295" s="326" t="s">
        <v>1808</v>
      </c>
    </row>
    <row r="296" spans="1:9" ht="14.25" x14ac:dyDescent="0.2">
      <c r="A296" s="298" t="s">
        <v>2192</v>
      </c>
      <c r="B296" s="299" t="s">
        <v>2467</v>
      </c>
      <c r="C296" s="300" t="s">
        <v>1798</v>
      </c>
      <c r="D296" s="325">
        <v>130</v>
      </c>
      <c r="E296" s="325">
        <v>90</v>
      </c>
      <c r="F296" s="325">
        <v>5</v>
      </c>
      <c r="G296" s="328"/>
      <c r="H296" s="303" t="s">
        <v>2592</v>
      </c>
      <c r="I296" s="325" t="s">
        <v>1808</v>
      </c>
    </row>
    <row r="297" spans="1:9" ht="14.25" x14ac:dyDescent="0.2">
      <c r="A297" s="304" t="s">
        <v>2193</v>
      </c>
      <c r="B297" s="299" t="s">
        <v>2467</v>
      </c>
      <c r="C297" s="300" t="s">
        <v>1798</v>
      </c>
      <c r="D297" s="326">
        <v>65</v>
      </c>
      <c r="E297" s="326">
        <v>90</v>
      </c>
      <c r="F297" s="326">
        <v>10</v>
      </c>
      <c r="G297" s="327"/>
      <c r="H297" s="308" t="s">
        <v>2723</v>
      </c>
      <c r="I297" s="326">
        <v>30</v>
      </c>
    </row>
    <row r="298" spans="1:9" ht="14.25" x14ac:dyDescent="0.2">
      <c r="A298" s="298" t="s">
        <v>2194</v>
      </c>
      <c r="B298" s="319" t="s">
        <v>2500</v>
      </c>
      <c r="C298" s="300" t="s">
        <v>1807</v>
      </c>
      <c r="D298" s="325">
        <v>20</v>
      </c>
      <c r="E298" s="325">
        <v>100</v>
      </c>
      <c r="F298" s="325">
        <v>15</v>
      </c>
      <c r="G298" s="328"/>
      <c r="H298" s="303" t="s">
        <v>2468</v>
      </c>
      <c r="I298" s="325" t="s">
        <v>1808</v>
      </c>
    </row>
    <row r="299" spans="1:9" ht="14.25" x14ac:dyDescent="0.2">
      <c r="A299" s="304" t="s">
        <v>1097</v>
      </c>
      <c r="B299" s="299" t="s">
        <v>2467</v>
      </c>
      <c r="C299" s="300" t="s">
        <v>1130</v>
      </c>
      <c r="D299" s="326" t="s">
        <v>1808</v>
      </c>
      <c r="E299" s="326">
        <v>90</v>
      </c>
      <c r="F299" s="326">
        <v>10</v>
      </c>
      <c r="G299" s="327"/>
      <c r="H299" s="308" t="s">
        <v>2724</v>
      </c>
      <c r="I299" s="326" t="s">
        <v>1808</v>
      </c>
    </row>
    <row r="300" spans="1:9" ht="14.25" x14ac:dyDescent="0.2">
      <c r="A300" s="298" t="s">
        <v>1062</v>
      </c>
      <c r="B300" s="310" t="s">
        <v>2475</v>
      </c>
      <c r="C300" s="300" t="s">
        <v>1130</v>
      </c>
      <c r="D300" s="325" t="s">
        <v>1808</v>
      </c>
      <c r="E300" s="325">
        <v>100</v>
      </c>
      <c r="F300" s="325">
        <v>30</v>
      </c>
      <c r="G300" s="328"/>
      <c r="H300" s="303" t="s">
        <v>2725</v>
      </c>
      <c r="I300" s="325" t="s">
        <v>1808</v>
      </c>
    </row>
    <row r="301" spans="1:9" ht="14.25" x14ac:dyDescent="0.2">
      <c r="A301" s="304" t="s">
        <v>2195</v>
      </c>
      <c r="B301" s="318" t="s">
        <v>2499</v>
      </c>
      <c r="C301" s="300" t="s">
        <v>1807</v>
      </c>
      <c r="D301" s="326">
        <v>30</v>
      </c>
      <c r="E301" s="326">
        <v>100</v>
      </c>
      <c r="F301" s="326">
        <v>30</v>
      </c>
      <c r="G301" s="327"/>
      <c r="H301" s="308" t="s">
        <v>2523</v>
      </c>
      <c r="I301" s="326">
        <v>30</v>
      </c>
    </row>
    <row r="302" spans="1:9" ht="14.25" x14ac:dyDescent="0.2">
      <c r="A302" s="298" t="s">
        <v>2196</v>
      </c>
      <c r="B302" s="316" t="s">
        <v>2494</v>
      </c>
      <c r="C302" s="300" t="s">
        <v>1798</v>
      </c>
      <c r="D302" s="325">
        <v>140</v>
      </c>
      <c r="E302" s="325">
        <v>90</v>
      </c>
      <c r="F302" s="325">
        <v>5</v>
      </c>
      <c r="G302" s="328"/>
      <c r="H302" s="303" t="s">
        <v>2529</v>
      </c>
      <c r="I302" s="325" t="s">
        <v>1808</v>
      </c>
    </row>
    <row r="303" spans="1:9" ht="14.25" x14ac:dyDescent="0.2">
      <c r="A303" s="304" t="s">
        <v>2197</v>
      </c>
      <c r="B303" s="311" t="s">
        <v>2481</v>
      </c>
      <c r="C303" s="300" t="s">
        <v>1130</v>
      </c>
      <c r="D303" s="326" t="s">
        <v>1808</v>
      </c>
      <c r="E303" s="326" t="s">
        <v>1808</v>
      </c>
      <c r="F303" s="326">
        <v>30</v>
      </c>
      <c r="G303" s="326" t="s">
        <v>2726</v>
      </c>
      <c r="H303" s="308" t="s">
        <v>2727</v>
      </c>
      <c r="I303" s="326" t="s">
        <v>1808</v>
      </c>
    </row>
    <row r="304" spans="1:9" ht="14.25" x14ac:dyDescent="0.2">
      <c r="A304" s="298" t="s">
        <v>2198</v>
      </c>
      <c r="B304" s="310" t="s">
        <v>2475</v>
      </c>
      <c r="C304" s="300" t="s">
        <v>1130</v>
      </c>
      <c r="D304" s="325" t="s">
        <v>1808</v>
      </c>
      <c r="E304" s="325" t="s">
        <v>1808</v>
      </c>
      <c r="F304" s="325">
        <v>5</v>
      </c>
      <c r="G304" s="328"/>
      <c r="H304" s="303" t="s">
        <v>2728</v>
      </c>
      <c r="I304" s="325" t="s">
        <v>1808</v>
      </c>
    </row>
    <row r="305" spans="1:9" ht="14.25" x14ac:dyDescent="0.2">
      <c r="A305" s="304" t="s">
        <v>2199</v>
      </c>
      <c r="B305" s="310" t="s">
        <v>2475</v>
      </c>
      <c r="C305" s="300" t="s">
        <v>1130</v>
      </c>
      <c r="D305" s="326" t="s">
        <v>1808</v>
      </c>
      <c r="E305" s="326">
        <v>75</v>
      </c>
      <c r="F305" s="326">
        <v>10</v>
      </c>
      <c r="G305" s="327"/>
      <c r="H305" s="308" t="s">
        <v>2670</v>
      </c>
      <c r="I305" s="326" t="s">
        <v>1808</v>
      </c>
    </row>
    <row r="306" spans="1:9" ht="14.25" x14ac:dyDescent="0.2">
      <c r="A306" s="298" t="s">
        <v>2200</v>
      </c>
      <c r="B306" s="315" t="s">
        <v>2491</v>
      </c>
      <c r="C306" s="300" t="s">
        <v>1807</v>
      </c>
      <c r="D306" s="325" t="s">
        <v>1808</v>
      </c>
      <c r="E306" s="325">
        <v>100</v>
      </c>
      <c r="F306" s="325">
        <v>20</v>
      </c>
      <c r="G306" s="328"/>
      <c r="H306" s="303" t="s">
        <v>2668</v>
      </c>
      <c r="I306" s="325" t="s">
        <v>1808</v>
      </c>
    </row>
    <row r="307" spans="1:9" ht="14.25" x14ac:dyDescent="0.2">
      <c r="A307" s="304" t="s">
        <v>2202</v>
      </c>
      <c r="B307" s="315" t="s">
        <v>2491</v>
      </c>
      <c r="C307" s="300" t="s">
        <v>1807</v>
      </c>
      <c r="D307" s="326">
        <v>65</v>
      </c>
      <c r="E307" s="326">
        <v>100</v>
      </c>
      <c r="F307" s="326">
        <v>20</v>
      </c>
      <c r="G307" s="326" t="s">
        <v>2729</v>
      </c>
      <c r="H307" s="308" t="s">
        <v>2538</v>
      </c>
      <c r="I307" s="326">
        <v>100</v>
      </c>
    </row>
    <row r="308" spans="1:9" ht="14.25" x14ac:dyDescent="0.2">
      <c r="A308" s="298" t="s">
        <v>943</v>
      </c>
      <c r="B308" s="310" t="s">
        <v>2475</v>
      </c>
      <c r="C308" s="300" t="s">
        <v>1130</v>
      </c>
      <c r="D308" s="325" t="s">
        <v>1808</v>
      </c>
      <c r="E308" s="325" t="s">
        <v>1808</v>
      </c>
      <c r="F308" s="325">
        <v>30</v>
      </c>
      <c r="G308" s="328"/>
      <c r="H308" s="303" t="s">
        <v>2730</v>
      </c>
      <c r="I308" s="325" t="s">
        <v>1808</v>
      </c>
    </row>
    <row r="309" spans="1:9" ht="14.25" x14ac:dyDescent="0.2">
      <c r="A309" s="304" t="s">
        <v>2203</v>
      </c>
      <c r="B309" s="311" t="s">
        <v>2481</v>
      </c>
      <c r="C309" s="300" t="s">
        <v>1130</v>
      </c>
      <c r="D309" s="326" t="s">
        <v>1808</v>
      </c>
      <c r="E309" s="326" t="s">
        <v>1808</v>
      </c>
      <c r="F309" s="326">
        <v>10</v>
      </c>
      <c r="G309" s="327"/>
      <c r="H309" s="308" t="s">
        <v>2731</v>
      </c>
      <c r="I309" s="326" t="s">
        <v>1808</v>
      </c>
    </row>
    <row r="310" spans="1:9" ht="14.25" x14ac:dyDescent="0.2">
      <c r="A310" s="298" t="s">
        <v>936</v>
      </c>
      <c r="B310" s="311" t="s">
        <v>2481</v>
      </c>
      <c r="C310" s="300" t="s">
        <v>1798</v>
      </c>
      <c r="D310" s="325">
        <v>70</v>
      </c>
      <c r="E310" s="325">
        <v>100</v>
      </c>
      <c r="F310" s="325">
        <v>5</v>
      </c>
      <c r="G310" s="328"/>
      <c r="H310" s="303" t="s">
        <v>2470</v>
      </c>
      <c r="I310" s="325">
        <v>50</v>
      </c>
    </row>
    <row r="311" spans="1:9" ht="14.25" x14ac:dyDescent="0.2">
      <c r="A311" s="304" t="s">
        <v>2204</v>
      </c>
      <c r="B311" s="315" t="s">
        <v>2491</v>
      </c>
      <c r="C311" s="300" t="s">
        <v>1807</v>
      </c>
      <c r="D311" s="326">
        <v>40</v>
      </c>
      <c r="E311" s="326">
        <v>100</v>
      </c>
      <c r="F311" s="326">
        <v>30</v>
      </c>
      <c r="G311" s="327"/>
      <c r="H311" s="308" t="s">
        <v>2489</v>
      </c>
      <c r="I311" s="326" t="s">
        <v>1808</v>
      </c>
    </row>
    <row r="312" spans="1:9" ht="14.25" x14ac:dyDescent="0.2">
      <c r="A312" s="298" t="s">
        <v>2205</v>
      </c>
      <c r="B312" s="311" t="s">
        <v>2481</v>
      </c>
      <c r="C312" s="300" t="s">
        <v>1130</v>
      </c>
      <c r="D312" s="325" t="s">
        <v>1808</v>
      </c>
      <c r="E312" s="325" t="s">
        <v>1808</v>
      </c>
      <c r="F312" s="325">
        <v>15</v>
      </c>
      <c r="G312" s="328"/>
      <c r="H312" s="303" t="s">
        <v>2732</v>
      </c>
      <c r="I312" s="325" t="s">
        <v>1808</v>
      </c>
    </row>
    <row r="313" spans="1:9" ht="14.25" x14ac:dyDescent="0.2">
      <c r="A313" s="304" t="s">
        <v>2206</v>
      </c>
      <c r="B313" s="311" t="s">
        <v>2481</v>
      </c>
      <c r="C313" s="300" t="s">
        <v>1130</v>
      </c>
      <c r="D313" s="326" t="s">
        <v>1808</v>
      </c>
      <c r="E313" s="326" t="s">
        <v>1808</v>
      </c>
      <c r="F313" s="326">
        <v>10</v>
      </c>
      <c r="G313" s="327"/>
      <c r="H313" s="308" t="s">
        <v>2733</v>
      </c>
      <c r="I313" s="326" t="s">
        <v>1808</v>
      </c>
    </row>
    <row r="314" spans="1:9" ht="14.25" x14ac:dyDescent="0.2">
      <c r="A314" s="298" t="s">
        <v>2207</v>
      </c>
      <c r="B314" s="299" t="s">
        <v>2467</v>
      </c>
      <c r="C314" s="300" t="s">
        <v>1798</v>
      </c>
      <c r="D314" s="325">
        <v>60</v>
      </c>
      <c r="E314" s="325" t="s">
        <v>2477</v>
      </c>
      <c r="F314" s="325">
        <v>20</v>
      </c>
      <c r="G314" s="328"/>
      <c r="H314" s="303" t="s">
        <v>2478</v>
      </c>
      <c r="I314" s="325" t="s">
        <v>1808</v>
      </c>
    </row>
    <row r="315" spans="1:9" ht="14.25" x14ac:dyDescent="0.2">
      <c r="A315" s="304" t="s">
        <v>2208</v>
      </c>
      <c r="B315" s="322" t="s">
        <v>2516</v>
      </c>
      <c r="C315" s="300" t="s">
        <v>1798</v>
      </c>
      <c r="D315" s="326">
        <v>120</v>
      </c>
      <c r="E315" s="326">
        <v>75</v>
      </c>
      <c r="F315" s="326">
        <v>5</v>
      </c>
      <c r="G315" s="327"/>
      <c r="H315" s="308" t="s">
        <v>2515</v>
      </c>
      <c r="I315" s="326" t="s">
        <v>1808</v>
      </c>
    </row>
    <row r="316" spans="1:9" ht="14.25" x14ac:dyDescent="0.2">
      <c r="A316" s="298" t="s">
        <v>2210</v>
      </c>
      <c r="B316" s="321" t="s">
        <v>2505</v>
      </c>
      <c r="C316" s="300" t="s">
        <v>1807</v>
      </c>
      <c r="D316" s="325">
        <v>60</v>
      </c>
      <c r="E316" s="325" t="s">
        <v>2477</v>
      </c>
      <c r="F316" s="325">
        <v>20</v>
      </c>
      <c r="G316" s="328"/>
      <c r="H316" s="303" t="s">
        <v>2478</v>
      </c>
      <c r="I316" s="325" t="s">
        <v>1808</v>
      </c>
    </row>
    <row r="317" spans="1:9" ht="14.25" x14ac:dyDescent="0.2">
      <c r="A317" s="304" t="s">
        <v>2211</v>
      </c>
      <c r="B317" s="323" t="s">
        <v>2524</v>
      </c>
      <c r="C317" s="300" t="s">
        <v>1130</v>
      </c>
      <c r="D317" s="326" t="s">
        <v>1808</v>
      </c>
      <c r="E317" s="326" t="s">
        <v>1808</v>
      </c>
      <c r="F317" s="326">
        <v>10</v>
      </c>
      <c r="G317" s="327"/>
      <c r="H317" s="308" t="s">
        <v>2734</v>
      </c>
      <c r="I317" s="326" t="s">
        <v>1808</v>
      </c>
    </row>
    <row r="318" spans="1:9" ht="14.25" x14ac:dyDescent="0.2">
      <c r="A318" s="298" t="s">
        <v>2212</v>
      </c>
      <c r="B318" s="323" t="s">
        <v>2524</v>
      </c>
      <c r="C318" s="300" t="s">
        <v>1130</v>
      </c>
      <c r="D318" s="325" t="s">
        <v>1808</v>
      </c>
      <c r="E318" s="325" t="s">
        <v>1808</v>
      </c>
      <c r="F318" s="325">
        <v>20</v>
      </c>
      <c r="G318" s="328"/>
      <c r="H318" s="303" t="s">
        <v>2735</v>
      </c>
      <c r="I318" s="325" t="s">
        <v>1808</v>
      </c>
    </row>
    <row r="319" spans="1:9" ht="14.25" x14ac:dyDescent="0.2">
      <c r="A319" s="304" t="s">
        <v>2213</v>
      </c>
      <c r="B319" s="324" t="s">
        <v>2525</v>
      </c>
      <c r="C319" s="300" t="s">
        <v>1807</v>
      </c>
      <c r="D319" s="326" t="s">
        <v>1808</v>
      </c>
      <c r="E319" s="326">
        <v>100</v>
      </c>
      <c r="F319" s="326">
        <v>30</v>
      </c>
      <c r="G319" s="327"/>
      <c r="H319" s="308" t="s">
        <v>2736</v>
      </c>
      <c r="I319" s="326" t="s">
        <v>1808</v>
      </c>
    </row>
    <row r="320" spans="1:9" ht="14.25" x14ac:dyDescent="0.2">
      <c r="A320" s="298" t="s">
        <v>2214</v>
      </c>
      <c r="B320" s="315" t="s">
        <v>2491</v>
      </c>
      <c r="C320" s="300" t="s">
        <v>1130</v>
      </c>
      <c r="D320" s="325" t="s">
        <v>1808</v>
      </c>
      <c r="E320" s="325" t="s">
        <v>1808</v>
      </c>
      <c r="F320" s="325">
        <v>15</v>
      </c>
      <c r="G320" s="328"/>
      <c r="H320" s="303" t="s">
        <v>2737</v>
      </c>
      <c r="I320" s="325" t="s">
        <v>1808</v>
      </c>
    </row>
    <row r="321" spans="1:9" ht="14.25" x14ac:dyDescent="0.2">
      <c r="A321" s="304" t="s">
        <v>2215</v>
      </c>
      <c r="B321" s="310" t="s">
        <v>2475</v>
      </c>
      <c r="C321" s="300" t="s">
        <v>1130</v>
      </c>
      <c r="D321" s="326" t="s">
        <v>1808</v>
      </c>
      <c r="E321" s="326" t="s">
        <v>1808</v>
      </c>
      <c r="F321" s="326">
        <v>20</v>
      </c>
      <c r="G321" s="327"/>
      <c r="H321" s="308" t="s">
        <v>2738</v>
      </c>
      <c r="I321" s="326" t="s">
        <v>1808</v>
      </c>
    </row>
    <row r="322" spans="1:9" ht="14.25" x14ac:dyDescent="0.2">
      <c r="A322" s="298" t="s">
        <v>889</v>
      </c>
      <c r="B322" s="310" t="s">
        <v>2475</v>
      </c>
      <c r="C322" s="300" t="s">
        <v>1130</v>
      </c>
      <c r="D322" s="325" t="s">
        <v>1808</v>
      </c>
      <c r="E322" s="325" t="s">
        <v>1808</v>
      </c>
      <c r="F322" s="325">
        <v>5</v>
      </c>
      <c r="G322" s="328"/>
      <c r="H322" s="303" t="s">
        <v>2521</v>
      </c>
      <c r="I322" s="325" t="s">
        <v>1808</v>
      </c>
    </row>
    <row r="323" spans="1:9" ht="14.25" x14ac:dyDescent="0.2">
      <c r="A323" s="304" t="s">
        <v>2216</v>
      </c>
      <c r="B323" s="311" t="s">
        <v>2481</v>
      </c>
      <c r="C323" s="300" t="s">
        <v>1130</v>
      </c>
      <c r="D323" s="326" t="s">
        <v>1808</v>
      </c>
      <c r="E323" s="326" t="s">
        <v>1808</v>
      </c>
      <c r="F323" s="326">
        <v>40</v>
      </c>
      <c r="G323" s="327"/>
      <c r="H323" s="308" t="s">
        <v>2703</v>
      </c>
      <c r="I323" s="326" t="s">
        <v>1808</v>
      </c>
    </row>
    <row r="324" spans="1:9" ht="14.25" x14ac:dyDescent="0.2">
      <c r="A324" s="298" t="s">
        <v>2217</v>
      </c>
      <c r="B324" s="299" t="s">
        <v>2467</v>
      </c>
      <c r="C324" s="300" t="s">
        <v>1798</v>
      </c>
      <c r="D324" s="325">
        <v>40</v>
      </c>
      <c r="E324" s="325">
        <v>100</v>
      </c>
      <c r="F324" s="325">
        <v>15</v>
      </c>
      <c r="G324" s="328"/>
      <c r="H324" s="303" t="s">
        <v>2468</v>
      </c>
      <c r="I324" s="325" t="s">
        <v>1808</v>
      </c>
    </row>
    <row r="325" spans="1:9" ht="14.25" x14ac:dyDescent="0.2">
      <c r="A325" s="304" t="s">
        <v>2219</v>
      </c>
      <c r="B325" s="310" t="s">
        <v>2475</v>
      </c>
      <c r="C325" s="300" t="s">
        <v>1807</v>
      </c>
      <c r="D325" s="326">
        <v>120</v>
      </c>
      <c r="E325" s="326">
        <v>75</v>
      </c>
      <c r="F325" s="326">
        <v>5</v>
      </c>
      <c r="G325" s="327"/>
      <c r="H325" s="314"/>
      <c r="I325" s="326" t="s">
        <v>1808</v>
      </c>
    </row>
    <row r="326" spans="1:9" ht="14.25" x14ac:dyDescent="0.2">
      <c r="A326" s="298" t="s">
        <v>2220</v>
      </c>
      <c r="B326" s="310" t="s">
        <v>2475</v>
      </c>
      <c r="C326" s="300" t="s">
        <v>1807</v>
      </c>
      <c r="D326" s="325">
        <v>80</v>
      </c>
      <c r="E326" s="325">
        <v>85</v>
      </c>
      <c r="F326" s="325">
        <v>20</v>
      </c>
      <c r="G326" s="328"/>
      <c r="H326" s="330"/>
      <c r="I326" s="325" t="s">
        <v>1808</v>
      </c>
    </row>
    <row r="327" spans="1:9" ht="14.25" x14ac:dyDescent="0.2">
      <c r="A327" s="304" t="s">
        <v>2221</v>
      </c>
      <c r="B327" s="319" t="s">
        <v>2500</v>
      </c>
      <c r="C327" s="300" t="s">
        <v>1807</v>
      </c>
      <c r="D327" s="326">
        <v>120</v>
      </c>
      <c r="E327" s="326">
        <v>85</v>
      </c>
      <c r="F327" s="326">
        <v>10</v>
      </c>
      <c r="G327" s="327"/>
      <c r="H327" s="314"/>
      <c r="I327" s="326" t="s">
        <v>1808</v>
      </c>
    </row>
    <row r="328" spans="1:9" ht="14.25" x14ac:dyDescent="0.2">
      <c r="A328" s="298" t="s">
        <v>2222</v>
      </c>
      <c r="B328" s="317" t="s">
        <v>2497</v>
      </c>
      <c r="C328" s="300" t="s">
        <v>1130</v>
      </c>
      <c r="D328" s="325" t="s">
        <v>1808</v>
      </c>
      <c r="E328" s="325">
        <v>100</v>
      </c>
      <c r="F328" s="325">
        <v>10</v>
      </c>
      <c r="G328" s="328"/>
      <c r="H328" s="303" t="s">
        <v>2739</v>
      </c>
      <c r="I328" s="325" t="s">
        <v>1808</v>
      </c>
    </row>
    <row r="329" spans="1:9" ht="14.25" x14ac:dyDescent="0.2">
      <c r="A329" s="304" t="s">
        <v>2223</v>
      </c>
      <c r="B329" s="321" t="s">
        <v>2505</v>
      </c>
      <c r="C329" s="300" t="s">
        <v>1807</v>
      </c>
      <c r="D329" s="326" t="s">
        <v>1808</v>
      </c>
      <c r="E329" s="326">
        <v>100</v>
      </c>
      <c r="F329" s="326">
        <v>10</v>
      </c>
      <c r="G329" s="327"/>
      <c r="H329" s="308" t="s">
        <v>2740</v>
      </c>
      <c r="I329" s="326" t="s">
        <v>1808</v>
      </c>
    </row>
    <row r="330" spans="1:9" ht="14.25" x14ac:dyDescent="0.2">
      <c r="A330" s="298" t="s">
        <v>2224</v>
      </c>
      <c r="B330" s="321" t="s">
        <v>2505</v>
      </c>
      <c r="C330" s="300" t="s">
        <v>1807</v>
      </c>
      <c r="D330" s="325">
        <v>50</v>
      </c>
      <c r="E330" s="325">
        <v>95</v>
      </c>
      <c r="F330" s="325">
        <v>35</v>
      </c>
      <c r="G330" s="328"/>
      <c r="H330" s="303" t="s">
        <v>2741</v>
      </c>
      <c r="I330" s="325">
        <v>10</v>
      </c>
    </row>
    <row r="331" spans="1:9" ht="14.25" x14ac:dyDescent="0.2">
      <c r="A331" s="304" t="s">
        <v>2225</v>
      </c>
      <c r="B331" s="321" t="s">
        <v>2505</v>
      </c>
      <c r="C331" s="300" t="s">
        <v>1130</v>
      </c>
      <c r="D331" s="326" t="s">
        <v>1808</v>
      </c>
      <c r="E331" s="326">
        <v>85</v>
      </c>
      <c r="F331" s="326">
        <v>40</v>
      </c>
      <c r="G331" s="327"/>
      <c r="H331" s="308" t="s">
        <v>2472</v>
      </c>
      <c r="I331" s="326" t="s">
        <v>1808</v>
      </c>
    </row>
    <row r="332" spans="1:9" ht="14.25" x14ac:dyDescent="0.2">
      <c r="A332" s="298" t="s">
        <v>2226</v>
      </c>
      <c r="B332" s="321" t="s">
        <v>2505</v>
      </c>
      <c r="C332" s="300" t="s">
        <v>1807</v>
      </c>
      <c r="D332" s="325">
        <v>90</v>
      </c>
      <c r="E332" s="325">
        <v>90</v>
      </c>
      <c r="F332" s="325">
        <v>10</v>
      </c>
      <c r="G332" s="328"/>
      <c r="H332" s="303" t="s">
        <v>2741</v>
      </c>
      <c r="I332" s="325">
        <v>20</v>
      </c>
    </row>
    <row r="333" spans="1:9" ht="14.25" x14ac:dyDescent="0.2">
      <c r="A333" s="304" t="s">
        <v>1700</v>
      </c>
      <c r="B333" s="310" t="s">
        <v>2475</v>
      </c>
      <c r="C333" s="300" t="s">
        <v>1130</v>
      </c>
      <c r="D333" s="326" t="s">
        <v>1808</v>
      </c>
      <c r="E333" s="326" t="s">
        <v>1808</v>
      </c>
      <c r="F333" s="326">
        <v>10</v>
      </c>
      <c r="G333" s="327"/>
      <c r="H333" s="308" t="s">
        <v>2742</v>
      </c>
      <c r="I333" s="326" t="s">
        <v>1808</v>
      </c>
    </row>
    <row r="334" spans="1:9" ht="14.25" x14ac:dyDescent="0.2">
      <c r="A334" s="298" t="s">
        <v>2227</v>
      </c>
      <c r="B334" s="310" t="s">
        <v>2475</v>
      </c>
      <c r="C334" s="300" t="s">
        <v>1130</v>
      </c>
      <c r="D334" s="325" t="s">
        <v>1808</v>
      </c>
      <c r="E334" s="325" t="s">
        <v>1808</v>
      </c>
      <c r="F334" s="325">
        <v>10</v>
      </c>
      <c r="G334" s="328"/>
      <c r="H334" s="303" t="s">
        <v>2690</v>
      </c>
      <c r="I334" s="325" t="s">
        <v>1808</v>
      </c>
    </row>
    <row r="335" spans="1:9" ht="14.25" x14ac:dyDescent="0.2">
      <c r="A335" s="304" t="s">
        <v>2228</v>
      </c>
      <c r="B335" s="310" t="s">
        <v>2475</v>
      </c>
      <c r="C335" s="300" t="s">
        <v>1130</v>
      </c>
      <c r="D335" s="326" t="s">
        <v>1808</v>
      </c>
      <c r="E335" s="326" t="s">
        <v>1808</v>
      </c>
      <c r="F335" s="326">
        <v>10</v>
      </c>
      <c r="G335" s="327"/>
      <c r="H335" s="308" t="s">
        <v>2743</v>
      </c>
      <c r="I335" s="326" t="s">
        <v>1808</v>
      </c>
    </row>
    <row r="336" spans="1:9" ht="14.25" x14ac:dyDescent="0.2">
      <c r="A336" s="298" t="s">
        <v>2229</v>
      </c>
      <c r="B336" s="310" t="s">
        <v>2475</v>
      </c>
      <c r="C336" s="300" t="s">
        <v>1130</v>
      </c>
      <c r="D336" s="325" t="s">
        <v>1808</v>
      </c>
      <c r="E336" s="325" t="s">
        <v>1808</v>
      </c>
      <c r="F336" s="325">
        <v>5</v>
      </c>
      <c r="G336" s="328"/>
      <c r="H336" s="303" t="s">
        <v>2744</v>
      </c>
      <c r="I336" s="325" t="s">
        <v>1808</v>
      </c>
    </row>
    <row r="337" spans="1:9" ht="14.25" x14ac:dyDescent="0.2">
      <c r="A337" s="304" t="s">
        <v>901</v>
      </c>
      <c r="B337" s="310" t="s">
        <v>2475</v>
      </c>
      <c r="C337" s="300" t="s">
        <v>1130</v>
      </c>
      <c r="D337" s="326" t="s">
        <v>1808</v>
      </c>
      <c r="E337" s="326" t="s">
        <v>1808</v>
      </c>
      <c r="F337" s="326">
        <v>10</v>
      </c>
      <c r="G337" s="327"/>
      <c r="H337" s="308" t="s">
        <v>2745</v>
      </c>
      <c r="I337" s="326" t="s">
        <v>1808</v>
      </c>
    </row>
    <row r="338" spans="1:9" ht="14.25" x14ac:dyDescent="0.2">
      <c r="A338" s="298" t="s">
        <v>2230</v>
      </c>
      <c r="B338" s="311" t="s">
        <v>2481</v>
      </c>
      <c r="C338" s="300" t="s">
        <v>1130</v>
      </c>
      <c r="D338" s="325" t="s">
        <v>1808</v>
      </c>
      <c r="E338" s="325" t="s">
        <v>1808</v>
      </c>
      <c r="F338" s="325">
        <v>40</v>
      </c>
      <c r="G338" s="328"/>
      <c r="H338" s="303" t="s">
        <v>2746</v>
      </c>
      <c r="I338" s="325" t="s">
        <v>1808</v>
      </c>
    </row>
    <row r="339" spans="1:9" ht="14.25" x14ac:dyDescent="0.2">
      <c r="A339" s="304" t="s">
        <v>2231</v>
      </c>
      <c r="B339" s="311" t="s">
        <v>2481</v>
      </c>
      <c r="C339" s="300" t="s">
        <v>1798</v>
      </c>
      <c r="D339" s="326" t="s">
        <v>1808</v>
      </c>
      <c r="E339" s="326">
        <v>100</v>
      </c>
      <c r="F339" s="326">
        <v>20</v>
      </c>
      <c r="G339" s="327"/>
      <c r="H339" s="308" t="s">
        <v>2747</v>
      </c>
      <c r="I339" s="326" t="s">
        <v>1808</v>
      </c>
    </row>
    <row r="340" spans="1:9" ht="14.25" x14ac:dyDescent="0.2">
      <c r="A340" s="298" t="s">
        <v>2232</v>
      </c>
      <c r="B340" s="309" t="s">
        <v>2473</v>
      </c>
      <c r="C340" s="300" t="s">
        <v>1130</v>
      </c>
      <c r="D340" s="325" t="s">
        <v>1808</v>
      </c>
      <c r="E340" s="325" t="s">
        <v>1808</v>
      </c>
      <c r="F340" s="325">
        <v>20</v>
      </c>
      <c r="G340" s="328"/>
      <c r="H340" s="303" t="s">
        <v>2748</v>
      </c>
      <c r="I340" s="325" t="s">
        <v>1808</v>
      </c>
    </row>
    <row r="341" spans="1:9" ht="14.25" x14ac:dyDescent="0.2">
      <c r="A341" s="304" t="s">
        <v>2233</v>
      </c>
      <c r="B341" s="321" t="s">
        <v>2505</v>
      </c>
      <c r="C341" s="300" t="s">
        <v>1798</v>
      </c>
      <c r="D341" s="326">
        <v>65</v>
      </c>
      <c r="E341" s="326">
        <v>85</v>
      </c>
      <c r="F341" s="326">
        <v>10</v>
      </c>
      <c r="G341" s="327"/>
      <c r="H341" s="308" t="s">
        <v>2723</v>
      </c>
      <c r="I341" s="326">
        <v>30</v>
      </c>
    </row>
    <row r="342" spans="1:9" ht="14.25" x14ac:dyDescent="0.2">
      <c r="A342" s="298" t="s">
        <v>2234</v>
      </c>
      <c r="B342" s="320" t="s">
        <v>2503</v>
      </c>
      <c r="C342" s="300" t="s">
        <v>1130</v>
      </c>
      <c r="D342" s="325" t="s">
        <v>1808</v>
      </c>
      <c r="E342" s="325" t="s">
        <v>1808</v>
      </c>
      <c r="F342" s="325">
        <v>30</v>
      </c>
      <c r="G342" s="328"/>
      <c r="H342" s="303" t="s">
        <v>2749</v>
      </c>
      <c r="I342" s="325" t="s">
        <v>1808</v>
      </c>
    </row>
    <row r="343" spans="1:9" ht="14.25" x14ac:dyDescent="0.2">
      <c r="A343" s="304" t="s">
        <v>2750</v>
      </c>
      <c r="B343" s="311" t="s">
        <v>2481</v>
      </c>
      <c r="C343" s="300" t="s">
        <v>1798</v>
      </c>
      <c r="D343" s="326">
        <v>70</v>
      </c>
      <c r="E343" s="326">
        <v>100</v>
      </c>
      <c r="F343" s="326">
        <v>5</v>
      </c>
      <c r="G343" s="327"/>
      <c r="H343" s="308" t="s">
        <v>2751</v>
      </c>
      <c r="I343" s="326">
        <v>50</v>
      </c>
    </row>
    <row r="344" spans="1:9" ht="14.25" x14ac:dyDescent="0.2">
      <c r="A344" s="298" t="s">
        <v>2235</v>
      </c>
      <c r="B344" s="316" t="s">
        <v>2494</v>
      </c>
      <c r="C344" s="300" t="s">
        <v>1130</v>
      </c>
      <c r="D344" s="325" t="s">
        <v>1808</v>
      </c>
      <c r="E344" s="325" t="s">
        <v>1808</v>
      </c>
      <c r="F344" s="325">
        <v>10</v>
      </c>
      <c r="G344" s="328"/>
      <c r="H344" s="303" t="s">
        <v>2752</v>
      </c>
      <c r="I344" s="325" t="s">
        <v>1808</v>
      </c>
    </row>
    <row r="345" spans="1:9" ht="14.25" x14ac:dyDescent="0.2">
      <c r="A345" s="304" t="s">
        <v>882</v>
      </c>
      <c r="B345" s="316" t="s">
        <v>2494</v>
      </c>
      <c r="C345" s="300" t="s">
        <v>1798</v>
      </c>
      <c r="D345" s="326">
        <v>95</v>
      </c>
      <c r="E345" s="326">
        <v>100</v>
      </c>
      <c r="F345" s="326">
        <v>15</v>
      </c>
      <c r="G345" s="327"/>
      <c r="H345" s="308" t="s">
        <v>2751</v>
      </c>
      <c r="I345" s="326">
        <v>30</v>
      </c>
    </row>
    <row r="346" spans="1:9" ht="14.25" x14ac:dyDescent="0.2">
      <c r="A346" s="298" t="s">
        <v>2753</v>
      </c>
      <c r="B346" s="316" t="s">
        <v>2494</v>
      </c>
      <c r="C346" s="300" t="s">
        <v>1130</v>
      </c>
      <c r="D346" s="325" t="s">
        <v>1808</v>
      </c>
      <c r="E346" s="325" t="s">
        <v>1808</v>
      </c>
      <c r="F346" s="325">
        <v>5</v>
      </c>
      <c r="G346" s="328"/>
      <c r="H346" s="303" t="s">
        <v>2754</v>
      </c>
      <c r="I346" s="325" t="s">
        <v>1808</v>
      </c>
    </row>
    <row r="347" spans="1:9" ht="14.25" x14ac:dyDescent="0.2">
      <c r="A347" s="304" t="s">
        <v>2237</v>
      </c>
      <c r="B347" s="310" t="s">
        <v>2475</v>
      </c>
      <c r="C347" s="300" t="s">
        <v>1130</v>
      </c>
      <c r="D347" s="326" t="s">
        <v>1808</v>
      </c>
      <c r="E347" s="326" t="s">
        <v>1808</v>
      </c>
      <c r="F347" s="326">
        <v>5</v>
      </c>
      <c r="G347" s="327"/>
      <c r="H347" s="308" t="s">
        <v>2754</v>
      </c>
      <c r="I347" s="326" t="s">
        <v>1808</v>
      </c>
    </row>
    <row r="348" spans="1:9" ht="14.25" x14ac:dyDescent="0.2">
      <c r="A348" s="298" t="s">
        <v>903</v>
      </c>
      <c r="B348" s="324" t="s">
        <v>2525</v>
      </c>
      <c r="C348" s="300" t="s">
        <v>1798</v>
      </c>
      <c r="D348" s="325">
        <v>65</v>
      </c>
      <c r="E348" s="325">
        <v>85</v>
      </c>
      <c r="F348" s="325">
        <v>10</v>
      </c>
      <c r="G348" s="328"/>
      <c r="H348" s="303" t="s">
        <v>2723</v>
      </c>
      <c r="I348" s="325">
        <v>30</v>
      </c>
    </row>
    <row r="349" spans="1:9" ht="14.25" x14ac:dyDescent="0.2">
      <c r="A349" s="304" t="s">
        <v>2238</v>
      </c>
      <c r="B349" s="324" t="s">
        <v>2525</v>
      </c>
      <c r="C349" s="300" t="s">
        <v>1798</v>
      </c>
      <c r="D349" s="326">
        <v>55</v>
      </c>
      <c r="E349" s="326">
        <v>95</v>
      </c>
      <c r="F349" s="326">
        <v>15</v>
      </c>
      <c r="G349" s="327"/>
      <c r="H349" s="308" t="s">
        <v>2538</v>
      </c>
      <c r="I349" s="326">
        <v>100</v>
      </c>
    </row>
    <row r="350" spans="1:9" ht="14.25" x14ac:dyDescent="0.2">
      <c r="A350" s="298" t="s">
        <v>2239</v>
      </c>
      <c r="B350" s="324" t="s">
        <v>2525</v>
      </c>
      <c r="C350" s="300" t="s">
        <v>1130</v>
      </c>
      <c r="D350" s="325" t="s">
        <v>1808</v>
      </c>
      <c r="E350" s="325" t="s">
        <v>1808</v>
      </c>
      <c r="F350" s="325">
        <v>15</v>
      </c>
      <c r="G350" s="328"/>
      <c r="H350" s="303" t="s">
        <v>2755</v>
      </c>
      <c r="I350" s="325" t="s">
        <v>1808</v>
      </c>
    </row>
    <row r="351" spans="1:9" ht="14.25" x14ac:dyDescent="0.2">
      <c r="A351" s="304" t="s">
        <v>2240</v>
      </c>
      <c r="B351" s="324" t="s">
        <v>2525</v>
      </c>
      <c r="C351" s="300" t="s">
        <v>1798</v>
      </c>
      <c r="D351" s="326">
        <v>20</v>
      </c>
      <c r="E351" s="326">
        <v>100</v>
      </c>
      <c r="F351" s="326">
        <v>10</v>
      </c>
      <c r="G351" s="327"/>
      <c r="H351" s="308" t="s">
        <v>2639</v>
      </c>
      <c r="I351" s="326">
        <v>100</v>
      </c>
    </row>
    <row r="352" spans="1:9" ht="14.25" x14ac:dyDescent="0.2">
      <c r="A352" s="298" t="s">
        <v>2241</v>
      </c>
      <c r="B352" s="313" t="s">
        <v>2488</v>
      </c>
      <c r="C352" s="300" t="s">
        <v>1798</v>
      </c>
      <c r="D352" s="325">
        <v>90</v>
      </c>
      <c r="E352" s="325">
        <v>85</v>
      </c>
      <c r="F352" s="325">
        <v>10</v>
      </c>
      <c r="G352" s="328"/>
      <c r="H352" s="303" t="s">
        <v>2723</v>
      </c>
      <c r="I352" s="325">
        <v>30</v>
      </c>
    </row>
    <row r="353" spans="1:9" ht="14.25" x14ac:dyDescent="0.2">
      <c r="A353" s="304" t="s">
        <v>2242</v>
      </c>
      <c r="B353" s="322" t="s">
        <v>2516</v>
      </c>
      <c r="C353" s="300" t="s">
        <v>1798</v>
      </c>
      <c r="D353" s="326">
        <v>65</v>
      </c>
      <c r="E353" s="326">
        <v>100</v>
      </c>
      <c r="F353" s="326">
        <v>10</v>
      </c>
      <c r="G353" s="327"/>
      <c r="H353" s="308" t="s">
        <v>2556</v>
      </c>
      <c r="I353" s="326">
        <v>100</v>
      </c>
    </row>
    <row r="354" spans="1:9" ht="14.25" x14ac:dyDescent="0.2">
      <c r="A354" s="298" t="s">
        <v>855</v>
      </c>
      <c r="B354" s="317" t="s">
        <v>2497</v>
      </c>
      <c r="C354" s="300" t="s">
        <v>1130</v>
      </c>
      <c r="D354" s="325" t="s">
        <v>1808</v>
      </c>
      <c r="E354" s="325" t="s">
        <v>1808</v>
      </c>
      <c r="F354" s="325">
        <v>20</v>
      </c>
      <c r="G354" s="328"/>
      <c r="H354" s="303" t="s">
        <v>2756</v>
      </c>
      <c r="I354" s="325" t="s">
        <v>1808</v>
      </c>
    </row>
    <row r="355" spans="1:9" ht="14.25" x14ac:dyDescent="0.2">
      <c r="A355" s="304" t="s">
        <v>2243</v>
      </c>
      <c r="B355" s="310" t="s">
        <v>2475</v>
      </c>
      <c r="C355" s="300" t="s">
        <v>1807</v>
      </c>
      <c r="D355" s="326" t="s">
        <v>1808</v>
      </c>
      <c r="E355" s="326">
        <v>100</v>
      </c>
      <c r="F355" s="326">
        <v>15</v>
      </c>
      <c r="G355" s="327"/>
      <c r="H355" s="308" t="s">
        <v>2757</v>
      </c>
      <c r="I355" s="326" t="s">
        <v>1808</v>
      </c>
    </row>
    <row r="356" spans="1:9" ht="14.25" x14ac:dyDescent="0.2">
      <c r="A356" s="298" t="s">
        <v>2244</v>
      </c>
      <c r="B356" s="310" t="s">
        <v>2475</v>
      </c>
      <c r="C356" s="300" t="s">
        <v>1130</v>
      </c>
      <c r="D356" s="325" t="s">
        <v>1808</v>
      </c>
      <c r="E356" s="325" t="s">
        <v>1808</v>
      </c>
      <c r="F356" s="325">
        <v>20</v>
      </c>
      <c r="G356" s="325" t="s">
        <v>2758</v>
      </c>
      <c r="H356" s="303" t="s">
        <v>2759</v>
      </c>
      <c r="I356" s="325" t="s">
        <v>1808</v>
      </c>
    </row>
    <row r="357" spans="1:9" ht="14.25" x14ac:dyDescent="0.2">
      <c r="A357" s="304" t="s">
        <v>2245</v>
      </c>
      <c r="B357" s="299" t="s">
        <v>2467</v>
      </c>
      <c r="C357" s="300" t="s">
        <v>1807</v>
      </c>
      <c r="D357" s="326">
        <v>60</v>
      </c>
      <c r="E357" s="326">
        <v>100</v>
      </c>
      <c r="F357" s="326">
        <v>15</v>
      </c>
      <c r="G357" s="327"/>
      <c r="H357" s="308" t="s">
        <v>2483</v>
      </c>
      <c r="I357" s="326">
        <v>30</v>
      </c>
    </row>
    <row r="358" spans="1:9" ht="14.25" x14ac:dyDescent="0.2">
      <c r="A358" s="298" t="s">
        <v>2246</v>
      </c>
      <c r="B358" s="317" t="s">
        <v>2497</v>
      </c>
      <c r="C358" s="300" t="s">
        <v>1798</v>
      </c>
      <c r="D358" s="325">
        <v>85</v>
      </c>
      <c r="E358" s="325">
        <v>95</v>
      </c>
      <c r="F358" s="325">
        <v>10</v>
      </c>
      <c r="G358" s="328"/>
      <c r="H358" s="303" t="s">
        <v>2723</v>
      </c>
      <c r="I358" s="325">
        <v>40</v>
      </c>
    </row>
    <row r="359" spans="1:9" ht="14.25" x14ac:dyDescent="0.2">
      <c r="A359" s="304" t="s">
        <v>2247</v>
      </c>
      <c r="B359" s="318" t="s">
        <v>2499</v>
      </c>
      <c r="C359" s="300" t="s">
        <v>1798</v>
      </c>
      <c r="D359" s="326" t="s">
        <v>1808</v>
      </c>
      <c r="E359" s="326">
        <v>100</v>
      </c>
      <c r="F359" s="326">
        <v>15</v>
      </c>
      <c r="G359" s="327"/>
      <c r="H359" s="308" t="s">
        <v>2760</v>
      </c>
      <c r="I359" s="326" t="s">
        <v>1808</v>
      </c>
    </row>
    <row r="360" spans="1:9" ht="14.25" x14ac:dyDescent="0.2">
      <c r="A360" s="298" t="s">
        <v>2248</v>
      </c>
      <c r="B360" s="317" t="s">
        <v>2497</v>
      </c>
      <c r="C360" s="300" t="s">
        <v>1807</v>
      </c>
      <c r="D360" s="325">
        <v>70</v>
      </c>
      <c r="E360" s="325">
        <v>100</v>
      </c>
      <c r="F360" s="325">
        <v>15</v>
      </c>
      <c r="G360" s="328"/>
      <c r="H360" s="303" t="s">
        <v>2479</v>
      </c>
      <c r="I360" s="325" t="s">
        <v>1808</v>
      </c>
    </row>
    <row r="361" spans="1:9" ht="14.25" x14ac:dyDescent="0.2">
      <c r="A361" s="304" t="s">
        <v>2249</v>
      </c>
      <c r="B361" s="318" t="s">
        <v>2499</v>
      </c>
      <c r="C361" s="300" t="s">
        <v>1798</v>
      </c>
      <c r="D361" s="326" t="s">
        <v>1808</v>
      </c>
      <c r="E361" s="326">
        <v>100</v>
      </c>
      <c r="F361" s="326">
        <v>15</v>
      </c>
      <c r="G361" s="327"/>
      <c r="H361" s="308" t="s">
        <v>2761</v>
      </c>
      <c r="I361" s="326" t="s">
        <v>1808</v>
      </c>
    </row>
    <row r="362" spans="1:9" ht="14.25" x14ac:dyDescent="0.2">
      <c r="A362" s="298" t="s">
        <v>2250</v>
      </c>
      <c r="B362" s="310" t="s">
        <v>2475</v>
      </c>
      <c r="C362" s="300" t="s">
        <v>1130</v>
      </c>
      <c r="D362" s="325" t="s">
        <v>1808</v>
      </c>
      <c r="E362" s="325">
        <v>100</v>
      </c>
      <c r="F362" s="325">
        <v>30</v>
      </c>
      <c r="G362" s="328"/>
      <c r="H362" s="303" t="s">
        <v>2762</v>
      </c>
      <c r="I362" s="325" t="s">
        <v>1808</v>
      </c>
    </row>
    <row r="363" spans="1:9" ht="14.25" x14ac:dyDescent="0.2">
      <c r="A363" s="304" t="s">
        <v>2251</v>
      </c>
      <c r="B363" s="323" t="s">
        <v>2524</v>
      </c>
      <c r="C363" s="300" t="s">
        <v>1807</v>
      </c>
      <c r="D363" s="326">
        <v>20</v>
      </c>
      <c r="E363" s="326">
        <v>100</v>
      </c>
      <c r="F363" s="326">
        <v>20</v>
      </c>
      <c r="G363" s="327"/>
      <c r="H363" s="308" t="s">
        <v>2666</v>
      </c>
      <c r="I363" s="326">
        <v>100</v>
      </c>
    </row>
    <row r="364" spans="1:9" ht="14.25" x14ac:dyDescent="0.2">
      <c r="A364" s="298" t="s">
        <v>2252</v>
      </c>
      <c r="B364" s="309" t="s">
        <v>2473</v>
      </c>
      <c r="C364" s="300" t="s">
        <v>1798</v>
      </c>
      <c r="D364" s="325">
        <v>80</v>
      </c>
      <c r="E364" s="325">
        <v>100</v>
      </c>
      <c r="F364" s="325">
        <v>10</v>
      </c>
      <c r="G364" s="328"/>
      <c r="H364" s="303" t="s">
        <v>2763</v>
      </c>
      <c r="I364" s="325" t="s">
        <v>1808</v>
      </c>
    </row>
    <row r="365" spans="1:9" ht="14.25" x14ac:dyDescent="0.2">
      <c r="A365" s="304" t="s">
        <v>2253</v>
      </c>
      <c r="B365" s="313" t="s">
        <v>2488</v>
      </c>
      <c r="C365" s="300" t="s">
        <v>1798</v>
      </c>
      <c r="D365" s="326">
        <v>65</v>
      </c>
      <c r="E365" s="326">
        <v>85</v>
      </c>
      <c r="F365" s="326">
        <v>10</v>
      </c>
      <c r="G365" s="327"/>
      <c r="H365" s="308" t="s">
        <v>2723</v>
      </c>
      <c r="I365" s="326">
        <v>50</v>
      </c>
    </row>
    <row r="366" spans="1:9" ht="14.25" x14ac:dyDescent="0.2">
      <c r="A366" s="298" t="s">
        <v>2254</v>
      </c>
      <c r="B366" s="310" t="s">
        <v>2475</v>
      </c>
      <c r="C366" s="300" t="s">
        <v>1130</v>
      </c>
      <c r="D366" s="325" t="s">
        <v>1808</v>
      </c>
      <c r="E366" s="325" t="s">
        <v>1808</v>
      </c>
      <c r="F366" s="325">
        <v>40</v>
      </c>
      <c r="G366" s="328"/>
      <c r="H366" s="303" t="s">
        <v>2652</v>
      </c>
      <c r="I366" s="325" t="s">
        <v>1808</v>
      </c>
    </row>
    <row r="367" spans="1:9" ht="14.25" x14ac:dyDescent="0.2">
      <c r="A367" s="304" t="s">
        <v>2255</v>
      </c>
      <c r="B367" s="318" t="s">
        <v>2499</v>
      </c>
      <c r="C367" s="300" t="s">
        <v>1798</v>
      </c>
      <c r="D367" s="326">
        <v>60</v>
      </c>
      <c r="E367" s="326">
        <v>100</v>
      </c>
      <c r="F367" s="326">
        <v>5</v>
      </c>
      <c r="G367" s="327"/>
      <c r="H367" s="308" t="s">
        <v>2487</v>
      </c>
      <c r="I367" s="326">
        <v>10</v>
      </c>
    </row>
    <row r="368" spans="1:9" ht="14.25" x14ac:dyDescent="0.2">
      <c r="A368" s="298" t="s">
        <v>2256</v>
      </c>
      <c r="B368" s="313" t="s">
        <v>2488</v>
      </c>
      <c r="C368" s="300" t="s">
        <v>1798</v>
      </c>
      <c r="D368" s="325">
        <v>110</v>
      </c>
      <c r="E368" s="325">
        <v>85</v>
      </c>
      <c r="F368" s="325">
        <v>10</v>
      </c>
      <c r="G368" s="328"/>
      <c r="H368" s="303" t="s">
        <v>2577</v>
      </c>
      <c r="I368" s="325" t="s">
        <v>1808</v>
      </c>
    </row>
    <row r="369" spans="1:9" ht="14.25" x14ac:dyDescent="0.2">
      <c r="A369" s="304" t="s">
        <v>923</v>
      </c>
      <c r="B369" s="329" t="s">
        <v>2591</v>
      </c>
      <c r="C369" s="300" t="s">
        <v>1807</v>
      </c>
      <c r="D369" s="326">
        <v>120</v>
      </c>
      <c r="E369" s="326">
        <v>100</v>
      </c>
      <c r="F369" s="326">
        <v>10</v>
      </c>
      <c r="G369" s="327"/>
      <c r="H369" s="308" t="s">
        <v>2764</v>
      </c>
      <c r="I369" s="326" t="s">
        <v>1808</v>
      </c>
    </row>
    <row r="370" spans="1:9" ht="14.25" x14ac:dyDescent="0.2">
      <c r="A370" s="298" t="s">
        <v>2257</v>
      </c>
      <c r="B370" s="322" t="s">
        <v>2516</v>
      </c>
      <c r="C370" s="300" t="s">
        <v>1798</v>
      </c>
      <c r="D370" s="325">
        <v>130</v>
      </c>
      <c r="E370" s="325">
        <v>90</v>
      </c>
      <c r="F370" s="325">
        <v>5</v>
      </c>
      <c r="G370" s="325" t="s">
        <v>2765</v>
      </c>
      <c r="H370" s="303" t="s">
        <v>2592</v>
      </c>
      <c r="I370" s="325" t="s">
        <v>1808</v>
      </c>
    </row>
    <row r="371" spans="1:9" ht="14.25" x14ac:dyDescent="0.2">
      <c r="A371" s="304" t="s">
        <v>2258</v>
      </c>
      <c r="B371" s="310" t="s">
        <v>2475</v>
      </c>
      <c r="C371" s="300" t="s">
        <v>1130</v>
      </c>
      <c r="D371" s="326" t="s">
        <v>1808</v>
      </c>
      <c r="E371" s="326" t="s">
        <v>1808</v>
      </c>
      <c r="F371" s="326">
        <v>20</v>
      </c>
      <c r="G371" s="327"/>
      <c r="H371" s="308" t="s">
        <v>2766</v>
      </c>
      <c r="I371" s="326" t="s">
        <v>1808</v>
      </c>
    </row>
    <row r="372" spans="1:9" ht="14.25" x14ac:dyDescent="0.2">
      <c r="A372" s="298" t="s">
        <v>912</v>
      </c>
      <c r="B372" s="323" t="s">
        <v>2524</v>
      </c>
      <c r="C372" s="300" t="s">
        <v>1798</v>
      </c>
      <c r="D372" s="325">
        <v>50</v>
      </c>
      <c r="E372" s="325">
        <v>100</v>
      </c>
      <c r="F372" s="325">
        <v>20</v>
      </c>
      <c r="G372" s="328"/>
      <c r="H372" s="303" t="s">
        <v>2468</v>
      </c>
      <c r="I372" s="325" t="s">
        <v>1808</v>
      </c>
    </row>
    <row r="373" spans="1:9" ht="14.25" x14ac:dyDescent="0.2">
      <c r="A373" s="304" t="s">
        <v>2259</v>
      </c>
      <c r="B373" s="317" t="s">
        <v>2497</v>
      </c>
      <c r="C373" s="300" t="s">
        <v>1130</v>
      </c>
      <c r="D373" s="326" t="s">
        <v>1808</v>
      </c>
      <c r="E373" s="326">
        <v>100</v>
      </c>
      <c r="F373" s="326">
        <v>20</v>
      </c>
      <c r="G373" s="327"/>
      <c r="H373" s="308" t="s">
        <v>2767</v>
      </c>
      <c r="I373" s="326" t="s">
        <v>1808</v>
      </c>
    </row>
    <row r="374" spans="1:9" ht="14.25" x14ac:dyDescent="0.2">
      <c r="A374" s="298" t="s">
        <v>2260</v>
      </c>
      <c r="B374" s="310" t="s">
        <v>2475</v>
      </c>
      <c r="C374" s="300" t="s">
        <v>1807</v>
      </c>
      <c r="D374" s="325">
        <v>40</v>
      </c>
      <c r="E374" s="325">
        <v>100</v>
      </c>
      <c r="F374" s="325">
        <v>20</v>
      </c>
      <c r="G374" s="328"/>
      <c r="H374" s="303" t="s">
        <v>2768</v>
      </c>
      <c r="I374" s="325" t="s">
        <v>1808</v>
      </c>
    </row>
    <row r="375" spans="1:9" ht="14.25" x14ac:dyDescent="0.2">
      <c r="A375" s="304" t="s">
        <v>2261</v>
      </c>
      <c r="B375" s="317" t="s">
        <v>2497</v>
      </c>
      <c r="C375" s="300" t="s">
        <v>1807</v>
      </c>
      <c r="D375" s="326">
        <v>50</v>
      </c>
      <c r="E375" s="326">
        <v>100</v>
      </c>
      <c r="F375" s="326">
        <v>10</v>
      </c>
      <c r="G375" s="326" t="s">
        <v>2769</v>
      </c>
      <c r="H375" s="308" t="s">
        <v>2770</v>
      </c>
      <c r="I375" s="326" t="s">
        <v>1808</v>
      </c>
    </row>
    <row r="376" spans="1:9" ht="14.25" x14ac:dyDescent="0.2">
      <c r="A376" s="298" t="s">
        <v>2262</v>
      </c>
      <c r="B376" s="309" t="s">
        <v>2473</v>
      </c>
      <c r="C376" s="300" t="s">
        <v>1807</v>
      </c>
      <c r="D376" s="325">
        <v>35</v>
      </c>
      <c r="E376" s="325">
        <v>100</v>
      </c>
      <c r="F376" s="325">
        <v>35</v>
      </c>
      <c r="G376" s="328"/>
      <c r="H376" s="330"/>
      <c r="I376" s="325" t="s">
        <v>1808</v>
      </c>
    </row>
    <row r="377" spans="1:9" ht="14.25" x14ac:dyDescent="0.2">
      <c r="A377" s="304" t="s">
        <v>863</v>
      </c>
      <c r="B377" s="310" t="s">
        <v>2475</v>
      </c>
      <c r="C377" s="300" t="s">
        <v>1130</v>
      </c>
      <c r="D377" s="326" t="s">
        <v>1808</v>
      </c>
      <c r="E377" s="326" t="s">
        <v>1808</v>
      </c>
      <c r="F377" s="326">
        <v>5</v>
      </c>
      <c r="G377" s="327"/>
      <c r="H377" s="308" t="s">
        <v>2771</v>
      </c>
      <c r="I377" s="326" t="s">
        <v>1808</v>
      </c>
    </row>
    <row r="378" spans="1:9" ht="14.25" x14ac:dyDescent="0.2">
      <c r="A378" s="298" t="s">
        <v>2263</v>
      </c>
      <c r="B378" s="299" t="s">
        <v>2467</v>
      </c>
      <c r="C378" s="300" t="s">
        <v>1807</v>
      </c>
      <c r="D378" s="325">
        <v>90</v>
      </c>
      <c r="E378" s="325">
        <v>100</v>
      </c>
      <c r="F378" s="325">
        <v>15</v>
      </c>
      <c r="G378" s="328"/>
      <c r="H378" s="303" t="s">
        <v>2527</v>
      </c>
      <c r="I378" s="325" t="s">
        <v>1808</v>
      </c>
    </row>
    <row r="379" spans="1:9" ht="14.25" x14ac:dyDescent="0.2">
      <c r="A379" s="304" t="s">
        <v>2264</v>
      </c>
      <c r="B379" s="299" t="s">
        <v>2467</v>
      </c>
      <c r="C379" s="300" t="s">
        <v>1798</v>
      </c>
      <c r="D379" s="326">
        <v>120</v>
      </c>
      <c r="E379" s="326">
        <v>100</v>
      </c>
      <c r="F379" s="326">
        <v>10</v>
      </c>
      <c r="G379" s="327"/>
      <c r="H379" s="308" t="s">
        <v>2764</v>
      </c>
      <c r="I379" s="326" t="s">
        <v>1808</v>
      </c>
    </row>
    <row r="380" spans="1:9" ht="14.25" x14ac:dyDescent="0.2">
      <c r="A380" s="298" t="s">
        <v>879</v>
      </c>
      <c r="B380" s="318" t="s">
        <v>2499</v>
      </c>
      <c r="C380" s="300" t="s">
        <v>1807</v>
      </c>
      <c r="D380" s="325">
        <v>90</v>
      </c>
      <c r="E380" s="325">
        <v>100</v>
      </c>
      <c r="F380" s="325">
        <v>10</v>
      </c>
      <c r="G380" s="328"/>
      <c r="H380" s="303" t="s">
        <v>2772</v>
      </c>
      <c r="I380" s="325" t="s">
        <v>1808</v>
      </c>
    </row>
    <row r="381" spans="1:9" ht="14.25" x14ac:dyDescent="0.2">
      <c r="A381" s="304" t="s">
        <v>2265</v>
      </c>
      <c r="B381" s="319" t="s">
        <v>2500</v>
      </c>
      <c r="C381" s="300" t="s">
        <v>1807</v>
      </c>
      <c r="D381" s="326">
        <v>25</v>
      </c>
      <c r="E381" s="326">
        <v>95</v>
      </c>
      <c r="F381" s="326">
        <v>20</v>
      </c>
      <c r="G381" s="327"/>
      <c r="H381" s="308" t="s">
        <v>2492</v>
      </c>
      <c r="I381" s="326" t="s">
        <v>1808</v>
      </c>
    </row>
    <row r="382" spans="1:9" ht="14.25" x14ac:dyDescent="0.2">
      <c r="A382" s="298" t="s">
        <v>2267</v>
      </c>
      <c r="B382" s="310" t="s">
        <v>2475</v>
      </c>
      <c r="C382" s="300" t="s">
        <v>1130</v>
      </c>
      <c r="D382" s="325" t="s">
        <v>1808</v>
      </c>
      <c r="E382" s="325" t="s">
        <v>1808</v>
      </c>
      <c r="F382" s="325">
        <v>20</v>
      </c>
      <c r="G382" s="328"/>
      <c r="H382" s="303" t="s">
        <v>2773</v>
      </c>
      <c r="I382" s="325" t="s">
        <v>1808</v>
      </c>
    </row>
    <row r="383" spans="1:9" ht="14.25" x14ac:dyDescent="0.2">
      <c r="A383" s="304" t="s">
        <v>2268</v>
      </c>
      <c r="B383" s="316" t="s">
        <v>2494</v>
      </c>
      <c r="C383" s="300" t="s">
        <v>1807</v>
      </c>
      <c r="D383" s="326">
        <v>90</v>
      </c>
      <c r="E383" s="326">
        <v>90</v>
      </c>
      <c r="F383" s="326">
        <v>10</v>
      </c>
      <c r="G383" s="327"/>
      <c r="H383" s="308" t="s">
        <v>2504</v>
      </c>
      <c r="I383" s="326">
        <v>10</v>
      </c>
    </row>
    <row r="384" spans="1:9" ht="14.25" x14ac:dyDescent="0.2">
      <c r="A384" s="298" t="s">
        <v>2269</v>
      </c>
      <c r="B384" s="309" t="s">
        <v>2473</v>
      </c>
      <c r="C384" s="300" t="s">
        <v>1807</v>
      </c>
      <c r="D384" s="325">
        <v>60</v>
      </c>
      <c r="E384" s="325">
        <v>100</v>
      </c>
      <c r="F384" s="325">
        <v>20</v>
      </c>
      <c r="G384" s="328"/>
      <c r="H384" s="303" t="s">
        <v>2774</v>
      </c>
      <c r="I384" s="325" t="s">
        <v>1808</v>
      </c>
    </row>
    <row r="385" spans="1:9" ht="14.25" x14ac:dyDescent="0.2">
      <c r="A385" s="304" t="s">
        <v>2270</v>
      </c>
      <c r="B385" s="305" t="s">
        <v>2469</v>
      </c>
      <c r="C385" s="300" t="s">
        <v>1807</v>
      </c>
      <c r="D385" s="326">
        <v>50</v>
      </c>
      <c r="E385" s="326">
        <v>100</v>
      </c>
      <c r="F385" s="326">
        <v>15</v>
      </c>
      <c r="G385" s="327"/>
      <c r="H385" s="308" t="s">
        <v>2775</v>
      </c>
      <c r="I385" s="326">
        <v>50</v>
      </c>
    </row>
    <row r="386" spans="1:9" ht="14.25" x14ac:dyDescent="0.2">
      <c r="A386" s="298" t="s">
        <v>2271</v>
      </c>
      <c r="B386" s="305" t="s">
        <v>2469</v>
      </c>
      <c r="C386" s="300" t="s">
        <v>1130</v>
      </c>
      <c r="D386" s="325" t="s">
        <v>1808</v>
      </c>
      <c r="E386" s="325">
        <v>90</v>
      </c>
      <c r="F386" s="325">
        <v>40</v>
      </c>
      <c r="G386" s="328"/>
      <c r="H386" s="303" t="s">
        <v>2776</v>
      </c>
      <c r="I386" s="325" t="s">
        <v>1808</v>
      </c>
    </row>
    <row r="387" spans="1:9" ht="14.25" x14ac:dyDescent="0.2">
      <c r="A387" s="304" t="s">
        <v>2272</v>
      </c>
      <c r="B387" s="305" t="s">
        <v>2469</v>
      </c>
      <c r="C387" s="300" t="s">
        <v>1807</v>
      </c>
      <c r="D387" s="326">
        <v>80</v>
      </c>
      <c r="E387" s="326">
        <v>100</v>
      </c>
      <c r="F387" s="326">
        <v>20</v>
      </c>
      <c r="G387" s="326" t="s">
        <v>2777</v>
      </c>
      <c r="H387" s="308" t="s">
        <v>2778</v>
      </c>
      <c r="I387" s="326">
        <v>30</v>
      </c>
    </row>
    <row r="388" spans="1:9" ht="14.25" x14ac:dyDescent="0.2">
      <c r="A388" s="298" t="s">
        <v>2273</v>
      </c>
      <c r="B388" s="305" t="s">
        <v>2469</v>
      </c>
      <c r="C388" s="300" t="s">
        <v>1130</v>
      </c>
      <c r="D388" s="325" t="s">
        <v>1808</v>
      </c>
      <c r="E388" s="325">
        <v>75</v>
      </c>
      <c r="F388" s="325">
        <v>35</v>
      </c>
      <c r="G388" s="328"/>
      <c r="H388" s="303" t="s">
        <v>2776</v>
      </c>
      <c r="I388" s="325" t="s">
        <v>1808</v>
      </c>
    </row>
    <row r="389" spans="1:9" ht="14.25" x14ac:dyDescent="0.2">
      <c r="A389" s="304" t="s">
        <v>2274</v>
      </c>
      <c r="B389" s="305" t="s">
        <v>2469</v>
      </c>
      <c r="C389" s="300" t="s">
        <v>1807</v>
      </c>
      <c r="D389" s="326">
        <v>15</v>
      </c>
      <c r="E389" s="326">
        <v>100</v>
      </c>
      <c r="F389" s="326">
        <v>35</v>
      </c>
      <c r="G389" s="327"/>
      <c r="H389" s="308" t="s">
        <v>2778</v>
      </c>
      <c r="I389" s="326">
        <v>30</v>
      </c>
    </row>
    <row r="390" spans="1:9" ht="14.25" x14ac:dyDescent="0.2">
      <c r="A390" s="298" t="s">
        <v>2275</v>
      </c>
      <c r="B390" s="305" t="s">
        <v>2469</v>
      </c>
      <c r="C390" s="300" t="s">
        <v>1807</v>
      </c>
      <c r="D390" s="325">
        <v>50</v>
      </c>
      <c r="E390" s="325">
        <v>100</v>
      </c>
      <c r="F390" s="325">
        <v>25</v>
      </c>
      <c r="G390" s="328"/>
      <c r="H390" s="303" t="s">
        <v>2568</v>
      </c>
      <c r="I390" s="325">
        <v>10</v>
      </c>
    </row>
    <row r="391" spans="1:9" ht="14.25" x14ac:dyDescent="0.2">
      <c r="A391" s="304" t="s">
        <v>2276</v>
      </c>
      <c r="B391" s="310" t="s">
        <v>2475</v>
      </c>
      <c r="C391" s="300" t="s">
        <v>1807</v>
      </c>
      <c r="D391" s="326">
        <v>40</v>
      </c>
      <c r="E391" s="326">
        <v>100</v>
      </c>
      <c r="F391" s="326">
        <v>35</v>
      </c>
      <c r="G391" s="327"/>
      <c r="H391" s="314"/>
      <c r="I391" s="326" t="s">
        <v>1808</v>
      </c>
    </row>
    <row r="392" spans="1:9" ht="14.25" x14ac:dyDescent="0.2">
      <c r="A392" s="298" t="s">
        <v>2277</v>
      </c>
      <c r="B392" s="319" t="s">
        <v>2500</v>
      </c>
      <c r="C392" s="300" t="s">
        <v>1130</v>
      </c>
      <c r="D392" s="325" t="s">
        <v>1808</v>
      </c>
      <c r="E392" s="325">
        <v>100</v>
      </c>
      <c r="F392" s="325">
        <v>20</v>
      </c>
      <c r="G392" s="328"/>
      <c r="H392" s="303" t="s">
        <v>2779</v>
      </c>
      <c r="I392" s="325" t="s">
        <v>1808</v>
      </c>
    </row>
    <row r="393" spans="1:9" ht="14.25" x14ac:dyDescent="0.2">
      <c r="A393" s="304" t="s">
        <v>2278</v>
      </c>
      <c r="B393" s="320" t="s">
        <v>2503</v>
      </c>
      <c r="C393" s="300" t="s">
        <v>1798</v>
      </c>
      <c r="D393" s="326">
        <v>40</v>
      </c>
      <c r="E393" s="326">
        <v>100</v>
      </c>
      <c r="F393" s="326">
        <v>25</v>
      </c>
      <c r="G393" s="327"/>
      <c r="H393" s="308" t="s">
        <v>2520</v>
      </c>
      <c r="I393" s="326">
        <v>10</v>
      </c>
    </row>
    <row r="394" spans="1:9" ht="14.25" x14ac:dyDescent="0.2">
      <c r="A394" s="298" t="s">
        <v>2279</v>
      </c>
      <c r="B394" s="312" t="s">
        <v>2486</v>
      </c>
      <c r="C394" s="300" t="s">
        <v>1798</v>
      </c>
      <c r="D394" s="325">
        <v>80</v>
      </c>
      <c r="E394" s="325">
        <v>100</v>
      </c>
      <c r="F394" s="325">
        <v>20</v>
      </c>
      <c r="G394" s="328"/>
      <c r="H394" s="330"/>
      <c r="I394" s="325" t="s">
        <v>1808</v>
      </c>
    </row>
    <row r="395" spans="1:9" ht="14.25" x14ac:dyDescent="0.2">
      <c r="A395" s="304" t="s">
        <v>2280</v>
      </c>
      <c r="B395" s="311" t="s">
        <v>2481</v>
      </c>
      <c r="C395" s="300" t="s">
        <v>1130</v>
      </c>
      <c r="D395" s="326" t="s">
        <v>1808</v>
      </c>
      <c r="E395" s="326" t="s">
        <v>1808</v>
      </c>
      <c r="F395" s="326">
        <v>10</v>
      </c>
      <c r="G395" s="327"/>
      <c r="H395" s="308" t="s">
        <v>2780</v>
      </c>
      <c r="I395" s="326" t="s">
        <v>1808</v>
      </c>
    </row>
    <row r="396" spans="1:9" ht="14.25" x14ac:dyDescent="0.2">
      <c r="A396" s="298" t="s">
        <v>2281</v>
      </c>
      <c r="B396" s="311" t="s">
        <v>2481</v>
      </c>
      <c r="C396" s="300" t="s">
        <v>1130</v>
      </c>
      <c r="D396" s="325" t="s">
        <v>1808</v>
      </c>
      <c r="E396" s="325" t="s">
        <v>1808</v>
      </c>
      <c r="F396" s="325">
        <v>10</v>
      </c>
      <c r="G396" s="328"/>
      <c r="H396" s="303" t="s">
        <v>2781</v>
      </c>
      <c r="I396" s="325" t="s">
        <v>1808</v>
      </c>
    </row>
    <row r="397" spans="1:9" ht="14.25" x14ac:dyDescent="0.2">
      <c r="A397" s="304" t="s">
        <v>2282</v>
      </c>
      <c r="B397" s="311" t="s">
        <v>2481</v>
      </c>
      <c r="C397" s="300" t="s">
        <v>1130</v>
      </c>
      <c r="D397" s="326" t="s">
        <v>1808</v>
      </c>
      <c r="E397" s="326" t="s">
        <v>1808</v>
      </c>
      <c r="F397" s="326">
        <v>10</v>
      </c>
      <c r="G397" s="327"/>
      <c r="H397" s="308" t="s">
        <v>2782</v>
      </c>
      <c r="I397" s="326" t="s">
        <v>1808</v>
      </c>
    </row>
    <row r="398" spans="1:9" ht="14.25" x14ac:dyDescent="0.2">
      <c r="A398" s="298" t="s">
        <v>1118</v>
      </c>
      <c r="B398" s="299" t="s">
        <v>2467</v>
      </c>
      <c r="C398" s="300" t="s">
        <v>1807</v>
      </c>
      <c r="D398" s="325">
        <v>120</v>
      </c>
      <c r="E398" s="325">
        <v>85</v>
      </c>
      <c r="F398" s="325">
        <v>10</v>
      </c>
      <c r="G398" s="328"/>
      <c r="H398" s="330"/>
      <c r="I398" s="325" t="s">
        <v>1808</v>
      </c>
    </row>
    <row r="399" spans="1:9" ht="14.25" x14ac:dyDescent="0.2">
      <c r="A399" s="304" t="s">
        <v>940</v>
      </c>
      <c r="B399" s="315" t="s">
        <v>2491</v>
      </c>
      <c r="C399" s="300" t="s">
        <v>1807</v>
      </c>
      <c r="D399" s="326">
        <v>40</v>
      </c>
      <c r="E399" s="326">
        <v>100</v>
      </c>
      <c r="F399" s="326">
        <v>10</v>
      </c>
      <c r="G399" s="326" t="s">
        <v>2783</v>
      </c>
      <c r="H399" s="308" t="s">
        <v>2784</v>
      </c>
      <c r="I399" s="326">
        <v>100</v>
      </c>
    </row>
    <row r="400" spans="1:9" ht="14.25" x14ac:dyDescent="0.2">
      <c r="A400" s="298" t="s">
        <v>2283</v>
      </c>
      <c r="B400" s="324" t="s">
        <v>2525</v>
      </c>
      <c r="C400" s="300" t="s">
        <v>1807</v>
      </c>
      <c r="D400" s="325">
        <v>120</v>
      </c>
      <c r="E400" s="325">
        <v>85</v>
      </c>
      <c r="F400" s="325">
        <v>10</v>
      </c>
      <c r="G400" s="328"/>
      <c r="H400" s="303" t="s">
        <v>2577</v>
      </c>
      <c r="I400" s="325" t="s">
        <v>1808</v>
      </c>
    </row>
    <row r="401" spans="1:9" ht="14.25" x14ac:dyDescent="0.2">
      <c r="A401" s="304" t="s">
        <v>2284</v>
      </c>
      <c r="B401" s="310" t="s">
        <v>2475</v>
      </c>
      <c r="C401" s="300" t="s">
        <v>1807</v>
      </c>
      <c r="D401" s="326" t="s">
        <v>1808</v>
      </c>
      <c r="E401" s="326">
        <v>90</v>
      </c>
      <c r="F401" s="326">
        <v>15</v>
      </c>
      <c r="G401" s="327"/>
      <c r="H401" s="308" t="s">
        <v>2785</v>
      </c>
      <c r="I401" s="326" t="s">
        <v>1808</v>
      </c>
    </row>
    <row r="402" spans="1:9" ht="14.25" x14ac:dyDescent="0.2">
      <c r="A402" s="298" t="s">
        <v>884</v>
      </c>
      <c r="B402" s="310" t="s">
        <v>2475</v>
      </c>
      <c r="C402" s="300" t="s">
        <v>1130</v>
      </c>
      <c r="D402" s="325" t="s">
        <v>1808</v>
      </c>
      <c r="E402" s="325" t="s">
        <v>1808</v>
      </c>
      <c r="F402" s="325">
        <v>10</v>
      </c>
      <c r="G402" s="325" t="s">
        <v>2786</v>
      </c>
      <c r="H402" s="303" t="s">
        <v>2787</v>
      </c>
      <c r="I402" s="325" t="s">
        <v>1808</v>
      </c>
    </row>
    <row r="403" spans="1:9" ht="14.25" x14ac:dyDescent="0.2">
      <c r="A403" s="304" t="s">
        <v>2285</v>
      </c>
      <c r="B403" s="311" t="s">
        <v>2481</v>
      </c>
      <c r="C403" s="300" t="s">
        <v>1798</v>
      </c>
      <c r="D403" s="326">
        <v>65</v>
      </c>
      <c r="E403" s="326">
        <v>100</v>
      </c>
      <c r="F403" s="326">
        <v>20</v>
      </c>
      <c r="G403" s="327"/>
      <c r="H403" s="308" t="s">
        <v>2557</v>
      </c>
      <c r="I403" s="326">
        <v>10</v>
      </c>
    </row>
    <row r="404" spans="1:9" ht="14.25" x14ac:dyDescent="0.2">
      <c r="A404" s="298" t="s">
        <v>2286</v>
      </c>
      <c r="B404" s="310" t="s">
        <v>2475</v>
      </c>
      <c r="C404" s="300" t="s">
        <v>1130</v>
      </c>
      <c r="D404" s="325" t="s">
        <v>1808</v>
      </c>
      <c r="E404" s="325" t="s">
        <v>1808</v>
      </c>
      <c r="F404" s="325">
        <v>10</v>
      </c>
      <c r="G404" s="325" t="s">
        <v>2788</v>
      </c>
      <c r="H404" s="303" t="s">
        <v>2789</v>
      </c>
      <c r="I404" s="325" t="s">
        <v>1808</v>
      </c>
    </row>
    <row r="405" spans="1:9" ht="14.25" x14ac:dyDescent="0.2">
      <c r="A405" s="304" t="s">
        <v>933</v>
      </c>
      <c r="B405" s="311" t="s">
        <v>2481</v>
      </c>
      <c r="C405" s="300" t="s">
        <v>1798</v>
      </c>
      <c r="D405" s="326">
        <v>90</v>
      </c>
      <c r="E405" s="326">
        <v>100</v>
      </c>
      <c r="F405" s="326">
        <v>10</v>
      </c>
      <c r="G405" s="326" t="s">
        <v>2790</v>
      </c>
      <c r="H405" s="308" t="s">
        <v>2470</v>
      </c>
      <c r="I405" s="326">
        <v>10</v>
      </c>
    </row>
    <row r="406" spans="1:9" ht="14.25" x14ac:dyDescent="0.2">
      <c r="A406" s="298" t="s">
        <v>2287</v>
      </c>
      <c r="B406" s="311" t="s">
        <v>2481</v>
      </c>
      <c r="C406" s="300" t="s">
        <v>1798</v>
      </c>
      <c r="D406" s="325">
        <v>140</v>
      </c>
      <c r="E406" s="325">
        <v>90</v>
      </c>
      <c r="F406" s="325">
        <v>5</v>
      </c>
      <c r="G406" s="328"/>
      <c r="H406" s="303" t="s">
        <v>2592</v>
      </c>
      <c r="I406" s="325" t="s">
        <v>1808</v>
      </c>
    </row>
    <row r="407" spans="1:9" ht="14.25" x14ac:dyDescent="0.2">
      <c r="A407" s="304" t="s">
        <v>36</v>
      </c>
      <c r="B407" s="311" t="s">
        <v>2481</v>
      </c>
      <c r="C407" s="300" t="s">
        <v>1807</v>
      </c>
      <c r="D407" s="326">
        <v>70</v>
      </c>
      <c r="E407" s="326">
        <v>100</v>
      </c>
      <c r="F407" s="326">
        <v>20</v>
      </c>
      <c r="G407" s="327"/>
      <c r="H407" s="308" t="s">
        <v>2479</v>
      </c>
      <c r="I407" s="326" t="s">
        <v>1808</v>
      </c>
    </row>
    <row r="408" spans="1:9" ht="14.25" x14ac:dyDescent="0.2">
      <c r="A408" s="298" t="s">
        <v>937</v>
      </c>
      <c r="B408" s="311" t="s">
        <v>2481</v>
      </c>
      <c r="C408" s="300" t="s">
        <v>1130</v>
      </c>
      <c r="D408" s="325" t="s">
        <v>1808</v>
      </c>
      <c r="E408" s="325">
        <v>90</v>
      </c>
      <c r="F408" s="325">
        <v>10</v>
      </c>
      <c r="G408" s="328"/>
      <c r="H408" s="303" t="s">
        <v>2791</v>
      </c>
      <c r="I408" s="325" t="s">
        <v>1808</v>
      </c>
    </row>
    <row r="409" spans="1:9" ht="14.25" x14ac:dyDescent="0.2">
      <c r="A409" s="304" t="s">
        <v>2288</v>
      </c>
      <c r="B409" s="311" t="s">
        <v>2481</v>
      </c>
      <c r="C409" s="300" t="s">
        <v>1798</v>
      </c>
      <c r="D409" s="326">
        <v>80</v>
      </c>
      <c r="E409" s="326">
        <v>100</v>
      </c>
      <c r="F409" s="326">
        <v>10</v>
      </c>
      <c r="G409" s="326" t="s">
        <v>2792</v>
      </c>
      <c r="H409" s="308" t="s">
        <v>2793</v>
      </c>
      <c r="I409" s="326" t="s">
        <v>1808</v>
      </c>
    </row>
    <row r="410" spans="1:9" ht="14.25" x14ac:dyDescent="0.2">
      <c r="A410" s="298" t="s">
        <v>2289</v>
      </c>
      <c r="B410" s="311" t="s">
        <v>2481</v>
      </c>
      <c r="C410" s="300" t="s">
        <v>1798</v>
      </c>
      <c r="D410" s="325">
        <v>100</v>
      </c>
      <c r="E410" s="325">
        <v>100</v>
      </c>
      <c r="F410" s="325">
        <v>10</v>
      </c>
      <c r="G410" s="328"/>
      <c r="H410" s="303" t="s">
        <v>2793</v>
      </c>
      <c r="I410" s="325" t="s">
        <v>1808</v>
      </c>
    </row>
    <row r="411" spans="1:9" ht="14.25" x14ac:dyDescent="0.2">
      <c r="A411" s="304" t="s">
        <v>2290</v>
      </c>
      <c r="B411" s="311" t="s">
        <v>2481</v>
      </c>
      <c r="C411" s="300" t="s">
        <v>1798</v>
      </c>
      <c r="D411" s="326" t="s">
        <v>1808</v>
      </c>
      <c r="E411" s="326">
        <v>80</v>
      </c>
      <c r="F411" s="326">
        <v>15</v>
      </c>
      <c r="G411" s="327"/>
      <c r="H411" s="308" t="s">
        <v>2794</v>
      </c>
      <c r="I411" s="326" t="s">
        <v>1808</v>
      </c>
    </row>
    <row r="412" spans="1:9" ht="14.25" x14ac:dyDescent="0.2">
      <c r="A412" s="298" t="s">
        <v>2291</v>
      </c>
      <c r="B412" s="317" t="s">
        <v>2497</v>
      </c>
      <c r="C412" s="300" t="s">
        <v>1807</v>
      </c>
      <c r="D412" s="325" t="s">
        <v>1808</v>
      </c>
      <c r="E412" s="325">
        <v>100</v>
      </c>
      <c r="F412" s="325">
        <v>5</v>
      </c>
      <c r="G412" s="328"/>
      <c r="H412" s="303" t="s">
        <v>2795</v>
      </c>
      <c r="I412" s="325" t="s">
        <v>1808</v>
      </c>
    </row>
    <row r="413" spans="1:9" ht="14.25" x14ac:dyDescent="0.2">
      <c r="A413" s="304" t="s">
        <v>1051</v>
      </c>
      <c r="B413" s="317" t="s">
        <v>2497</v>
      </c>
      <c r="C413" s="300" t="s">
        <v>1807</v>
      </c>
      <c r="D413" s="326">
        <v>40</v>
      </c>
      <c r="E413" s="326">
        <v>100</v>
      </c>
      <c r="F413" s="326">
        <v>20</v>
      </c>
      <c r="G413" s="327"/>
      <c r="H413" s="308" t="s">
        <v>2796</v>
      </c>
      <c r="I413" s="326" t="s">
        <v>1808</v>
      </c>
    </row>
    <row r="414" spans="1:9" ht="14.25" x14ac:dyDescent="0.2">
      <c r="A414" s="298" t="s">
        <v>2292</v>
      </c>
      <c r="B414" s="317" t="s">
        <v>2497</v>
      </c>
      <c r="C414" s="300" t="s">
        <v>1130</v>
      </c>
      <c r="D414" s="325" t="s">
        <v>1808</v>
      </c>
      <c r="E414" s="325">
        <v>100</v>
      </c>
      <c r="F414" s="325">
        <v>15</v>
      </c>
      <c r="G414" s="325" t="s">
        <v>2797</v>
      </c>
      <c r="H414" s="303" t="s">
        <v>2798</v>
      </c>
      <c r="I414" s="325" t="s">
        <v>1808</v>
      </c>
    </row>
    <row r="415" spans="1:9" ht="14.25" x14ac:dyDescent="0.2">
      <c r="A415" s="304" t="s">
        <v>914</v>
      </c>
      <c r="B415" s="310" t="s">
        <v>2475</v>
      </c>
      <c r="C415" s="300" t="s">
        <v>1807</v>
      </c>
      <c r="D415" s="326">
        <v>40</v>
      </c>
      <c r="E415" s="326">
        <v>100</v>
      </c>
      <c r="F415" s="326">
        <v>30</v>
      </c>
      <c r="G415" s="327"/>
      <c r="H415" s="308" t="s">
        <v>2489</v>
      </c>
      <c r="I415" s="326" t="s">
        <v>1808</v>
      </c>
    </row>
    <row r="416" spans="1:9" ht="14.25" x14ac:dyDescent="0.2">
      <c r="A416" s="298" t="s">
        <v>2293</v>
      </c>
      <c r="B416" s="315" t="s">
        <v>2491</v>
      </c>
      <c r="C416" s="300" t="s">
        <v>1130</v>
      </c>
      <c r="D416" s="325" t="s">
        <v>1808</v>
      </c>
      <c r="E416" s="325" t="s">
        <v>1808</v>
      </c>
      <c r="F416" s="325">
        <v>15</v>
      </c>
      <c r="G416" s="328"/>
      <c r="H416" s="303" t="s">
        <v>2799</v>
      </c>
      <c r="I416" s="325" t="s">
        <v>1808</v>
      </c>
    </row>
    <row r="417" spans="1:9" ht="14.25" x14ac:dyDescent="0.2">
      <c r="A417" s="304" t="s">
        <v>2294</v>
      </c>
      <c r="B417" s="319" t="s">
        <v>2500</v>
      </c>
      <c r="C417" s="300" t="s">
        <v>1130</v>
      </c>
      <c r="D417" s="326" t="s">
        <v>1808</v>
      </c>
      <c r="E417" s="326" t="s">
        <v>1808</v>
      </c>
      <c r="F417" s="326">
        <v>20</v>
      </c>
      <c r="G417" s="327"/>
      <c r="H417" s="308" t="s">
        <v>2800</v>
      </c>
      <c r="I417" s="326" t="s">
        <v>1808</v>
      </c>
    </row>
    <row r="418" spans="1:9" ht="14.25" x14ac:dyDescent="0.2">
      <c r="A418" s="298" t="s">
        <v>2295</v>
      </c>
      <c r="B418" s="310" t="s">
        <v>2475</v>
      </c>
      <c r="C418" s="300" t="s">
        <v>1807</v>
      </c>
      <c r="D418" s="325">
        <v>20</v>
      </c>
      <c r="E418" s="325">
        <v>100</v>
      </c>
      <c r="F418" s="325">
        <v>20</v>
      </c>
      <c r="G418" s="328"/>
      <c r="H418" s="303" t="s">
        <v>2801</v>
      </c>
      <c r="I418" s="325" t="s">
        <v>1808</v>
      </c>
    </row>
    <row r="419" spans="1:9" ht="14.25" x14ac:dyDescent="0.2">
      <c r="A419" s="304" t="s">
        <v>2296</v>
      </c>
      <c r="B419" s="319" t="s">
        <v>2500</v>
      </c>
      <c r="C419" s="300" t="s">
        <v>1130</v>
      </c>
      <c r="D419" s="326" t="s">
        <v>1808</v>
      </c>
      <c r="E419" s="326" t="s">
        <v>1808</v>
      </c>
      <c r="F419" s="326">
        <v>20</v>
      </c>
      <c r="G419" s="327"/>
      <c r="H419" s="308" t="s">
        <v>2802</v>
      </c>
      <c r="I419" s="326" t="s">
        <v>1808</v>
      </c>
    </row>
    <row r="420" spans="1:9" ht="14.25" x14ac:dyDescent="0.2">
      <c r="A420" s="298" t="s">
        <v>2297</v>
      </c>
      <c r="B420" s="313" t="s">
        <v>2488</v>
      </c>
      <c r="C420" s="300" t="s">
        <v>1130</v>
      </c>
      <c r="D420" s="325" t="s">
        <v>1808</v>
      </c>
      <c r="E420" s="325" t="s">
        <v>1808</v>
      </c>
      <c r="F420" s="325">
        <v>5</v>
      </c>
      <c r="G420" s="325" t="s">
        <v>2803</v>
      </c>
      <c r="H420" s="303" t="s">
        <v>2804</v>
      </c>
      <c r="I420" s="325" t="s">
        <v>1808</v>
      </c>
    </row>
    <row r="421" spans="1:9" ht="14.25" x14ac:dyDescent="0.2">
      <c r="A421" s="304" t="s">
        <v>1124</v>
      </c>
      <c r="B421" s="310" t="s">
        <v>2475</v>
      </c>
      <c r="C421" s="300" t="s">
        <v>1807</v>
      </c>
      <c r="D421" s="326">
        <v>20</v>
      </c>
      <c r="E421" s="326">
        <v>100</v>
      </c>
      <c r="F421" s="326">
        <v>40</v>
      </c>
      <c r="G421" s="327"/>
      <c r="H421" s="308" t="s">
        <v>2805</v>
      </c>
      <c r="I421" s="326" t="s">
        <v>1808</v>
      </c>
    </row>
    <row r="422" spans="1:9" ht="14.25" x14ac:dyDescent="0.2">
      <c r="A422" s="298" t="s">
        <v>2298</v>
      </c>
      <c r="B422" s="299" t="s">
        <v>2467</v>
      </c>
      <c r="C422" s="300" t="s">
        <v>1807</v>
      </c>
      <c r="D422" s="325">
        <v>55</v>
      </c>
      <c r="E422" s="325">
        <v>95</v>
      </c>
      <c r="F422" s="325">
        <v>25</v>
      </c>
      <c r="G422" s="328"/>
      <c r="H422" s="303" t="s">
        <v>2479</v>
      </c>
      <c r="I422" s="325" t="s">
        <v>1808</v>
      </c>
    </row>
    <row r="423" spans="1:9" ht="14.25" x14ac:dyDescent="0.2">
      <c r="A423" s="304" t="s">
        <v>2299</v>
      </c>
      <c r="B423" s="313" t="s">
        <v>2488</v>
      </c>
      <c r="C423" s="300" t="s">
        <v>1807</v>
      </c>
      <c r="D423" s="326">
        <v>75</v>
      </c>
      <c r="E423" s="326">
        <v>95</v>
      </c>
      <c r="F423" s="326">
        <v>10</v>
      </c>
      <c r="G423" s="327"/>
      <c r="H423" s="308" t="s">
        <v>2569</v>
      </c>
      <c r="I423" s="326">
        <v>50</v>
      </c>
    </row>
    <row r="424" spans="1:9" ht="14.25" x14ac:dyDescent="0.2">
      <c r="A424" s="298" t="s">
        <v>2300</v>
      </c>
      <c r="B424" s="310" t="s">
        <v>2475</v>
      </c>
      <c r="C424" s="300" t="s">
        <v>1798</v>
      </c>
      <c r="D424" s="325">
        <v>80</v>
      </c>
      <c r="E424" s="325">
        <v>100</v>
      </c>
      <c r="F424" s="325">
        <v>10</v>
      </c>
      <c r="G424" s="328"/>
      <c r="H424" s="303" t="s">
        <v>2806</v>
      </c>
      <c r="I424" s="325" t="s">
        <v>1808</v>
      </c>
    </row>
    <row r="425" spans="1:9" ht="14.25" x14ac:dyDescent="0.2">
      <c r="A425" s="304" t="s">
        <v>935</v>
      </c>
      <c r="B425" s="310" t="s">
        <v>2475</v>
      </c>
      <c r="C425" s="300" t="s">
        <v>1130</v>
      </c>
      <c r="D425" s="326" t="s">
        <v>1808</v>
      </c>
      <c r="E425" s="326" t="s">
        <v>1808</v>
      </c>
      <c r="F425" s="326">
        <v>10</v>
      </c>
      <c r="G425" s="327"/>
      <c r="H425" s="308" t="s">
        <v>2690</v>
      </c>
      <c r="I425" s="326" t="s">
        <v>1808</v>
      </c>
    </row>
    <row r="426" spans="1:9" ht="14.25" x14ac:dyDescent="0.2">
      <c r="A426" s="298" t="s">
        <v>2301</v>
      </c>
      <c r="B426" s="310" t="s">
        <v>2475</v>
      </c>
      <c r="C426" s="300" t="s">
        <v>1130</v>
      </c>
      <c r="D426" s="325" t="s">
        <v>1808</v>
      </c>
      <c r="E426" s="325" t="s">
        <v>1808</v>
      </c>
      <c r="F426" s="325">
        <v>10</v>
      </c>
      <c r="G426" s="328"/>
      <c r="H426" s="303" t="s">
        <v>2807</v>
      </c>
      <c r="I426" s="325" t="s">
        <v>1808</v>
      </c>
    </row>
    <row r="427" spans="1:9" ht="14.25" x14ac:dyDescent="0.2">
      <c r="A427" s="304" t="s">
        <v>2302</v>
      </c>
      <c r="B427" s="311" t="s">
        <v>2481</v>
      </c>
      <c r="C427" s="300" t="s">
        <v>1130</v>
      </c>
      <c r="D427" s="326" t="s">
        <v>1808</v>
      </c>
      <c r="E427" s="326" t="s">
        <v>1808</v>
      </c>
      <c r="F427" s="326">
        <v>20</v>
      </c>
      <c r="G427" s="326" t="s">
        <v>2808</v>
      </c>
      <c r="H427" s="308" t="s">
        <v>2809</v>
      </c>
      <c r="I427" s="326" t="s">
        <v>1808</v>
      </c>
    </row>
    <row r="428" spans="1:9" ht="14.25" x14ac:dyDescent="0.2">
      <c r="A428" s="298" t="s">
        <v>2303</v>
      </c>
      <c r="B428" s="310" t="s">
        <v>2475</v>
      </c>
      <c r="C428" s="300" t="s">
        <v>1130</v>
      </c>
      <c r="D428" s="325" t="s">
        <v>1808</v>
      </c>
      <c r="E428" s="325" t="s">
        <v>1808</v>
      </c>
      <c r="F428" s="325">
        <v>15</v>
      </c>
      <c r="G428" s="328"/>
      <c r="H428" s="303" t="s">
        <v>2810</v>
      </c>
      <c r="I428" s="325" t="s">
        <v>1808</v>
      </c>
    </row>
    <row r="429" spans="1:9" ht="14.25" x14ac:dyDescent="0.2">
      <c r="A429" s="304" t="s">
        <v>2304</v>
      </c>
      <c r="B429" s="310" t="s">
        <v>2475</v>
      </c>
      <c r="C429" s="300" t="s">
        <v>1130</v>
      </c>
      <c r="D429" s="326" t="s">
        <v>1808</v>
      </c>
      <c r="E429" s="326" t="s">
        <v>1808</v>
      </c>
      <c r="F429" s="326">
        <v>20</v>
      </c>
      <c r="G429" s="327"/>
      <c r="H429" s="308" t="s">
        <v>2811</v>
      </c>
      <c r="I429" s="326" t="s">
        <v>1808</v>
      </c>
    </row>
    <row r="430" spans="1:9" ht="14.25" x14ac:dyDescent="0.2">
      <c r="A430" s="298" t="s">
        <v>2305</v>
      </c>
      <c r="B430" s="310" t="s">
        <v>2475</v>
      </c>
      <c r="C430" s="300" t="s">
        <v>1798</v>
      </c>
      <c r="D430" s="325">
        <v>75</v>
      </c>
      <c r="E430" s="325">
        <v>100</v>
      </c>
      <c r="F430" s="325">
        <v>10</v>
      </c>
      <c r="G430" s="328"/>
      <c r="H430" s="303" t="s">
        <v>2812</v>
      </c>
      <c r="I430" s="325">
        <v>10</v>
      </c>
    </row>
    <row r="431" spans="1:9" ht="14.25" x14ac:dyDescent="0.2">
      <c r="A431" s="304" t="s">
        <v>2306</v>
      </c>
      <c r="B431" s="311" t="s">
        <v>2481</v>
      </c>
      <c r="C431" s="300" t="s">
        <v>1130</v>
      </c>
      <c r="D431" s="326" t="s">
        <v>1808</v>
      </c>
      <c r="E431" s="326" t="s">
        <v>1808</v>
      </c>
      <c r="F431" s="326">
        <v>10</v>
      </c>
      <c r="G431" s="326" t="s">
        <v>2813</v>
      </c>
      <c r="H431" s="308" t="s">
        <v>2814</v>
      </c>
      <c r="I431" s="326" t="s">
        <v>1808</v>
      </c>
    </row>
    <row r="432" spans="1:9" ht="14.25" x14ac:dyDescent="0.2">
      <c r="A432" s="298" t="s">
        <v>993</v>
      </c>
      <c r="B432" s="310" t="s">
        <v>2475</v>
      </c>
      <c r="C432" s="300" t="s">
        <v>1807</v>
      </c>
      <c r="D432" s="325">
        <v>70</v>
      </c>
      <c r="E432" s="325">
        <v>100</v>
      </c>
      <c r="F432" s="325">
        <v>5</v>
      </c>
      <c r="G432" s="325" t="s">
        <v>2815</v>
      </c>
      <c r="H432" s="303" t="s">
        <v>2816</v>
      </c>
      <c r="I432" s="325" t="s">
        <v>1808</v>
      </c>
    </row>
    <row r="433" spans="1:9" ht="14.25" x14ac:dyDescent="0.2">
      <c r="A433" s="304" t="s">
        <v>947</v>
      </c>
      <c r="B433" s="310" t="s">
        <v>2475</v>
      </c>
      <c r="C433" s="300" t="s">
        <v>1807</v>
      </c>
      <c r="D433" s="326" t="s">
        <v>1808</v>
      </c>
      <c r="E433" s="326">
        <v>100</v>
      </c>
      <c r="F433" s="326">
        <v>20</v>
      </c>
      <c r="G433" s="326" t="s">
        <v>2817</v>
      </c>
      <c r="H433" s="308" t="s">
        <v>2818</v>
      </c>
      <c r="I433" s="326" t="s">
        <v>1808</v>
      </c>
    </row>
    <row r="434" spans="1:9" ht="14.25" x14ac:dyDescent="0.2">
      <c r="A434" s="298" t="s">
        <v>2307</v>
      </c>
      <c r="B434" s="315" t="s">
        <v>2491</v>
      </c>
      <c r="C434" s="300" t="s">
        <v>1807</v>
      </c>
      <c r="D434" s="325">
        <v>60</v>
      </c>
      <c r="E434" s="325">
        <v>100</v>
      </c>
      <c r="F434" s="325">
        <v>10</v>
      </c>
      <c r="G434" s="328"/>
      <c r="H434" s="303" t="s">
        <v>2819</v>
      </c>
      <c r="I434" s="325" t="s">
        <v>1808</v>
      </c>
    </row>
    <row r="435" spans="1:9" ht="14.25" x14ac:dyDescent="0.2">
      <c r="A435" s="304" t="s">
        <v>2308</v>
      </c>
      <c r="B435" s="315" t="s">
        <v>2491</v>
      </c>
      <c r="C435" s="300" t="s">
        <v>1807</v>
      </c>
      <c r="D435" s="326" t="s">
        <v>1808</v>
      </c>
      <c r="E435" s="326">
        <v>100</v>
      </c>
      <c r="F435" s="326">
        <v>15</v>
      </c>
      <c r="G435" s="327"/>
      <c r="H435" s="308" t="s">
        <v>2633</v>
      </c>
      <c r="I435" s="326" t="s">
        <v>1808</v>
      </c>
    </row>
    <row r="436" spans="1:9" ht="14.25" x14ac:dyDescent="0.2">
      <c r="A436" s="298" t="s">
        <v>992</v>
      </c>
      <c r="B436" s="310" t="s">
        <v>2475</v>
      </c>
      <c r="C436" s="300" t="s">
        <v>1130</v>
      </c>
      <c r="D436" s="325" t="s">
        <v>1808</v>
      </c>
      <c r="E436" s="325" t="s">
        <v>1808</v>
      </c>
      <c r="F436" s="325">
        <v>20</v>
      </c>
      <c r="G436" s="325" t="s">
        <v>2820</v>
      </c>
      <c r="H436" s="303" t="s">
        <v>2551</v>
      </c>
      <c r="I436" s="325" t="s">
        <v>1808</v>
      </c>
    </row>
    <row r="437" spans="1:9" ht="14.25" x14ac:dyDescent="0.2">
      <c r="A437" s="304" t="s">
        <v>2309</v>
      </c>
      <c r="B437" s="329" t="s">
        <v>2591</v>
      </c>
      <c r="C437" s="300" t="s">
        <v>1798</v>
      </c>
      <c r="D437" s="326">
        <v>150</v>
      </c>
      <c r="E437" s="326">
        <v>90</v>
      </c>
      <c r="F437" s="326">
        <v>5</v>
      </c>
      <c r="G437" s="327"/>
      <c r="H437" s="308" t="s">
        <v>2517</v>
      </c>
      <c r="I437" s="326" t="s">
        <v>1808</v>
      </c>
    </row>
    <row r="438" spans="1:9" ht="14.25" x14ac:dyDescent="0.2">
      <c r="A438" s="298" t="s">
        <v>2310</v>
      </c>
      <c r="B438" s="312" t="s">
        <v>2486</v>
      </c>
      <c r="C438" s="300" t="s">
        <v>1807</v>
      </c>
      <c r="D438" s="325">
        <v>25</v>
      </c>
      <c r="E438" s="325">
        <v>90</v>
      </c>
      <c r="F438" s="325">
        <v>10</v>
      </c>
      <c r="G438" s="328"/>
      <c r="H438" s="303" t="s">
        <v>2492</v>
      </c>
      <c r="I438" s="325" t="s">
        <v>1808</v>
      </c>
    </row>
    <row r="439" spans="1:9" ht="14.25" x14ac:dyDescent="0.2">
      <c r="A439" s="304" t="s">
        <v>2311</v>
      </c>
      <c r="B439" s="310" t="s">
        <v>2475</v>
      </c>
      <c r="C439" s="300" t="s">
        <v>1807</v>
      </c>
      <c r="D439" s="326">
        <v>90</v>
      </c>
      <c r="E439" s="326">
        <v>85</v>
      </c>
      <c r="F439" s="326">
        <v>20</v>
      </c>
      <c r="G439" s="327"/>
      <c r="H439" s="308" t="s">
        <v>2557</v>
      </c>
      <c r="I439" s="326">
        <v>20</v>
      </c>
    </row>
    <row r="440" spans="1:9" ht="14.25" x14ac:dyDescent="0.2">
      <c r="A440" s="298" t="s">
        <v>2312</v>
      </c>
      <c r="B440" s="312" t="s">
        <v>2486</v>
      </c>
      <c r="C440" s="300" t="s">
        <v>1130</v>
      </c>
      <c r="D440" s="325" t="s">
        <v>1808</v>
      </c>
      <c r="E440" s="325" t="s">
        <v>1808</v>
      </c>
      <c r="F440" s="325">
        <v>20</v>
      </c>
      <c r="G440" s="325" t="s">
        <v>2821</v>
      </c>
      <c r="H440" s="303" t="s">
        <v>2482</v>
      </c>
      <c r="I440" s="325" t="s">
        <v>1808</v>
      </c>
    </row>
    <row r="441" spans="1:9" ht="14.25" x14ac:dyDescent="0.2">
      <c r="A441" s="304" t="s">
        <v>1080</v>
      </c>
      <c r="B441" s="312" t="s">
        <v>2486</v>
      </c>
      <c r="C441" s="300" t="s">
        <v>1807</v>
      </c>
      <c r="D441" s="326">
        <v>75</v>
      </c>
      <c r="E441" s="326">
        <v>90</v>
      </c>
      <c r="F441" s="326">
        <v>10</v>
      </c>
      <c r="G441" s="326" t="s">
        <v>2822</v>
      </c>
      <c r="H441" s="308" t="s">
        <v>2483</v>
      </c>
      <c r="I441" s="326">
        <v>30</v>
      </c>
    </row>
    <row r="442" spans="1:9" ht="14.25" x14ac:dyDescent="0.2">
      <c r="A442" s="298" t="s">
        <v>905</v>
      </c>
      <c r="B442" s="315" t="s">
        <v>2491</v>
      </c>
      <c r="C442" s="300" t="s">
        <v>1807</v>
      </c>
      <c r="D442" s="325">
        <v>40</v>
      </c>
      <c r="E442" s="325">
        <v>100</v>
      </c>
      <c r="F442" s="325">
        <v>15</v>
      </c>
      <c r="G442" s="325" t="s">
        <v>2823</v>
      </c>
      <c r="H442" s="303" t="s">
        <v>2569</v>
      </c>
      <c r="I442" s="325">
        <v>50</v>
      </c>
    </row>
    <row r="443" spans="1:9" ht="14.25" x14ac:dyDescent="0.2">
      <c r="A443" s="304" t="s">
        <v>2313</v>
      </c>
      <c r="B443" s="312" t="s">
        <v>2486</v>
      </c>
      <c r="C443" s="300" t="s">
        <v>1807</v>
      </c>
      <c r="D443" s="326">
        <v>50</v>
      </c>
      <c r="E443" s="326">
        <v>90</v>
      </c>
      <c r="F443" s="326">
        <v>15</v>
      </c>
      <c r="G443" s="327"/>
      <c r="H443" s="314"/>
      <c r="I443" s="326" t="s">
        <v>1808</v>
      </c>
    </row>
    <row r="444" spans="1:9" ht="14.25" x14ac:dyDescent="0.2">
      <c r="A444" s="298" t="s">
        <v>925</v>
      </c>
      <c r="B444" s="312" t="s">
        <v>2486</v>
      </c>
      <c r="C444" s="300" t="s">
        <v>1807</v>
      </c>
      <c r="D444" s="325">
        <v>60</v>
      </c>
      <c r="E444" s="325">
        <v>95</v>
      </c>
      <c r="F444" s="325">
        <v>15</v>
      </c>
      <c r="G444" s="325" t="s">
        <v>2824</v>
      </c>
      <c r="H444" s="303" t="s">
        <v>2538</v>
      </c>
      <c r="I444" s="325">
        <v>100</v>
      </c>
    </row>
    <row r="445" spans="1:9" ht="14.25" x14ac:dyDescent="0.2">
      <c r="A445" s="304" t="s">
        <v>2314</v>
      </c>
      <c r="B445" s="312" t="s">
        <v>2486</v>
      </c>
      <c r="C445" s="300" t="s">
        <v>1807</v>
      </c>
      <c r="D445" s="326">
        <v>150</v>
      </c>
      <c r="E445" s="326">
        <v>90</v>
      </c>
      <c r="F445" s="326">
        <v>5</v>
      </c>
      <c r="G445" s="327"/>
      <c r="H445" s="308" t="s">
        <v>2517</v>
      </c>
      <c r="I445" s="326" t="s">
        <v>1808</v>
      </c>
    </row>
    <row r="446" spans="1:9" ht="14.25" x14ac:dyDescent="0.2">
      <c r="A446" s="298" t="s">
        <v>2315</v>
      </c>
      <c r="B446" s="311" t="s">
        <v>2481</v>
      </c>
      <c r="C446" s="300" t="s">
        <v>1130</v>
      </c>
      <c r="D446" s="325" t="s">
        <v>1808</v>
      </c>
      <c r="E446" s="325" t="s">
        <v>1808</v>
      </c>
      <c r="F446" s="325">
        <v>15</v>
      </c>
      <c r="G446" s="328"/>
      <c r="H446" s="303" t="s">
        <v>2825</v>
      </c>
      <c r="I446" s="325" t="s">
        <v>1808</v>
      </c>
    </row>
    <row r="447" spans="1:9" ht="14.25" x14ac:dyDescent="0.2">
      <c r="A447" s="304" t="s">
        <v>2316</v>
      </c>
      <c r="B447" s="315" t="s">
        <v>2491</v>
      </c>
      <c r="C447" s="300" t="s">
        <v>1807</v>
      </c>
      <c r="D447" s="326">
        <v>60</v>
      </c>
      <c r="E447" s="326">
        <v>85</v>
      </c>
      <c r="F447" s="326">
        <v>15</v>
      </c>
      <c r="G447" s="327"/>
      <c r="H447" s="308" t="s">
        <v>2483</v>
      </c>
      <c r="I447" s="326">
        <v>30</v>
      </c>
    </row>
    <row r="448" spans="1:9" ht="14.25" x14ac:dyDescent="0.2">
      <c r="A448" s="298" t="s">
        <v>2317</v>
      </c>
      <c r="B448" s="312" t="s">
        <v>2486</v>
      </c>
      <c r="C448" s="300" t="s">
        <v>1807</v>
      </c>
      <c r="D448" s="325">
        <v>30</v>
      </c>
      <c r="E448" s="325">
        <v>90</v>
      </c>
      <c r="F448" s="325">
        <v>20</v>
      </c>
      <c r="G448" s="328"/>
      <c r="H448" s="303" t="s">
        <v>2708</v>
      </c>
      <c r="I448" s="325" t="s">
        <v>1808</v>
      </c>
    </row>
    <row r="449" spans="1:9" ht="14.25" x14ac:dyDescent="0.2">
      <c r="A449" s="304" t="s">
        <v>981</v>
      </c>
      <c r="B449" s="309" t="s">
        <v>2473</v>
      </c>
      <c r="C449" s="300" t="s">
        <v>1130</v>
      </c>
      <c r="D449" s="326" t="s">
        <v>1808</v>
      </c>
      <c r="E449" s="326" t="s">
        <v>1808</v>
      </c>
      <c r="F449" s="326">
        <v>10</v>
      </c>
      <c r="G449" s="326" t="s">
        <v>2826</v>
      </c>
      <c r="H449" s="308" t="s">
        <v>2827</v>
      </c>
      <c r="I449" s="326" t="s">
        <v>1808</v>
      </c>
    </row>
    <row r="450" spans="1:9" ht="14.25" x14ac:dyDescent="0.2">
      <c r="A450" s="298" t="s">
        <v>2318</v>
      </c>
      <c r="B450" s="324" t="s">
        <v>2525</v>
      </c>
      <c r="C450" s="300" t="s">
        <v>1130</v>
      </c>
      <c r="D450" s="325" t="s">
        <v>1808</v>
      </c>
      <c r="E450" s="325" t="s">
        <v>1808</v>
      </c>
      <c r="F450" s="325">
        <v>10</v>
      </c>
      <c r="G450" s="328"/>
      <c r="H450" s="303" t="s">
        <v>2828</v>
      </c>
      <c r="I450" s="325" t="s">
        <v>1808</v>
      </c>
    </row>
    <row r="451" spans="1:9" ht="14.25" x14ac:dyDescent="0.2">
      <c r="A451" s="304" t="s">
        <v>2319</v>
      </c>
      <c r="B451" s="310" t="s">
        <v>2475</v>
      </c>
      <c r="C451" s="300" t="s">
        <v>1798</v>
      </c>
      <c r="D451" s="326">
        <v>60</v>
      </c>
      <c r="E451" s="326">
        <v>100</v>
      </c>
      <c r="F451" s="326">
        <v>15</v>
      </c>
      <c r="G451" s="326" t="s">
        <v>2829</v>
      </c>
      <c r="H451" s="308" t="s">
        <v>2830</v>
      </c>
      <c r="I451" s="326" t="s">
        <v>1808</v>
      </c>
    </row>
    <row r="452" spans="1:9" ht="14.25" x14ac:dyDescent="0.2">
      <c r="A452" s="298" t="s">
        <v>2320</v>
      </c>
      <c r="B452" s="322" t="s">
        <v>2516</v>
      </c>
      <c r="C452" s="300" t="s">
        <v>1807</v>
      </c>
      <c r="D452" s="325">
        <v>100</v>
      </c>
      <c r="E452" s="325">
        <v>95</v>
      </c>
      <c r="F452" s="325">
        <v>5</v>
      </c>
      <c r="G452" s="328"/>
      <c r="H452" s="303" t="s">
        <v>2522</v>
      </c>
      <c r="I452" s="325">
        <v>50</v>
      </c>
    </row>
    <row r="453" spans="1:9" ht="14.25" x14ac:dyDescent="0.2">
      <c r="A453" s="304" t="s">
        <v>2321</v>
      </c>
      <c r="B453" s="315" t="s">
        <v>2491</v>
      </c>
      <c r="C453" s="300" t="s">
        <v>1807</v>
      </c>
      <c r="D453" s="326">
        <v>90</v>
      </c>
      <c r="E453" s="326">
        <v>100</v>
      </c>
      <c r="F453" s="326">
        <v>20</v>
      </c>
      <c r="G453" s="327"/>
      <c r="H453" s="308" t="s">
        <v>2550</v>
      </c>
      <c r="I453" s="326" t="s">
        <v>1808</v>
      </c>
    </row>
    <row r="454" spans="1:9" ht="14.25" x14ac:dyDescent="0.2">
      <c r="A454" s="298" t="s">
        <v>2322</v>
      </c>
      <c r="B454" s="310" t="s">
        <v>2475</v>
      </c>
      <c r="C454" s="300" t="s">
        <v>1130</v>
      </c>
      <c r="D454" s="325" t="s">
        <v>1808</v>
      </c>
      <c r="E454" s="325" t="s">
        <v>1808</v>
      </c>
      <c r="F454" s="325">
        <v>25</v>
      </c>
      <c r="G454" s="325" t="s">
        <v>2831</v>
      </c>
      <c r="H454" s="303" t="s">
        <v>2832</v>
      </c>
      <c r="I454" s="325" t="s">
        <v>1808</v>
      </c>
    </row>
    <row r="455" spans="1:9" ht="14.25" x14ac:dyDescent="0.2">
      <c r="A455" s="304" t="s">
        <v>2833</v>
      </c>
      <c r="B455" s="324" t="s">
        <v>2525</v>
      </c>
      <c r="C455" s="300" t="s">
        <v>1130</v>
      </c>
      <c r="D455" s="326" t="s">
        <v>1808</v>
      </c>
      <c r="E455" s="326">
        <v>100</v>
      </c>
      <c r="F455" s="326">
        <v>15</v>
      </c>
      <c r="G455" s="327"/>
      <c r="H455" s="308" t="s">
        <v>2639</v>
      </c>
      <c r="I455" s="326" t="s">
        <v>1808</v>
      </c>
    </row>
    <row r="456" spans="1:9" ht="14.25" x14ac:dyDescent="0.2">
      <c r="A456" s="298" t="s">
        <v>2324</v>
      </c>
      <c r="B456" s="324" t="s">
        <v>2525</v>
      </c>
      <c r="C456" s="300" t="s">
        <v>1807</v>
      </c>
      <c r="D456" s="325">
        <v>35</v>
      </c>
      <c r="E456" s="325">
        <v>85</v>
      </c>
      <c r="F456" s="325">
        <v>15</v>
      </c>
      <c r="G456" s="328"/>
      <c r="H456" s="303" t="s">
        <v>2515</v>
      </c>
      <c r="I456" s="325" t="s">
        <v>1808</v>
      </c>
    </row>
    <row r="457" spans="1:9" ht="14.25" x14ac:dyDescent="0.2">
      <c r="A457" s="304" t="s">
        <v>1056</v>
      </c>
      <c r="B457" s="312" t="s">
        <v>2486</v>
      </c>
      <c r="C457" s="300" t="s">
        <v>1130</v>
      </c>
      <c r="D457" s="326" t="s">
        <v>1808</v>
      </c>
      <c r="E457" s="326" t="s">
        <v>1808</v>
      </c>
      <c r="F457" s="326">
        <v>10</v>
      </c>
      <c r="G457" s="326" t="s">
        <v>2834</v>
      </c>
      <c r="H457" s="308" t="s">
        <v>2835</v>
      </c>
      <c r="I457" s="326" t="s">
        <v>1808</v>
      </c>
    </row>
    <row r="458" spans="1:9" ht="14.25" x14ac:dyDescent="0.2">
      <c r="A458" s="298" t="s">
        <v>2325</v>
      </c>
      <c r="B458" s="313" t="s">
        <v>2488</v>
      </c>
      <c r="C458" s="300" t="s">
        <v>1798</v>
      </c>
      <c r="D458" s="325">
        <v>80</v>
      </c>
      <c r="E458" s="325">
        <v>100</v>
      </c>
      <c r="F458" s="325">
        <v>15</v>
      </c>
      <c r="G458" s="325" t="s">
        <v>2836</v>
      </c>
      <c r="H458" s="303" t="s">
        <v>2522</v>
      </c>
      <c r="I458" s="325">
        <v>30</v>
      </c>
    </row>
    <row r="459" spans="1:9" ht="14.25" x14ac:dyDescent="0.2">
      <c r="A459" s="304" t="s">
        <v>929</v>
      </c>
      <c r="B459" s="310" t="s">
        <v>2475</v>
      </c>
      <c r="C459" s="300" t="s">
        <v>1130</v>
      </c>
      <c r="D459" s="326" t="s">
        <v>1808</v>
      </c>
      <c r="E459" s="326">
        <v>100</v>
      </c>
      <c r="F459" s="326">
        <v>10</v>
      </c>
      <c r="G459" s="327"/>
      <c r="H459" s="308" t="s">
        <v>2564</v>
      </c>
      <c r="I459" s="326" t="s">
        <v>1808</v>
      </c>
    </row>
    <row r="460" spans="1:9" ht="14.25" x14ac:dyDescent="0.2">
      <c r="A460" s="298" t="s">
        <v>2326</v>
      </c>
      <c r="B460" s="310" t="s">
        <v>2475</v>
      </c>
      <c r="C460" s="300" t="s">
        <v>1807</v>
      </c>
      <c r="D460" s="325">
        <v>40</v>
      </c>
      <c r="E460" s="325">
        <v>100</v>
      </c>
      <c r="F460" s="325">
        <v>35</v>
      </c>
      <c r="G460" s="328"/>
      <c r="H460" s="330"/>
      <c r="I460" s="325" t="s">
        <v>1808</v>
      </c>
    </row>
    <row r="461" spans="1:9" ht="14.25" x14ac:dyDescent="0.2">
      <c r="A461" s="304" t="s">
        <v>1057</v>
      </c>
      <c r="B461" s="310" t="s">
        <v>2475</v>
      </c>
      <c r="C461" s="300" t="s">
        <v>1130</v>
      </c>
      <c r="D461" s="326" t="s">
        <v>1808</v>
      </c>
      <c r="E461" s="326">
        <v>85</v>
      </c>
      <c r="F461" s="326">
        <v>40</v>
      </c>
      <c r="G461" s="327"/>
      <c r="H461" s="308" t="s">
        <v>2837</v>
      </c>
      <c r="I461" s="326" t="s">
        <v>1808</v>
      </c>
    </row>
    <row r="462" spans="1:9" ht="14.25" x14ac:dyDescent="0.2">
      <c r="A462" s="298" t="s">
        <v>2327</v>
      </c>
      <c r="B462" s="322" t="s">
        <v>2516</v>
      </c>
      <c r="C462" s="300" t="s">
        <v>1798</v>
      </c>
      <c r="D462" s="325">
        <v>100</v>
      </c>
      <c r="E462" s="325">
        <v>100</v>
      </c>
      <c r="F462" s="325">
        <v>5</v>
      </c>
      <c r="G462" s="328"/>
      <c r="H462" s="303" t="s">
        <v>2522</v>
      </c>
      <c r="I462" s="325">
        <v>30</v>
      </c>
    </row>
    <row r="463" spans="1:9" ht="14.25" x14ac:dyDescent="0.2">
      <c r="A463" s="304" t="s">
        <v>907</v>
      </c>
      <c r="B463" s="310" t="s">
        <v>2475</v>
      </c>
      <c r="C463" s="300" t="s">
        <v>1807</v>
      </c>
      <c r="D463" s="326">
        <v>70</v>
      </c>
      <c r="E463" s="326">
        <v>100</v>
      </c>
      <c r="F463" s="326">
        <v>20</v>
      </c>
      <c r="G463" s="326" t="s">
        <v>2838</v>
      </c>
      <c r="H463" s="308" t="s">
        <v>2839</v>
      </c>
      <c r="I463" s="326">
        <v>30</v>
      </c>
    </row>
    <row r="464" spans="1:9" ht="14.25" x14ac:dyDescent="0.2">
      <c r="A464" s="298" t="s">
        <v>2328</v>
      </c>
      <c r="B464" s="315" t="s">
        <v>2491</v>
      </c>
      <c r="C464" s="300" t="s">
        <v>1798</v>
      </c>
      <c r="D464" s="325">
        <v>85</v>
      </c>
      <c r="E464" s="325">
        <v>100</v>
      </c>
      <c r="F464" s="325">
        <v>10</v>
      </c>
      <c r="G464" s="328"/>
      <c r="H464" s="303" t="s">
        <v>2793</v>
      </c>
      <c r="I464" s="325" t="s">
        <v>1808</v>
      </c>
    </row>
    <row r="465" spans="1:9" ht="14.25" x14ac:dyDescent="0.2">
      <c r="A465" s="304" t="s">
        <v>2329</v>
      </c>
      <c r="B465" s="299" t="s">
        <v>2467</v>
      </c>
      <c r="C465" s="300" t="s">
        <v>1807</v>
      </c>
      <c r="D465" s="326">
        <v>80</v>
      </c>
      <c r="E465" s="326">
        <v>100</v>
      </c>
      <c r="F465" s="326">
        <v>15</v>
      </c>
      <c r="G465" s="327"/>
      <c r="H465" s="314"/>
      <c r="I465" s="326" t="s">
        <v>1808</v>
      </c>
    </row>
    <row r="466" spans="1:9" ht="14.25" x14ac:dyDescent="0.2">
      <c r="A466" s="298" t="s">
        <v>2330</v>
      </c>
      <c r="B466" s="299" t="s">
        <v>2467</v>
      </c>
      <c r="C466" s="300" t="s">
        <v>1798</v>
      </c>
      <c r="D466" s="325">
        <v>120</v>
      </c>
      <c r="E466" s="325">
        <v>85</v>
      </c>
      <c r="F466" s="325">
        <v>5</v>
      </c>
      <c r="G466" s="328"/>
      <c r="H466" s="303" t="s">
        <v>2470</v>
      </c>
      <c r="I466" s="325">
        <v>40</v>
      </c>
    </row>
    <row r="467" spans="1:9" ht="14.25" x14ac:dyDescent="0.2">
      <c r="A467" s="304" t="s">
        <v>2331</v>
      </c>
      <c r="B467" s="315" t="s">
        <v>2491</v>
      </c>
      <c r="C467" s="300" t="s">
        <v>1807</v>
      </c>
      <c r="D467" s="326" t="s">
        <v>1808</v>
      </c>
      <c r="E467" s="326">
        <v>100</v>
      </c>
      <c r="F467" s="326">
        <v>20</v>
      </c>
      <c r="G467" s="327"/>
      <c r="H467" s="308" t="s">
        <v>2760</v>
      </c>
      <c r="I467" s="326" t="s">
        <v>1808</v>
      </c>
    </row>
    <row r="468" spans="1:9" ht="14.25" x14ac:dyDescent="0.2">
      <c r="A468" s="298" t="s">
        <v>2332</v>
      </c>
      <c r="B468" s="310" t="s">
        <v>2475</v>
      </c>
      <c r="C468" s="300" t="s">
        <v>1807</v>
      </c>
      <c r="D468" s="325">
        <v>200</v>
      </c>
      <c r="E468" s="325">
        <v>100</v>
      </c>
      <c r="F468" s="325">
        <v>5</v>
      </c>
      <c r="G468" s="328"/>
      <c r="H468" s="303" t="s">
        <v>2619</v>
      </c>
      <c r="I468" s="325" t="s">
        <v>1808</v>
      </c>
    </row>
    <row r="469" spans="1:9" ht="14.25" x14ac:dyDescent="0.2">
      <c r="A469" s="304" t="s">
        <v>956</v>
      </c>
      <c r="B469" s="318" t="s">
        <v>2499</v>
      </c>
      <c r="C469" s="300" t="s">
        <v>1798</v>
      </c>
      <c r="D469" s="326">
        <v>80</v>
      </c>
      <c r="E469" s="326">
        <v>100</v>
      </c>
      <c r="F469" s="326">
        <v>15</v>
      </c>
      <c r="G469" s="326" t="s">
        <v>2840</v>
      </c>
      <c r="H469" s="308" t="s">
        <v>2470</v>
      </c>
      <c r="I469" s="326">
        <v>20</v>
      </c>
    </row>
    <row r="470" spans="1:9" ht="14.25" x14ac:dyDescent="0.2">
      <c r="A470" s="298" t="s">
        <v>847</v>
      </c>
      <c r="B470" s="318" t="s">
        <v>2499</v>
      </c>
      <c r="C470" s="300" t="s">
        <v>1807</v>
      </c>
      <c r="D470" s="325">
        <v>70</v>
      </c>
      <c r="E470" s="325">
        <v>100</v>
      </c>
      <c r="F470" s="325">
        <v>15</v>
      </c>
      <c r="G470" s="325" t="s">
        <v>2841</v>
      </c>
      <c r="H470" s="303" t="s">
        <v>2479</v>
      </c>
      <c r="I470" s="325" t="s">
        <v>1808</v>
      </c>
    </row>
    <row r="471" spans="1:9" ht="14.25" x14ac:dyDescent="0.2">
      <c r="A471" s="304" t="s">
        <v>2334</v>
      </c>
      <c r="B471" s="318" t="s">
        <v>2499</v>
      </c>
      <c r="C471" s="300" t="s">
        <v>1807</v>
      </c>
      <c r="D471" s="326">
        <v>120</v>
      </c>
      <c r="E471" s="326">
        <v>100</v>
      </c>
      <c r="F471" s="326">
        <v>5</v>
      </c>
      <c r="G471" s="327"/>
      <c r="H471" s="308" t="s">
        <v>2772</v>
      </c>
      <c r="I471" s="326" t="s">
        <v>1808</v>
      </c>
    </row>
    <row r="472" spans="1:9" ht="14.25" x14ac:dyDescent="0.2">
      <c r="A472" s="298" t="s">
        <v>2335</v>
      </c>
      <c r="B472" s="318" t="s">
        <v>2499</v>
      </c>
      <c r="C472" s="300" t="s">
        <v>1807</v>
      </c>
      <c r="D472" s="325">
        <v>60</v>
      </c>
      <c r="E472" s="325" t="s">
        <v>2477</v>
      </c>
      <c r="F472" s="325">
        <v>20</v>
      </c>
      <c r="G472" s="328"/>
      <c r="H472" s="303" t="s">
        <v>2478</v>
      </c>
      <c r="I472" s="325" t="s">
        <v>1808</v>
      </c>
    </row>
    <row r="473" spans="1:9" ht="14.25" x14ac:dyDescent="0.2">
      <c r="A473" s="304" t="s">
        <v>1128</v>
      </c>
      <c r="B473" s="318" t="s">
        <v>2499</v>
      </c>
      <c r="C473" s="300" t="s">
        <v>1807</v>
      </c>
      <c r="D473" s="326">
        <v>40</v>
      </c>
      <c r="E473" s="326">
        <v>100</v>
      </c>
      <c r="F473" s="326">
        <v>30</v>
      </c>
      <c r="G473" s="327"/>
      <c r="H473" s="308" t="s">
        <v>2489</v>
      </c>
      <c r="I473" s="326" t="s">
        <v>1808</v>
      </c>
    </row>
    <row r="474" spans="1:9" ht="14.25" x14ac:dyDescent="0.2">
      <c r="A474" s="298" t="s">
        <v>2336</v>
      </c>
      <c r="B474" s="310" t="s">
        <v>2475</v>
      </c>
      <c r="C474" s="300" t="s">
        <v>1130</v>
      </c>
      <c r="D474" s="325" t="s">
        <v>1808</v>
      </c>
      <c r="E474" s="325" t="s">
        <v>1808</v>
      </c>
      <c r="F474" s="325">
        <v>30</v>
      </c>
      <c r="G474" s="328"/>
      <c r="H474" s="303" t="s">
        <v>2703</v>
      </c>
      <c r="I474" s="325" t="s">
        <v>1808</v>
      </c>
    </row>
    <row r="475" spans="1:9" ht="14.25" x14ac:dyDescent="0.2">
      <c r="A475" s="304" t="s">
        <v>2337</v>
      </c>
      <c r="B475" s="320" t="s">
        <v>2503</v>
      </c>
      <c r="C475" s="300" t="s">
        <v>1798</v>
      </c>
      <c r="D475" s="326" t="s">
        <v>1808</v>
      </c>
      <c r="E475" s="326" t="s">
        <v>1808</v>
      </c>
      <c r="F475" s="326">
        <v>5</v>
      </c>
      <c r="G475" s="327"/>
      <c r="H475" s="308" t="s">
        <v>2632</v>
      </c>
      <c r="I475" s="326" t="s">
        <v>1808</v>
      </c>
    </row>
    <row r="476" spans="1:9" ht="14.25" x14ac:dyDescent="0.2">
      <c r="A476" s="298" t="s">
        <v>2338</v>
      </c>
      <c r="B476" s="310" t="s">
        <v>2475</v>
      </c>
      <c r="C476" s="300" t="s">
        <v>1130</v>
      </c>
      <c r="D476" s="325" t="s">
        <v>1808</v>
      </c>
      <c r="E476" s="325" t="s">
        <v>1808</v>
      </c>
      <c r="F476" s="325">
        <v>15</v>
      </c>
      <c r="G476" s="328"/>
      <c r="H476" s="303" t="s">
        <v>2842</v>
      </c>
      <c r="I476" s="325" t="s">
        <v>1808</v>
      </c>
    </row>
    <row r="477" spans="1:9" ht="14.25" x14ac:dyDescent="0.2">
      <c r="A477" s="304" t="s">
        <v>2339</v>
      </c>
      <c r="B477" s="321" t="s">
        <v>2505</v>
      </c>
      <c r="C477" s="300" t="s">
        <v>1130</v>
      </c>
      <c r="D477" s="326" t="s">
        <v>1808</v>
      </c>
      <c r="E477" s="326" t="s">
        <v>1808</v>
      </c>
      <c r="F477" s="326">
        <v>10</v>
      </c>
      <c r="G477" s="327"/>
      <c r="H477" s="308" t="s">
        <v>2843</v>
      </c>
      <c r="I477" s="326" t="s">
        <v>1808</v>
      </c>
    </row>
    <row r="478" spans="1:9" ht="14.25" x14ac:dyDescent="0.2">
      <c r="A478" s="298" t="s">
        <v>2340</v>
      </c>
      <c r="B478" s="323" t="s">
        <v>2524</v>
      </c>
      <c r="C478" s="300" t="s">
        <v>1798</v>
      </c>
      <c r="D478" s="325">
        <v>60</v>
      </c>
      <c r="E478" s="325" t="s">
        <v>2477</v>
      </c>
      <c r="F478" s="325">
        <v>20</v>
      </c>
      <c r="G478" s="328"/>
      <c r="H478" s="303" t="s">
        <v>2478</v>
      </c>
      <c r="I478" s="325" t="s">
        <v>1808</v>
      </c>
    </row>
    <row r="479" spans="1:9" ht="14.25" x14ac:dyDescent="0.2">
      <c r="A479" s="304" t="s">
        <v>2341</v>
      </c>
      <c r="B479" s="319" t="s">
        <v>2500</v>
      </c>
      <c r="C479" s="300" t="s">
        <v>1798</v>
      </c>
      <c r="D479" s="326">
        <v>75</v>
      </c>
      <c r="E479" s="326">
        <v>100</v>
      </c>
      <c r="F479" s="326">
        <v>15</v>
      </c>
      <c r="G479" s="327"/>
      <c r="H479" s="308" t="s">
        <v>2557</v>
      </c>
      <c r="I479" s="326">
        <v>10</v>
      </c>
    </row>
    <row r="480" spans="1:9" ht="14.25" x14ac:dyDescent="0.2">
      <c r="A480" s="298" t="s">
        <v>2342</v>
      </c>
      <c r="B480" s="319" t="s">
        <v>2500</v>
      </c>
      <c r="C480" s="300" t="s">
        <v>1798</v>
      </c>
      <c r="D480" s="325">
        <v>60</v>
      </c>
      <c r="E480" s="325">
        <v>100</v>
      </c>
      <c r="F480" s="325">
        <v>5</v>
      </c>
      <c r="G480" s="328"/>
      <c r="H480" s="303" t="s">
        <v>2844</v>
      </c>
      <c r="I480" s="325">
        <v>10</v>
      </c>
    </row>
    <row r="481" spans="1:9" ht="14.25" x14ac:dyDescent="0.2">
      <c r="A481" s="304" t="s">
        <v>2343</v>
      </c>
      <c r="B481" s="310" t="s">
        <v>2475</v>
      </c>
      <c r="C481" s="300" t="s">
        <v>1130</v>
      </c>
      <c r="D481" s="326" t="s">
        <v>1808</v>
      </c>
      <c r="E481" s="326">
        <v>100</v>
      </c>
      <c r="F481" s="326">
        <v>15</v>
      </c>
      <c r="G481" s="327"/>
      <c r="H481" s="308" t="s">
        <v>2845</v>
      </c>
      <c r="I481" s="326" t="s">
        <v>1808</v>
      </c>
    </row>
    <row r="482" spans="1:9" ht="14.25" x14ac:dyDescent="0.2">
      <c r="A482" s="298" t="s">
        <v>2344</v>
      </c>
      <c r="B482" s="310" t="s">
        <v>2475</v>
      </c>
      <c r="C482" s="300" t="s">
        <v>1130</v>
      </c>
      <c r="D482" s="325" t="s">
        <v>1808</v>
      </c>
      <c r="E482" s="325">
        <v>55</v>
      </c>
      <c r="F482" s="325">
        <v>15</v>
      </c>
      <c r="G482" s="328"/>
      <c r="H482" s="303" t="s">
        <v>2670</v>
      </c>
      <c r="I482" s="325">
        <v>100</v>
      </c>
    </row>
    <row r="483" spans="1:9" ht="14.25" x14ac:dyDescent="0.2">
      <c r="A483" s="304" t="s">
        <v>2345</v>
      </c>
      <c r="B483" s="310" t="s">
        <v>2475</v>
      </c>
      <c r="C483" s="300" t="s">
        <v>1130</v>
      </c>
      <c r="D483" s="326" t="s">
        <v>1808</v>
      </c>
      <c r="E483" s="326" t="s">
        <v>1808</v>
      </c>
      <c r="F483" s="326">
        <v>1</v>
      </c>
      <c r="G483" s="327"/>
      <c r="H483" s="308" t="s">
        <v>2846</v>
      </c>
      <c r="I483" s="326" t="s">
        <v>1808</v>
      </c>
    </row>
    <row r="484" spans="1:9" ht="14.25" x14ac:dyDescent="0.2">
      <c r="A484" s="298" t="s">
        <v>2346</v>
      </c>
      <c r="B484" s="311" t="s">
        <v>2481</v>
      </c>
      <c r="C484" s="300" t="s">
        <v>1130</v>
      </c>
      <c r="D484" s="325" t="s">
        <v>1808</v>
      </c>
      <c r="E484" s="325" t="s">
        <v>1808</v>
      </c>
      <c r="F484" s="325">
        <v>10</v>
      </c>
      <c r="G484" s="328"/>
      <c r="H484" s="303" t="s">
        <v>2847</v>
      </c>
      <c r="I484" s="325" t="s">
        <v>1808</v>
      </c>
    </row>
    <row r="485" spans="1:9" ht="14.25" x14ac:dyDescent="0.2">
      <c r="A485" s="304" t="s">
        <v>2347</v>
      </c>
      <c r="B485" s="310" t="s">
        <v>2475</v>
      </c>
      <c r="C485" s="300" t="s">
        <v>1807</v>
      </c>
      <c r="D485" s="326">
        <v>130</v>
      </c>
      <c r="E485" s="326">
        <v>100</v>
      </c>
      <c r="F485" s="326">
        <v>10</v>
      </c>
      <c r="G485" s="327"/>
      <c r="H485" s="308" t="s">
        <v>2848</v>
      </c>
      <c r="I485" s="326">
        <v>100</v>
      </c>
    </row>
    <row r="486" spans="1:9" ht="14.25" x14ac:dyDescent="0.2">
      <c r="A486" s="298" t="s">
        <v>2348</v>
      </c>
      <c r="B486" s="309" t="s">
        <v>2473</v>
      </c>
      <c r="C486" s="300" t="s">
        <v>1807</v>
      </c>
      <c r="D486" s="325">
        <v>140</v>
      </c>
      <c r="E486" s="325">
        <v>90</v>
      </c>
      <c r="F486" s="325">
        <v>5</v>
      </c>
      <c r="G486" s="328"/>
      <c r="H486" s="303" t="s">
        <v>2849</v>
      </c>
      <c r="I486" s="325">
        <v>30</v>
      </c>
    </row>
    <row r="487" spans="1:9" ht="14.25" x14ac:dyDescent="0.2">
      <c r="A487" s="304" t="s">
        <v>2349</v>
      </c>
      <c r="B487" s="309" t="s">
        <v>2473</v>
      </c>
      <c r="C487" s="300" t="s">
        <v>1807</v>
      </c>
      <c r="D487" s="326">
        <v>60</v>
      </c>
      <c r="E487" s="326">
        <v>100</v>
      </c>
      <c r="F487" s="326">
        <v>10</v>
      </c>
      <c r="G487" s="326" t="s">
        <v>2850</v>
      </c>
      <c r="H487" s="308" t="s">
        <v>2851</v>
      </c>
      <c r="I487" s="326" t="s">
        <v>1808</v>
      </c>
    </row>
    <row r="488" spans="1:9" ht="14.25" x14ac:dyDescent="0.2">
      <c r="A488" s="298" t="s">
        <v>2350</v>
      </c>
      <c r="B488" s="315" t="s">
        <v>2491</v>
      </c>
      <c r="C488" s="300" t="s">
        <v>1807</v>
      </c>
      <c r="D488" s="325">
        <v>85</v>
      </c>
      <c r="E488" s="325">
        <v>90</v>
      </c>
      <c r="F488" s="325">
        <v>15</v>
      </c>
      <c r="G488" s="328"/>
      <c r="H488" s="303" t="s">
        <v>2852</v>
      </c>
      <c r="I488" s="325" t="s">
        <v>1808</v>
      </c>
    </row>
    <row r="489" spans="1:9" ht="14.25" x14ac:dyDescent="0.2">
      <c r="A489" s="304" t="s">
        <v>2351</v>
      </c>
      <c r="B489" s="310" t="s">
        <v>2475</v>
      </c>
      <c r="C489" s="300" t="s">
        <v>1130</v>
      </c>
      <c r="D489" s="326" t="s">
        <v>1808</v>
      </c>
      <c r="E489" s="326" t="s">
        <v>1808</v>
      </c>
      <c r="F489" s="326">
        <v>10</v>
      </c>
      <c r="G489" s="327"/>
      <c r="H489" s="308" t="s">
        <v>2690</v>
      </c>
      <c r="I489" s="326" t="s">
        <v>1808</v>
      </c>
    </row>
    <row r="490" spans="1:9" ht="14.25" x14ac:dyDescent="0.2">
      <c r="A490" s="298" t="s">
        <v>2352</v>
      </c>
      <c r="B490" s="310" t="s">
        <v>2475</v>
      </c>
      <c r="C490" s="300" t="s">
        <v>1807</v>
      </c>
      <c r="D490" s="325">
        <v>80</v>
      </c>
      <c r="E490" s="325">
        <v>75</v>
      </c>
      <c r="F490" s="325">
        <v>20</v>
      </c>
      <c r="G490" s="328"/>
      <c r="H490" s="330"/>
      <c r="I490" s="325" t="s">
        <v>1808</v>
      </c>
    </row>
    <row r="491" spans="1:9" ht="14.25" x14ac:dyDescent="0.2">
      <c r="A491" s="304" t="s">
        <v>928</v>
      </c>
      <c r="B491" s="310" t="s">
        <v>2475</v>
      </c>
      <c r="C491" s="300" t="s">
        <v>1807</v>
      </c>
      <c r="D491" s="326">
        <v>70</v>
      </c>
      <c r="E491" s="326">
        <v>100</v>
      </c>
      <c r="F491" s="326">
        <v>20</v>
      </c>
      <c r="G491" s="327"/>
      <c r="H491" s="308" t="s">
        <v>2479</v>
      </c>
      <c r="I491" s="326" t="s">
        <v>1808</v>
      </c>
    </row>
    <row r="492" spans="1:9" ht="14.25" x14ac:dyDescent="0.2">
      <c r="A492" s="298" t="s">
        <v>2353</v>
      </c>
      <c r="B492" s="299" t="s">
        <v>2467</v>
      </c>
      <c r="C492" s="300" t="s">
        <v>1130</v>
      </c>
      <c r="D492" s="325" t="s">
        <v>1808</v>
      </c>
      <c r="E492" s="325">
        <v>75</v>
      </c>
      <c r="F492" s="325">
        <v>15</v>
      </c>
      <c r="G492" s="328"/>
      <c r="H492" s="303" t="s">
        <v>2670</v>
      </c>
      <c r="I492" s="325" t="s">
        <v>1808</v>
      </c>
    </row>
    <row r="493" spans="1:9" ht="14.25" x14ac:dyDescent="0.2">
      <c r="A493" s="304" t="s">
        <v>2354</v>
      </c>
      <c r="B493" s="310" t="s">
        <v>2475</v>
      </c>
      <c r="C493" s="300" t="s">
        <v>1130</v>
      </c>
      <c r="D493" s="326" t="s">
        <v>1808</v>
      </c>
      <c r="E493" s="326" t="s">
        <v>1808</v>
      </c>
      <c r="F493" s="326">
        <v>10</v>
      </c>
      <c r="G493" s="326" t="s">
        <v>2853</v>
      </c>
      <c r="H493" s="308" t="s">
        <v>2854</v>
      </c>
      <c r="I493" s="326" t="s">
        <v>1808</v>
      </c>
    </row>
    <row r="494" spans="1:9" ht="14.25" x14ac:dyDescent="0.2">
      <c r="A494" s="298" t="s">
        <v>902</v>
      </c>
      <c r="B494" s="305" t="s">
        <v>2469</v>
      </c>
      <c r="C494" s="300" t="s">
        <v>1798</v>
      </c>
      <c r="D494" s="325">
        <v>65</v>
      </c>
      <c r="E494" s="325">
        <v>100</v>
      </c>
      <c r="F494" s="325">
        <v>20</v>
      </c>
      <c r="G494" s="328"/>
      <c r="H494" s="303" t="s">
        <v>2678</v>
      </c>
      <c r="I494" s="325">
        <v>30</v>
      </c>
    </row>
    <row r="495" spans="1:9" ht="14.25" x14ac:dyDescent="0.2">
      <c r="A495" s="304" t="s">
        <v>2355</v>
      </c>
      <c r="B495" s="305" t="s">
        <v>2469</v>
      </c>
      <c r="C495" s="300" t="s">
        <v>1798</v>
      </c>
      <c r="D495" s="326">
        <v>90</v>
      </c>
      <c r="E495" s="326">
        <v>100</v>
      </c>
      <c r="F495" s="326">
        <v>10</v>
      </c>
      <c r="G495" s="326" t="s">
        <v>2855</v>
      </c>
      <c r="H495" s="308" t="s">
        <v>2678</v>
      </c>
      <c r="I495" s="326">
        <v>30</v>
      </c>
    </row>
    <row r="496" spans="1:9" ht="14.25" x14ac:dyDescent="0.2">
      <c r="A496" s="298" t="s">
        <v>2356</v>
      </c>
      <c r="B496" s="305" t="s">
        <v>2469</v>
      </c>
      <c r="C496" s="300" t="s">
        <v>1798</v>
      </c>
      <c r="D496" s="325">
        <v>95</v>
      </c>
      <c r="E496" s="325">
        <v>100</v>
      </c>
      <c r="F496" s="325">
        <v>10</v>
      </c>
      <c r="G496" s="325" t="s">
        <v>2856</v>
      </c>
      <c r="H496" s="303" t="s">
        <v>2678</v>
      </c>
      <c r="I496" s="325">
        <v>10</v>
      </c>
    </row>
    <row r="497" spans="1:9" ht="14.25" x14ac:dyDescent="0.2">
      <c r="A497" s="304" t="s">
        <v>2357</v>
      </c>
      <c r="B497" s="312" t="s">
        <v>2486</v>
      </c>
      <c r="C497" s="300" t="s">
        <v>1807</v>
      </c>
      <c r="D497" s="326">
        <v>50</v>
      </c>
      <c r="E497" s="326">
        <v>100</v>
      </c>
      <c r="F497" s="326">
        <v>15</v>
      </c>
      <c r="G497" s="326" t="s">
        <v>2857</v>
      </c>
      <c r="H497" s="308" t="s">
        <v>2858</v>
      </c>
      <c r="I497" s="326" t="s">
        <v>1808</v>
      </c>
    </row>
    <row r="498" spans="1:9" ht="14.25" x14ac:dyDescent="0.2">
      <c r="A498" s="298" t="s">
        <v>2358</v>
      </c>
      <c r="B498" s="310" t="s">
        <v>2475</v>
      </c>
      <c r="C498" s="300" t="s">
        <v>1807</v>
      </c>
      <c r="D498" s="325">
        <v>70</v>
      </c>
      <c r="E498" s="325">
        <v>100</v>
      </c>
      <c r="F498" s="325">
        <v>10</v>
      </c>
      <c r="G498" s="328"/>
      <c r="H498" s="303" t="s">
        <v>2859</v>
      </c>
      <c r="I498" s="325" t="s">
        <v>1808</v>
      </c>
    </row>
    <row r="499" spans="1:9" ht="14.25" x14ac:dyDescent="0.2">
      <c r="A499" s="304" t="s">
        <v>2360</v>
      </c>
      <c r="B499" s="305" t="s">
        <v>2469</v>
      </c>
      <c r="C499" s="300" t="s">
        <v>1798</v>
      </c>
      <c r="D499" s="326">
        <v>30</v>
      </c>
      <c r="E499" s="326">
        <v>70</v>
      </c>
      <c r="F499" s="326">
        <v>20</v>
      </c>
      <c r="G499" s="327"/>
      <c r="H499" s="308" t="s">
        <v>2678</v>
      </c>
      <c r="I499" s="326">
        <v>40</v>
      </c>
    </row>
    <row r="500" spans="1:9" ht="14.25" x14ac:dyDescent="0.2">
      <c r="A500" s="298" t="s">
        <v>2361</v>
      </c>
      <c r="B500" s="310" t="s">
        <v>2475</v>
      </c>
      <c r="C500" s="300" t="s">
        <v>1130</v>
      </c>
      <c r="D500" s="325" t="s">
        <v>1808</v>
      </c>
      <c r="E500" s="325">
        <v>100</v>
      </c>
      <c r="F500" s="325">
        <v>20</v>
      </c>
      <c r="G500" s="328"/>
      <c r="H500" s="303" t="s">
        <v>2639</v>
      </c>
      <c r="I500" s="325" t="s">
        <v>1808</v>
      </c>
    </row>
    <row r="501" spans="1:9" ht="14.25" x14ac:dyDescent="0.2">
      <c r="A501" s="304" t="s">
        <v>2362</v>
      </c>
      <c r="B501" s="317" t="s">
        <v>2497</v>
      </c>
      <c r="C501" s="300" t="s">
        <v>1798</v>
      </c>
      <c r="D501" s="326">
        <v>55</v>
      </c>
      <c r="E501" s="326">
        <v>95</v>
      </c>
      <c r="F501" s="326">
        <v>15</v>
      </c>
      <c r="G501" s="326" t="s">
        <v>2860</v>
      </c>
      <c r="H501" s="308" t="s">
        <v>2556</v>
      </c>
      <c r="I501" s="326">
        <v>100</v>
      </c>
    </row>
    <row r="502" spans="1:9" ht="14.25" x14ac:dyDescent="0.2">
      <c r="A502" s="298" t="s">
        <v>2363</v>
      </c>
      <c r="B502" s="317" t="s">
        <v>2497</v>
      </c>
      <c r="C502" s="300" t="s">
        <v>1130</v>
      </c>
      <c r="D502" s="325" t="s">
        <v>1808</v>
      </c>
      <c r="E502" s="325" t="s">
        <v>1808</v>
      </c>
      <c r="F502" s="325">
        <v>10</v>
      </c>
      <c r="G502" s="328"/>
      <c r="H502" s="303" t="s">
        <v>2861</v>
      </c>
      <c r="I502" s="325" t="s">
        <v>1808</v>
      </c>
    </row>
    <row r="503" spans="1:9" ht="14.25" x14ac:dyDescent="0.2">
      <c r="A503" s="304" t="s">
        <v>2364</v>
      </c>
      <c r="B503" s="310" t="s">
        <v>2475</v>
      </c>
      <c r="C503" s="300" t="s">
        <v>1798</v>
      </c>
      <c r="D503" s="326">
        <v>50</v>
      </c>
      <c r="E503" s="326">
        <v>100</v>
      </c>
      <c r="F503" s="326">
        <v>15</v>
      </c>
      <c r="G503" s="327"/>
      <c r="H503" s="308" t="s">
        <v>2862</v>
      </c>
      <c r="I503" s="326">
        <v>30</v>
      </c>
    </row>
    <row r="504" spans="1:9" ht="14.25" x14ac:dyDescent="0.2">
      <c r="A504" s="298" t="s">
        <v>2366</v>
      </c>
      <c r="B504" s="313" t="s">
        <v>2488</v>
      </c>
      <c r="C504" s="300" t="s">
        <v>1130</v>
      </c>
      <c r="D504" s="325" t="s">
        <v>1808</v>
      </c>
      <c r="E504" s="325">
        <v>100</v>
      </c>
      <c r="F504" s="325">
        <v>20</v>
      </c>
      <c r="G504" s="328"/>
      <c r="H504" s="303" t="s">
        <v>2863</v>
      </c>
      <c r="I504" s="325" t="s">
        <v>1808</v>
      </c>
    </row>
    <row r="505" spans="1:9" ht="14.25" x14ac:dyDescent="0.2">
      <c r="A505" s="304" t="s">
        <v>2367</v>
      </c>
      <c r="B505" s="310" t="s">
        <v>2475</v>
      </c>
      <c r="C505" s="300" t="s">
        <v>1130</v>
      </c>
      <c r="D505" s="326" t="s">
        <v>1808</v>
      </c>
      <c r="E505" s="326" t="s">
        <v>1808</v>
      </c>
      <c r="F505" s="326">
        <v>10</v>
      </c>
      <c r="G505" s="327"/>
      <c r="H505" s="308" t="s">
        <v>2690</v>
      </c>
      <c r="I505" s="326" t="s">
        <v>1808</v>
      </c>
    </row>
    <row r="506" spans="1:9" ht="14.25" x14ac:dyDescent="0.2">
      <c r="A506" s="298" t="s">
        <v>2368</v>
      </c>
      <c r="B506" s="299" t="s">
        <v>2467</v>
      </c>
      <c r="C506" s="300" t="s">
        <v>1798</v>
      </c>
      <c r="D506" s="325">
        <v>120</v>
      </c>
      <c r="E506" s="325">
        <v>100</v>
      </c>
      <c r="F506" s="325">
        <v>10</v>
      </c>
      <c r="G506" s="325" t="s">
        <v>2864</v>
      </c>
      <c r="H506" s="303" t="s">
        <v>2865</v>
      </c>
      <c r="I506" s="325" t="s">
        <v>1808</v>
      </c>
    </row>
    <row r="507" spans="1:9" ht="14.25" x14ac:dyDescent="0.2">
      <c r="A507" s="304" t="s">
        <v>2369</v>
      </c>
      <c r="B507" s="310" t="s">
        <v>2475</v>
      </c>
      <c r="C507" s="300" t="s">
        <v>1798</v>
      </c>
      <c r="D507" s="326" t="s">
        <v>1808</v>
      </c>
      <c r="E507" s="326">
        <v>90</v>
      </c>
      <c r="F507" s="326">
        <v>20</v>
      </c>
      <c r="G507" s="327"/>
      <c r="H507" s="308" t="s">
        <v>2866</v>
      </c>
      <c r="I507" s="326" t="s">
        <v>1808</v>
      </c>
    </row>
    <row r="508" spans="1:9" ht="14.25" x14ac:dyDescent="0.2">
      <c r="A508" s="298" t="s">
        <v>2370</v>
      </c>
      <c r="B508" s="329" t="s">
        <v>2591</v>
      </c>
      <c r="C508" s="300" t="s">
        <v>1798</v>
      </c>
      <c r="D508" s="325">
        <v>100</v>
      </c>
      <c r="E508" s="325">
        <v>95</v>
      </c>
      <c r="F508" s="325">
        <v>5</v>
      </c>
      <c r="G508" s="328"/>
      <c r="H508" s="303" t="s">
        <v>2479</v>
      </c>
      <c r="I508" s="325" t="s">
        <v>1808</v>
      </c>
    </row>
    <row r="509" spans="1:9" ht="14.25" x14ac:dyDescent="0.2">
      <c r="A509" s="304" t="s">
        <v>2371</v>
      </c>
      <c r="B509" s="323" t="s">
        <v>2524</v>
      </c>
      <c r="C509" s="300" t="s">
        <v>1807</v>
      </c>
      <c r="D509" s="326">
        <v>65</v>
      </c>
      <c r="E509" s="326">
        <v>100</v>
      </c>
      <c r="F509" s="326">
        <v>20</v>
      </c>
      <c r="G509" s="327"/>
      <c r="H509" s="308" t="s">
        <v>2523</v>
      </c>
      <c r="I509" s="326">
        <v>30</v>
      </c>
    </row>
    <row r="510" spans="1:9" ht="14.25" x14ac:dyDescent="0.2">
      <c r="A510" s="298" t="s">
        <v>2372</v>
      </c>
      <c r="B510" s="319" t="s">
        <v>2500</v>
      </c>
      <c r="C510" s="300" t="s">
        <v>1130</v>
      </c>
      <c r="D510" s="325" t="s">
        <v>1808</v>
      </c>
      <c r="E510" s="325" t="s">
        <v>1808</v>
      </c>
      <c r="F510" s="325">
        <v>10</v>
      </c>
      <c r="G510" s="328"/>
      <c r="H510" s="303" t="s">
        <v>2867</v>
      </c>
      <c r="I510" s="325" t="s">
        <v>1808</v>
      </c>
    </row>
    <row r="511" spans="1:9" ht="14.25" x14ac:dyDescent="0.2">
      <c r="A511" s="304" t="s">
        <v>2373</v>
      </c>
      <c r="B511" s="310" t="s">
        <v>2475</v>
      </c>
      <c r="C511" s="300" t="s">
        <v>1807</v>
      </c>
      <c r="D511" s="326">
        <v>20</v>
      </c>
      <c r="E511" s="326">
        <v>100</v>
      </c>
      <c r="F511" s="326">
        <v>15</v>
      </c>
      <c r="G511" s="327"/>
      <c r="H511" s="308" t="s">
        <v>2492</v>
      </c>
      <c r="I511" s="326" t="s">
        <v>1808</v>
      </c>
    </row>
    <row r="512" spans="1:9" ht="14.25" x14ac:dyDescent="0.2">
      <c r="A512" s="298" t="s">
        <v>1098</v>
      </c>
      <c r="B512" s="324" t="s">
        <v>2525</v>
      </c>
      <c r="C512" s="300" t="s">
        <v>1130</v>
      </c>
      <c r="D512" s="325" t="s">
        <v>1808</v>
      </c>
      <c r="E512" s="325" t="s">
        <v>1808</v>
      </c>
      <c r="F512" s="325">
        <v>20</v>
      </c>
      <c r="G512" s="328"/>
      <c r="H512" s="303" t="s">
        <v>2868</v>
      </c>
      <c r="I512" s="325" t="s">
        <v>1808</v>
      </c>
    </row>
    <row r="513" spans="1:9" ht="14.25" x14ac:dyDescent="0.2">
      <c r="A513" s="304" t="s">
        <v>2374</v>
      </c>
      <c r="B513" s="299" t="s">
        <v>2467</v>
      </c>
      <c r="C513" s="300" t="s">
        <v>1130</v>
      </c>
      <c r="D513" s="326" t="s">
        <v>1808</v>
      </c>
      <c r="E513" s="326" t="s">
        <v>1808</v>
      </c>
      <c r="F513" s="326">
        <v>10</v>
      </c>
      <c r="G513" s="327"/>
      <c r="H513" s="308" t="s">
        <v>2869</v>
      </c>
      <c r="I513" s="326" t="s">
        <v>1808</v>
      </c>
    </row>
    <row r="514" spans="1:9" ht="14.25" x14ac:dyDescent="0.2">
      <c r="A514" s="298" t="s">
        <v>2375</v>
      </c>
      <c r="B514" s="310" t="s">
        <v>2475</v>
      </c>
      <c r="C514" s="300" t="s">
        <v>1798</v>
      </c>
      <c r="D514" s="325" t="s">
        <v>1808</v>
      </c>
      <c r="E514" s="325">
        <v>100</v>
      </c>
      <c r="F514" s="325">
        <v>10</v>
      </c>
      <c r="G514" s="328"/>
      <c r="H514" s="303" t="s">
        <v>2870</v>
      </c>
      <c r="I514" s="325" t="s">
        <v>1808</v>
      </c>
    </row>
    <row r="515" spans="1:9" ht="14.25" x14ac:dyDescent="0.2">
      <c r="A515" s="304" t="s">
        <v>2376</v>
      </c>
      <c r="B515" s="318" t="s">
        <v>2499</v>
      </c>
      <c r="C515" s="300" t="s">
        <v>1130</v>
      </c>
      <c r="D515" s="326" t="s">
        <v>1808</v>
      </c>
      <c r="E515" s="326">
        <v>100</v>
      </c>
      <c r="F515" s="326">
        <v>10</v>
      </c>
      <c r="G515" s="327"/>
      <c r="H515" s="308" t="s">
        <v>2871</v>
      </c>
      <c r="I515" s="326" t="s">
        <v>1808</v>
      </c>
    </row>
    <row r="516" spans="1:9" ht="14.25" x14ac:dyDescent="0.2">
      <c r="A516" s="298" t="s">
        <v>2377</v>
      </c>
      <c r="B516" s="310" t="s">
        <v>2475</v>
      </c>
      <c r="C516" s="300" t="s">
        <v>1130</v>
      </c>
      <c r="D516" s="325" t="s">
        <v>1808</v>
      </c>
      <c r="E516" s="325" t="s">
        <v>1808</v>
      </c>
      <c r="F516" s="325">
        <v>40</v>
      </c>
      <c r="G516" s="328"/>
      <c r="H516" s="303" t="s">
        <v>2872</v>
      </c>
      <c r="I516" s="325" t="s">
        <v>1808</v>
      </c>
    </row>
    <row r="517" spans="1:9" ht="14.25" x14ac:dyDescent="0.2">
      <c r="A517" s="304" t="s">
        <v>2378</v>
      </c>
      <c r="B517" s="299" t="s">
        <v>2467</v>
      </c>
      <c r="C517" s="300" t="s">
        <v>1130</v>
      </c>
      <c r="D517" s="326" t="s">
        <v>1808</v>
      </c>
      <c r="E517" s="326">
        <v>100</v>
      </c>
      <c r="F517" s="326">
        <v>15</v>
      </c>
      <c r="G517" s="327"/>
      <c r="H517" s="308" t="s">
        <v>2670</v>
      </c>
      <c r="I517" s="326">
        <v>100</v>
      </c>
    </row>
    <row r="518" spans="1:9" ht="14.25" x14ac:dyDescent="0.2">
      <c r="A518" s="298" t="s">
        <v>2379</v>
      </c>
      <c r="B518" s="312" t="s">
        <v>2486</v>
      </c>
      <c r="C518" s="300" t="s">
        <v>1130</v>
      </c>
      <c r="D518" s="325" t="s">
        <v>1808</v>
      </c>
      <c r="E518" s="325" t="s">
        <v>1808</v>
      </c>
      <c r="F518" s="325">
        <v>20</v>
      </c>
      <c r="G518" s="328"/>
      <c r="H518" s="303" t="s">
        <v>2873</v>
      </c>
      <c r="I518" s="325" t="s">
        <v>1808</v>
      </c>
    </row>
    <row r="519" spans="1:9" ht="14.25" x14ac:dyDescent="0.2">
      <c r="A519" s="304" t="s">
        <v>2380</v>
      </c>
      <c r="B519" s="313" t="s">
        <v>2488</v>
      </c>
      <c r="C519" s="300" t="s">
        <v>1798</v>
      </c>
      <c r="D519" s="326">
        <v>110</v>
      </c>
      <c r="E519" s="326">
        <v>95</v>
      </c>
      <c r="F519" s="326">
        <v>5</v>
      </c>
      <c r="G519" s="327"/>
      <c r="H519" s="308" t="s">
        <v>2522</v>
      </c>
      <c r="I519" s="326">
        <v>30</v>
      </c>
    </row>
    <row r="520" spans="1:9" ht="14.25" x14ac:dyDescent="0.2">
      <c r="A520" s="298" t="s">
        <v>2381</v>
      </c>
      <c r="B520" s="319" t="s">
        <v>2500</v>
      </c>
      <c r="C520" s="300" t="s">
        <v>1807</v>
      </c>
      <c r="D520" s="325">
        <v>65</v>
      </c>
      <c r="E520" s="325">
        <v>100</v>
      </c>
      <c r="F520" s="325">
        <v>20</v>
      </c>
      <c r="G520" s="328"/>
      <c r="H520" s="303" t="s">
        <v>2483</v>
      </c>
      <c r="I520" s="325">
        <v>30</v>
      </c>
    </row>
    <row r="521" spans="1:9" ht="14.25" x14ac:dyDescent="0.2">
      <c r="A521" s="304" t="s">
        <v>931</v>
      </c>
      <c r="B521" s="321" t="s">
        <v>2505</v>
      </c>
      <c r="C521" s="300" t="s">
        <v>1807</v>
      </c>
      <c r="D521" s="326">
        <v>70</v>
      </c>
      <c r="E521" s="326">
        <v>90</v>
      </c>
      <c r="F521" s="326">
        <v>25</v>
      </c>
      <c r="G521" s="326" t="s">
        <v>2874</v>
      </c>
      <c r="H521" s="308" t="s">
        <v>2875</v>
      </c>
      <c r="I521" s="326">
        <v>10</v>
      </c>
    </row>
    <row r="522" spans="1:9" ht="14.25" x14ac:dyDescent="0.2">
      <c r="A522" s="298" t="s">
        <v>2382</v>
      </c>
      <c r="B522" s="319" t="s">
        <v>2500</v>
      </c>
      <c r="C522" s="300" t="s">
        <v>1130</v>
      </c>
      <c r="D522" s="325" t="s">
        <v>1808</v>
      </c>
      <c r="E522" s="325" t="s">
        <v>1808</v>
      </c>
      <c r="F522" s="325">
        <v>20</v>
      </c>
      <c r="G522" s="328"/>
      <c r="H522" s="303" t="s">
        <v>2876</v>
      </c>
      <c r="I522" s="325" t="s">
        <v>1808</v>
      </c>
    </row>
    <row r="523" spans="1:9" ht="14.25" x14ac:dyDescent="0.2">
      <c r="A523" s="304" t="s">
        <v>2383</v>
      </c>
      <c r="B523" s="310" t="s">
        <v>2475</v>
      </c>
      <c r="C523" s="300" t="s">
        <v>1130</v>
      </c>
      <c r="D523" s="326" t="s">
        <v>1808</v>
      </c>
      <c r="E523" s="326" t="s">
        <v>1808</v>
      </c>
      <c r="F523" s="326">
        <v>20</v>
      </c>
      <c r="G523" s="327"/>
      <c r="H523" s="308" t="s">
        <v>2877</v>
      </c>
      <c r="I523" s="326" t="s">
        <v>1808</v>
      </c>
    </row>
    <row r="524" spans="1:9" ht="14.25" x14ac:dyDescent="0.2">
      <c r="A524" s="298" t="s">
        <v>2384</v>
      </c>
      <c r="B524" s="310" t="s">
        <v>2475</v>
      </c>
      <c r="C524" s="300" t="s">
        <v>1807</v>
      </c>
      <c r="D524" s="325">
        <v>65</v>
      </c>
      <c r="E524" s="325">
        <v>100</v>
      </c>
      <c r="F524" s="325">
        <v>20</v>
      </c>
      <c r="G524" s="328"/>
      <c r="H524" s="303" t="s">
        <v>2483</v>
      </c>
      <c r="I524" s="325">
        <v>30</v>
      </c>
    </row>
    <row r="525" spans="1:9" ht="14.25" x14ac:dyDescent="0.2">
      <c r="A525" s="304" t="s">
        <v>1049</v>
      </c>
      <c r="B525" s="312" t="s">
        <v>2486</v>
      </c>
      <c r="C525" s="300" t="s">
        <v>1807</v>
      </c>
      <c r="D525" s="326">
        <v>100</v>
      </c>
      <c r="E525" s="326">
        <v>80</v>
      </c>
      <c r="F525" s="326">
        <v>5</v>
      </c>
      <c r="G525" s="326" t="s">
        <v>2878</v>
      </c>
      <c r="H525" s="308" t="s">
        <v>2479</v>
      </c>
      <c r="I525" s="326" t="s">
        <v>1808</v>
      </c>
    </row>
    <row r="526" spans="1:9" ht="14.25" x14ac:dyDescent="0.2">
      <c r="A526" s="298" t="s">
        <v>2385</v>
      </c>
      <c r="B526" s="311" t="s">
        <v>2481</v>
      </c>
      <c r="C526" s="300" t="s">
        <v>1798</v>
      </c>
      <c r="D526" s="325">
        <v>20</v>
      </c>
      <c r="E526" s="325">
        <v>100</v>
      </c>
      <c r="F526" s="325">
        <v>10</v>
      </c>
      <c r="G526" s="328"/>
      <c r="H526" s="303" t="s">
        <v>2879</v>
      </c>
      <c r="I526" s="325" t="s">
        <v>1808</v>
      </c>
    </row>
    <row r="527" spans="1:9" ht="14.25" x14ac:dyDescent="0.2">
      <c r="A527" s="304" t="s">
        <v>2386</v>
      </c>
      <c r="B527" s="315" t="s">
        <v>2491</v>
      </c>
      <c r="C527" s="300" t="s">
        <v>1807</v>
      </c>
      <c r="D527" s="326">
        <v>60</v>
      </c>
      <c r="E527" s="326">
        <v>100</v>
      </c>
      <c r="F527" s="326">
        <v>10</v>
      </c>
      <c r="G527" s="327"/>
      <c r="H527" s="308" t="s">
        <v>2658</v>
      </c>
      <c r="I527" s="326" t="s">
        <v>1808</v>
      </c>
    </row>
    <row r="528" spans="1:9" ht="14.25" x14ac:dyDescent="0.2">
      <c r="A528" s="298" t="s">
        <v>908</v>
      </c>
      <c r="B528" s="310" t="s">
        <v>2475</v>
      </c>
      <c r="C528" s="300" t="s">
        <v>1807</v>
      </c>
      <c r="D528" s="325">
        <v>80</v>
      </c>
      <c r="E528" s="325">
        <v>100</v>
      </c>
      <c r="F528" s="325">
        <v>15</v>
      </c>
      <c r="G528" s="325" t="s">
        <v>2880</v>
      </c>
      <c r="H528" s="330"/>
      <c r="I528" s="325" t="s">
        <v>1808</v>
      </c>
    </row>
    <row r="529" spans="1:9" ht="14.25" x14ac:dyDescent="0.2">
      <c r="A529" s="304" t="s">
        <v>2387</v>
      </c>
      <c r="B529" s="319" t="s">
        <v>2500</v>
      </c>
      <c r="C529" s="300" t="s">
        <v>1130</v>
      </c>
      <c r="D529" s="326" t="s">
        <v>1808</v>
      </c>
      <c r="E529" s="326">
        <v>95</v>
      </c>
      <c r="F529" s="326">
        <v>40</v>
      </c>
      <c r="G529" s="327"/>
      <c r="H529" s="308" t="s">
        <v>2564</v>
      </c>
      <c r="I529" s="326" t="s">
        <v>1808</v>
      </c>
    </row>
    <row r="530" spans="1:9" ht="14.25" x14ac:dyDescent="0.2">
      <c r="A530" s="298" t="s">
        <v>2388</v>
      </c>
      <c r="B530" s="310" t="s">
        <v>2475</v>
      </c>
      <c r="C530" s="300" t="s">
        <v>1807</v>
      </c>
      <c r="D530" s="325">
        <v>50</v>
      </c>
      <c r="E530" s="325">
        <v>100</v>
      </c>
      <c r="F530" s="325" t="s">
        <v>1808</v>
      </c>
      <c r="G530" s="328"/>
      <c r="H530" s="303" t="s">
        <v>2881</v>
      </c>
      <c r="I530" s="325" t="s">
        <v>1808</v>
      </c>
    </row>
    <row r="531" spans="1:9" ht="14.25" x14ac:dyDescent="0.2">
      <c r="A531" s="304" t="s">
        <v>2390</v>
      </c>
      <c r="B531" s="319" t="s">
        <v>2500</v>
      </c>
      <c r="C531" s="300" t="s">
        <v>1798</v>
      </c>
      <c r="D531" s="326">
        <v>50</v>
      </c>
      <c r="E531" s="326">
        <v>100</v>
      </c>
      <c r="F531" s="326">
        <v>20</v>
      </c>
      <c r="G531" s="326" t="s">
        <v>2882</v>
      </c>
      <c r="H531" s="308" t="s">
        <v>2556</v>
      </c>
      <c r="I531" s="326">
        <v>100</v>
      </c>
    </row>
    <row r="532" spans="1:9" ht="14.25" x14ac:dyDescent="0.2">
      <c r="A532" s="298" t="s">
        <v>2391</v>
      </c>
      <c r="B532" s="299" t="s">
        <v>2467</v>
      </c>
      <c r="C532" s="300" t="s">
        <v>1130</v>
      </c>
      <c r="D532" s="325" t="s">
        <v>1808</v>
      </c>
      <c r="E532" s="325">
        <v>75</v>
      </c>
      <c r="F532" s="325">
        <v>30</v>
      </c>
      <c r="G532" s="328"/>
      <c r="H532" s="303" t="s">
        <v>2666</v>
      </c>
      <c r="I532" s="325" t="s">
        <v>1808</v>
      </c>
    </row>
    <row r="533" spans="1:9" ht="14.25" x14ac:dyDescent="0.2">
      <c r="A533" s="304" t="s">
        <v>2392</v>
      </c>
      <c r="B533" s="315" t="s">
        <v>2491</v>
      </c>
      <c r="C533" s="300" t="s">
        <v>1807</v>
      </c>
      <c r="D533" s="326">
        <v>80</v>
      </c>
      <c r="E533" s="326">
        <v>80</v>
      </c>
      <c r="F533" s="326">
        <v>25</v>
      </c>
      <c r="G533" s="327"/>
      <c r="H533" s="308" t="s">
        <v>2529</v>
      </c>
      <c r="I533" s="326" t="s">
        <v>1808</v>
      </c>
    </row>
    <row r="534" spans="1:9" ht="14.25" x14ac:dyDescent="0.2">
      <c r="A534" s="298" t="s">
        <v>1116</v>
      </c>
      <c r="B534" s="310" t="s">
        <v>2475</v>
      </c>
      <c r="C534" s="300" t="s">
        <v>1130</v>
      </c>
      <c r="D534" s="325" t="s">
        <v>1808</v>
      </c>
      <c r="E534" s="325" t="s">
        <v>1808</v>
      </c>
      <c r="F534" s="325">
        <v>10</v>
      </c>
      <c r="G534" s="325" t="s">
        <v>2883</v>
      </c>
      <c r="H534" s="303" t="s">
        <v>2884</v>
      </c>
      <c r="I534" s="325" t="s">
        <v>1808</v>
      </c>
    </row>
    <row r="535" spans="1:9" ht="14.25" x14ac:dyDescent="0.2">
      <c r="A535" s="304" t="s">
        <v>2393</v>
      </c>
      <c r="B535" s="317" t="s">
        <v>2497</v>
      </c>
      <c r="C535" s="300" t="s">
        <v>1807</v>
      </c>
      <c r="D535" s="326">
        <v>80</v>
      </c>
      <c r="E535" s="326">
        <v>100</v>
      </c>
      <c r="F535" s="326">
        <v>5</v>
      </c>
      <c r="G535" s="327"/>
      <c r="H535" s="308" t="s">
        <v>2885</v>
      </c>
      <c r="I535" s="326" t="s">
        <v>1808</v>
      </c>
    </row>
    <row r="536" spans="1:9" ht="14.25" x14ac:dyDescent="0.2">
      <c r="A536" s="298" t="s">
        <v>2394</v>
      </c>
      <c r="B536" s="322" t="s">
        <v>2516</v>
      </c>
      <c r="C536" s="300" t="s">
        <v>1130</v>
      </c>
      <c r="D536" s="325" t="s">
        <v>1808</v>
      </c>
      <c r="E536" s="325" t="s">
        <v>1808</v>
      </c>
      <c r="F536" s="325">
        <v>5</v>
      </c>
      <c r="G536" s="325" t="s">
        <v>2886</v>
      </c>
      <c r="H536" s="303" t="s">
        <v>2887</v>
      </c>
      <c r="I536" s="325" t="s">
        <v>1808</v>
      </c>
    </row>
    <row r="537" spans="1:9" ht="14.25" x14ac:dyDescent="0.2">
      <c r="A537" s="304" t="s">
        <v>2395</v>
      </c>
      <c r="B537" s="310" t="s">
        <v>2475</v>
      </c>
      <c r="C537" s="300" t="s">
        <v>1807</v>
      </c>
      <c r="D537" s="326" t="s">
        <v>1808</v>
      </c>
      <c r="E537" s="326">
        <v>90</v>
      </c>
      <c r="F537" s="326">
        <v>10</v>
      </c>
      <c r="G537" s="327"/>
      <c r="H537" s="308" t="s">
        <v>2888</v>
      </c>
      <c r="I537" s="326" t="s">
        <v>1808</v>
      </c>
    </row>
    <row r="538" spans="1:9" ht="14.25" x14ac:dyDescent="0.2">
      <c r="A538" s="298" t="s">
        <v>1050</v>
      </c>
      <c r="B538" s="315" t="s">
        <v>2491</v>
      </c>
      <c r="C538" s="300" t="s">
        <v>1807</v>
      </c>
      <c r="D538" s="325">
        <v>120</v>
      </c>
      <c r="E538" s="325">
        <v>100</v>
      </c>
      <c r="F538" s="325">
        <v>5</v>
      </c>
      <c r="G538" s="328"/>
      <c r="H538" s="303" t="s">
        <v>2889</v>
      </c>
      <c r="I538" s="325" t="s">
        <v>1808</v>
      </c>
    </row>
    <row r="539" spans="1:9" ht="14.25" x14ac:dyDescent="0.2">
      <c r="A539" s="304" t="s">
        <v>2396</v>
      </c>
      <c r="B539" s="310" t="s">
        <v>2475</v>
      </c>
      <c r="C539" s="300" t="s">
        <v>1130</v>
      </c>
      <c r="D539" s="326" t="s">
        <v>1808</v>
      </c>
      <c r="E539" s="326">
        <v>55</v>
      </c>
      <c r="F539" s="326">
        <v>20</v>
      </c>
      <c r="G539" s="327"/>
      <c r="H539" s="308" t="s">
        <v>2549</v>
      </c>
      <c r="I539" s="326" t="s">
        <v>1808</v>
      </c>
    </row>
    <row r="540" spans="1:9" ht="14.25" x14ac:dyDescent="0.2">
      <c r="A540" s="298" t="s">
        <v>896</v>
      </c>
      <c r="B540" s="313" t="s">
        <v>2488</v>
      </c>
      <c r="C540" s="300" t="s">
        <v>1798</v>
      </c>
      <c r="D540" s="325">
        <v>90</v>
      </c>
      <c r="E540" s="325">
        <v>100</v>
      </c>
      <c r="F540" s="325">
        <v>15</v>
      </c>
      <c r="G540" s="325" t="s">
        <v>2890</v>
      </c>
      <c r="H540" s="303" t="s">
        <v>2527</v>
      </c>
      <c r="I540" s="325" t="s">
        <v>1808</v>
      </c>
    </row>
    <row r="541" spans="1:9" ht="14.25" x14ac:dyDescent="0.2">
      <c r="A541" s="304" t="s">
        <v>2397</v>
      </c>
      <c r="B541" s="310" t="s">
        <v>2475</v>
      </c>
      <c r="C541" s="300" t="s">
        <v>1130</v>
      </c>
      <c r="D541" s="326" t="s">
        <v>1808</v>
      </c>
      <c r="E541" s="326">
        <v>90</v>
      </c>
      <c r="F541" s="326">
        <v>15</v>
      </c>
      <c r="G541" s="326" t="s">
        <v>2891</v>
      </c>
      <c r="H541" s="308" t="s">
        <v>2892</v>
      </c>
      <c r="I541" s="326" t="s">
        <v>1808</v>
      </c>
    </row>
    <row r="542" spans="1:9" ht="14.25" x14ac:dyDescent="0.2">
      <c r="A542" s="298" t="s">
        <v>2398</v>
      </c>
      <c r="B542" s="310" t="s">
        <v>2475</v>
      </c>
      <c r="C542" s="300" t="s">
        <v>1130</v>
      </c>
      <c r="D542" s="325" t="s">
        <v>1808</v>
      </c>
      <c r="E542" s="325" t="s">
        <v>1808</v>
      </c>
      <c r="F542" s="325">
        <v>10</v>
      </c>
      <c r="G542" s="328"/>
      <c r="H542" s="303" t="s">
        <v>2893</v>
      </c>
      <c r="I542" s="325" t="s">
        <v>1808</v>
      </c>
    </row>
    <row r="543" spans="1:9" ht="14.25" x14ac:dyDescent="0.2">
      <c r="A543" s="304" t="s">
        <v>2894</v>
      </c>
      <c r="B543" s="316" t="s">
        <v>2494</v>
      </c>
      <c r="C543" s="300" t="s">
        <v>1130</v>
      </c>
      <c r="D543" s="326" t="s">
        <v>1808</v>
      </c>
      <c r="E543" s="326">
        <v>75</v>
      </c>
      <c r="F543" s="326">
        <v>10</v>
      </c>
      <c r="G543" s="327"/>
      <c r="H543" s="308" t="s">
        <v>2549</v>
      </c>
      <c r="I543" s="326" t="s">
        <v>1808</v>
      </c>
    </row>
    <row r="544" spans="1:9" ht="14.25" x14ac:dyDescent="0.2">
      <c r="A544" s="298" t="s">
        <v>2400</v>
      </c>
      <c r="B544" s="310" t="s">
        <v>2475</v>
      </c>
      <c r="C544" s="300" t="s">
        <v>1130</v>
      </c>
      <c r="D544" s="325" t="s">
        <v>1808</v>
      </c>
      <c r="E544" s="325" t="s">
        <v>1808</v>
      </c>
      <c r="F544" s="325">
        <v>20</v>
      </c>
      <c r="G544" s="328"/>
      <c r="H544" s="303" t="s">
        <v>2895</v>
      </c>
      <c r="I544" s="325" t="s">
        <v>1808</v>
      </c>
    </row>
    <row r="545" spans="1:9" ht="14.25" x14ac:dyDescent="0.2">
      <c r="A545" s="304" t="s">
        <v>918</v>
      </c>
      <c r="B545" s="310" t="s">
        <v>2475</v>
      </c>
      <c r="C545" s="300" t="s">
        <v>1798</v>
      </c>
      <c r="D545" s="326">
        <v>60</v>
      </c>
      <c r="E545" s="326" t="s">
        <v>2477</v>
      </c>
      <c r="F545" s="326">
        <v>20</v>
      </c>
      <c r="G545" s="327"/>
      <c r="H545" s="308" t="s">
        <v>2478</v>
      </c>
      <c r="I545" s="326" t="s">
        <v>1808</v>
      </c>
    </row>
    <row r="546" spans="1:9" ht="14.25" x14ac:dyDescent="0.2">
      <c r="A546" s="298" t="s">
        <v>2401</v>
      </c>
      <c r="B546" s="317" t="s">
        <v>2497</v>
      </c>
      <c r="C546" s="300" t="s">
        <v>1130</v>
      </c>
      <c r="D546" s="325" t="s">
        <v>1808</v>
      </c>
      <c r="E546" s="325">
        <v>100</v>
      </c>
      <c r="F546" s="325">
        <v>15</v>
      </c>
      <c r="G546" s="328"/>
      <c r="H546" s="303" t="s">
        <v>2896</v>
      </c>
      <c r="I546" s="325" t="s">
        <v>1808</v>
      </c>
    </row>
    <row r="547" spans="1:9" ht="14.25" x14ac:dyDescent="0.2">
      <c r="A547" s="304" t="s">
        <v>848</v>
      </c>
      <c r="B547" s="310" t="s">
        <v>2475</v>
      </c>
      <c r="C547" s="300" t="s">
        <v>1130</v>
      </c>
      <c r="D547" s="326" t="s">
        <v>1808</v>
      </c>
      <c r="E547" s="326" t="s">
        <v>1808</v>
      </c>
      <c r="F547" s="326">
        <v>20</v>
      </c>
      <c r="G547" s="326" t="s">
        <v>2897</v>
      </c>
      <c r="H547" s="308" t="s">
        <v>2898</v>
      </c>
      <c r="I547" s="326" t="s">
        <v>1808</v>
      </c>
    </row>
    <row r="548" spans="1:9" ht="14.25" x14ac:dyDescent="0.2">
      <c r="A548" s="298" t="s">
        <v>2402</v>
      </c>
      <c r="B548" s="311" t="s">
        <v>2481</v>
      </c>
      <c r="C548" s="300" t="s">
        <v>1798</v>
      </c>
      <c r="D548" s="325">
        <v>120</v>
      </c>
      <c r="E548" s="325">
        <v>100</v>
      </c>
      <c r="F548" s="325">
        <v>15</v>
      </c>
      <c r="G548" s="328"/>
      <c r="H548" s="303" t="s">
        <v>2899</v>
      </c>
      <c r="I548" s="325" t="s">
        <v>1808</v>
      </c>
    </row>
    <row r="549" spans="1:9" ht="14.25" x14ac:dyDescent="0.2">
      <c r="A549" s="304" t="s">
        <v>946</v>
      </c>
      <c r="B549" s="299" t="s">
        <v>2467</v>
      </c>
      <c r="C549" s="300" t="s">
        <v>1130</v>
      </c>
      <c r="D549" s="326" t="s">
        <v>1808</v>
      </c>
      <c r="E549" s="326" t="s">
        <v>1808</v>
      </c>
      <c r="F549" s="326">
        <v>5</v>
      </c>
      <c r="G549" s="327"/>
      <c r="H549" s="308" t="s">
        <v>2754</v>
      </c>
      <c r="I549" s="326" t="s">
        <v>1808</v>
      </c>
    </row>
    <row r="550" spans="1:9" ht="14.25" x14ac:dyDescent="0.2">
      <c r="A550" s="298" t="s">
        <v>2403</v>
      </c>
      <c r="B550" s="310" t="s">
        <v>2475</v>
      </c>
      <c r="C550" s="300" t="s">
        <v>1807</v>
      </c>
      <c r="D550" s="325">
        <v>50</v>
      </c>
      <c r="E550" s="325">
        <v>100</v>
      </c>
      <c r="F550" s="325">
        <v>35</v>
      </c>
      <c r="G550" s="328"/>
      <c r="H550" s="330"/>
      <c r="I550" s="325" t="s">
        <v>1808</v>
      </c>
    </row>
    <row r="551" spans="1:9" ht="14.25" x14ac:dyDescent="0.2">
      <c r="A551" s="304" t="s">
        <v>2404</v>
      </c>
      <c r="B551" s="319" t="s">
        <v>2500</v>
      </c>
      <c r="C551" s="300" t="s">
        <v>1130</v>
      </c>
      <c r="D551" s="326" t="s">
        <v>1808</v>
      </c>
      <c r="E551" s="326" t="s">
        <v>1808</v>
      </c>
      <c r="F551" s="326">
        <v>20</v>
      </c>
      <c r="G551" s="327"/>
      <c r="H551" s="308" t="s">
        <v>2900</v>
      </c>
      <c r="I551" s="326" t="s">
        <v>1808</v>
      </c>
    </row>
    <row r="552" spans="1:9" ht="14.25" x14ac:dyDescent="0.2">
      <c r="A552" s="298" t="s">
        <v>2405</v>
      </c>
      <c r="B552" s="310" t="s">
        <v>2475</v>
      </c>
      <c r="C552" s="300" t="s">
        <v>1807</v>
      </c>
      <c r="D552" s="325">
        <v>25</v>
      </c>
      <c r="E552" s="325">
        <v>85</v>
      </c>
      <c r="F552" s="325">
        <v>10</v>
      </c>
      <c r="G552" s="328"/>
      <c r="H552" s="303" t="s">
        <v>2492</v>
      </c>
      <c r="I552" s="325" t="s">
        <v>1808</v>
      </c>
    </row>
    <row r="553" spans="1:9" ht="14.25" x14ac:dyDescent="0.2">
      <c r="A553" s="304" t="s">
        <v>2406</v>
      </c>
      <c r="B553" s="310" t="s">
        <v>2475</v>
      </c>
      <c r="C553" s="300" t="s">
        <v>1130</v>
      </c>
      <c r="D553" s="326" t="s">
        <v>1808</v>
      </c>
      <c r="E553" s="326">
        <v>100</v>
      </c>
      <c r="F553" s="326">
        <v>30</v>
      </c>
      <c r="G553" s="327"/>
      <c r="H553" s="308" t="s">
        <v>2725</v>
      </c>
      <c r="I553" s="326" t="s">
        <v>1808</v>
      </c>
    </row>
    <row r="554" spans="1:9" ht="14.25" x14ac:dyDescent="0.2">
      <c r="A554" s="298" t="s">
        <v>2407</v>
      </c>
      <c r="B554" s="309" t="s">
        <v>2473</v>
      </c>
      <c r="C554" s="300" t="s">
        <v>1130</v>
      </c>
      <c r="D554" s="325" t="s">
        <v>1808</v>
      </c>
      <c r="E554" s="325" t="s">
        <v>1808</v>
      </c>
      <c r="F554" s="325">
        <v>30</v>
      </c>
      <c r="G554" s="328"/>
      <c r="H554" s="303" t="s">
        <v>2901</v>
      </c>
      <c r="I554" s="325" t="s">
        <v>1808</v>
      </c>
    </row>
    <row r="555" spans="1:9" ht="14.25" x14ac:dyDescent="0.2">
      <c r="A555" s="304" t="s">
        <v>2408</v>
      </c>
      <c r="B555" s="310" t="s">
        <v>2475</v>
      </c>
      <c r="C555" s="300" t="s">
        <v>1807</v>
      </c>
      <c r="D555" s="326">
        <v>90</v>
      </c>
      <c r="E555" s="326">
        <v>85</v>
      </c>
      <c r="F555" s="326">
        <v>20</v>
      </c>
      <c r="G555" s="327"/>
      <c r="H555" s="308" t="s">
        <v>2529</v>
      </c>
      <c r="I555" s="326" t="s">
        <v>1808</v>
      </c>
    </row>
    <row r="556" spans="1:9" ht="14.25" x14ac:dyDescent="0.2">
      <c r="A556" s="298" t="s">
        <v>891</v>
      </c>
      <c r="B556" s="317" t="s">
        <v>2497</v>
      </c>
      <c r="C556" s="300" t="s">
        <v>1130</v>
      </c>
      <c r="D556" s="325" t="s">
        <v>1808</v>
      </c>
      <c r="E556" s="325">
        <v>100</v>
      </c>
      <c r="F556" s="325">
        <v>20</v>
      </c>
      <c r="G556" s="325" t="s">
        <v>2902</v>
      </c>
      <c r="H556" s="303" t="s">
        <v>2903</v>
      </c>
      <c r="I556" s="325" t="s">
        <v>1808</v>
      </c>
    </row>
    <row r="557" spans="1:9" ht="14.25" x14ac:dyDescent="0.2">
      <c r="A557" s="304" t="s">
        <v>2409</v>
      </c>
      <c r="B557" s="310" t="s">
        <v>2475</v>
      </c>
      <c r="C557" s="300" t="s">
        <v>1798</v>
      </c>
      <c r="D557" s="326">
        <v>85</v>
      </c>
      <c r="E557" s="326">
        <v>100</v>
      </c>
      <c r="F557" s="326">
        <v>5</v>
      </c>
      <c r="G557" s="327"/>
      <c r="H557" s="308" t="s">
        <v>2904</v>
      </c>
      <c r="I557" s="326" t="s">
        <v>1808</v>
      </c>
    </row>
    <row r="558" spans="1:9" ht="14.25" x14ac:dyDescent="0.2">
      <c r="A558" s="298" t="s">
        <v>2410</v>
      </c>
      <c r="B558" s="310" t="s">
        <v>2475</v>
      </c>
      <c r="C558" s="300" t="s">
        <v>1130</v>
      </c>
      <c r="D558" s="325" t="s">
        <v>1808</v>
      </c>
      <c r="E558" s="325">
        <v>100</v>
      </c>
      <c r="F558" s="325">
        <v>20</v>
      </c>
      <c r="G558" s="328"/>
      <c r="H558" s="303" t="s">
        <v>2905</v>
      </c>
      <c r="I558" s="325" t="s">
        <v>1808</v>
      </c>
    </row>
    <row r="559" spans="1:9" ht="14.25" x14ac:dyDescent="0.2">
      <c r="A559" s="304" t="s">
        <v>2411</v>
      </c>
      <c r="B559" s="311" t="s">
        <v>2481</v>
      </c>
      <c r="C559" s="300" t="s">
        <v>1130</v>
      </c>
      <c r="D559" s="326" t="s">
        <v>1808</v>
      </c>
      <c r="E559" s="326" t="s">
        <v>1808</v>
      </c>
      <c r="F559" s="326">
        <v>15</v>
      </c>
      <c r="G559" s="327"/>
      <c r="H559" s="308" t="s">
        <v>2906</v>
      </c>
      <c r="I559" s="326" t="s">
        <v>1808</v>
      </c>
    </row>
    <row r="560" spans="1:9" ht="14.25" x14ac:dyDescent="0.2">
      <c r="A560" s="298" t="s">
        <v>948</v>
      </c>
      <c r="B560" s="311" t="s">
        <v>2481</v>
      </c>
      <c r="C560" s="300" t="s">
        <v>1130</v>
      </c>
      <c r="D560" s="325" t="s">
        <v>1808</v>
      </c>
      <c r="E560" s="325" t="s">
        <v>1808</v>
      </c>
      <c r="F560" s="325">
        <v>20</v>
      </c>
      <c r="G560" s="328"/>
      <c r="H560" s="303" t="s">
        <v>2907</v>
      </c>
      <c r="I560" s="325" t="s">
        <v>1808</v>
      </c>
    </row>
    <row r="561" spans="1:9" ht="14.25" x14ac:dyDescent="0.2">
      <c r="A561" s="304" t="s">
        <v>898</v>
      </c>
      <c r="B561" s="317" t="s">
        <v>2497</v>
      </c>
      <c r="C561" s="300" t="s">
        <v>1807</v>
      </c>
      <c r="D561" s="326">
        <v>60</v>
      </c>
      <c r="E561" s="326">
        <v>100</v>
      </c>
      <c r="F561" s="326">
        <v>25</v>
      </c>
      <c r="G561" s="326" t="s">
        <v>2908</v>
      </c>
      <c r="H561" s="308" t="s">
        <v>2909</v>
      </c>
      <c r="I561" s="326" t="s">
        <v>1808</v>
      </c>
    </row>
    <row r="562" spans="1:9" ht="14.25" x14ac:dyDescent="0.2">
      <c r="A562" s="298" t="s">
        <v>2412</v>
      </c>
      <c r="B562" s="324" t="s">
        <v>2525</v>
      </c>
      <c r="C562" s="300" t="s">
        <v>1807</v>
      </c>
      <c r="D562" s="325">
        <v>90</v>
      </c>
      <c r="E562" s="325">
        <v>100</v>
      </c>
      <c r="F562" s="325">
        <v>10</v>
      </c>
      <c r="G562" s="328"/>
      <c r="H562" s="303" t="s">
        <v>2858</v>
      </c>
      <c r="I562" s="325" t="s">
        <v>1808</v>
      </c>
    </row>
    <row r="563" spans="1:9" ht="14.25" x14ac:dyDescent="0.2">
      <c r="A563" s="304" t="s">
        <v>2413</v>
      </c>
      <c r="B563" s="324" t="s">
        <v>2525</v>
      </c>
      <c r="C563" s="300" t="s">
        <v>1807</v>
      </c>
      <c r="D563" s="326">
        <v>90</v>
      </c>
      <c r="E563" s="326">
        <v>100</v>
      </c>
      <c r="F563" s="326">
        <v>10</v>
      </c>
      <c r="G563" s="327"/>
      <c r="H563" s="308" t="s">
        <v>2521</v>
      </c>
      <c r="I563" s="326" t="s">
        <v>1808</v>
      </c>
    </row>
    <row r="564" spans="1:9" ht="14.25" x14ac:dyDescent="0.2">
      <c r="A564" s="298" t="s">
        <v>1071</v>
      </c>
      <c r="B564" s="310" t="s">
        <v>2475</v>
      </c>
      <c r="C564" s="300" t="s">
        <v>1807</v>
      </c>
      <c r="D564" s="325">
        <v>120</v>
      </c>
      <c r="E564" s="325">
        <v>100</v>
      </c>
      <c r="F564" s="325">
        <v>10</v>
      </c>
      <c r="G564" s="328"/>
      <c r="H564" s="303" t="s">
        <v>2764</v>
      </c>
      <c r="I564" s="325" t="s">
        <v>1808</v>
      </c>
    </row>
    <row r="565" spans="1:9" ht="14.25" x14ac:dyDescent="0.2">
      <c r="A565" s="304" t="s">
        <v>960</v>
      </c>
      <c r="B565" s="323" t="s">
        <v>2524</v>
      </c>
      <c r="C565" s="300" t="s">
        <v>1798</v>
      </c>
      <c r="D565" s="326">
        <v>110</v>
      </c>
      <c r="E565" s="326">
        <v>70</v>
      </c>
      <c r="F565" s="326">
        <v>10</v>
      </c>
      <c r="G565" s="326" t="s">
        <v>2910</v>
      </c>
      <c r="H565" s="308" t="s">
        <v>2523</v>
      </c>
      <c r="I565" s="326">
        <v>30</v>
      </c>
    </row>
    <row r="566" spans="1:9" ht="14.25" x14ac:dyDescent="0.2">
      <c r="A566" s="298" t="s">
        <v>2414</v>
      </c>
      <c r="B566" s="323" t="s">
        <v>2524</v>
      </c>
      <c r="C566" s="300" t="s">
        <v>1807</v>
      </c>
      <c r="D566" s="325">
        <v>65</v>
      </c>
      <c r="E566" s="325">
        <v>95</v>
      </c>
      <c r="F566" s="325">
        <v>15</v>
      </c>
      <c r="G566" s="328"/>
      <c r="H566" s="303" t="s">
        <v>2911</v>
      </c>
      <c r="I566" s="325">
        <v>10</v>
      </c>
    </row>
    <row r="567" spans="1:9" ht="14.25" x14ac:dyDescent="0.2">
      <c r="A567" s="304" t="s">
        <v>2415</v>
      </c>
      <c r="B567" s="323" t="s">
        <v>2524</v>
      </c>
      <c r="C567" s="300" t="s">
        <v>1807</v>
      </c>
      <c r="D567" s="326">
        <v>75</v>
      </c>
      <c r="E567" s="326">
        <v>100</v>
      </c>
      <c r="F567" s="326">
        <v>15</v>
      </c>
      <c r="G567" s="327"/>
      <c r="H567" s="308" t="s">
        <v>2523</v>
      </c>
      <c r="I567" s="326">
        <v>10</v>
      </c>
    </row>
    <row r="568" spans="1:9" ht="14.25" x14ac:dyDescent="0.2">
      <c r="A568" s="298" t="s">
        <v>2416</v>
      </c>
      <c r="B568" s="323" t="s">
        <v>2524</v>
      </c>
      <c r="C568" s="300" t="s">
        <v>1798</v>
      </c>
      <c r="D568" s="325">
        <v>40</v>
      </c>
      <c r="E568" s="325">
        <v>100</v>
      </c>
      <c r="F568" s="325">
        <v>30</v>
      </c>
      <c r="G568" s="328"/>
      <c r="H568" s="303" t="s">
        <v>2523</v>
      </c>
      <c r="I568" s="325">
        <v>10</v>
      </c>
    </row>
    <row r="569" spans="1:9" ht="14.25" x14ac:dyDescent="0.2">
      <c r="A569" s="304" t="s">
        <v>961</v>
      </c>
      <c r="B569" s="323" t="s">
        <v>2524</v>
      </c>
      <c r="C569" s="300" t="s">
        <v>1130</v>
      </c>
      <c r="D569" s="326" t="s">
        <v>1808</v>
      </c>
      <c r="E569" s="326">
        <v>100</v>
      </c>
      <c r="F569" s="326">
        <v>20</v>
      </c>
      <c r="G569" s="326" t="s">
        <v>2912</v>
      </c>
      <c r="H569" s="308" t="s">
        <v>2666</v>
      </c>
      <c r="I569" s="326">
        <v>100</v>
      </c>
    </row>
    <row r="570" spans="1:9" ht="14.25" x14ac:dyDescent="0.2">
      <c r="A570" s="298" t="s">
        <v>911</v>
      </c>
      <c r="B570" s="323" t="s">
        <v>2524</v>
      </c>
      <c r="C570" s="300" t="s">
        <v>1798</v>
      </c>
      <c r="D570" s="325">
        <v>90</v>
      </c>
      <c r="E570" s="325">
        <v>100</v>
      </c>
      <c r="F570" s="325">
        <v>15</v>
      </c>
      <c r="G570" s="325" t="s">
        <v>2913</v>
      </c>
      <c r="H570" s="303" t="s">
        <v>2523</v>
      </c>
      <c r="I570" s="325">
        <v>10</v>
      </c>
    </row>
    <row r="571" spans="1:9" ht="14.25" x14ac:dyDescent="0.2">
      <c r="A571" s="304" t="s">
        <v>2417</v>
      </c>
      <c r="B571" s="310" t="s">
        <v>2475</v>
      </c>
      <c r="C571" s="300" t="s">
        <v>1130</v>
      </c>
      <c r="D571" s="326" t="s">
        <v>1808</v>
      </c>
      <c r="E571" s="326">
        <v>100</v>
      </c>
      <c r="F571" s="326">
        <v>20</v>
      </c>
      <c r="G571" s="327"/>
      <c r="H571" s="308" t="s">
        <v>2914</v>
      </c>
      <c r="I571" s="326" t="s">
        <v>1808</v>
      </c>
    </row>
    <row r="572" spans="1:9" ht="14.25" x14ac:dyDescent="0.2">
      <c r="A572" s="298" t="s">
        <v>2418</v>
      </c>
      <c r="B572" s="317" t="s">
        <v>2497</v>
      </c>
      <c r="C572" s="300" t="s">
        <v>1130</v>
      </c>
      <c r="D572" s="325" t="s">
        <v>1808</v>
      </c>
      <c r="E572" s="325">
        <v>100</v>
      </c>
      <c r="F572" s="325">
        <v>20</v>
      </c>
      <c r="G572" s="328"/>
      <c r="H572" s="303" t="s">
        <v>2915</v>
      </c>
      <c r="I572" s="325" t="s">
        <v>1808</v>
      </c>
    </row>
    <row r="573" spans="1:9" ht="14.25" x14ac:dyDescent="0.2">
      <c r="A573" s="304" t="s">
        <v>2419</v>
      </c>
      <c r="B573" s="317" t="s">
        <v>2497</v>
      </c>
      <c r="C573" s="300" t="s">
        <v>1130</v>
      </c>
      <c r="D573" s="326" t="s">
        <v>1808</v>
      </c>
      <c r="E573" s="326">
        <v>100</v>
      </c>
      <c r="F573" s="326">
        <v>15</v>
      </c>
      <c r="G573" s="326" t="s">
        <v>2916</v>
      </c>
      <c r="H573" s="308" t="s">
        <v>2917</v>
      </c>
      <c r="I573" s="326" t="s">
        <v>1808</v>
      </c>
    </row>
    <row r="574" spans="1:9" ht="14.25" x14ac:dyDescent="0.2">
      <c r="A574" s="298" t="s">
        <v>985</v>
      </c>
      <c r="B574" s="305" t="s">
        <v>2469</v>
      </c>
      <c r="C574" s="300" t="s">
        <v>1130</v>
      </c>
      <c r="D574" s="325" t="s">
        <v>1808</v>
      </c>
      <c r="E574" s="325">
        <v>90</v>
      </c>
      <c r="F574" s="325">
        <v>10</v>
      </c>
      <c r="G574" s="325" t="s">
        <v>2918</v>
      </c>
      <c r="H574" s="303" t="s">
        <v>2919</v>
      </c>
      <c r="I574" s="325" t="s">
        <v>1808</v>
      </c>
    </row>
    <row r="575" spans="1:9" ht="14.25" x14ac:dyDescent="0.2">
      <c r="A575" s="304" t="s">
        <v>2420</v>
      </c>
      <c r="B575" s="305" t="s">
        <v>2469</v>
      </c>
      <c r="C575" s="300" t="s">
        <v>1130</v>
      </c>
      <c r="D575" s="326" t="s">
        <v>1808</v>
      </c>
      <c r="E575" s="326" t="s">
        <v>1808</v>
      </c>
      <c r="F575" s="326">
        <v>20</v>
      </c>
      <c r="G575" s="327"/>
      <c r="H575" s="308" t="s">
        <v>2920</v>
      </c>
      <c r="I575" s="326" t="s">
        <v>1808</v>
      </c>
    </row>
    <row r="576" spans="1:9" ht="14.25" x14ac:dyDescent="0.2">
      <c r="A576" s="298" t="s">
        <v>2421</v>
      </c>
      <c r="B576" s="310" t="s">
        <v>2475</v>
      </c>
      <c r="C576" s="300" t="s">
        <v>1130</v>
      </c>
      <c r="D576" s="325" t="s">
        <v>1808</v>
      </c>
      <c r="E576" s="325" t="s">
        <v>1808</v>
      </c>
      <c r="F576" s="325">
        <v>10</v>
      </c>
      <c r="G576" s="328"/>
      <c r="H576" s="303" t="s">
        <v>2921</v>
      </c>
      <c r="I576" s="325" t="s">
        <v>1808</v>
      </c>
    </row>
    <row r="577" spans="1:9" ht="14.25" x14ac:dyDescent="0.2">
      <c r="A577" s="304" t="s">
        <v>2422</v>
      </c>
      <c r="B577" s="310" t="s">
        <v>2475</v>
      </c>
      <c r="C577" s="300" t="s">
        <v>1798</v>
      </c>
      <c r="D577" s="326">
        <v>80</v>
      </c>
      <c r="E577" s="326">
        <v>100</v>
      </c>
      <c r="F577" s="326">
        <v>10</v>
      </c>
      <c r="G577" s="327"/>
      <c r="H577" s="308" t="s">
        <v>2922</v>
      </c>
      <c r="I577" s="326">
        <v>20</v>
      </c>
    </row>
    <row r="578" spans="1:9" ht="14.25" x14ac:dyDescent="0.2">
      <c r="A578" s="298" t="s">
        <v>2423</v>
      </c>
      <c r="B578" s="311" t="s">
        <v>2481</v>
      </c>
      <c r="C578" s="300" t="s">
        <v>1130</v>
      </c>
      <c r="D578" s="325" t="s">
        <v>1808</v>
      </c>
      <c r="E578" s="325">
        <v>100</v>
      </c>
      <c r="F578" s="325">
        <v>10</v>
      </c>
      <c r="G578" s="328"/>
      <c r="H578" s="303" t="s">
        <v>2896</v>
      </c>
      <c r="I578" s="325" t="s">
        <v>1808</v>
      </c>
    </row>
    <row r="579" spans="1:9" ht="14.25" x14ac:dyDescent="0.2">
      <c r="A579" s="304" t="s">
        <v>2424</v>
      </c>
      <c r="B579" s="311" t="s">
        <v>2481</v>
      </c>
      <c r="C579" s="300" t="s">
        <v>1130</v>
      </c>
      <c r="D579" s="326" t="s">
        <v>1808</v>
      </c>
      <c r="E579" s="326" t="s">
        <v>1808</v>
      </c>
      <c r="F579" s="326">
        <v>5</v>
      </c>
      <c r="G579" s="326" t="s">
        <v>2923</v>
      </c>
      <c r="H579" s="308" t="s">
        <v>2924</v>
      </c>
      <c r="I579" s="326" t="s">
        <v>1808</v>
      </c>
    </row>
    <row r="580" spans="1:9" ht="14.25" x14ac:dyDescent="0.2">
      <c r="A580" s="298" t="s">
        <v>2425</v>
      </c>
      <c r="B580" s="318" t="s">
        <v>2499</v>
      </c>
      <c r="C580" s="300" t="s">
        <v>1130</v>
      </c>
      <c r="D580" s="325" t="s">
        <v>1808</v>
      </c>
      <c r="E580" s="325">
        <v>100</v>
      </c>
      <c r="F580" s="325">
        <v>20</v>
      </c>
      <c r="G580" s="328"/>
      <c r="H580" s="303" t="s">
        <v>2925</v>
      </c>
      <c r="I580" s="325" t="s">
        <v>1808</v>
      </c>
    </row>
    <row r="581" spans="1:9" ht="14.25" x14ac:dyDescent="0.2">
      <c r="A581" s="304" t="s">
        <v>2426</v>
      </c>
      <c r="B581" s="315" t="s">
        <v>2491</v>
      </c>
      <c r="C581" s="300" t="s">
        <v>1807</v>
      </c>
      <c r="D581" s="326">
        <v>10</v>
      </c>
      <c r="E581" s="326">
        <v>90</v>
      </c>
      <c r="F581" s="326">
        <v>10</v>
      </c>
      <c r="G581" s="327"/>
      <c r="H581" s="308" t="s">
        <v>2926</v>
      </c>
      <c r="I581" s="326" t="s">
        <v>1808</v>
      </c>
    </row>
    <row r="582" spans="1:9" ht="14.25" x14ac:dyDescent="0.2">
      <c r="A582" s="298" t="s">
        <v>2427</v>
      </c>
      <c r="B582" s="310" t="s">
        <v>2475</v>
      </c>
      <c r="C582" s="300" t="s">
        <v>1798</v>
      </c>
      <c r="D582" s="325" t="s">
        <v>1808</v>
      </c>
      <c r="E582" s="325" t="s">
        <v>2477</v>
      </c>
      <c r="F582" s="325">
        <v>5</v>
      </c>
      <c r="G582" s="328"/>
      <c r="H582" s="303" t="s">
        <v>2927</v>
      </c>
      <c r="I582" s="325" t="s">
        <v>1808</v>
      </c>
    </row>
    <row r="583" spans="1:9" ht="14.25" x14ac:dyDescent="0.2">
      <c r="A583" s="304" t="s">
        <v>2428</v>
      </c>
      <c r="B583" s="319" t="s">
        <v>2500</v>
      </c>
      <c r="C583" s="300" t="s">
        <v>1807</v>
      </c>
      <c r="D583" s="326">
        <v>25</v>
      </c>
      <c r="E583" s="326">
        <v>100</v>
      </c>
      <c r="F583" s="326">
        <v>20</v>
      </c>
      <c r="G583" s="327"/>
      <c r="H583" s="308" t="s">
        <v>2928</v>
      </c>
      <c r="I583" s="326">
        <v>20</v>
      </c>
    </row>
    <row r="584" spans="1:9" ht="14.25" x14ac:dyDescent="0.2">
      <c r="A584" s="298" t="s">
        <v>2429</v>
      </c>
      <c r="B584" s="329" t="s">
        <v>2591</v>
      </c>
      <c r="C584" s="300" t="s">
        <v>1798</v>
      </c>
      <c r="D584" s="325">
        <v>40</v>
      </c>
      <c r="E584" s="325">
        <v>100</v>
      </c>
      <c r="F584" s="325">
        <v>20</v>
      </c>
      <c r="G584" s="328"/>
      <c r="H584" s="303" t="s">
        <v>2929</v>
      </c>
      <c r="I584" s="325">
        <v>20</v>
      </c>
    </row>
    <row r="585" spans="1:9" ht="14.25" x14ac:dyDescent="0.2">
      <c r="A585" s="304" t="s">
        <v>2430</v>
      </c>
      <c r="B585" s="319" t="s">
        <v>2500</v>
      </c>
      <c r="C585" s="300" t="s">
        <v>1807</v>
      </c>
      <c r="D585" s="326">
        <v>70</v>
      </c>
      <c r="E585" s="326">
        <v>100</v>
      </c>
      <c r="F585" s="326">
        <v>20</v>
      </c>
      <c r="G585" s="326" t="s">
        <v>2930</v>
      </c>
      <c r="H585" s="308" t="s">
        <v>2931</v>
      </c>
      <c r="I585" s="326" t="s">
        <v>1808</v>
      </c>
    </row>
    <row r="586" spans="1:9" ht="14.25" x14ac:dyDescent="0.2">
      <c r="A586" s="298" t="s">
        <v>853</v>
      </c>
      <c r="B586" s="310" t="s">
        <v>2475</v>
      </c>
      <c r="C586" s="300" t="s">
        <v>1798</v>
      </c>
      <c r="D586" s="325">
        <v>90</v>
      </c>
      <c r="E586" s="325">
        <v>100</v>
      </c>
      <c r="F586" s="325">
        <v>10</v>
      </c>
      <c r="G586" s="328"/>
      <c r="H586" s="303" t="s">
        <v>2932</v>
      </c>
      <c r="I586" s="325" t="s">
        <v>1808</v>
      </c>
    </row>
    <row r="587" spans="1:9" ht="14.25" x14ac:dyDescent="0.2">
      <c r="A587" s="304" t="s">
        <v>2431</v>
      </c>
      <c r="B587" s="322" t="s">
        <v>2516</v>
      </c>
      <c r="C587" s="300" t="s">
        <v>1807</v>
      </c>
      <c r="D587" s="326">
        <v>180</v>
      </c>
      <c r="E587" s="326">
        <v>95</v>
      </c>
      <c r="F587" s="326">
        <v>5</v>
      </c>
      <c r="G587" s="327"/>
      <c r="H587" s="308" t="s">
        <v>2933</v>
      </c>
      <c r="I587" s="326">
        <v>100</v>
      </c>
    </row>
    <row r="588" spans="1:9" ht="14.25" x14ac:dyDescent="0.2">
      <c r="A588" s="298" t="s">
        <v>2432</v>
      </c>
      <c r="B588" s="315" t="s">
        <v>2491</v>
      </c>
      <c r="C588" s="300" t="s">
        <v>1798</v>
      </c>
      <c r="D588" s="325">
        <v>40</v>
      </c>
      <c r="E588" s="325">
        <v>100</v>
      </c>
      <c r="F588" s="325">
        <v>30</v>
      </c>
      <c r="G588" s="328"/>
      <c r="H588" s="303" t="s">
        <v>2489</v>
      </c>
      <c r="I588" s="325" t="s">
        <v>1808</v>
      </c>
    </row>
    <row r="589" spans="1:9" ht="14.25" x14ac:dyDescent="0.2">
      <c r="A589" s="304" t="s">
        <v>2433</v>
      </c>
      <c r="B589" s="305" t="s">
        <v>2469</v>
      </c>
      <c r="C589" s="300" t="s">
        <v>1130</v>
      </c>
      <c r="D589" s="326" t="s">
        <v>1808</v>
      </c>
      <c r="E589" s="326">
        <v>100</v>
      </c>
      <c r="F589" s="326">
        <v>20</v>
      </c>
      <c r="G589" s="327"/>
      <c r="H589" s="308" t="s">
        <v>2934</v>
      </c>
      <c r="I589" s="326" t="s">
        <v>1808</v>
      </c>
    </row>
    <row r="590" spans="1:9" ht="14.25" x14ac:dyDescent="0.2">
      <c r="A590" s="298" t="s">
        <v>2434</v>
      </c>
      <c r="B590" s="305" t="s">
        <v>2469</v>
      </c>
      <c r="C590" s="300" t="s">
        <v>1798</v>
      </c>
      <c r="D590" s="325">
        <v>65</v>
      </c>
      <c r="E590" s="325">
        <v>100</v>
      </c>
      <c r="F590" s="325">
        <v>10</v>
      </c>
      <c r="G590" s="325" t="s">
        <v>2935</v>
      </c>
      <c r="H590" s="303" t="s">
        <v>2936</v>
      </c>
      <c r="I590" s="325" t="s">
        <v>1808</v>
      </c>
    </row>
    <row r="591" spans="1:9" ht="14.25" x14ac:dyDescent="0.2">
      <c r="A591" s="304" t="s">
        <v>2435</v>
      </c>
      <c r="B591" s="310" t="s">
        <v>2475</v>
      </c>
      <c r="C591" s="300" t="s">
        <v>1807</v>
      </c>
      <c r="D591" s="326">
        <v>55</v>
      </c>
      <c r="E591" s="326">
        <v>100</v>
      </c>
      <c r="F591" s="326">
        <v>30</v>
      </c>
      <c r="G591" s="327"/>
      <c r="H591" s="314"/>
      <c r="I591" s="326" t="s">
        <v>1808</v>
      </c>
    </row>
    <row r="592" spans="1:9" ht="14.25" x14ac:dyDescent="0.2">
      <c r="A592" s="298" t="s">
        <v>2436</v>
      </c>
      <c r="B592" s="299" t="s">
        <v>2467</v>
      </c>
      <c r="C592" s="300" t="s">
        <v>1807</v>
      </c>
      <c r="D592" s="325">
        <v>45</v>
      </c>
      <c r="E592" s="325">
        <v>100</v>
      </c>
      <c r="F592" s="325">
        <v>25</v>
      </c>
      <c r="G592" s="328"/>
      <c r="H592" s="330"/>
      <c r="I592" s="325" t="s">
        <v>1808</v>
      </c>
    </row>
    <row r="593" spans="1:9" ht="14.25" x14ac:dyDescent="0.2">
      <c r="A593" s="304" t="s">
        <v>2438</v>
      </c>
      <c r="B593" s="315" t="s">
        <v>2491</v>
      </c>
      <c r="C593" s="300" t="s">
        <v>1807</v>
      </c>
      <c r="D593" s="326">
        <v>70</v>
      </c>
      <c r="E593" s="326" t="s">
        <v>2477</v>
      </c>
      <c r="F593" s="326">
        <v>10</v>
      </c>
      <c r="G593" s="327"/>
      <c r="H593" s="308" t="s">
        <v>2937</v>
      </c>
      <c r="I593" s="326" t="s">
        <v>1808</v>
      </c>
    </row>
    <row r="594" spans="1:9" ht="14.25" x14ac:dyDescent="0.2">
      <c r="A594" s="298" t="s">
        <v>2439</v>
      </c>
      <c r="B594" s="323" t="s">
        <v>2524</v>
      </c>
      <c r="C594" s="300" t="s">
        <v>1798</v>
      </c>
      <c r="D594" s="325">
        <v>70</v>
      </c>
      <c r="E594" s="325">
        <v>100</v>
      </c>
      <c r="F594" s="325">
        <v>20</v>
      </c>
      <c r="G594" s="325" t="s">
        <v>2938</v>
      </c>
      <c r="H594" s="303" t="s">
        <v>2939</v>
      </c>
      <c r="I594" s="325" t="s">
        <v>1808</v>
      </c>
    </row>
    <row r="595" spans="1:9" ht="14.25" x14ac:dyDescent="0.2">
      <c r="A595" s="304" t="s">
        <v>2440</v>
      </c>
      <c r="B595" s="323" t="s">
        <v>2524</v>
      </c>
      <c r="C595" s="300" t="s">
        <v>1807</v>
      </c>
      <c r="D595" s="326">
        <v>120</v>
      </c>
      <c r="E595" s="326">
        <v>100</v>
      </c>
      <c r="F595" s="326">
        <v>15</v>
      </c>
      <c r="G595" s="327"/>
      <c r="H595" s="308" t="s">
        <v>2940</v>
      </c>
      <c r="I595" s="326">
        <v>10</v>
      </c>
    </row>
    <row r="596" spans="1:9" ht="14.25" x14ac:dyDescent="0.2">
      <c r="A596" s="298" t="s">
        <v>2441</v>
      </c>
      <c r="B596" s="315" t="s">
        <v>2491</v>
      </c>
      <c r="C596" s="300" t="s">
        <v>1807</v>
      </c>
      <c r="D596" s="325">
        <v>70</v>
      </c>
      <c r="E596" s="325">
        <v>100</v>
      </c>
      <c r="F596" s="325">
        <v>10</v>
      </c>
      <c r="G596" s="328"/>
      <c r="H596" s="303" t="s">
        <v>2941</v>
      </c>
      <c r="I596" s="325" t="s">
        <v>1808</v>
      </c>
    </row>
    <row r="597" spans="1:9" ht="14.25" x14ac:dyDescent="0.2">
      <c r="A597" s="304" t="s">
        <v>2442</v>
      </c>
      <c r="B597" s="313" t="s">
        <v>2488</v>
      </c>
      <c r="C597" s="300" t="s">
        <v>1798</v>
      </c>
      <c r="D597" s="326">
        <v>40</v>
      </c>
      <c r="E597" s="326">
        <v>100</v>
      </c>
      <c r="F597" s="326">
        <v>25</v>
      </c>
      <c r="G597" s="327"/>
      <c r="H597" s="314"/>
      <c r="I597" s="326" t="s">
        <v>1808</v>
      </c>
    </row>
    <row r="598" spans="1:9" ht="14.25" x14ac:dyDescent="0.2">
      <c r="A598" s="298" t="s">
        <v>2443</v>
      </c>
      <c r="B598" s="313" t="s">
        <v>2488</v>
      </c>
      <c r="C598" s="300" t="s">
        <v>1798</v>
      </c>
      <c r="D598" s="325">
        <v>80</v>
      </c>
      <c r="E598" s="325">
        <v>100</v>
      </c>
      <c r="F598" s="325">
        <v>10</v>
      </c>
      <c r="G598" s="328"/>
      <c r="H598" s="303" t="s">
        <v>2942</v>
      </c>
      <c r="I598" s="325" t="s">
        <v>1808</v>
      </c>
    </row>
    <row r="599" spans="1:9" ht="14.25" x14ac:dyDescent="0.2">
      <c r="A599" s="304" t="s">
        <v>897</v>
      </c>
      <c r="B599" s="313" t="s">
        <v>2488</v>
      </c>
      <c r="C599" s="300" t="s">
        <v>1798</v>
      </c>
      <c r="D599" s="326">
        <v>60</v>
      </c>
      <c r="E599" s="326">
        <v>100</v>
      </c>
      <c r="F599" s="326">
        <v>20</v>
      </c>
      <c r="G599" s="327"/>
      <c r="H599" s="308" t="s">
        <v>2557</v>
      </c>
      <c r="I599" s="326">
        <v>20</v>
      </c>
    </row>
    <row r="600" spans="1:9" ht="14.25" x14ac:dyDescent="0.2">
      <c r="A600" s="298" t="s">
        <v>2444</v>
      </c>
      <c r="B600" s="313" t="s">
        <v>2488</v>
      </c>
      <c r="C600" s="300" t="s">
        <v>1807</v>
      </c>
      <c r="D600" s="325">
        <v>15</v>
      </c>
      <c r="E600" s="325">
        <v>100</v>
      </c>
      <c r="F600" s="325">
        <v>10</v>
      </c>
      <c r="G600" s="328"/>
      <c r="H600" s="303" t="s">
        <v>2492</v>
      </c>
      <c r="I600" s="325" t="s">
        <v>1808</v>
      </c>
    </row>
    <row r="601" spans="1:9" ht="14.25" x14ac:dyDescent="0.2">
      <c r="A601" s="304" t="s">
        <v>2445</v>
      </c>
      <c r="B601" s="313" t="s">
        <v>2488</v>
      </c>
      <c r="C601" s="300" t="s">
        <v>1130</v>
      </c>
      <c r="D601" s="326" t="s">
        <v>1808</v>
      </c>
      <c r="E601" s="326" t="s">
        <v>1808</v>
      </c>
      <c r="F601" s="326">
        <v>15</v>
      </c>
      <c r="G601" s="327"/>
      <c r="H601" s="308" t="s">
        <v>1446</v>
      </c>
      <c r="I601" s="326" t="s">
        <v>1808</v>
      </c>
    </row>
    <row r="602" spans="1:9" ht="14.25" x14ac:dyDescent="0.2">
      <c r="A602" s="298" t="s">
        <v>2446</v>
      </c>
      <c r="B602" s="313" t="s">
        <v>2488</v>
      </c>
      <c r="C602" s="300" t="s">
        <v>1798</v>
      </c>
      <c r="D602" s="325">
        <v>150</v>
      </c>
      <c r="E602" s="325">
        <v>100</v>
      </c>
      <c r="F602" s="325">
        <v>5</v>
      </c>
      <c r="G602" s="328"/>
      <c r="H602" s="303" t="s">
        <v>2943</v>
      </c>
      <c r="I602" s="325" t="s">
        <v>1808</v>
      </c>
    </row>
    <row r="603" spans="1:9" ht="14.25" x14ac:dyDescent="0.2">
      <c r="A603" s="304" t="s">
        <v>895</v>
      </c>
      <c r="B603" s="313" t="s">
        <v>2488</v>
      </c>
      <c r="C603" s="300" t="s">
        <v>1807</v>
      </c>
      <c r="D603" s="326">
        <v>80</v>
      </c>
      <c r="E603" s="326">
        <v>100</v>
      </c>
      <c r="F603" s="326">
        <v>15</v>
      </c>
      <c r="G603" s="326" t="s">
        <v>2944</v>
      </c>
      <c r="H603" s="308" t="s">
        <v>2483</v>
      </c>
      <c r="I603" s="326">
        <v>20</v>
      </c>
    </row>
    <row r="604" spans="1:9" ht="14.25" x14ac:dyDescent="0.2">
      <c r="A604" s="298" t="s">
        <v>2945</v>
      </c>
      <c r="B604" s="310" t="s">
        <v>2475</v>
      </c>
      <c r="C604" s="300" t="s">
        <v>1798</v>
      </c>
      <c r="D604" s="325">
        <v>50</v>
      </c>
      <c r="E604" s="325">
        <v>100</v>
      </c>
      <c r="F604" s="325">
        <v>10</v>
      </c>
      <c r="G604" s="328"/>
      <c r="H604" s="303" t="s">
        <v>2946</v>
      </c>
      <c r="I604" s="325" t="s">
        <v>1808</v>
      </c>
    </row>
    <row r="605" spans="1:9" ht="14.25" x14ac:dyDescent="0.2">
      <c r="A605" s="304" t="s">
        <v>2448</v>
      </c>
      <c r="B605" s="313" t="s">
        <v>2488</v>
      </c>
      <c r="C605" s="300" t="s">
        <v>1798</v>
      </c>
      <c r="D605" s="326">
        <v>35</v>
      </c>
      <c r="E605" s="326">
        <v>85</v>
      </c>
      <c r="F605" s="326">
        <v>15</v>
      </c>
      <c r="G605" s="327"/>
      <c r="H605" s="308" t="s">
        <v>2515</v>
      </c>
      <c r="I605" s="326" t="s">
        <v>1808</v>
      </c>
    </row>
    <row r="606" spans="1:9" ht="14.25" x14ac:dyDescent="0.2">
      <c r="A606" s="298" t="s">
        <v>2449</v>
      </c>
      <c r="B606" s="310" t="s">
        <v>2475</v>
      </c>
      <c r="C606" s="300" t="s">
        <v>1130</v>
      </c>
      <c r="D606" s="325" t="s">
        <v>1808</v>
      </c>
      <c r="E606" s="325" t="s">
        <v>1808</v>
      </c>
      <c r="F606" s="325">
        <v>20</v>
      </c>
      <c r="G606" s="328"/>
      <c r="H606" s="303" t="s">
        <v>2551</v>
      </c>
      <c r="I606" s="325" t="s">
        <v>1808</v>
      </c>
    </row>
    <row r="607" spans="1:9" ht="14.25" x14ac:dyDescent="0.2">
      <c r="A607" s="304" t="s">
        <v>2450</v>
      </c>
      <c r="B607" s="312" t="s">
        <v>2486</v>
      </c>
      <c r="C607" s="300" t="s">
        <v>1130</v>
      </c>
      <c r="D607" s="326" t="s">
        <v>1808</v>
      </c>
      <c r="E607" s="326" t="s">
        <v>1808</v>
      </c>
      <c r="F607" s="326">
        <v>10</v>
      </c>
      <c r="G607" s="327"/>
      <c r="H607" s="308" t="s">
        <v>2947</v>
      </c>
      <c r="I607" s="326" t="s">
        <v>1808</v>
      </c>
    </row>
    <row r="608" spans="1:9" ht="14.25" x14ac:dyDescent="0.2">
      <c r="A608" s="298" t="s">
        <v>2451</v>
      </c>
      <c r="B608" s="323" t="s">
        <v>2524</v>
      </c>
      <c r="C608" s="300" t="s">
        <v>1807</v>
      </c>
      <c r="D608" s="325">
        <v>90</v>
      </c>
      <c r="E608" s="325">
        <v>100</v>
      </c>
      <c r="F608" s="325">
        <v>15</v>
      </c>
      <c r="G608" s="325" t="s">
        <v>2948</v>
      </c>
      <c r="H608" s="303" t="s">
        <v>2529</v>
      </c>
      <c r="I608" s="325" t="s">
        <v>1808</v>
      </c>
    </row>
    <row r="609" spans="1:9" ht="14.25" x14ac:dyDescent="0.2">
      <c r="A609" s="304" t="s">
        <v>2452</v>
      </c>
      <c r="B609" s="322" t="s">
        <v>2516</v>
      </c>
      <c r="C609" s="300" t="s">
        <v>1130</v>
      </c>
      <c r="D609" s="326" t="s">
        <v>1808</v>
      </c>
      <c r="E609" s="326">
        <v>85</v>
      </c>
      <c r="F609" s="326">
        <v>15</v>
      </c>
      <c r="G609" s="326" t="s">
        <v>2949</v>
      </c>
      <c r="H609" s="308" t="s">
        <v>2714</v>
      </c>
      <c r="I609" s="326">
        <v>100</v>
      </c>
    </row>
    <row r="610" spans="1:9" ht="14.25" x14ac:dyDescent="0.2">
      <c r="A610" s="298" t="s">
        <v>2453</v>
      </c>
      <c r="B610" s="309" t="s">
        <v>2473</v>
      </c>
      <c r="C610" s="300" t="s">
        <v>1807</v>
      </c>
      <c r="D610" s="325">
        <v>60</v>
      </c>
      <c r="E610" s="325">
        <v>100</v>
      </c>
      <c r="F610" s="325">
        <v>35</v>
      </c>
      <c r="G610" s="328"/>
      <c r="H610" s="330"/>
      <c r="I610" s="325" t="s">
        <v>1808</v>
      </c>
    </row>
    <row r="611" spans="1:9" ht="14.25" x14ac:dyDescent="0.2">
      <c r="A611" s="304" t="s">
        <v>917</v>
      </c>
      <c r="B611" s="310" t="s">
        <v>2475</v>
      </c>
      <c r="C611" s="300" t="s">
        <v>1130</v>
      </c>
      <c r="D611" s="326" t="s">
        <v>1808</v>
      </c>
      <c r="E611" s="326" t="s">
        <v>1808</v>
      </c>
      <c r="F611" s="326">
        <v>10</v>
      </c>
      <c r="G611" s="327"/>
      <c r="H611" s="308" t="s">
        <v>2950</v>
      </c>
      <c r="I611" s="326" t="s">
        <v>1808</v>
      </c>
    </row>
    <row r="612" spans="1:9" ht="14.25" x14ac:dyDescent="0.2">
      <c r="A612" s="298" t="s">
        <v>2454</v>
      </c>
      <c r="B612" s="313" t="s">
        <v>2488</v>
      </c>
      <c r="C612" s="300" t="s">
        <v>1130</v>
      </c>
      <c r="D612" s="325" t="s">
        <v>1808</v>
      </c>
      <c r="E612" s="325" t="s">
        <v>1808</v>
      </c>
      <c r="F612" s="325">
        <v>40</v>
      </c>
      <c r="G612" s="328"/>
      <c r="H612" s="303" t="s">
        <v>2578</v>
      </c>
      <c r="I612" s="325" t="s">
        <v>1808</v>
      </c>
    </row>
    <row r="613" spans="1:9" ht="14.25" x14ac:dyDescent="0.2">
      <c r="A613" s="304" t="s">
        <v>2455</v>
      </c>
      <c r="B613" s="311" t="s">
        <v>2481</v>
      </c>
      <c r="C613" s="300" t="s">
        <v>1130</v>
      </c>
      <c r="D613" s="326" t="s">
        <v>1808</v>
      </c>
      <c r="E613" s="326" t="s">
        <v>1808</v>
      </c>
      <c r="F613" s="326">
        <v>10</v>
      </c>
      <c r="G613" s="327"/>
      <c r="H613" s="308" t="s">
        <v>2951</v>
      </c>
      <c r="I613" s="326" t="s">
        <v>1808</v>
      </c>
    </row>
    <row r="614" spans="1:9" ht="14.25" x14ac:dyDescent="0.2">
      <c r="A614" s="298" t="s">
        <v>2456</v>
      </c>
      <c r="B614" s="299" t="s">
        <v>2467</v>
      </c>
      <c r="C614" s="300" t="s">
        <v>1807</v>
      </c>
      <c r="D614" s="325">
        <v>120</v>
      </c>
      <c r="E614" s="325">
        <v>100</v>
      </c>
      <c r="F614" s="325">
        <v>15</v>
      </c>
      <c r="G614" s="328"/>
      <c r="H614" s="303" t="s">
        <v>2529</v>
      </c>
      <c r="I614" s="325" t="s">
        <v>1808</v>
      </c>
    </row>
    <row r="615" spans="1:9" ht="14.25" x14ac:dyDescent="0.2">
      <c r="A615" s="304" t="s">
        <v>990</v>
      </c>
      <c r="B615" s="310" t="s">
        <v>2475</v>
      </c>
      <c r="C615" s="300" t="s">
        <v>1130</v>
      </c>
      <c r="D615" s="326" t="s">
        <v>1808</v>
      </c>
      <c r="E615" s="326" t="s">
        <v>1808</v>
      </c>
      <c r="F615" s="326">
        <v>30</v>
      </c>
      <c r="G615" s="327"/>
      <c r="H615" s="308" t="s">
        <v>2674</v>
      </c>
      <c r="I615" s="326" t="s">
        <v>1808</v>
      </c>
    </row>
    <row r="616" spans="1:9" ht="14.25" x14ac:dyDescent="0.2">
      <c r="A616" s="298" t="s">
        <v>2457</v>
      </c>
      <c r="B616" s="299" t="s">
        <v>2467</v>
      </c>
      <c r="C616" s="300" t="s">
        <v>1130</v>
      </c>
      <c r="D616" s="325" t="s">
        <v>1808</v>
      </c>
      <c r="E616" s="325">
        <v>100</v>
      </c>
      <c r="F616" s="325">
        <v>10</v>
      </c>
      <c r="G616" s="328"/>
      <c r="H616" s="303" t="s">
        <v>2952</v>
      </c>
      <c r="I616" s="325" t="s">
        <v>1808</v>
      </c>
    </row>
    <row r="617" spans="1:9" ht="14.25" x14ac:dyDescent="0.2">
      <c r="A617" s="304" t="s">
        <v>2458</v>
      </c>
      <c r="B617" s="310" t="s">
        <v>2475</v>
      </c>
      <c r="C617" s="300" t="s">
        <v>1807</v>
      </c>
      <c r="D617" s="326">
        <v>15</v>
      </c>
      <c r="E617" s="326">
        <v>90</v>
      </c>
      <c r="F617" s="326">
        <v>20</v>
      </c>
      <c r="G617" s="327"/>
      <c r="H617" s="308" t="s">
        <v>2515</v>
      </c>
      <c r="I617" s="326" t="s">
        <v>1808</v>
      </c>
    </row>
    <row r="618" spans="1:9" ht="14.25" x14ac:dyDescent="0.2">
      <c r="A618" s="298" t="s">
        <v>2459</v>
      </c>
      <c r="B618" s="310" t="s">
        <v>2475</v>
      </c>
      <c r="C618" s="300" t="s">
        <v>1798</v>
      </c>
      <c r="D618" s="325" t="s">
        <v>1808</v>
      </c>
      <c r="E618" s="325">
        <v>100</v>
      </c>
      <c r="F618" s="325">
        <v>5</v>
      </c>
      <c r="G618" s="328"/>
      <c r="H618" s="303" t="s">
        <v>2953</v>
      </c>
      <c r="I618" s="325" t="s">
        <v>1808</v>
      </c>
    </row>
    <row r="619" spans="1:9" ht="14.25" x14ac:dyDescent="0.2">
      <c r="A619" s="304" t="s">
        <v>955</v>
      </c>
      <c r="B619" s="319" t="s">
        <v>2500</v>
      </c>
      <c r="C619" s="300" t="s">
        <v>1807</v>
      </c>
      <c r="D619" s="326">
        <v>80</v>
      </c>
      <c r="E619" s="326">
        <v>100</v>
      </c>
      <c r="F619" s="326">
        <v>15</v>
      </c>
      <c r="G619" s="326" t="s">
        <v>2954</v>
      </c>
      <c r="H619" s="314"/>
      <c r="I619" s="326" t="s">
        <v>1808</v>
      </c>
    </row>
    <row r="620" spans="1:9" ht="14.25" x14ac:dyDescent="0.2">
      <c r="A620" s="298" t="s">
        <v>2460</v>
      </c>
      <c r="B620" s="310" t="s">
        <v>2475</v>
      </c>
      <c r="C620" s="300" t="s">
        <v>1130</v>
      </c>
      <c r="D620" s="325" t="s">
        <v>1808</v>
      </c>
      <c r="E620" s="325" t="s">
        <v>1808</v>
      </c>
      <c r="F620" s="325">
        <v>10</v>
      </c>
      <c r="G620" s="328"/>
      <c r="H620" s="303" t="s">
        <v>2955</v>
      </c>
      <c r="I620" s="325" t="s">
        <v>1808</v>
      </c>
    </row>
    <row r="621" spans="1:9" ht="14.25" x14ac:dyDescent="0.2">
      <c r="A621" s="304" t="s">
        <v>2461</v>
      </c>
      <c r="B621" s="323" t="s">
        <v>2524</v>
      </c>
      <c r="C621" s="300" t="s">
        <v>1798</v>
      </c>
      <c r="D621" s="326">
        <v>120</v>
      </c>
      <c r="E621" s="326">
        <v>50</v>
      </c>
      <c r="F621" s="326">
        <v>5</v>
      </c>
      <c r="G621" s="327"/>
      <c r="H621" s="308" t="s">
        <v>2666</v>
      </c>
      <c r="I621" s="326">
        <v>100</v>
      </c>
    </row>
    <row r="622" spans="1:9" ht="12.75" x14ac:dyDescent="0.2">
      <c r="A622" s="289" t="s">
        <v>2462</v>
      </c>
      <c r="B622" s="289" t="s">
        <v>933</v>
      </c>
      <c r="C622" s="289" t="s">
        <v>1798</v>
      </c>
      <c r="D622" s="331">
        <v>80</v>
      </c>
      <c r="E622" s="331">
        <v>90</v>
      </c>
      <c r="F622" s="331">
        <v>15</v>
      </c>
      <c r="G622" s="332"/>
      <c r="H622" s="289" t="s">
        <v>2956</v>
      </c>
      <c r="I622" s="331">
        <v>20</v>
      </c>
    </row>
    <row r="623" spans="1:9" ht="12.75" x14ac:dyDescent="0.2">
      <c r="D623" s="332"/>
      <c r="E623" s="332"/>
      <c r="F623" s="332"/>
      <c r="G623" s="332"/>
      <c r="I623" s="332"/>
    </row>
    <row r="624" spans="1:9" ht="12.75" x14ac:dyDescent="0.2">
      <c r="D624" s="332"/>
      <c r="E624" s="332"/>
      <c r="F624" s="332"/>
      <c r="G624" s="332"/>
      <c r="I624" s="332"/>
    </row>
    <row r="625" spans="4:9" ht="12.75" x14ac:dyDescent="0.2">
      <c r="D625" s="332"/>
      <c r="E625" s="332"/>
      <c r="F625" s="332"/>
      <c r="G625" s="332"/>
      <c r="I625" s="332"/>
    </row>
    <row r="626" spans="4:9" ht="12.75" x14ac:dyDescent="0.2">
      <c r="D626" s="332"/>
      <c r="E626" s="332"/>
      <c r="F626" s="332"/>
      <c r="G626" s="332"/>
      <c r="I626" s="332"/>
    </row>
    <row r="627" spans="4:9" ht="12.75" x14ac:dyDescent="0.2">
      <c r="D627" s="332"/>
      <c r="E627" s="332"/>
      <c r="F627" s="332"/>
      <c r="G627" s="332"/>
      <c r="I627" s="332"/>
    </row>
    <row r="628" spans="4:9" ht="12.75" x14ac:dyDescent="0.2">
      <c r="D628" s="332"/>
      <c r="E628" s="332"/>
      <c r="F628" s="332"/>
      <c r="G628" s="332"/>
      <c r="I628" s="332"/>
    </row>
    <row r="629" spans="4:9" ht="12.75" x14ac:dyDescent="0.2">
      <c r="D629" s="332"/>
      <c r="E629" s="332"/>
      <c r="F629" s="332"/>
      <c r="G629" s="332"/>
      <c r="I629" s="332"/>
    </row>
    <row r="630" spans="4:9" ht="12.75" x14ac:dyDescent="0.2">
      <c r="D630" s="332"/>
      <c r="E630" s="332"/>
      <c r="F630" s="332"/>
      <c r="G630" s="332"/>
      <c r="I630" s="332"/>
    </row>
    <row r="631" spans="4:9" ht="12.75" x14ac:dyDescent="0.2">
      <c r="D631" s="332"/>
      <c r="E631" s="332"/>
      <c r="F631" s="332"/>
      <c r="G631" s="332"/>
      <c r="I631" s="332"/>
    </row>
    <row r="632" spans="4:9" ht="12.75" x14ac:dyDescent="0.2">
      <c r="D632" s="332"/>
      <c r="E632" s="332"/>
      <c r="F632" s="332"/>
      <c r="G632" s="332"/>
      <c r="I632" s="332"/>
    </row>
    <row r="633" spans="4:9" ht="12.75" x14ac:dyDescent="0.2">
      <c r="D633" s="332"/>
      <c r="E633" s="332"/>
      <c r="F633" s="332"/>
      <c r="G633" s="332"/>
      <c r="I633" s="332"/>
    </row>
    <row r="634" spans="4:9" ht="12.75" x14ac:dyDescent="0.2">
      <c r="D634" s="332"/>
      <c r="E634" s="332"/>
      <c r="F634" s="332"/>
      <c r="G634" s="332"/>
      <c r="I634" s="332"/>
    </row>
    <row r="635" spans="4:9" ht="12.75" x14ac:dyDescent="0.2">
      <c r="D635" s="332"/>
      <c r="E635" s="332"/>
      <c r="F635" s="332"/>
      <c r="G635" s="332"/>
      <c r="I635" s="332"/>
    </row>
    <row r="636" spans="4:9" ht="12.75" x14ac:dyDescent="0.2">
      <c r="D636" s="332"/>
      <c r="E636" s="332"/>
      <c r="F636" s="332"/>
      <c r="G636" s="332"/>
      <c r="I636" s="332"/>
    </row>
    <row r="637" spans="4:9" ht="12.75" x14ac:dyDescent="0.2">
      <c r="D637" s="332"/>
      <c r="E637" s="332"/>
      <c r="F637" s="332"/>
      <c r="G637" s="332"/>
      <c r="I637" s="332"/>
    </row>
    <row r="638" spans="4:9" ht="12.75" x14ac:dyDescent="0.2">
      <c r="D638" s="332"/>
      <c r="E638" s="332"/>
      <c r="F638" s="332"/>
      <c r="G638" s="332"/>
      <c r="I638" s="332"/>
    </row>
    <row r="639" spans="4:9" ht="12.75" x14ac:dyDescent="0.2">
      <c r="D639" s="332"/>
      <c r="E639" s="332"/>
      <c r="F639" s="332"/>
      <c r="G639" s="332"/>
      <c r="I639" s="332"/>
    </row>
    <row r="640" spans="4:9" ht="12.75" x14ac:dyDescent="0.2">
      <c r="D640" s="332"/>
      <c r="E640" s="332"/>
      <c r="F640" s="332"/>
      <c r="G640" s="332"/>
      <c r="I640" s="332"/>
    </row>
    <row r="641" spans="4:9" ht="12.75" x14ac:dyDescent="0.2">
      <c r="D641" s="332"/>
      <c r="E641" s="332"/>
      <c r="F641" s="332"/>
      <c r="G641" s="332"/>
      <c r="I641" s="332"/>
    </row>
    <row r="642" spans="4:9" ht="12.75" x14ac:dyDescent="0.2">
      <c r="D642" s="332"/>
      <c r="E642" s="332"/>
      <c r="F642" s="332"/>
      <c r="G642" s="332"/>
      <c r="I642" s="332"/>
    </row>
    <row r="643" spans="4:9" ht="12.75" x14ac:dyDescent="0.2">
      <c r="D643" s="332"/>
      <c r="E643" s="332"/>
      <c r="F643" s="332"/>
      <c r="G643" s="332"/>
      <c r="I643" s="332"/>
    </row>
    <row r="644" spans="4:9" ht="12.75" x14ac:dyDescent="0.2">
      <c r="D644" s="332"/>
      <c r="E644" s="332"/>
      <c r="F644" s="332"/>
      <c r="G644" s="332"/>
      <c r="I644" s="332"/>
    </row>
    <row r="645" spans="4:9" ht="12.75" x14ac:dyDescent="0.2">
      <c r="D645" s="332"/>
      <c r="E645" s="332"/>
      <c r="F645" s="332"/>
      <c r="G645" s="332"/>
      <c r="I645" s="332"/>
    </row>
    <row r="646" spans="4:9" ht="12.75" x14ac:dyDescent="0.2">
      <c r="D646" s="332"/>
      <c r="E646" s="332"/>
      <c r="F646" s="332"/>
      <c r="G646" s="332"/>
      <c r="I646" s="332"/>
    </row>
    <row r="647" spans="4:9" ht="12.75" x14ac:dyDescent="0.2">
      <c r="D647" s="332"/>
      <c r="E647" s="332"/>
      <c r="F647" s="332"/>
      <c r="G647" s="332"/>
      <c r="I647" s="332"/>
    </row>
    <row r="648" spans="4:9" ht="12.75" x14ac:dyDescent="0.2">
      <c r="D648" s="332"/>
      <c r="E648" s="332"/>
      <c r="F648" s="332"/>
      <c r="G648" s="332"/>
      <c r="I648" s="332"/>
    </row>
    <row r="649" spans="4:9" ht="12.75" x14ac:dyDescent="0.2">
      <c r="D649" s="332"/>
      <c r="E649" s="332"/>
      <c r="F649" s="332"/>
      <c r="G649" s="332"/>
      <c r="I649" s="332"/>
    </row>
    <row r="650" spans="4:9" ht="12.75" x14ac:dyDescent="0.2">
      <c r="D650" s="332"/>
      <c r="E650" s="332"/>
      <c r="F650" s="332"/>
      <c r="G650" s="332"/>
      <c r="I650" s="332"/>
    </row>
    <row r="651" spans="4:9" ht="12.75" x14ac:dyDescent="0.2">
      <c r="D651" s="332"/>
      <c r="E651" s="332"/>
      <c r="F651" s="332"/>
      <c r="G651" s="332"/>
      <c r="I651" s="332"/>
    </row>
    <row r="652" spans="4:9" ht="12.75" x14ac:dyDescent="0.2">
      <c r="D652" s="332"/>
      <c r="E652" s="332"/>
      <c r="F652" s="332"/>
      <c r="G652" s="332"/>
      <c r="I652" s="332"/>
    </row>
    <row r="653" spans="4:9" ht="12.75" x14ac:dyDescent="0.2">
      <c r="D653" s="332"/>
      <c r="E653" s="332"/>
      <c r="F653" s="332"/>
      <c r="G653" s="332"/>
      <c r="I653" s="332"/>
    </row>
    <row r="654" spans="4:9" ht="12.75" x14ac:dyDescent="0.2">
      <c r="D654" s="332"/>
      <c r="E654" s="332"/>
      <c r="F654" s="332"/>
      <c r="G654" s="332"/>
      <c r="I654" s="332"/>
    </row>
    <row r="655" spans="4:9" ht="12.75" x14ac:dyDescent="0.2">
      <c r="D655" s="332"/>
      <c r="E655" s="332"/>
      <c r="F655" s="332"/>
      <c r="G655" s="332"/>
      <c r="I655" s="332"/>
    </row>
    <row r="656" spans="4:9" ht="12.75" x14ac:dyDescent="0.2">
      <c r="D656" s="332"/>
      <c r="E656" s="332"/>
      <c r="F656" s="332"/>
      <c r="G656" s="332"/>
      <c r="I656" s="332"/>
    </row>
    <row r="657" spans="4:9" ht="12.75" x14ac:dyDescent="0.2">
      <c r="D657" s="332"/>
      <c r="E657" s="332"/>
      <c r="F657" s="332"/>
      <c r="G657" s="332"/>
      <c r="I657" s="332"/>
    </row>
    <row r="658" spans="4:9" ht="12.75" x14ac:dyDescent="0.2">
      <c r="D658" s="332"/>
      <c r="E658" s="332"/>
      <c r="F658" s="332"/>
      <c r="G658" s="332"/>
      <c r="I658" s="332"/>
    </row>
    <row r="659" spans="4:9" ht="12.75" x14ac:dyDescent="0.2">
      <c r="D659" s="332"/>
      <c r="E659" s="332"/>
      <c r="F659" s="332"/>
      <c r="G659" s="332"/>
      <c r="I659" s="332"/>
    </row>
    <row r="660" spans="4:9" ht="12.75" x14ac:dyDescent="0.2">
      <c r="D660" s="332"/>
      <c r="E660" s="332"/>
      <c r="F660" s="332"/>
      <c r="G660" s="332"/>
      <c r="I660" s="332"/>
    </row>
    <row r="661" spans="4:9" ht="12.75" x14ac:dyDescent="0.2">
      <c r="D661" s="332"/>
      <c r="E661" s="332"/>
      <c r="F661" s="332"/>
      <c r="G661" s="332"/>
      <c r="I661" s="332"/>
    </row>
    <row r="662" spans="4:9" ht="12.75" x14ac:dyDescent="0.2">
      <c r="D662" s="332"/>
      <c r="E662" s="332"/>
      <c r="F662" s="332"/>
      <c r="G662" s="332"/>
      <c r="I662" s="332"/>
    </row>
    <row r="663" spans="4:9" ht="12.75" x14ac:dyDescent="0.2">
      <c r="D663" s="332"/>
      <c r="E663" s="332"/>
      <c r="F663" s="332"/>
      <c r="G663" s="332"/>
      <c r="I663" s="332"/>
    </row>
    <row r="664" spans="4:9" ht="12.75" x14ac:dyDescent="0.2">
      <c r="D664" s="332"/>
      <c r="E664" s="332"/>
      <c r="F664" s="332"/>
      <c r="G664" s="332"/>
      <c r="I664" s="332"/>
    </row>
    <row r="665" spans="4:9" ht="12.75" x14ac:dyDescent="0.2">
      <c r="D665" s="332"/>
      <c r="E665" s="332"/>
      <c r="F665" s="332"/>
      <c r="G665" s="332"/>
      <c r="I665" s="332"/>
    </row>
    <row r="666" spans="4:9" ht="12.75" x14ac:dyDescent="0.2">
      <c r="D666" s="332"/>
      <c r="E666" s="332"/>
      <c r="F666" s="332"/>
      <c r="G666" s="332"/>
      <c r="I666" s="332"/>
    </row>
    <row r="667" spans="4:9" ht="12.75" x14ac:dyDescent="0.2">
      <c r="D667" s="332"/>
      <c r="E667" s="332"/>
      <c r="F667" s="332"/>
      <c r="G667" s="332"/>
      <c r="I667" s="332"/>
    </row>
    <row r="668" spans="4:9" ht="12.75" x14ac:dyDescent="0.2">
      <c r="D668" s="332"/>
      <c r="E668" s="332"/>
      <c r="F668" s="332"/>
      <c r="G668" s="332"/>
      <c r="I668" s="332"/>
    </row>
    <row r="669" spans="4:9" ht="12.75" x14ac:dyDescent="0.2">
      <c r="D669" s="332"/>
      <c r="E669" s="332"/>
      <c r="F669" s="332"/>
      <c r="G669" s="332"/>
      <c r="I669" s="332"/>
    </row>
    <row r="670" spans="4:9" ht="12.75" x14ac:dyDescent="0.2">
      <c r="D670" s="332"/>
      <c r="E670" s="332"/>
      <c r="F670" s="332"/>
      <c r="G670" s="332"/>
      <c r="I670" s="332"/>
    </row>
    <row r="671" spans="4:9" ht="12.75" x14ac:dyDescent="0.2">
      <c r="D671" s="332"/>
      <c r="E671" s="332"/>
      <c r="F671" s="332"/>
      <c r="G671" s="332"/>
      <c r="I671" s="332"/>
    </row>
    <row r="672" spans="4:9" ht="12.75" x14ac:dyDescent="0.2">
      <c r="D672" s="332"/>
      <c r="E672" s="332"/>
      <c r="F672" s="332"/>
      <c r="G672" s="332"/>
      <c r="I672" s="332"/>
    </row>
    <row r="673" spans="4:9" ht="12.75" x14ac:dyDescent="0.2">
      <c r="D673" s="332"/>
      <c r="E673" s="332"/>
      <c r="F673" s="332"/>
      <c r="G673" s="332"/>
      <c r="I673" s="332"/>
    </row>
    <row r="674" spans="4:9" ht="12.75" x14ac:dyDescent="0.2">
      <c r="D674" s="332"/>
      <c r="E674" s="332"/>
      <c r="F674" s="332"/>
      <c r="G674" s="332"/>
      <c r="I674" s="332"/>
    </row>
    <row r="675" spans="4:9" ht="12.75" x14ac:dyDescent="0.2">
      <c r="D675" s="332"/>
      <c r="E675" s="332"/>
      <c r="F675" s="332"/>
      <c r="G675" s="332"/>
      <c r="I675" s="332"/>
    </row>
    <row r="676" spans="4:9" ht="12.75" x14ac:dyDescent="0.2">
      <c r="D676" s="332"/>
      <c r="E676" s="332"/>
      <c r="F676" s="332"/>
      <c r="G676" s="332"/>
      <c r="I676" s="332"/>
    </row>
    <row r="677" spans="4:9" ht="12.75" x14ac:dyDescent="0.2">
      <c r="D677" s="332"/>
      <c r="E677" s="332"/>
      <c r="F677" s="332"/>
      <c r="G677" s="332"/>
      <c r="I677" s="332"/>
    </row>
    <row r="678" spans="4:9" ht="12.75" x14ac:dyDescent="0.2">
      <c r="D678" s="332"/>
      <c r="E678" s="332"/>
      <c r="F678" s="332"/>
      <c r="G678" s="332"/>
      <c r="I678" s="332"/>
    </row>
    <row r="679" spans="4:9" ht="12.75" x14ac:dyDescent="0.2">
      <c r="D679" s="332"/>
      <c r="E679" s="332"/>
      <c r="F679" s="332"/>
      <c r="G679" s="332"/>
      <c r="I679" s="332"/>
    </row>
    <row r="680" spans="4:9" ht="12.75" x14ac:dyDescent="0.2">
      <c r="D680" s="332"/>
      <c r="E680" s="332"/>
      <c r="F680" s="332"/>
      <c r="G680" s="332"/>
      <c r="I680" s="332"/>
    </row>
    <row r="681" spans="4:9" ht="12.75" x14ac:dyDescent="0.2">
      <c r="D681" s="332"/>
      <c r="E681" s="332"/>
      <c r="F681" s="332"/>
      <c r="G681" s="332"/>
      <c r="I681" s="332"/>
    </row>
    <row r="682" spans="4:9" ht="12.75" x14ac:dyDescent="0.2">
      <c r="D682" s="332"/>
      <c r="E682" s="332"/>
      <c r="F682" s="332"/>
      <c r="G682" s="332"/>
      <c r="I682" s="332"/>
    </row>
    <row r="683" spans="4:9" ht="12.75" x14ac:dyDescent="0.2">
      <c r="D683" s="332"/>
      <c r="E683" s="332"/>
      <c r="F683" s="332"/>
      <c r="G683" s="332"/>
      <c r="I683" s="332"/>
    </row>
    <row r="684" spans="4:9" ht="12.75" x14ac:dyDescent="0.2">
      <c r="D684" s="332"/>
      <c r="E684" s="332"/>
      <c r="F684" s="332"/>
      <c r="G684" s="332"/>
      <c r="I684" s="332"/>
    </row>
    <row r="685" spans="4:9" ht="12.75" x14ac:dyDescent="0.2">
      <c r="D685" s="332"/>
      <c r="E685" s="332"/>
      <c r="F685" s="332"/>
      <c r="G685" s="332"/>
      <c r="I685" s="332"/>
    </row>
    <row r="686" spans="4:9" ht="12.75" x14ac:dyDescent="0.2">
      <c r="D686" s="332"/>
      <c r="E686" s="332"/>
      <c r="F686" s="332"/>
      <c r="G686" s="332"/>
      <c r="I686" s="332"/>
    </row>
    <row r="687" spans="4:9" ht="12.75" x14ac:dyDescent="0.2">
      <c r="D687" s="332"/>
      <c r="E687" s="332"/>
      <c r="F687" s="332"/>
      <c r="G687" s="332"/>
      <c r="I687" s="332"/>
    </row>
    <row r="688" spans="4:9" ht="12.75" x14ac:dyDescent="0.2">
      <c r="D688" s="332"/>
      <c r="E688" s="332"/>
      <c r="F688" s="332"/>
      <c r="G688" s="332"/>
      <c r="I688" s="332"/>
    </row>
    <row r="689" spans="4:9" ht="12.75" x14ac:dyDescent="0.2">
      <c r="D689" s="332"/>
      <c r="E689" s="332"/>
      <c r="F689" s="332"/>
      <c r="G689" s="332"/>
      <c r="I689" s="332"/>
    </row>
    <row r="690" spans="4:9" ht="12.75" x14ac:dyDescent="0.2">
      <c r="D690" s="332"/>
      <c r="E690" s="332"/>
      <c r="F690" s="332"/>
      <c r="G690" s="332"/>
      <c r="I690" s="332"/>
    </row>
    <row r="691" spans="4:9" ht="12.75" x14ac:dyDescent="0.2">
      <c r="D691" s="332"/>
      <c r="E691" s="332"/>
      <c r="F691" s="332"/>
      <c r="G691" s="332"/>
      <c r="I691" s="332"/>
    </row>
    <row r="692" spans="4:9" ht="12.75" x14ac:dyDescent="0.2">
      <c r="D692" s="332"/>
      <c r="E692" s="332"/>
      <c r="F692" s="332"/>
      <c r="G692" s="332"/>
      <c r="I692" s="332"/>
    </row>
    <row r="693" spans="4:9" ht="12.75" x14ac:dyDescent="0.2">
      <c r="D693" s="332"/>
      <c r="E693" s="332"/>
      <c r="F693" s="332"/>
      <c r="G693" s="332"/>
      <c r="I693" s="332"/>
    </row>
    <row r="694" spans="4:9" ht="12.75" x14ac:dyDescent="0.2">
      <c r="D694" s="332"/>
      <c r="E694" s="332"/>
      <c r="F694" s="332"/>
      <c r="G694" s="332"/>
      <c r="I694" s="332"/>
    </row>
    <row r="695" spans="4:9" ht="12.75" x14ac:dyDescent="0.2">
      <c r="D695" s="332"/>
      <c r="E695" s="332"/>
      <c r="F695" s="332"/>
      <c r="G695" s="332"/>
      <c r="I695" s="332"/>
    </row>
    <row r="696" spans="4:9" ht="12.75" x14ac:dyDescent="0.2">
      <c r="D696" s="332"/>
      <c r="E696" s="332"/>
      <c r="F696" s="332"/>
      <c r="G696" s="332"/>
      <c r="I696" s="332"/>
    </row>
    <row r="697" spans="4:9" ht="12.75" x14ac:dyDescent="0.2">
      <c r="D697" s="332"/>
      <c r="E697" s="332"/>
      <c r="F697" s="332"/>
      <c r="G697" s="332"/>
      <c r="I697" s="332"/>
    </row>
    <row r="698" spans="4:9" ht="12.75" x14ac:dyDescent="0.2">
      <c r="D698" s="332"/>
      <c r="E698" s="332"/>
      <c r="F698" s="332"/>
      <c r="G698" s="332"/>
      <c r="I698" s="332"/>
    </row>
    <row r="699" spans="4:9" ht="12.75" x14ac:dyDescent="0.2">
      <c r="D699" s="332"/>
      <c r="E699" s="332"/>
      <c r="F699" s="332"/>
      <c r="G699" s="332"/>
      <c r="I699" s="332"/>
    </row>
    <row r="700" spans="4:9" ht="12.75" x14ac:dyDescent="0.2">
      <c r="D700" s="332"/>
      <c r="E700" s="332"/>
      <c r="F700" s="332"/>
      <c r="G700" s="332"/>
      <c r="I700" s="332"/>
    </row>
    <row r="701" spans="4:9" ht="12.75" x14ac:dyDescent="0.2">
      <c r="D701" s="332"/>
      <c r="E701" s="332"/>
      <c r="F701" s="332"/>
      <c r="G701" s="332"/>
      <c r="I701" s="332"/>
    </row>
    <row r="702" spans="4:9" ht="12.75" x14ac:dyDescent="0.2">
      <c r="D702" s="332"/>
      <c r="E702" s="332"/>
      <c r="F702" s="332"/>
      <c r="G702" s="332"/>
      <c r="I702" s="332"/>
    </row>
    <row r="703" spans="4:9" ht="12.75" x14ac:dyDescent="0.2">
      <c r="D703" s="332"/>
      <c r="E703" s="332"/>
      <c r="F703" s="332"/>
      <c r="G703" s="332"/>
      <c r="I703" s="332"/>
    </row>
    <row r="704" spans="4:9" ht="12.75" x14ac:dyDescent="0.2">
      <c r="D704" s="332"/>
      <c r="E704" s="332"/>
      <c r="F704" s="332"/>
      <c r="G704" s="332"/>
      <c r="I704" s="332"/>
    </row>
    <row r="705" spans="4:9" ht="12.75" x14ac:dyDescent="0.2">
      <c r="D705" s="332"/>
      <c r="E705" s="332"/>
      <c r="F705" s="332"/>
      <c r="G705" s="332"/>
      <c r="I705" s="332"/>
    </row>
    <row r="706" spans="4:9" ht="12.75" x14ac:dyDescent="0.2">
      <c r="D706" s="332"/>
      <c r="E706" s="332"/>
      <c r="F706" s="332"/>
      <c r="G706" s="332"/>
      <c r="I706" s="332"/>
    </row>
    <row r="707" spans="4:9" ht="12.75" x14ac:dyDescent="0.2">
      <c r="D707" s="332"/>
      <c r="E707" s="332"/>
      <c r="F707" s="332"/>
      <c r="G707" s="332"/>
      <c r="I707" s="332"/>
    </row>
    <row r="708" spans="4:9" ht="12.75" x14ac:dyDescent="0.2">
      <c r="D708" s="332"/>
      <c r="E708" s="332"/>
      <c r="F708" s="332"/>
      <c r="G708" s="332"/>
      <c r="I708" s="332"/>
    </row>
    <row r="709" spans="4:9" ht="12.75" x14ac:dyDescent="0.2">
      <c r="D709" s="332"/>
      <c r="E709" s="332"/>
      <c r="F709" s="332"/>
      <c r="G709" s="332"/>
      <c r="I709" s="332"/>
    </row>
    <row r="710" spans="4:9" ht="12.75" x14ac:dyDescent="0.2">
      <c r="D710" s="332"/>
      <c r="E710" s="332"/>
      <c r="F710" s="332"/>
      <c r="G710" s="332"/>
      <c r="I710" s="332"/>
    </row>
    <row r="711" spans="4:9" ht="12.75" x14ac:dyDescent="0.2">
      <c r="D711" s="332"/>
      <c r="E711" s="332"/>
      <c r="F711" s="332"/>
      <c r="G711" s="332"/>
      <c r="I711" s="332"/>
    </row>
    <row r="712" spans="4:9" ht="12.75" x14ac:dyDescent="0.2">
      <c r="D712" s="332"/>
      <c r="E712" s="332"/>
      <c r="F712" s="332"/>
      <c r="G712" s="332"/>
      <c r="I712" s="332"/>
    </row>
    <row r="713" spans="4:9" ht="12.75" x14ac:dyDescent="0.2">
      <c r="D713" s="332"/>
      <c r="E713" s="332"/>
      <c r="F713" s="332"/>
      <c r="G713" s="332"/>
      <c r="I713" s="332"/>
    </row>
    <row r="714" spans="4:9" ht="12.75" x14ac:dyDescent="0.2">
      <c r="D714" s="332"/>
      <c r="E714" s="332"/>
      <c r="F714" s="332"/>
      <c r="G714" s="332"/>
      <c r="I714" s="332"/>
    </row>
    <row r="715" spans="4:9" ht="12.75" x14ac:dyDescent="0.2">
      <c r="D715" s="332"/>
      <c r="E715" s="332"/>
      <c r="F715" s="332"/>
      <c r="G715" s="332"/>
      <c r="I715" s="332"/>
    </row>
    <row r="716" spans="4:9" ht="12.75" x14ac:dyDescent="0.2">
      <c r="D716" s="332"/>
      <c r="E716" s="332"/>
      <c r="F716" s="332"/>
      <c r="G716" s="332"/>
      <c r="I716" s="332"/>
    </row>
    <row r="717" spans="4:9" ht="12.75" x14ac:dyDescent="0.2">
      <c r="D717" s="332"/>
      <c r="E717" s="332"/>
      <c r="F717" s="332"/>
      <c r="G717" s="332"/>
      <c r="I717" s="332"/>
    </row>
    <row r="718" spans="4:9" ht="12.75" x14ac:dyDescent="0.2">
      <c r="D718" s="332"/>
      <c r="E718" s="332"/>
      <c r="F718" s="332"/>
      <c r="G718" s="332"/>
      <c r="I718" s="332"/>
    </row>
    <row r="719" spans="4:9" ht="12.75" x14ac:dyDescent="0.2">
      <c r="D719" s="332"/>
      <c r="E719" s="332"/>
      <c r="F719" s="332"/>
      <c r="G719" s="332"/>
      <c r="I719" s="332"/>
    </row>
    <row r="720" spans="4:9" ht="12.75" x14ac:dyDescent="0.2">
      <c r="D720" s="332"/>
      <c r="E720" s="332"/>
      <c r="F720" s="332"/>
      <c r="G720" s="332"/>
      <c r="I720" s="332"/>
    </row>
    <row r="721" spans="4:9" ht="12.75" x14ac:dyDescent="0.2">
      <c r="D721" s="332"/>
      <c r="E721" s="332"/>
      <c r="F721" s="332"/>
      <c r="G721" s="332"/>
      <c r="I721" s="332"/>
    </row>
    <row r="722" spans="4:9" ht="12.75" x14ac:dyDescent="0.2">
      <c r="D722" s="332"/>
      <c r="E722" s="332"/>
      <c r="F722" s="332"/>
      <c r="G722" s="332"/>
      <c r="I722" s="332"/>
    </row>
    <row r="723" spans="4:9" ht="12.75" x14ac:dyDescent="0.2">
      <c r="D723" s="332"/>
      <c r="E723" s="332"/>
      <c r="F723" s="332"/>
      <c r="G723" s="332"/>
      <c r="I723" s="332"/>
    </row>
    <row r="724" spans="4:9" ht="12.75" x14ac:dyDescent="0.2">
      <c r="D724" s="332"/>
      <c r="E724" s="332"/>
      <c r="F724" s="332"/>
      <c r="G724" s="332"/>
      <c r="I724" s="332"/>
    </row>
    <row r="725" spans="4:9" ht="12.75" x14ac:dyDescent="0.2">
      <c r="D725" s="332"/>
      <c r="E725" s="332"/>
      <c r="F725" s="332"/>
      <c r="G725" s="332"/>
      <c r="I725" s="332"/>
    </row>
    <row r="726" spans="4:9" ht="12.75" x14ac:dyDescent="0.2">
      <c r="D726" s="332"/>
      <c r="E726" s="332"/>
      <c r="F726" s="332"/>
      <c r="G726" s="332"/>
      <c r="I726" s="332"/>
    </row>
    <row r="727" spans="4:9" ht="12.75" x14ac:dyDescent="0.2">
      <c r="D727" s="332"/>
      <c r="E727" s="332"/>
      <c r="F727" s="332"/>
      <c r="G727" s="332"/>
      <c r="I727" s="332"/>
    </row>
    <row r="728" spans="4:9" ht="12.75" x14ac:dyDescent="0.2">
      <c r="D728" s="332"/>
      <c r="E728" s="332"/>
      <c r="F728" s="332"/>
      <c r="G728" s="332"/>
      <c r="I728" s="332"/>
    </row>
    <row r="729" spans="4:9" ht="12.75" x14ac:dyDescent="0.2">
      <c r="D729" s="332"/>
      <c r="E729" s="332"/>
      <c r="F729" s="332"/>
      <c r="G729" s="332"/>
      <c r="I729" s="332"/>
    </row>
    <row r="730" spans="4:9" ht="12.75" x14ac:dyDescent="0.2">
      <c r="D730" s="332"/>
      <c r="E730" s="332"/>
      <c r="F730" s="332"/>
      <c r="G730" s="332"/>
      <c r="I730" s="332"/>
    </row>
    <row r="731" spans="4:9" ht="12.75" x14ac:dyDescent="0.2">
      <c r="D731" s="332"/>
      <c r="E731" s="332"/>
      <c r="F731" s="332"/>
      <c r="G731" s="332"/>
      <c r="I731" s="332"/>
    </row>
    <row r="732" spans="4:9" ht="12.75" x14ac:dyDescent="0.2">
      <c r="D732" s="332"/>
      <c r="E732" s="332"/>
      <c r="F732" s="332"/>
      <c r="G732" s="332"/>
      <c r="I732" s="332"/>
    </row>
    <row r="733" spans="4:9" ht="12.75" x14ac:dyDescent="0.2">
      <c r="D733" s="332"/>
      <c r="E733" s="332"/>
      <c r="F733" s="332"/>
      <c r="G733" s="332"/>
      <c r="I733" s="332"/>
    </row>
    <row r="734" spans="4:9" ht="12.75" x14ac:dyDescent="0.2">
      <c r="D734" s="332"/>
      <c r="E734" s="332"/>
      <c r="F734" s="332"/>
      <c r="G734" s="332"/>
      <c r="I734" s="332"/>
    </row>
    <row r="735" spans="4:9" ht="12.75" x14ac:dyDescent="0.2">
      <c r="D735" s="332"/>
      <c r="E735" s="332"/>
      <c r="F735" s="332"/>
      <c r="G735" s="332"/>
      <c r="I735" s="332"/>
    </row>
    <row r="736" spans="4:9" ht="12.75" x14ac:dyDescent="0.2">
      <c r="D736" s="332"/>
      <c r="E736" s="332"/>
      <c r="F736" s="332"/>
      <c r="G736" s="332"/>
      <c r="I736" s="332"/>
    </row>
    <row r="737" spans="4:9" ht="12.75" x14ac:dyDescent="0.2">
      <c r="D737" s="332"/>
      <c r="E737" s="332"/>
      <c r="F737" s="332"/>
      <c r="G737" s="332"/>
      <c r="I737" s="332"/>
    </row>
    <row r="738" spans="4:9" ht="12.75" x14ac:dyDescent="0.2">
      <c r="D738" s="332"/>
      <c r="E738" s="332"/>
      <c r="F738" s="332"/>
      <c r="G738" s="332"/>
      <c r="I738" s="332"/>
    </row>
    <row r="739" spans="4:9" ht="12.75" x14ac:dyDescent="0.2">
      <c r="D739" s="332"/>
      <c r="E739" s="332"/>
      <c r="F739" s="332"/>
      <c r="G739" s="332"/>
      <c r="I739" s="332"/>
    </row>
    <row r="740" spans="4:9" ht="12.75" x14ac:dyDescent="0.2">
      <c r="D740" s="332"/>
      <c r="E740" s="332"/>
      <c r="F740" s="332"/>
      <c r="G740" s="332"/>
      <c r="I740" s="332"/>
    </row>
    <row r="741" spans="4:9" ht="12.75" x14ac:dyDescent="0.2">
      <c r="D741" s="332"/>
      <c r="E741" s="332"/>
      <c r="F741" s="332"/>
      <c r="G741" s="332"/>
      <c r="I741" s="332"/>
    </row>
    <row r="742" spans="4:9" ht="12.75" x14ac:dyDescent="0.2">
      <c r="D742" s="332"/>
      <c r="E742" s="332"/>
      <c r="F742" s="332"/>
      <c r="G742" s="332"/>
      <c r="I742" s="332"/>
    </row>
    <row r="743" spans="4:9" ht="12.75" x14ac:dyDescent="0.2">
      <c r="D743" s="332"/>
      <c r="E743" s="332"/>
      <c r="F743" s="332"/>
      <c r="G743" s="332"/>
      <c r="I743" s="332"/>
    </row>
    <row r="744" spans="4:9" ht="12.75" x14ac:dyDescent="0.2">
      <c r="D744" s="332"/>
      <c r="E744" s="332"/>
      <c r="F744" s="332"/>
      <c r="G744" s="332"/>
      <c r="I744" s="332"/>
    </row>
    <row r="745" spans="4:9" ht="12.75" x14ac:dyDescent="0.2">
      <c r="D745" s="332"/>
      <c r="E745" s="332"/>
      <c r="F745" s="332"/>
      <c r="G745" s="332"/>
      <c r="I745" s="332"/>
    </row>
    <row r="746" spans="4:9" ht="12.75" x14ac:dyDescent="0.2">
      <c r="D746" s="332"/>
      <c r="E746" s="332"/>
      <c r="F746" s="332"/>
      <c r="G746" s="332"/>
      <c r="I746" s="332"/>
    </row>
    <row r="747" spans="4:9" ht="12.75" x14ac:dyDescent="0.2">
      <c r="D747" s="332"/>
      <c r="E747" s="332"/>
      <c r="F747" s="332"/>
      <c r="G747" s="332"/>
      <c r="I747" s="332"/>
    </row>
    <row r="748" spans="4:9" ht="12.75" x14ac:dyDescent="0.2">
      <c r="D748" s="332"/>
      <c r="E748" s="332"/>
      <c r="F748" s="332"/>
      <c r="G748" s="332"/>
      <c r="I748" s="332"/>
    </row>
    <row r="749" spans="4:9" ht="12.75" x14ac:dyDescent="0.2">
      <c r="D749" s="332"/>
      <c r="E749" s="332"/>
      <c r="F749" s="332"/>
      <c r="G749" s="332"/>
      <c r="I749" s="332"/>
    </row>
    <row r="750" spans="4:9" ht="12.75" x14ac:dyDescent="0.2">
      <c r="D750" s="332"/>
      <c r="E750" s="332"/>
      <c r="F750" s="332"/>
      <c r="G750" s="332"/>
      <c r="I750" s="332"/>
    </row>
    <row r="751" spans="4:9" ht="12.75" x14ac:dyDescent="0.2">
      <c r="D751" s="332"/>
      <c r="E751" s="332"/>
      <c r="F751" s="332"/>
      <c r="G751" s="332"/>
      <c r="I751" s="332"/>
    </row>
    <row r="752" spans="4:9" ht="12.75" x14ac:dyDescent="0.2">
      <c r="D752" s="332"/>
      <c r="E752" s="332"/>
      <c r="F752" s="332"/>
      <c r="G752" s="332"/>
      <c r="I752" s="332"/>
    </row>
    <row r="753" spans="4:9" ht="12.75" x14ac:dyDescent="0.2">
      <c r="D753" s="332"/>
      <c r="E753" s="332"/>
      <c r="F753" s="332"/>
      <c r="G753" s="332"/>
      <c r="I753" s="332"/>
    </row>
    <row r="754" spans="4:9" ht="12.75" x14ac:dyDescent="0.2">
      <c r="D754" s="332"/>
      <c r="E754" s="332"/>
      <c r="F754" s="332"/>
      <c r="G754" s="332"/>
      <c r="I754" s="332"/>
    </row>
    <row r="755" spans="4:9" ht="12.75" x14ac:dyDescent="0.2">
      <c r="D755" s="332"/>
      <c r="E755" s="332"/>
      <c r="F755" s="332"/>
      <c r="G755" s="332"/>
      <c r="I755" s="332"/>
    </row>
    <row r="756" spans="4:9" ht="12.75" x14ac:dyDescent="0.2">
      <c r="D756" s="332"/>
      <c r="E756" s="332"/>
      <c r="F756" s="332"/>
      <c r="G756" s="332"/>
      <c r="I756" s="332"/>
    </row>
    <row r="757" spans="4:9" ht="12.75" x14ac:dyDescent="0.2">
      <c r="D757" s="332"/>
      <c r="E757" s="332"/>
      <c r="F757" s="332"/>
      <c r="G757" s="332"/>
      <c r="I757" s="332"/>
    </row>
    <row r="758" spans="4:9" ht="12.75" x14ac:dyDescent="0.2">
      <c r="D758" s="332"/>
      <c r="E758" s="332"/>
      <c r="F758" s="332"/>
      <c r="G758" s="332"/>
      <c r="I758" s="332"/>
    </row>
    <row r="759" spans="4:9" ht="12.75" x14ac:dyDescent="0.2">
      <c r="D759" s="332"/>
      <c r="E759" s="332"/>
      <c r="F759" s="332"/>
      <c r="G759" s="332"/>
      <c r="I759" s="332"/>
    </row>
    <row r="760" spans="4:9" ht="12.75" x14ac:dyDescent="0.2">
      <c r="D760" s="332"/>
      <c r="E760" s="332"/>
      <c r="F760" s="332"/>
      <c r="G760" s="332"/>
      <c r="I760" s="332"/>
    </row>
    <row r="761" spans="4:9" ht="12.75" x14ac:dyDescent="0.2">
      <c r="D761" s="332"/>
      <c r="E761" s="332"/>
      <c r="F761" s="332"/>
      <c r="G761" s="332"/>
      <c r="I761" s="332"/>
    </row>
    <row r="762" spans="4:9" ht="12.75" x14ac:dyDescent="0.2">
      <c r="D762" s="332"/>
      <c r="E762" s="332"/>
      <c r="F762" s="332"/>
      <c r="G762" s="332"/>
      <c r="I762" s="332"/>
    </row>
    <row r="763" spans="4:9" ht="12.75" x14ac:dyDescent="0.2">
      <c r="D763" s="332"/>
      <c r="E763" s="332"/>
      <c r="F763" s="332"/>
      <c r="G763" s="332"/>
      <c r="I763" s="332"/>
    </row>
    <row r="764" spans="4:9" ht="12.75" x14ac:dyDescent="0.2">
      <c r="D764" s="332"/>
      <c r="E764" s="332"/>
      <c r="F764" s="332"/>
      <c r="G764" s="332"/>
      <c r="I764" s="332"/>
    </row>
    <row r="765" spans="4:9" ht="12.75" x14ac:dyDescent="0.2">
      <c r="D765" s="332"/>
      <c r="E765" s="332"/>
      <c r="F765" s="332"/>
      <c r="G765" s="332"/>
      <c r="I765" s="332"/>
    </row>
    <row r="766" spans="4:9" ht="12.75" x14ac:dyDescent="0.2">
      <c r="D766" s="332"/>
      <c r="E766" s="332"/>
      <c r="F766" s="332"/>
      <c r="G766" s="332"/>
      <c r="I766" s="332"/>
    </row>
    <row r="767" spans="4:9" ht="12.75" x14ac:dyDescent="0.2">
      <c r="D767" s="332"/>
      <c r="E767" s="332"/>
      <c r="F767" s="332"/>
      <c r="G767" s="332"/>
      <c r="I767" s="332"/>
    </row>
    <row r="768" spans="4:9" ht="12.75" x14ac:dyDescent="0.2">
      <c r="D768" s="332"/>
      <c r="E768" s="332"/>
      <c r="F768" s="332"/>
      <c r="G768" s="332"/>
      <c r="I768" s="332"/>
    </row>
    <row r="769" spans="4:9" ht="12.75" x14ac:dyDescent="0.2">
      <c r="D769" s="332"/>
      <c r="E769" s="332"/>
      <c r="F769" s="332"/>
      <c r="G769" s="332"/>
      <c r="I769" s="332"/>
    </row>
    <row r="770" spans="4:9" ht="12.75" x14ac:dyDescent="0.2">
      <c r="D770" s="332"/>
      <c r="E770" s="332"/>
      <c r="F770" s="332"/>
      <c r="G770" s="332"/>
      <c r="I770" s="332"/>
    </row>
    <row r="771" spans="4:9" ht="12.75" x14ac:dyDescent="0.2">
      <c r="D771" s="332"/>
      <c r="E771" s="332"/>
      <c r="F771" s="332"/>
      <c r="G771" s="332"/>
      <c r="I771" s="332"/>
    </row>
    <row r="772" spans="4:9" ht="12.75" x14ac:dyDescent="0.2">
      <c r="D772" s="332"/>
      <c r="E772" s="332"/>
      <c r="F772" s="332"/>
      <c r="G772" s="332"/>
      <c r="I772" s="332"/>
    </row>
    <row r="773" spans="4:9" ht="12.75" x14ac:dyDescent="0.2">
      <c r="D773" s="332"/>
      <c r="E773" s="332"/>
      <c r="F773" s="332"/>
      <c r="G773" s="332"/>
      <c r="I773" s="332"/>
    </row>
    <row r="774" spans="4:9" ht="12.75" x14ac:dyDescent="0.2">
      <c r="D774" s="332"/>
      <c r="E774" s="332"/>
      <c r="F774" s="332"/>
      <c r="G774" s="332"/>
      <c r="I774" s="332"/>
    </row>
    <row r="775" spans="4:9" ht="12.75" x14ac:dyDescent="0.2">
      <c r="D775" s="332"/>
      <c r="E775" s="332"/>
      <c r="F775" s="332"/>
      <c r="G775" s="332"/>
      <c r="I775" s="332"/>
    </row>
    <row r="776" spans="4:9" ht="12.75" x14ac:dyDescent="0.2">
      <c r="D776" s="332"/>
      <c r="E776" s="332"/>
      <c r="F776" s="332"/>
      <c r="G776" s="332"/>
      <c r="I776" s="332"/>
    </row>
    <row r="777" spans="4:9" ht="12.75" x14ac:dyDescent="0.2">
      <c r="D777" s="332"/>
      <c r="E777" s="332"/>
      <c r="F777" s="332"/>
      <c r="G777" s="332"/>
      <c r="I777" s="332"/>
    </row>
    <row r="778" spans="4:9" ht="12.75" x14ac:dyDescent="0.2">
      <c r="D778" s="332"/>
      <c r="E778" s="332"/>
      <c r="F778" s="332"/>
      <c r="G778" s="332"/>
      <c r="I778" s="332"/>
    </row>
    <row r="779" spans="4:9" ht="12.75" x14ac:dyDescent="0.2">
      <c r="D779" s="332"/>
      <c r="E779" s="332"/>
      <c r="F779" s="332"/>
      <c r="G779" s="332"/>
      <c r="I779" s="332"/>
    </row>
    <row r="780" spans="4:9" ht="12.75" x14ac:dyDescent="0.2">
      <c r="D780" s="332"/>
      <c r="E780" s="332"/>
      <c r="F780" s="332"/>
      <c r="G780" s="332"/>
      <c r="I780" s="332"/>
    </row>
    <row r="781" spans="4:9" ht="12.75" x14ac:dyDescent="0.2">
      <c r="D781" s="332"/>
      <c r="E781" s="332"/>
      <c r="F781" s="332"/>
      <c r="G781" s="332"/>
      <c r="I781" s="332"/>
    </row>
    <row r="782" spans="4:9" ht="12.75" x14ac:dyDescent="0.2">
      <c r="D782" s="332"/>
      <c r="E782" s="332"/>
      <c r="F782" s="332"/>
      <c r="G782" s="332"/>
      <c r="I782" s="332"/>
    </row>
    <row r="783" spans="4:9" ht="12.75" x14ac:dyDescent="0.2">
      <c r="D783" s="332"/>
      <c r="E783" s="332"/>
      <c r="F783" s="332"/>
      <c r="G783" s="332"/>
      <c r="I783" s="332"/>
    </row>
    <row r="784" spans="4:9" ht="12.75" x14ac:dyDescent="0.2">
      <c r="D784" s="332"/>
      <c r="E784" s="332"/>
      <c r="F784" s="332"/>
      <c r="G784" s="332"/>
      <c r="I784" s="332"/>
    </row>
    <row r="785" spans="4:9" ht="12.75" x14ac:dyDescent="0.2">
      <c r="D785" s="332"/>
      <c r="E785" s="332"/>
      <c r="F785" s="332"/>
      <c r="G785" s="332"/>
      <c r="I785" s="332"/>
    </row>
    <row r="786" spans="4:9" ht="12.75" x14ac:dyDescent="0.2">
      <c r="D786" s="332"/>
      <c r="E786" s="332"/>
      <c r="F786" s="332"/>
      <c r="G786" s="332"/>
      <c r="I786" s="332"/>
    </row>
    <row r="787" spans="4:9" ht="12.75" x14ac:dyDescent="0.2">
      <c r="D787" s="332"/>
      <c r="E787" s="332"/>
      <c r="F787" s="332"/>
      <c r="G787" s="332"/>
      <c r="I787" s="332"/>
    </row>
    <row r="788" spans="4:9" ht="12.75" x14ac:dyDescent="0.2">
      <c r="D788" s="332"/>
      <c r="E788" s="332"/>
      <c r="F788" s="332"/>
      <c r="G788" s="332"/>
      <c r="I788" s="332"/>
    </row>
    <row r="789" spans="4:9" ht="12.75" x14ac:dyDescent="0.2">
      <c r="D789" s="332"/>
      <c r="E789" s="332"/>
      <c r="F789" s="332"/>
      <c r="G789" s="332"/>
      <c r="I789" s="332"/>
    </row>
    <row r="790" spans="4:9" ht="12.75" x14ac:dyDescent="0.2">
      <c r="D790" s="332"/>
      <c r="E790" s="332"/>
      <c r="F790" s="332"/>
      <c r="G790" s="332"/>
      <c r="I790" s="332"/>
    </row>
    <row r="791" spans="4:9" ht="12.75" x14ac:dyDescent="0.2">
      <c r="D791" s="332"/>
      <c r="E791" s="332"/>
      <c r="F791" s="332"/>
      <c r="G791" s="332"/>
      <c r="I791" s="332"/>
    </row>
    <row r="792" spans="4:9" ht="12.75" x14ac:dyDescent="0.2">
      <c r="D792" s="332"/>
      <c r="E792" s="332"/>
      <c r="F792" s="332"/>
      <c r="G792" s="332"/>
      <c r="I792" s="332"/>
    </row>
    <row r="793" spans="4:9" ht="12.75" x14ac:dyDescent="0.2">
      <c r="D793" s="332"/>
      <c r="E793" s="332"/>
      <c r="F793" s="332"/>
      <c r="G793" s="332"/>
      <c r="I793" s="332"/>
    </row>
    <row r="794" spans="4:9" ht="12.75" x14ac:dyDescent="0.2">
      <c r="D794" s="332"/>
      <c r="E794" s="332"/>
      <c r="F794" s="332"/>
      <c r="G794" s="332"/>
      <c r="I794" s="332"/>
    </row>
    <row r="795" spans="4:9" ht="12.75" x14ac:dyDescent="0.2">
      <c r="D795" s="332"/>
      <c r="E795" s="332"/>
      <c r="F795" s="332"/>
      <c r="G795" s="332"/>
      <c r="I795" s="332"/>
    </row>
    <row r="796" spans="4:9" ht="12.75" x14ac:dyDescent="0.2">
      <c r="D796" s="332"/>
      <c r="E796" s="332"/>
      <c r="F796" s="332"/>
      <c r="G796" s="332"/>
      <c r="I796" s="332"/>
    </row>
    <row r="797" spans="4:9" ht="12.75" x14ac:dyDescent="0.2">
      <c r="D797" s="332"/>
      <c r="E797" s="332"/>
      <c r="F797" s="332"/>
      <c r="G797" s="332"/>
      <c r="I797" s="332"/>
    </row>
    <row r="798" spans="4:9" ht="12.75" x14ac:dyDescent="0.2">
      <c r="D798" s="332"/>
      <c r="E798" s="332"/>
      <c r="F798" s="332"/>
      <c r="G798" s="332"/>
      <c r="I798" s="332"/>
    </row>
    <row r="799" spans="4:9" ht="12.75" x14ac:dyDescent="0.2">
      <c r="D799" s="332"/>
      <c r="E799" s="332"/>
      <c r="F799" s="332"/>
      <c r="G799" s="332"/>
      <c r="I799" s="332"/>
    </row>
    <row r="800" spans="4:9" ht="12.75" x14ac:dyDescent="0.2">
      <c r="D800" s="332"/>
      <c r="E800" s="332"/>
      <c r="F800" s="332"/>
      <c r="G800" s="332"/>
      <c r="I800" s="332"/>
    </row>
    <row r="801" spans="4:9" ht="12.75" x14ac:dyDescent="0.2">
      <c r="D801" s="332"/>
      <c r="E801" s="332"/>
      <c r="F801" s="332"/>
      <c r="G801" s="332"/>
      <c r="I801" s="332"/>
    </row>
    <row r="802" spans="4:9" ht="12.75" x14ac:dyDescent="0.2">
      <c r="D802" s="332"/>
      <c r="E802" s="332"/>
      <c r="F802" s="332"/>
      <c r="G802" s="332"/>
      <c r="I802" s="332"/>
    </row>
    <row r="803" spans="4:9" ht="12.75" x14ac:dyDescent="0.2">
      <c r="D803" s="332"/>
      <c r="E803" s="332"/>
      <c r="F803" s="332"/>
      <c r="G803" s="332"/>
      <c r="I803" s="332"/>
    </row>
    <row r="804" spans="4:9" ht="12.75" x14ac:dyDescent="0.2">
      <c r="D804" s="332"/>
      <c r="E804" s="332"/>
      <c r="F804" s="332"/>
      <c r="G804" s="332"/>
      <c r="I804" s="332"/>
    </row>
    <row r="805" spans="4:9" ht="12.75" x14ac:dyDescent="0.2">
      <c r="D805" s="332"/>
      <c r="E805" s="332"/>
      <c r="F805" s="332"/>
      <c r="G805" s="332"/>
      <c r="I805" s="332"/>
    </row>
    <row r="806" spans="4:9" ht="12.75" x14ac:dyDescent="0.2">
      <c r="D806" s="332"/>
      <c r="E806" s="332"/>
      <c r="F806" s="332"/>
      <c r="G806" s="332"/>
      <c r="I806" s="332"/>
    </row>
    <row r="807" spans="4:9" ht="12.75" x14ac:dyDescent="0.2">
      <c r="D807" s="332"/>
      <c r="E807" s="332"/>
      <c r="F807" s="332"/>
      <c r="G807" s="332"/>
      <c r="I807" s="332"/>
    </row>
    <row r="808" spans="4:9" ht="12.75" x14ac:dyDescent="0.2">
      <c r="D808" s="332"/>
      <c r="E808" s="332"/>
      <c r="F808" s="332"/>
      <c r="G808" s="332"/>
      <c r="I808" s="332"/>
    </row>
    <row r="809" spans="4:9" ht="12.75" x14ac:dyDescent="0.2">
      <c r="D809" s="332"/>
      <c r="E809" s="332"/>
      <c r="F809" s="332"/>
      <c r="G809" s="332"/>
      <c r="I809" s="332"/>
    </row>
    <row r="810" spans="4:9" ht="12.75" x14ac:dyDescent="0.2">
      <c r="D810" s="332"/>
      <c r="E810" s="332"/>
      <c r="F810" s="332"/>
      <c r="G810" s="332"/>
      <c r="I810" s="332"/>
    </row>
    <row r="811" spans="4:9" ht="12.75" x14ac:dyDescent="0.2">
      <c r="D811" s="332"/>
      <c r="E811" s="332"/>
      <c r="F811" s="332"/>
      <c r="G811" s="332"/>
      <c r="I811" s="332"/>
    </row>
    <row r="812" spans="4:9" ht="12.75" x14ac:dyDescent="0.2">
      <c r="D812" s="332"/>
      <c r="E812" s="332"/>
      <c r="F812" s="332"/>
      <c r="G812" s="332"/>
      <c r="I812" s="332"/>
    </row>
    <row r="813" spans="4:9" ht="12.75" x14ac:dyDescent="0.2">
      <c r="D813" s="332"/>
      <c r="E813" s="332"/>
      <c r="F813" s="332"/>
      <c r="G813" s="332"/>
      <c r="I813" s="332"/>
    </row>
    <row r="814" spans="4:9" ht="12.75" x14ac:dyDescent="0.2">
      <c r="D814" s="332"/>
      <c r="E814" s="332"/>
      <c r="F814" s="332"/>
      <c r="G814" s="332"/>
      <c r="I814" s="332"/>
    </row>
    <row r="815" spans="4:9" ht="12.75" x14ac:dyDescent="0.2">
      <c r="D815" s="332"/>
      <c r="E815" s="332"/>
      <c r="F815" s="332"/>
      <c r="G815" s="332"/>
      <c r="I815" s="332"/>
    </row>
    <row r="816" spans="4:9" ht="12.75" x14ac:dyDescent="0.2">
      <c r="D816" s="332"/>
      <c r="E816" s="332"/>
      <c r="F816" s="332"/>
      <c r="G816" s="332"/>
      <c r="I816" s="332"/>
    </row>
    <row r="817" spans="4:9" ht="12.75" x14ac:dyDescent="0.2">
      <c r="D817" s="332"/>
      <c r="E817" s="332"/>
      <c r="F817" s="332"/>
      <c r="G817" s="332"/>
      <c r="I817" s="332"/>
    </row>
    <row r="818" spans="4:9" ht="12.75" x14ac:dyDescent="0.2">
      <c r="D818" s="332"/>
      <c r="E818" s="332"/>
      <c r="F818" s="332"/>
      <c r="G818" s="332"/>
      <c r="I818" s="332"/>
    </row>
    <row r="819" spans="4:9" ht="12.75" x14ac:dyDescent="0.2">
      <c r="D819" s="332"/>
      <c r="E819" s="332"/>
      <c r="F819" s="332"/>
      <c r="G819" s="332"/>
      <c r="I819" s="332"/>
    </row>
    <row r="820" spans="4:9" ht="12.75" x14ac:dyDescent="0.2">
      <c r="D820" s="332"/>
      <c r="E820" s="332"/>
      <c r="F820" s="332"/>
      <c r="G820" s="332"/>
      <c r="I820" s="332"/>
    </row>
    <row r="821" spans="4:9" ht="12.75" x14ac:dyDescent="0.2">
      <c r="D821" s="332"/>
      <c r="E821" s="332"/>
      <c r="F821" s="332"/>
      <c r="G821" s="332"/>
      <c r="I821" s="332"/>
    </row>
    <row r="822" spans="4:9" ht="12.75" x14ac:dyDescent="0.2">
      <c r="D822" s="332"/>
      <c r="E822" s="332"/>
      <c r="F822" s="332"/>
      <c r="G822" s="332"/>
      <c r="I822" s="332"/>
    </row>
    <row r="823" spans="4:9" ht="12.75" x14ac:dyDescent="0.2">
      <c r="D823" s="332"/>
      <c r="E823" s="332"/>
      <c r="F823" s="332"/>
      <c r="G823" s="332"/>
      <c r="I823" s="332"/>
    </row>
    <row r="824" spans="4:9" ht="12.75" x14ac:dyDescent="0.2">
      <c r="D824" s="332"/>
      <c r="E824" s="332"/>
      <c r="F824" s="332"/>
      <c r="G824" s="332"/>
      <c r="I824" s="332"/>
    </row>
    <row r="825" spans="4:9" ht="12.75" x14ac:dyDescent="0.2">
      <c r="D825" s="332"/>
      <c r="E825" s="332"/>
      <c r="F825" s="332"/>
      <c r="G825" s="332"/>
      <c r="I825" s="332"/>
    </row>
    <row r="826" spans="4:9" ht="12.75" x14ac:dyDescent="0.2">
      <c r="D826" s="332"/>
      <c r="E826" s="332"/>
      <c r="F826" s="332"/>
      <c r="G826" s="332"/>
      <c r="I826" s="332"/>
    </row>
    <row r="827" spans="4:9" ht="12.75" x14ac:dyDescent="0.2">
      <c r="D827" s="332"/>
      <c r="E827" s="332"/>
      <c r="F827" s="332"/>
      <c r="G827" s="332"/>
      <c r="I827" s="332"/>
    </row>
    <row r="828" spans="4:9" ht="12.75" x14ac:dyDescent="0.2">
      <c r="D828" s="332"/>
      <c r="E828" s="332"/>
      <c r="F828" s="332"/>
      <c r="G828" s="332"/>
      <c r="I828" s="332"/>
    </row>
    <row r="829" spans="4:9" ht="12.75" x14ac:dyDescent="0.2">
      <c r="D829" s="332"/>
      <c r="E829" s="332"/>
      <c r="F829" s="332"/>
      <c r="G829" s="332"/>
      <c r="I829" s="332"/>
    </row>
    <row r="830" spans="4:9" ht="12.75" x14ac:dyDescent="0.2">
      <c r="D830" s="332"/>
      <c r="E830" s="332"/>
      <c r="F830" s="332"/>
      <c r="G830" s="332"/>
      <c r="I830" s="332"/>
    </row>
    <row r="831" spans="4:9" ht="12.75" x14ac:dyDescent="0.2">
      <c r="D831" s="332"/>
      <c r="E831" s="332"/>
      <c r="F831" s="332"/>
      <c r="G831" s="332"/>
      <c r="I831" s="332"/>
    </row>
    <row r="832" spans="4:9" ht="12.75" x14ac:dyDescent="0.2">
      <c r="D832" s="332"/>
      <c r="E832" s="332"/>
      <c r="F832" s="332"/>
      <c r="G832" s="332"/>
      <c r="I832" s="332"/>
    </row>
    <row r="833" spans="4:9" ht="12.75" x14ac:dyDescent="0.2">
      <c r="D833" s="332"/>
      <c r="E833" s="332"/>
      <c r="F833" s="332"/>
      <c r="G833" s="332"/>
      <c r="I833" s="332"/>
    </row>
    <row r="834" spans="4:9" ht="12.75" x14ac:dyDescent="0.2">
      <c r="D834" s="332"/>
      <c r="E834" s="332"/>
      <c r="F834" s="332"/>
      <c r="G834" s="332"/>
      <c r="I834" s="332"/>
    </row>
    <row r="835" spans="4:9" ht="12.75" x14ac:dyDescent="0.2">
      <c r="D835" s="332"/>
      <c r="E835" s="332"/>
      <c r="F835" s="332"/>
      <c r="G835" s="332"/>
      <c r="I835" s="332"/>
    </row>
    <row r="836" spans="4:9" ht="12.75" x14ac:dyDescent="0.2">
      <c r="D836" s="332"/>
      <c r="E836" s="332"/>
      <c r="F836" s="332"/>
      <c r="G836" s="332"/>
      <c r="I836" s="332"/>
    </row>
    <row r="837" spans="4:9" ht="12.75" x14ac:dyDescent="0.2">
      <c r="D837" s="332"/>
      <c r="E837" s="332"/>
      <c r="F837" s="332"/>
      <c r="G837" s="332"/>
      <c r="I837" s="332"/>
    </row>
    <row r="838" spans="4:9" ht="12.75" x14ac:dyDescent="0.2">
      <c r="D838" s="332"/>
      <c r="E838" s="332"/>
      <c r="F838" s="332"/>
      <c r="G838" s="332"/>
      <c r="I838" s="332"/>
    </row>
    <row r="839" spans="4:9" ht="12.75" x14ac:dyDescent="0.2">
      <c r="D839" s="332"/>
      <c r="E839" s="332"/>
      <c r="F839" s="332"/>
      <c r="G839" s="332"/>
      <c r="I839" s="332"/>
    </row>
    <row r="840" spans="4:9" ht="12.75" x14ac:dyDescent="0.2">
      <c r="D840" s="332"/>
      <c r="E840" s="332"/>
      <c r="F840" s="332"/>
      <c r="G840" s="332"/>
      <c r="I840" s="332"/>
    </row>
    <row r="841" spans="4:9" ht="12.75" x14ac:dyDescent="0.2">
      <c r="D841" s="332"/>
      <c r="E841" s="332"/>
      <c r="F841" s="332"/>
      <c r="G841" s="332"/>
      <c r="I841" s="332"/>
    </row>
    <row r="842" spans="4:9" ht="12.75" x14ac:dyDescent="0.2">
      <c r="D842" s="332"/>
      <c r="E842" s="332"/>
      <c r="F842" s="332"/>
      <c r="G842" s="332"/>
      <c r="I842" s="332"/>
    </row>
    <row r="843" spans="4:9" ht="12.75" x14ac:dyDescent="0.2">
      <c r="D843" s="332"/>
      <c r="E843" s="332"/>
      <c r="F843" s="332"/>
      <c r="G843" s="332"/>
      <c r="I843" s="332"/>
    </row>
    <row r="844" spans="4:9" ht="12.75" x14ac:dyDescent="0.2">
      <c r="D844" s="332"/>
      <c r="E844" s="332"/>
      <c r="F844" s="332"/>
      <c r="G844" s="332"/>
      <c r="I844" s="332"/>
    </row>
    <row r="845" spans="4:9" ht="12.75" x14ac:dyDescent="0.2">
      <c r="D845" s="332"/>
      <c r="E845" s="332"/>
      <c r="F845" s="332"/>
      <c r="G845" s="332"/>
      <c r="I845" s="332"/>
    </row>
    <row r="846" spans="4:9" ht="12.75" x14ac:dyDescent="0.2">
      <c r="D846" s="332"/>
      <c r="E846" s="332"/>
      <c r="F846" s="332"/>
      <c r="G846" s="332"/>
      <c r="I846" s="332"/>
    </row>
    <row r="847" spans="4:9" ht="12.75" x14ac:dyDescent="0.2">
      <c r="D847" s="332"/>
      <c r="E847" s="332"/>
      <c r="F847" s="332"/>
      <c r="G847" s="332"/>
      <c r="I847" s="332"/>
    </row>
    <row r="848" spans="4:9" ht="12.75" x14ac:dyDescent="0.2">
      <c r="D848" s="332"/>
      <c r="E848" s="332"/>
      <c r="F848" s="332"/>
      <c r="G848" s="332"/>
      <c r="I848" s="332"/>
    </row>
    <row r="849" spans="4:9" ht="12.75" x14ac:dyDescent="0.2">
      <c r="D849" s="332"/>
      <c r="E849" s="332"/>
      <c r="F849" s="332"/>
      <c r="G849" s="332"/>
      <c r="I849" s="332"/>
    </row>
    <row r="850" spans="4:9" ht="12.75" x14ac:dyDescent="0.2">
      <c r="D850" s="332"/>
      <c r="E850" s="332"/>
      <c r="F850" s="332"/>
      <c r="G850" s="332"/>
      <c r="I850" s="332"/>
    </row>
    <row r="851" spans="4:9" ht="12.75" x14ac:dyDescent="0.2">
      <c r="D851" s="332"/>
      <c r="E851" s="332"/>
      <c r="F851" s="332"/>
      <c r="G851" s="332"/>
      <c r="I851" s="332"/>
    </row>
    <row r="852" spans="4:9" ht="12.75" x14ac:dyDescent="0.2">
      <c r="D852" s="332"/>
      <c r="E852" s="332"/>
      <c r="F852" s="332"/>
      <c r="G852" s="332"/>
      <c r="I852" s="332"/>
    </row>
    <row r="853" spans="4:9" ht="12.75" x14ac:dyDescent="0.2">
      <c r="D853" s="332"/>
      <c r="E853" s="332"/>
      <c r="F853" s="332"/>
      <c r="G853" s="332"/>
      <c r="I853" s="332"/>
    </row>
    <row r="854" spans="4:9" ht="12.75" x14ac:dyDescent="0.2">
      <c r="D854" s="332"/>
      <c r="E854" s="332"/>
      <c r="F854" s="332"/>
      <c r="G854" s="332"/>
      <c r="I854" s="332"/>
    </row>
    <row r="855" spans="4:9" ht="12.75" x14ac:dyDescent="0.2">
      <c r="D855" s="332"/>
      <c r="E855" s="332"/>
      <c r="F855" s="332"/>
      <c r="G855" s="332"/>
      <c r="I855" s="332"/>
    </row>
    <row r="856" spans="4:9" ht="12.75" x14ac:dyDescent="0.2">
      <c r="D856" s="332"/>
      <c r="E856" s="332"/>
      <c r="F856" s="332"/>
      <c r="G856" s="332"/>
      <c r="I856" s="332"/>
    </row>
    <row r="857" spans="4:9" ht="12.75" x14ac:dyDescent="0.2">
      <c r="D857" s="332"/>
      <c r="E857" s="332"/>
      <c r="F857" s="332"/>
      <c r="G857" s="332"/>
      <c r="I857" s="332"/>
    </row>
    <row r="858" spans="4:9" ht="12.75" x14ac:dyDescent="0.2">
      <c r="D858" s="332"/>
      <c r="E858" s="332"/>
      <c r="F858" s="332"/>
      <c r="G858" s="332"/>
      <c r="I858" s="332"/>
    </row>
    <row r="859" spans="4:9" ht="12.75" x14ac:dyDescent="0.2">
      <c r="D859" s="332"/>
      <c r="E859" s="332"/>
      <c r="F859" s="332"/>
      <c r="G859" s="332"/>
      <c r="I859" s="332"/>
    </row>
    <row r="860" spans="4:9" ht="12.75" x14ac:dyDescent="0.2">
      <c r="D860" s="332"/>
      <c r="E860" s="332"/>
      <c r="F860" s="332"/>
      <c r="G860" s="332"/>
      <c r="I860" s="332"/>
    </row>
    <row r="861" spans="4:9" ht="12.75" x14ac:dyDescent="0.2">
      <c r="D861" s="332"/>
      <c r="E861" s="332"/>
      <c r="F861" s="332"/>
      <c r="G861" s="332"/>
      <c r="I861" s="332"/>
    </row>
    <row r="862" spans="4:9" ht="12.75" x14ac:dyDescent="0.2">
      <c r="D862" s="332"/>
      <c r="E862" s="332"/>
      <c r="F862" s="332"/>
      <c r="G862" s="332"/>
      <c r="I862" s="332"/>
    </row>
    <row r="863" spans="4:9" ht="12.75" x14ac:dyDescent="0.2">
      <c r="D863" s="332"/>
      <c r="E863" s="332"/>
      <c r="F863" s="332"/>
      <c r="G863" s="332"/>
      <c r="I863" s="332"/>
    </row>
    <row r="864" spans="4:9" ht="12.75" x14ac:dyDescent="0.2">
      <c r="D864" s="332"/>
      <c r="E864" s="332"/>
      <c r="F864" s="332"/>
      <c r="G864" s="332"/>
      <c r="I864" s="332"/>
    </row>
    <row r="865" spans="4:9" ht="12.75" x14ac:dyDescent="0.2">
      <c r="D865" s="332"/>
      <c r="E865" s="332"/>
      <c r="F865" s="332"/>
      <c r="G865" s="332"/>
      <c r="I865" s="332"/>
    </row>
    <row r="866" spans="4:9" ht="12.75" x14ac:dyDescent="0.2">
      <c r="D866" s="332"/>
      <c r="E866" s="332"/>
      <c r="F866" s="332"/>
      <c r="G866" s="332"/>
      <c r="I866" s="332"/>
    </row>
    <row r="867" spans="4:9" ht="12.75" x14ac:dyDescent="0.2">
      <c r="D867" s="332"/>
      <c r="E867" s="332"/>
      <c r="F867" s="332"/>
      <c r="G867" s="332"/>
      <c r="I867" s="332"/>
    </row>
    <row r="868" spans="4:9" ht="12.75" x14ac:dyDescent="0.2">
      <c r="D868" s="332"/>
      <c r="E868" s="332"/>
      <c r="F868" s="332"/>
      <c r="G868" s="332"/>
      <c r="I868" s="332"/>
    </row>
    <row r="869" spans="4:9" ht="12.75" x14ac:dyDescent="0.2">
      <c r="D869" s="332"/>
      <c r="E869" s="332"/>
      <c r="F869" s="332"/>
      <c r="G869" s="332"/>
      <c r="I869" s="332"/>
    </row>
    <row r="870" spans="4:9" ht="12.75" x14ac:dyDescent="0.2">
      <c r="D870" s="332"/>
      <c r="E870" s="332"/>
      <c r="F870" s="332"/>
      <c r="G870" s="332"/>
      <c r="I870" s="332"/>
    </row>
    <row r="871" spans="4:9" ht="12.75" x14ac:dyDescent="0.2">
      <c r="D871" s="332"/>
      <c r="E871" s="332"/>
      <c r="F871" s="332"/>
      <c r="G871" s="332"/>
      <c r="I871" s="332"/>
    </row>
    <row r="872" spans="4:9" ht="12.75" x14ac:dyDescent="0.2">
      <c r="D872" s="332"/>
      <c r="E872" s="332"/>
      <c r="F872" s="332"/>
      <c r="G872" s="332"/>
      <c r="I872" s="332"/>
    </row>
    <row r="873" spans="4:9" ht="12.75" x14ac:dyDescent="0.2">
      <c r="D873" s="332"/>
      <c r="E873" s="332"/>
      <c r="F873" s="332"/>
      <c r="G873" s="332"/>
      <c r="I873" s="332"/>
    </row>
    <row r="874" spans="4:9" ht="12.75" x14ac:dyDescent="0.2">
      <c r="D874" s="332"/>
      <c r="E874" s="332"/>
      <c r="F874" s="332"/>
      <c r="G874" s="332"/>
      <c r="I874" s="332"/>
    </row>
    <row r="875" spans="4:9" ht="12.75" x14ac:dyDescent="0.2">
      <c r="D875" s="332"/>
      <c r="E875" s="332"/>
      <c r="F875" s="332"/>
      <c r="G875" s="332"/>
      <c r="I875" s="332"/>
    </row>
    <row r="876" spans="4:9" ht="12.75" x14ac:dyDescent="0.2">
      <c r="D876" s="332"/>
      <c r="E876" s="332"/>
      <c r="F876" s="332"/>
      <c r="G876" s="332"/>
      <c r="I876" s="332"/>
    </row>
    <row r="877" spans="4:9" ht="12.75" x14ac:dyDescent="0.2">
      <c r="D877" s="332"/>
      <c r="E877" s="332"/>
      <c r="F877" s="332"/>
      <c r="G877" s="332"/>
      <c r="I877" s="332"/>
    </row>
    <row r="878" spans="4:9" ht="12.75" x14ac:dyDescent="0.2">
      <c r="D878" s="332"/>
      <c r="E878" s="332"/>
      <c r="F878" s="332"/>
      <c r="G878" s="332"/>
      <c r="I878" s="332"/>
    </row>
    <row r="879" spans="4:9" ht="12.75" x14ac:dyDescent="0.2">
      <c r="D879" s="332"/>
      <c r="E879" s="332"/>
      <c r="F879" s="332"/>
      <c r="G879" s="332"/>
      <c r="I879" s="332"/>
    </row>
    <row r="880" spans="4:9" ht="12.75" x14ac:dyDescent="0.2">
      <c r="D880" s="332"/>
      <c r="E880" s="332"/>
      <c r="F880" s="332"/>
      <c r="G880" s="332"/>
      <c r="I880" s="332"/>
    </row>
    <row r="881" spans="4:9" ht="12.75" x14ac:dyDescent="0.2">
      <c r="D881" s="332"/>
      <c r="E881" s="332"/>
      <c r="F881" s="332"/>
      <c r="G881" s="332"/>
      <c r="I881" s="332"/>
    </row>
    <row r="882" spans="4:9" ht="12.75" x14ac:dyDescent="0.2">
      <c r="D882" s="332"/>
      <c r="E882" s="332"/>
      <c r="F882" s="332"/>
      <c r="G882" s="332"/>
      <c r="I882" s="332"/>
    </row>
    <row r="883" spans="4:9" ht="12.75" x14ac:dyDescent="0.2">
      <c r="D883" s="332"/>
      <c r="E883" s="332"/>
      <c r="F883" s="332"/>
      <c r="G883" s="332"/>
      <c r="I883" s="332"/>
    </row>
    <row r="884" spans="4:9" ht="12.75" x14ac:dyDescent="0.2">
      <c r="D884" s="332"/>
      <c r="E884" s="332"/>
      <c r="F884" s="332"/>
      <c r="G884" s="332"/>
      <c r="I884" s="332"/>
    </row>
    <row r="885" spans="4:9" ht="12.75" x14ac:dyDescent="0.2">
      <c r="D885" s="332"/>
      <c r="E885" s="332"/>
      <c r="F885" s="332"/>
      <c r="G885" s="332"/>
      <c r="I885" s="332"/>
    </row>
    <row r="886" spans="4:9" ht="12.75" x14ac:dyDescent="0.2">
      <c r="D886" s="332"/>
      <c r="E886" s="332"/>
      <c r="F886" s="332"/>
      <c r="G886" s="332"/>
      <c r="I886" s="332"/>
    </row>
    <row r="887" spans="4:9" ht="12.75" x14ac:dyDescent="0.2">
      <c r="D887" s="332"/>
      <c r="E887" s="332"/>
      <c r="F887" s="332"/>
      <c r="G887" s="332"/>
      <c r="I887" s="332"/>
    </row>
    <row r="888" spans="4:9" ht="12.75" x14ac:dyDescent="0.2">
      <c r="D888" s="332"/>
      <c r="E888" s="332"/>
      <c r="F888" s="332"/>
      <c r="G888" s="332"/>
      <c r="I888" s="332"/>
    </row>
    <row r="889" spans="4:9" ht="12.75" x14ac:dyDescent="0.2">
      <c r="D889" s="332"/>
      <c r="E889" s="332"/>
      <c r="F889" s="332"/>
      <c r="G889" s="332"/>
      <c r="I889" s="332"/>
    </row>
    <row r="890" spans="4:9" ht="12.75" x14ac:dyDescent="0.2">
      <c r="D890" s="332"/>
      <c r="E890" s="332"/>
      <c r="F890" s="332"/>
      <c r="G890" s="332"/>
      <c r="I890" s="332"/>
    </row>
    <row r="891" spans="4:9" ht="12.75" x14ac:dyDescent="0.2">
      <c r="D891" s="332"/>
      <c r="E891" s="332"/>
      <c r="F891" s="332"/>
      <c r="G891" s="332"/>
      <c r="I891" s="332"/>
    </row>
    <row r="892" spans="4:9" ht="12.75" x14ac:dyDescent="0.2">
      <c r="D892" s="332"/>
      <c r="E892" s="332"/>
      <c r="F892" s="332"/>
      <c r="G892" s="332"/>
      <c r="I892" s="332"/>
    </row>
    <row r="893" spans="4:9" ht="12.75" x14ac:dyDescent="0.2">
      <c r="D893" s="332"/>
      <c r="E893" s="332"/>
      <c r="F893" s="332"/>
      <c r="G893" s="332"/>
      <c r="I893" s="332"/>
    </row>
    <row r="894" spans="4:9" ht="12.75" x14ac:dyDescent="0.2">
      <c r="D894" s="332"/>
      <c r="E894" s="332"/>
      <c r="F894" s="332"/>
      <c r="G894" s="332"/>
      <c r="I894" s="332"/>
    </row>
    <row r="895" spans="4:9" ht="12.75" x14ac:dyDescent="0.2">
      <c r="D895" s="332"/>
      <c r="E895" s="332"/>
      <c r="F895" s="332"/>
      <c r="G895" s="332"/>
      <c r="I895" s="332"/>
    </row>
    <row r="896" spans="4:9" ht="12.75" x14ac:dyDescent="0.2">
      <c r="D896" s="332"/>
      <c r="E896" s="332"/>
      <c r="F896" s="332"/>
      <c r="G896" s="332"/>
      <c r="I896" s="332"/>
    </row>
    <row r="897" spans="4:9" ht="12.75" x14ac:dyDescent="0.2">
      <c r="D897" s="332"/>
      <c r="E897" s="332"/>
      <c r="F897" s="332"/>
      <c r="G897" s="332"/>
      <c r="I897" s="332"/>
    </row>
    <row r="898" spans="4:9" ht="12.75" x14ac:dyDescent="0.2">
      <c r="D898" s="332"/>
      <c r="E898" s="332"/>
      <c r="F898" s="332"/>
      <c r="G898" s="332"/>
      <c r="I898" s="332"/>
    </row>
    <row r="899" spans="4:9" ht="12.75" x14ac:dyDescent="0.2">
      <c r="D899" s="332"/>
      <c r="E899" s="332"/>
      <c r="F899" s="332"/>
      <c r="G899" s="332"/>
      <c r="I899" s="332"/>
    </row>
    <row r="900" spans="4:9" ht="12.75" x14ac:dyDescent="0.2">
      <c r="D900" s="332"/>
      <c r="E900" s="332"/>
      <c r="F900" s="332"/>
      <c r="G900" s="332"/>
      <c r="I900" s="332"/>
    </row>
    <row r="901" spans="4:9" ht="12.75" x14ac:dyDescent="0.2">
      <c r="D901" s="332"/>
      <c r="E901" s="332"/>
      <c r="F901" s="332"/>
      <c r="G901" s="332"/>
      <c r="I901" s="332"/>
    </row>
    <row r="902" spans="4:9" ht="12.75" x14ac:dyDescent="0.2">
      <c r="D902" s="332"/>
      <c r="E902" s="332"/>
      <c r="F902" s="332"/>
      <c r="G902" s="332"/>
      <c r="I902" s="332"/>
    </row>
    <row r="903" spans="4:9" ht="12.75" x14ac:dyDescent="0.2">
      <c r="D903" s="332"/>
      <c r="E903" s="332"/>
      <c r="F903" s="332"/>
      <c r="G903" s="332"/>
      <c r="I903" s="332"/>
    </row>
    <row r="904" spans="4:9" ht="12.75" x14ac:dyDescent="0.2">
      <c r="D904" s="332"/>
      <c r="E904" s="332"/>
      <c r="F904" s="332"/>
      <c r="G904" s="332"/>
      <c r="I904" s="332"/>
    </row>
    <row r="905" spans="4:9" ht="12.75" x14ac:dyDescent="0.2">
      <c r="D905" s="332"/>
      <c r="E905" s="332"/>
      <c r="F905" s="332"/>
      <c r="G905" s="332"/>
      <c r="I905" s="332"/>
    </row>
    <row r="906" spans="4:9" ht="12.75" x14ac:dyDescent="0.2">
      <c r="D906" s="332"/>
      <c r="E906" s="332"/>
      <c r="F906" s="332"/>
      <c r="G906" s="332"/>
      <c r="I906" s="332"/>
    </row>
    <row r="907" spans="4:9" ht="12.75" x14ac:dyDescent="0.2">
      <c r="D907" s="332"/>
      <c r="E907" s="332"/>
      <c r="F907" s="332"/>
      <c r="G907" s="332"/>
      <c r="I907" s="332"/>
    </row>
    <row r="908" spans="4:9" ht="12.75" x14ac:dyDescent="0.2">
      <c r="D908" s="332"/>
      <c r="E908" s="332"/>
      <c r="F908" s="332"/>
      <c r="G908" s="332"/>
      <c r="I908" s="332"/>
    </row>
    <row r="909" spans="4:9" ht="12.75" x14ac:dyDescent="0.2">
      <c r="D909" s="332"/>
      <c r="E909" s="332"/>
      <c r="F909" s="332"/>
      <c r="G909" s="332"/>
      <c r="I909" s="332"/>
    </row>
    <row r="910" spans="4:9" ht="12.75" x14ac:dyDescent="0.2">
      <c r="D910" s="332"/>
      <c r="E910" s="332"/>
      <c r="F910" s="332"/>
      <c r="G910" s="332"/>
      <c r="I910" s="332"/>
    </row>
    <row r="911" spans="4:9" ht="12.75" x14ac:dyDescent="0.2">
      <c r="D911" s="332"/>
      <c r="E911" s="332"/>
      <c r="F911" s="332"/>
      <c r="G911" s="332"/>
      <c r="I911" s="332"/>
    </row>
    <row r="912" spans="4:9" ht="12.75" x14ac:dyDescent="0.2">
      <c r="D912" s="332"/>
      <c r="E912" s="332"/>
      <c r="F912" s="332"/>
      <c r="G912" s="332"/>
      <c r="I912" s="332"/>
    </row>
    <row r="913" spans="4:9" ht="12.75" x14ac:dyDescent="0.2">
      <c r="D913" s="332"/>
      <c r="E913" s="332"/>
      <c r="F913" s="332"/>
      <c r="G913" s="332"/>
      <c r="I913" s="332"/>
    </row>
    <row r="914" spans="4:9" ht="12.75" x14ac:dyDescent="0.2">
      <c r="D914" s="332"/>
      <c r="E914" s="332"/>
      <c r="F914" s="332"/>
      <c r="G914" s="332"/>
      <c r="I914" s="332"/>
    </row>
    <row r="915" spans="4:9" ht="12.75" x14ac:dyDescent="0.2">
      <c r="D915" s="332"/>
      <c r="E915" s="332"/>
      <c r="F915" s="332"/>
      <c r="G915" s="332"/>
      <c r="I915" s="332"/>
    </row>
    <row r="916" spans="4:9" ht="12.75" x14ac:dyDescent="0.2">
      <c r="D916" s="332"/>
      <c r="E916" s="332"/>
      <c r="F916" s="332"/>
      <c r="G916" s="332"/>
      <c r="I916" s="332"/>
    </row>
    <row r="917" spans="4:9" ht="12.75" x14ac:dyDescent="0.2">
      <c r="D917" s="332"/>
      <c r="E917" s="332"/>
      <c r="F917" s="332"/>
      <c r="G917" s="332"/>
      <c r="I917" s="332"/>
    </row>
    <row r="918" spans="4:9" ht="12.75" x14ac:dyDescent="0.2">
      <c r="D918" s="332"/>
      <c r="E918" s="332"/>
      <c r="F918" s="332"/>
      <c r="G918" s="332"/>
      <c r="I918" s="332"/>
    </row>
    <row r="919" spans="4:9" ht="12.75" x14ac:dyDescent="0.2">
      <c r="D919" s="332"/>
      <c r="E919" s="332"/>
      <c r="F919" s="332"/>
      <c r="G919" s="332"/>
      <c r="I919" s="332"/>
    </row>
    <row r="920" spans="4:9" ht="12.75" x14ac:dyDescent="0.2">
      <c r="D920" s="332"/>
      <c r="E920" s="332"/>
      <c r="F920" s="332"/>
      <c r="G920" s="332"/>
      <c r="I920" s="332"/>
    </row>
    <row r="921" spans="4:9" ht="12.75" x14ac:dyDescent="0.2">
      <c r="D921" s="332"/>
      <c r="E921" s="332"/>
      <c r="F921" s="332"/>
      <c r="G921" s="332"/>
      <c r="I921" s="332"/>
    </row>
    <row r="922" spans="4:9" ht="12.75" x14ac:dyDescent="0.2">
      <c r="D922" s="332"/>
      <c r="E922" s="332"/>
      <c r="F922" s="332"/>
      <c r="G922" s="332"/>
      <c r="I922" s="332"/>
    </row>
    <row r="923" spans="4:9" ht="12.75" x14ac:dyDescent="0.2">
      <c r="D923" s="332"/>
      <c r="E923" s="332"/>
      <c r="F923" s="332"/>
      <c r="G923" s="332"/>
      <c r="I923" s="332"/>
    </row>
    <row r="924" spans="4:9" ht="12.75" x14ac:dyDescent="0.2">
      <c r="D924" s="332"/>
      <c r="E924" s="332"/>
      <c r="F924" s="332"/>
      <c r="G924" s="332"/>
      <c r="I924" s="332"/>
    </row>
    <row r="925" spans="4:9" ht="12.75" x14ac:dyDescent="0.2">
      <c r="D925" s="332"/>
      <c r="E925" s="332"/>
      <c r="F925" s="332"/>
      <c r="G925" s="332"/>
      <c r="I925" s="332"/>
    </row>
    <row r="926" spans="4:9" ht="12.75" x14ac:dyDescent="0.2">
      <c r="D926" s="332"/>
      <c r="E926" s="332"/>
      <c r="F926" s="332"/>
      <c r="G926" s="332"/>
      <c r="I926" s="332"/>
    </row>
    <row r="927" spans="4:9" ht="12.75" x14ac:dyDescent="0.2">
      <c r="D927" s="332"/>
      <c r="E927" s="332"/>
      <c r="F927" s="332"/>
      <c r="G927" s="332"/>
      <c r="I927" s="332"/>
    </row>
    <row r="928" spans="4:9" ht="12.75" x14ac:dyDescent="0.2">
      <c r="D928" s="332"/>
      <c r="E928" s="332"/>
      <c r="F928" s="332"/>
      <c r="G928" s="332"/>
      <c r="I928" s="332"/>
    </row>
    <row r="929" spans="4:9" ht="12.75" x14ac:dyDescent="0.2">
      <c r="D929" s="332"/>
      <c r="E929" s="332"/>
      <c r="F929" s="332"/>
      <c r="G929" s="332"/>
      <c r="I929" s="332"/>
    </row>
    <row r="930" spans="4:9" ht="12.75" x14ac:dyDescent="0.2">
      <c r="D930" s="332"/>
      <c r="E930" s="332"/>
      <c r="F930" s="332"/>
      <c r="G930" s="332"/>
      <c r="I930" s="332"/>
    </row>
    <row r="931" spans="4:9" ht="12.75" x14ac:dyDescent="0.2">
      <c r="D931" s="332"/>
      <c r="E931" s="332"/>
      <c r="F931" s="332"/>
      <c r="G931" s="332"/>
      <c r="I931" s="332"/>
    </row>
    <row r="932" spans="4:9" ht="12.75" x14ac:dyDescent="0.2">
      <c r="D932" s="332"/>
      <c r="E932" s="332"/>
      <c r="F932" s="332"/>
      <c r="G932" s="332"/>
      <c r="I932" s="332"/>
    </row>
    <row r="933" spans="4:9" ht="12.75" x14ac:dyDescent="0.2">
      <c r="D933" s="332"/>
      <c r="E933" s="332"/>
      <c r="F933" s="332"/>
      <c r="G933" s="332"/>
      <c r="I933" s="332"/>
    </row>
    <row r="934" spans="4:9" ht="12.75" x14ac:dyDescent="0.2">
      <c r="D934" s="332"/>
      <c r="E934" s="332"/>
      <c r="F934" s="332"/>
      <c r="G934" s="332"/>
      <c r="I934" s="332"/>
    </row>
    <row r="935" spans="4:9" ht="12.75" x14ac:dyDescent="0.2">
      <c r="D935" s="332"/>
      <c r="E935" s="332"/>
      <c r="F935" s="332"/>
      <c r="G935" s="332"/>
      <c r="I935" s="332"/>
    </row>
    <row r="936" spans="4:9" ht="12.75" x14ac:dyDescent="0.2">
      <c r="D936" s="332"/>
      <c r="E936" s="332"/>
      <c r="F936" s="332"/>
      <c r="G936" s="332"/>
      <c r="I936" s="332"/>
    </row>
    <row r="937" spans="4:9" ht="12.75" x14ac:dyDescent="0.2">
      <c r="D937" s="332"/>
      <c r="E937" s="332"/>
      <c r="F937" s="332"/>
      <c r="G937" s="332"/>
      <c r="I937" s="332"/>
    </row>
    <row r="938" spans="4:9" ht="12.75" x14ac:dyDescent="0.2">
      <c r="D938" s="332"/>
      <c r="E938" s="332"/>
      <c r="F938" s="332"/>
      <c r="G938" s="332"/>
      <c r="I938" s="332"/>
    </row>
    <row r="939" spans="4:9" ht="12.75" x14ac:dyDescent="0.2">
      <c r="D939" s="332"/>
      <c r="E939" s="332"/>
      <c r="F939" s="332"/>
      <c r="G939" s="332"/>
      <c r="I939" s="332"/>
    </row>
    <row r="940" spans="4:9" ht="12.75" x14ac:dyDescent="0.2">
      <c r="D940" s="332"/>
      <c r="E940" s="332"/>
      <c r="F940" s="332"/>
      <c r="G940" s="332"/>
      <c r="I940" s="332"/>
    </row>
    <row r="941" spans="4:9" ht="12.75" x14ac:dyDescent="0.2">
      <c r="D941" s="332"/>
      <c r="E941" s="332"/>
      <c r="F941" s="332"/>
      <c r="G941" s="332"/>
      <c r="I941" s="332"/>
    </row>
    <row r="942" spans="4:9" ht="12.75" x14ac:dyDescent="0.2">
      <c r="D942" s="332"/>
      <c r="E942" s="332"/>
      <c r="F942" s="332"/>
      <c r="G942" s="332"/>
      <c r="I942" s="332"/>
    </row>
    <row r="943" spans="4:9" ht="12.75" x14ac:dyDescent="0.2">
      <c r="D943" s="332"/>
      <c r="E943" s="332"/>
      <c r="F943" s="332"/>
      <c r="G943" s="332"/>
      <c r="I943" s="332"/>
    </row>
    <row r="944" spans="4:9" ht="12.75" x14ac:dyDescent="0.2">
      <c r="D944" s="332"/>
      <c r="E944" s="332"/>
      <c r="F944" s="332"/>
      <c r="G944" s="332"/>
      <c r="I944" s="332"/>
    </row>
    <row r="945" spans="4:9" ht="12.75" x14ac:dyDescent="0.2">
      <c r="D945" s="332"/>
      <c r="E945" s="332"/>
      <c r="F945" s="332"/>
      <c r="G945" s="332"/>
      <c r="I945" s="332"/>
    </row>
    <row r="946" spans="4:9" ht="12.75" x14ac:dyDescent="0.2">
      <c r="D946" s="332"/>
      <c r="E946" s="332"/>
      <c r="F946" s="332"/>
      <c r="G946" s="332"/>
      <c r="I946" s="332"/>
    </row>
    <row r="947" spans="4:9" ht="12.75" x14ac:dyDescent="0.2">
      <c r="D947" s="332"/>
      <c r="E947" s="332"/>
      <c r="F947" s="332"/>
      <c r="G947" s="332"/>
      <c r="I947" s="332"/>
    </row>
    <row r="948" spans="4:9" ht="12.75" x14ac:dyDescent="0.2">
      <c r="D948" s="332"/>
      <c r="E948" s="332"/>
      <c r="F948" s="332"/>
      <c r="G948" s="332"/>
      <c r="I948" s="332"/>
    </row>
    <row r="949" spans="4:9" ht="12.75" x14ac:dyDescent="0.2">
      <c r="D949" s="332"/>
      <c r="E949" s="332"/>
      <c r="F949" s="332"/>
      <c r="G949" s="332"/>
      <c r="I949" s="332"/>
    </row>
    <row r="950" spans="4:9" ht="12.75" x14ac:dyDescent="0.2">
      <c r="D950" s="332"/>
      <c r="E950" s="332"/>
      <c r="F950" s="332"/>
      <c r="G950" s="332"/>
      <c r="I950" s="332"/>
    </row>
    <row r="951" spans="4:9" ht="12.75" x14ac:dyDescent="0.2">
      <c r="D951" s="332"/>
      <c r="E951" s="332"/>
      <c r="F951" s="332"/>
      <c r="G951" s="332"/>
      <c r="I951" s="332"/>
    </row>
    <row r="952" spans="4:9" ht="12.75" x14ac:dyDescent="0.2">
      <c r="D952" s="332"/>
      <c r="E952" s="332"/>
      <c r="F952" s="332"/>
      <c r="G952" s="332"/>
      <c r="I952" s="332"/>
    </row>
    <row r="953" spans="4:9" ht="12.75" x14ac:dyDescent="0.2">
      <c r="D953" s="332"/>
      <c r="E953" s="332"/>
      <c r="F953" s="332"/>
      <c r="G953" s="332"/>
      <c r="I953" s="332"/>
    </row>
    <row r="954" spans="4:9" ht="12.75" x14ac:dyDescent="0.2">
      <c r="D954" s="332"/>
      <c r="E954" s="332"/>
      <c r="F954" s="332"/>
      <c r="G954" s="332"/>
      <c r="I954" s="332"/>
    </row>
    <row r="955" spans="4:9" ht="12.75" x14ac:dyDescent="0.2">
      <c r="D955" s="332"/>
      <c r="E955" s="332"/>
      <c r="F955" s="332"/>
      <c r="G955" s="332"/>
      <c r="I955" s="332"/>
    </row>
    <row r="956" spans="4:9" ht="12.75" x14ac:dyDescent="0.2">
      <c r="D956" s="332"/>
      <c r="E956" s="332"/>
      <c r="F956" s="332"/>
      <c r="G956" s="332"/>
      <c r="I956" s="332"/>
    </row>
    <row r="957" spans="4:9" ht="12.75" x14ac:dyDescent="0.2">
      <c r="D957" s="332"/>
      <c r="E957" s="332"/>
      <c r="F957" s="332"/>
      <c r="G957" s="332"/>
      <c r="I957" s="332"/>
    </row>
    <row r="958" spans="4:9" ht="12.75" x14ac:dyDescent="0.2">
      <c r="D958" s="332"/>
      <c r="E958" s="332"/>
      <c r="F958" s="332"/>
      <c r="G958" s="332"/>
      <c r="I958" s="332"/>
    </row>
    <row r="959" spans="4:9" ht="12.75" x14ac:dyDescent="0.2">
      <c r="D959" s="332"/>
      <c r="E959" s="332"/>
      <c r="F959" s="332"/>
      <c r="G959" s="332"/>
      <c r="I959" s="332"/>
    </row>
    <row r="960" spans="4:9" ht="12.75" x14ac:dyDescent="0.2">
      <c r="D960" s="332"/>
      <c r="E960" s="332"/>
      <c r="F960" s="332"/>
      <c r="G960" s="332"/>
      <c r="I960" s="332"/>
    </row>
    <row r="961" spans="4:9" ht="12.75" x14ac:dyDescent="0.2">
      <c r="D961" s="332"/>
      <c r="E961" s="332"/>
      <c r="F961" s="332"/>
      <c r="G961" s="332"/>
      <c r="I961" s="332"/>
    </row>
    <row r="962" spans="4:9" ht="12.75" x14ac:dyDescent="0.2">
      <c r="D962" s="332"/>
      <c r="E962" s="332"/>
      <c r="F962" s="332"/>
      <c r="G962" s="332"/>
      <c r="I962" s="332"/>
    </row>
    <row r="963" spans="4:9" ht="12.75" x14ac:dyDescent="0.2">
      <c r="D963" s="332"/>
      <c r="E963" s="332"/>
      <c r="F963" s="332"/>
      <c r="G963" s="332"/>
      <c r="I963" s="332"/>
    </row>
    <row r="964" spans="4:9" ht="12.75" x14ac:dyDescent="0.2">
      <c r="D964" s="332"/>
      <c r="E964" s="332"/>
      <c r="F964" s="332"/>
      <c r="G964" s="332"/>
      <c r="I964" s="332"/>
    </row>
    <row r="965" spans="4:9" ht="12.75" x14ac:dyDescent="0.2">
      <c r="D965" s="332"/>
      <c r="E965" s="332"/>
      <c r="F965" s="332"/>
      <c r="G965" s="332"/>
      <c r="I965" s="332"/>
    </row>
    <row r="966" spans="4:9" ht="12.75" x14ac:dyDescent="0.2">
      <c r="D966" s="332"/>
      <c r="E966" s="332"/>
      <c r="F966" s="332"/>
      <c r="G966" s="332"/>
      <c r="I966" s="332"/>
    </row>
    <row r="967" spans="4:9" ht="12.75" x14ac:dyDescent="0.2">
      <c r="D967" s="332"/>
      <c r="E967" s="332"/>
      <c r="F967" s="332"/>
      <c r="G967" s="332"/>
      <c r="I967" s="332"/>
    </row>
    <row r="968" spans="4:9" ht="12.75" x14ac:dyDescent="0.2">
      <c r="D968" s="332"/>
      <c r="E968" s="332"/>
      <c r="F968" s="332"/>
      <c r="G968" s="332"/>
      <c r="I968" s="332"/>
    </row>
    <row r="969" spans="4:9" ht="12.75" x14ac:dyDescent="0.2">
      <c r="D969" s="332"/>
      <c r="E969" s="332"/>
      <c r="F969" s="332"/>
      <c r="G969" s="332"/>
      <c r="I969" s="332"/>
    </row>
    <row r="970" spans="4:9" ht="12.75" x14ac:dyDescent="0.2">
      <c r="D970" s="332"/>
      <c r="E970" s="332"/>
      <c r="F970" s="332"/>
      <c r="G970" s="332"/>
      <c r="I970" s="332"/>
    </row>
    <row r="971" spans="4:9" ht="12.75" x14ac:dyDescent="0.2">
      <c r="D971" s="332"/>
      <c r="E971" s="332"/>
      <c r="F971" s="332"/>
      <c r="G971" s="332"/>
      <c r="I971" s="332"/>
    </row>
    <row r="972" spans="4:9" ht="12.75" x14ac:dyDescent="0.2">
      <c r="D972" s="332"/>
      <c r="E972" s="332"/>
      <c r="F972" s="332"/>
      <c r="G972" s="332"/>
      <c r="I972" s="332"/>
    </row>
    <row r="973" spans="4:9" ht="12.75" x14ac:dyDescent="0.2">
      <c r="D973" s="332"/>
      <c r="E973" s="332"/>
      <c r="F973" s="332"/>
      <c r="G973" s="332"/>
      <c r="I973" s="332"/>
    </row>
    <row r="974" spans="4:9" ht="12.75" x14ac:dyDescent="0.2">
      <c r="D974" s="332"/>
      <c r="E974" s="332"/>
      <c r="F974" s="332"/>
      <c r="G974" s="332"/>
      <c r="I974" s="332"/>
    </row>
    <row r="975" spans="4:9" ht="12.75" x14ac:dyDescent="0.2">
      <c r="D975" s="332"/>
      <c r="E975" s="332"/>
      <c r="F975" s="332"/>
      <c r="G975" s="332"/>
      <c r="I975" s="332"/>
    </row>
    <row r="976" spans="4:9" ht="12.75" x14ac:dyDescent="0.2">
      <c r="D976" s="332"/>
      <c r="E976" s="332"/>
      <c r="F976" s="332"/>
      <c r="G976" s="332"/>
      <c r="I976" s="332"/>
    </row>
    <row r="977" spans="4:9" ht="12.75" x14ac:dyDescent="0.2">
      <c r="D977" s="332"/>
      <c r="E977" s="332"/>
      <c r="F977" s="332"/>
      <c r="G977" s="332"/>
      <c r="I977" s="332"/>
    </row>
    <row r="978" spans="4:9" ht="12.75" x14ac:dyDescent="0.2">
      <c r="D978" s="332"/>
      <c r="E978" s="332"/>
      <c r="F978" s="332"/>
      <c r="G978" s="332"/>
      <c r="I978" s="332"/>
    </row>
    <row r="979" spans="4:9" ht="12.75" x14ac:dyDescent="0.2">
      <c r="D979" s="332"/>
      <c r="E979" s="332"/>
      <c r="F979" s="332"/>
      <c r="G979" s="332"/>
      <c r="I979" s="332"/>
    </row>
    <row r="980" spans="4:9" ht="12.75" x14ac:dyDescent="0.2">
      <c r="D980" s="332"/>
      <c r="E980" s="332"/>
      <c r="F980" s="332"/>
      <c r="G980" s="332"/>
      <c r="I980" s="332"/>
    </row>
    <row r="981" spans="4:9" ht="12.75" x14ac:dyDescent="0.2">
      <c r="D981" s="332"/>
      <c r="E981" s="332"/>
      <c r="F981" s="332"/>
      <c r="G981" s="332"/>
      <c r="I981" s="332"/>
    </row>
    <row r="982" spans="4:9" ht="12.75" x14ac:dyDescent="0.2">
      <c r="D982" s="332"/>
      <c r="E982" s="332"/>
      <c r="F982" s="332"/>
      <c r="G982" s="332"/>
      <c r="I982" s="332"/>
    </row>
    <row r="983" spans="4:9" ht="12.75" x14ac:dyDescent="0.2">
      <c r="D983" s="332"/>
      <c r="E983" s="332"/>
      <c r="F983" s="332"/>
      <c r="G983" s="332"/>
      <c r="I983" s="332"/>
    </row>
    <row r="984" spans="4:9" ht="12.75" x14ac:dyDescent="0.2">
      <c r="D984" s="332"/>
      <c r="E984" s="332"/>
      <c r="F984" s="332"/>
      <c r="G984" s="332"/>
      <c r="I984" s="332"/>
    </row>
    <row r="985" spans="4:9" ht="12.75" x14ac:dyDescent="0.2">
      <c r="D985" s="332"/>
      <c r="E985" s="332"/>
      <c r="F985" s="332"/>
      <c r="G985" s="332"/>
      <c r="I985" s="332"/>
    </row>
    <row r="986" spans="4:9" ht="12.75" x14ac:dyDescent="0.2">
      <c r="D986" s="332"/>
      <c r="E986" s="332"/>
      <c r="F986" s="332"/>
      <c r="G986" s="332"/>
      <c r="I986" s="332"/>
    </row>
    <row r="987" spans="4:9" ht="12.75" x14ac:dyDescent="0.2">
      <c r="D987" s="332"/>
      <c r="E987" s="332"/>
      <c r="F987" s="332"/>
      <c r="G987" s="332"/>
      <c r="I987" s="332"/>
    </row>
    <row r="988" spans="4:9" ht="12.75" x14ac:dyDescent="0.2">
      <c r="D988" s="332"/>
      <c r="E988" s="332"/>
      <c r="F988" s="332"/>
      <c r="G988" s="332"/>
      <c r="I988" s="332"/>
    </row>
    <row r="989" spans="4:9" ht="12.75" x14ac:dyDescent="0.2">
      <c r="D989" s="332"/>
      <c r="E989" s="332"/>
      <c r="F989" s="332"/>
      <c r="G989" s="332"/>
      <c r="I989" s="332"/>
    </row>
    <row r="990" spans="4:9" ht="12.75" x14ac:dyDescent="0.2">
      <c r="D990" s="332"/>
      <c r="E990" s="332"/>
      <c r="F990" s="332"/>
      <c r="G990" s="332"/>
      <c r="I990" s="332"/>
    </row>
    <row r="991" spans="4:9" ht="12.75" x14ac:dyDescent="0.2">
      <c r="D991" s="332"/>
      <c r="E991" s="332"/>
      <c r="F991" s="332"/>
      <c r="G991" s="332"/>
      <c r="I991" s="332"/>
    </row>
    <row r="992" spans="4:9" ht="12.75" x14ac:dyDescent="0.2">
      <c r="D992" s="332"/>
      <c r="E992" s="332"/>
      <c r="F992" s="332"/>
      <c r="G992" s="332"/>
      <c r="I992" s="332"/>
    </row>
    <row r="993" spans="4:9" ht="12.75" x14ac:dyDescent="0.2">
      <c r="D993" s="332"/>
      <c r="E993" s="332"/>
      <c r="F993" s="332"/>
      <c r="G993" s="332"/>
      <c r="I993" s="332"/>
    </row>
    <row r="994" spans="4:9" ht="12.75" x14ac:dyDescent="0.2">
      <c r="D994" s="332"/>
      <c r="E994" s="332"/>
      <c r="F994" s="332"/>
      <c r="G994" s="332"/>
      <c r="I994" s="332"/>
    </row>
    <row r="995" spans="4:9" ht="12.75" x14ac:dyDescent="0.2">
      <c r="D995" s="332"/>
      <c r="E995" s="332"/>
      <c r="F995" s="332"/>
      <c r="G995" s="332"/>
      <c r="I995" s="332"/>
    </row>
    <row r="996" spans="4:9" ht="12.75" x14ac:dyDescent="0.2">
      <c r="D996" s="332"/>
      <c r="E996" s="332"/>
      <c r="F996" s="332"/>
      <c r="G996" s="332"/>
      <c r="I996" s="332"/>
    </row>
    <row r="997" spans="4:9" ht="12.75" x14ac:dyDescent="0.2">
      <c r="D997" s="332"/>
      <c r="E997" s="332"/>
      <c r="F997" s="332"/>
      <c r="G997" s="332"/>
      <c r="I997" s="332"/>
    </row>
    <row r="998" spans="4:9" ht="12.75" x14ac:dyDescent="0.2">
      <c r="D998" s="332"/>
      <c r="E998" s="332"/>
      <c r="F998" s="332"/>
      <c r="G998" s="332"/>
      <c r="I998" s="332"/>
    </row>
    <row r="999" spans="4:9" ht="12.75" x14ac:dyDescent="0.2">
      <c r="D999" s="332"/>
      <c r="E999" s="332"/>
      <c r="F999" s="332"/>
      <c r="G999" s="332"/>
      <c r="I999" s="332"/>
    </row>
    <row r="1000" spans="4:9" ht="12.75" x14ac:dyDescent="0.2">
      <c r="D1000" s="332"/>
      <c r="E1000" s="332"/>
      <c r="F1000" s="332"/>
      <c r="G1000" s="332"/>
      <c r="I1000" s="33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8C81D"/>
    <outlinePr summaryBelow="0" summaryRight="0"/>
  </sheetPr>
  <dimension ref="A1:L2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x14ac:dyDescent="0.2"/>
  <cols>
    <col min="1" max="1" width="8.85546875" customWidth="1"/>
    <col min="2" max="2" width="10" customWidth="1"/>
    <col min="3" max="3" width="15.140625" customWidth="1"/>
    <col min="4" max="4" width="71.5703125" customWidth="1"/>
    <col min="5" max="5" width="14" customWidth="1"/>
    <col min="6" max="11" width="23.42578125" customWidth="1"/>
    <col min="12" max="12" width="71.5703125" customWidth="1"/>
  </cols>
  <sheetData>
    <row r="1" spans="1:12" ht="12.75" x14ac:dyDescent="0.2">
      <c r="A1" s="333" t="s">
        <v>50</v>
      </c>
      <c r="B1" s="334" t="s">
        <v>39</v>
      </c>
      <c r="C1" s="335" t="s">
        <v>2957</v>
      </c>
      <c r="D1" s="336" t="s">
        <v>1606</v>
      </c>
      <c r="E1" s="337" t="s">
        <v>2958</v>
      </c>
      <c r="F1" s="337" t="s">
        <v>2959</v>
      </c>
      <c r="G1" s="337" t="s">
        <v>2960</v>
      </c>
      <c r="H1" s="337" t="s">
        <v>2961</v>
      </c>
      <c r="I1" s="337" t="s">
        <v>2962</v>
      </c>
      <c r="J1" s="337" t="s">
        <v>2963</v>
      </c>
      <c r="K1" s="337" t="s">
        <v>2964</v>
      </c>
      <c r="L1" s="338"/>
    </row>
    <row r="2" spans="1:12" ht="25.5" x14ac:dyDescent="0.2">
      <c r="A2" s="339" t="s">
        <v>4293</v>
      </c>
      <c r="B2" s="340" t="s">
        <v>873</v>
      </c>
      <c r="C2" s="341" t="s">
        <v>2965</v>
      </c>
      <c r="D2" s="342" t="s">
        <v>2966</v>
      </c>
      <c r="E2" s="343"/>
      <c r="F2" s="343"/>
      <c r="G2" s="343"/>
      <c r="H2" s="343"/>
      <c r="I2" s="343"/>
      <c r="J2" s="343"/>
      <c r="K2" s="343"/>
      <c r="L2" s="344" t="s">
        <v>2967</v>
      </c>
    </row>
    <row r="3" spans="1:12" ht="25.5" x14ac:dyDescent="0.2">
      <c r="A3" s="339" t="s">
        <v>4293</v>
      </c>
      <c r="B3" s="340" t="s">
        <v>971</v>
      </c>
      <c r="C3" s="341">
        <v>1000</v>
      </c>
      <c r="D3" s="342" t="s">
        <v>2968</v>
      </c>
      <c r="E3" s="343"/>
      <c r="F3" s="343"/>
      <c r="G3" s="343"/>
      <c r="H3" s="343"/>
      <c r="I3" s="343"/>
      <c r="J3" s="343"/>
      <c r="K3" s="343"/>
      <c r="L3" s="344" t="s">
        <v>2969</v>
      </c>
    </row>
    <row r="4" spans="1:12" ht="25.5" x14ac:dyDescent="0.2">
      <c r="A4" s="339" t="s">
        <v>4293</v>
      </c>
      <c r="B4" s="340" t="s">
        <v>2970</v>
      </c>
      <c r="C4" s="341" t="s">
        <v>2965</v>
      </c>
      <c r="D4" s="342" t="s">
        <v>2971</v>
      </c>
      <c r="E4" s="343"/>
      <c r="F4" s="343"/>
      <c r="G4" s="343"/>
      <c r="H4" s="343"/>
      <c r="I4" s="343"/>
      <c r="J4" s="343"/>
      <c r="K4" s="343"/>
      <c r="L4" s="344" t="s">
        <v>2972</v>
      </c>
    </row>
    <row r="5" spans="1:12" ht="76.5" x14ac:dyDescent="0.2">
      <c r="A5" s="339" t="s">
        <v>4293</v>
      </c>
      <c r="B5" s="340" t="s">
        <v>839</v>
      </c>
      <c r="C5" s="341">
        <v>1000</v>
      </c>
      <c r="D5" s="342" t="s">
        <v>2973</v>
      </c>
      <c r="E5" s="343"/>
      <c r="F5" s="343" t="s">
        <v>2974</v>
      </c>
      <c r="G5" s="343" t="s">
        <v>2975</v>
      </c>
      <c r="H5" s="343"/>
      <c r="I5" s="343"/>
      <c r="J5" s="343" t="s">
        <v>2976</v>
      </c>
      <c r="K5" s="343" t="s">
        <v>2977</v>
      </c>
      <c r="L5" s="344" t="s">
        <v>2978</v>
      </c>
    </row>
    <row r="6" spans="1:12" ht="25.5" x14ac:dyDescent="0.2">
      <c r="A6" s="339" t="s">
        <v>4293</v>
      </c>
      <c r="B6" s="340" t="s">
        <v>2979</v>
      </c>
      <c r="C6" s="341" t="s">
        <v>2965</v>
      </c>
      <c r="D6" s="342" t="s">
        <v>2980</v>
      </c>
      <c r="E6" s="343"/>
      <c r="F6" s="343"/>
      <c r="G6" s="343"/>
      <c r="H6" s="343"/>
      <c r="I6" s="343"/>
      <c r="J6" s="343"/>
      <c r="K6" s="343"/>
      <c r="L6" s="344" t="s">
        <v>2981</v>
      </c>
    </row>
    <row r="7" spans="1:12" ht="25.5" x14ac:dyDescent="0.2">
      <c r="A7" s="339" t="s">
        <v>4293</v>
      </c>
      <c r="B7" s="340" t="s">
        <v>2982</v>
      </c>
      <c r="C7" s="341" t="s">
        <v>2965</v>
      </c>
      <c r="D7" s="342" t="s">
        <v>2983</v>
      </c>
      <c r="E7" s="343"/>
      <c r="F7" s="343"/>
      <c r="G7" s="343"/>
      <c r="H7" s="343"/>
      <c r="I7" s="343"/>
      <c r="J7" s="343"/>
      <c r="K7" s="343"/>
      <c r="L7" s="344" t="s">
        <v>2984</v>
      </c>
    </row>
    <row r="8" spans="1:12" ht="14.25" x14ac:dyDescent="0.2">
      <c r="A8" s="339" t="s">
        <v>4293</v>
      </c>
      <c r="B8" s="340" t="s">
        <v>974</v>
      </c>
      <c r="C8" s="341">
        <v>600</v>
      </c>
      <c r="D8" s="342" t="s">
        <v>2985</v>
      </c>
      <c r="E8" s="343" t="s">
        <v>2986</v>
      </c>
      <c r="F8" s="343"/>
      <c r="G8" s="343"/>
      <c r="H8" s="343"/>
      <c r="I8" s="343"/>
      <c r="J8" s="343"/>
      <c r="K8" s="343"/>
      <c r="L8" s="344" t="s">
        <v>2987</v>
      </c>
    </row>
    <row r="9" spans="1:12" ht="25.5" x14ac:dyDescent="0.2">
      <c r="A9" s="339" t="s">
        <v>4293</v>
      </c>
      <c r="B9" s="340" t="s">
        <v>2988</v>
      </c>
      <c r="C9" s="341">
        <v>300</v>
      </c>
      <c r="D9" s="342" t="s">
        <v>2989</v>
      </c>
      <c r="E9" s="343"/>
      <c r="F9" s="343"/>
      <c r="G9" s="343"/>
      <c r="H9" s="343"/>
      <c r="I9" s="343"/>
      <c r="J9" s="343"/>
      <c r="K9" s="343"/>
      <c r="L9" s="344" t="s">
        <v>2990</v>
      </c>
    </row>
    <row r="10" spans="1:12" ht="25.5" x14ac:dyDescent="0.2">
      <c r="A10" s="339" t="s">
        <v>4293</v>
      </c>
      <c r="B10" s="340" t="s">
        <v>2991</v>
      </c>
      <c r="C10" s="341" t="s">
        <v>2965</v>
      </c>
      <c r="D10" s="342" t="s">
        <v>2992</v>
      </c>
      <c r="E10" s="343"/>
      <c r="F10" s="343"/>
      <c r="G10" s="343"/>
      <c r="H10" s="343"/>
      <c r="I10" s="343"/>
      <c r="J10" s="343"/>
      <c r="K10" s="343"/>
      <c r="L10" s="345" t="s">
        <v>2993</v>
      </c>
    </row>
    <row r="11" spans="1:12" ht="25.5" x14ac:dyDescent="0.2">
      <c r="A11" s="339" t="s">
        <v>4293</v>
      </c>
      <c r="B11" s="340" t="s">
        <v>814</v>
      </c>
      <c r="C11" s="341" t="s">
        <v>2965</v>
      </c>
      <c r="D11" s="346" t="s">
        <v>2994</v>
      </c>
      <c r="E11" s="346"/>
      <c r="F11" s="346"/>
      <c r="G11" s="346"/>
      <c r="H11" s="346"/>
      <c r="I11" s="346"/>
      <c r="J11" s="346"/>
      <c r="K11" s="346"/>
      <c r="L11" s="344" t="s">
        <v>2995</v>
      </c>
    </row>
    <row r="12" spans="1:12" ht="25.5" x14ac:dyDescent="0.2">
      <c r="A12" s="339" t="s">
        <v>4293</v>
      </c>
      <c r="B12" s="340" t="s">
        <v>2996</v>
      </c>
      <c r="C12" s="341" t="s">
        <v>2965</v>
      </c>
      <c r="D12" s="346" t="s">
        <v>2997</v>
      </c>
      <c r="E12" s="346"/>
      <c r="F12" s="346"/>
      <c r="G12" s="346"/>
      <c r="H12" s="346"/>
      <c r="I12" s="346"/>
      <c r="J12" s="346"/>
      <c r="K12" s="346"/>
      <c r="L12" s="344" t="s">
        <v>2998</v>
      </c>
    </row>
    <row r="13" spans="1:12" ht="25.5" x14ac:dyDescent="0.2">
      <c r="A13" s="339" t="s">
        <v>4293</v>
      </c>
      <c r="B13" s="340" t="s">
        <v>2999</v>
      </c>
      <c r="C13" s="341" t="s">
        <v>2965</v>
      </c>
      <c r="D13" s="346" t="s">
        <v>3000</v>
      </c>
      <c r="E13" s="346"/>
      <c r="F13" s="346"/>
      <c r="G13" s="346"/>
      <c r="H13" s="346"/>
      <c r="I13" s="346"/>
      <c r="J13" s="346"/>
      <c r="K13" s="346"/>
      <c r="L13" s="344" t="s">
        <v>3001</v>
      </c>
    </row>
    <row r="14" spans="1:12" ht="25.5" x14ac:dyDescent="0.2">
      <c r="A14" s="339" t="s">
        <v>4293</v>
      </c>
      <c r="B14" s="340" t="s">
        <v>1148</v>
      </c>
      <c r="C14" s="341">
        <v>1000</v>
      </c>
      <c r="D14" s="342" t="s">
        <v>3002</v>
      </c>
      <c r="E14" s="343"/>
      <c r="F14" s="343"/>
      <c r="G14" s="343"/>
      <c r="H14" s="343"/>
      <c r="I14" s="343"/>
      <c r="J14" s="343"/>
      <c r="K14" s="343"/>
      <c r="L14" s="344" t="s">
        <v>3003</v>
      </c>
    </row>
    <row r="15" spans="1:12" ht="25.5" x14ac:dyDescent="0.2">
      <c r="A15" s="339" t="s">
        <v>4293</v>
      </c>
      <c r="B15" s="340" t="s">
        <v>3004</v>
      </c>
      <c r="C15" s="341" t="s">
        <v>2965</v>
      </c>
      <c r="D15" s="342" t="s">
        <v>3005</v>
      </c>
      <c r="E15" s="343" t="s">
        <v>3006</v>
      </c>
      <c r="F15" s="343"/>
      <c r="G15" s="343"/>
      <c r="H15" s="343"/>
      <c r="I15" s="343"/>
      <c r="J15" s="343"/>
      <c r="K15" s="343"/>
      <c r="L15" s="344" t="s">
        <v>3007</v>
      </c>
    </row>
    <row r="16" spans="1:12" ht="25.5" x14ac:dyDescent="0.2">
      <c r="A16" s="339" t="s">
        <v>4293</v>
      </c>
      <c r="B16" s="340" t="s">
        <v>785</v>
      </c>
      <c r="C16" s="341" t="s">
        <v>2965</v>
      </c>
      <c r="D16" s="346" t="s">
        <v>3008</v>
      </c>
      <c r="E16" s="346"/>
      <c r="F16" s="346"/>
      <c r="G16" s="346"/>
      <c r="H16" s="346"/>
      <c r="I16" s="346"/>
      <c r="J16" s="346"/>
      <c r="K16" s="346"/>
      <c r="L16" s="344" t="s">
        <v>3009</v>
      </c>
    </row>
    <row r="17" spans="1:12" ht="25.5" x14ac:dyDescent="0.2">
      <c r="A17" s="339" t="s">
        <v>4293</v>
      </c>
      <c r="B17" s="340" t="s">
        <v>1149</v>
      </c>
      <c r="C17" s="341">
        <v>1000</v>
      </c>
      <c r="D17" s="342" t="s">
        <v>3010</v>
      </c>
      <c r="E17" s="343"/>
      <c r="F17" s="343"/>
      <c r="G17" s="343"/>
      <c r="H17" s="343"/>
      <c r="I17" s="343"/>
      <c r="J17" s="343"/>
      <c r="K17" s="343"/>
      <c r="L17" s="344" t="s">
        <v>3011</v>
      </c>
    </row>
    <row r="18" spans="1:12" ht="25.5" x14ac:dyDescent="0.2">
      <c r="A18" s="339" t="s">
        <v>4293</v>
      </c>
      <c r="B18" s="340" t="s">
        <v>3012</v>
      </c>
      <c r="C18" s="341">
        <v>1000</v>
      </c>
      <c r="D18" s="342" t="s">
        <v>3013</v>
      </c>
      <c r="E18" s="343"/>
      <c r="F18" s="343"/>
      <c r="G18" s="343"/>
      <c r="H18" s="343"/>
      <c r="I18" s="343"/>
      <c r="J18" s="343"/>
      <c r="K18" s="343"/>
      <c r="L18" s="344" t="s">
        <v>3014</v>
      </c>
    </row>
    <row r="19" spans="1:12" ht="25.5" x14ac:dyDescent="0.2">
      <c r="A19" s="339" t="s">
        <v>4293</v>
      </c>
      <c r="B19" s="340" t="s">
        <v>3015</v>
      </c>
      <c r="C19" s="341" t="s">
        <v>2965</v>
      </c>
      <c r="D19" s="342" t="s">
        <v>3016</v>
      </c>
      <c r="E19" s="343"/>
      <c r="F19" s="343"/>
      <c r="G19" s="343"/>
      <c r="H19" s="343"/>
      <c r="I19" s="343"/>
      <c r="J19" s="343"/>
      <c r="K19" s="343"/>
      <c r="L19" s="344" t="s">
        <v>3017</v>
      </c>
    </row>
    <row r="20" spans="1:12" ht="14.25" x14ac:dyDescent="0.2">
      <c r="A20" s="339" t="s">
        <v>4293</v>
      </c>
      <c r="B20" s="340" t="s">
        <v>857</v>
      </c>
      <c r="C20" s="341">
        <v>200</v>
      </c>
      <c r="D20" s="342" t="s">
        <v>3018</v>
      </c>
      <c r="E20" s="343" t="s">
        <v>3019</v>
      </c>
      <c r="F20" s="343"/>
      <c r="G20" s="343"/>
      <c r="H20" s="343"/>
      <c r="I20" s="343"/>
      <c r="J20" s="343"/>
      <c r="K20" s="343"/>
      <c r="L20" s="344" t="s">
        <v>3020</v>
      </c>
    </row>
    <row r="21" spans="1:12" ht="14.25" x14ac:dyDescent="0.2">
      <c r="A21" s="339" t="s">
        <v>4293</v>
      </c>
      <c r="B21" s="340" t="s">
        <v>941</v>
      </c>
      <c r="C21" s="341" t="s">
        <v>3021</v>
      </c>
      <c r="D21" s="342" t="s">
        <v>3022</v>
      </c>
      <c r="E21" s="343" t="s">
        <v>3019</v>
      </c>
      <c r="F21" s="343"/>
      <c r="G21" s="343"/>
      <c r="H21" s="343"/>
      <c r="I21" s="343"/>
      <c r="J21" s="343"/>
      <c r="K21" s="343"/>
      <c r="L21" s="344" t="s">
        <v>3023</v>
      </c>
    </row>
    <row r="22" spans="1:12" ht="25.5" x14ac:dyDescent="0.2">
      <c r="A22" s="339" t="s">
        <v>4293</v>
      </c>
      <c r="B22" s="340" t="s">
        <v>886</v>
      </c>
      <c r="C22" s="341">
        <v>1000</v>
      </c>
      <c r="D22" s="342" t="s">
        <v>3024</v>
      </c>
      <c r="E22" s="343"/>
      <c r="F22" s="343"/>
      <c r="G22" s="343"/>
      <c r="H22" s="343"/>
      <c r="I22" s="343"/>
      <c r="J22" s="343" t="s">
        <v>3025</v>
      </c>
      <c r="K22" s="343"/>
      <c r="L22" s="344" t="s">
        <v>3026</v>
      </c>
    </row>
    <row r="23" spans="1:12" ht="76.5" x14ac:dyDescent="0.2">
      <c r="A23" s="339" t="s">
        <v>4293</v>
      </c>
      <c r="B23" s="340" t="s">
        <v>998</v>
      </c>
      <c r="C23" s="341">
        <v>1000</v>
      </c>
      <c r="D23" s="342" t="s">
        <v>3027</v>
      </c>
      <c r="E23" s="347" t="s">
        <v>3028</v>
      </c>
      <c r="F23" s="347"/>
      <c r="G23" s="347"/>
      <c r="H23" s="347"/>
      <c r="I23" s="347"/>
      <c r="J23" s="347"/>
      <c r="K23" s="347"/>
      <c r="L23" s="344" t="s">
        <v>3029</v>
      </c>
    </row>
    <row r="24" spans="1:12" ht="25.5" x14ac:dyDescent="0.2">
      <c r="A24" s="339" t="s">
        <v>4293</v>
      </c>
      <c r="B24" s="340" t="s">
        <v>3030</v>
      </c>
      <c r="C24" s="341" t="s">
        <v>2965</v>
      </c>
      <c r="D24" s="346" t="s">
        <v>3031</v>
      </c>
      <c r="E24" s="348" t="s">
        <v>3032</v>
      </c>
      <c r="F24" s="348"/>
      <c r="G24" s="348"/>
      <c r="H24" s="348"/>
      <c r="I24" s="348"/>
      <c r="J24" s="348"/>
      <c r="K24" s="348"/>
      <c r="L24" s="344" t="s">
        <v>3033</v>
      </c>
    </row>
    <row r="25" spans="1:12" ht="25.5" x14ac:dyDescent="0.2">
      <c r="A25" s="339" t="s">
        <v>4293</v>
      </c>
      <c r="B25" s="340" t="s">
        <v>3034</v>
      </c>
      <c r="C25" s="341" t="s">
        <v>2965</v>
      </c>
      <c r="D25" s="346" t="s">
        <v>3035</v>
      </c>
      <c r="E25" s="346"/>
      <c r="F25" s="346"/>
      <c r="G25" s="346"/>
      <c r="H25" s="346"/>
      <c r="I25" s="346"/>
      <c r="J25" s="346"/>
      <c r="K25" s="346"/>
      <c r="L25" s="344" t="s">
        <v>3036</v>
      </c>
    </row>
    <row r="26" spans="1:12" ht="38.25" x14ac:dyDescent="0.2">
      <c r="A26" s="339" t="s">
        <v>4293</v>
      </c>
      <c r="B26" s="340" t="s">
        <v>3037</v>
      </c>
      <c r="C26" s="341">
        <v>1000</v>
      </c>
      <c r="D26" s="342" t="s">
        <v>3038</v>
      </c>
      <c r="E26" s="343"/>
      <c r="F26" s="343"/>
      <c r="G26" s="343"/>
      <c r="H26" s="343"/>
      <c r="I26" s="343"/>
      <c r="J26" s="343"/>
      <c r="K26" s="343"/>
      <c r="L26" s="344" t="s">
        <v>3039</v>
      </c>
    </row>
    <row r="27" spans="1:12" ht="22.5" customHeight="1" x14ac:dyDescent="0.2">
      <c r="A27" s="339" t="s">
        <v>4293</v>
      </c>
      <c r="B27" s="340" t="s">
        <v>850</v>
      </c>
      <c r="C27" s="341">
        <v>1200</v>
      </c>
      <c r="D27" s="342" t="s">
        <v>3040</v>
      </c>
      <c r="E27" s="343" t="s">
        <v>3041</v>
      </c>
      <c r="F27" s="343"/>
      <c r="G27" s="343"/>
      <c r="H27" s="343"/>
      <c r="I27" s="343"/>
      <c r="J27" s="343"/>
      <c r="K27" s="343"/>
      <c r="L27" s="344" t="s">
        <v>3042</v>
      </c>
    </row>
  </sheetData>
  <autoFilter ref="B1:D27" xr:uid="{00000000-0009-0000-0000-000012000000}"/>
  <hyperlinks>
    <hyperlink ref="L2" r:id="rId1" xr:uid="{00000000-0004-0000-1200-000000000000}"/>
    <hyperlink ref="L3" r:id="rId2" xr:uid="{00000000-0004-0000-1200-000001000000}"/>
    <hyperlink ref="L4" r:id="rId3" xr:uid="{00000000-0004-0000-1200-000002000000}"/>
    <hyperlink ref="L5" r:id="rId4" xr:uid="{00000000-0004-0000-1200-000003000000}"/>
    <hyperlink ref="L6" r:id="rId5" xr:uid="{00000000-0004-0000-1200-000004000000}"/>
    <hyperlink ref="L7" r:id="rId6" xr:uid="{00000000-0004-0000-1200-000005000000}"/>
    <hyperlink ref="L8" r:id="rId7" xr:uid="{00000000-0004-0000-1200-000006000000}"/>
    <hyperlink ref="L9" r:id="rId8" xr:uid="{00000000-0004-0000-1200-000007000000}"/>
    <hyperlink ref="L10" r:id="rId9" xr:uid="{00000000-0004-0000-1200-000008000000}"/>
    <hyperlink ref="L11" r:id="rId10" xr:uid="{00000000-0004-0000-1200-000009000000}"/>
    <hyperlink ref="L12" r:id="rId11" xr:uid="{00000000-0004-0000-1200-00000A000000}"/>
    <hyperlink ref="L13" r:id="rId12" xr:uid="{00000000-0004-0000-1200-00000B000000}"/>
    <hyperlink ref="L14" r:id="rId13" xr:uid="{00000000-0004-0000-1200-00000C000000}"/>
    <hyperlink ref="L15" r:id="rId14" xr:uid="{00000000-0004-0000-1200-00000D000000}"/>
    <hyperlink ref="L16" r:id="rId15" xr:uid="{00000000-0004-0000-1200-00000E000000}"/>
    <hyperlink ref="L17" r:id="rId16" xr:uid="{00000000-0004-0000-1200-00000F000000}"/>
    <hyperlink ref="L18" r:id="rId17" xr:uid="{00000000-0004-0000-1200-000010000000}"/>
    <hyperlink ref="L19" r:id="rId18" xr:uid="{00000000-0004-0000-1200-000011000000}"/>
    <hyperlink ref="L20" r:id="rId19" xr:uid="{00000000-0004-0000-1200-000012000000}"/>
    <hyperlink ref="L21" r:id="rId20" xr:uid="{00000000-0004-0000-1200-000013000000}"/>
    <hyperlink ref="L22" r:id="rId21" xr:uid="{00000000-0004-0000-1200-000014000000}"/>
    <hyperlink ref="L23" r:id="rId22" xr:uid="{00000000-0004-0000-1200-000015000000}"/>
    <hyperlink ref="L24" r:id="rId23" xr:uid="{00000000-0004-0000-1200-000016000000}"/>
    <hyperlink ref="L25" r:id="rId24" xr:uid="{00000000-0004-0000-1200-000017000000}"/>
    <hyperlink ref="L26" r:id="rId25" xr:uid="{00000000-0004-0000-1200-000018000000}"/>
    <hyperlink ref="L27" r:id="rId26" xr:uid="{00000000-0004-0000-1200-000019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B29E59"/>
    <outlinePr summaryBelow="0" summaryRight="0"/>
  </sheetPr>
  <dimension ref="A1:E101"/>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28515625" customWidth="1"/>
  </cols>
  <sheetData>
    <row r="1" spans="1:5" ht="15.75" customHeight="1" x14ac:dyDescent="0.2">
      <c r="A1" s="349" t="s">
        <v>1131</v>
      </c>
      <c r="B1" s="350" t="s">
        <v>3043</v>
      </c>
      <c r="C1" s="350" t="s">
        <v>39</v>
      </c>
      <c r="D1" s="350" t="s">
        <v>2463</v>
      </c>
      <c r="E1" s="351" t="s">
        <v>2957</v>
      </c>
    </row>
    <row r="2" spans="1:5" ht="15.75" customHeight="1" x14ac:dyDescent="0.2">
      <c r="A2" s="352">
        <v>62</v>
      </c>
      <c r="B2" s="285" t="s">
        <v>982</v>
      </c>
      <c r="C2" s="286" t="s">
        <v>1024</v>
      </c>
      <c r="D2" s="353" t="s">
        <v>1807</v>
      </c>
      <c r="E2" s="287" t="s">
        <v>3044</v>
      </c>
    </row>
    <row r="3" spans="1:5" ht="15.75" customHeight="1" x14ac:dyDescent="0.2">
      <c r="A3" s="352">
        <v>40</v>
      </c>
      <c r="B3" s="285" t="s">
        <v>1839</v>
      </c>
      <c r="C3" s="286" t="s">
        <v>1024</v>
      </c>
      <c r="D3" s="353" t="s">
        <v>1807</v>
      </c>
      <c r="E3" s="287" t="s">
        <v>3044</v>
      </c>
    </row>
    <row r="4" spans="1:5" ht="15.75" customHeight="1" x14ac:dyDescent="0.2">
      <c r="A4" s="352">
        <v>45</v>
      </c>
      <c r="B4" s="285" t="s">
        <v>1923</v>
      </c>
      <c r="C4" s="286" t="s">
        <v>1029</v>
      </c>
      <c r="D4" s="354" t="s">
        <v>1130</v>
      </c>
      <c r="E4" s="287" t="s">
        <v>3044</v>
      </c>
    </row>
    <row r="5" spans="1:5" ht="15.75" customHeight="1" x14ac:dyDescent="0.2">
      <c r="A5" s="352">
        <v>14</v>
      </c>
      <c r="B5" s="285" t="s">
        <v>1952</v>
      </c>
      <c r="C5" s="286" t="s">
        <v>1028</v>
      </c>
      <c r="D5" s="355" t="s">
        <v>1798</v>
      </c>
      <c r="E5" s="287">
        <v>70000</v>
      </c>
    </row>
    <row r="6" spans="1:5" ht="15.75" customHeight="1" x14ac:dyDescent="0.2">
      <c r="A6" s="352">
        <v>31</v>
      </c>
      <c r="B6" s="285" t="s">
        <v>1967</v>
      </c>
      <c r="C6" s="286" t="s">
        <v>1022</v>
      </c>
      <c r="D6" s="353" t="s">
        <v>1807</v>
      </c>
      <c r="E6" s="287" t="s">
        <v>3044</v>
      </c>
    </row>
    <row r="7" spans="1:5" ht="15.75" customHeight="1" x14ac:dyDescent="0.2">
      <c r="A7" s="352">
        <v>8</v>
      </c>
      <c r="B7" s="285" t="s">
        <v>1978</v>
      </c>
      <c r="C7" s="286" t="s">
        <v>1022</v>
      </c>
      <c r="D7" s="354" t="s">
        <v>1130</v>
      </c>
      <c r="E7" s="287" t="s">
        <v>3044</v>
      </c>
    </row>
    <row r="8" spans="1:5" ht="15.75" customHeight="1" x14ac:dyDescent="0.2">
      <c r="A8" s="352">
        <v>78</v>
      </c>
      <c r="B8" s="285" t="s">
        <v>913</v>
      </c>
      <c r="C8" s="286" t="s">
        <v>1027</v>
      </c>
      <c r="D8" s="353" t="s">
        <v>1807</v>
      </c>
      <c r="E8" s="287">
        <v>10000</v>
      </c>
    </row>
    <row r="9" spans="1:5" ht="15.75" customHeight="1" x14ac:dyDescent="0.2">
      <c r="A9" s="352">
        <v>4</v>
      </c>
      <c r="B9" s="285" t="s">
        <v>1985</v>
      </c>
      <c r="C9" s="286" t="s">
        <v>933</v>
      </c>
      <c r="D9" s="354" t="s">
        <v>1130</v>
      </c>
      <c r="E9" s="287" t="s">
        <v>3044</v>
      </c>
    </row>
    <row r="10" spans="1:5" ht="15.75" customHeight="1" x14ac:dyDescent="0.2">
      <c r="A10" s="352">
        <v>57</v>
      </c>
      <c r="B10" s="285" t="s">
        <v>1990</v>
      </c>
      <c r="C10" s="286" t="s">
        <v>1020</v>
      </c>
      <c r="D10" s="355" t="s">
        <v>1798</v>
      </c>
      <c r="E10" s="287" t="s">
        <v>3044</v>
      </c>
    </row>
    <row r="11" spans="1:5" ht="15.75" customHeight="1" x14ac:dyDescent="0.2">
      <c r="A11" s="352">
        <v>100</v>
      </c>
      <c r="B11" s="285" t="s">
        <v>2002</v>
      </c>
      <c r="C11" s="286" t="s">
        <v>1029</v>
      </c>
      <c r="D11" s="354" t="s">
        <v>1130</v>
      </c>
      <c r="E11" s="287" t="s">
        <v>3044</v>
      </c>
    </row>
    <row r="12" spans="1:5" ht="15.75" customHeight="1" x14ac:dyDescent="0.2">
      <c r="A12" s="352">
        <v>97</v>
      </c>
      <c r="B12" s="285" t="s">
        <v>877</v>
      </c>
      <c r="C12" s="286" t="s">
        <v>1018</v>
      </c>
      <c r="D12" s="355" t="s">
        <v>1798</v>
      </c>
      <c r="E12" s="287" t="s">
        <v>3044</v>
      </c>
    </row>
    <row r="13" spans="1:5" ht="15.75" customHeight="1" x14ac:dyDescent="0.2">
      <c r="A13" s="352">
        <v>99</v>
      </c>
      <c r="B13" s="285" t="s">
        <v>883</v>
      </c>
      <c r="C13" s="286" t="s">
        <v>1021</v>
      </c>
      <c r="D13" s="355" t="s">
        <v>1798</v>
      </c>
      <c r="E13" s="287" t="s">
        <v>3044</v>
      </c>
    </row>
    <row r="14" spans="1:5" ht="15.75" customHeight="1" x14ac:dyDescent="0.2">
      <c r="A14" s="352">
        <v>28</v>
      </c>
      <c r="B14" s="285" t="s">
        <v>972</v>
      </c>
      <c r="C14" s="286" t="s">
        <v>1027</v>
      </c>
      <c r="D14" s="353" t="s">
        <v>1807</v>
      </c>
      <c r="E14" s="287">
        <v>10000</v>
      </c>
    </row>
    <row r="15" spans="1:5" ht="15.75" customHeight="1" x14ac:dyDescent="0.2">
      <c r="A15" s="352">
        <v>32</v>
      </c>
      <c r="B15" s="285" t="s">
        <v>2039</v>
      </c>
      <c r="C15" s="286" t="s">
        <v>1029</v>
      </c>
      <c r="D15" s="354" t="s">
        <v>1130</v>
      </c>
      <c r="E15" s="287" t="s">
        <v>3044</v>
      </c>
    </row>
    <row r="16" spans="1:5" ht="15.75" customHeight="1" x14ac:dyDescent="0.2">
      <c r="A16" s="352">
        <v>2</v>
      </c>
      <c r="B16" s="285" t="s">
        <v>869</v>
      </c>
      <c r="C16" s="286" t="s">
        <v>1019</v>
      </c>
      <c r="D16" s="353" t="s">
        <v>1807</v>
      </c>
      <c r="E16" s="287" t="s">
        <v>3044</v>
      </c>
    </row>
    <row r="17" spans="1:5" ht="15.75" customHeight="1" x14ac:dyDescent="0.2">
      <c r="A17" s="352">
        <v>82</v>
      </c>
      <c r="B17" s="285" t="s">
        <v>2047</v>
      </c>
      <c r="C17" s="286" t="s">
        <v>1019</v>
      </c>
      <c r="D17" s="353" t="s">
        <v>1807</v>
      </c>
      <c r="E17" s="287" t="s">
        <v>3044</v>
      </c>
    </row>
    <row r="18" spans="1:5" ht="15.75" customHeight="1" x14ac:dyDescent="0.2">
      <c r="A18" s="352">
        <v>85</v>
      </c>
      <c r="B18" s="285" t="s">
        <v>878</v>
      </c>
      <c r="C18" s="286" t="s">
        <v>933</v>
      </c>
      <c r="D18" s="355" t="s">
        <v>1798</v>
      </c>
      <c r="E18" s="287" t="s">
        <v>3045</v>
      </c>
    </row>
    <row r="19" spans="1:5" ht="15.75" customHeight="1" x14ac:dyDescent="0.2">
      <c r="A19" s="352">
        <v>26</v>
      </c>
      <c r="B19" s="285" t="s">
        <v>870</v>
      </c>
      <c r="C19" s="286" t="s">
        <v>1027</v>
      </c>
      <c r="D19" s="353" t="s">
        <v>1807</v>
      </c>
      <c r="E19" s="287" t="s">
        <v>3044</v>
      </c>
    </row>
    <row r="20" spans="1:5" ht="15.75" customHeight="1" x14ac:dyDescent="0.2">
      <c r="A20" s="352">
        <v>49</v>
      </c>
      <c r="B20" s="285" t="s">
        <v>977</v>
      </c>
      <c r="C20" s="286" t="s">
        <v>1029</v>
      </c>
      <c r="D20" s="355" t="s">
        <v>1798</v>
      </c>
      <c r="E20" s="287" t="s">
        <v>3044</v>
      </c>
    </row>
    <row r="21" spans="1:5" ht="15.75" customHeight="1" x14ac:dyDescent="0.2">
      <c r="A21" s="352">
        <v>63</v>
      </c>
      <c r="B21" s="285" t="s">
        <v>2062</v>
      </c>
      <c r="C21" s="286" t="s">
        <v>1018</v>
      </c>
      <c r="D21" s="354" t="s">
        <v>1130</v>
      </c>
      <c r="E21" s="287" t="s">
        <v>3044</v>
      </c>
    </row>
    <row r="22" spans="1:5" ht="15.75" customHeight="1" x14ac:dyDescent="0.2">
      <c r="A22" s="352">
        <v>53</v>
      </c>
      <c r="B22" s="285" t="s">
        <v>2067</v>
      </c>
      <c r="C22" s="286" t="s">
        <v>1026</v>
      </c>
      <c r="D22" s="355" t="s">
        <v>1798</v>
      </c>
      <c r="E22" s="287" t="s">
        <v>3044</v>
      </c>
    </row>
    <row r="23" spans="1:5" ht="15.75" customHeight="1" x14ac:dyDescent="0.2">
      <c r="A23" s="352">
        <v>64</v>
      </c>
      <c r="B23" s="285" t="s">
        <v>2071</v>
      </c>
      <c r="C23" s="286" t="s">
        <v>1029</v>
      </c>
      <c r="D23" s="353" t="s">
        <v>1807</v>
      </c>
      <c r="E23" s="287" t="s">
        <v>3045</v>
      </c>
    </row>
    <row r="24" spans="1:5" ht="12.75" x14ac:dyDescent="0.2">
      <c r="A24" s="352">
        <v>42</v>
      </c>
      <c r="B24" s="285" t="s">
        <v>2073</v>
      </c>
      <c r="C24" s="286" t="s">
        <v>1029</v>
      </c>
      <c r="D24" s="353" t="s">
        <v>1807</v>
      </c>
      <c r="E24" s="287" t="s">
        <v>3044</v>
      </c>
    </row>
    <row r="25" spans="1:5" ht="12.75" x14ac:dyDescent="0.2">
      <c r="A25" s="352">
        <v>54</v>
      </c>
      <c r="B25" s="285" t="s">
        <v>846</v>
      </c>
      <c r="C25" s="286" t="s">
        <v>1029</v>
      </c>
      <c r="D25" s="353" t="s">
        <v>1807</v>
      </c>
      <c r="E25" s="287" t="s">
        <v>3044</v>
      </c>
    </row>
    <row r="26" spans="1:5" ht="12.75" x14ac:dyDescent="0.2">
      <c r="A26" s="352">
        <v>38</v>
      </c>
      <c r="B26" s="285" t="s">
        <v>1110</v>
      </c>
      <c r="C26" s="286" t="s">
        <v>1023</v>
      </c>
      <c r="D26" s="355" t="s">
        <v>1798</v>
      </c>
      <c r="E26" s="287">
        <v>70000</v>
      </c>
    </row>
    <row r="27" spans="1:5" ht="12.75" x14ac:dyDescent="0.2">
      <c r="A27" s="352">
        <v>43</v>
      </c>
      <c r="B27" s="285" t="s">
        <v>980</v>
      </c>
      <c r="C27" s="286" t="s">
        <v>1023</v>
      </c>
      <c r="D27" s="353" t="s">
        <v>1807</v>
      </c>
      <c r="E27" s="287" t="s">
        <v>3044</v>
      </c>
    </row>
    <row r="28" spans="1:5" ht="12.75" x14ac:dyDescent="0.2">
      <c r="A28" s="352">
        <v>35</v>
      </c>
      <c r="B28" s="285" t="s">
        <v>951</v>
      </c>
      <c r="C28" s="286" t="s">
        <v>1023</v>
      </c>
      <c r="D28" s="355" t="s">
        <v>1798</v>
      </c>
      <c r="E28" s="287" t="s">
        <v>3044</v>
      </c>
    </row>
    <row r="29" spans="1:5" ht="12.75" x14ac:dyDescent="0.2">
      <c r="A29" s="352">
        <v>70</v>
      </c>
      <c r="B29" s="285" t="s">
        <v>976</v>
      </c>
      <c r="C29" s="286" t="s">
        <v>1029</v>
      </c>
      <c r="D29" s="354" t="s">
        <v>1130</v>
      </c>
      <c r="E29" s="287" t="s">
        <v>3044</v>
      </c>
    </row>
    <row r="30" spans="1:5" ht="12.75" x14ac:dyDescent="0.2">
      <c r="A30" s="352">
        <v>91</v>
      </c>
      <c r="B30" s="285" t="s">
        <v>1127</v>
      </c>
      <c r="C30" s="286" t="s">
        <v>1032</v>
      </c>
      <c r="D30" s="355" t="s">
        <v>1798</v>
      </c>
      <c r="E30" s="287" t="s">
        <v>3044</v>
      </c>
    </row>
    <row r="31" spans="1:5" ht="12.75" x14ac:dyDescent="0.2">
      <c r="A31" s="352">
        <v>56</v>
      </c>
      <c r="B31" s="285" t="s">
        <v>2096</v>
      </c>
      <c r="C31" s="286" t="s">
        <v>1018</v>
      </c>
      <c r="D31" s="353" t="s">
        <v>1807</v>
      </c>
      <c r="E31" s="287" t="s">
        <v>3044</v>
      </c>
    </row>
    <row r="32" spans="1:5" ht="12.75" x14ac:dyDescent="0.2">
      <c r="A32" s="352">
        <v>52</v>
      </c>
      <c r="B32" s="285" t="s">
        <v>2099</v>
      </c>
      <c r="C32" s="286" t="s">
        <v>1022</v>
      </c>
      <c r="D32" s="355" t="s">
        <v>1798</v>
      </c>
      <c r="E32" s="287">
        <v>70000</v>
      </c>
    </row>
    <row r="33" spans="1:5" ht="12.75" x14ac:dyDescent="0.2">
      <c r="A33" s="352">
        <v>79</v>
      </c>
      <c r="B33" s="285" t="s">
        <v>2107</v>
      </c>
      <c r="C33" s="286" t="s">
        <v>1028</v>
      </c>
      <c r="D33" s="355" t="s">
        <v>1798</v>
      </c>
      <c r="E33" s="287" t="s">
        <v>3044</v>
      </c>
    </row>
    <row r="34" spans="1:5" ht="12.75" x14ac:dyDescent="0.2">
      <c r="A34" s="352">
        <v>21</v>
      </c>
      <c r="B34" s="285" t="s">
        <v>2108</v>
      </c>
      <c r="C34" s="286" t="s">
        <v>1029</v>
      </c>
      <c r="D34" s="353" t="s">
        <v>1807</v>
      </c>
      <c r="E34" s="287" t="s">
        <v>3044</v>
      </c>
    </row>
    <row r="35" spans="1:5" ht="12.75" x14ac:dyDescent="0.2">
      <c r="A35" s="352">
        <v>68</v>
      </c>
      <c r="B35" s="285" t="s">
        <v>2117</v>
      </c>
      <c r="C35" s="286" t="s">
        <v>1029</v>
      </c>
      <c r="D35" s="353" t="s">
        <v>1807</v>
      </c>
      <c r="E35" s="287">
        <v>90000</v>
      </c>
    </row>
    <row r="36" spans="1:5" ht="12.75" x14ac:dyDescent="0.2">
      <c r="A36" s="352">
        <v>86</v>
      </c>
      <c r="B36" s="285" t="s">
        <v>2119</v>
      </c>
      <c r="C36" s="286" t="s">
        <v>1026</v>
      </c>
      <c r="D36" s="355" t="s">
        <v>1798</v>
      </c>
      <c r="E36" s="287" t="s">
        <v>3044</v>
      </c>
    </row>
    <row r="37" spans="1:5" ht="12.75" x14ac:dyDescent="0.2">
      <c r="A37" s="352">
        <v>74</v>
      </c>
      <c r="B37" s="285" t="s">
        <v>3046</v>
      </c>
      <c r="C37" s="286" t="s">
        <v>1032</v>
      </c>
      <c r="D37" s="353" t="s">
        <v>1807</v>
      </c>
      <c r="E37" s="287" t="s">
        <v>3044</v>
      </c>
    </row>
    <row r="38" spans="1:5" ht="12.75" x14ac:dyDescent="0.2">
      <c r="A38" s="352">
        <v>7</v>
      </c>
      <c r="B38" s="285" t="s">
        <v>2133</v>
      </c>
      <c r="C38" s="286" t="s">
        <v>1028</v>
      </c>
      <c r="D38" s="354" t="s">
        <v>1130</v>
      </c>
      <c r="E38" s="287">
        <v>50000</v>
      </c>
    </row>
    <row r="39" spans="1:5" ht="12.75" x14ac:dyDescent="0.2">
      <c r="A39" s="352">
        <v>10</v>
      </c>
      <c r="B39" s="285" t="s">
        <v>2152</v>
      </c>
      <c r="C39" s="286" t="s">
        <v>1029</v>
      </c>
      <c r="D39" s="355" t="s">
        <v>1798</v>
      </c>
      <c r="E39" s="287" t="s">
        <v>3044</v>
      </c>
    </row>
    <row r="40" spans="1:5" ht="12.75" x14ac:dyDescent="0.2">
      <c r="A40" s="352">
        <v>1</v>
      </c>
      <c r="B40" s="285" t="s">
        <v>2156</v>
      </c>
      <c r="C40" s="286" t="s">
        <v>1018</v>
      </c>
      <c r="D40" s="354" t="s">
        <v>1130</v>
      </c>
      <c r="E40" s="287" t="s">
        <v>3044</v>
      </c>
    </row>
    <row r="41" spans="1:5" ht="12.75" x14ac:dyDescent="0.2">
      <c r="A41" s="352">
        <v>15</v>
      </c>
      <c r="B41" s="285" t="s">
        <v>2163</v>
      </c>
      <c r="C41" s="286" t="s">
        <v>1029</v>
      </c>
      <c r="D41" s="355" t="s">
        <v>1798</v>
      </c>
      <c r="E41" s="287">
        <v>90000</v>
      </c>
    </row>
    <row r="42" spans="1:5" ht="12.75" x14ac:dyDescent="0.2">
      <c r="A42" s="352">
        <v>13</v>
      </c>
      <c r="B42" s="285" t="s">
        <v>1123</v>
      </c>
      <c r="C42" s="286" t="s">
        <v>1028</v>
      </c>
      <c r="D42" s="355" t="s">
        <v>1798</v>
      </c>
      <c r="E42" s="287" t="s">
        <v>3044</v>
      </c>
    </row>
    <row r="43" spans="1:5" ht="12.75" x14ac:dyDescent="0.2">
      <c r="A43" s="352">
        <v>59</v>
      </c>
      <c r="B43" s="285" t="s">
        <v>2177</v>
      </c>
      <c r="C43" s="286" t="s">
        <v>1023</v>
      </c>
      <c r="D43" s="355" t="s">
        <v>1798</v>
      </c>
      <c r="E43" s="287" t="s">
        <v>3047</v>
      </c>
    </row>
    <row r="44" spans="1:5" ht="12.75" x14ac:dyDescent="0.2">
      <c r="A44" s="352">
        <v>83</v>
      </c>
      <c r="B44" s="285" t="s">
        <v>2179</v>
      </c>
      <c r="C44" s="286" t="s">
        <v>1017</v>
      </c>
      <c r="D44" s="355" t="s">
        <v>1798</v>
      </c>
      <c r="E44" s="287" t="s">
        <v>3044</v>
      </c>
    </row>
    <row r="45" spans="1:5" ht="12.75" x14ac:dyDescent="0.2">
      <c r="A45" s="352">
        <v>16</v>
      </c>
      <c r="B45" s="285" t="s">
        <v>2197</v>
      </c>
      <c r="C45" s="286" t="s">
        <v>933</v>
      </c>
      <c r="D45" s="354" t="s">
        <v>1130</v>
      </c>
      <c r="E45" s="287">
        <v>30000</v>
      </c>
    </row>
    <row r="46" spans="1:5" ht="12.75" x14ac:dyDescent="0.2">
      <c r="A46" s="352">
        <v>47</v>
      </c>
      <c r="B46" s="285" t="s">
        <v>2202</v>
      </c>
      <c r="C46" s="286" t="s">
        <v>1022</v>
      </c>
      <c r="D46" s="353" t="s">
        <v>1807</v>
      </c>
      <c r="E46" s="287" t="s">
        <v>3044</v>
      </c>
    </row>
    <row r="47" spans="1:5" ht="12.75" x14ac:dyDescent="0.2">
      <c r="A47" s="352">
        <v>96</v>
      </c>
      <c r="B47" s="285" t="s">
        <v>2244</v>
      </c>
      <c r="C47" s="286" t="s">
        <v>1029</v>
      </c>
      <c r="D47" s="354" t="s">
        <v>1130</v>
      </c>
      <c r="E47" s="287" t="s">
        <v>3044</v>
      </c>
    </row>
    <row r="48" spans="1:5" ht="12.75" x14ac:dyDescent="0.2">
      <c r="A48" s="352">
        <v>50</v>
      </c>
      <c r="B48" s="285" t="s">
        <v>2257</v>
      </c>
      <c r="C48" s="286" t="s">
        <v>1023</v>
      </c>
      <c r="D48" s="355" t="s">
        <v>1798</v>
      </c>
      <c r="E48" s="287">
        <v>80000</v>
      </c>
    </row>
    <row r="49" spans="1:5" ht="12.75" x14ac:dyDescent="0.2">
      <c r="A49" s="352">
        <v>66</v>
      </c>
      <c r="B49" s="285" t="s">
        <v>2261</v>
      </c>
      <c r="C49" s="286" t="s">
        <v>1018</v>
      </c>
      <c r="D49" s="353" t="s">
        <v>1807</v>
      </c>
      <c r="E49" s="287" t="s">
        <v>3044</v>
      </c>
    </row>
    <row r="50" spans="1:5" ht="12.75" x14ac:dyDescent="0.2">
      <c r="A50" s="352">
        <v>84</v>
      </c>
      <c r="B50" s="285" t="s">
        <v>2272</v>
      </c>
      <c r="C50" s="286" t="s">
        <v>1030</v>
      </c>
      <c r="D50" s="353" t="s">
        <v>1807</v>
      </c>
      <c r="E50" s="287">
        <v>10000</v>
      </c>
    </row>
    <row r="51" spans="1:5" ht="12.75" x14ac:dyDescent="0.2">
      <c r="A51" s="352">
        <v>98</v>
      </c>
      <c r="B51" s="285" t="s">
        <v>940</v>
      </c>
      <c r="C51" s="286" t="s">
        <v>1022</v>
      </c>
      <c r="D51" s="353" t="s">
        <v>1807</v>
      </c>
      <c r="E51" s="287" t="s">
        <v>3044</v>
      </c>
    </row>
    <row r="52" spans="1:5" ht="12.75" x14ac:dyDescent="0.2">
      <c r="A52" s="352">
        <v>17</v>
      </c>
      <c r="B52" s="285" t="s">
        <v>884</v>
      </c>
      <c r="C52" s="286" t="s">
        <v>1029</v>
      </c>
      <c r="D52" s="354" t="s">
        <v>1130</v>
      </c>
      <c r="E52" s="287" t="s">
        <v>3044</v>
      </c>
    </row>
    <row r="53" spans="1:5" ht="12.75" x14ac:dyDescent="0.2">
      <c r="A53" s="352">
        <v>77</v>
      </c>
      <c r="B53" s="285" t="s">
        <v>2286</v>
      </c>
      <c r="C53" s="286" t="s">
        <v>1029</v>
      </c>
      <c r="D53" s="354" t="s">
        <v>1130</v>
      </c>
      <c r="E53" s="287" t="s">
        <v>3044</v>
      </c>
    </row>
    <row r="54" spans="1:5" ht="12.75" x14ac:dyDescent="0.2">
      <c r="A54" s="352">
        <v>29</v>
      </c>
      <c r="B54" s="285" t="s">
        <v>933</v>
      </c>
      <c r="C54" s="286" t="s">
        <v>933</v>
      </c>
      <c r="D54" s="355" t="s">
        <v>1798</v>
      </c>
      <c r="E54" s="287" t="s">
        <v>3044</v>
      </c>
    </row>
    <row r="55" spans="1:5" ht="12.75" x14ac:dyDescent="0.2">
      <c r="A55" s="352">
        <v>3</v>
      </c>
      <c r="B55" s="285" t="s">
        <v>2288</v>
      </c>
      <c r="C55" s="286" t="s">
        <v>933</v>
      </c>
      <c r="D55" s="355" t="s">
        <v>1798</v>
      </c>
      <c r="E55" s="287" t="s">
        <v>3044</v>
      </c>
    </row>
    <row r="56" spans="1:5" ht="12.75" x14ac:dyDescent="0.2">
      <c r="A56" s="352">
        <v>60</v>
      </c>
      <c r="B56" s="285" t="s">
        <v>2292</v>
      </c>
      <c r="C56" s="286" t="s">
        <v>1018</v>
      </c>
      <c r="D56" s="354" t="s">
        <v>1130</v>
      </c>
      <c r="E56" s="287" t="s">
        <v>3048</v>
      </c>
    </row>
    <row r="57" spans="1:5" ht="12.75" x14ac:dyDescent="0.2">
      <c r="A57" s="352">
        <v>18</v>
      </c>
      <c r="B57" s="285" t="s">
        <v>2297</v>
      </c>
      <c r="C57" s="286" t="s">
        <v>1033</v>
      </c>
      <c r="D57" s="354" t="s">
        <v>1130</v>
      </c>
      <c r="E57" s="287">
        <v>50000</v>
      </c>
    </row>
    <row r="58" spans="1:5" ht="12.75" x14ac:dyDescent="0.2">
      <c r="A58" s="352">
        <v>33</v>
      </c>
      <c r="B58" s="285" t="s">
        <v>2302</v>
      </c>
      <c r="C58" s="286" t="s">
        <v>933</v>
      </c>
      <c r="D58" s="354" t="s">
        <v>1130</v>
      </c>
      <c r="E58" s="287">
        <v>30000</v>
      </c>
    </row>
    <row r="59" spans="1:5" ht="12.75" x14ac:dyDescent="0.2">
      <c r="A59" s="352">
        <v>44</v>
      </c>
      <c r="B59" s="285" t="s">
        <v>2306</v>
      </c>
      <c r="C59" s="286" t="s">
        <v>933</v>
      </c>
      <c r="D59" s="354" t="s">
        <v>1130</v>
      </c>
      <c r="E59" s="287" t="s">
        <v>3044</v>
      </c>
    </row>
    <row r="60" spans="1:5" ht="12.75" x14ac:dyDescent="0.2">
      <c r="A60" s="352">
        <v>67</v>
      </c>
      <c r="B60" s="285" t="s">
        <v>993</v>
      </c>
      <c r="C60" s="286" t="s">
        <v>1029</v>
      </c>
      <c r="D60" s="353" t="s">
        <v>1807</v>
      </c>
      <c r="E60" s="287" t="s">
        <v>3045</v>
      </c>
    </row>
    <row r="61" spans="1:5" ht="12.75" x14ac:dyDescent="0.2">
      <c r="A61" s="352">
        <v>27</v>
      </c>
      <c r="B61" s="285" t="s">
        <v>947</v>
      </c>
      <c r="C61" s="286" t="s">
        <v>1029</v>
      </c>
      <c r="D61" s="353" t="s">
        <v>1807</v>
      </c>
      <c r="E61" s="287" t="s">
        <v>3044</v>
      </c>
    </row>
    <row r="62" spans="1:5" ht="12.75" x14ac:dyDescent="0.2">
      <c r="A62" s="352">
        <v>5</v>
      </c>
      <c r="B62" s="285" t="s">
        <v>992</v>
      </c>
      <c r="C62" s="286" t="s">
        <v>1029</v>
      </c>
      <c r="D62" s="354" t="s">
        <v>1130</v>
      </c>
      <c r="E62" s="287" t="s">
        <v>3048</v>
      </c>
    </row>
    <row r="63" spans="1:5" ht="12.75" x14ac:dyDescent="0.2">
      <c r="A63" s="352">
        <v>69</v>
      </c>
      <c r="B63" s="285" t="s">
        <v>2312</v>
      </c>
      <c r="C63" s="286" t="s">
        <v>1031</v>
      </c>
      <c r="D63" s="354" t="s">
        <v>1130</v>
      </c>
      <c r="E63" s="287" t="s">
        <v>3044</v>
      </c>
    </row>
    <row r="64" spans="1:5" ht="12.75" x14ac:dyDescent="0.2">
      <c r="A64" s="352">
        <v>80</v>
      </c>
      <c r="B64" s="285" t="s">
        <v>1080</v>
      </c>
      <c r="C64" s="286" t="s">
        <v>1031</v>
      </c>
      <c r="D64" s="353" t="s">
        <v>1807</v>
      </c>
      <c r="E64" s="287" t="s">
        <v>3044</v>
      </c>
    </row>
    <row r="65" spans="1:5" ht="12.75" x14ac:dyDescent="0.2">
      <c r="A65" s="352">
        <v>94</v>
      </c>
      <c r="B65" s="285" t="s">
        <v>905</v>
      </c>
      <c r="C65" s="286" t="s">
        <v>1022</v>
      </c>
      <c r="D65" s="353" t="s">
        <v>1807</v>
      </c>
      <c r="E65" s="287" t="s">
        <v>3044</v>
      </c>
    </row>
    <row r="66" spans="1:5" ht="12.75" x14ac:dyDescent="0.2">
      <c r="A66" s="352">
        <v>39</v>
      </c>
      <c r="B66" s="285" t="s">
        <v>925</v>
      </c>
      <c r="C66" s="286" t="s">
        <v>1031</v>
      </c>
      <c r="D66" s="353" t="s">
        <v>1807</v>
      </c>
      <c r="E66" s="287" t="s">
        <v>3044</v>
      </c>
    </row>
    <row r="67" spans="1:5" ht="12.75" x14ac:dyDescent="0.2">
      <c r="A67" s="352">
        <v>19</v>
      </c>
      <c r="B67" s="285" t="s">
        <v>981</v>
      </c>
      <c r="C67" s="286" t="s">
        <v>1024</v>
      </c>
      <c r="D67" s="354" t="s">
        <v>1130</v>
      </c>
      <c r="E67" s="287" t="s">
        <v>3044</v>
      </c>
    </row>
    <row r="68" spans="1:5" ht="12.75" x14ac:dyDescent="0.2">
      <c r="A68" s="352">
        <v>48</v>
      </c>
      <c r="B68" s="285" t="s">
        <v>2319</v>
      </c>
      <c r="C68" s="286" t="s">
        <v>1029</v>
      </c>
      <c r="D68" s="355" t="s">
        <v>1798</v>
      </c>
      <c r="E68" s="287" t="s">
        <v>3047</v>
      </c>
    </row>
    <row r="69" spans="1:5" ht="12.75" x14ac:dyDescent="0.2">
      <c r="A69" s="352">
        <v>20</v>
      </c>
      <c r="B69" s="285" t="s">
        <v>2322</v>
      </c>
      <c r="C69" s="286" t="s">
        <v>1029</v>
      </c>
      <c r="D69" s="354" t="s">
        <v>1130</v>
      </c>
      <c r="E69" s="287">
        <v>30000</v>
      </c>
    </row>
    <row r="70" spans="1:5" ht="12.75" x14ac:dyDescent="0.2">
      <c r="A70" s="352">
        <v>37</v>
      </c>
      <c r="B70" s="285" t="s">
        <v>1056</v>
      </c>
      <c r="C70" s="286" t="s">
        <v>1031</v>
      </c>
      <c r="D70" s="354" t="s">
        <v>1130</v>
      </c>
      <c r="E70" s="287">
        <v>50000</v>
      </c>
    </row>
    <row r="71" spans="1:5" ht="12.75" x14ac:dyDescent="0.2">
      <c r="A71" s="352">
        <v>55</v>
      </c>
      <c r="B71" s="285" t="s">
        <v>2325</v>
      </c>
      <c r="C71" s="286" t="s">
        <v>1033</v>
      </c>
      <c r="D71" s="355" t="s">
        <v>1798</v>
      </c>
      <c r="E71" s="287" t="s">
        <v>3044</v>
      </c>
    </row>
    <row r="72" spans="1:5" ht="12.75" x14ac:dyDescent="0.2">
      <c r="A72" s="352">
        <v>30</v>
      </c>
      <c r="B72" s="285" t="s">
        <v>3049</v>
      </c>
      <c r="C72" s="286" t="s">
        <v>1025</v>
      </c>
      <c r="D72" s="355" t="s">
        <v>1798</v>
      </c>
      <c r="E72" s="287" t="s">
        <v>3044</v>
      </c>
    </row>
    <row r="73" spans="1:5" ht="12.75" x14ac:dyDescent="0.2">
      <c r="A73" s="352">
        <v>65</v>
      </c>
      <c r="B73" s="285" t="s">
        <v>847</v>
      </c>
      <c r="C73" s="286" t="s">
        <v>1025</v>
      </c>
      <c r="D73" s="353" t="s">
        <v>1807</v>
      </c>
      <c r="E73" s="287" t="s">
        <v>3044</v>
      </c>
    </row>
    <row r="74" spans="1:5" ht="12.75" x14ac:dyDescent="0.2">
      <c r="A74" s="352">
        <v>58</v>
      </c>
      <c r="B74" s="285" t="s">
        <v>2349</v>
      </c>
      <c r="C74" s="286" t="s">
        <v>1024</v>
      </c>
      <c r="D74" s="353" t="s">
        <v>1807</v>
      </c>
      <c r="E74" s="287" t="s">
        <v>3044</v>
      </c>
    </row>
    <row r="75" spans="1:5" ht="12.75" x14ac:dyDescent="0.2">
      <c r="A75" s="352">
        <v>88</v>
      </c>
      <c r="B75" s="285" t="s">
        <v>2354</v>
      </c>
      <c r="C75" s="286" t="s">
        <v>1029</v>
      </c>
      <c r="D75" s="354" t="s">
        <v>1130</v>
      </c>
      <c r="E75" s="287" t="s">
        <v>3044</v>
      </c>
    </row>
    <row r="76" spans="1:5" ht="12.75" x14ac:dyDescent="0.2">
      <c r="A76" s="352">
        <v>36</v>
      </c>
      <c r="B76" s="285" t="s">
        <v>2355</v>
      </c>
      <c r="C76" s="286" t="s">
        <v>1030</v>
      </c>
      <c r="D76" s="355" t="s">
        <v>1798</v>
      </c>
      <c r="E76" s="287" t="s">
        <v>3044</v>
      </c>
    </row>
    <row r="77" spans="1:5" ht="12.75" x14ac:dyDescent="0.2">
      <c r="A77" s="352">
        <v>34</v>
      </c>
      <c r="B77" s="285" t="s">
        <v>2356</v>
      </c>
      <c r="C77" s="286" t="s">
        <v>1030</v>
      </c>
      <c r="D77" s="355" t="s">
        <v>1798</v>
      </c>
      <c r="E77" s="287" t="s">
        <v>3050</v>
      </c>
    </row>
    <row r="78" spans="1:5" ht="12.75" x14ac:dyDescent="0.2">
      <c r="A78" s="352">
        <v>23</v>
      </c>
      <c r="B78" s="285" t="s">
        <v>2357</v>
      </c>
      <c r="C78" s="286" t="s">
        <v>1031</v>
      </c>
      <c r="D78" s="353" t="s">
        <v>1807</v>
      </c>
      <c r="E78" s="287" t="s">
        <v>3050</v>
      </c>
    </row>
    <row r="79" spans="1:5" ht="12.75" x14ac:dyDescent="0.2">
      <c r="A79" s="352">
        <v>95</v>
      </c>
      <c r="B79" s="285" t="s">
        <v>2362</v>
      </c>
      <c r="C79" s="286" t="s">
        <v>1018</v>
      </c>
      <c r="D79" s="355" t="s">
        <v>1798</v>
      </c>
      <c r="E79" s="287" t="s">
        <v>3044</v>
      </c>
    </row>
    <row r="80" spans="1:5" ht="12.75" x14ac:dyDescent="0.2">
      <c r="A80" s="352">
        <v>22</v>
      </c>
      <c r="B80" s="285" t="s">
        <v>2368</v>
      </c>
      <c r="C80" s="286" t="s">
        <v>1026</v>
      </c>
      <c r="D80" s="355" t="s">
        <v>1798</v>
      </c>
      <c r="E80" s="287" t="s">
        <v>3044</v>
      </c>
    </row>
    <row r="81" spans="1:5" ht="12.75" x14ac:dyDescent="0.2">
      <c r="A81" s="352">
        <v>51</v>
      </c>
      <c r="B81" s="285" t="s">
        <v>931</v>
      </c>
      <c r="C81" s="286" t="s">
        <v>1032</v>
      </c>
      <c r="D81" s="353" t="s">
        <v>1807</v>
      </c>
      <c r="E81" s="287" t="s">
        <v>3050</v>
      </c>
    </row>
    <row r="82" spans="1:5" ht="12.75" x14ac:dyDescent="0.2">
      <c r="A82" s="352">
        <v>71</v>
      </c>
      <c r="B82" s="285" t="s">
        <v>1049</v>
      </c>
      <c r="C82" s="286" t="s">
        <v>1031</v>
      </c>
      <c r="D82" s="353" t="s">
        <v>1807</v>
      </c>
      <c r="E82" s="287" t="s">
        <v>3044</v>
      </c>
    </row>
    <row r="83" spans="1:5" ht="12.75" x14ac:dyDescent="0.2">
      <c r="A83" s="352">
        <v>76</v>
      </c>
      <c r="B83" s="285" t="s">
        <v>2390</v>
      </c>
      <c r="C83" s="286" t="s">
        <v>1017</v>
      </c>
      <c r="D83" s="355" t="s">
        <v>1798</v>
      </c>
      <c r="E83" s="287">
        <v>10000</v>
      </c>
    </row>
    <row r="84" spans="1:5" ht="12.75" x14ac:dyDescent="0.2">
      <c r="A84" s="352">
        <v>90</v>
      </c>
      <c r="B84" s="285" t="s">
        <v>1116</v>
      </c>
      <c r="C84" s="286" t="s">
        <v>1029</v>
      </c>
      <c r="D84" s="354" t="s">
        <v>1130</v>
      </c>
      <c r="E84" s="287" t="s">
        <v>3044</v>
      </c>
    </row>
    <row r="85" spans="1:5" ht="12.75" x14ac:dyDescent="0.2">
      <c r="A85" s="352">
        <v>11</v>
      </c>
      <c r="B85" s="285" t="s">
        <v>2394</v>
      </c>
      <c r="C85" s="286" t="s">
        <v>1023</v>
      </c>
      <c r="D85" s="354" t="s">
        <v>1130</v>
      </c>
      <c r="E85" s="287">
        <v>50000</v>
      </c>
    </row>
    <row r="86" spans="1:5" ht="12.75" x14ac:dyDescent="0.2">
      <c r="A86" s="352">
        <v>87</v>
      </c>
      <c r="B86" s="285" t="s">
        <v>2397</v>
      </c>
      <c r="C86" s="286" t="s">
        <v>1029</v>
      </c>
      <c r="D86" s="354" t="s">
        <v>1130</v>
      </c>
      <c r="E86" s="287" t="s">
        <v>3048</v>
      </c>
    </row>
    <row r="87" spans="1:5" ht="12.75" x14ac:dyDescent="0.2">
      <c r="A87" s="352">
        <v>75</v>
      </c>
      <c r="B87" s="285" t="s">
        <v>848</v>
      </c>
      <c r="C87" s="286" t="s">
        <v>1029</v>
      </c>
      <c r="D87" s="354" t="s">
        <v>1130</v>
      </c>
      <c r="E87" s="287">
        <v>10000</v>
      </c>
    </row>
    <row r="88" spans="1:5" ht="12.75" x14ac:dyDescent="0.2">
      <c r="A88" s="352">
        <v>12</v>
      </c>
      <c r="B88" s="285" t="s">
        <v>891</v>
      </c>
      <c r="C88" s="286" t="s">
        <v>1018</v>
      </c>
      <c r="D88" s="354" t="s">
        <v>1130</v>
      </c>
      <c r="E88" s="287" t="s">
        <v>3044</v>
      </c>
    </row>
    <row r="89" spans="1:5" ht="12.75" x14ac:dyDescent="0.2">
      <c r="A89" s="352">
        <v>46</v>
      </c>
      <c r="B89" s="285" t="s">
        <v>898</v>
      </c>
      <c r="C89" s="286" t="s">
        <v>1018</v>
      </c>
      <c r="D89" s="353" t="s">
        <v>1807</v>
      </c>
      <c r="E89" s="287" t="s">
        <v>3044</v>
      </c>
    </row>
    <row r="90" spans="1:5" ht="12.75" x14ac:dyDescent="0.2">
      <c r="A90" s="352">
        <v>25</v>
      </c>
      <c r="B90" s="285" t="s">
        <v>960</v>
      </c>
      <c r="C90" s="286" t="s">
        <v>1020</v>
      </c>
      <c r="D90" s="355" t="s">
        <v>1798</v>
      </c>
      <c r="E90" s="287">
        <v>70000</v>
      </c>
    </row>
    <row r="91" spans="1:5" ht="12.75" x14ac:dyDescent="0.2">
      <c r="A91" s="352">
        <v>73</v>
      </c>
      <c r="B91" s="285" t="s">
        <v>961</v>
      </c>
      <c r="C91" s="286" t="s">
        <v>1020</v>
      </c>
      <c r="D91" s="354" t="s">
        <v>1130</v>
      </c>
      <c r="E91" s="287" t="s">
        <v>3044</v>
      </c>
    </row>
    <row r="92" spans="1:5" ht="12.75" x14ac:dyDescent="0.2">
      <c r="A92" s="352">
        <v>24</v>
      </c>
      <c r="B92" s="285" t="s">
        <v>911</v>
      </c>
      <c r="C92" s="286" t="s">
        <v>1020</v>
      </c>
      <c r="D92" s="355" t="s">
        <v>1798</v>
      </c>
      <c r="E92" s="287" t="s">
        <v>3044</v>
      </c>
    </row>
    <row r="93" spans="1:5" ht="12.75" x14ac:dyDescent="0.2">
      <c r="A93" s="352">
        <v>41</v>
      </c>
      <c r="B93" s="285" t="s">
        <v>2419</v>
      </c>
      <c r="C93" s="286" t="s">
        <v>1018</v>
      </c>
      <c r="D93" s="354" t="s">
        <v>1130</v>
      </c>
      <c r="E93" s="287" t="s">
        <v>3044</v>
      </c>
    </row>
    <row r="94" spans="1:5" ht="12.75" x14ac:dyDescent="0.2">
      <c r="A94" s="352">
        <v>6</v>
      </c>
      <c r="B94" s="285" t="s">
        <v>985</v>
      </c>
      <c r="C94" s="286" t="s">
        <v>1030</v>
      </c>
      <c r="D94" s="354" t="s">
        <v>1130</v>
      </c>
      <c r="E94" s="287" t="s">
        <v>3044</v>
      </c>
    </row>
    <row r="95" spans="1:5" ht="12.75" x14ac:dyDescent="0.2">
      <c r="A95" s="352">
        <v>92</v>
      </c>
      <c r="B95" s="285" t="s">
        <v>2424</v>
      </c>
      <c r="C95" s="286" t="s">
        <v>933</v>
      </c>
      <c r="D95" s="354" t="s">
        <v>1130</v>
      </c>
      <c r="E95" s="287" t="s">
        <v>3044</v>
      </c>
    </row>
    <row r="96" spans="1:5" ht="12.75" x14ac:dyDescent="0.2">
      <c r="A96" s="352">
        <v>89</v>
      </c>
      <c r="B96" s="285" t="s">
        <v>2430</v>
      </c>
      <c r="C96" s="286" t="s">
        <v>1017</v>
      </c>
      <c r="D96" s="353" t="s">
        <v>1807</v>
      </c>
      <c r="E96" s="287" t="s">
        <v>3044</v>
      </c>
    </row>
    <row r="97" spans="1:5" ht="12.75" x14ac:dyDescent="0.2">
      <c r="A97" s="352">
        <v>9</v>
      </c>
      <c r="B97" s="285" t="s">
        <v>2434</v>
      </c>
      <c r="C97" s="286" t="s">
        <v>1030</v>
      </c>
      <c r="D97" s="355" t="s">
        <v>1798</v>
      </c>
      <c r="E97" s="287" t="s">
        <v>3044</v>
      </c>
    </row>
    <row r="98" spans="1:5" ht="12.75" x14ac:dyDescent="0.2">
      <c r="A98" s="352">
        <v>72</v>
      </c>
      <c r="B98" s="285" t="s">
        <v>2439</v>
      </c>
      <c r="C98" s="286" t="s">
        <v>1020</v>
      </c>
      <c r="D98" s="355" t="s">
        <v>1798</v>
      </c>
      <c r="E98" s="287" t="s">
        <v>3045</v>
      </c>
    </row>
    <row r="99" spans="1:5" ht="12.75" x14ac:dyDescent="0.2">
      <c r="A99" s="352">
        <v>93</v>
      </c>
      <c r="B99" s="285" t="s">
        <v>2451</v>
      </c>
      <c r="C99" s="286" t="s">
        <v>1020</v>
      </c>
      <c r="D99" s="353" t="s">
        <v>1807</v>
      </c>
      <c r="E99" s="287">
        <v>50000</v>
      </c>
    </row>
    <row r="100" spans="1:5" ht="12.75" x14ac:dyDescent="0.2">
      <c r="A100" s="352">
        <v>61</v>
      </c>
      <c r="B100" s="285" t="s">
        <v>2452</v>
      </c>
      <c r="C100" s="286" t="s">
        <v>1023</v>
      </c>
      <c r="D100" s="354" t="s">
        <v>1130</v>
      </c>
      <c r="E100" s="287" t="s">
        <v>3044</v>
      </c>
    </row>
    <row r="101" spans="1:5" ht="12.75" x14ac:dyDescent="0.2">
      <c r="A101" s="352">
        <v>81</v>
      </c>
      <c r="B101" s="285" t="s">
        <v>955</v>
      </c>
      <c r="C101" s="286" t="s">
        <v>1017</v>
      </c>
      <c r="D101" s="353" t="s">
        <v>1807</v>
      </c>
      <c r="E101" s="287" t="s">
        <v>3044</v>
      </c>
    </row>
  </sheetData>
  <autoFilter ref="A1:E101" xr:uid="{00000000-0009-0000-0000-000013000000}"/>
  <conditionalFormatting sqref="D2:D101">
    <cfRule type="containsText" dxfId="56" priority="1" operator="containsText" text="Physical">
      <formula>NOT(ISERROR(SEARCH(("Physical"),(D2))))</formula>
    </cfRule>
  </conditionalFormatting>
  <conditionalFormatting sqref="D2:D101">
    <cfRule type="containsText" dxfId="55" priority="2" operator="containsText" text="Special">
      <formula>NOT(ISERROR(SEARCH(("Special"),(D2))))</formula>
    </cfRule>
  </conditionalFormatting>
  <conditionalFormatting sqref="D2:D101">
    <cfRule type="containsText" dxfId="54" priority="3" operator="containsText" text="Status">
      <formula>NOT(ISERROR(SEARCH(("Status"),(D2))))</formula>
    </cfRule>
  </conditionalFormatting>
  <conditionalFormatting sqref="C2:C101">
    <cfRule type="containsText" dxfId="53" priority="4" operator="containsText" text="Bug">
      <formula>NOT(ISERROR(SEARCH(("Bug"),(C2))))</formula>
    </cfRule>
  </conditionalFormatting>
  <conditionalFormatting sqref="C2:C101">
    <cfRule type="containsText" dxfId="52" priority="5" operator="containsText" text="Dragon">
      <formula>NOT(ISERROR(SEARCH(("Dragon"),(C2))))</formula>
    </cfRule>
  </conditionalFormatting>
  <conditionalFormatting sqref="C2:C101">
    <cfRule type="containsText" dxfId="51" priority="6" operator="containsText" text="Dark">
      <formula>NOT(ISERROR(SEARCH(("Dark"),(C2))))</formula>
    </cfRule>
  </conditionalFormatting>
  <conditionalFormatting sqref="C2:C101">
    <cfRule type="containsText" dxfId="50" priority="7" operator="containsText" text="Electric">
      <formula>NOT(ISERROR(SEARCH(("Electric"),(C2))))</formula>
    </cfRule>
  </conditionalFormatting>
  <conditionalFormatting sqref="C2:C101">
    <cfRule type="containsText" dxfId="49" priority="8" operator="containsText" text="Fairy">
      <formula>NOT(ISERROR(SEARCH(("Fairy"),(C2))))</formula>
    </cfRule>
  </conditionalFormatting>
  <conditionalFormatting sqref="C2:C101">
    <cfRule type="containsText" dxfId="48" priority="9" operator="containsText" text="Fire">
      <formula>NOT(ISERROR(SEARCH(("Fire"),(C2))))</formula>
    </cfRule>
  </conditionalFormatting>
  <conditionalFormatting sqref="C2:C101">
    <cfRule type="containsText" dxfId="47" priority="10" operator="containsText" text="Flying">
      <formula>NOT(ISERROR(SEARCH(("Flying"),(C2))))</formula>
    </cfRule>
  </conditionalFormatting>
  <conditionalFormatting sqref="C2:C101">
    <cfRule type="containsText" dxfId="46" priority="11" operator="containsText" text="Ghost">
      <formula>NOT(ISERROR(SEARCH(("Ghost"),(C2))))</formula>
    </cfRule>
  </conditionalFormatting>
  <conditionalFormatting sqref="C2:C101">
    <cfRule type="containsText" dxfId="45" priority="12" operator="containsText" text="Grass">
      <formula>NOT(ISERROR(SEARCH(("Grass"),(C2))))</formula>
    </cfRule>
  </conditionalFormatting>
  <conditionalFormatting sqref="C2:C101">
    <cfRule type="containsText" dxfId="44" priority="13" operator="containsText" text="Ground">
      <formula>NOT(ISERROR(SEARCH(("Ground"),(C2))))</formula>
    </cfRule>
  </conditionalFormatting>
  <conditionalFormatting sqref="C2:C101">
    <cfRule type="containsText" dxfId="43" priority="14" operator="containsText" text="Ice">
      <formula>NOT(ISERROR(SEARCH(("Ice"),(C2))))</formula>
    </cfRule>
  </conditionalFormatting>
  <conditionalFormatting sqref="C2:C101">
    <cfRule type="containsText" dxfId="42" priority="15" operator="containsText" text="Normal">
      <formula>NOT(ISERROR(SEARCH(("Normal"),(C2))))</formula>
    </cfRule>
  </conditionalFormatting>
  <conditionalFormatting sqref="C2:C101">
    <cfRule type="containsText" dxfId="41" priority="16" operator="containsText" text="Poison">
      <formula>NOT(ISERROR(SEARCH(("Poison"),(C2))))</formula>
    </cfRule>
  </conditionalFormatting>
  <conditionalFormatting sqref="C2:C101">
    <cfRule type="containsText" dxfId="40" priority="17" operator="containsText" text="Psychic">
      <formula>NOT(ISERROR(SEARCH(("Psychic"),(C2))))</formula>
    </cfRule>
  </conditionalFormatting>
  <conditionalFormatting sqref="C2:C101">
    <cfRule type="containsText" dxfId="39" priority="18" operator="containsText" text="Rock">
      <formula>NOT(ISERROR(SEARCH(("Rock"),(C2))))</formula>
    </cfRule>
  </conditionalFormatting>
  <conditionalFormatting sqref="C2:C101">
    <cfRule type="containsText" dxfId="38" priority="19" operator="containsText" text="Steel">
      <formula>NOT(ISERROR(SEARCH(("Steel"),(C2))))</formula>
    </cfRule>
  </conditionalFormatting>
  <conditionalFormatting sqref="C2:C101">
    <cfRule type="containsText" dxfId="37" priority="20" operator="containsText" text="Water">
      <formula>NOT(ISERROR(SEARCH(("Water"),(C2))))</formula>
    </cfRule>
  </conditionalFormatting>
  <conditionalFormatting sqref="C2:C101">
    <cfRule type="containsText" dxfId="36" priority="21" operator="containsText" text="Fighting">
      <formula>NOT(ISERROR(SEARCH(("Fighting"),(C2))))</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81E0E5"/>
    <outlinePr summaryBelow="0" summaryRight="0"/>
  </sheetPr>
  <dimension ref="A1:G36"/>
  <sheetViews>
    <sheetView showGridLines="0" workbookViewId="0"/>
  </sheetViews>
  <sheetFormatPr defaultColWidth="14.42578125" defaultRowHeight="15.75" customHeight="1" x14ac:dyDescent="0.2"/>
  <cols>
    <col min="1" max="1" width="1.5703125" customWidth="1"/>
    <col min="2" max="2" width="15" customWidth="1"/>
    <col min="3" max="3" width="4.42578125" customWidth="1"/>
    <col min="4" max="4" width="14.85546875" customWidth="1"/>
    <col min="5" max="5" width="4.42578125" customWidth="1"/>
    <col min="6" max="6" width="12.5703125" customWidth="1"/>
    <col min="7" max="7" width="1.5703125" customWidth="1"/>
  </cols>
  <sheetData>
    <row r="1" spans="1:7" ht="7.5" customHeight="1" x14ac:dyDescent="0.2">
      <c r="A1" s="356"/>
      <c r="B1" s="356"/>
      <c r="C1" s="356"/>
      <c r="D1" s="356"/>
      <c r="E1" s="356"/>
      <c r="F1" s="356"/>
      <c r="G1" s="356"/>
    </row>
    <row r="2" spans="1:7" ht="12.75" x14ac:dyDescent="0.2">
      <c r="A2" s="356"/>
      <c r="B2" s="496" t="s">
        <v>3051</v>
      </c>
      <c r="C2" s="497"/>
      <c r="D2" s="497"/>
      <c r="E2" s="497"/>
      <c r="F2" s="498"/>
      <c r="G2" s="356"/>
    </row>
    <row r="3" spans="1:7" ht="7.5" customHeight="1" x14ac:dyDescent="0.2">
      <c r="A3" s="356"/>
      <c r="B3" s="356"/>
      <c r="C3" s="356"/>
      <c r="D3" s="356"/>
      <c r="E3" s="356"/>
      <c r="F3" s="356"/>
      <c r="G3" s="356"/>
    </row>
    <row r="4" spans="1:7" ht="12.75" x14ac:dyDescent="0.2">
      <c r="A4" s="356"/>
      <c r="B4" s="357" t="s">
        <v>3052</v>
      </c>
      <c r="C4" s="356"/>
      <c r="D4" s="357" t="s">
        <v>3053</v>
      </c>
      <c r="E4" s="356"/>
      <c r="F4" s="357" t="s">
        <v>830</v>
      </c>
      <c r="G4" s="356"/>
    </row>
    <row r="5" spans="1:7" ht="12.75" x14ac:dyDescent="0.2">
      <c r="A5" s="14"/>
      <c r="B5" s="358" t="s">
        <v>3054</v>
      </c>
      <c r="C5" s="291"/>
      <c r="D5" s="359" t="s">
        <v>844</v>
      </c>
      <c r="E5" s="291"/>
      <c r="F5" s="359" t="s">
        <v>997</v>
      </c>
      <c r="G5" s="291"/>
    </row>
    <row r="6" spans="1:7" ht="12.75" x14ac:dyDescent="0.2">
      <c r="A6" s="291"/>
      <c r="B6" s="359" t="s">
        <v>3055</v>
      </c>
      <c r="C6" s="291"/>
      <c r="D6" s="359" t="s">
        <v>862</v>
      </c>
      <c r="E6" s="291"/>
      <c r="F6" s="359" t="s">
        <v>1008</v>
      </c>
      <c r="G6" s="291"/>
    </row>
    <row r="7" spans="1:7" ht="12.75" x14ac:dyDescent="0.2">
      <c r="A7" s="291"/>
      <c r="B7" s="359" t="s">
        <v>3056</v>
      </c>
      <c r="C7" s="291"/>
      <c r="D7" s="359" t="s">
        <v>3057</v>
      </c>
      <c r="E7" s="291"/>
      <c r="F7" s="359" t="s">
        <v>1092</v>
      </c>
      <c r="G7" s="291"/>
    </row>
    <row r="8" spans="1:7" ht="12.75" x14ac:dyDescent="0.2">
      <c r="A8" s="291"/>
      <c r="B8" s="359" t="s">
        <v>3058</v>
      </c>
      <c r="C8" s="291"/>
      <c r="D8" s="359" t="s">
        <v>3059</v>
      </c>
      <c r="E8" s="291"/>
      <c r="F8" s="359" t="s">
        <v>1075</v>
      </c>
      <c r="G8" s="291"/>
    </row>
    <row r="9" spans="1:7" ht="12.75" x14ac:dyDescent="0.2">
      <c r="A9" s="291"/>
      <c r="B9" s="359" t="s">
        <v>3060</v>
      </c>
      <c r="C9" s="291"/>
      <c r="D9" s="359" t="s">
        <v>3061</v>
      </c>
      <c r="E9" s="291"/>
      <c r="F9" s="359" t="s">
        <v>1060</v>
      </c>
      <c r="G9" s="291"/>
    </row>
    <row r="10" spans="1:7" ht="12.75" x14ac:dyDescent="0.2">
      <c r="A10" s="291"/>
      <c r="B10" s="359" t="s">
        <v>788</v>
      </c>
      <c r="C10" s="291"/>
      <c r="D10" s="359" t="s">
        <v>3062</v>
      </c>
      <c r="E10" s="291"/>
      <c r="F10" s="359" t="s">
        <v>999</v>
      </c>
      <c r="G10" s="291"/>
    </row>
    <row r="11" spans="1:7" ht="12.75" x14ac:dyDescent="0.2">
      <c r="A11" s="291"/>
      <c r="B11" s="359" t="s">
        <v>789</v>
      </c>
      <c r="C11" s="291"/>
      <c r="D11" s="359" t="s">
        <v>3063</v>
      </c>
      <c r="E11" s="291"/>
      <c r="F11" s="359" t="s">
        <v>790</v>
      </c>
      <c r="G11" s="291"/>
    </row>
    <row r="12" spans="1:7" ht="12.75" x14ac:dyDescent="0.2">
      <c r="A12" s="291"/>
      <c r="B12" s="359" t="s">
        <v>861</v>
      </c>
      <c r="C12" s="291"/>
      <c r="D12" s="359" t="s">
        <v>3064</v>
      </c>
      <c r="E12" s="291"/>
      <c r="F12" s="359" t="s">
        <v>1093</v>
      </c>
      <c r="G12" s="291"/>
    </row>
    <row r="13" spans="1:7" ht="12.75" x14ac:dyDescent="0.2">
      <c r="A13" s="291"/>
      <c r="B13" s="359" t="s">
        <v>3065</v>
      </c>
      <c r="C13" s="291"/>
      <c r="D13" s="359" t="s">
        <v>3066</v>
      </c>
      <c r="E13" s="291"/>
      <c r="F13" s="359" t="s">
        <v>1081</v>
      </c>
      <c r="G13" s="291"/>
    </row>
    <row r="14" spans="1:7" ht="12.75" x14ac:dyDescent="0.2">
      <c r="A14" s="291"/>
      <c r="B14" s="291"/>
      <c r="C14" s="291"/>
      <c r="D14" s="359" t="s">
        <v>3067</v>
      </c>
      <c r="E14" s="291"/>
      <c r="F14" s="359" t="s">
        <v>1067</v>
      </c>
      <c r="G14" s="291"/>
    </row>
    <row r="15" spans="1:7" ht="12.75" x14ac:dyDescent="0.2">
      <c r="A15" s="291"/>
      <c r="B15" s="291"/>
      <c r="C15" s="291"/>
      <c r="D15" s="359" t="s">
        <v>3068</v>
      </c>
      <c r="E15" s="291"/>
      <c r="F15" s="359" t="s">
        <v>1001</v>
      </c>
      <c r="G15" s="291"/>
    </row>
    <row r="16" spans="1:7" ht="12.75" x14ac:dyDescent="0.2">
      <c r="A16" s="291"/>
      <c r="B16" s="291"/>
      <c r="C16" s="291"/>
      <c r="D16" s="359" t="s">
        <v>3069</v>
      </c>
      <c r="E16" s="291"/>
      <c r="F16" s="359" t="s">
        <v>1010</v>
      </c>
      <c r="G16" s="291"/>
    </row>
    <row r="17" spans="1:7" ht="12.75" x14ac:dyDescent="0.2">
      <c r="A17" s="291"/>
      <c r="B17" s="291"/>
      <c r="C17" s="291"/>
      <c r="D17" s="359" t="s">
        <v>3070</v>
      </c>
      <c r="E17" s="291"/>
      <c r="F17" s="359" t="s">
        <v>1085</v>
      </c>
      <c r="G17" s="291"/>
    </row>
    <row r="18" spans="1:7" ht="12.75" x14ac:dyDescent="0.2">
      <c r="A18" s="291"/>
      <c r="B18" s="291"/>
      <c r="C18" s="291"/>
      <c r="D18" s="359" t="s">
        <v>996</v>
      </c>
      <c r="E18" s="291"/>
      <c r="F18" s="359" t="s">
        <v>1089</v>
      </c>
      <c r="G18" s="291"/>
    </row>
    <row r="19" spans="1:7" ht="12.75" x14ac:dyDescent="0.2">
      <c r="A19" s="291"/>
      <c r="B19" s="291"/>
      <c r="C19" s="291"/>
      <c r="D19" s="359" t="s">
        <v>3071</v>
      </c>
      <c r="E19" s="291"/>
      <c r="F19" s="359" t="s">
        <v>1068</v>
      </c>
      <c r="G19" s="291"/>
    </row>
    <row r="20" spans="1:7" ht="12.75" x14ac:dyDescent="0.2">
      <c r="A20" s="291"/>
      <c r="B20" s="291"/>
      <c r="C20" s="291"/>
      <c r="D20" s="359" t="s">
        <v>3072</v>
      </c>
      <c r="E20" s="291"/>
      <c r="F20" s="359" t="s">
        <v>1003</v>
      </c>
      <c r="G20" s="291"/>
    </row>
    <row r="21" spans="1:7" ht="12.75" x14ac:dyDescent="0.2">
      <c r="A21" s="291"/>
      <c r="B21" s="291"/>
      <c r="C21" s="291"/>
      <c r="D21" s="359" t="s">
        <v>3073</v>
      </c>
      <c r="E21" s="291"/>
      <c r="F21" s="359" t="s">
        <v>1011</v>
      </c>
      <c r="G21" s="291"/>
    </row>
    <row r="22" spans="1:7" ht="12.75" x14ac:dyDescent="0.2">
      <c r="A22" s="291"/>
      <c r="B22" s="291"/>
      <c r="C22" s="291"/>
      <c r="D22" s="359" t="s">
        <v>3074</v>
      </c>
      <c r="E22" s="291"/>
      <c r="F22" s="359" t="s">
        <v>1086</v>
      </c>
      <c r="G22" s="291"/>
    </row>
    <row r="23" spans="1:7" ht="12.75" x14ac:dyDescent="0.2">
      <c r="A23" s="291"/>
      <c r="B23" s="291"/>
      <c r="C23" s="291"/>
      <c r="D23" s="359" t="s">
        <v>3075</v>
      </c>
      <c r="E23" s="291"/>
      <c r="F23" s="359" t="s">
        <v>1090</v>
      </c>
      <c r="G23" s="291"/>
    </row>
    <row r="24" spans="1:7" ht="12.75" x14ac:dyDescent="0.2">
      <c r="A24" s="291"/>
      <c r="B24" s="291"/>
      <c r="C24" s="291"/>
      <c r="D24" s="359" t="s">
        <v>3076</v>
      </c>
      <c r="E24" s="291"/>
      <c r="F24" s="359" t="s">
        <v>1069</v>
      </c>
      <c r="G24" s="291"/>
    </row>
    <row r="25" spans="1:7" ht="12.75" x14ac:dyDescent="0.2">
      <c r="A25" s="291"/>
      <c r="B25" s="291"/>
      <c r="C25" s="291"/>
      <c r="D25" s="359" t="s">
        <v>3077</v>
      </c>
      <c r="E25" s="291"/>
      <c r="F25" s="359" t="s">
        <v>1006</v>
      </c>
      <c r="G25" s="291"/>
    </row>
    <row r="26" spans="1:7" ht="12.75" x14ac:dyDescent="0.2">
      <c r="A26" s="291"/>
      <c r="B26" s="291"/>
      <c r="C26" s="291"/>
      <c r="D26" s="359" t="s">
        <v>1065</v>
      </c>
      <c r="E26" s="291"/>
      <c r="F26" s="359" t="s">
        <v>1013</v>
      </c>
      <c r="G26" s="291"/>
    </row>
    <row r="27" spans="1:7" ht="12.75" x14ac:dyDescent="0.2">
      <c r="A27" s="291"/>
      <c r="B27" s="291"/>
      <c r="C27" s="291"/>
      <c r="D27" s="359" t="s">
        <v>1072</v>
      </c>
      <c r="E27" s="291"/>
      <c r="F27" s="359" t="s">
        <v>1087</v>
      </c>
      <c r="G27" s="291"/>
    </row>
    <row r="28" spans="1:7" ht="12.75" x14ac:dyDescent="0.2">
      <c r="A28" s="291"/>
      <c r="B28" s="291"/>
      <c r="C28" s="291"/>
      <c r="D28" s="359" t="s">
        <v>1079</v>
      </c>
      <c r="E28" s="291"/>
      <c r="F28" s="359" t="s">
        <v>1091</v>
      </c>
      <c r="G28" s="291"/>
    </row>
    <row r="29" spans="1:7" ht="12.75" x14ac:dyDescent="0.2">
      <c r="A29" s="291"/>
      <c r="B29" s="291"/>
      <c r="C29" s="291"/>
      <c r="D29" s="359" t="s">
        <v>1082</v>
      </c>
      <c r="E29" s="291"/>
      <c r="F29" s="359" t="s">
        <v>1070</v>
      </c>
      <c r="G29" s="291"/>
    </row>
    <row r="30" spans="1:7" ht="12.75" x14ac:dyDescent="0.2">
      <c r="A30" s="291"/>
      <c r="B30" s="291"/>
      <c r="C30" s="291"/>
      <c r="D30" s="359" t="s">
        <v>1083</v>
      </c>
      <c r="E30" s="291"/>
      <c r="F30" s="359" t="s">
        <v>1007</v>
      </c>
      <c r="G30" s="291"/>
    </row>
    <row r="31" spans="1:7" ht="12.75" x14ac:dyDescent="0.2">
      <c r="A31" s="291"/>
      <c r="B31" s="291"/>
      <c r="C31" s="291"/>
      <c r="D31" s="359" t="s">
        <v>1055</v>
      </c>
      <c r="E31" s="291"/>
      <c r="F31" s="359" t="s">
        <v>1084</v>
      </c>
      <c r="G31" s="291"/>
    </row>
    <row r="32" spans="1:7" ht="12.75" x14ac:dyDescent="0.2">
      <c r="A32" s="291"/>
      <c r="B32" s="291"/>
      <c r="C32" s="291"/>
      <c r="D32" s="359" t="s">
        <v>3078</v>
      </c>
      <c r="E32" s="291"/>
      <c r="F32" s="359" t="s">
        <v>1088</v>
      </c>
      <c r="G32" s="291"/>
    </row>
    <row r="33" spans="1:7" ht="12.75" x14ac:dyDescent="0.2">
      <c r="A33" s="291"/>
      <c r="B33" s="291"/>
      <c r="C33" s="291"/>
      <c r="D33" s="359" t="s">
        <v>3079</v>
      </c>
      <c r="E33" s="291"/>
      <c r="F33" s="359" t="s">
        <v>1094</v>
      </c>
      <c r="G33" s="291"/>
    </row>
    <row r="34" spans="1:7" ht="12.75" x14ac:dyDescent="0.2">
      <c r="A34" s="291"/>
      <c r="B34" s="291"/>
      <c r="C34" s="291"/>
      <c r="D34" s="359" t="s">
        <v>3080</v>
      </c>
      <c r="E34" s="291"/>
      <c r="F34" s="359" t="s">
        <v>1074</v>
      </c>
      <c r="G34" s="291"/>
    </row>
    <row r="35" spans="1:7" ht="12.75" x14ac:dyDescent="0.2">
      <c r="A35" s="291"/>
      <c r="B35" s="291"/>
      <c r="C35" s="291"/>
      <c r="D35" s="359" t="s">
        <v>3081</v>
      </c>
      <c r="E35" s="291"/>
      <c r="F35" s="291"/>
      <c r="G35" s="291"/>
    </row>
    <row r="36" spans="1:7" ht="12.75" x14ac:dyDescent="0.2">
      <c r="A36" s="291"/>
      <c r="B36" s="291"/>
      <c r="C36" s="291"/>
      <c r="D36" s="359" t="s">
        <v>3082</v>
      </c>
      <c r="E36" s="291"/>
      <c r="F36" s="291"/>
      <c r="G36" s="291"/>
    </row>
  </sheetData>
  <mergeCells count="1">
    <mergeCell ref="B2:F2"/>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B7B7B7"/>
    <outlinePr summaryBelow="0" summaryRight="0"/>
  </sheetPr>
  <dimension ref="A1:E19"/>
  <sheetViews>
    <sheetView workbookViewId="0"/>
  </sheetViews>
  <sheetFormatPr defaultColWidth="14.42578125" defaultRowHeight="15.75" customHeight="1" x14ac:dyDescent="0.2"/>
  <cols>
    <col min="3" max="3" width="15.5703125" customWidth="1"/>
  </cols>
  <sheetData>
    <row r="1" spans="1:5" ht="15.75" customHeight="1" x14ac:dyDescent="0.2">
      <c r="A1" s="289" t="s">
        <v>3083</v>
      </c>
    </row>
    <row r="2" spans="1:5" ht="15.75" customHeight="1" x14ac:dyDescent="0.2">
      <c r="A2" s="289" t="s">
        <v>1017</v>
      </c>
      <c r="B2" s="360" t="s">
        <v>3084</v>
      </c>
      <c r="D2" s="289" t="s">
        <v>1807</v>
      </c>
      <c r="E2" s="361" t="s">
        <v>3085</v>
      </c>
    </row>
    <row r="3" spans="1:5" ht="15.75" customHeight="1" x14ac:dyDescent="0.2">
      <c r="A3" s="289" t="s">
        <v>1018</v>
      </c>
      <c r="B3" s="362" t="s">
        <v>3086</v>
      </c>
      <c r="D3" s="289" t="s">
        <v>1798</v>
      </c>
      <c r="E3" s="363" t="s">
        <v>3087</v>
      </c>
    </row>
    <row r="4" spans="1:5" ht="15.75" customHeight="1" x14ac:dyDescent="0.2">
      <c r="A4" s="289" t="s">
        <v>1019</v>
      </c>
      <c r="B4" s="364" t="s">
        <v>3088</v>
      </c>
      <c r="D4" s="289" t="s">
        <v>1130</v>
      </c>
      <c r="E4" s="365" t="s">
        <v>3089</v>
      </c>
    </row>
    <row r="5" spans="1:5" ht="15.75" customHeight="1" x14ac:dyDescent="0.2">
      <c r="A5" s="289" t="s">
        <v>1020</v>
      </c>
      <c r="B5" s="366" t="s">
        <v>3090</v>
      </c>
    </row>
    <row r="6" spans="1:5" ht="15.75" customHeight="1" x14ac:dyDescent="0.2">
      <c r="A6" s="289" t="s">
        <v>1021</v>
      </c>
      <c r="B6" s="367" t="s">
        <v>3091</v>
      </c>
    </row>
    <row r="7" spans="1:5" ht="15.75" customHeight="1" x14ac:dyDescent="0.2">
      <c r="A7" s="289" t="s">
        <v>1022</v>
      </c>
      <c r="B7" s="368" t="s">
        <v>3092</v>
      </c>
      <c r="D7" s="369" t="s">
        <v>1825</v>
      </c>
      <c r="E7" s="363" t="s">
        <v>3093</v>
      </c>
    </row>
    <row r="8" spans="1:5" ht="15.75" customHeight="1" x14ac:dyDescent="0.2">
      <c r="A8" s="289" t="s">
        <v>1023</v>
      </c>
      <c r="B8" s="370" t="s">
        <v>3094</v>
      </c>
      <c r="D8" s="289" t="s">
        <v>1864</v>
      </c>
      <c r="E8" s="371" t="s">
        <v>3095</v>
      </c>
    </row>
    <row r="9" spans="1:5" ht="15.75" customHeight="1" x14ac:dyDescent="0.2">
      <c r="A9" s="289" t="s">
        <v>1024</v>
      </c>
      <c r="B9" s="372" t="s">
        <v>3096</v>
      </c>
      <c r="D9" s="289" t="s">
        <v>1829</v>
      </c>
      <c r="E9" s="373" t="s">
        <v>3097</v>
      </c>
    </row>
    <row r="10" spans="1:5" ht="15.75" customHeight="1" x14ac:dyDescent="0.2">
      <c r="A10" s="289" t="s">
        <v>1025</v>
      </c>
      <c r="B10" s="374" t="s">
        <v>3098</v>
      </c>
      <c r="D10" s="289" t="s">
        <v>1848</v>
      </c>
      <c r="E10" s="375" t="s">
        <v>3099</v>
      </c>
    </row>
    <row r="11" spans="1:5" ht="15.75" customHeight="1" x14ac:dyDescent="0.2">
      <c r="A11" s="289" t="s">
        <v>1026</v>
      </c>
      <c r="B11" s="376" t="s">
        <v>3100</v>
      </c>
      <c r="D11" s="289" t="s">
        <v>1802</v>
      </c>
      <c r="E11" s="377" t="s">
        <v>3101</v>
      </c>
    </row>
    <row r="12" spans="1:5" ht="15.75" customHeight="1" x14ac:dyDescent="0.2">
      <c r="A12" s="289" t="s">
        <v>1027</v>
      </c>
      <c r="B12" s="378" t="s">
        <v>3102</v>
      </c>
      <c r="D12" s="289" t="s">
        <v>1816</v>
      </c>
      <c r="E12" s="379" t="s">
        <v>3103</v>
      </c>
    </row>
    <row r="13" spans="1:5" ht="15.75" customHeight="1" x14ac:dyDescent="0.2">
      <c r="A13" s="289" t="s">
        <v>1028</v>
      </c>
      <c r="B13" s="380" t="s">
        <v>3104</v>
      </c>
    </row>
    <row r="14" spans="1:5" ht="15.75" customHeight="1" x14ac:dyDescent="0.2">
      <c r="A14" s="289" t="s">
        <v>1029</v>
      </c>
      <c r="B14" s="381" t="s">
        <v>3105</v>
      </c>
      <c r="C14" s="289"/>
    </row>
    <row r="15" spans="1:5" ht="15.75" customHeight="1" x14ac:dyDescent="0.2">
      <c r="A15" s="289" t="s">
        <v>1030</v>
      </c>
      <c r="B15" s="382" t="s">
        <v>3106</v>
      </c>
    </row>
    <row r="16" spans="1:5" ht="15.75" customHeight="1" x14ac:dyDescent="0.2">
      <c r="A16" s="289" t="s">
        <v>933</v>
      </c>
      <c r="B16" s="383" t="s">
        <v>3107</v>
      </c>
    </row>
    <row r="17" spans="1:2" ht="15.75" customHeight="1" x14ac:dyDescent="0.2">
      <c r="A17" s="289" t="s">
        <v>1031</v>
      </c>
      <c r="B17" s="384" t="s">
        <v>3108</v>
      </c>
    </row>
    <row r="18" spans="1:2" ht="15.75" customHeight="1" x14ac:dyDescent="0.2">
      <c r="A18" s="289" t="s">
        <v>1032</v>
      </c>
      <c r="B18" s="385" t="s">
        <v>3109</v>
      </c>
    </row>
    <row r="19" spans="1:2" ht="15.75" customHeight="1" x14ac:dyDescent="0.2">
      <c r="A19" s="289" t="s">
        <v>1033</v>
      </c>
      <c r="B19" s="386" t="s">
        <v>3110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00FF"/>
    <outlinePr summaryBelow="0" summaryRight="0"/>
  </sheetPr>
  <dimension ref="A1:O27"/>
  <sheetViews>
    <sheetView showGridLines="0" workbookViewId="0"/>
  </sheetViews>
  <sheetFormatPr defaultColWidth="14.42578125" defaultRowHeight="15.75" customHeight="1" x14ac:dyDescent="0.2"/>
  <cols>
    <col min="1" max="1" width="4.28515625" customWidth="1"/>
    <col min="2" max="2" width="20.140625" customWidth="1"/>
    <col min="3" max="3" width="6.140625" customWidth="1"/>
    <col min="5" max="5" width="16.42578125" customWidth="1"/>
    <col min="6" max="6" width="17.7109375" customWidth="1"/>
    <col min="7" max="7" width="16.7109375" customWidth="1"/>
    <col min="8" max="8" width="13.7109375" customWidth="1"/>
    <col min="9" max="9" width="5.85546875" customWidth="1"/>
    <col min="10" max="10" width="9.7109375" customWidth="1"/>
    <col min="11" max="11" width="7.5703125" customWidth="1"/>
    <col min="12" max="12" width="9.140625" customWidth="1"/>
    <col min="13" max="14" width="8.5703125" customWidth="1"/>
    <col min="15" max="15" width="7.7109375" customWidth="1"/>
  </cols>
  <sheetData>
    <row r="1" spans="1:15" ht="15.75" customHeight="1" x14ac:dyDescent="0.2">
      <c r="D1" s="387"/>
      <c r="E1" s="387"/>
      <c r="F1" s="387"/>
      <c r="G1" s="387"/>
      <c r="H1" s="387"/>
      <c r="I1" s="388"/>
      <c r="J1" s="388"/>
      <c r="K1" s="389"/>
      <c r="L1" s="390"/>
      <c r="M1" s="391"/>
      <c r="N1" s="392"/>
      <c r="O1" s="393"/>
    </row>
    <row r="2" spans="1:15" ht="15.75" customHeight="1" x14ac:dyDescent="0.2">
      <c r="D2" s="394" t="s">
        <v>819</v>
      </c>
      <c r="E2" s="395" t="s">
        <v>3111</v>
      </c>
      <c r="F2" s="395" t="s">
        <v>3112</v>
      </c>
      <c r="G2" s="395" t="s">
        <v>3113</v>
      </c>
      <c r="H2" s="396" t="s">
        <v>3114</v>
      </c>
      <c r="I2" s="388"/>
      <c r="J2" s="397"/>
      <c r="K2" s="398" t="s">
        <v>3115</v>
      </c>
      <c r="L2" s="399" t="s">
        <v>3116</v>
      </c>
      <c r="M2" s="400" t="s">
        <v>3117</v>
      </c>
      <c r="N2" s="401" t="s">
        <v>3118</v>
      </c>
      <c r="O2" s="402" t="s">
        <v>3119</v>
      </c>
    </row>
    <row r="3" spans="1:15" ht="15.75" customHeight="1" x14ac:dyDescent="0.2">
      <c r="A3" s="289"/>
      <c r="B3" s="289" t="s">
        <v>894</v>
      </c>
      <c r="C3" s="289"/>
      <c r="D3" s="403" t="s">
        <v>1114</v>
      </c>
      <c r="E3" s="404" t="s">
        <v>3120</v>
      </c>
      <c r="F3" s="404" t="s">
        <v>3121</v>
      </c>
      <c r="G3" s="404" t="s">
        <v>3122</v>
      </c>
      <c r="H3" s="405" t="s">
        <v>3123</v>
      </c>
      <c r="I3" s="388"/>
      <c r="J3" s="406" t="s">
        <v>3124</v>
      </c>
      <c r="K3" s="407" t="s">
        <v>3125</v>
      </c>
      <c r="L3" s="408" t="s">
        <v>3126</v>
      </c>
      <c r="M3" s="408" t="s">
        <v>1114</v>
      </c>
      <c r="N3" s="408" t="s">
        <v>3127</v>
      </c>
      <c r="O3" s="408" t="s">
        <v>3128</v>
      </c>
    </row>
    <row r="4" spans="1:15" ht="15.75" customHeight="1" x14ac:dyDescent="0.2">
      <c r="A4" s="289"/>
      <c r="B4" s="289" t="s">
        <v>1000</v>
      </c>
      <c r="C4" s="289"/>
      <c r="D4" s="403" t="s">
        <v>1145</v>
      </c>
      <c r="E4" s="404" t="s">
        <v>1389</v>
      </c>
      <c r="F4" s="404" t="s">
        <v>1389</v>
      </c>
      <c r="G4" s="404" t="s">
        <v>1389</v>
      </c>
      <c r="H4" s="405" t="s">
        <v>1389</v>
      </c>
      <c r="I4" s="388"/>
      <c r="J4" s="409" t="s">
        <v>3129</v>
      </c>
      <c r="K4" s="408" t="s">
        <v>3130</v>
      </c>
      <c r="L4" s="410" t="s">
        <v>1146</v>
      </c>
      <c r="M4" s="408" t="s">
        <v>3131</v>
      </c>
      <c r="N4" s="408" t="s">
        <v>3132</v>
      </c>
      <c r="O4" s="408" t="s">
        <v>1096</v>
      </c>
    </row>
    <row r="5" spans="1:15" ht="15.75" customHeight="1" x14ac:dyDescent="0.2">
      <c r="A5" s="289"/>
      <c r="B5" s="289" t="s">
        <v>3133</v>
      </c>
      <c r="C5" s="289"/>
      <c r="D5" s="403" t="s">
        <v>3130</v>
      </c>
      <c r="E5" s="404" t="s">
        <v>3134</v>
      </c>
      <c r="F5" s="404" t="s">
        <v>3120</v>
      </c>
      <c r="G5" s="404" t="s">
        <v>3135</v>
      </c>
      <c r="H5" s="405" t="s">
        <v>3122</v>
      </c>
      <c r="I5" s="388"/>
      <c r="J5" s="411" t="s">
        <v>3136</v>
      </c>
      <c r="K5" s="408" t="s">
        <v>1155</v>
      </c>
      <c r="L5" s="408" t="s">
        <v>1150</v>
      </c>
      <c r="M5" s="412" t="s">
        <v>1145</v>
      </c>
      <c r="N5" s="408" t="s">
        <v>1073</v>
      </c>
      <c r="O5" s="408" t="s">
        <v>3137</v>
      </c>
    </row>
    <row r="6" spans="1:15" ht="15.75" customHeight="1" x14ac:dyDescent="0.2">
      <c r="A6" s="289"/>
      <c r="B6" s="289" t="s">
        <v>842</v>
      </c>
      <c r="C6" s="289"/>
      <c r="D6" s="403" t="s">
        <v>3128</v>
      </c>
      <c r="E6" s="404" t="s">
        <v>3120</v>
      </c>
      <c r="F6" s="404" t="s">
        <v>3138</v>
      </c>
      <c r="G6" s="404" t="s">
        <v>3122</v>
      </c>
      <c r="H6" s="405" t="s">
        <v>3139</v>
      </c>
      <c r="I6" s="388"/>
      <c r="J6" s="413" t="s">
        <v>3140</v>
      </c>
      <c r="K6" s="408" t="s">
        <v>3141</v>
      </c>
      <c r="L6" s="408" t="s">
        <v>1078</v>
      </c>
      <c r="M6" s="408" t="s">
        <v>3142</v>
      </c>
      <c r="N6" s="414" t="s">
        <v>1064</v>
      </c>
      <c r="O6" s="408" t="s">
        <v>1153</v>
      </c>
    </row>
    <row r="7" spans="1:15" ht="15.75" customHeight="1" x14ac:dyDescent="0.2">
      <c r="A7" s="289"/>
      <c r="B7" s="289" t="s">
        <v>950</v>
      </c>
      <c r="C7" s="289"/>
      <c r="D7" s="403" t="s">
        <v>3141</v>
      </c>
      <c r="E7" s="404" t="s">
        <v>3143</v>
      </c>
      <c r="F7" s="404" t="s">
        <v>3120</v>
      </c>
      <c r="G7" s="404" t="s">
        <v>3144</v>
      </c>
      <c r="H7" s="405" t="s">
        <v>3122</v>
      </c>
      <c r="I7" s="388"/>
      <c r="J7" s="415" t="s">
        <v>3145</v>
      </c>
      <c r="K7" s="408" t="s">
        <v>1066</v>
      </c>
      <c r="L7" s="408" t="s">
        <v>3146</v>
      </c>
      <c r="M7" s="408" t="s">
        <v>1048</v>
      </c>
      <c r="N7" s="408" t="s">
        <v>1108</v>
      </c>
      <c r="O7" s="408" t="s">
        <v>3147</v>
      </c>
    </row>
    <row r="8" spans="1:15" ht="15.75" customHeight="1" x14ac:dyDescent="0.2">
      <c r="A8" s="289"/>
      <c r="B8" s="289" t="s">
        <v>1005</v>
      </c>
      <c r="C8" s="289"/>
      <c r="D8" s="403" t="s">
        <v>3142</v>
      </c>
      <c r="E8" s="404" t="s">
        <v>3143</v>
      </c>
      <c r="F8" s="404" t="s">
        <v>3121</v>
      </c>
      <c r="G8" s="404" t="s">
        <v>3144</v>
      </c>
      <c r="H8" s="405" t="s">
        <v>3123</v>
      </c>
      <c r="I8" s="388"/>
      <c r="J8" s="388"/>
      <c r="K8" s="388"/>
      <c r="L8" s="388"/>
      <c r="M8" s="388"/>
      <c r="N8" s="388"/>
      <c r="O8" s="388"/>
    </row>
    <row r="9" spans="1:15" ht="15.75" customHeight="1" x14ac:dyDescent="0.2">
      <c r="A9" s="289"/>
      <c r="B9" s="289" t="s">
        <v>3148</v>
      </c>
      <c r="C9" s="289"/>
      <c r="D9" s="403" t="s">
        <v>1146</v>
      </c>
      <c r="E9" s="404" t="s">
        <v>1389</v>
      </c>
      <c r="F9" s="404" t="s">
        <v>1389</v>
      </c>
      <c r="G9" s="404" t="s">
        <v>1389</v>
      </c>
      <c r="H9" s="405" t="s">
        <v>1389</v>
      </c>
      <c r="I9" s="388"/>
      <c r="J9" s="388"/>
      <c r="K9" s="388"/>
      <c r="L9" s="388"/>
      <c r="M9" s="388"/>
      <c r="N9" s="388"/>
      <c r="O9" s="388"/>
    </row>
    <row r="10" spans="1:15" ht="15.75" customHeight="1" x14ac:dyDescent="0.2">
      <c r="A10" s="289"/>
      <c r="B10" s="289" t="s">
        <v>3149</v>
      </c>
      <c r="C10" s="289"/>
      <c r="D10" s="403" t="s">
        <v>1078</v>
      </c>
      <c r="E10" s="404" t="s">
        <v>3143</v>
      </c>
      <c r="F10" s="404" t="s">
        <v>3134</v>
      </c>
      <c r="G10" s="404" t="s">
        <v>3144</v>
      </c>
      <c r="H10" s="405" t="s">
        <v>3135</v>
      </c>
      <c r="I10" s="388"/>
      <c r="J10" s="388"/>
      <c r="K10" s="388"/>
      <c r="L10" s="388"/>
      <c r="M10" s="388"/>
      <c r="N10" s="388"/>
      <c r="O10" s="388"/>
    </row>
    <row r="11" spans="1:15" ht="15.75" customHeight="1" x14ac:dyDescent="0.2">
      <c r="A11" s="289"/>
      <c r="B11" s="289" t="s">
        <v>959</v>
      </c>
      <c r="C11" s="289"/>
      <c r="D11" s="403" t="s">
        <v>3125</v>
      </c>
      <c r="E11" s="404" t="s">
        <v>1389</v>
      </c>
      <c r="F11" s="404" t="s">
        <v>1389</v>
      </c>
      <c r="G11" s="404" t="s">
        <v>1389</v>
      </c>
      <c r="H11" s="405" t="s">
        <v>1389</v>
      </c>
      <c r="I11" s="388"/>
      <c r="J11" s="388"/>
      <c r="K11" s="388"/>
      <c r="L11" s="388"/>
      <c r="M11" s="388"/>
      <c r="N11" s="388"/>
      <c r="O11" s="388"/>
    </row>
    <row r="12" spans="1:15" ht="15.75" customHeight="1" x14ac:dyDescent="0.2">
      <c r="A12" s="289"/>
      <c r="B12" s="289" t="s">
        <v>939</v>
      </c>
      <c r="C12" s="289"/>
      <c r="D12" s="403" t="s">
        <v>3146</v>
      </c>
      <c r="E12" s="404" t="s">
        <v>3138</v>
      </c>
      <c r="F12" s="404" t="s">
        <v>3134</v>
      </c>
      <c r="G12" s="404" t="s">
        <v>3139</v>
      </c>
      <c r="H12" s="405" t="s">
        <v>3135</v>
      </c>
      <c r="I12" s="388"/>
      <c r="J12" s="388"/>
      <c r="K12" s="388"/>
      <c r="L12" s="388"/>
      <c r="M12" s="388"/>
      <c r="N12" s="388"/>
      <c r="O12" s="388"/>
    </row>
    <row r="13" spans="1:15" ht="15.75" customHeight="1" x14ac:dyDescent="0.2">
      <c r="A13" s="289"/>
      <c r="B13" s="289" t="s">
        <v>1002</v>
      </c>
      <c r="C13" s="289"/>
      <c r="D13" s="403" t="s">
        <v>3131</v>
      </c>
      <c r="E13" s="404" t="s">
        <v>3134</v>
      </c>
      <c r="F13" s="404" t="s">
        <v>3121</v>
      </c>
      <c r="G13" s="404" t="s">
        <v>3135</v>
      </c>
      <c r="H13" s="405" t="s">
        <v>3123</v>
      </c>
      <c r="I13" s="388"/>
      <c r="J13" s="388"/>
      <c r="K13" s="388"/>
      <c r="L13" s="388"/>
      <c r="M13" s="388"/>
      <c r="N13" s="388"/>
      <c r="O13" s="388"/>
    </row>
    <row r="14" spans="1:15" ht="15.75" customHeight="1" x14ac:dyDescent="0.2">
      <c r="A14" s="289"/>
      <c r="B14" s="289" t="s">
        <v>868</v>
      </c>
      <c r="C14" s="289"/>
      <c r="D14" s="403" t="s">
        <v>1048</v>
      </c>
      <c r="E14" s="404" t="s">
        <v>3138</v>
      </c>
      <c r="F14" s="404" t="s">
        <v>3121</v>
      </c>
      <c r="G14" s="404" t="s">
        <v>3139</v>
      </c>
      <c r="H14" s="405" t="s">
        <v>3123</v>
      </c>
      <c r="I14" s="388"/>
      <c r="J14" s="388"/>
      <c r="K14" s="388"/>
      <c r="L14" s="388"/>
      <c r="M14" s="388"/>
      <c r="N14" s="388"/>
      <c r="O14" s="388"/>
    </row>
    <row r="15" spans="1:15" ht="15.75" customHeight="1" x14ac:dyDescent="0.2">
      <c r="A15" s="289"/>
      <c r="B15" s="289" t="s">
        <v>942</v>
      </c>
      <c r="C15" s="289"/>
      <c r="D15" s="403" t="s">
        <v>3132</v>
      </c>
      <c r="E15" s="404" t="s">
        <v>3134</v>
      </c>
      <c r="F15" s="404" t="s">
        <v>3143</v>
      </c>
      <c r="G15" s="404" t="s">
        <v>3135</v>
      </c>
      <c r="H15" s="405" t="s">
        <v>3144</v>
      </c>
      <c r="I15" s="388"/>
      <c r="J15" s="388"/>
      <c r="K15" s="388"/>
      <c r="L15" s="388"/>
      <c r="M15" s="388"/>
      <c r="N15" s="388"/>
      <c r="O15" s="388"/>
    </row>
    <row r="16" spans="1:15" ht="15.75" customHeight="1" x14ac:dyDescent="0.2">
      <c r="A16" s="289"/>
      <c r="B16" s="289" t="s">
        <v>888</v>
      </c>
      <c r="C16" s="289"/>
      <c r="D16" s="403" t="s">
        <v>3126</v>
      </c>
      <c r="E16" s="404" t="s">
        <v>3120</v>
      </c>
      <c r="F16" s="404" t="s">
        <v>3134</v>
      </c>
      <c r="G16" s="404" t="s">
        <v>3122</v>
      </c>
      <c r="H16" s="405" t="s">
        <v>3135</v>
      </c>
      <c r="I16" s="388"/>
      <c r="J16" s="388"/>
      <c r="K16" s="388"/>
      <c r="L16" s="388"/>
      <c r="M16" s="388"/>
      <c r="N16" s="388"/>
      <c r="O16" s="388"/>
    </row>
    <row r="17" spans="1:15" ht="15.75" customHeight="1" x14ac:dyDescent="0.2">
      <c r="A17" s="289"/>
      <c r="B17" s="289" t="s">
        <v>989</v>
      </c>
      <c r="C17" s="289"/>
      <c r="D17" s="403" t="s">
        <v>1150</v>
      </c>
      <c r="E17" s="404" t="s">
        <v>3121</v>
      </c>
      <c r="F17" s="404" t="s">
        <v>3134</v>
      </c>
      <c r="G17" s="404" t="s">
        <v>3123</v>
      </c>
      <c r="H17" s="405" t="s">
        <v>3135</v>
      </c>
      <c r="I17" s="388"/>
      <c r="J17" s="388"/>
      <c r="K17" s="388"/>
      <c r="L17" s="388"/>
      <c r="M17" s="388"/>
      <c r="N17" s="388"/>
      <c r="O17" s="388"/>
    </row>
    <row r="18" spans="1:15" ht="15.75" customHeight="1" x14ac:dyDescent="0.2">
      <c r="A18" s="289"/>
      <c r="B18" s="289" t="s">
        <v>875</v>
      </c>
      <c r="C18" s="289"/>
      <c r="D18" s="403" t="s">
        <v>1155</v>
      </c>
      <c r="E18" s="404" t="s">
        <v>3121</v>
      </c>
      <c r="F18" s="404" t="s">
        <v>3120</v>
      </c>
      <c r="G18" s="404" t="s">
        <v>3123</v>
      </c>
      <c r="H18" s="405" t="s">
        <v>3122</v>
      </c>
      <c r="I18" s="388"/>
      <c r="J18" s="388"/>
      <c r="K18" s="388"/>
      <c r="L18" s="388"/>
      <c r="M18" s="388"/>
      <c r="N18" s="388"/>
      <c r="O18" s="388"/>
    </row>
    <row r="19" spans="1:15" ht="15.75" customHeight="1" x14ac:dyDescent="0.2">
      <c r="A19" s="289"/>
      <c r="B19" s="289" t="s">
        <v>954</v>
      </c>
      <c r="C19" s="289"/>
      <c r="D19" s="403" t="s">
        <v>1108</v>
      </c>
      <c r="E19" s="404" t="s">
        <v>3138</v>
      </c>
      <c r="F19" s="404" t="s">
        <v>3143</v>
      </c>
      <c r="G19" s="404" t="s">
        <v>3139</v>
      </c>
      <c r="H19" s="405" t="s">
        <v>3144</v>
      </c>
      <c r="I19" s="388"/>
      <c r="J19" s="388"/>
      <c r="K19" s="388"/>
      <c r="L19" s="388"/>
      <c r="M19" s="388"/>
      <c r="N19" s="388"/>
      <c r="O19" s="388"/>
    </row>
    <row r="20" spans="1:15" ht="15.75" customHeight="1" x14ac:dyDescent="0.2">
      <c r="A20" s="289"/>
      <c r="B20" s="289" t="s">
        <v>922</v>
      </c>
      <c r="C20" s="289"/>
      <c r="D20" s="403" t="s">
        <v>3127</v>
      </c>
      <c r="E20" s="404" t="s">
        <v>3120</v>
      </c>
      <c r="F20" s="404" t="s">
        <v>3143</v>
      </c>
      <c r="G20" s="404" t="s">
        <v>3122</v>
      </c>
      <c r="H20" s="405" t="s">
        <v>3144</v>
      </c>
      <c r="I20" s="388"/>
      <c r="J20" s="388"/>
      <c r="K20" s="388"/>
      <c r="L20" s="388"/>
      <c r="M20" s="388"/>
      <c r="N20" s="388"/>
      <c r="O20" s="388"/>
    </row>
    <row r="21" spans="1:15" ht="15.75" customHeight="1" x14ac:dyDescent="0.2">
      <c r="A21" s="289"/>
      <c r="B21" s="289" t="s">
        <v>860</v>
      </c>
      <c r="C21" s="289"/>
      <c r="D21" s="403" t="s">
        <v>3137</v>
      </c>
      <c r="E21" s="404" t="s">
        <v>3121</v>
      </c>
      <c r="F21" s="404" t="s">
        <v>3138</v>
      </c>
      <c r="G21" s="404" t="s">
        <v>3123</v>
      </c>
      <c r="H21" s="405" t="s">
        <v>3139</v>
      </c>
      <c r="I21" s="388"/>
      <c r="J21" s="388"/>
      <c r="K21" s="388"/>
      <c r="L21" s="388"/>
      <c r="M21" s="388"/>
      <c r="N21" s="388"/>
      <c r="O21" s="388"/>
    </row>
    <row r="22" spans="1:15" ht="12.75" x14ac:dyDescent="0.2">
      <c r="A22" s="289"/>
      <c r="B22" s="289" t="s">
        <v>3150</v>
      </c>
      <c r="C22" s="289"/>
      <c r="D22" s="403" t="s">
        <v>1064</v>
      </c>
      <c r="E22" s="404" t="s">
        <v>1389</v>
      </c>
      <c r="F22" s="404" t="s">
        <v>1389</v>
      </c>
      <c r="G22" s="404" t="s">
        <v>1389</v>
      </c>
      <c r="H22" s="416"/>
      <c r="I22" s="388"/>
      <c r="J22" s="388"/>
      <c r="K22" s="388"/>
      <c r="L22" s="388"/>
      <c r="M22" s="388"/>
      <c r="N22" s="388"/>
      <c r="O22" s="388"/>
    </row>
    <row r="23" spans="1:15" ht="12.75" x14ac:dyDescent="0.2">
      <c r="A23" s="289"/>
      <c r="B23" s="289" t="s">
        <v>1009</v>
      </c>
      <c r="C23" s="289"/>
      <c r="D23" s="403" t="s">
        <v>1073</v>
      </c>
      <c r="E23" s="404" t="s">
        <v>3121</v>
      </c>
      <c r="F23" s="404" t="s">
        <v>3143</v>
      </c>
      <c r="G23" s="404" t="s">
        <v>3123</v>
      </c>
      <c r="H23" s="405" t="s">
        <v>3144</v>
      </c>
      <c r="I23" s="388"/>
      <c r="J23" s="388"/>
      <c r="K23" s="388"/>
      <c r="L23" s="388"/>
      <c r="M23" s="388"/>
      <c r="N23" s="388"/>
      <c r="O23" s="388"/>
    </row>
    <row r="24" spans="1:15" ht="12.75" x14ac:dyDescent="0.2">
      <c r="A24" s="289"/>
      <c r="B24" s="289" t="s">
        <v>984</v>
      </c>
      <c r="C24" s="289"/>
      <c r="D24" s="403" t="s">
        <v>1096</v>
      </c>
      <c r="E24" s="404" t="s">
        <v>3134</v>
      </c>
      <c r="F24" s="404" t="s">
        <v>3138</v>
      </c>
      <c r="G24" s="404" t="s">
        <v>3135</v>
      </c>
      <c r="H24" s="405" t="s">
        <v>3139</v>
      </c>
      <c r="I24" s="388"/>
      <c r="J24" s="388"/>
      <c r="K24" s="388"/>
      <c r="L24" s="388"/>
      <c r="M24" s="388"/>
      <c r="N24" s="388"/>
      <c r="O24" s="388"/>
    </row>
    <row r="25" spans="1:15" ht="12.75" x14ac:dyDescent="0.2">
      <c r="A25" s="289"/>
      <c r="B25" s="289" t="s">
        <v>966</v>
      </c>
      <c r="C25" s="289"/>
      <c r="D25" s="403" t="s">
        <v>1153</v>
      </c>
      <c r="E25" s="404" t="s">
        <v>3143</v>
      </c>
      <c r="F25" s="404" t="s">
        <v>3138</v>
      </c>
      <c r="G25" s="404" t="s">
        <v>3144</v>
      </c>
      <c r="H25" s="405" t="s">
        <v>3139</v>
      </c>
      <c r="I25" s="388"/>
      <c r="J25" s="388"/>
      <c r="K25" s="388"/>
      <c r="L25" s="388"/>
      <c r="M25" s="388"/>
      <c r="N25" s="388"/>
      <c r="O25" s="388"/>
    </row>
    <row r="26" spans="1:15" ht="12.75" x14ac:dyDescent="0.2">
      <c r="A26" s="289"/>
      <c r="B26" s="289" t="s">
        <v>916</v>
      </c>
      <c r="C26" s="289"/>
      <c r="D26" s="403" t="s">
        <v>3147</v>
      </c>
      <c r="E26" s="404" t="s">
        <v>1389</v>
      </c>
      <c r="F26" s="404" t="s">
        <v>1389</v>
      </c>
      <c r="G26" s="404" t="s">
        <v>1389</v>
      </c>
      <c r="H26" s="405" t="s">
        <v>1389</v>
      </c>
      <c r="I26" s="388"/>
      <c r="J26" s="388"/>
      <c r="K26" s="388"/>
      <c r="L26" s="388"/>
      <c r="M26" s="388"/>
      <c r="N26" s="388"/>
      <c r="O26" s="388"/>
    </row>
    <row r="27" spans="1:15" ht="12.75" x14ac:dyDescent="0.2">
      <c r="A27" s="289"/>
      <c r="B27" s="289" t="s">
        <v>852</v>
      </c>
      <c r="C27" s="289"/>
      <c r="D27" s="403" t="s">
        <v>1066</v>
      </c>
      <c r="E27" s="404" t="s">
        <v>3138</v>
      </c>
      <c r="F27" s="404" t="s">
        <v>3120</v>
      </c>
      <c r="G27" s="404" t="s">
        <v>3139</v>
      </c>
      <c r="H27" s="405" t="s">
        <v>3122</v>
      </c>
      <c r="I27" s="388"/>
      <c r="J27" s="388"/>
      <c r="K27" s="388"/>
      <c r="L27" s="388"/>
      <c r="M27" s="388"/>
      <c r="N27" s="388"/>
      <c r="O27" s="388"/>
    </row>
  </sheetData>
  <autoFilter ref="D2:H27" xr:uid="{00000000-0009-0000-0000-000016000000}">
    <sortState xmlns:xlrd2="http://schemas.microsoft.com/office/spreadsheetml/2017/richdata2" ref="D2:H27">
      <sortCondition ref="D2:D27"/>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666666"/>
    <outlinePr summaryBelow="0" summaryRight="0"/>
  </sheetPr>
  <dimension ref="A1:X83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x14ac:dyDescent="0.2"/>
  <cols>
    <col min="1" max="1" width="6.28515625" customWidth="1"/>
    <col min="2" max="2" width="20.85546875" customWidth="1"/>
    <col min="3" max="3" width="97.85546875" hidden="1" customWidth="1"/>
    <col min="6" max="6" width="16" customWidth="1"/>
    <col min="8" max="8" width="19.5703125" customWidth="1"/>
    <col min="9" max="9" width="7.28515625" customWidth="1"/>
    <col min="10" max="10" width="7.5703125" customWidth="1"/>
    <col min="13" max="13" width="7.140625" customWidth="1"/>
    <col min="14" max="14" width="7.28515625" customWidth="1"/>
    <col min="15" max="22" width="5.85546875" customWidth="1"/>
    <col min="23" max="23" width="17" customWidth="1"/>
  </cols>
  <sheetData>
    <row r="1" spans="1:24" ht="15.75" customHeight="1" x14ac:dyDescent="0.2">
      <c r="A1" s="417" t="s">
        <v>3151</v>
      </c>
      <c r="B1" s="418" t="s">
        <v>3152</v>
      </c>
      <c r="C1" s="419" t="s">
        <v>3153</v>
      </c>
      <c r="D1" s="420" t="s">
        <v>3154</v>
      </c>
      <c r="E1" s="421" t="s">
        <v>3155</v>
      </c>
      <c r="F1" s="421" t="s">
        <v>3156</v>
      </c>
      <c r="G1" s="421" t="s">
        <v>3157</v>
      </c>
      <c r="H1" s="422" t="s">
        <v>3158</v>
      </c>
      <c r="I1" s="423" t="s">
        <v>3159</v>
      </c>
      <c r="J1" s="423" t="s">
        <v>3160</v>
      </c>
      <c r="K1" s="423" t="s">
        <v>3161</v>
      </c>
      <c r="L1" s="423" t="s">
        <v>3162</v>
      </c>
      <c r="M1" s="424" t="s">
        <v>3163</v>
      </c>
      <c r="N1" s="423" t="s">
        <v>3164</v>
      </c>
      <c r="O1" s="425" t="s">
        <v>820</v>
      </c>
      <c r="P1" s="426" t="s">
        <v>3165</v>
      </c>
      <c r="Q1" s="427" t="s">
        <v>3166</v>
      </c>
      <c r="R1" s="425" t="s">
        <v>3167</v>
      </c>
      <c r="S1" s="426" t="s">
        <v>3168</v>
      </c>
      <c r="T1" s="427" t="s">
        <v>3169</v>
      </c>
      <c r="U1" s="421" t="s">
        <v>3170</v>
      </c>
      <c r="V1" s="421" t="s">
        <v>3171</v>
      </c>
      <c r="W1" s="428" t="s">
        <v>1139</v>
      </c>
      <c r="X1" s="423"/>
    </row>
    <row r="2" spans="1:24" ht="15.75" customHeight="1" x14ac:dyDescent="0.2">
      <c r="A2" s="429">
        <v>0</v>
      </c>
      <c r="B2" s="388"/>
      <c r="C2" s="430" t="s">
        <v>3172</v>
      </c>
      <c r="D2" s="292" t="s">
        <v>1389</v>
      </c>
      <c r="E2" s="292" t="s">
        <v>1389</v>
      </c>
      <c r="F2" s="292" t="s">
        <v>1389</v>
      </c>
      <c r="G2" s="292" t="s">
        <v>1389</v>
      </c>
      <c r="H2" s="292" t="s">
        <v>1389</v>
      </c>
      <c r="I2" s="292" t="s">
        <v>1389</v>
      </c>
      <c r="J2" s="292" t="s">
        <v>1389</v>
      </c>
      <c r="K2" s="292" t="s">
        <v>1389</v>
      </c>
      <c r="L2" s="292" t="s">
        <v>1389</v>
      </c>
      <c r="M2" s="292" t="s">
        <v>1389</v>
      </c>
      <c r="N2" s="292" t="s">
        <v>1389</v>
      </c>
      <c r="O2" s="431" t="s">
        <v>1389</v>
      </c>
      <c r="P2" s="432" t="s">
        <v>1389</v>
      </c>
      <c r="Q2" s="433" t="s">
        <v>1389</v>
      </c>
      <c r="R2" s="431" t="s">
        <v>1389</v>
      </c>
      <c r="S2" s="432" t="s">
        <v>1389</v>
      </c>
      <c r="T2" s="433" t="s">
        <v>1389</v>
      </c>
      <c r="U2" s="292" t="s">
        <v>1389</v>
      </c>
      <c r="V2" s="292" t="s">
        <v>1389</v>
      </c>
      <c r="W2" s="388"/>
      <c r="X2" s="388"/>
    </row>
    <row r="3" spans="1:24" ht="15.75" customHeight="1" x14ac:dyDescent="0.2">
      <c r="A3" s="429">
        <v>1</v>
      </c>
      <c r="B3" s="434" t="s">
        <v>52</v>
      </c>
      <c r="C3" s="430" t="s">
        <v>3173</v>
      </c>
      <c r="D3" s="435" t="s">
        <v>1026</v>
      </c>
      <c r="E3" s="435" t="s">
        <v>1030</v>
      </c>
      <c r="F3" s="434" t="s">
        <v>1224</v>
      </c>
      <c r="G3" s="292" t="s">
        <v>1389</v>
      </c>
      <c r="H3" s="434" t="s">
        <v>1218</v>
      </c>
      <c r="I3" s="292" t="s">
        <v>1389</v>
      </c>
      <c r="J3" s="436">
        <v>0.125</v>
      </c>
      <c r="K3" s="434" t="s">
        <v>3174</v>
      </c>
      <c r="L3" s="434" t="s">
        <v>1026</v>
      </c>
      <c r="M3" s="437">
        <v>21</v>
      </c>
      <c r="N3" s="438">
        <v>5355</v>
      </c>
      <c r="O3" s="439">
        <v>45</v>
      </c>
      <c r="P3" s="440">
        <v>49</v>
      </c>
      <c r="Q3" s="441">
        <v>49</v>
      </c>
      <c r="R3" s="439">
        <v>65</v>
      </c>
      <c r="S3" s="440">
        <v>65</v>
      </c>
      <c r="T3" s="441">
        <v>45</v>
      </c>
      <c r="U3" s="442">
        <f t="shared" ref="U3:U837" si="0">SUM(O3:T3)</f>
        <v>318</v>
      </c>
      <c r="V3" s="443">
        <f t="shared" ref="V3:V837" si="1">SUM(O3:T3)/6</f>
        <v>53</v>
      </c>
      <c r="W3" s="388"/>
      <c r="X3" s="388"/>
    </row>
    <row r="4" spans="1:24" ht="15.75" customHeight="1" x14ac:dyDescent="0.2">
      <c r="A4" s="429">
        <v>2</v>
      </c>
      <c r="B4" s="434" t="s">
        <v>53</v>
      </c>
      <c r="C4" s="430" t="s">
        <v>3175</v>
      </c>
      <c r="D4" s="435" t="s">
        <v>1026</v>
      </c>
      <c r="E4" s="435" t="s">
        <v>1030</v>
      </c>
      <c r="F4" s="434" t="s">
        <v>1224</v>
      </c>
      <c r="G4" s="292" t="s">
        <v>1389</v>
      </c>
      <c r="H4" s="434" t="s">
        <v>1218</v>
      </c>
      <c r="I4" s="292" t="s">
        <v>1389</v>
      </c>
      <c r="J4" s="436">
        <v>0.125</v>
      </c>
      <c r="K4" s="434" t="s">
        <v>3174</v>
      </c>
      <c r="L4" s="434" t="s">
        <v>1026</v>
      </c>
      <c r="M4" s="437">
        <v>21</v>
      </c>
      <c r="N4" s="438">
        <v>5355</v>
      </c>
      <c r="O4" s="439">
        <v>60</v>
      </c>
      <c r="P4" s="440">
        <v>62</v>
      </c>
      <c r="Q4" s="441">
        <v>63</v>
      </c>
      <c r="R4" s="439">
        <v>80</v>
      </c>
      <c r="S4" s="440">
        <v>80</v>
      </c>
      <c r="T4" s="441">
        <v>60</v>
      </c>
      <c r="U4" s="442">
        <f t="shared" si="0"/>
        <v>405</v>
      </c>
      <c r="V4" s="443">
        <f t="shared" si="1"/>
        <v>67.5</v>
      </c>
      <c r="W4" s="388"/>
      <c r="X4" s="388"/>
    </row>
    <row r="5" spans="1:24" ht="15.75" customHeight="1" x14ac:dyDescent="0.2">
      <c r="A5" s="429">
        <v>3</v>
      </c>
      <c r="B5" s="434" t="s">
        <v>54</v>
      </c>
      <c r="C5" s="430" t="s">
        <v>3176</v>
      </c>
      <c r="D5" s="435" t="s">
        <v>1026</v>
      </c>
      <c r="E5" s="435" t="s">
        <v>1030</v>
      </c>
      <c r="F5" s="434" t="s">
        <v>1224</v>
      </c>
      <c r="G5" s="292" t="s">
        <v>1389</v>
      </c>
      <c r="H5" s="434" t="s">
        <v>1218</v>
      </c>
      <c r="I5" s="292" t="s">
        <v>1389</v>
      </c>
      <c r="J5" s="436">
        <v>0.125</v>
      </c>
      <c r="K5" s="434" t="s">
        <v>3174</v>
      </c>
      <c r="L5" s="434" t="s">
        <v>1026</v>
      </c>
      <c r="M5" s="437">
        <v>21</v>
      </c>
      <c r="N5" s="438">
        <v>5355</v>
      </c>
      <c r="O5" s="439">
        <v>80</v>
      </c>
      <c r="P5" s="440">
        <v>82</v>
      </c>
      <c r="Q5" s="441">
        <v>83</v>
      </c>
      <c r="R5" s="439">
        <v>100</v>
      </c>
      <c r="S5" s="440">
        <v>100</v>
      </c>
      <c r="T5" s="441">
        <v>80</v>
      </c>
      <c r="U5" s="442">
        <f t="shared" si="0"/>
        <v>525</v>
      </c>
      <c r="V5" s="443">
        <f t="shared" si="1"/>
        <v>87.5</v>
      </c>
      <c r="W5" s="388"/>
      <c r="X5" s="388"/>
    </row>
    <row r="6" spans="1:24" ht="15.75" customHeight="1" x14ac:dyDescent="0.2">
      <c r="A6" s="429">
        <v>4</v>
      </c>
      <c r="B6" s="434" t="s">
        <v>55</v>
      </c>
      <c r="C6" s="430" t="s">
        <v>3177</v>
      </c>
      <c r="D6" s="435" t="s">
        <v>1023</v>
      </c>
      <c r="E6" s="292" t="s">
        <v>1389</v>
      </c>
      <c r="F6" s="434" t="s">
        <v>867</v>
      </c>
      <c r="G6" s="292" t="s">
        <v>1389</v>
      </c>
      <c r="H6" s="434" t="s">
        <v>1192</v>
      </c>
      <c r="I6" s="292" t="s">
        <v>1389</v>
      </c>
      <c r="J6" s="436">
        <v>0.125</v>
      </c>
      <c r="K6" s="434" t="s">
        <v>3174</v>
      </c>
      <c r="L6" s="434" t="s">
        <v>1019</v>
      </c>
      <c r="M6" s="437">
        <v>21</v>
      </c>
      <c r="N6" s="438">
        <v>5355</v>
      </c>
      <c r="O6" s="439">
        <v>39</v>
      </c>
      <c r="P6" s="440">
        <v>52</v>
      </c>
      <c r="Q6" s="441">
        <v>43</v>
      </c>
      <c r="R6" s="439">
        <v>60</v>
      </c>
      <c r="S6" s="440">
        <v>50</v>
      </c>
      <c r="T6" s="441">
        <v>65</v>
      </c>
      <c r="U6" s="442">
        <f t="shared" si="0"/>
        <v>309</v>
      </c>
      <c r="V6" s="443">
        <f t="shared" si="1"/>
        <v>51.5</v>
      </c>
      <c r="W6" s="388"/>
      <c r="X6" s="388"/>
    </row>
    <row r="7" spans="1:24" ht="15.75" customHeight="1" x14ac:dyDescent="0.2">
      <c r="A7" s="429">
        <v>5</v>
      </c>
      <c r="B7" s="434" t="s">
        <v>56</v>
      </c>
      <c r="C7" s="430" t="s">
        <v>3178</v>
      </c>
      <c r="D7" s="435" t="s">
        <v>1023</v>
      </c>
      <c r="E7" s="292" t="s">
        <v>1389</v>
      </c>
      <c r="F7" s="434" t="s">
        <v>867</v>
      </c>
      <c r="G7" s="292" t="s">
        <v>1389</v>
      </c>
      <c r="H7" s="434" t="s">
        <v>1192</v>
      </c>
      <c r="I7" s="292" t="s">
        <v>1389</v>
      </c>
      <c r="J7" s="436">
        <v>0.125</v>
      </c>
      <c r="K7" s="434" t="s">
        <v>3174</v>
      </c>
      <c r="L7" s="434" t="s">
        <v>1019</v>
      </c>
      <c r="M7" s="437">
        <v>21</v>
      </c>
      <c r="N7" s="438">
        <v>5355</v>
      </c>
      <c r="O7" s="439">
        <v>58</v>
      </c>
      <c r="P7" s="440">
        <v>64</v>
      </c>
      <c r="Q7" s="441">
        <v>58</v>
      </c>
      <c r="R7" s="439">
        <v>80</v>
      </c>
      <c r="S7" s="440">
        <v>65</v>
      </c>
      <c r="T7" s="441">
        <v>80</v>
      </c>
      <c r="U7" s="442">
        <f t="shared" si="0"/>
        <v>405</v>
      </c>
      <c r="V7" s="443">
        <f t="shared" si="1"/>
        <v>67.5</v>
      </c>
      <c r="W7" s="388"/>
      <c r="X7" s="388"/>
    </row>
    <row r="8" spans="1:24" ht="15.75" customHeight="1" x14ac:dyDescent="0.2">
      <c r="A8" s="429">
        <v>6</v>
      </c>
      <c r="B8" s="434" t="s">
        <v>57</v>
      </c>
      <c r="C8" s="430" t="s">
        <v>3179</v>
      </c>
      <c r="D8" s="435" t="s">
        <v>1023</v>
      </c>
      <c r="E8" s="435" t="s">
        <v>1024</v>
      </c>
      <c r="F8" s="434" t="s">
        <v>867</v>
      </c>
      <c r="G8" s="292" t="s">
        <v>1389</v>
      </c>
      <c r="H8" s="434" t="s">
        <v>1192</v>
      </c>
      <c r="I8" s="292" t="s">
        <v>1389</v>
      </c>
      <c r="J8" s="436">
        <v>0.125</v>
      </c>
      <c r="K8" s="434" t="s">
        <v>3174</v>
      </c>
      <c r="L8" s="434" t="s">
        <v>1019</v>
      </c>
      <c r="M8" s="437">
        <v>21</v>
      </c>
      <c r="N8" s="438">
        <v>5355</v>
      </c>
      <c r="O8" s="439">
        <v>78</v>
      </c>
      <c r="P8" s="440">
        <v>84</v>
      </c>
      <c r="Q8" s="441">
        <v>78</v>
      </c>
      <c r="R8" s="439">
        <v>109</v>
      </c>
      <c r="S8" s="440">
        <v>85</v>
      </c>
      <c r="T8" s="441">
        <v>100</v>
      </c>
      <c r="U8" s="442">
        <f t="shared" si="0"/>
        <v>534</v>
      </c>
      <c r="V8" s="443">
        <f t="shared" si="1"/>
        <v>89</v>
      </c>
      <c r="W8" s="388"/>
      <c r="X8" s="388"/>
    </row>
    <row r="9" spans="1:24" ht="15.75" customHeight="1" x14ac:dyDescent="0.2">
      <c r="A9" s="429">
        <v>7</v>
      </c>
      <c r="B9" s="434" t="s">
        <v>58</v>
      </c>
      <c r="C9" s="430" t="s">
        <v>3180</v>
      </c>
      <c r="D9" s="435" t="s">
        <v>1033</v>
      </c>
      <c r="E9" s="292" t="s">
        <v>1389</v>
      </c>
      <c r="F9" s="434" t="s">
        <v>893</v>
      </c>
      <c r="G9" s="292" t="s">
        <v>1389</v>
      </c>
      <c r="H9" s="434" t="s">
        <v>1252</v>
      </c>
      <c r="I9" s="292" t="s">
        <v>1389</v>
      </c>
      <c r="J9" s="436">
        <v>0.125</v>
      </c>
      <c r="K9" s="434" t="s">
        <v>3174</v>
      </c>
      <c r="L9" s="434" t="s">
        <v>3181</v>
      </c>
      <c r="M9" s="437">
        <v>21</v>
      </c>
      <c r="N9" s="438">
        <v>5355</v>
      </c>
      <c r="O9" s="439">
        <v>44</v>
      </c>
      <c r="P9" s="440">
        <v>48</v>
      </c>
      <c r="Q9" s="441">
        <v>65</v>
      </c>
      <c r="R9" s="439">
        <v>50</v>
      </c>
      <c r="S9" s="440">
        <v>64</v>
      </c>
      <c r="T9" s="441">
        <v>43</v>
      </c>
      <c r="U9" s="442">
        <f t="shared" si="0"/>
        <v>314</v>
      </c>
      <c r="V9" s="443">
        <f t="shared" si="1"/>
        <v>52.333333333333336</v>
      </c>
      <c r="W9" s="388"/>
      <c r="X9" s="388"/>
    </row>
    <row r="10" spans="1:24" ht="15.75" customHeight="1" x14ac:dyDescent="0.2">
      <c r="A10" s="429">
        <v>8</v>
      </c>
      <c r="B10" s="434" t="s">
        <v>59</v>
      </c>
      <c r="C10" s="430" t="s">
        <v>3182</v>
      </c>
      <c r="D10" s="435" t="s">
        <v>1033</v>
      </c>
      <c r="E10" s="292" t="s">
        <v>1389</v>
      </c>
      <c r="F10" s="434" t="s">
        <v>893</v>
      </c>
      <c r="G10" s="292" t="s">
        <v>1389</v>
      </c>
      <c r="H10" s="434" t="s">
        <v>1252</v>
      </c>
      <c r="I10" s="292" t="s">
        <v>1389</v>
      </c>
      <c r="J10" s="436">
        <v>0.125</v>
      </c>
      <c r="K10" s="434" t="s">
        <v>3174</v>
      </c>
      <c r="L10" s="434" t="s">
        <v>3181</v>
      </c>
      <c r="M10" s="437">
        <v>21</v>
      </c>
      <c r="N10" s="438">
        <v>5355</v>
      </c>
      <c r="O10" s="439">
        <v>59</v>
      </c>
      <c r="P10" s="440">
        <v>63</v>
      </c>
      <c r="Q10" s="441">
        <v>80</v>
      </c>
      <c r="R10" s="439">
        <v>65</v>
      </c>
      <c r="S10" s="440">
        <v>80</v>
      </c>
      <c r="T10" s="441">
        <v>58</v>
      </c>
      <c r="U10" s="442">
        <f t="shared" si="0"/>
        <v>405</v>
      </c>
      <c r="V10" s="443">
        <f t="shared" si="1"/>
        <v>67.5</v>
      </c>
      <c r="W10" s="388"/>
      <c r="X10" s="388"/>
    </row>
    <row r="11" spans="1:24" ht="15.75" customHeight="1" x14ac:dyDescent="0.2">
      <c r="A11" s="429">
        <v>9</v>
      </c>
      <c r="B11" s="434" t="s">
        <v>27</v>
      </c>
      <c r="C11" s="430" t="s">
        <v>3183</v>
      </c>
      <c r="D11" s="435" t="s">
        <v>1033</v>
      </c>
      <c r="E11" s="292" t="s">
        <v>1389</v>
      </c>
      <c r="F11" s="434" t="s">
        <v>893</v>
      </c>
      <c r="G11" s="292" t="s">
        <v>1389</v>
      </c>
      <c r="H11" s="434" t="s">
        <v>1252</v>
      </c>
      <c r="I11" s="292" t="s">
        <v>1389</v>
      </c>
      <c r="J11" s="436">
        <v>0.125</v>
      </c>
      <c r="K11" s="434" t="s">
        <v>3174</v>
      </c>
      <c r="L11" s="434" t="s">
        <v>3181</v>
      </c>
      <c r="M11" s="437">
        <v>21</v>
      </c>
      <c r="N11" s="438">
        <v>5355</v>
      </c>
      <c r="O11" s="439">
        <v>79</v>
      </c>
      <c r="P11" s="440">
        <v>83</v>
      </c>
      <c r="Q11" s="441">
        <v>100</v>
      </c>
      <c r="R11" s="439">
        <v>85</v>
      </c>
      <c r="S11" s="440">
        <v>105</v>
      </c>
      <c r="T11" s="441">
        <v>78</v>
      </c>
      <c r="U11" s="442">
        <f t="shared" si="0"/>
        <v>530</v>
      </c>
      <c r="V11" s="443">
        <f t="shared" si="1"/>
        <v>88.333333333333329</v>
      </c>
      <c r="W11" s="388"/>
      <c r="X11" s="388"/>
    </row>
    <row r="12" spans="1:24" ht="15.75" customHeight="1" x14ac:dyDescent="0.2">
      <c r="A12" s="429">
        <v>10</v>
      </c>
      <c r="B12" s="434" t="s">
        <v>60</v>
      </c>
      <c r="C12" s="430" t="s">
        <v>3184</v>
      </c>
      <c r="D12" s="435" t="s">
        <v>1017</v>
      </c>
      <c r="E12" s="292" t="s">
        <v>1389</v>
      </c>
      <c r="F12" s="434" t="s">
        <v>1544</v>
      </c>
      <c r="G12" s="292" t="s">
        <v>1389</v>
      </c>
      <c r="H12" s="434" t="s">
        <v>1217</v>
      </c>
      <c r="I12" s="436">
        <v>0.5</v>
      </c>
      <c r="J12" s="436">
        <v>0.5</v>
      </c>
      <c r="K12" s="434" t="s">
        <v>1017</v>
      </c>
      <c r="L12" s="434" t="s">
        <v>1389</v>
      </c>
      <c r="M12" s="437">
        <v>11</v>
      </c>
      <c r="N12" s="438">
        <v>2805</v>
      </c>
      <c r="O12" s="439">
        <v>45</v>
      </c>
      <c r="P12" s="440">
        <v>30</v>
      </c>
      <c r="Q12" s="441">
        <v>35</v>
      </c>
      <c r="R12" s="439">
        <v>20</v>
      </c>
      <c r="S12" s="440">
        <v>20</v>
      </c>
      <c r="T12" s="441">
        <v>45</v>
      </c>
      <c r="U12" s="442">
        <f t="shared" si="0"/>
        <v>195</v>
      </c>
      <c r="V12" s="443">
        <f t="shared" si="1"/>
        <v>32.5</v>
      </c>
      <c r="W12" s="388"/>
      <c r="X12" s="388"/>
    </row>
    <row r="13" spans="1:24" ht="15.75" customHeight="1" x14ac:dyDescent="0.2">
      <c r="A13" s="429">
        <v>11</v>
      </c>
      <c r="B13" s="434" t="s">
        <v>61</v>
      </c>
      <c r="C13" s="430" t="s">
        <v>3185</v>
      </c>
      <c r="D13" s="435" t="s">
        <v>1017</v>
      </c>
      <c r="E13" s="292" t="s">
        <v>1389</v>
      </c>
      <c r="F13" s="434" t="s">
        <v>1077</v>
      </c>
      <c r="G13" s="292" t="s">
        <v>1389</v>
      </c>
      <c r="H13" s="292" t="s">
        <v>1389</v>
      </c>
      <c r="I13" s="436">
        <v>0.5</v>
      </c>
      <c r="J13" s="436">
        <v>0.5</v>
      </c>
      <c r="K13" s="434" t="s">
        <v>1017</v>
      </c>
      <c r="L13" s="434" t="s">
        <v>1389</v>
      </c>
      <c r="M13" s="437">
        <v>11</v>
      </c>
      <c r="N13" s="438">
        <v>2805</v>
      </c>
      <c r="O13" s="439">
        <v>50</v>
      </c>
      <c r="P13" s="440">
        <v>20</v>
      </c>
      <c r="Q13" s="441">
        <v>55</v>
      </c>
      <c r="R13" s="439">
        <v>25</v>
      </c>
      <c r="S13" s="440">
        <v>25</v>
      </c>
      <c r="T13" s="441">
        <v>30</v>
      </c>
      <c r="U13" s="442">
        <f t="shared" si="0"/>
        <v>205</v>
      </c>
      <c r="V13" s="443">
        <f t="shared" si="1"/>
        <v>34.166666666666664</v>
      </c>
      <c r="W13" s="388"/>
      <c r="X13" s="388"/>
    </row>
    <row r="14" spans="1:24" ht="15.75" customHeight="1" x14ac:dyDescent="0.2">
      <c r="A14" s="429">
        <v>12</v>
      </c>
      <c r="B14" s="434" t="s">
        <v>62</v>
      </c>
      <c r="C14" s="430" t="s">
        <v>3186</v>
      </c>
      <c r="D14" s="435" t="s">
        <v>1017</v>
      </c>
      <c r="E14" s="435" t="s">
        <v>1024</v>
      </c>
      <c r="F14" s="434" t="s">
        <v>1399</v>
      </c>
      <c r="G14" s="292" t="s">
        <v>1389</v>
      </c>
      <c r="H14" s="434" t="s">
        <v>1163</v>
      </c>
      <c r="I14" s="436">
        <v>0.5</v>
      </c>
      <c r="J14" s="436">
        <v>0.5</v>
      </c>
      <c r="K14" s="434" t="s">
        <v>1017</v>
      </c>
      <c r="L14" s="434" t="s">
        <v>1389</v>
      </c>
      <c r="M14" s="437">
        <v>11</v>
      </c>
      <c r="N14" s="438">
        <v>2805</v>
      </c>
      <c r="O14" s="439">
        <v>60</v>
      </c>
      <c r="P14" s="440">
        <v>45</v>
      </c>
      <c r="Q14" s="441">
        <v>50</v>
      </c>
      <c r="R14" s="439">
        <v>90</v>
      </c>
      <c r="S14" s="440">
        <v>80</v>
      </c>
      <c r="T14" s="441">
        <v>70</v>
      </c>
      <c r="U14" s="442">
        <f t="shared" si="0"/>
        <v>395</v>
      </c>
      <c r="V14" s="443">
        <f t="shared" si="1"/>
        <v>65.833333333333329</v>
      </c>
      <c r="W14" s="388"/>
      <c r="X14" s="388"/>
    </row>
    <row r="15" spans="1:24" ht="15.75" customHeight="1" x14ac:dyDescent="0.2">
      <c r="A15" s="429">
        <v>13</v>
      </c>
      <c r="B15" s="434" t="s">
        <v>63</v>
      </c>
      <c r="C15" s="430" t="s">
        <v>3187</v>
      </c>
      <c r="D15" s="435" t="s">
        <v>1017</v>
      </c>
      <c r="E15" s="435" t="s">
        <v>1030</v>
      </c>
      <c r="F15" s="434" t="s">
        <v>1544</v>
      </c>
      <c r="G15" s="292" t="s">
        <v>1389</v>
      </c>
      <c r="H15" s="434" t="s">
        <v>1217</v>
      </c>
      <c r="I15" s="436">
        <v>0.5</v>
      </c>
      <c r="J15" s="436">
        <v>0.5</v>
      </c>
      <c r="K15" s="434" t="s">
        <v>1017</v>
      </c>
      <c r="L15" s="434" t="s">
        <v>1389</v>
      </c>
      <c r="M15" s="437">
        <v>11</v>
      </c>
      <c r="N15" s="438">
        <v>2805</v>
      </c>
      <c r="O15" s="439">
        <v>40</v>
      </c>
      <c r="P15" s="440">
        <v>35</v>
      </c>
      <c r="Q15" s="441">
        <v>30</v>
      </c>
      <c r="R15" s="439">
        <v>20</v>
      </c>
      <c r="S15" s="440">
        <v>20</v>
      </c>
      <c r="T15" s="441">
        <v>50</v>
      </c>
      <c r="U15" s="442">
        <f t="shared" si="0"/>
        <v>195</v>
      </c>
      <c r="V15" s="443">
        <f t="shared" si="1"/>
        <v>32.5</v>
      </c>
      <c r="W15" s="388"/>
      <c r="X15" s="388"/>
    </row>
    <row r="16" spans="1:24" ht="15.75" customHeight="1" x14ac:dyDescent="0.2">
      <c r="A16" s="429">
        <v>14</v>
      </c>
      <c r="B16" s="434" t="s">
        <v>64</v>
      </c>
      <c r="C16" s="430" t="s">
        <v>3188</v>
      </c>
      <c r="D16" s="435" t="s">
        <v>1017</v>
      </c>
      <c r="E16" s="435" t="s">
        <v>1030</v>
      </c>
      <c r="F16" s="434" t="s">
        <v>1077</v>
      </c>
      <c r="G16" s="292" t="s">
        <v>1389</v>
      </c>
      <c r="H16" s="292" t="s">
        <v>1389</v>
      </c>
      <c r="I16" s="436">
        <v>0.5</v>
      </c>
      <c r="J16" s="436">
        <v>0.5</v>
      </c>
      <c r="K16" s="434" t="s">
        <v>1017</v>
      </c>
      <c r="L16" s="434" t="s">
        <v>1389</v>
      </c>
      <c r="M16" s="437">
        <v>11</v>
      </c>
      <c r="N16" s="438">
        <v>2805</v>
      </c>
      <c r="O16" s="439">
        <v>45</v>
      </c>
      <c r="P16" s="440">
        <v>25</v>
      </c>
      <c r="Q16" s="441">
        <v>50</v>
      </c>
      <c r="R16" s="439">
        <v>25</v>
      </c>
      <c r="S16" s="440">
        <v>25</v>
      </c>
      <c r="T16" s="441">
        <v>35</v>
      </c>
      <c r="U16" s="442">
        <f t="shared" si="0"/>
        <v>205</v>
      </c>
      <c r="V16" s="443">
        <f t="shared" si="1"/>
        <v>34.166666666666664</v>
      </c>
      <c r="W16" s="388"/>
      <c r="X16" s="388"/>
    </row>
    <row r="17" spans="1:24" ht="15.75" customHeight="1" x14ac:dyDescent="0.2">
      <c r="A17" s="429">
        <v>15</v>
      </c>
      <c r="B17" s="434" t="s">
        <v>65</v>
      </c>
      <c r="C17" s="430" t="s">
        <v>3189</v>
      </c>
      <c r="D17" s="435" t="s">
        <v>1017</v>
      </c>
      <c r="E17" s="435" t="s">
        <v>1030</v>
      </c>
      <c r="F17" s="434" t="s">
        <v>1193</v>
      </c>
      <c r="G17" s="292" t="s">
        <v>1389</v>
      </c>
      <c r="H17" s="434" t="s">
        <v>1208</v>
      </c>
      <c r="I17" s="436">
        <v>0.5</v>
      </c>
      <c r="J17" s="436">
        <v>0.5</v>
      </c>
      <c r="K17" s="434" t="s">
        <v>1017</v>
      </c>
      <c r="L17" s="434" t="s">
        <v>1389</v>
      </c>
      <c r="M17" s="437">
        <v>11</v>
      </c>
      <c r="N17" s="438">
        <v>2805</v>
      </c>
      <c r="O17" s="439">
        <v>65</v>
      </c>
      <c r="P17" s="440">
        <v>90</v>
      </c>
      <c r="Q17" s="441">
        <v>40</v>
      </c>
      <c r="R17" s="439">
        <v>45</v>
      </c>
      <c r="S17" s="440">
        <v>80</v>
      </c>
      <c r="T17" s="441">
        <v>75</v>
      </c>
      <c r="U17" s="442">
        <f t="shared" si="0"/>
        <v>395</v>
      </c>
      <c r="V17" s="443">
        <f t="shared" si="1"/>
        <v>65.833333333333329</v>
      </c>
      <c r="W17" s="388"/>
      <c r="X17" s="388"/>
    </row>
    <row r="18" spans="1:24" ht="15.75" customHeight="1" x14ac:dyDescent="0.2">
      <c r="A18" s="429">
        <v>16</v>
      </c>
      <c r="B18" s="434" t="s">
        <v>66</v>
      </c>
      <c r="C18" s="430" t="s">
        <v>3190</v>
      </c>
      <c r="D18" s="435" t="s">
        <v>1029</v>
      </c>
      <c r="E18" s="435" t="s">
        <v>1024</v>
      </c>
      <c r="F18" s="434" t="s">
        <v>1242</v>
      </c>
      <c r="G18" s="434" t="s">
        <v>3191</v>
      </c>
      <c r="H18" s="434" t="s">
        <v>1206</v>
      </c>
      <c r="I18" s="436">
        <v>0.5</v>
      </c>
      <c r="J18" s="436">
        <v>0.5</v>
      </c>
      <c r="K18" s="434" t="s">
        <v>1024</v>
      </c>
      <c r="L18" s="434" t="s">
        <v>1389</v>
      </c>
      <c r="M18" s="437">
        <v>16</v>
      </c>
      <c r="N18" s="438">
        <v>4080</v>
      </c>
      <c r="O18" s="439">
        <v>40</v>
      </c>
      <c r="P18" s="440">
        <v>45</v>
      </c>
      <c r="Q18" s="441">
        <v>40</v>
      </c>
      <c r="R18" s="439">
        <v>35</v>
      </c>
      <c r="S18" s="440">
        <v>35</v>
      </c>
      <c r="T18" s="441">
        <v>56</v>
      </c>
      <c r="U18" s="442">
        <f t="shared" si="0"/>
        <v>251</v>
      </c>
      <c r="V18" s="443">
        <f t="shared" si="1"/>
        <v>41.833333333333336</v>
      </c>
      <c r="W18" s="388"/>
      <c r="X18" s="388"/>
    </row>
    <row r="19" spans="1:24" ht="15.75" customHeight="1" x14ac:dyDescent="0.2">
      <c r="A19" s="429">
        <v>17</v>
      </c>
      <c r="B19" s="434" t="s">
        <v>67</v>
      </c>
      <c r="C19" s="430" t="s">
        <v>3192</v>
      </c>
      <c r="D19" s="435" t="s">
        <v>1029</v>
      </c>
      <c r="E19" s="435" t="s">
        <v>1024</v>
      </c>
      <c r="F19" s="434" t="s">
        <v>1242</v>
      </c>
      <c r="G19" s="434" t="s">
        <v>3191</v>
      </c>
      <c r="H19" s="434" t="s">
        <v>1206</v>
      </c>
      <c r="I19" s="436">
        <v>0.5</v>
      </c>
      <c r="J19" s="436">
        <v>0.5</v>
      </c>
      <c r="K19" s="434" t="s">
        <v>1024</v>
      </c>
      <c r="L19" s="434" t="s">
        <v>1389</v>
      </c>
      <c r="M19" s="437">
        <v>16</v>
      </c>
      <c r="N19" s="438">
        <v>4080</v>
      </c>
      <c r="O19" s="439">
        <v>63</v>
      </c>
      <c r="P19" s="440">
        <v>60</v>
      </c>
      <c r="Q19" s="441">
        <v>55</v>
      </c>
      <c r="R19" s="439">
        <v>50</v>
      </c>
      <c r="S19" s="440">
        <v>50</v>
      </c>
      <c r="T19" s="441">
        <v>71</v>
      </c>
      <c r="U19" s="442">
        <f t="shared" si="0"/>
        <v>349</v>
      </c>
      <c r="V19" s="443">
        <f t="shared" si="1"/>
        <v>58.166666666666664</v>
      </c>
      <c r="W19" s="388"/>
      <c r="X19" s="388"/>
    </row>
    <row r="20" spans="1:24" ht="15.75" customHeight="1" x14ac:dyDescent="0.2">
      <c r="A20" s="429">
        <v>18</v>
      </c>
      <c r="B20" s="434" t="s">
        <v>68</v>
      </c>
      <c r="C20" s="430" t="s">
        <v>3193</v>
      </c>
      <c r="D20" s="435" t="s">
        <v>1029</v>
      </c>
      <c r="E20" s="435" t="s">
        <v>1024</v>
      </c>
      <c r="F20" s="434" t="s">
        <v>1242</v>
      </c>
      <c r="G20" s="434" t="s">
        <v>3191</v>
      </c>
      <c r="H20" s="434" t="s">
        <v>1206</v>
      </c>
      <c r="I20" s="436">
        <v>0.5</v>
      </c>
      <c r="J20" s="436">
        <v>0.5</v>
      </c>
      <c r="K20" s="434" t="s">
        <v>1024</v>
      </c>
      <c r="L20" s="434" t="s">
        <v>1389</v>
      </c>
      <c r="M20" s="437">
        <v>16</v>
      </c>
      <c r="N20" s="438">
        <v>4080</v>
      </c>
      <c r="O20" s="439">
        <v>83</v>
      </c>
      <c r="P20" s="440">
        <v>80</v>
      </c>
      <c r="Q20" s="441">
        <v>75</v>
      </c>
      <c r="R20" s="439">
        <v>70</v>
      </c>
      <c r="S20" s="440">
        <v>70</v>
      </c>
      <c r="T20" s="441">
        <v>101</v>
      </c>
      <c r="U20" s="442">
        <f t="shared" si="0"/>
        <v>479</v>
      </c>
      <c r="V20" s="443">
        <f t="shared" si="1"/>
        <v>79.833333333333329</v>
      </c>
      <c r="W20" s="388"/>
      <c r="X20" s="388"/>
    </row>
    <row r="21" spans="1:24" ht="15.75" customHeight="1" x14ac:dyDescent="0.2">
      <c r="A21" s="429">
        <v>19</v>
      </c>
      <c r="B21" s="434" t="s">
        <v>69</v>
      </c>
      <c r="C21" s="430" t="s">
        <v>3194</v>
      </c>
      <c r="D21" s="435" t="s">
        <v>1029</v>
      </c>
      <c r="E21" s="292" t="s">
        <v>1389</v>
      </c>
      <c r="F21" s="434" t="s">
        <v>1217</v>
      </c>
      <c r="G21" s="434" t="s">
        <v>1053</v>
      </c>
      <c r="H21" s="434" t="s">
        <v>1171</v>
      </c>
      <c r="I21" s="436">
        <v>0.5</v>
      </c>
      <c r="J21" s="436">
        <v>0.5</v>
      </c>
      <c r="K21" s="434" t="s">
        <v>3195</v>
      </c>
      <c r="L21" s="434" t="s">
        <v>1389</v>
      </c>
      <c r="M21" s="437">
        <v>16</v>
      </c>
      <c r="N21" s="438">
        <v>4080</v>
      </c>
      <c r="O21" s="439">
        <v>30</v>
      </c>
      <c r="P21" s="440">
        <v>56</v>
      </c>
      <c r="Q21" s="441">
        <v>35</v>
      </c>
      <c r="R21" s="439">
        <v>25</v>
      </c>
      <c r="S21" s="440">
        <v>35</v>
      </c>
      <c r="T21" s="441">
        <v>72</v>
      </c>
      <c r="U21" s="442">
        <f t="shared" si="0"/>
        <v>253</v>
      </c>
      <c r="V21" s="443">
        <f t="shared" si="1"/>
        <v>42.166666666666664</v>
      </c>
      <c r="W21" s="388"/>
      <c r="X21" s="388"/>
    </row>
    <row r="22" spans="1:24" ht="15.75" customHeight="1" x14ac:dyDescent="0.2">
      <c r="A22" s="444">
        <v>19</v>
      </c>
      <c r="B22" s="445" t="s">
        <v>3196</v>
      </c>
      <c r="C22" s="430"/>
      <c r="D22" s="446" t="s">
        <v>1018</v>
      </c>
      <c r="E22" s="292" t="s">
        <v>1029</v>
      </c>
      <c r="F22" s="445" t="s">
        <v>1243</v>
      </c>
      <c r="G22" s="445" t="s">
        <v>1171</v>
      </c>
      <c r="H22" s="445" t="s">
        <v>904</v>
      </c>
      <c r="I22" s="447">
        <v>0.5</v>
      </c>
      <c r="J22" s="447">
        <v>0.5</v>
      </c>
      <c r="K22" s="445" t="s">
        <v>3195</v>
      </c>
      <c r="L22" s="292" t="s">
        <v>1389</v>
      </c>
      <c r="M22" s="437">
        <v>16</v>
      </c>
      <c r="N22" s="438">
        <v>4080</v>
      </c>
      <c r="O22" s="448">
        <v>30</v>
      </c>
      <c r="P22" s="449">
        <v>56</v>
      </c>
      <c r="Q22" s="450">
        <v>35</v>
      </c>
      <c r="R22" s="448">
        <v>25</v>
      </c>
      <c r="S22" s="449">
        <v>35</v>
      </c>
      <c r="T22" s="450">
        <v>72</v>
      </c>
      <c r="U22" s="442">
        <f t="shared" si="0"/>
        <v>253</v>
      </c>
      <c r="V22" s="443">
        <f t="shared" si="1"/>
        <v>42.166666666666664</v>
      </c>
      <c r="W22" s="388"/>
      <c r="X22" s="388"/>
    </row>
    <row r="23" spans="1:24" ht="15.75" customHeight="1" x14ac:dyDescent="0.2">
      <c r="A23" s="429">
        <v>20</v>
      </c>
      <c r="B23" s="434" t="s">
        <v>70</v>
      </c>
      <c r="C23" s="430" t="s">
        <v>3197</v>
      </c>
      <c r="D23" s="435" t="s">
        <v>1029</v>
      </c>
      <c r="E23" s="292" t="s">
        <v>1389</v>
      </c>
      <c r="F23" s="434" t="s">
        <v>1217</v>
      </c>
      <c r="G23" s="434" t="s">
        <v>1053</v>
      </c>
      <c r="H23" s="434" t="s">
        <v>1171</v>
      </c>
      <c r="I23" s="436">
        <v>0.5</v>
      </c>
      <c r="J23" s="436">
        <v>0.5</v>
      </c>
      <c r="K23" s="434" t="s">
        <v>3195</v>
      </c>
      <c r="L23" s="434" t="s">
        <v>1389</v>
      </c>
      <c r="M23" s="437">
        <v>16</v>
      </c>
      <c r="N23" s="438">
        <v>4080</v>
      </c>
      <c r="O23" s="439">
        <v>55</v>
      </c>
      <c r="P23" s="440">
        <v>81</v>
      </c>
      <c r="Q23" s="441">
        <v>60</v>
      </c>
      <c r="R23" s="439">
        <v>50</v>
      </c>
      <c r="S23" s="440">
        <v>70</v>
      </c>
      <c r="T23" s="441">
        <v>97</v>
      </c>
      <c r="U23" s="442">
        <f t="shared" si="0"/>
        <v>413</v>
      </c>
      <c r="V23" s="443">
        <f t="shared" si="1"/>
        <v>68.833333333333329</v>
      </c>
      <c r="W23" s="388"/>
      <c r="X23" s="388"/>
    </row>
    <row r="24" spans="1:24" ht="12.75" x14ac:dyDescent="0.2">
      <c r="A24" s="444">
        <v>20</v>
      </c>
      <c r="B24" s="445" t="s">
        <v>3198</v>
      </c>
      <c r="C24" s="430"/>
      <c r="D24" s="446" t="s">
        <v>1018</v>
      </c>
      <c r="E24" s="446" t="s">
        <v>1029</v>
      </c>
      <c r="F24" s="445" t="s">
        <v>1243</v>
      </c>
      <c r="G24" s="292" t="s">
        <v>1171</v>
      </c>
      <c r="H24" s="445" t="s">
        <v>904</v>
      </c>
      <c r="I24" s="447">
        <v>0.5</v>
      </c>
      <c r="J24" s="447">
        <v>0.5</v>
      </c>
      <c r="K24" s="445" t="s">
        <v>3195</v>
      </c>
      <c r="L24" s="292" t="s">
        <v>1389</v>
      </c>
      <c r="M24" s="451">
        <v>16</v>
      </c>
      <c r="N24" s="442">
        <v>4080</v>
      </c>
      <c r="O24" s="448">
        <v>75</v>
      </c>
      <c r="P24" s="449">
        <v>71</v>
      </c>
      <c r="Q24" s="450">
        <v>70</v>
      </c>
      <c r="R24" s="448">
        <v>40</v>
      </c>
      <c r="S24" s="449">
        <v>80</v>
      </c>
      <c r="T24" s="450">
        <v>77</v>
      </c>
      <c r="U24" s="442">
        <f t="shared" si="0"/>
        <v>413</v>
      </c>
      <c r="V24" s="443">
        <f t="shared" si="1"/>
        <v>68.833333333333329</v>
      </c>
      <c r="W24" s="388"/>
      <c r="X24" s="388"/>
    </row>
    <row r="25" spans="1:24" ht="12.75" x14ac:dyDescent="0.2">
      <c r="A25" s="429">
        <v>21</v>
      </c>
      <c r="B25" s="434" t="s">
        <v>71</v>
      </c>
      <c r="C25" s="430" t="s">
        <v>3199</v>
      </c>
      <c r="D25" s="435" t="s">
        <v>1029</v>
      </c>
      <c r="E25" s="435" t="s">
        <v>1024</v>
      </c>
      <c r="F25" s="434" t="s">
        <v>1242</v>
      </c>
      <c r="G25" s="292" t="s">
        <v>1389</v>
      </c>
      <c r="H25" s="434" t="s">
        <v>1208</v>
      </c>
      <c r="I25" s="436">
        <v>0.5</v>
      </c>
      <c r="J25" s="436">
        <v>0.5</v>
      </c>
      <c r="K25" s="434" t="s">
        <v>1024</v>
      </c>
      <c r="L25" s="434" t="s">
        <v>1389</v>
      </c>
      <c r="M25" s="437">
        <v>16</v>
      </c>
      <c r="N25" s="438">
        <v>4080</v>
      </c>
      <c r="O25" s="439">
        <v>40</v>
      </c>
      <c r="P25" s="440">
        <v>60</v>
      </c>
      <c r="Q25" s="441">
        <v>30</v>
      </c>
      <c r="R25" s="439">
        <v>31</v>
      </c>
      <c r="S25" s="440">
        <v>31</v>
      </c>
      <c r="T25" s="441">
        <v>70</v>
      </c>
      <c r="U25" s="442">
        <f t="shared" si="0"/>
        <v>262</v>
      </c>
      <c r="V25" s="443">
        <f t="shared" si="1"/>
        <v>43.666666666666664</v>
      </c>
      <c r="W25" s="388"/>
      <c r="X25" s="388"/>
    </row>
    <row r="26" spans="1:24" ht="12.75" x14ac:dyDescent="0.2">
      <c r="A26" s="429">
        <v>22</v>
      </c>
      <c r="B26" s="434" t="s">
        <v>72</v>
      </c>
      <c r="C26" s="430" t="s">
        <v>3200</v>
      </c>
      <c r="D26" s="435" t="s">
        <v>1029</v>
      </c>
      <c r="E26" s="435" t="s">
        <v>1024</v>
      </c>
      <c r="F26" s="434" t="s">
        <v>1242</v>
      </c>
      <c r="G26" s="292" t="s">
        <v>1389</v>
      </c>
      <c r="H26" s="434" t="s">
        <v>1208</v>
      </c>
      <c r="I26" s="436">
        <v>0.5</v>
      </c>
      <c r="J26" s="436">
        <v>0.5</v>
      </c>
      <c r="K26" s="434" t="s">
        <v>1024</v>
      </c>
      <c r="L26" s="434" t="s">
        <v>1389</v>
      </c>
      <c r="M26" s="437">
        <v>16</v>
      </c>
      <c r="N26" s="438">
        <v>4080</v>
      </c>
      <c r="O26" s="439">
        <v>65</v>
      </c>
      <c r="P26" s="440">
        <v>90</v>
      </c>
      <c r="Q26" s="441">
        <v>65</v>
      </c>
      <c r="R26" s="439">
        <v>61</v>
      </c>
      <c r="S26" s="440">
        <v>61</v>
      </c>
      <c r="T26" s="441">
        <v>100</v>
      </c>
      <c r="U26" s="442">
        <f t="shared" si="0"/>
        <v>442</v>
      </c>
      <c r="V26" s="443">
        <f t="shared" si="1"/>
        <v>73.666666666666671</v>
      </c>
      <c r="W26" s="388"/>
      <c r="X26" s="388"/>
    </row>
    <row r="27" spans="1:24" ht="12.75" x14ac:dyDescent="0.2">
      <c r="A27" s="429">
        <v>23</v>
      </c>
      <c r="B27" s="434" t="s">
        <v>73</v>
      </c>
      <c r="C27" s="430" t="s">
        <v>3201</v>
      </c>
      <c r="D27" s="435" t="s">
        <v>1030</v>
      </c>
      <c r="E27" s="292" t="s">
        <v>1389</v>
      </c>
      <c r="F27" s="434" t="s">
        <v>1271</v>
      </c>
      <c r="G27" s="434" t="s">
        <v>1077</v>
      </c>
      <c r="H27" s="434" t="s">
        <v>1168</v>
      </c>
      <c r="I27" s="436">
        <v>0.5</v>
      </c>
      <c r="J27" s="436">
        <v>0.5</v>
      </c>
      <c r="K27" s="434" t="s">
        <v>3195</v>
      </c>
      <c r="L27" s="434" t="s">
        <v>1019</v>
      </c>
      <c r="M27" s="437">
        <v>21</v>
      </c>
      <c r="N27" s="438">
        <v>5355</v>
      </c>
      <c r="O27" s="439">
        <v>35</v>
      </c>
      <c r="P27" s="440">
        <v>60</v>
      </c>
      <c r="Q27" s="441">
        <v>44</v>
      </c>
      <c r="R27" s="439">
        <v>40</v>
      </c>
      <c r="S27" s="440">
        <v>54</v>
      </c>
      <c r="T27" s="441">
        <v>55</v>
      </c>
      <c r="U27" s="442">
        <f t="shared" si="0"/>
        <v>288</v>
      </c>
      <c r="V27" s="443">
        <f t="shared" si="1"/>
        <v>48</v>
      </c>
      <c r="W27" s="388"/>
      <c r="X27" s="388"/>
    </row>
    <row r="28" spans="1:24" ht="12.75" x14ac:dyDescent="0.2">
      <c r="A28" s="429">
        <v>24</v>
      </c>
      <c r="B28" s="434" t="s">
        <v>74</v>
      </c>
      <c r="C28" s="430" t="s">
        <v>3202</v>
      </c>
      <c r="D28" s="435" t="s">
        <v>1030</v>
      </c>
      <c r="E28" s="292" t="s">
        <v>1389</v>
      </c>
      <c r="F28" s="434" t="s">
        <v>1271</v>
      </c>
      <c r="G28" s="434" t="s">
        <v>1077</v>
      </c>
      <c r="H28" s="434" t="s">
        <v>1168</v>
      </c>
      <c r="I28" s="436">
        <v>0.5</v>
      </c>
      <c r="J28" s="436">
        <v>0.5</v>
      </c>
      <c r="K28" s="434" t="s">
        <v>3195</v>
      </c>
      <c r="L28" s="434" t="s">
        <v>1019</v>
      </c>
      <c r="M28" s="437">
        <v>21</v>
      </c>
      <c r="N28" s="438">
        <v>5355</v>
      </c>
      <c r="O28" s="439">
        <v>60</v>
      </c>
      <c r="P28" s="449">
        <v>95</v>
      </c>
      <c r="Q28" s="441">
        <v>69</v>
      </c>
      <c r="R28" s="439">
        <v>65</v>
      </c>
      <c r="S28" s="440">
        <v>79</v>
      </c>
      <c r="T28" s="441">
        <v>80</v>
      </c>
      <c r="U28" s="442">
        <f t="shared" si="0"/>
        <v>448</v>
      </c>
      <c r="V28" s="443">
        <f t="shared" si="1"/>
        <v>74.666666666666671</v>
      </c>
      <c r="W28" s="388"/>
      <c r="X28" s="388"/>
    </row>
    <row r="29" spans="1:24" ht="12.75" x14ac:dyDescent="0.2">
      <c r="A29" s="429">
        <v>25</v>
      </c>
      <c r="B29" s="434" t="s">
        <v>75</v>
      </c>
      <c r="C29" s="430" t="s">
        <v>3203</v>
      </c>
      <c r="D29" s="435" t="s">
        <v>1020</v>
      </c>
      <c r="E29" s="292" t="s">
        <v>1389</v>
      </c>
      <c r="F29" s="434" t="s">
        <v>1562</v>
      </c>
      <c r="G29" s="292" t="s">
        <v>1389</v>
      </c>
      <c r="H29" s="434" t="s">
        <v>958</v>
      </c>
      <c r="I29" s="436">
        <v>0.5</v>
      </c>
      <c r="J29" s="436">
        <v>0.5</v>
      </c>
      <c r="K29" s="434" t="s">
        <v>3195</v>
      </c>
      <c r="L29" s="434" t="s">
        <v>1021</v>
      </c>
      <c r="M29" s="437">
        <v>21</v>
      </c>
      <c r="N29" s="438">
        <v>5355</v>
      </c>
      <c r="O29" s="439">
        <v>35</v>
      </c>
      <c r="P29" s="440">
        <v>55</v>
      </c>
      <c r="Q29" s="441">
        <v>40</v>
      </c>
      <c r="R29" s="439">
        <v>50</v>
      </c>
      <c r="S29" s="440">
        <v>50</v>
      </c>
      <c r="T29" s="441">
        <v>90</v>
      </c>
      <c r="U29" s="442">
        <f t="shared" si="0"/>
        <v>320</v>
      </c>
      <c r="V29" s="443">
        <f t="shared" si="1"/>
        <v>53.333333333333336</v>
      </c>
      <c r="W29" s="388"/>
      <c r="X29" s="388"/>
    </row>
    <row r="30" spans="1:24" ht="12.75" x14ac:dyDescent="0.2">
      <c r="A30" s="429">
        <v>26</v>
      </c>
      <c r="B30" s="434" t="s">
        <v>76</v>
      </c>
      <c r="C30" s="430" t="s">
        <v>3204</v>
      </c>
      <c r="D30" s="435" t="s">
        <v>1020</v>
      </c>
      <c r="E30" s="292" t="s">
        <v>1389</v>
      </c>
      <c r="F30" s="434" t="s">
        <v>1562</v>
      </c>
      <c r="G30" s="292" t="s">
        <v>1389</v>
      </c>
      <c r="H30" s="434" t="s">
        <v>958</v>
      </c>
      <c r="I30" s="436">
        <v>0.5</v>
      </c>
      <c r="J30" s="436">
        <v>0.5</v>
      </c>
      <c r="K30" s="434" t="s">
        <v>3195</v>
      </c>
      <c r="L30" s="434" t="s">
        <v>1021</v>
      </c>
      <c r="M30" s="437">
        <v>21</v>
      </c>
      <c r="N30" s="438">
        <v>5355</v>
      </c>
      <c r="O30" s="439">
        <v>60</v>
      </c>
      <c r="P30" s="440">
        <v>90</v>
      </c>
      <c r="Q30" s="441">
        <v>55</v>
      </c>
      <c r="R30" s="439">
        <v>90</v>
      </c>
      <c r="S30" s="440">
        <v>80</v>
      </c>
      <c r="T30" s="441">
        <v>110</v>
      </c>
      <c r="U30" s="442">
        <f t="shared" si="0"/>
        <v>485</v>
      </c>
      <c r="V30" s="443">
        <f t="shared" si="1"/>
        <v>80.833333333333329</v>
      </c>
      <c r="W30" s="388"/>
      <c r="X30" s="388"/>
    </row>
    <row r="31" spans="1:24" ht="12.75" x14ac:dyDescent="0.2">
      <c r="A31" s="444">
        <v>26</v>
      </c>
      <c r="B31" s="445" t="s">
        <v>3205</v>
      </c>
      <c r="C31" s="430"/>
      <c r="D31" s="446" t="s">
        <v>1020</v>
      </c>
      <c r="E31" s="292" t="s">
        <v>933</v>
      </c>
      <c r="F31" s="445" t="s">
        <v>1355</v>
      </c>
      <c r="G31" s="292" t="s">
        <v>1389</v>
      </c>
      <c r="H31" s="292" t="s">
        <v>1389</v>
      </c>
      <c r="I31" s="447">
        <v>0.5</v>
      </c>
      <c r="J31" s="447">
        <v>0.5</v>
      </c>
      <c r="K31" s="445" t="s">
        <v>3195</v>
      </c>
      <c r="L31" s="445" t="s">
        <v>1021</v>
      </c>
      <c r="M31" s="451">
        <v>21</v>
      </c>
      <c r="N31" s="442">
        <v>5355</v>
      </c>
      <c r="O31" s="448">
        <v>60</v>
      </c>
      <c r="P31" s="449">
        <v>85</v>
      </c>
      <c r="Q31" s="450">
        <v>50</v>
      </c>
      <c r="R31" s="448">
        <v>95</v>
      </c>
      <c r="S31" s="449">
        <v>85</v>
      </c>
      <c r="T31" s="450">
        <v>110</v>
      </c>
      <c r="U31" s="442">
        <f t="shared" si="0"/>
        <v>485</v>
      </c>
      <c r="V31" s="443">
        <f t="shared" si="1"/>
        <v>80.833333333333329</v>
      </c>
      <c r="W31" s="388"/>
      <c r="X31" s="388"/>
    </row>
    <row r="32" spans="1:24" ht="12.75" x14ac:dyDescent="0.2">
      <c r="A32" s="429">
        <v>27</v>
      </c>
      <c r="B32" s="434" t="s">
        <v>77</v>
      </c>
      <c r="C32" s="430" t="s">
        <v>3206</v>
      </c>
      <c r="D32" s="435" t="s">
        <v>1027</v>
      </c>
      <c r="E32" s="292" t="s">
        <v>1389</v>
      </c>
      <c r="F32" s="434" t="s">
        <v>1107</v>
      </c>
      <c r="G32" s="292" t="s">
        <v>1389</v>
      </c>
      <c r="H32" s="434" t="s">
        <v>1113</v>
      </c>
      <c r="I32" s="436">
        <v>0.5</v>
      </c>
      <c r="J32" s="436">
        <v>0.5</v>
      </c>
      <c r="K32" s="434" t="s">
        <v>3195</v>
      </c>
      <c r="L32" s="434" t="s">
        <v>1389</v>
      </c>
      <c r="M32" s="437">
        <v>21</v>
      </c>
      <c r="N32" s="438">
        <v>5355</v>
      </c>
      <c r="O32" s="439">
        <v>50</v>
      </c>
      <c r="P32" s="440">
        <v>75</v>
      </c>
      <c r="Q32" s="441">
        <v>85</v>
      </c>
      <c r="R32" s="439">
        <v>20</v>
      </c>
      <c r="S32" s="440">
        <v>30</v>
      </c>
      <c r="T32" s="441">
        <v>40</v>
      </c>
      <c r="U32" s="442">
        <f t="shared" si="0"/>
        <v>300</v>
      </c>
      <c r="V32" s="443">
        <f t="shared" si="1"/>
        <v>50</v>
      </c>
      <c r="W32" s="388"/>
      <c r="X32" s="388"/>
    </row>
    <row r="33" spans="1:24" ht="12.75" x14ac:dyDescent="0.2">
      <c r="A33" s="444">
        <v>27</v>
      </c>
      <c r="B33" s="445" t="s">
        <v>3207</v>
      </c>
      <c r="C33" s="430"/>
      <c r="D33" s="446" t="s">
        <v>1028</v>
      </c>
      <c r="E33" s="292" t="s">
        <v>1032</v>
      </c>
      <c r="F33" s="445" t="s">
        <v>1551</v>
      </c>
      <c r="G33" s="292" t="s">
        <v>1389</v>
      </c>
      <c r="H33" s="445" t="s">
        <v>1345</v>
      </c>
      <c r="I33" s="447">
        <v>0.5</v>
      </c>
      <c r="J33" s="447">
        <v>0.5</v>
      </c>
      <c r="K33" s="445" t="s">
        <v>3195</v>
      </c>
      <c r="L33" s="292" t="s">
        <v>1389</v>
      </c>
      <c r="M33" s="451">
        <v>21</v>
      </c>
      <c r="N33" s="442">
        <v>5355</v>
      </c>
      <c r="O33" s="448">
        <v>50</v>
      </c>
      <c r="P33" s="449">
        <v>75</v>
      </c>
      <c r="Q33" s="450">
        <v>90</v>
      </c>
      <c r="R33" s="448">
        <v>10</v>
      </c>
      <c r="S33" s="449">
        <v>35</v>
      </c>
      <c r="T33" s="450">
        <v>40</v>
      </c>
      <c r="U33" s="442">
        <f t="shared" si="0"/>
        <v>300</v>
      </c>
      <c r="V33" s="443">
        <f t="shared" si="1"/>
        <v>50</v>
      </c>
      <c r="W33" s="388"/>
      <c r="X33" s="388"/>
    </row>
    <row r="34" spans="1:24" ht="12.75" x14ac:dyDescent="0.2">
      <c r="A34" s="429">
        <v>28</v>
      </c>
      <c r="B34" s="434" t="s">
        <v>78</v>
      </c>
      <c r="C34" s="430" t="s">
        <v>3208</v>
      </c>
      <c r="D34" s="435" t="s">
        <v>1027</v>
      </c>
      <c r="E34" s="292" t="s">
        <v>1389</v>
      </c>
      <c r="F34" s="434" t="s">
        <v>1107</v>
      </c>
      <c r="G34" s="292" t="s">
        <v>1389</v>
      </c>
      <c r="H34" s="434" t="s">
        <v>1113</v>
      </c>
      <c r="I34" s="436">
        <v>0.5</v>
      </c>
      <c r="J34" s="436">
        <v>0.5</v>
      </c>
      <c r="K34" s="434" t="s">
        <v>3195</v>
      </c>
      <c r="L34" s="434" t="s">
        <v>1389</v>
      </c>
      <c r="M34" s="437">
        <v>21</v>
      </c>
      <c r="N34" s="438">
        <v>5355</v>
      </c>
      <c r="O34" s="439">
        <v>75</v>
      </c>
      <c r="P34" s="440">
        <v>100</v>
      </c>
      <c r="Q34" s="441">
        <v>110</v>
      </c>
      <c r="R34" s="439">
        <v>45</v>
      </c>
      <c r="S34" s="440">
        <v>55</v>
      </c>
      <c r="T34" s="441">
        <v>65</v>
      </c>
      <c r="U34" s="442">
        <f t="shared" si="0"/>
        <v>450</v>
      </c>
      <c r="V34" s="443">
        <f t="shared" si="1"/>
        <v>75</v>
      </c>
      <c r="W34" s="388"/>
      <c r="X34" s="388"/>
    </row>
    <row r="35" spans="1:24" ht="12.75" x14ac:dyDescent="0.2">
      <c r="A35" s="444">
        <v>28</v>
      </c>
      <c r="B35" s="445" t="s">
        <v>3209</v>
      </c>
      <c r="C35" s="430"/>
      <c r="D35" s="446" t="s">
        <v>1028</v>
      </c>
      <c r="E35" s="292" t="s">
        <v>1032</v>
      </c>
      <c r="F35" s="445" t="s">
        <v>1551</v>
      </c>
      <c r="G35" s="292" t="s">
        <v>1389</v>
      </c>
      <c r="H35" s="445" t="s">
        <v>1345</v>
      </c>
      <c r="I35" s="447">
        <v>0.5</v>
      </c>
      <c r="J35" s="447">
        <v>0.5</v>
      </c>
      <c r="K35" s="445" t="s">
        <v>3195</v>
      </c>
      <c r="L35" s="292" t="s">
        <v>1389</v>
      </c>
      <c r="M35" s="451">
        <v>21</v>
      </c>
      <c r="N35" s="442">
        <v>5355</v>
      </c>
      <c r="O35" s="448">
        <v>75</v>
      </c>
      <c r="P35" s="449">
        <v>100</v>
      </c>
      <c r="Q35" s="450">
        <v>120</v>
      </c>
      <c r="R35" s="448">
        <v>25</v>
      </c>
      <c r="S35" s="449">
        <v>65</v>
      </c>
      <c r="T35" s="450">
        <v>65</v>
      </c>
      <c r="U35" s="442">
        <f t="shared" si="0"/>
        <v>450</v>
      </c>
      <c r="V35" s="443">
        <f t="shared" si="1"/>
        <v>75</v>
      </c>
      <c r="W35" s="388"/>
      <c r="X35" s="388"/>
    </row>
    <row r="36" spans="1:24" ht="12.75" x14ac:dyDescent="0.2">
      <c r="A36" s="429">
        <v>29</v>
      </c>
      <c r="B36" s="434" t="s">
        <v>79</v>
      </c>
      <c r="C36" s="430" t="s">
        <v>3210</v>
      </c>
      <c r="D36" s="435" t="s">
        <v>1030</v>
      </c>
      <c r="E36" s="292" t="s">
        <v>1389</v>
      </c>
      <c r="F36" s="434" t="s">
        <v>1513</v>
      </c>
      <c r="G36" s="434" t="s">
        <v>3211</v>
      </c>
      <c r="H36" s="434" t="s">
        <v>1171</v>
      </c>
      <c r="I36" s="447">
        <v>0</v>
      </c>
      <c r="J36" s="436">
        <v>1</v>
      </c>
      <c r="K36" s="434" t="s">
        <v>3174</v>
      </c>
      <c r="L36" s="434" t="s">
        <v>3195</v>
      </c>
      <c r="M36" s="437">
        <v>21</v>
      </c>
      <c r="N36" s="438">
        <v>5355</v>
      </c>
      <c r="O36" s="439">
        <v>55</v>
      </c>
      <c r="P36" s="440">
        <v>47</v>
      </c>
      <c r="Q36" s="441">
        <v>52</v>
      </c>
      <c r="R36" s="439">
        <v>40</v>
      </c>
      <c r="S36" s="440">
        <v>40</v>
      </c>
      <c r="T36" s="441">
        <v>41</v>
      </c>
      <c r="U36" s="442">
        <f t="shared" si="0"/>
        <v>275</v>
      </c>
      <c r="V36" s="443">
        <f t="shared" si="1"/>
        <v>45.833333333333336</v>
      </c>
      <c r="W36" s="388"/>
      <c r="X36" s="388"/>
    </row>
    <row r="37" spans="1:24" ht="12.75" x14ac:dyDescent="0.2">
      <c r="A37" s="429">
        <v>30</v>
      </c>
      <c r="B37" s="434" t="s">
        <v>80</v>
      </c>
      <c r="C37" s="430" t="s">
        <v>3212</v>
      </c>
      <c r="D37" s="435" t="s">
        <v>1030</v>
      </c>
      <c r="E37" s="292" t="s">
        <v>1389</v>
      </c>
      <c r="F37" s="434" t="s">
        <v>1513</v>
      </c>
      <c r="G37" s="434" t="s">
        <v>3211</v>
      </c>
      <c r="H37" s="434" t="s">
        <v>1171</v>
      </c>
      <c r="I37" s="447">
        <v>0</v>
      </c>
      <c r="J37" s="436">
        <v>1</v>
      </c>
      <c r="K37" s="434" t="s">
        <v>3213</v>
      </c>
      <c r="L37" s="434" t="s">
        <v>1389</v>
      </c>
      <c r="M37" s="437">
        <v>21</v>
      </c>
      <c r="N37" s="438">
        <v>5355</v>
      </c>
      <c r="O37" s="439">
        <v>70</v>
      </c>
      <c r="P37" s="440">
        <v>62</v>
      </c>
      <c r="Q37" s="441">
        <v>67</v>
      </c>
      <c r="R37" s="439">
        <v>55</v>
      </c>
      <c r="S37" s="440">
        <v>55</v>
      </c>
      <c r="T37" s="441">
        <v>56</v>
      </c>
      <c r="U37" s="442">
        <f t="shared" si="0"/>
        <v>365</v>
      </c>
      <c r="V37" s="443">
        <f t="shared" si="1"/>
        <v>60.833333333333336</v>
      </c>
      <c r="W37" s="388"/>
      <c r="X37" s="388"/>
    </row>
    <row r="38" spans="1:24" ht="12.75" x14ac:dyDescent="0.2">
      <c r="A38" s="429">
        <v>31</v>
      </c>
      <c r="B38" s="434" t="s">
        <v>81</v>
      </c>
      <c r="C38" s="430" t="s">
        <v>3214</v>
      </c>
      <c r="D38" s="435" t="s">
        <v>1030</v>
      </c>
      <c r="E38" s="435" t="s">
        <v>1027</v>
      </c>
      <c r="F38" s="434" t="s">
        <v>1513</v>
      </c>
      <c r="G38" s="434" t="s">
        <v>3211</v>
      </c>
      <c r="H38" s="434" t="s">
        <v>1195</v>
      </c>
      <c r="I38" s="447">
        <v>0</v>
      </c>
      <c r="J38" s="436">
        <v>1</v>
      </c>
      <c r="K38" s="434" t="s">
        <v>3213</v>
      </c>
      <c r="L38" s="434" t="s">
        <v>1389</v>
      </c>
      <c r="M38" s="437">
        <v>21</v>
      </c>
      <c r="N38" s="438">
        <v>5355</v>
      </c>
      <c r="O38" s="439">
        <v>90</v>
      </c>
      <c r="P38" s="440">
        <v>92</v>
      </c>
      <c r="Q38" s="441">
        <v>87</v>
      </c>
      <c r="R38" s="439">
        <v>75</v>
      </c>
      <c r="S38" s="440">
        <v>85</v>
      </c>
      <c r="T38" s="441">
        <v>76</v>
      </c>
      <c r="U38" s="442">
        <f t="shared" si="0"/>
        <v>505</v>
      </c>
      <c r="V38" s="443">
        <f t="shared" si="1"/>
        <v>84.166666666666671</v>
      </c>
      <c r="W38" s="388"/>
      <c r="X38" s="388"/>
    </row>
    <row r="39" spans="1:24" ht="12.75" x14ac:dyDescent="0.2">
      <c r="A39" s="429">
        <v>32</v>
      </c>
      <c r="B39" s="434" t="s">
        <v>82</v>
      </c>
      <c r="C39" s="430" t="s">
        <v>3215</v>
      </c>
      <c r="D39" s="435" t="s">
        <v>1030</v>
      </c>
      <c r="E39" s="292" t="s">
        <v>1389</v>
      </c>
      <c r="F39" s="434" t="s">
        <v>1513</v>
      </c>
      <c r="G39" s="434" t="s">
        <v>3211</v>
      </c>
      <c r="H39" s="434" t="s">
        <v>1171</v>
      </c>
      <c r="I39" s="436">
        <v>1</v>
      </c>
      <c r="J39" s="447">
        <v>0</v>
      </c>
      <c r="K39" s="434" t="s">
        <v>3174</v>
      </c>
      <c r="L39" s="434" t="s">
        <v>3195</v>
      </c>
      <c r="M39" s="437">
        <v>21</v>
      </c>
      <c r="N39" s="438">
        <v>5355</v>
      </c>
      <c r="O39" s="439">
        <v>46</v>
      </c>
      <c r="P39" s="440">
        <v>57</v>
      </c>
      <c r="Q39" s="441">
        <v>40</v>
      </c>
      <c r="R39" s="439">
        <v>40</v>
      </c>
      <c r="S39" s="440">
        <v>40</v>
      </c>
      <c r="T39" s="441">
        <v>50</v>
      </c>
      <c r="U39" s="442">
        <f t="shared" si="0"/>
        <v>273</v>
      </c>
      <c r="V39" s="443">
        <f t="shared" si="1"/>
        <v>45.5</v>
      </c>
      <c r="W39" s="388"/>
      <c r="X39" s="388"/>
    </row>
    <row r="40" spans="1:24" ht="12.75" x14ac:dyDescent="0.2">
      <c r="A40" s="429">
        <v>33</v>
      </c>
      <c r="B40" s="434" t="s">
        <v>83</v>
      </c>
      <c r="C40" s="430" t="s">
        <v>3216</v>
      </c>
      <c r="D40" s="435" t="s">
        <v>1030</v>
      </c>
      <c r="E40" s="292" t="s">
        <v>1389</v>
      </c>
      <c r="F40" s="434" t="s">
        <v>1513</v>
      </c>
      <c r="G40" s="434" t="s">
        <v>3211</v>
      </c>
      <c r="H40" s="434" t="s">
        <v>1171</v>
      </c>
      <c r="I40" s="436">
        <v>1</v>
      </c>
      <c r="J40" s="447">
        <v>0</v>
      </c>
      <c r="K40" s="434" t="s">
        <v>3174</v>
      </c>
      <c r="L40" s="434" t="s">
        <v>3195</v>
      </c>
      <c r="M40" s="437">
        <v>21</v>
      </c>
      <c r="N40" s="438">
        <v>5355</v>
      </c>
      <c r="O40" s="439">
        <v>61</v>
      </c>
      <c r="P40" s="440">
        <v>72</v>
      </c>
      <c r="Q40" s="441">
        <v>57</v>
      </c>
      <c r="R40" s="439">
        <v>55</v>
      </c>
      <c r="S40" s="440">
        <v>55</v>
      </c>
      <c r="T40" s="441">
        <v>65</v>
      </c>
      <c r="U40" s="442">
        <f t="shared" si="0"/>
        <v>365</v>
      </c>
      <c r="V40" s="443">
        <f t="shared" si="1"/>
        <v>60.833333333333336</v>
      </c>
      <c r="W40" s="388"/>
      <c r="X40" s="388"/>
    </row>
    <row r="41" spans="1:24" ht="12.75" x14ac:dyDescent="0.2">
      <c r="A41" s="429">
        <v>34</v>
      </c>
      <c r="B41" s="434" t="s">
        <v>84</v>
      </c>
      <c r="C41" s="430" t="s">
        <v>3217</v>
      </c>
      <c r="D41" s="435" t="s">
        <v>1030</v>
      </c>
      <c r="E41" s="435" t="s">
        <v>1027</v>
      </c>
      <c r="F41" s="434" t="s">
        <v>1513</v>
      </c>
      <c r="G41" s="434" t="s">
        <v>3211</v>
      </c>
      <c r="H41" s="434" t="s">
        <v>1195</v>
      </c>
      <c r="I41" s="436">
        <v>1</v>
      </c>
      <c r="J41" s="447">
        <v>0</v>
      </c>
      <c r="K41" s="434" t="s">
        <v>3174</v>
      </c>
      <c r="L41" s="434" t="s">
        <v>3195</v>
      </c>
      <c r="M41" s="437">
        <v>21</v>
      </c>
      <c r="N41" s="438">
        <v>5355</v>
      </c>
      <c r="O41" s="439">
        <v>81</v>
      </c>
      <c r="P41" s="440">
        <v>102</v>
      </c>
      <c r="Q41" s="441">
        <v>77</v>
      </c>
      <c r="R41" s="439">
        <v>85</v>
      </c>
      <c r="S41" s="440">
        <v>75</v>
      </c>
      <c r="T41" s="441">
        <v>85</v>
      </c>
      <c r="U41" s="442">
        <f t="shared" si="0"/>
        <v>505</v>
      </c>
      <c r="V41" s="443">
        <f t="shared" si="1"/>
        <v>84.166666666666671</v>
      </c>
      <c r="W41" s="388"/>
      <c r="X41" s="388"/>
    </row>
    <row r="42" spans="1:24" ht="12.75" x14ac:dyDescent="0.2">
      <c r="A42" s="429">
        <v>35</v>
      </c>
      <c r="B42" s="434" t="s">
        <v>85</v>
      </c>
      <c r="C42" s="430" t="s">
        <v>3218</v>
      </c>
      <c r="D42" s="435" t="s">
        <v>1021</v>
      </c>
      <c r="E42" s="292" t="s">
        <v>1389</v>
      </c>
      <c r="F42" s="434" t="s">
        <v>975</v>
      </c>
      <c r="G42" s="434" t="s">
        <v>3219</v>
      </c>
      <c r="H42" s="434" t="s">
        <v>1172</v>
      </c>
      <c r="I42" s="447">
        <v>0.25</v>
      </c>
      <c r="J42" s="436">
        <v>0.75</v>
      </c>
      <c r="K42" s="434" t="s">
        <v>1021</v>
      </c>
      <c r="L42" s="434" t="s">
        <v>1389</v>
      </c>
      <c r="M42" s="437">
        <v>21</v>
      </c>
      <c r="N42" s="438">
        <v>5355</v>
      </c>
      <c r="O42" s="439">
        <v>70</v>
      </c>
      <c r="P42" s="440">
        <v>45</v>
      </c>
      <c r="Q42" s="441">
        <v>48</v>
      </c>
      <c r="R42" s="439">
        <v>60</v>
      </c>
      <c r="S42" s="440">
        <v>65</v>
      </c>
      <c r="T42" s="441">
        <v>35</v>
      </c>
      <c r="U42" s="442">
        <f t="shared" si="0"/>
        <v>323</v>
      </c>
      <c r="V42" s="443">
        <f t="shared" si="1"/>
        <v>53.833333333333336</v>
      </c>
      <c r="W42" s="388"/>
      <c r="X42" s="388"/>
    </row>
    <row r="43" spans="1:24" ht="12.75" x14ac:dyDescent="0.2">
      <c r="A43" s="429">
        <v>36</v>
      </c>
      <c r="B43" s="434" t="s">
        <v>86</v>
      </c>
      <c r="C43" s="430" t="s">
        <v>3220</v>
      </c>
      <c r="D43" s="435" t="s">
        <v>1021</v>
      </c>
      <c r="E43" s="292" t="s">
        <v>1389</v>
      </c>
      <c r="F43" s="434" t="s">
        <v>975</v>
      </c>
      <c r="G43" s="434" t="s">
        <v>3219</v>
      </c>
      <c r="H43" s="434" t="s">
        <v>1226</v>
      </c>
      <c r="I43" s="447">
        <v>0.25</v>
      </c>
      <c r="J43" s="436">
        <v>0.75</v>
      </c>
      <c r="K43" s="434" t="s">
        <v>1021</v>
      </c>
      <c r="L43" s="434" t="s">
        <v>1389</v>
      </c>
      <c r="M43" s="437">
        <v>21</v>
      </c>
      <c r="N43" s="438">
        <v>5355</v>
      </c>
      <c r="O43" s="439">
        <v>95</v>
      </c>
      <c r="P43" s="440">
        <v>70</v>
      </c>
      <c r="Q43" s="441">
        <v>73</v>
      </c>
      <c r="R43" s="439">
        <v>95</v>
      </c>
      <c r="S43" s="440">
        <v>90</v>
      </c>
      <c r="T43" s="441">
        <v>60</v>
      </c>
      <c r="U43" s="442">
        <f t="shared" si="0"/>
        <v>483</v>
      </c>
      <c r="V43" s="443">
        <f t="shared" si="1"/>
        <v>80.5</v>
      </c>
      <c r="W43" s="388"/>
      <c r="X43" s="388"/>
    </row>
    <row r="44" spans="1:24" ht="12.75" x14ac:dyDescent="0.2">
      <c r="A44" s="429">
        <v>37</v>
      </c>
      <c r="B44" s="434" t="s">
        <v>87</v>
      </c>
      <c r="C44" s="430" t="s">
        <v>3221</v>
      </c>
      <c r="D44" s="435" t="s">
        <v>1023</v>
      </c>
      <c r="E44" s="292" t="s">
        <v>1389</v>
      </c>
      <c r="F44" s="434" t="s">
        <v>949</v>
      </c>
      <c r="G44" s="292" t="s">
        <v>1389</v>
      </c>
      <c r="H44" s="434" t="s">
        <v>1203</v>
      </c>
      <c r="I44" s="447">
        <v>0.25</v>
      </c>
      <c r="J44" s="436">
        <v>0.75</v>
      </c>
      <c r="K44" s="434" t="s">
        <v>3195</v>
      </c>
      <c r="L44" s="434" t="s">
        <v>1389</v>
      </c>
      <c r="M44" s="437">
        <v>21</v>
      </c>
      <c r="N44" s="438">
        <v>5355</v>
      </c>
      <c r="O44" s="439">
        <v>38</v>
      </c>
      <c r="P44" s="440">
        <v>41</v>
      </c>
      <c r="Q44" s="441">
        <v>40</v>
      </c>
      <c r="R44" s="439">
        <v>50</v>
      </c>
      <c r="S44" s="440">
        <v>65</v>
      </c>
      <c r="T44" s="441">
        <v>65</v>
      </c>
      <c r="U44" s="442">
        <f t="shared" si="0"/>
        <v>299</v>
      </c>
      <c r="V44" s="443">
        <f t="shared" si="1"/>
        <v>49.833333333333336</v>
      </c>
      <c r="W44" s="388"/>
      <c r="X44" s="388"/>
    </row>
    <row r="45" spans="1:24" ht="12.75" x14ac:dyDescent="0.2">
      <c r="A45" s="444">
        <v>37</v>
      </c>
      <c r="B45" s="445" t="s">
        <v>3222</v>
      </c>
      <c r="C45" s="430"/>
      <c r="D45" s="446" t="s">
        <v>1028</v>
      </c>
      <c r="E45" s="292" t="s">
        <v>1389</v>
      </c>
      <c r="F45" s="445" t="s">
        <v>1551</v>
      </c>
      <c r="G45" s="292" t="s">
        <v>1389</v>
      </c>
      <c r="H45" s="445" t="s">
        <v>1553</v>
      </c>
      <c r="I45" s="447">
        <v>0.25</v>
      </c>
      <c r="J45" s="447">
        <v>0.75</v>
      </c>
      <c r="K45" s="445" t="s">
        <v>3195</v>
      </c>
      <c r="L45" s="292" t="s">
        <v>1389</v>
      </c>
      <c r="M45" s="451">
        <v>21</v>
      </c>
      <c r="N45" s="442">
        <v>5355</v>
      </c>
      <c r="O45" s="448">
        <v>38</v>
      </c>
      <c r="P45" s="449">
        <v>41</v>
      </c>
      <c r="Q45" s="450">
        <v>40</v>
      </c>
      <c r="R45" s="448">
        <v>50</v>
      </c>
      <c r="S45" s="449">
        <v>65</v>
      </c>
      <c r="T45" s="450">
        <v>65</v>
      </c>
      <c r="U45" s="442">
        <f t="shared" si="0"/>
        <v>299</v>
      </c>
      <c r="V45" s="443">
        <f t="shared" si="1"/>
        <v>49.833333333333336</v>
      </c>
      <c r="W45" s="388"/>
      <c r="X45" s="388"/>
    </row>
    <row r="46" spans="1:24" ht="12.75" x14ac:dyDescent="0.2">
      <c r="A46" s="429">
        <v>38</v>
      </c>
      <c r="B46" s="434" t="s">
        <v>88</v>
      </c>
      <c r="C46" s="430" t="s">
        <v>3223</v>
      </c>
      <c r="D46" s="435" t="s">
        <v>1023</v>
      </c>
      <c r="E46" s="292" t="s">
        <v>1389</v>
      </c>
      <c r="F46" s="434" t="s">
        <v>949</v>
      </c>
      <c r="G46" s="292" t="s">
        <v>1389</v>
      </c>
      <c r="H46" s="434" t="s">
        <v>1203</v>
      </c>
      <c r="I46" s="447">
        <v>0.25</v>
      </c>
      <c r="J46" s="436">
        <v>0.75</v>
      </c>
      <c r="K46" s="434" t="s">
        <v>3195</v>
      </c>
      <c r="L46" s="434" t="s">
        <v>1389</v>
      </c>
      <c r="M46" s="437">
        <v>21</v>
      </c>
      <c r="N46" s="438">
        <v>5355</v>
      </c>
      <c r="O46" s="439">
        <v>73</v>
      </c>
      <c r="P46" s="440">
        <v>76</v>
      </c>
      <c r="Q46" s="441">
        <v>75</v>
      </c>
      <c r="R46" s="439">
        <v>81</v>
      </c>
      <c r="S46" s="440">
        <v>100</v>
      </c>
      <c r="T46" s="441">
        <v>100</v>
      </c>
      <c r="U46" s="442">
        <f t="shared" si="0"/>
        <v>505</v>
      </c>
      <c r="V46" s="443">
        <f t="shared" si="1"/>
        <v>84.166666666666671</v>
      </c>
      <c r="W46" s="388"/>
      <c r="X46" s="388"/>
    </row>
    <row r="47" spans="1:24" ht="12.75" x14ac:dyDescent="0.2">
      <c r="A47" s="444">
        <v>38</v>
      </c>
      <c r="B47" s="445" t="s">
        <v>3224</v>
      </c>
      <c r="C47" s="430"/>
      <c r="D47" s="446" t="s">
        <v>1028</v>
      </c>
      <c r="E47" s="446" t="s">
        <v>1021</v>
      </c>
      <c r="F47" s="445" t="s">
        <v>1551</v>
      </c>
      <c r="G47" s="292" t="s">
        <v>1389</v>
      </c>
      <c r="H47" s="445" t="s">
        <v>1553</v>
      </c>
      <c r="I47" s="447">
        <v>0.25</v>
      </c>
      <c r="J47" s="447">
        <v>0.75</v>
      </c>
      <c r="K47" s="445" t="s">
        <v>3195</v>
      </c>
      <c r="L47" s="292" t="s">
        <v>1389</v>
      </c>
      <c r="M47" s="451">
        <v>21</v>
      </c>
      <c r="N47" s="442">
        <v>5355</v>
      </c>
      <c r="O47" s="448">
        <v>73</v>
      </c>
      <c r="P47" s="449">
        <v>67</v>
      </c>
      <c r="Q47" s="450">
        <v>75</v>
      </c>
      <c r="R47" s="448">
        <v>81</v>
      </c>
      <c r="S47" s="449">
        <v>100</v>
      </c>
      <c r="T47" s="450">
        <v>109</v>
      </c>
      <c r="U47" s="442">
        <f t="shared" si="0"/>
        <v>505</v>
      </c>
      <c r="V47" s="443">
        <f t="shared" si="1"/>
        <v>84.166666666666671</v>
      </c>
      <c r="W47" s="388"/>
      <c r="X47" s="388"/>
    </row>
    <row r="48" spans="1:24" ht="12.75" x14ac:dyDescent="0.2">
      <c r="A48" s="429">
        <v>39</v>
      </c>
      <c r="B48" s="434" t="s">
        <v>89</v>
      </c>
      <c r="C48" s="430" t="s">
        <v>3225</v>
      </c>
      <c r="D48" s="435" t="s">
        <v>1029</v>
      </c>
      <c r="E48" s="435" t="s">
        <v>1021</v>
      </c>
      <c r="F48" s="434" t="s">
        <v>975</v>
      </c>
      <c r="G48" s="434" t="s">
        <v>3226</v>
      </c>
      <c r="H48" s="434" t="s">
        <v>1172</v>
      </c>
      <c r="I48" s="447">
        <v>0.25</v>
      </c>
      <c r="J48" s="436">
        <v>0.75</v>
      </c>
      <c r="K48" s="434" t="s">
        <v>1021</v>
      </c>
      <c r="L48" s="434" t="s">
        <v>1389</v>
      </c>
      <c r="M48" s="437">
        <v>21</v>
      </c>
      <c r="N48" s="438">
        <v>5355</v>
      </c>
      <c r="O48" s="439">
        <v>115</v>
      </c>
      <c r="P48" s="440">
        <v>45</v>
      </c>
      <c r="Q48" s="441">
        <v>20</v>
      </c>
      <c r="R48" s="439">
        <v>45</v>
      </c>
      <c r="S48" s="440">
        <v>25</v>
      </c>
      <c r="T48" s="441">
        <v>20</v>
      </c>
      <c r="U48" s="442">
        <f t="shared" si="0"/>
        <v>270</v>
      </c>
      <c r="V48" s="443">
        <f t="shared" si="1"/>
        <v>45</v>
      </c>
      <c r="W48" s="388"/>
      <c r="X48" s="388"/>
    </row>
    <row r="49" spans="1:24" ht="12.75" x14ac:dyDescent="0.2">
      <c r="A49" s="429">
        <v>40</v>
      </c>
      <c r="B49" s="434" t="s">
        <v>90</v>
      </c>
      <c r="C49" s="430" t="s">
        <v>3227</v>
      </c>
      <c r="D49" s="435" t="s">
        <v>1029</v>
      </c>
      <c r="E49" s="435" t="s">
        <v>1021</v>
      </c>
      <c r="F49" s="434" t="s">
        <v>975</v>
      </c>
      <c r="G49" s="434" t="s">
        <v>3226</v>
      </c>
      <c r="H49" s="434" t="s">
        <v>1213</v>
      </c>
      <c r="I49" s="447">
        <v>0.25</v>
      </c>
      <c r="J49" s="436">
        <v>0.75</v>
      </c>
      <c r="K49" s="434" t="s">
        <v>1021</v>
      </c>
      <c r="L49" s="434" t="s">
        <v>1389</v>
      </c>
      <c r="M49" s="437">
        <v>21</v>
      </c>
      <c r="N49" s="438">
        <v>5355</v>
      </c>
      <c r="O49" s="439">
        <v>140</v>
      </c>
      <c r="P49" s="440">
        <v>70</v>
      </c>
      <c r="Q49" s="441">
        <v>45</v>
      </c>
      <c r="R49" s="439">
        <v>85</v>
      </c>
      <c r="S49" s="440">
        <v>50</v>
      </c>
      <c r="T49" s="441">
        <v>45</v>
      </c>
      <c r="U49" s="442">
        <f t="shared" si="0"/>
        <v>435</v>
      </c>
      <c r="V49" s="443">
        <f t="shared" si="1"/>
        <v>72.5</v>
      </c>
      <c r="W49" s="388"/>
      <c r="X49" s="388"/>
    </row>
    <row r="50" spans="1:24" ht="12.75" x14ac:dyDescent="0.2">
      <c r="A50" s="429">
        <v>41</v>
      </c>
      <c r="B50" s="434" t="s">
        <v>91</v>
      </c>
      <c r="C50" s="430" t="s">
        <v>3228</v>
      </c>
      <c r="D50" s="435" t="s">
        <v>1030</v>
      </c>
      <c r="E50" s="435" t="s">
        <v>1024</v>
      </c>
      <c r="F50" s="434" t="s">
        <v>1246</v>
      </c>
      <c r="G50" s="292" t="s">
        <v>1389</v>
      </c>
      <c r="H50" s="434" t="s">
        <v>1180</v>
      </c>
      <c r="I50" s="436">
        <v>0.5</v>
      </c>
      <c r="J50" s="447">
        <v>0.5</v>
      </c>
      <c r="K50" s="434" t="s">
        <v>1024</v>
      </c>
      <c r="L50" s="434" t="s">
        <v>1389</v>
      </c>
      <c r="M50" s="437">
        <v>16</v>
      </c>
      <c r="N50" s="438">
        <v>4080</v>
      </c>
      <c r="O50" s="439">
        <v>40</v>
      </c>
      <c r="P50" s="440">
        <v>45</v>
      </c>
      <c r="Q50" s="441">
        <v>35</v>
      </c>
      <c r="R50" s="439">
        <v>30</v>
      </c>
      <c r="S50" s="440">
        <v>40</v>
      </c>
      <c r="T50" s="441">
        <v>55</v>
      </c>
      <c r="U50" s="442">
        <f t="shared" si="0"/>
        <v>245</v>
      </c>
      <c r="V50" s="443">
        <f t="shared" si="1"/>
        <v>40.833333333333336</v>
      </c>
      <c r="W50" s="388"/>
      <c r="X50" s="388"/>
    </row>
    <row r="51" spans="1:24" ht="12.75" x14ac:dyDescent="0.2">
      <c r="A51" s="429">
        <v>42</v>
      </c>
      <c r="B51" s="434" t="s">
        <v>92</v>
      </c>
      <c r="C51" s="430" t="s">
        <v>3229</v>
      </c>
      <c r="D51" s="435" t="s">
        <v>1030</v>
      </c>
      <c r="E51" s="435" t="s">
        <v>1024</v>
      </c>
      <c r="F51" s="434" t="s">
        <v>1246</v>
      </c>
      <c r="G51" s="292" t="s">
        <v>1389</v>
      </c>
      <c r="H51" s="434" t="s">
        <v>1180</v>
      </c>
      <c r="I51" s="436">
        <v>0.5</v>
      </c>
      <c r="J51" s="447">
        <v>0.5</v>
      </c>
      <c r="K51" s="434" t="s">
        <v>1024</v>
      </c>
      <c r="L51" s="434" t="s">
        <v>1389</v>
      </c>
      <c r="M51" s="437">
        <v>16</v>
      </c>
      <c r="N51" s="438">
        <v>4080</v>
      </c>
      <c r="O51" s="439">
        <v>75</v>
      </c>
      <c r="P51" s="440">
        <v>80</v>
      </c>
      <c r="Q51" s="441">
        <v>70</v>
      </c>
      <c r="R51" s="439">
        <v>65</v>
      </c>
      <c r="S51" s="440">
        <v>75</v>
      </c>
      <c r="T51" s="441">
        <v>90</v>
      </c>
      <c r="U51" s="442">
        <f t="shared" si="0"/>
        <v>455</v>
      </c>
      <c r="V51" s="443">
        <f t="shared" si="1"/>
        <v>75.833333333333329</v>
      </c>
      <c r="W51" s="388"/>
      <c r="X51" s="388"/>
    </row>
    <row r="52" spans="1:24" ht="12.75" x14ac:dyDescent="0.2">
      <c r="A52" s="429">
        <v>43</v>
      </c>
      <c r="B52" s="434" t="s">
        <v>93</v>
      </c>
      <c r="C52" s="430" t="s">
        <v>3230</v>
      </c>
      <c r="D52" s="435" t="s">
        <v>1026</v>
      </c>
      <c r="E52" s="435" t="s">
        <v>1030</v>
      </c>
      <c r="F52" s="434" t="s">
        <v>1218</v>
      </c>
      <c r="G52" s="292" t="s">
        <v>1389</v>
      </c>
      <c r="H52" s="434" t="s">
        <v>1217</v>
      </c>
      <c r="I52" s="436">
        <v>0.5</v>
      </c>
      <c r="J52" s="447">
        <v>0.5</v>
      </c>
      <c r="K52" s="434" t="s">
        <v>1026</v>
      </c>
      <c r="L52" s="434" t="s">
        <v>1389</v>
      </c>
      <c r="M52" s="437">
        <v>21</v>
      </c>
      <c r="N52" s="438">
        <v>5355</v>
      </c>
      <c r="O52" s="439">
        <v>45</v>
      </c>
      <c r="P52" s="440">
        <v>50</v>
      </c>
      <c r="Q52" s="441">
        <v>55</v>
      </c>
      <c r="R52" s="439">
        <v>75</v>
      </c>
      <c r="S52" s="440">
        <v>65</v>
      </c>
      <c r="T52" s="441">
        <v>30</v>
      </c>
      <c r="U52" s="442">
        <f t="shared" si="0"/>
        <v>320</v>
      </c>
      <c r="V52" s="443">
        <f t="shared" si="1"/>
        <v>53.333333333333336</v>
      </c>
      <c r="W52" s="388"/>
      <c r="X52" s="388"/>
    </row>
    <row r="53" spans="1:24" ht="12.75" x14ac:dyDescent="0.2">
      <c r="A53" s="429">
        <v>44</v>
      </c>
      <c r="B53" s="434" t="s">
        <v>94</v>
      </c>
      <c r="C53" s="430" t="s">
        <v>3231</v>
      </c>
      <c r="D53" s="435" t="s">
        <v>1026</v>
      </c>
      <c r="E53" s="435" t="s">
        <v>1030</v>
      </c>
      <c r="F53" s="434" t="s">
        <v>1218</v>
      </c>
      <c r="G53" s="292" t="s">
        <v>1389</v>
      </c>
      <c r="H53" s="434" t="s">
        <v>899</v>
      </c>
      <c r="I53" s="436">
        <v>0.5</v>
      </c>
      <c r="J53" s="447">
        <v>0.5</v>
      </c>
      <c r="K53" s="434" t="s">
        <v>1026</v>
      </c>
      <c r="L53" s="434" t="s">
        <v>1389</v>
      </c>
      <c r="M53" s="437">
        <v>21</v>
      </c>
      <c r="N53" s="438">
        <v>5355</v>
      </c>
      <c r="O53" s="439">
        <v>60</v>
      </c>
      <c r="P53" s="440">
        <v>65</v>
      </c>
      <c r="Q53" s="441">
        <v>70</v>
      </c>
      <c r="R53" s="439">
        <v>85</v>
      </c>
      <c r="S53" s="440">
        <v>75</v>
      </c>
      <c r="T53" s="441">
        <v>40</v>
      </c>
      <c r="U53" s="442">
        <f t="shared" si="0"/>
        <v>395</v>
      </c>
      <c r="V53" s="443">
        <f t="shared" si="1"/>
        <v>65.833333333333329</v>
      </c>
      <c r="W53" s="388"/>
      <c r="X53" s="388"/>
    </row>
    <row r="54" spans="1:24" ht="12.75" x14ac:dyDescent="0.2">
      <c r="A54" s="429">
        <v>45</v>
      </c>
      <c r="B54" s="434" t="s">
        <v>95</v>
      </c>
      <c r="C54" s="430" t="s">
        <v>3232</v>
      </c>
      <c r="D54" s="435" t="s">
        <v>1026</v>
      </c>
      <c r="E54" s="435" t="s">
        <v>1030</v>
      </c>
      <c r="F54" s="434" t="s">
        <v>1218</v>
      </c>
      <c r="G54" s="292" t="s">
        <v>1389</v>
      </c>
      <c r="H54" s="434" t="s">
        <v>1273</v>
      </c>
      <c r="I54" s="436">
        <v>0.5</v>
      </c>
      <c r="J54" s="447">
        <v>0.5</v>
      </c>
      <c r="K54" s="434" t="s">
        <v>1026</v>
      </c>
      <c r="L54" s="434" t="s">
        <v>1389</v>
      </c>
      <c r="M54" s="437">
        <v>21</v>
      </c>
      <c r="N54" s="438">
        <v>5355</v>
      </c>
      <c r="O54" s="439">
        <v>75</v>
      </c>
      <c r="P54" s="440">
        <v>80</v>
      </c>
      <c r="Q54" s="441">
        <v>85</v>
      </c>
      <c r="R54" s="439">
        <v>110</v>
      </c>
      <c r="S54" s="440">
        <v>90</v>
      </c>
      <c r="T54" s="441">
        <v>50</v>
      </c>
      <c r="U54" s="442">
        <f t="shared" si="0"/>
        <v>490</v>
      </c>
      <c r="V54" s="443">
        <f t="shared" si="1"/>
        <v>81.666666666666671</v>
      </c>
      <c r="W54" s="388"/>
      <c r="X54" s="388"/>
    </row>
    <row r="55" spans="1:24" ht="12.75" x14ac:dyDescent="0.2">
      <c r="A55" s="429">
        <v>46</v>
      </c>
      <c r="B55" s="434" t="s">
        <v>96</v>
      </c>
      <c r="C55" s="430" t="s">
        <v>3233</v>
      </c>
      <c r="D55" s="435" t="s">
        <v>1017</v>
      </c>
      <c r="E55" s="435" t="s">
        <v>1026</v>
      </c>
      <c r="F55" s="434" t="s">
        <v>1273</v>
      </c>
      <c r="G55" s="434" t="s">
        <v>3234</v>
      </c>
      <c r="H55" s="434" t="s">
        <v>1167</v>
      </c>
      <c r="I55" s="436">
        <v>0.5</v>
      </c>
      <c r="J55" s="447">
        <v>0.5</v>
      </c>
      <c r="K55" s="434" t="s">
        <v>1017</v>
      </c>
      <c r="L55" s="434" t="s">
        <v>1026</v>
      </c>
      <c r="M55" s="437">
        <v>21</v>
      </c>
      <c r="N55" s="438">
        <v>5355</v>
      </c>
      <c r="O55" s="439">
        <v>35</v>
      </c>
      <c r="P55" s="440">
        <v>70</v>
      </c>
      <c r="Q55" s="441">
        <v>55</v>
      </c>
      <c r="R55" s="439">
        <v>45</v>
      </c>
      <c r="S55" s="440">
        <v>55</v>
      </c>
      <c r="T55" s="441">
        <v>25</v>
      </c>
      <c r="U55" s="442">
        <f t="shared" si="0"/>
        <v>285</v>
      </c>
      <c r="V55" s="443">
        <f t="shared" si="1"/>
        <v>47.5</v>
      </c>
      <c r="W55" s="388"/>
      <c r="X55" s="388"/>
    </row>
    <row r="56" spans="1:24" ht="12.75" x14ac:dyDescent="0.2">
      <c r="A56" s="429">
        <v>47</v>
      </c>
      <c r="B56" s="434" t="s">
        <v>97</v>
      </c>
      <c r="C56" s="430" t="s">
        <v>3235</v>
      </c>
      <c r="D56" s="435" t="s">
        <v>1017</v>
      </c>
      <c r="E56" s="435" t="s">
        <v>1026</v>
      </c>
      <c r="F56" s="434" t="s">
        <v>1273</v>
      </c>
      <c r="G56" s="434" t="s">
        <v>3234</v>
      </c>
      <c r="H56" s="434" t="s">
        <v>1167</v>
      </c>
      <c r="I56" s="436">
        <v>0.5</v>
      </c>
      <c r="J56" s="447">
        <v>0.5</v>
      </c>
      <c r="K56" s="434" t="s">
        <v>1017</v>
      </c>
      <c r="L56" s="434" t="s">
        <v>1026</v>
      </c>
      <c r="M56" s="437">
        <v>21</v>
      </c>
      <c r="N56" s="438">
        <v>5355</v>
      </c>
      <c r="O56" s="439">
        <v>60</v>
      </c>
      <c r="P56" s="440">
        <v>95</v>
      </c>
      <c r="Q56" s="441">
        <v>80</v>
      </c>
      <c r="R56" s="439">
        <v>60</v>
      </c>
      <c r="S56" s="440">
        <v>80</v>
      </c>
      <c r="T56" s="441">
        <v>30</v>
      </c>
      <c r="U56" s="442">
        <f t="shared" si="0"/>
        <v>405</v>
      </c>
      <c r="V56" s="443">
        <f t="shared" si="1"/>
        <v>67.5</v>
      </c>
      <c r="W56" s="388"/>
      <c r="X56" s="388"/>
    </row>
    <row r="57" spans="1:24" ht="12.75" x14ac:dyDescent="0.2">
      <c r="A57" s="429">
        <v>48</v>
      </c>
      <c r="B57" s="434" t="s">
        <v>98</v>
      </c>
      <c r="C57" s="430" t="s">
        <v>3236</v>
      </c>
      <c r="D57" s="435" t="s">
        <v>1017</v>
      </c>
      <c r="E57" s="435" t="s">
        <v>1030</v>
      </c>
      <c r="F57" s="434" t="s">
        <v>1399</v>
      </c>
      <c r="G57" s="434" t="s">
        <v>3237</v>
      </c>
      <c r="H57" s="434" t="s">
        <v>1217</v>
      </c>
      <c r="I57" s="436">
        <v>0.5</v>
      </c>
      <c r="J57" s="447">
        <v>0.5</v>
      </c>
      <c r="K57" s="434" t="s">
        <v>1017</v>
      </c>
      <c r="L57" s="434" t="s">
        <v>1389</v>
      </c>
      <c r="M57" s="437">
        <v>21</v>
      </c>
      <c r="N57" s="438">
        <v>5355</v>
      </c>
      <c r="O57" s="439">
        <v>60</v>
      </c>
      <c r="P57" s="440">
        <v>55</v>
      </c>
      <c r="Q57" s="441">
        <v>50</v>
      </c>
      <c r="R57" s="439">
        <v>40</v>
      </c>
      <c r="S57" s="440">
        <v>55</v>
      </c>
      <c r="T57" s="441">
        <v>45</v>
      </c>
      <c r="U57" s="442">
        <f t="shared" si="0"/>
        <v>305</v>
      </c>
      <c r="V57" s="443">
        <f t="shared" si="1"/>
        <v>50.833333333333336</v>
      </c>
      <c r="W57" s="388"/>
      <c r="X57" s="388"/>
    </row>
    <row r="58" spans="1:24" ht="12.75" x14ac:dyDescent="0.2">
      <c r="A58" s="429">
        <v>49</v>
      </c>
      <c r="B58" s="434" t="s">
        <v>99</v>
      </c>
      <c r="C58" s="430" t="s">
        <v>3238</v>
      </c>
      <c r="D58" s="435" t="s">
        <v>1017</v>
      </c>
      <c r="E58" s="435" t="s">
        <v>1030</v>
      </c>
      <c r="F58" s="434" t="s">
        <v>1544</v>
      </c>
      <c r="G58" s="434" t="s">
        <v>3237</v>
      </c>
      <c r="H58" s="434" t="s">
        <v>1166</v>
      </c>
      <c r="I58" s="436">
        <v>0.5</v>
      </c>
      <c r="J58" s="447">
        <v>0.5</v>
      </c>
      <c r="K58" s="434" t="s">
        <v>1017</v>
      </c>
      <c r="L58" s="434" t="s">
        <v>1389</v>
      </c>
      <c r="M58" s="437">
        <v>21</v>
      </c>
      <c r="N58" s="438">
        <v>5355</v>
      </c>
      <c r="O58" s="439">
        <v>70</v>
      </c>
      <c r="P58" s="440">
        <v>65</v>
      </c>
      <c r="Q58" s="441">
        <v>60</v>
      </c>
      <c r="R58" s="439">
        <v>90</v>
      </c>
      <c r="S58" s="440">
        <v>75</v>
      </c>
      <c r="T58" s="441">
        <v>90</v>
      </c>
      <c r="U58" s="442">
        <f t="shared" si="0"/>
        <v>450</v>
      </c>
      <c r="V58" s="443">
        <f t="shared" si="1"/>
        <v>75</v>
      </c>
      <c r="W58" s="388"/>
      <c r="X58" s="388"/>
    </row>
    <row r="59" spans="1:24" ht="12.75" x14ac:dyDescent="0.2">
      <c r="A59" s="429">
        <v>50</v>
      </c>
      <c r="B59" s="434" t="s">
        <v>100</v>
      </c>
      <c r="C59" s="430" t="s">
        <v>3239</v>
      </c>
      <c r="D59" s="435" t="s">
        <v>1027</v>
      </c>
      <c r="E59" s="292" t="s">
        <v>1389</v>
      </c>
      <c r="F59" s="434" t="s">
        <v>1107</v>
      </c>
      <c r="G59" s="434" t="s">
        <v>1379</v>
      </c>
      <c r="H59" s="434" t="s">
        <v>1225</v>
      </c>
      <c r="I59" s="436">
        <v>0.5</v>
      </c>
      <c r="J59" s="447">
        <v>0.5</v>
      </c>
      <c r="K59" s="434" t="s">
        <v>3195</v>
      </c>
      <c r="L59" s="434" t="s">
        <v>1389</v>
      </c>
      <c r="M59" s="437">
        <v>21</v>
      </c>
      <c r="N59" s="438">
        <v>5355</v>
      </c>
      <c r="O59" s="439">
        <v>10</v>
      </c>
      <c r="P59" s="440">
        <v>55</v>
      </c>
      <c r="Q59" s="441">
        <v>25</v>
      </c>
      <c r="R59" s="439">
        <v>35</v>
      </c>
      <c r="S59" s="440">
        <v>45</v>
      </c>
      <c r="T59" s="441">
        <v>95</v>
      </c>
      <c r="U59" s="442">
        <f t="shared" si="0"/>
        <v>265</v>
      </c>
      <c r="V59" s="443">
        <f t="shared" si="1"/>
        <v>44.166666666666664</v>
      </c>
      <c r="W59" s="388"/>
      <c r="X59" s="388"/>
    </row>
    <row r="60" spans="1:24" ht="12.75" x14ac:dyDescent="0.2">
      <c r="A60" s="444">
        <v>50</v>
      </c>
      <c r="B60" s="445" t="s">
        <v>3240</v>
      </c>
      <c r="C60" s="430"/>
      <c r="D60" s="446" t="s">
        <v>1027</v>
      </c>
      <c r="E60" s="292" t="s">
        <v>1032</v>
      </c>
      <c r="F60" s="445" t="s">
        <v>1107</v>
      </c>
      <c r="G60" s="445" t="s">
        <v>1357</v>
      </c>
      <c r="H60" s="445" t="s">
        <v>1225</v>
      </c>
      <c r="I60" s="447">
        <v>0.5</v>
      </c>
      <c r="J60" s="447">
        <v>0.5</v>
      </c>
      <c r="K60" s="445" t="s">
        <v>3195</v>
      </c>
      <c r="L60" s="292" t="s">
        <v>1389</v>
      </c>
      <c r="M60" s="451">
        <v>21</v>
      </c>
      <c r="N60" s="442">
        <v>5355</v>
      </c>
      <c r="O60" s="448">
        <v>10</v>
      </c>
      <c r="P60" s="449">
        <v>55</v>
      </c>
      <c r="Q60" s="450">
        <v>30</v>
      </c>
      <c r="R60" s="448">
        <v>35</v>
      </c>
      <c r="S60" s="449">
        <v>45</v>
      </c>
      <c r="T60" s="450">
        <v>90</v>
      </c>
      <c r="U60" s="442">
        <f t="shared" si="0"/>
        <v>265</v>
      </c>
      <c r="V60" s="443">
        <f t="shared" si="1"/>
        <v>44.166666666666664</v>
      </c>
      <c r="W60" s="388"/>
      <c r="X60" s="388"/>
    </row>
    <row r="61" spans="1:24" ht="12.75" x14ac:dyDescent="0.2">
      <c r="A61" s="429">
        <v>51</v>
      </c>
      <c r="B61" s="434" t="s">
        <v>101</v>
      </c>
      <c r="C61" s="430" t="s">
        <v>3241</v>
      </c>
      <c r="D61" s="435" t="s">
        <v>1027</v>
      </c>
      <c r="E61" s="292" t="s">
        <v>1389</v>
      </c>
      <c r="F61" s="434" t="s">
        <v>1107</v>
      </c>
      <c r="G61" s="434" t="s">
        <v>1379</v>
      </c>
      <c r="H61" s="434" t="s">
        <v>1225</v>
      </c>
      <c r="I61" s="436">
        <v>0.5</v>
      </c>
      <c r="J61" s="447">
        <v>0.5</v>
      </c>
      <c r="K61" s="434" t="s">
        <v>3195</v>
      </c>
      <c r="L61" s="434" t="s">
        <v>1389</v>
      </c>
      <c r="M61" s="437">
        <v>21</v>
      </c>
      <c r="N61" s="438">
        <v>5355</v>
      </c>
      <c r="O61" s="439">
        <v>35</v>
      </c>
      <c r="P61" s="449">
        <v>100</v>
      </c>
      <c r="Q61" s="441">
        <v>50</v>
      </c>
      <c r="R61" s="439">
        <v>50</v>
      </c>
      <c r="S61" s="440">
        <v>70</v>
      </c>
      <c r="T61" s="441">
        <v>120</v>
      </c>
      <c r="U61" s="442">
        <f t="shared" si="0"/>
        <v>425</v>
      </c>
      <c r="V61" s="443">
        <f t="shared" si="1"/>
        <v>70.833333333333329</v>
      </c>
      <c r="W61" s="388"/>
      <c r="X61" s="388"/>
    </row>
    <row r="62" spans="1:24" ht="12.75" x14ac:dyDescent="0.2">
      <c r="A62" s="444">
        <v>51</v>
      </c>
      <c r="B62" s="445" t="s">
        <v>3242</v>
      </c>
      <c r="C62" s="430"/>
      <c r="D62" s="446" t="s">
        <v>1027</v>
      </c>
      <c r="E62" s="292" t="s">
        <v>1032</v>
      </c>
      <c r="F62" s="445" t="s">
        <v>1107</v>
      </c>
      <c r="G62" s="445" t="s">
        <v>1357</v>
      </c>
      <c r="H62" s="445" t="s">
        <v>1225</v>
      </c>
      <c r="I62" s="447">
        <v>0.5</v>
      </c>
      <c r="J62" s="447">
        <v>0.5</v>
      </c>
      <c r="K62" s="445" t="s">
        <v>3195</v>
      </c>
      <c r="L62" s="292" t="s">
        <v>1389</v>
      </c>
      <c r="M62" s="451">
        <v>21</v>
      </c>
      <c r="N62" s="442">
        <v>5355</v>
      </c>
      <c r="O62" s="448">
        <v>35</v>
      </c>
      <c r="P62" s="449">
        <v>100</v>
      </c>
      <c r="Q62" s="450">
        <v>60</v>
      </c>
      <c r="R62" s="448">
        <v>50</v>
      </c>
      <c r="S62" s="449">
        <v>70</v>
      </c>
      <c r="T62" s="450">
        <v>110</v>
      </c>
      <c r="U62" s="442">
        <f t="shared" si="0"/>
        <v>425</v>
      </c>
      <c r="V62" s="443">
        <f t="shared" si="1"/>
        <v>70.833333333333329</v>
      </c>
      <c r="W62" s="388"/>
      <c r="X62" s="388"/>
    </row>
    <row r="63" spans="1:24" ht="12.75" x14ac:dyDescent="0.2">
      <c r="A63" s="429">
        <v>52</v>
      </c>
      <c r="B63" s="434" t="s">
        <v>102</v>
      </c>
      <c r="C63" s="430" t="s">
        <v>3243</v>
      </c>
      <c r="D63" s="435" t="s">
        <v>1029</v>
      </c>
      <c r="E63" s="292" t="s">
        <v>1389</v>
      </c>
      <c r="F63" s="434" t="s">
        <v>1508</v>
      </c>
      <c r="G63" s="445" t="s">
        <v>1200</v>
      </c>
      <c r="H63" s="434" t="s">
        <v>1168</v>
      </c>
      <c r="I63" s="436">
        <v>0.5</v>
      </c>
      <c r="J63" s="447">
        <v>0.5</v>
      </c>
      <c r="K63" s="434" t="s">
        <v>3195</v>
      </c>
      <c r="L63" s="434" t="s">
        <v>1389</v>
      </c>
      <c r="M63" s="437">
        <v>21</v>
      </c>
      <c r="N63" s="438">
        <v>5355</v>
      </c>
      <c r="O63" s="439">
        <v>40</v>
      </c>
      <c r="P63" s="440">
        <v>45</v>
      </c>
      <c r="Q63" s="441">
        <v>35</v>
      </c>
      <c r="R63" s="439">
        <v>40</v>
      </c>
      <c r="S63" s="440">
        <v>40</v>
      </c>
      <c r="T63" s="441">
        <v>90</v>
      </c>
      <c r="U63" s="442">
        <f t="shared" si="0"/>
        <v>290</v>
      </c>
      <c r="V63" s="443">
        <f t="shared" si="1"/>
        <v>48.333333333333336</v>
      </c>
      <c r="W63" s="388"/>
      <c r="X63" s="388"/>
    </row>
    <row r="64" spans="1:24" ht="12.75" x14ac:dyDescent="0.2">
      <c r="A64" s="444">
        <v>52</v>
      </c>
      <c r="B64" s="445" t="s">
        <v>3244</v>
      </c>
      <c r="C64" s="430"/>
      <c r="D64" s="446" t="s">
        <v>1018</v>
      </c>
      <c r="E64" s="292" t="s">
        <v>1389</v>
      </c>
      <c r="F64" s="445" t="s">
        <v>1508</v>
      </c>
      <c r="G64" s="445" t="s">
        <v>1200</v>
      </c>
      <c r="H64" s="445" t="s">
        <v>1169</v>
      </c>
      <c r="I64" s="447">
        <v>0.5</v>
      </c>
      <c r="J64" s="447">
        <v>0.5</v>
      </c>
      <c r="K64" s="445" t="s">
        <v>3195</v>
      </c>
      <c r="L64" s="292" t="s">
        <v>1389</v>
      </c>
      <c r="M64" s="451">
        <v>21</v>
      </c>
      <c r="N64" s="442">
        <v>5355</v>
      </c>
      <c r="O64" s="448">
        <v>40</v>
      </c>
      <c r="P64" s="449">
        <v>35</v>
      </c>
      <c r="Q64" s="450">
        <v>35</v>
      </c>
      <c r="R64" s="448">
        <v>50</v>
      </c>
      <c r="S64" s="449">
        <v>40</v>
      </c>
      <c r="T64" s="450">
        <v>90</v>
      </c>
      <c r="U64" s="442">
        <f t="shared" si="0"/>
        <v>290</v>
      </c>
      <c r="V64" s="443">
        <f t="shared" si="1"/>
        <v>48.333333333333336</v>
      </c>
      <c r="W64" s="388"/>
      <c r="X64" s="388"/>
    </row>
    <row r="65" spans="1:24" ht="12.75" x14ac:dyDescent="0.2">
      <c r="A65" s="429">
        <v>53</v>
      </c>
      <c r="B65" s="434" t="s">
        <v>103</v>
      </c>
      <c r="C65" s="430" t="s">
        <v>3245</v>
      </c>
      <c r="D65" s="435" t="s">
        <v>1029</v>
      </c>
      <c r="E65" s="292" t="s">
        <v>1389</v>
      </c>
      <c r="F65" s="434" t="s">
        <v>995</v>
      </c>
      <c r="G65" s="445" t="s">
        <v>1200</v>
      </c>
      <c r="H65" s="434" t="s">
        <v>1168</v>
      </c>
      <c r="I65" s="436">
        <v>0.5</v>
      </c>
      <c r="J65" s="447">
        <v>0.5</v>
      </c>
      <c r="K65" s="434" t="s">
        <v>3195</v>
      </c>
      <c r="L65" s="434" t="s">
        <v>1389</v>
      </c>
      <c r="M65" s="437">
        <v>21</v>
      </c>
      <c r="N65" s="438">
        <v>5355</v>
      </c>
      <c r="O65" s="439">
        <v>65</v>
      </c>
      <c r="P65" s="440">
        <v>70</v>
      </c>
      <c r="Q65" s="441">
        <v>60</v>
      </c>
      <c r="R65" s="439">
        <v>65</v>
      </c>
      <c r="S65" s="440">
        <v>65</v>
      </c>
      <c r="T65" s="441">
        <v>115</v>
      </c>
      <c r="U65" s="442">
        <f t="shared" si="0"/>
        <v>440</v>
      </c>
      <c r="V65" s="443">
        <f t="shared" si="1"/>
        <v>73.333333333333329</v>
      </c>
      <c r="W65" s="388"/>
      <c r="X65" s="388"/>
    </row>
    <row r="66" spans="1:24" ht="12.75" x14ac:dyDescent="0.2">
      <c r="A66" s="444">
        <v>53</v>
      </c>
      <c r="B66" s="445" t="s">
        <v>3246</v>
      </c>
      <c r="C66" s="430"/>
      <c r="D66" s="446" t="s">
        <v>1018</v>
      </c>
      <c r="E66" s="292" t="s">
        <v>1389</v>
      </c>
      <c r="F66" s="445" t="s">
        <v>1437</v>
      </c>
      <c r="G66" s="445" t="s">
        <v>1200</v>
      </c>
      <c r="H66" s="445" t="s">
        <v>1169</v>
      </c>
      <c r="I66" s="447">
        <v>0.5</v>
      </c>
      <c r="J66" s="447">
        <v>0.5</v>
      </c>
      <c r="K66" s="445" t="s">
        <v>3195</v>
      </c>
      <c r="L66" s="292" t="s">
        <v>1389</v>
      </c>
      <c r="M66" s="451">
        <v>21</v>
      </c>
      <c r="N66" s="442">
        <v>5355</v>
      </c>
      <c r="O66" s="448">
        <v>65</v>
      </c>
      <c r="P66" s="449">
        <v>60</v>
      </c>
      <c r="Q66" s="450">
        <v>60</v>
      </c>
      <c r="R66" s="448">
        <v>75</v>
      </c>
      <c r="S66" s="449">
        <v>65</v>
      </c>
      <c r="T66" s="450">
        <v>115</v>
      </c>
      <c r="U66" s="442">
        <f t="shared" si="0"/>
        <v>440</v>
      </c>
      <c r="V66" s="443">
        <f t="shared" si="1"/>
        <v>73.333333333333329</v>
      </c>
      <c r="W66" s="388"/>
      <c r="X66" s="388"/>
    </row>
    <row r="67" spans="1:24" ht="12.75" x14ac:dyDescent="0.2">
      <c r="A67" s="429">
        <v>54</v>
      </c>
      <c r="B67" s="434" t="s">
        <v>104</v>
      </c>
      <c r="C67" s="430" t="s">
        <v>3247</v>
      </c>
      <c r="D67" s="435" t="s">
        <v>1033</v>
      </c>
      <c r="E67" s="292" t="s">
        <v>1389</v>
      </c>
      <c r="F67" s="434" t="s">
        <v>1167</v>
      </c>
      <c r="G67" s="434" t="s">
        <v>1256</v>
      </c>
      <c r="H67" s="434" t="s">
        <v>1231</v>
      </c>
      <c r="I67" s="436">
        <v>0.5</v>
      </c>
      <c r="J67" s="447">
        <v>0.5</v>
      </c>
      <c r="K67" s="434" t="s">
        <v>3181</v>
      </c>
      <c r="L67" s="434" t="s">
        <v>3195</v>
      </c>
      <c r="M67" s="437">
        <v>21</v>
      </c>
      <c r="N67" s="438">
        <v>5355</v>
      </c>
      <c r="O67" s="439">
        <v>50</v>
      </c>
      <c r="P67" s="440">
        <v>52</v>
      </c>
      <c r="Q67" s="441">
        <v>48</v>
      </c>
      <c r="R67" s="439">
        <v>65</v>
      </c>
      <c r="S67" s="440">
        <v>50</v>
      </c>
      <c r="T67" s="441">
        <v>55</v>
      </c>
      <c r="U67" s="442">
        <f t="shared" si="0"/>
        <v>320</v>
      </c>
      <c r="V67" s="443">
        <f t="shared" si="1"/>
        <v>53.333333333333336</v>
      </c>
      <c r="W67" s="388"/>
      <c r="X67" s="388"/>
    </row>
    <row r="68" spans="1:24" ht="12.75" x14ac:dyDescent="0.2">
      <c r="A68" s="429">
        <v>55</v>
      </c>
      <c r="B68" s="434" t="s">
        <v>105</v>
      </c>
      <c r="C68" s="430" t="s">
        <v>3248</v>
      </c>
      <c r="D68" s="435" t="s">
        <v>1033</v>
      </c>
      <c r="E68" s="292" t="s">
        <v>1389</v>
      </c>
      <c r="F68" s="434" t="s">
        <v>1167</v>
      </c>
      <c r="G68" s="434" t="s">
        <v>1256</v>
      </c>
      <c r="H68" s="434" t="s">
        <v>1231</v>
      </c>
      <c r="I68" s="436">
        <v>0.5</v>
      </c>
      <c r="J68" s="447">
        <v>0.5</v>
      </c>
      <c r="K68" s="434" t="s">
        <v>3181</v>
      </c>
      <c r="L68" s="434" t="s">
        <v>3195</v>
      </c>
      <c r="M68" s="437">
        <v>21</v>
      </c>
      <c r="N68" s="438">
        <v>5355</v>
      </c>
      <c r="O68" s="439">
        <v>80</v>
      </c>
      <c r="P68" s="440">
        <v>82</v>
      </c>
      <c r="Q68" s="441">
        <v>78</v>
      </c>
      <c r="R68" s="439">
        <v>95</v>
      </c>
      <c r="S68" s="440">
        <v>80</v>
      </c>
      <c r="T68" s="441">
        <v>85</v>
      </c>
      <c r="U68" s="442">
        <f t="shared" si="0"/>
        <v>500</v>
      </c>
      <c r="V68" s="443">
        <f t="shared" si="1"/>
        <v>83.333333333333329</v>
      </c>
      <c r="W68" s="388"/>
      <c r="X68" s="388"/>
    </row>
    <row r="69" spans="1:24" ht="12.75" x14ac:dyDescent="0.2">
      <c r="A69" s="429">
        <v>56</v>
      </c>
      <c r="B69" s="434" t="s">
        <v>106</v>
      </c>
      <c r="C69" s="430" t="s">
        <v>3249</v>
      </c>
      <c r="D69" s="435" t="s">
        <v>1022</v>
      </c>
      <c r="E69" s="292" t="s">
        <v>1389</v>
      </c>
      <c r="F69" s="434" t="s">
        <v>988</v>
      </c>
      <c r="G69" s="434" t="s">
        <v>3250</v>
      </c>
      <c r="H69" s="434" t="s">
        <v>1199</v>
      </c>
      <c r="I69" s="436">
        <v>0.5</v>
      </c>
      <c r="J69" s="447">
        <v>0.5</v>
      </c>
      <c r="K69" s="434" t="s">
        <v>3195</v>
      </c>
      <c r="L69" s="434" t="s">
        <v>1389</v>
      </c>
      <c r="M69" s="437">
        <v>21</v>
      </c>
      <c r="N69" s="438">
        <v>5355</v>
      </c>
      <c r="O69" s="439">
        <v>40</v>
      </c>
      <c r="P69" s="440">
        <v>80</v>
      </c>
      <c r="Q69" s="441">
        <v>35</v>
      </c>
      <c r="R69" s="439">
        <v>35</v>
      </c>
      <c r="S69" s="440">
        <v>45</v>
      </c>
      <c r="T69" s="441">
        <v>70</v>
      </c>
      <c r="U69" s="442">
        <f t="shared" si="0"/>
        <v>305</v>
      </c>
      <c r="V69" s="443">
        <f t="shared" si="1"/>
        <v>50.833333333333336</v>
      </c>
      <c r="W69" s="388"/>
      <c r="X69" s="388"/>
    </row>
    <row r="70" spans="1:24" ht="12.75" x14ac:dyDescent="0.2">
      <c r="A70" s="429">
        <v>57</v>
      </c>
      <c r="B70" s="434" t="s">
        <v>107</v>
      </c>
      <c r="C70" s="430" t="s">
        <v>3251</v>
      </c>
      <c r="D70" s="435" t="s">
        <v>1022</v>
      </c>
      <c r="E70" s="292" t="s">
        <v>1389</v>
      </c>
      <c r="F70" s="434" t="s">
        <v>988</v>
      </c>
      <c r="G70" s="434" t="s">
        <v>3250</v>
      </c>
      <c r="H70" s="434" t="s">
        <v>1199</v>
      </c>
      <c r="I70" s="436">
        <v>0.5</v>
      </c>
      <c r="J70" s="447">
        <v>0.5</v>
      </c>
      <c r="K70" s="434" t="s">
        <v>3195</v>
      </c>
      <c r="L70" s="434" t="s">
        <v>1389</v>
      </c>
      <c r="M70" s="437">
        <v>21</v>
      </c>
      <c r="N70" s="438">
        <v>5355</v>
      </c>
      <c r="O70" s="439">
        <v>65</v>
      </c>
      <c r="P70" s="440">
        <v>105</v>
      </c>
      <c r="Q70" s="441">
        <v>60</v>
      </c>
      <c r="R70" s="439">
        <v>60</v>
      </c>
      <c r="S70" s="440">
        <v>70</v>
      </c>
      <c r="T70" s="441">
        <v>95</v>
      </c>
      <c r="U70" s="442">
        <f t="shared" si="0"/>
        <v>455</v>
      </c>
      <c r="V70" s="443">
        <f t="shared" si="1"/>
        <v>75.833333333333329</v>
      </c>
      <c r="W70" s="388"/>
      <c r="X70" s="388"/>
    </row>
    <row r="71" spans="1:24" ht="12.75" x14ac:dyDescent="0.2">
      <c r="A71" s="429">
        <v>58</v>
      </c>
      <c r="B71" s="434" t="s">
        <v>108</v>
      </c>
      <c r="C71" s="430" t="s">
        <v>3252</v>
      </c>
      <c r="D71" s="435" t="s">
        <v>1023</v>
      </c>
      <c r="E71" s="292" t="s">
        <v>1389</v>
      </c>
      <c r="F71" s="434" t="s">
        <v>1271</v>
      </c>
      <c r="G71" s="434" t="s">
        <v>949</v>
      </c>
      <c r="H71" s="434" t="s">
        <v>1176</v>
      </c>
      <c r="I71" s="447">
        <v>0.75</v>
      </c>
      <c r="J71" s="436">
        <v>0.25</v>
      </c>
      <c r="K71" s="434" t="s">
        <v>3195</v>
      </c>
      <c r="L71" s="434" t="s">
        <v>1389</v>
      </c>
      <c r="M71" s="437">
        <v>21</v>
      </c>
      <c r="N71" s="438">
        <v>5355</v>
      </c>
      <c r="O71" s="439">
        <v>55</v>
      </c>
      <c r="P71" s="440">
        <v>70</v>
      </c>
      <c r="Q71" s="441">
        <v>45</v>
      </c>
      <c r="R71" s="439">
        <v>70</v>
      </c>
      <c r="S71" s="440">
        <v>50</v>
      </c>
      <c r="T71" s="441">
        <v>60</v>
      </c>
      <c r="U71" s="442">
        <f t="shared" si="0"/>
        <v>350</v>
      </c>
      <c r="V71" s="443">
        <f t="shared" si="1"/>
        <v>58.333333333333336</v>
      </c>
      <c r="W71" s="388"/>
      <c r="X71" s="388"/>
    </row>
    <row r="72" spans="1:24" ht="12.75" x14ac:dyDescent="0.2">
      <c r="A72" s="429">
        <v>59</v>
      </c>
      <c r="B72" s="434" t="s">
        <v>109</v>
      </c>
      <c r="C72" s="430" t="s">
        <v>3253</v>
      </c>
      <c r="D72" s="435" t="s">
        <v>1023</v>
      </c>
      <c r="E72" s="292" t="s">
        <v>1389</v>
      </c>
      <c r="F72" s="434" t="s">
        <v>1271</v>
      </c>
      <c r="G72" s="434" t="s">
        <v>949</v>
      </c>
      <c r="H72" s="434" t="s">
        <v>1176</v>
      </c>
      <c r="I72" s="447">
        <v>0.75</v>
      </c>
      <c r="J72" s="436">
        <v>0.25</v>
      </c>
      <c r="K72" s="434" t="s">
        <v>3195</v>
      </c>
      <c r="L72" s="434" t="s">
        <v>1389</v>
      </c>
      <c r="M72" s="437">
        <v>21</v>
      </c>
      <c r="N72" s="438">
        <v>5355</v>
      </c>
      <c r="O72" s="439">
        <v>90</v>
      </c>
      <c r="P72" s="440">
        <v>110</v>
      </c>
      <c r="Q72" s="441">
        <v>80</v>
      </c>
      <c r="R72" s="439">
        <v>100</v>
      </c>
      <c r="S72" s="440">
        <v>80</v>
      </c>
      <c r="T72" s="441">
        <v>95</v>
      </c>
      <c r="U72" s="442">
        <f t="shared" si="0"/>
        <v>555</v>
      </c>
      <c r="V72" s="443">
        <f t="shared" si="1"/>
        <v>92.5</v>
      </c>
      <c r="W72" s="388"/>
      <c r="X72" s="388"/>
    </row>
    <row r="73" spans="1:24" ht="12.75" x14ac:dyDescent="0.2">
      <c r="A73" s="429">
        <v>60</v>
      </c>
      <c r="B73" s="434" t="s">
        <v>110</v>
      </c>
      <c r="C73" s="430" t="s">
        <v>3254</v>
      </c>
      <c r="D73" s="435" t="s">
        <v>1033</v>
      </c>
      <c r="E73" s="292" t="s">
        <v>1389</v>
      </c>
      <c r="F73" s="434" t="s">
        <v>1175</v>
      </c>
      <c r="G73" s="434" t="s">
        <v>1167</v>
      </c>
      <c r="H73" s="434" t="s">
        <v>1231</v>
      </c>
      <c r="I73" s="436">
        <v>0.5</v>
      </c>
      <c r="J73" s="447">
        <v>0.5</v>
      </c>
      <c r="K73" s="434" t="s">
        <v>3181</v>
      </c>
      <c r="L73" s="434" t="s">
        <v>1389</v>
      </c>
      <c r="M73" s="437">
        <v>21</v>
      </c>
      <c r="N73" s="438">
        <v>5355</v>
      </c>
      <c r="O73" s="439">
        <v>40</v>
      </c>
      <c r="P73" s="440">
        <v>50</v>
      </c>
      <c r="Q73" s="441">
        <v>40</v>
      </c>
      <c r="R73" s="439">
        <v>40</v>
      </c>
      <c r="S73" s="440">
        <v>40</v>
      </c>
      <c r="T73" s="441">
        <v>90</v>
      </c>
      <c r="U73" s="442">
        <f t="shared" si="0"/>
        <v>300</v>
      </c>
      <c r="V73" s="443">
        <f t="shared" si="1"/>
        <v>50</v>
      </c>
      <c r="W73" s="388"/>
      <c r="X73" s="388"/>
    </row>
    <row r="74" spans="1:24" ht="12.75" x14ac:dyDescent="0.2">
      <c r="A74" s="429">
        <v>61</v>
      </c>
      <c r="B74" s="434" t="s">
        <v>111</v>
      </c>
      <c r="C74" s="430" t="s">
        <v>3255</v>
      </c>
      <c r="D74" s="435" t="s">
        <v>1033</v>
      </c>
      <c r="E74" s="292" t="s">
        <v>1389</v>
      </c>
      <c r="F74" s="434" t="s">
        <v>1175</v>
      </c>
      <c r="G74" s="434" t="s">
        <v>1167</v>
      </c>
      <c r="H74" s="434" t="s">
        <v>1231</v>
      </c>
      <c r="I74" s="436">
        <v>0.5</v>
      </c>
      <c r="J74" s="447">
        <v>0.5</v>
      </c>
      <c r="K74" s="434" t="s">
        <v>3181</v>
      </c>
      <c r="L74" s="434" t="s">
        <v>1389</v>
      </c>
      <c r="M74" s="437">
        <v>21</v>
      </c>
      <c r="N74" s="438">
        <v>5355</v>
      </c>
      <c r="O74" s="439">
        <v>65</v>
      </c>
      <c r="P74" s="440">
        <v>65</v>
      </c>
      <c r="Q74" s="441">
        <v>65</v>
      </c>
      <c r="R74" s="439">
        <v>50</v>
      </c>
      <c r="S74" s="440">
        <v>50</v>
      </c>
      <c r="T74" s="441">
        <v>90</v>
      </c>
      <c r="U74" s="442">
        <f t="shared" si="0"/>
        <v>385</v>
      </c>
      <c r="V74" s="443">
        <f t="shared" si="1"/>
        <v>64.166666666666671</v>
      </c>
      <c r="W74" s="388"/>
      <c r="X74" s="388"/>
    </row>
    <row r="75" spans="1:24" ht="12.75" x14ac:dyDescent="0.2">
      <c r="A75" s="429">
        <v>62</v>
      </c>
      <c r="B75" s="434" t="s">
        <v>112</v>
      </c>
      <c r="C75" s="430" t="s">
        <v>3256</v>
      </c>
      <c r="D75" s="435" t="s">
        <v>1033</v>
      </c>
      <c r="E75" s="435" t="s">
        <v>1022</v>
      </c>
      <c r="F75" s="434" t="s">
        <v>1175</v>
      </c>
      <c r="G75" s="434" t="s">
        <v>1167</v>
      </c>
      <c r="H75" s="434" t="s">
        <v>1231</v>
      </c>
      <c r="I75" s="436">
        <v>0.5</v>
      </c>
      <c r="J75" s="447">
        <v>0.5</v>
      </c>
      <c r="K75" s="434" t="s">
        <v>3181</v>
      </c>
      <c r="L75" s="434" t="s">
        <v>1389</v>
      </c>
      <c r="M75" s="437">
        <v>21</v>
      </c>
      <c r="N75" s="438">
        <v>5355</v>
      </c>
      <c r="O75" s="439">
        <v>90</v>
      </c>
      <c r="P75" s="440">
        <v>95</v>
      </c>
      <c r="Q75" s="441">
        <v>95</v>
      </c>
      <c r="R75" s="439">
        <v>70</v>
      </c>
      <c r="S75" s="440">
        <v>90</v>
      </c>
      <c r="T75" s="441">
        <v>70</v>
      </c>
      <c r="U75" s="442">
        <f t="shared" si="0"/>
        <v>510</v>
      </c>
      <c r="V75" s="443">
        <f t="shared" si="1"/>
        <v>85</v>
      </c>
      <c r="W75" s="388"/>
      <c r="X75" s="388"/>
    </row>
    <row r="76" spans="1:24" ht="12.75" x14ac:dyDescent="0.2">
      <c r="A76" s="429">
        <v>63</v>
      </c>
      <c r="B76" s="434" t="s">
        <v>113</v>
      </c>
      <c r="C76" s="430" t="s">
        <v>3257</v>
      </c>
      <c r="D76" s="435" t="s">
        <v>933</v>
      </c>
      <c r="E76" s="292" t="s">
        <v>1389</v>
      </c>
      <c r="F76" s="434" t="s">
        <v>945</v>
      </c>
      <c r="G76" s="434" t="s">
        <v>1246</v>
      </c>
      <c r="H76" s="434" t="s">
        <v>1244</v>
      </c>
      <c r="I76" s="447">
        <v>0.75</v>
      </c>
      <c r="J76" s="436">
        <v>0.25</v>
      </c>
      <c r="K76" s="434" t="s">
        <v>3258</v>
      </c>
      <c r="L76" s="434" t="s">
        <v>1389</v>
      </c>
      <c r="M76" s="437">
        <v>21</v>
      </c>
      <c r="N76" s="438">
        <v>5355</v>
      </c>
      <c r="O76" s="439">
        <v>25</v>
      </c>
      <c r="P76" s="440">
        <v>20</v>
      </c>
      <c r="Q76" s="441">
        <v>15</v>
      </c>
      <c r="R76" s="439">
        <v>105</v>
      </c>
      <c r="S76" s="440">
        <v>55</v>
      </c>
      <c r="T76" s="441">
        <v>90</v>
      </c>
      <c r="U76" s="442">
        <f t="shared" si="0"/>
        <v>310</v>
      </c>
      <c r="V76" s="443">
        <f t="shared" si="1"/>
        <v>51.666666666666664</v>
      </c>
      <c r="W76" s="388"/>
      <c r="X76" s="388"/>
    </row>
    <row r="77" spans="1:24" ht="12.75" x14ac:dyDescent="0.2">
      <c r="A77" s="429">
        <v>64</v>
      </c>
      <c r="B77" s="434" t="s">
        <v>114</v>
      </c>
      <c r="C77" s="430" t="s">
        <v>3259</v>
      </c>
      <c r="D77" s="435" t="s">
        <v>933</v>
      </c>
      <c r="E77" s="292" t="s">
        <v>1389</v>
      </c>
      <c r="F77" s="434" t="s">
        <v>945</v>
      </c>
      <c r="G77" s="434" t="s">
        <v>1246</v>
      </c>
      <c r="H77" s="434" t="s">
        <v>1244</v>
      </c>
      <c r="I77" s="447">
        <v>0.75</v>
      </c>
      <c r="J77" s="436">
        <v>0.25</v>
      </c>
      <c r="K77" s="434" t="s">
        <v>3258</v>
      </c>
      <c r="L77" s="434" t="s">
        <v>1389</v>
      </c>
      <c r="M77" s="437">
        <v>21</v>
      </c>
      <c r="N77" s="438">
        <v>5355</v>
      </c>
      <c r="O77" s="439">
        <v>40</v>
      </c>
      <c r="P77" s="440">
        <v>35</v>
      </c>
      <c r="Q77" s="441">
        <v>30</v>
      </c>
      <c r="R77" s="439">
        <v>120</v>
      </c>
      <c r="S77" s="440">
        <v>70</v>
      </c>
      <c r="T77" s="441">
        <v>105</v>
      </c>
      <c r="U77" s="442">
        <f t="shared" si="0"/>
        <v>400</v>
      </c>
      <c r="V77" s="443">
        <f t="shared" si="1"/>
        <v>66.666666666666671</v>
      </c>
      <c r="W77" s="388"/>
      <c r="X77" s="388"/>
    </row>
    <row r="78" spans="1:24" ht="12.75" x14ac:dyDescent="0.2">
      <c r="A78" s="444">
        <v>65.099999999999994</v>
      </c>
      <c r="B78" s="434" t="s">
        <v>115</v>
      </c>
      <c r="C78" s="430" t="s">
        <v>3260</v>
      </c>
      <c r="D78" s="435" t="s">
        <v>933</v>
      </c>
      <c r="E78" s="292" t="s">
        <v>1389</v>
      </c>
      <c r="F78" s="434" t="s">
        <v>945</v>
      </c>
      <c r="G78" s="434" t="s">
        <v>1246</v>
      </c>
      <c r="H78" s="434" t="s">
        <v>1244</v>
      </c>
      <c r="I78" s="447">
        <v>0.75</v>
      </c>
      <c r="J78" s="436">
        <v>0.25</v>
      </c>
      <c r="K78" s="434" t="s">
        <v>3258</v>
      </c>
      <c r="L78" s="434" t="s">
        <v>1389</v>
      </c>
      <c r="M78" s="437">
        <v>21</v>
      </c>
      <c r="N78" s="438">
        <v>5355</v>
      </c>
      <c r="O78" s="439">
        <v>55</v>
      </c>
      <c r="P78" s="440">
        <v>50</v>
      </c>
      <c r="Q78" s="441">
        <v>45</v>
      </c>
      <c r="R78" s="439">
        <v>135</v>
      </c>
      <c r="S78" s="440">
        <v>95</v>
      </c>
      <c r="T78" s="441">
        <v>120</v>
      </c>
      <c r="U78" s="442">
        <f t="shared" si="0"/>
        <v>500</v>
      </c>
      <c r="V78" s="443">
        <f t="shared" si="1"/>
        <v>83.333333333333329</v>
      </c>
      <c r="W78" s="388"/>
      <c r="X78" s="388"/>
    </row>
    <row r="79" spans="1:24" ht="12.75" x14ac:dyDescent="0.2">
      <c r="A79" s="444">
        <v>65.2</v>
      </c>
      <c r="B79" s="445" t="s">
        <v>3261</v>
      </c>
      <c r="C79" s="430"/>
      <c r="D79" s="446" t="s">
        <v>933</v>
      </c>
      <c r="E79" s="292" t="s">
        <v>1389</v>
      </c>
      <c r="F79" s="445" t="s">
        <v>945</v>
      </c>
      <c r="G79" s="445" t="s">
        <v>1246</v>
      </c>
      <c r="H79" s="445" t="s">
        <v>1244</v>
      </c>
      <c r="I79" s="447">
        <v>0.75</v>
      </c>
      <c r="J79" s="447">
        <v>0.25</v>
      </c>
      <c r="K79" s="445" t="s">
        <v>3258</v>
      </c>
      <c r="L79" s="292" t="s">
        <v>1389</v>
      </c>
      <c r="M79" s="451">
        <v>21</v>
      </c>
      <c r="N79" s="442">
        <v>5355</v>
      </c>
      <c r="O79" s="448">
        <v>55</v>
      </c>
      <c r="P79" s="449">
        <v>50</v>
      </c>
      <c r="Q79" s="450">
        <v>65</v>
      </c>
      <c r="R79" s="448">
        <v>175</v>
      </c>
      <c r="S79" s="449">
        <v>105</v>
      </c>
      <c r="T79" s="450">
        <v>150</v>
      </c>
      <c r="U79" s="442">
        <f t="shared" si="0"/>
        <v>600</v>
      </c>
      <c r="V79" s="443">
        <f t="shared" si="1"/>
        <v>100</v>
      </c>
      <c r="W79" s="388"/>
      <c r="X79" s="388"/>
    </row>
    <row r="80" spans="1:24" ht="12.75" x14ac:dyDescent="0.2">
      <c r="A80" s="429">
        <v>66</v>
      </c>
      <c r="B80" s="434" t="s">
        <v>116</v>
      </c>
      <c r="C80" s="430" t="s">
        <v>3262</v>
      </c>
      <c r="D80" s="435" t="s">
        <v>1022</v>
      </c>
      <c r="E80" s="292" t="s">
        <v>1389</v>
      </c>
      <c r="F80" s="434" t="s">
        <v>1053</v>
      </c>
      <c r="G80" s="434" t="s">
        <v>3263</v>
      </c>
      <c r="H80" s="434" t="s">
        <v>887</v>
      </c>
      <c r="I80" s="447">
        <v>0.75</v>
      </c>
      <c r="J80" s="436">
        <v>0.25</v>
      </c>
      <c r="K80" s="434" t="s">
        <v>3258</v>
      </c>
      <c r="L80" s="434" t="s">
        <v>1389</v>
      </c>
      <c r="M80" s="437">
        <v>21</v>
      </c>
      <c r="N80" s="438">
        <v>5355</v>
      </c>
      <c r="O80" s="439">
        <v>70</v>
      </c>
      <c r="P80" s="440">
        <v>80</v>
      </c>
      <c r="Q80" s="441">
        <v>50</v>
      </c>
      <c r="R80" s="439">
        <v>35</v>
      </c>
      <c r="S80" s="440">
        <v>35</v>
      </c>
      <c r="T80" s="441">
        <v>35</v>
      </c>
      <c r="U80" s="442">
        <f t="shared" si="0"/>
        <v>305</v>
      </c>
      <c r="V80" s="443">
        <f t="shared" si="1"/>
        <v>50.833333333333336</v>
      </c>
      <c r="W80" s="388"/>
      <c r="X80" s="388"/>
    </row>
    <row r="81" spans="1:24" ht="12.75" x14ac:dyDescent="0.2">
      <c r="A81" s="429">
        <v>67</v>
      </c>
      <c r="B81" s="434" t="s">
        <v>117</v>
      </c>
      <c r="C81" s="430" t="s">
        <v>3264</v>
      </c>
      <c r="D81" s="435" t="s">
        <v>1022</v>
      </c>
      <c r="E81" s="292" t="s">
        <v>1389</v>
      </c>
      <c r="F81" s="434" t="s">
        <v>1053</v>
      </c>
      <c r="G81" s="434" t="s">
        <v>3263</v>
      </c>
      <c r="H81" s="434" t="s">
        <v>887</v>
      </c>
      <c r="I81" s="447">
        <v>0.75</v>
      </c>
      <c r="J81" s="436">
        <v>0.25</v>
      </c>
      <c r="K81" s="434" t="s">
        <v>3258</v>
      </c>
      <c r="L81" s="434" t="s">
        <v>1389</v>
      </c>
      <c r="M81" s="437">
        <v>21</v>
      </c>
      <c r="N81" s="438">
        <v>5355</v>
      </c>
      <c r="O81" s="439">
        <v>80</v>
      </c>
      <c r="P81" s="440">
        <v>100</v>
      </c>
      <c r="Q81" s="441">
        <v>70</v>
      </c>
      <c r="R81" s="439">
        <v>50</v>
      </c>
      <c r="S81" s="440">
        <v>60</v>
      </c>
      <c r="T81" s="441">
        <v>45</v>
      </c>
      <c r="U81" s="442">
        <f t="shared" si="0"/>
        <v>405</v>
      </c>
      <c r="V81" s="443">
        <f t="shared" si="1"/>
        <v>67.5</v>
      </c>
      <c r="W81" s="388"/>
      <c r="X81" s="388"/>
    </row>
    <row r="82" spans="1:24" ht="12.75" x14ac:dyDescent="0.2">
      <c r="A82" s="429">
        <v>68</v>
      </c>
      <c r="B82" s="434" t="s">
        <v>118</v>
      </c>
      <c r="C82" s="430" t="s">
        <v>3265</v>
      </c>
      <c r="D82" s="435" t="s">
        <v>1022</v>
      </c>
      <c r="E82" s="292" t="s">
        <v>1389</v>
      </c>
      <c r="F82" s="434" t="s">
        <v>1053</v>
      </c>
      <c r="G82" s="434" t="s">
        <v>3263</v>
      </c>
      <c r="H82" s="434" t="s">
        <v>887</v>
      </c>
      <c r="I82" s="447">
        <v>0.75</v>
      </c>
      <c r="J82" s="436">
        <v>0.25</v>
      </c>
      <c r="K82" s="434" t="s">
        <v>3258</v>
      </c>
      <c r="L82" s="434" t="s">
        <v>1389</v>
      </c>
      <c r="M82" s="437">
        <v>21</v>
      </c>
      <c r="N82" s="438">
        <v>5355</v>
      </c>
      <c r="O82" s="439">
        <v>90</v>
      </c>
      <c r="P82" s="440">
        <v>130</v>
      </c>
      <c r="Q82" s="441">
        <v>80</v>
      </c>
      <c r="R82" s="439">
        <v>65</v>
      </c>
      <c r="S82" s="440">
        <v>85</v>
      </c>
      <c r="T82" s="441">
        <v>55</v>
      </c>
      <c r="U82" s="442">
        <f t="shared" si="0"/>
        <v>505</v>
      </c>
      <c r="V82" s="443">
        <f t="shared" si="1"/>
        <v>84.166666666666671</v>
      </c>
      <c r="W82" s="388"/>
      <c r="X82" s="388"/>
    </row>
    <row r="83" spans="1:24" ht="12.75" x14ac:dyDescent="0.2">
      <c r="A83" s="429">
        <v>69</v>
      </c>
      <c r="B83" s="434" t="s">
        <v>119</v>
      </c>
      <c r="C83" s="430" t="s">
        <v>3266</v>
      </c>
      <c r="D83" s="435" t="s">
        <v>1026</v>
      </c>
      <c r="E83" s="435" t="s">
        <v>1030</v>
      </c>
      <c r="F83" s="434" t="s">
        <v>1218</v>
      </c>
      <c r="G83" s="292" t="s">
        <v>1389</v>
      </c>
      <c r="H83" s="434" t="s">
        <v>1243</v>
      </c>
      <c r="I83" s="436">
        <v>0.5</v>
      </c>
      <c r="J83" s="447">
        <v>0.5</v>
      </c>
      <c r="K83" s="434" t="s">
        <v>1026</v>
      </c>
      <c r="L83" s="434" t="s">
        <v>1389</v>
      </c>
      <c r="M83" s="437">
        <v>21</v>
      </c>
      <c r="N83" s="438">
        <v>5355</v>
      </c>
      <c r="O83" s="439">
        <v>50</v>
      </c>
      <c r="P83" s="440">
        <v>75</v>
      </c>
      <c r="Q83" s="441">
        <v>35</v>
      </c>
      <c r="R83" s="439">
        <v>70</v>
      </c>
      <c r="S83" s="440">
        <v>30</v>
      </c>
      <c r="T83" s="441">
        <v>40</v>
      </c>
      <c r="U83" s="442">
        <f t="shared" si="0"/>
        <v>300</v>
      </c>
      <c r="V83" s="443">
        <f t="shared" si="1"/>
        <v>50</v>
      </c>
      <c r="W83" s="388"/>
      <c r="X83" s="388"/>
    </row>
    <row r="84" spans="1:24" ht="12.75" x14ac:dyDescent="0.2">
      <c r="A84" s="429">
        <v>70</v>
      </c>
      <c r="B84" s="434" t="s">
        <v>120</v>
      </c>
      <c r="C84" s="430" t="s">
        <v>3267</v>
      </c>
      <c r="D84" s="435" t="s">
        <v>1026</v>
      </c>
      <c r="E84" s="435" t="s">
        <v>1030</v>
      </c>
      <c r="F84" s="434" t="s">
        <v>1218</v>
      </c>
      <c r="G84" s="292" t="s">
        <v>1389</v>
      </c>
      <c r="H84" s="434" t="s">
        <v>1243</v>
      </c>
      <c r="I84" s="436">
        <v>0.5</v>
      </c>
      <c r="J84" s="447">
        <v>0.5</v>
      </c>
      <c r="K84" s="434" t="s">
        <v>1026</v>
      </c>
      <c r="L84" s="434" t="s">
        <v>1389</v>
      </c>
      <c r="M84" s="437">
        <v>21</v>
      </c>
      <c r="N84" s="438">
        <v>5355</v>
      </c>
      <c r="O84" s="439">
        <v>65</v>
      </c>
      <c r="P84" s="440">
        <v>90</v>
      </c>
      <c r="Q84" s="441">
        <v>50</v>
      </c>
      <c r="R84" s="439">
        <v>85</v>
      </c>
      <c r="S84" s="440">
        <v>45</v>
      </c>
      <c r="T84" s="441">
        <v>55</v>
      </c>
      <c r="U84" s="442">
        <f t="shared" si="0"/>
        <v>390</v>
      </c>
      <c r="V84" s="443">
        <f t="shared" si="1"/>
        <v>65</v>
      </c>
      <c r="W84" s="388"/>
      <c r="X84" s="388"/>
    </row>
    <row r="85" spans="1:24" ht="12.75" x14ac:dyDescent="0.2">
      <c r="A85" s="429">
        <v>71</v>
      </c>
      <c r="B85" s="434" t="s">
        <v>121</v>
      </c>
      <c r="C85" s="430" t="s">
        <v>3268</v>
      </c>
      <c r="D85" s="435" t="s">
        <v>1026</v>
      </c>
      <c r="E85" s="435" t="s">
        <v>1030</v>
      </c>
      <c r="F85" s="434" t="s">
        <v>1218</v>
      </c>
      <c r="G85" s="292" t="s">
        <v>1389</v>
      </c>
      <c r="H85" s="434" t="s">
        <v>1243</v>
      </c>
      <c r="I85" s="436">
        <v>0.5</v>
      </c>
      <c r="J85" s="447">
        <v>0.5</v>
      </c>
      <c r="K85" s="434" t="s">
        <v>1026</v>
      </c>
      <c r="L85" s="434" t="s">
        <v>1389</v>
      </c>
      <c r="M85" s="437">
        <v>21</v>
      </c>
      <c r="N85" s="438">
        <v>5355</v>
      </c>
      <c r="O85" s="439">
        <v>80</v>
      </c>
      <c r="P85" s="440">
        <v>105</v>
      </c>
      <c r="Q85" s="441">
        <v>65</v>
      </c>
      <c r="R85" s="439">
        <v>100</v>
      </c>
      <c r="S85" s="440">
        <v>70</v>
      </c>
      <c r="T85" s="441">
        <v>70</v>
      </c>
      <c r="U85" s="442">
        <f t="shared" si="0"/>
        <v>490</v>
      </c>
      <c r="V85" s="443">
        <f t="shared" si="1"/>
        <v>81.666666666666671</v>
      </c>
      <c r="W85" s="388"/>
      <c r="X85" s="388"/>
    </row>
    <row r="86" spans="1:24" ht="12.75" x14ac:dyDescent="0.2">
      <c r="A86" s="429">
        <v>72</v>
      </c>
      <c r="B86" s="434" t="s">
        <v>122</v>
      </c>
      <c r="C86" s="430" t="s">
        <v>3269</v>
      </c>
      <c r="D86" s="435" t="s">
        <v>1033</v>
      </c>
      <c r="E86" s="435" t="s">
        <v>1030</v>
      </c>
      <c r="F86" s="434" t="s">
        <v>880</v>
      </c>
      <c r="G86" s="434" t="s">
        <v>1475</v>
      </c>
      <c r="H86" s="434" t="s">
        <v>1252</v>
      </c>
      <c r="I86" s="436">
        <v>0.5</v>
      </c>
      <c r="J86" s="447">
        <v>0.5</v>
      </c>
      <c r="K86" s="434" t="s">
        <v>3270</v>
      </c>
      <c r="L86" s="434" t="s">
        <v>1389</v>
      </c>
      <c r="M86" s="437">
        <v>21</v>
      </c>
      <c r="N86" s="438">
        <v>5355</v>
      </c>
      <c r="O86" s="439">
        <v>40</v>
      </c>
      <c r="P86" s="440">
        <v>40</v>
      </c>
      <c r="Q86" s="441">
        <v>35</v>
      </c>
      <c r="R86" s="439">
        <v>50</v>
      </c>
      <c r="S86" s="440">
        <v>100</v>
      </c>
      <c r="T86" s="441">
        <v>70</v>
      </c>
      <c r="U86" s="442">
        <f t="shared" si="0"/>
        <v>335</v>
      </c>
      <c r="V86" s="443">
        <f t="shared" si="1"/>
        <v>55.833333333333336</v>
      </c>
      <c r="W86" s="388"/>
      <c r="X86" s="388"/>
    </row>
    <row r="87" spans="1:24" ht="12.75" x14ac:dyDescent="0.2">
      <c r="A87" s="429">
        <v>73</v>
      </c>
      <c r="B87" s="434" t="s">
        <v>123</v>
      </c>
      <c r="C87" s="430" t="s">
        <v>3271</v>
      </c>
      <c r="D87" s="435" t="s">
        <v>1033</v>
      </c>
      <c r="E87" s="435" t="s">
        <v>1030</v>
      </c>
      <c r="F87" s="434" t="s">
        <v>880</v>
      </c>
      <c r="G87" s="434" t="s">
        <v>1475</v>
      </c>
      <c r="H87" s="434" t="s">
        <v>1252</v>
      </c>
      <c r="I87" s="436">
        <v>0.5</v>
      </c>
      <c r="J87" s="447">
        <v>0.5</v>
      </c>
      <c r="K87" s="434" t="s">
        <v>3270</v>
      </c>
      <c r="L87" s="434" t="s">
        <v>1389</v>
      </c>
      <c r="M87" s="437">
        <v>21</v>
      </c>
      <c r="N87" s="438">
        <v>5355</v>
      </c>
      <c r="O87" s="439">
        <v>80</v>
      </c>
      <c r="P87" s="440">
        <v>70</v>
      </c>
      <c r="Q87" s="441">
        <v>65</v>
      </c>
      <c r="R87" s="439">
        <v>80</v>
      </c>
      <c r="S87" s="440">
        <v>120</v>
      </c>
      <c r="T87" s="441">
        <v>100</v>
      </c>
      <c r="U87" s="442">
        <f t="shared" si="0"/>
        <v>515</v>
      </c>
      <c r="V87" s="443">
        <f t="shared" si="1"/>
        <v>85.833333333333329</v>
      </c>
      <c r="W87" s="388"/>
      <c r="X87" s="388"/>
    </row>
    <row r="88" spans="1:24" ht="12.75" x14ac:dyDescent="0.2">
      <c r="A88" s="429">
        <v>74</v>
      </c>
      <c r="B88" s="434" t="s">
        <v>124</v>
      </c>
      <c r="C88" s="430" t="s">
        <v>3272</v>
      </c>
      <c r="D88" s="435" t="s">
        <v>1031</v>
      </c>
      <c r="E88" s="435" t="s">
        <v>1027</v>
      </c>
      <c r="F88" s="434" t="s">
        <v>28</v>
      </c>
      <c r="G88" s="434" t="s">
        <v>1233</v>
      </c>
      <c r="H88" s="434" t="s">
        <v>1107</v>
      </c>
      <c r="I88" s="436">
        <v>0.5</v>
      </c>
      <c r="J88" s="447">
        <v>0.5</v>
      </c>
      <c r="K88" s="434" t="s">
        <v>3273</v>
      </c>
      <c r="L88" s="434" t="s">
        <v>1389</v>
      </c>
      <c r="M88" s="437">
        <v>16</v>
      </c>
      <c r="N88" s="438">
        <v>4080</v>
      </c>
      <c r="O88" s="439">
        <v>40</v>
      </c>
      <c r="P88" s="440">
        <v>80</v>
      </c>
      <c r="Q88" s="441">
        <v>100</v>
      </c>
      <c r="R88" s="439">
        <v>30</v>
      </c>
      <c r="S88" s="440">
        <v>30</v>
      </c>
      <c r="T88" s="441">
        <v>20</v>
      </c>
      <c r="U88" s="442">
        <f t="shared" si="0"/>
        <v>300</v>
      </c>
      <c r="V88" s="443">
        <f t="shared" si="1"/>
        <v>50</v>
      </c>
      <c r="W88" s="388"/>
      <c r="X88" s="388"/>
    </row>
    <row r="89" spans="1:24" ht="12.75" x14ac:dyDescent="0.2">
      <c r="A89" s="444">
        <v>74</v>
      </c>
      <c r="B89" s="445" t="s">
        <v>3274</v>
      </c>
      <c r="C89" s="430"/>
      <c r="D89" s="446" t="s">
        <v>1031</v>
      </c>
      <c r="E89" s="446" t="s">
        <v>1020</v>
      </c>
      <c r="F89" s="445" t="s">
        <v>1482</v>
      </c>
      <c r="G89" s="445" t="s">
        <v>1233</v>
      </c>
      <c r="H89" s="445" t="s">
        <v>1312</v>
      </c>
      <c r="I89" s="447">
        <v>0.5</v>
      </c>
      <c r="J89" s="447">
        <v>0.5</v>
      </c>
      <c r="K89" s="445" t="s">
        <v>3273</v>
      </c>
      <c r="L89" s="292" t="s">
        <v>1389</v>
      </c>
      <c r="M89" s="451">
        <v>16</v>
      </c>
      <c r="N89" s="442">
        <v>4080</v>
      </c>
      <c r="O89" s="448">
        <v>40</v>
      </c>
      <c r="P89" s="449">
        <v>80</v>
      </c>
      <c r="Q89" s="450">
        <v>100</v>
      </c>
      <c r="R89" s="448">
        <v>30</v>
      </c>
      <c r="S89" s="449">
        <v>30</v>
      </c>
      <c r="T89" s="450">
        <v>20</v>
      </c>
      <c r="U89" s="442">
        <f t="shared" si="0"/>
        <v>300</v>
      </c>
      <c r="V89" s="443">
        <f t="shared" si="1"/>
        <v>50</v>
      </c>
      <c r="W89" s="388"/>
      <c r="X89" s="388"/>
    </row>
    <row r="90" spans="1:24" ht="12.75" x14ac:dyDescent="0.2">
      <c r="A90" s="429">
        <v>75</v>
      </c>
      <c r="B90" s="434" t="s">
        <v>125</v>
      </c>
      <c r="C90" s="430" t="s">
        <v>3275</v>
      </c>
      <c r="D90" s="435" t="s">
        <v>1031</v>
      </c>
      <c r="E90" s="435" t="s">
        <v>1027</v>
      </c>
      <c r="F90" s="434" t="s">
        <v>28</v>
      </c>
      <c r="G90" s="434" t="s">
        <v>1233</v>
      </c>
      <c r="H90" s="434" t="s">
        <v>1107</v>
      </c>
      <c r="I90" s="436">
        <v>0.5</v>
      </c>
      <c r="J90" s="447">
        <v>0.5</v>
      </c>
      <c r="K90" s="434" t="s">
        <v>3273</v>
      </c>
      <c r="L90" s="434" t="s">
        <v>1389</v>
      </c>
      <c r="M90" s="437">
        <v>16</v>
      </c>
      <c r="N90" s="438">
        <v>4080</v>
      </c>
      <c r="O90" s="439">
        <v>55</v>
      </c>
      <c r="P90" s="440">
        <v>95</v>
      </c>
      <c r="Q90" s="441">
        <v>115</v>
      </c>
      <c r="R90" s="439">
        <v>45</v>
      </c>
      <c r="S90" s="440">
        <v>45</v>
      </c>
      <c r="T90" s="441">
        <v>35</v>
      </c>
      <c r="U90" s="442">
        <f t="shared" si="0"/>
        <v>390</v>
      </c>
      <c r="V90" s="443">
        <f t="shared" si="1"/>
        <v>65</v>
      </c>
      <c r="W90" s="388"/>
      <c r="X90" s="388"/>
    </row>
    <row r="91" spans="1:24" ht="12.75" x14ac:dyDescent="0.2">
      <c r="A91" s="444">
        <v>75</v>
      </c>
      <c r="B91" s="445" t="s">
        <v>3276</v>
      </c>
      <c r="C91" s="430"/>
      <c r="D91" s="446" t="s">
        <v>1031</v>
      </c>
      <c r="E91" s="446" t="s">
        <v>1020</v>
      </c>
      <c r="F91" s="445" t="s">
        <v>1482</v>
      </c>
      <c r="G91" s="445" t="s">
        <v>1233</v>
      </c>
      <c r="H91" s="445" t="s">
        <v>1312</v>
      </c>
      <c r="I91" s="447">
        <v>0.5</v>
      </c>
      <c r="J91" s="447">
        <v>0.5</v>
      </c>
      <c r="K91" s="445" t="s">
        <v>3273</v>
      </c>
      <c r="L91" s="292" t="s">
        <v>1389</v>
      </c>
      <c r="M91" s="451">
        <v>16</v>
      </c>
      <c r="N91" s="442">
        <v>4080</v>
      </c>
      <c r="O91" s="448">
        <v>55</v>
      </c>
      <c r="P91" s="449">
        <v>95</v>
      </c>
      <c r="Q91" s="450">
        <v>115</v>
      </c>
      <c r="R91" s="448">
        <v>45</v>
      </c>
      <c r="S91" s="449">
        <v>45</v>
      </c>
      <c r="T91" s="450">
        <v>35</v>
      </c>
      <c r="U91" s="442">
        <f t="shared" si="0"/>
        <v>390</v>
      </c>
      <c r="V91" s="443">
        <f t="shared" si="1"/>
        <v>65</v>
      </c>
      <c r="W91" s="388"/>
      <c r="X91" s="388"/>
    </row>
    <row r="92" spans="1:24" ht="12.75" x14ac:dyDescent="0.2">
      <c r="A92" s="429">
        <v>76</v>
      </c>
      <c r="B92" s="434" t="s">
        <v>126</v>
      </c>
      <c r="C92" s="430" t="s">
        <v>3277</v>
      </c>
      <c r="D92" s="435" t="s">
        <v>1031</v>
      </c>
      <c r="E92" s="435" t="s">
        <v>1027</v>
      </c>
      <c r="F92" s="434" t="s">
        <v>28</v>
      </c>
      <c r="G92" s="434" t="s">
        <v>1233</v>
      </c>
      <c r="H92" s="434" t="s">
        <v>1107</v>
      </c>
      <c r="I92" s="436">
        <v>0.5</v>
      </c>
      <c r="J92" s="447">
        <v>0.5</v>
      </c>
      <c r="K92" s="434" t="s">
        <v>3273</v>
      </c>
      <c r="L92" s="434" t="s">
        <v>1389</v>
      </c>
      <c r="M92" s="437">
        <v>16</v>
      </c>
      <c r="N92" s="438">
        <v>4080</v>
      </c>
      <c r="O92" s="439">
        <v>80</v>
      </c>
      <c r="P92" s="440">
        <v>120</v>
      </c>
      <c r="Q92" s="441">
        <v>130</v>
      </c>
      <c r="R92" s="439">
        <v>55</v>
      </c>
      <c r="S92" s="440">
        <v>65</v>
      </c>
      <c r="T92" s="441">
        <v>45</v>
      </c>
      <c r="U92" s="442">
        <f t="shared" si="0"/>
        <v>495</v>
      </c>
      <c r="V92" s="443">
        <f t="shared" si="1"/>
        <v>82.5</v>
      </c>
      <c r="W92" s="388"/>
      <c r="X92" s="388"/>
    </row>
    <row r="93" spans="1:24" ht="12.75" x14ac:dyDescent="0.2">
      <c r="A93" s="444">
        <v>76</v>
      </c>
      <c r="B93" s="445" t="s">
        <v>3278</v>
      </c>
      <c r="C93" s="430"/>
      <c r="D93" s="446" t="s">
        <v>1031</v>
      </c>
      <c r="E93" s="292" t="s">
        <v>1020</v>
      </c>
      <c r="F93" s="445" t="s">
        <v>1482</v>
      </c>
      <c r="G93" s="445" t="s">
        <v>1233</v>
      </c>
      <c r="H93" s="445" t="s">
        <v>1312</v>
      </c>
      <c r="I93" s="447">
        <v>0.5</v>
      </c>
      <c r="J93" s="447">
        <v>0.5</v>
      </c>
      <c r="K93" s="445" t="s">
        <v>3273</v>
      </c>
      <c r="L93" s="292" t="s">
        <v>1389</v>
      </c>
      <c r="M93" s="451">
        <v>16</v>
      </c>
      <c r="N93" s="442">
        <v>4080</v>
      </c>
      <c r="O93" s="448">
        <v>80</v>
      </c>
      <c r="P93" s="449">
        <v>120</v>
      </c>
      <c r="Q93" s="450">
        <v>130</v>
      </c>
      <c r="R93" s="448">
        <v>55</v>
      </c>
      <c r="S93" s="449">
        <v>65</v>
      </c>
      <c r="T93" s="450">
        <v>45</v>
      </c>
      <c r="U93" s="442">
        <f t="shared" si="0"/>
        <v>495</v>
      </c>
      <c r="V93" s="443">
        <f t="shared" si="1"/>
        <v>82.5</v>
      </c>
      <c r="W93" s="388"/>
      <c r="X93" s="388"/>
    </row>
    <row r="94" spans="1:24" ht="12.75" x14ac:dyDescent="0.2">
      <c r="A94" s="429">
        <v>77</v>
      </c>
      <c r="B94" s="434" t="s">
        <v>127</v>
      </c>
      <c r="C94" s="430" t="s">
        <v>3279</v>
      </c>
      <c r="D94" s="435" t="s">
        <v>1023</v>
      </c>
      <c r="E94" s="292" t="s">
        <v>1389</v>
      </c>
      <c r="F94" s="434" t="s">
        <v>1217</v>
      </c>
      <c r="G94" s="434" t="s">
        <v>949</v>
      </c>
      <c r="H94" s="434" t="s">
        <v>979</v>
      </c>
      <c r="I94" s="436">
        <v>0.5</v>
      </c>
      <c r="J94" s="447">
        <v>0.5</v>
      </c>
      <c r="K94" s="434" t="s">
        <v>3195</v>
      </c>
      <c r="L94" s="434" t="s">
        <v>1389</v>
      </c>
      <c r="M94" s="437">
        <v>21</v>
      </c>
      <c r="N94" s="438">
        <v>5355</v>
      </c>
      <c r="O94" s="439">
        <v>50</v>
      </c>
      <c r="P94" s="440">
        <v>85</v>
      </c>
      <c r="Q94" s="441">
        <v>55</v>
      </c>
      <c r="R94" s="439">
        <v>65</v>
      </c>
      <c r="S94" s="440">
        <v>65</v>
      </c>
      <c r="T94" s="441">
        <v>90</v>
      </c>
      <c r="U94" s="442">
        <f t="shared" si="0"/>
        <v>410</v>
      </c>
      <c r="V94" s="443">
        <f t="shared" si="1"/>
        <v>68.333333333333329</v>
      </c>
      <c r="W94" s="388"/>
      <c r="X94" s="388"/>
    </row>
    <row r="95" spans="1:24" ht="12.75" x14ac:dyDescent="0.2">
      <c r="A95" s="429">
        <v>78</v>
      </c>
      <c r="B95" s="434" t="s">
        <v>128</v>
      </c>
      <c r="C95" s="430" t="s">
        <v>3280</v>
      </c>
      <c r="D95" s="435" t="s">
        <v>1023</v>
      </c>
      <c r="E95" s="292" t="s">
        <v>1389</v>
      </c>
      <c r="F95" s="434" t="s">
        <v>1217</v>
      </c>
      <c r="G95" s="434" t="s">
        <v>949</v>
      </c>
      <c r="H95" s="434" t="s">
        <v>979</v>
      </c>
      <c r="I95" s="436">
        <v>0.5</v>
      </c>
      <c r="J95" s="447">
        <v>0.5</v>
      </c>
      <c r="K95" s="434" t="s">
        <v>3195</v>
      </c>
      <c r="L95" s="434" t="s">
        <v>1389</v>
      </c>
      <c r="M95" s="437">
        <v>21</v>
      </c>
      <c r="N95" s="438">
        <v>5355</v>
      </c>
      <c r="O95" s="439">
        <v>65</v>
      </c>
      <c r="P95" s="440">
        <v>100</v>
      </c>
      <c r="Q95" s="441">
        <v>70</v>
      </c>
      <c r="R95" s="439">
        <v>80</v>
      </c>
      <c r="S95" s="440">
        <v>80</v>
      </c>
      <c r="T95" s="441">
        <v>105</v>
      </c>
      <c r="U95" s="442">
        <f t="shared" si="0"/>
        <v>500</v>
      </c>
      <c r="V95" s="443">
        <f t="shared" si="1"/>
        <v>83.333333333333329</v>
      </c>
      <c r="W95" s="388"/>
      <c r="X95" s="388"/>
    </row>
    <row r="96" spans="1:24" ht="12.75" x14ac:dyDescent="0.2">
      <c r="A96" s="429">
        <v>79</v>
      </c>
      <c r="B96" s="434" t="s">
        <v>129</v>
      </c>
      <c r="C96" s="430" t="s">
        <v>3281</v>
      </c>
      <c r="D96" s="435" t="s">
        <v>1033</v>
      </c>
      <c r="E96" s="435" t="s">
        <v>933</v>
      </c>
      <c r="F96" s="434" t="s">
        <v>1232</v>
      </c>
      <c r="G96" s="434" t="s">
        <v>1247</v>
      </c>
      <c r="H96" s="434" t="s">
        <v>1220</v>
      </c>
      <c r="I96" s="436">
        <v>0.5</v>
      </c>
      <c r="J96" s="447">
        <v>0.5</v>
      </c>
      <c r="K96" s="434" t="s">
        <v>3174</v>
      </c>
      <c r="L96" s="434" t="s">
        <v>3181</v>
      </c>
      <c r="M96" s="437">
        <v>21</v>
      </c>
      <c r="N96" s="438">
        <v>5355</v>
      </c>
      <c r="O96" s="439">
        <v>90</v>
      </c>
      <c r="P96" s="440">
        <v>65</v>
      </c>
      <c r="Q96" s="441">
        <v>65</v>
      </c>
      <c r="R96" s="439">
        <v>40</v>
      </c>
      <c r="S96" s="440">
        <v>40</v>
      </c>
      <c r="T96" s="441">
        <v>15</v>
      </c>
      <c r="U96" s="442">
        <f t="shared" si="0"/>
        <v>315</v>
      </c>
      <c r="V96" s="443">
        <f t="shared" si="1"/>
        <v>52.5</v>
      </c>
      <c r="W96" s="388"/>
      <c r="X96" s="388"/>
    </row>
    <row r="97" spans="1:24" ht="12.75" x14ac:dyDescent="0.2">
      <c r="A97" s="429">
        <v>80</v>
      </c>
      <c r="B97" s="434" t="s">
        <v>130</v>
      </c>
      <c r="C97" s="430" t="s">
        <v>3282</v>
      </c>
      <c r="D97" s="435" t="s">
        <v>1033</v>
      </c>
      <c r="E97" s="435" t="s">
        <v>933</v>
      </c>
      <c r="F97" s="434" t="s">
        <v>1232</v>
      </c>
      <c r="G97" s="434" t="s">
        <v>1247</v>
      </c>
      <c r="H97" s="434" t="s">
        <v>1220</v>
      </c>
      <c r="I97" s="436">
        <v>0.5</v>
      </c>
      <c r="J97" s="447">
        <v>0.5</v>
      </c>
      <c r="K97" s="434" t="s">
        <v>3174</v>
      </c>
      <c r="L97" s="434" t="s">
        <v>3181</v>
      </c>
      <c r="M97" s="437">
        <v>21</v>
      </c>
      <c r="N97" s="438">
        <v>5355</v>
      </c>
      <c r="O97" s="439">
        <v>95</v>
      </c>
      <c r="P97" s="440">
        <v>75</v>
      </c>
      <c r="Q97" s="441">
        <v>110</v>
      </c>
      <c r="R97" s="439">
        <v>100</v>
      </c>
      <c r="S97" s="440">
        <v>80</v>
      </c>
      <c r="T97" s="441">
        <v>30</v>
      </c>
      <c r="U97" s="442">
        <f t="shared" si="0"/>
        <v>490</v>
      </c>
      <c r="V97" s="443">
        <f t="shared" si="1"/>
        <v>81.666666666666671</v>
      </c>
      <c r="W97" s="388"/>
      <c r="X97" s="388"/>
    </row>
    <row r="98" spans="1:24" ht="12.75" x14ac:dyDescent="0.2">
      <c r="A98" s="429">
        <v>81</v>
      </c>
      <c r="B98" s="434" t="s">
        <v>131</v>
      </c>
      <c r="C98" s="430" t="s">
        <v>3283</v>
      </c>
      <c r="D98" s="435" t="s">
        <v>1020</v>
      </c>
      <c r="E98" s="435" t="s">
        <v>1032</v>
      </c>
      <c r="F98" s="434" t="s">
        <v>1482</v>
      </c>
      <c r="G98" s="434" t="s">
        <v>1233</v>
      </c>
      <c r="H98" s="434" t="s">
        <v>1120</v>
      </c>
      <c r="I98" s="447">
        <v>0</v>
      </c>
      <c r="J98" s="447">
        <v>0</v>
      </c>
      <c r="K98" s="434" t="s">
        <v>3273</v>
      </c>
      <c r="L98" s="434" t="s">
        <v>1389</v>
      </c>
      <c r="M98" s="437">
        <v>21</v>
      </c>
      <c r="N98" s="438">
        <v>5355</v>
      </c>
      <c r="O98" s="439">
        <v>25</v>
      </c>
      <c r="P98" s="440">
        <v>35</v>
      </c>
      <c r="Q98" s="441">
        <v>70</v>
      </c>
      <c r="R98" s="439">
        <v>95</v>
      </c>
      <c r="S98" s="440">
        <v>55</v>
      </c>
      <c r="T98" s="441">
        <v>45</v>
      </c>
      <c r="U98" s="442">
        <f t="shared" si="0"/>
        <v>325</v>
      </c>
      <c r="V98" s="443">
        <f t="shared" si="1"/>
        <v>54.166666666666664</v>
      </c>
      <c r="W98" s="452"/>
      <c r="X98" s="452"/>
    </row>
    <row r="99" spans="1:24" ht="12.75" x14ac:dyDescent="0.2">
      <c r="A99" s="429">
        <v>82</v>
      </c>
      <c r="B99" s="434" t="s">
        <v>132</v>
      </c>
      <c r="C99" s="430" t="s">
        <v>3284</v>
      </c>
      <c r="D99" s="435" t="s">
        <v>1020</v>
      </c>
      <c r="E99" s="435" t="s">
        <v>1032</v>
      </c>
      <c r="F99" s="434" t="s">
        <v>1482</v>
      </c>
      <c r="G99" s="434" t="s">
        <v>1233</v>
      </c>
      <c r="H99" s="434" t="s">
        <v>1120</v>
      </c>
      <c r="I99" s="447">
        <v>0</v>
      </c>
      <c r="J99" s="447">
        <v>0</v>
      </c>
      <c r="K99" s="434" t="s">
        <v>3273</v>
      </c>
      <c r="L99" s="434" t="s">
        <v>1389</v>
      </c>
      <c r="M99" s="437">
        <v>21</v>
      </c>
      <c r="N99" s="438">
        <v>5355</v>
      </c>
      <c r="O99" s="439">
        <v>50</v>
      </c>
      <c r="P99" s="440">
        <v>60</v>
      </c>
      <c r="Q99" s="441">
        <v>95</v>
      </c>
      <c r="R99" s="439">
        <v>120</v>
      </c>
      <c r="S99" s="440">
        <v>70</v>
      </c>
      <c r="T99" s="441">
        <v>70</v>
      </c>
      <c r="U99" s="442">
        <f t="shared" si="0"/>
        <v>465</v>
      </c>
      <c r="V99" s="443">
        <f t="shared" si="1"/>
        <v>77.5</v>
      </c>
      <c r="W99" s="452"/>
      <c r="X99" s="452"/>
    </row>
    <row r="100" spans="1:24" ht="12.75" x14ac:dyDescent="0.2">
      <c r="A100" s="429">
        <v>83</v>
      </c>
      <c r="B100" s="434" t="s">
        <v>133</v>
      </c>
      <c r="C100" s="430" t="s">
        <v>3285</v>
      </c>
      <c r="D100" s="435" t="s">
        <v>1029</v>
      </c>
      <c r="E100" s="435" t="s">
        <v>1024</v>
      </c>
      <c r="F100" s="434" t="s">
        <v>1242</v>
      </c>
      <c r="G100" s="434" t="s">
        <v>1246</v>
      </c>
      <c r="H100" s="434" t="s">
        <v>1199</v>
      </c>
      <c r="I100" s="436">
        <v>0.5</v>
      </c>
      <c r="J100" s="447">
        <v>0.5</v>
      </c>
      <c r="K100" s="434" t="s">
        <v>1024</v>
      </c>
      <c r="L100" s="434" t="s">
        <v>3195</v>
      </c>
      <c r="M100" s="437">
        <v>21</v>
      </c>
      <c r="N100" s="438">
        <v>5355</v>
      </c>
      <c r="O100" s="439">
        <v>52</v>
      </c>
      <c r="P100" s="449">
        <v>90</v>
      </c>
      <c r="Q100" s="441">
        <v>55</v>
      </c>
      <c r="R100" s="439">
        <v>58</v>
      </c>
      <c r="S100" s="440">
        <v>62</v>
      </c>
      <c r="T100" s="441">
        <v>60</v>
      </c>
      <c r="U100" s="442">
        <f t="shared" si="0"/>
        <v>377</v>
      </c>
      <c r="V100" s="443">
        <f t="shared" si="1"/>
        <v>62.833333333333336</v>
      </c>
      <c r="W100" s="388"/>
      <c r="X100" s="388"/>
    </row>
    <row r="101" spans="1:24" ht="12.75" x14ac:dyDescent="0.2">
      <c r="A101" s="429">
        <v>84</v>
      </c>
      <c r="B101" s="434" t="s">
        <v>134</v>
      </c>
      <c r="C101" s="430" t="s">
        <v>3286</v>
      </c>
      <c r="D101" s="435" t="s">
        <v>1029</v>
      </c>
      <c r="E101" s="435" t="s">
        <v>1024</v>
      </c>
      <c r="F101" s="434" t="s">
        <v>1217</v>
      </c>
      <c r="G101" s="434" t="s">
        <v>1222</v>
      </c>
      <c r="H101" s="434" t="s">
        <v>1210</v>
      </c>
      <c r="I101" s="436">
        <v>0.5</v>
      </c>
      <c r="J101" s="447">
        <v>0.5</v>
      </c>
      <c r="K101" s="434" t="s">
        <v>1024</v>
      </c>
      <c r="L101" s="434" t="s">
        <v>1389</v>
      </c>
      <c r="M101" s="437">
        <v>21</v>
      </c>
      <c r="N101" s="438">
        <v>5355</v>
      </c>
      <c r="O101" s="439">
        <v>35</v>
      </c>
      <c r="P101" s="440">
        <v>85</v>
      </c>
      <c r="Q101" s="441">
        <v>45</v>
      </c>
      <c r="R101" s="439">
        <v>35</v>
      </c>
      <c r="S101" s="440">
        <v>35</v>
      </c>
      <c r="T101" s="441">
        <v>75</v>
      </c>
      <c r="U101" s="442">
        <f t="shared" si="0"/>
        <v>310</v>
      </c>
      <c r="V101" s="443">
        <f t="shared" si="1"/>
        <v>51.666666666666664</v>
      </c>
      <c r="W101" s="388"/>
      <c r="X101" s="388"/>
    </row>
    <row r="102" spans="1:24" ht="12.75" x14ac:dyDescent="0.2">
      <c r="A102" s="429">
        <v>85</v>
      </c>
      <c r="B102" s="434" t="s">
        <v>135</v>
      </c>
      <c r="C102" s="430" t="s">
        <v>3287</v>
      </c>
      <c r="D102" s="435" t="s">
        <v>1029</v>
      </c>
      <c r="E102" s="435" t="s">
        <v>1024</v>
      </c>
      <c r="F102" s="434" t="s">
        <v>1217</v>
      </c>
      <c r="G102" s="434" t="s">
        <v>1222</v>
      </c>
      <c r="H102" s="434" t="s">
        <v>1210</v>
      </c>
      <c r="I102" s="436">
        <v>0.5</v>
      </c>
      <c r="J102" s="447">
        <v>0.5</v>
      </c>
      <c r="K102" s="434" t="s">
        <v>1024</v>
      </c>
      <c r="L102" s="434" t="s">
        <v>1389</v>
      </c>
      <c r="M102" s="437">
        <v>21</v>
      </c>
      <c r="N102" s="438">
        <v>5355</v>
      </c>
      <c r="O102" s="439">
        <v>60</v>
      </c>
      <c r="P102" s="440">
        <v>110</v>
      </c>
      <c r="Q102" s="441">
        <v>70</v>
      </c>
      <c r="R102" s="439">
        <v>60</v>
      </c>
      <c r="S102" s="440">
        <v>60</v>
      </c>
      <c r="T102" s="450">
        <v>110</v>
      </c>
      <c r="U102" s="442">
        <f t="shared" si="0"/>
        <v>470</v>
      </c>
      <c r="V102" s="443">
        <f t="shared" si="1"/>
        <v>78.333333333333329</v>
      </c>
      <c r="W102" s="388"/>
      <c r="X102" s="388"/>
    </row>
    <row r="103" spans="1:24" ht="12.75" x14ac:dyDescent="0.2">
      <c r="A103" s="429">
        <v>86</v>
      </c>
      <c r="B103" s="434" t="s">
        <v>136</v>
      </c>
      <c r="C103" s="430" t="s">
        <v>3288</v>
      </c>
      <c r="D103" s="435" t="s">
        <v>1033</v>
      </c>
      <c r="E103" s="292" t="s">
        <v>1389</v>
      </c>
      <c r="F103" s="434" t="s">
        <v>904</v>
      </c>
      <c r="G103" s="434" t="s">
        <v>3289</v>
      </c>
      <c r="H103" s="434" t="s">
        <v>1229</v>
      </c>
      <c r="I103" s="436">
        <v>0.5</v>
      </c>
      <c r="J103" s="447">
        <v>0.5</v>
      </c>
      <c r="K103" s="434" t="s">
        <v>3181</v>
      </c>
      <c r="L103" s="434" t="s">
        <v>3195</v>
      </c>
      <c r="M103" s="437">
        <v>21</v>
      </c>
      <c r="N103" s="438">
        <v>5355</v>
      </c>
      <c r="O103" s="439">
        <v>65</v>
      </c>
      <c r="P103" s="440">
        <v>45</v>
      </c>
      <c r="Q103" s="441">
        <v>55</v>
      </c>
      <c r="R103" s="439">
        <v>45</v>
      </c>
      <c r="S103" s="440">
        <v>70</v>
      </c>
      <c r="T103" s="441">
        <v>45</v>
      </c>
      <c r="U103" s="442">
        <f t="shared" si="0"/>
        <v>325</v>
      </c>
      <c r="V103" s="443">
        <f t="shared" si="1"/>
        <v>54.166666666666664</v>
      </c>
      <c r="W103" s="388"/>
      <c r="X103" s="388"/>
    </row>
    <row r="104" spans="1:24" ht="12.75" x14ac:dyDescent="0.2">
      <c r="A104" s="429">
        <v>87</v>
      </c>
      <c r="B104" s="434" t="s">
        <v>137</v>
      </c>
      <c r="C104" s="430" t="s">
        <v>3290</v>
      </c>
      <c r="D104" s="435" t="s">
        <v>1033</v>
      </c>
      <c r="E104" s="435" t="s">
        <v>1028</v>
      </c>
      <c r="F104" s="434" t="s">
        <v>904</v>
      </c>
      <c r="G104" s="434" t="s">
        <v>3289</v>
      </c>
      <c r="H104" s="434" t="s">
        <v>1229</v>
      </c>
      <c r="I104" s="436">
        <v>0.5</v>
      </c>
      <c r="J104" s="447">
        <v>0.5</v>
      </c>
      <c r="K104" s="434" t="s">
        <v>3181</v>
      </c>
      <c r="L104" s="434" t="s">
        <v>3195</v>
      </c>
      <c r="M104" s="437">
        <v>21</v>
      </c>
      <c r="N104" s="438">
        <v>5355</v>
      </c>
      <c r="O104" s="439">
        <v>90</v>
      </c>
      <c r="P104" s="440">
        <v>70</v>
      </c>
      <c r="Q104" s="441">
        <v>80</v>
      </c>
      <c r="R104" s="439">
        <v>70</v>
      </c>
      <c r="S104" s="440">
        <v>95</v>
      </c>
      <c r="T104" s="441">
        <v>70</v>
      </c>
      <c r="U104" s="442">
        <f t="shared" si="0"/>
        <v>475</v>
      </c>
      <c r="V104" s="443">
        <f t="shared" si="1"/>
        <v>79.166666666666671</v>
      </c>
      <c r="W104" s="388"/>
      <c r="X104" s="388"/>
    </row>
    <row r="105" spans="1:24" ht="12.75" x14ac:dyDescent="0.2">
      <c r="A105" s="429">
        <v>88</v>
      </c>
      <c r="B105" s="434" t="s">
        <v>138</v>
      </c>
      <c r="C105" s="430" t="s">
        <v>3291</v>
      </c>
      <c r="D105" s="435" t="s">
        <v>1030</v>
      </c>
      <c r="E105" s="292" t="s">
        <v>1389</v>
      </c>
      <c r="F105" s="434" t="s">
        <v>899</v>
      </c>
      <c r="G105" s="434" t="s">
        <v>1566</v>
      </c>
      <c r="H105" s="434" t="s">
        <v>1241</v>
      </c>
      <c r="I105" s="436">
        <v>0.5</v>
      </c>
      <c r="J105" s="447">
        <v>0.5</v>
      </c>
      <c r="K105" s="434" t="s">
        <v>3292</v>
      </c>
      <c r="L105" s="434" t="s">
        <v>1389</v>
      </c>
      <c r="M105" s="437">
        <v>21</v>
      </c>
      <c r="N105" s="442">
        <v>5120</v>
      </c>
      <c r="O105" s="439">
        <v>80</v>
      </c>
      <c r="P105" s="440">
        <v>80</v>
      </c>
      <c r="Q105" s="441">
        <v>50</v>
      </c>
      <c r="R105" s="439">
        <v>40</v>
      </c>
      <c r="S105" s="440">
        <v>50</v>
      </c>
      <c r="T105" s="441">
        <v>25</v>
      </c>
      <c r="U105" s="442">
        <f t="shared" si="0"/>
        <v>325</v>
      </c>
      <c r="V105" s="443">
        <f t="shared" si="1"/>
        <v>54.166666666666664</v>
      </c>
      <c r="W105" s="388"/>
      <c r="X105" s="388"/>
    </row>
    <row r="106" spans="1:24" ht="12.75" x14ac:dyDescent="0.2">
      <c r="A106" s="444">
        <v>88</v>
      </c>
      <c r="B106" s="445" t="s">
        <v>3293</v>
      </c>
      <c r="C106" s="453"/>
      <c r="D106" s="446" t="s">
        <v>1030</v>
      </c>
      <c r="E106" s="292" t="s">
        <v>1018</v>
      </c>
      <c r="F106" s="445" t="s">
        <v>1241</v>
      </c>
      <c r="G106" s="445" t="s">
        <v>1243</v>
      </c>
      <c r="H106" s="445" t="s">
        <v>1328</v>
      </c>
      <c r="I106" s="447">
        <v>0.5</v>
      </c>
      <c r="J106" s="447">
        <v>0.5</v>
      </c>
      <c r="K106" s="445" t="s">
        <v>3292</v>
      </c>
      <c r="L106" s="292" t="s">
        <v>1389</v>
      </c>
      <c r="M106" s="437">
        <v>21</v>
      </c>
      <c r="N106" s="442">
        <v>5120</v>
      </c>
      <c r="O106" s="448">
        <v>80</v>
      </c>
      <c r="P106" s="449">
        <v>80</v>
      </c>
      <c r="Q106" s="450">
        <v>50</v>
      </c>
      <c r="R106" s="448">
        <v>40</v>
      </c>
      <c r="S106" s="449">
        <v>50</v>
      </c>
      <c r="T106" s="450">
        <v>25</v>
      </c>
      <c r="U106" s="442">
        <f t="shared" si="0"/>
        <v>325</v>
      </c>
      <c r="V106" s="443">
        <f t="shared" si="1"/>
        <v>54.166666666666664</v>
      </c>
      <c r="W106" s="388"/>
      <c r="X106" s="388"/>
    </row>
    <row r="107" spans="1:24" ht="12.75" x14ac:dyDescent="0.2">
      <c r="A107" s="444">
        <v>89</v>
      </c>
      <c r="B107" s="445" t="s">
        <v>139</v>
      </c>
      <c r="C107" s="453" t="s">
        <v>3294</v>
      </c>
      <c r="D107" s="446" t="s">
        <v>1030</v>
      </c>
      <c r="E107" s="292" t="s">
        <v>1389</v>
      </c>
      <c r="F107" s="445" t="s">
        <v>899</v>
      </c>
      <c r="G107" s="445" t="s">
        <v>1566</v>
      </c>
      <c r="H107" s="445" t="s">
        <v>1241</v>
      </c>
      <c r="I107" s="447">
        <v>0.5</v>
      </c>
      <c r="J107" s="447">
        <v>0.5</v>
      </c>
      <c r="K107" s="445" t="s">
        <v>3292</v>
      </c>
      <c r="L107" s="434" t="s">
        <v>1389</v>
      </c>
      <c r="M107" s="437">
        <v>21</v>
      </c>
      <c r="N107" s="442">
        <v>5120</v>
      </c>
      <c r="O107" s="448">
        <v>105</v>
      </c>
      <c r="P107" s="449">
        <v>105</v>
      </c>
      <c r="Q107" s="450">
        <v>75</v>
      </c>
      <c r="R107" s="448">
        <v>65</v>
      </c>
      <c r="S107" s="449">
        <v>100</v>
      </c>
      <c r="T107" s="450">
        <v>50</v>
      </c>
      <c r="U107" s="442">
        <f t="shared" si="0"/>
        <v>500</v>
      </c>
      <c r="V107" s="443">
        <f t="shared" si="1"/>
        <v>83.333333333333329</v>
      </c>
      <c r="W107" s="388"/>
      <c r="X107" s="388"/>
    </row>
    <row r="108" spans="1:24" ht="12.75" x14ac:dyDescent="0.2">
      <c r="A108" s="444">
        <v>89</v>
      </c>
      <c r="B108" s="445" t="s">
        <v>3295</v>
      </c>
      <c r="C108" s="430"/>
      <c r="D108" s="446" t="s">
        <v>1030</v>
      </c>
      <c r="E108" s="292" t="s">
        <v>1018</v>
      </c>
      <c r="F108" s="445" t="s">
        <v>1241</v>
      </c>
      <c r="G108" s="445" t="s">
        <v>1243</v>
      </c>
      <c r="H108" s="445" t="s">
        <v>1328</v>
      </c>
      <c r="I108" s="447">
        <v>0.5</v>
      </c>
      <c r="J108" s="447">
        <v>0.5</v>
      </c>
      <c r="K108" s="445" t="s">
        <v>3292</v>
      </c>
      <c r="L108" s="292" t="s">
        <v>1389</v>
      </c>
      <c r="M108" s="437">
        <v>21</v>
      </c>
      <c r="N108" s="442">
        <v>5120</v>
      </c>
      <c r="O108" s="448">
        <v>105</v>
      </c>
      <c r="P108" s="449">
        <v>105</v>
      </c>
      <c r="Q108" s="450">
        <v>75</v>
      </c>
      <c r="R108" s="448">
        <v>65</v>
      </c>
      <c r="S108" s="449">
        <v>100</v>
      </c>
      <c r="T108" s="450">
        <v>50</v>
      </c>
      <c r="U108" s="442">
        <f t="shared" si="0"/>
        <v>500</v>
      </c>
      <c r="V108" s="443">
        <f t="shared" si="1"/>
        <v>83.333333333333329</v>
      </c>
      <c r="W108" s="388"/>
      <c r="X108" s="388"/>
    </row>
    <row r="109" spans="1:24" ht="12.75" x14ac:dyDescent="0.2">
      <c r="A109" s="429">
        <v>90</v>
      </c>
      <c r="B109" s="434" t="s">
        <v>140</v>
      </c>
      <c r="C109" s="430" t="s">
        <v>3296</v>
      </c>
      <c r="D109" s="435" t="s">
        <v>1033</v>
      </c>
      <c r="E109" s="292" t="s">
        <v>1389</v>
      </c>
      <c r="F109" s="434" t="s">
        <v>1266</v>
      </c>
      <c r="G109" s="434" t="s">
        <v>3297</v>
      </c>
      <c r="H109" s="434" t="s">
        <v>1184</v>
      </c>
      <c r="I109" s="436">
        <v>0.5</v>
      </c>
      <c r="J109" s="447">
        <v>0.5</v>
      </c>
      <c r="K109" s="434" t="s">
        <v>3270</v>
      </c>
      <c r="L109" s="434" t="s">
        <v>1389</v>
      </c>
      <c r="M109" s="437">
        <v>21</v>
      </c>
      <c r="N109" s="438">
        <v>5355</v>
      </c>
      <c r="O109" s="439">
        <v>30</v>
      </c>
      <c r="P109" s="440">
        <v>65</v>
      </c>
      <c r="Q109" s="441">
        <v>100</v>
      </c>
      <c r="R109" s="439">
        <v>45</v>
      </c>
      <c r="S109" s="440">
        <v>25</v>
      </c>
      <c r="T109" s="441">
        <v>40</v>
      </c>
      <c r="U109" s="442">
        <f t="shared" si="0"/>
        <v>305</v>
      </c>
      <c r="V109" s="443">
        <f t="shared" si="1"/>
        <v>50.833333333333336</v>
      </c>
      <c r="W109" s="388"/>
      <c r="X109" s="388"/>
    </row>
    <row r="110" spans="1:24" ht="12.75" x14ac:dyDescent="0.2">
      <c r="A110" s="429">
        <v>91</v>
      </c>
      <c r="B110" s="434" t="s">
        <v>141</v>
      </c>
      <c r="C110" s="430" t="s">
        <v>3298</v>
      </c>
      <c r="D110" s="435" t="s">
        <v>1033</v>
      </c>
      <c r="E110" s="435" t="s">
        <v>1028</v>
      </c>
      <c r="F110" s="434" t="s">
        <v>1266</v>
      </c>
      <c r="G110" s="434" t="s">
        <v>3297</v>
      </c>
      <c r="H110" s="434" t="s">
        <v>1184</v>
      </c>
      <c r="I110" s="436">
        <v>0.5</v>
      </c>
      <c r="J110" s="447">
        <v>0.5</v>
      </c>
      <c r="K110" s="434" t="s">
        <v>3270</v>
      </c>
      <c r="L110" s="434" t="s">
        <v>1389</v>
      </c>
      <c r="M110" s="437">
        <v>21</v>
      </c>
      <c r="N110" s="438">
        <v>5355</v>
      </c>
      <c r="O110" s="439">
        <v>50</v>
      </c>
      <c r="P110" s="440">
        <v>95</v>
      </c>
      <c r="Q110" s="441">
        <v>180</v>
      </c>
      <c r="R110" s="439">
        <v>85</v>
      </c>
      <c r="S110" s="440">
        <v>45</v>
      </c>
      <c r="T110" s="441">
        <v>70</v>
      </c>
      <c r="U110" s="442">
        <f t="shared" si="0"/>
        <v>525</v>
      </c>
      <c r="V110" s="443">
        <f t="shared" si="1"/>
        <v>87.5</v>
      </c>
      <c r="W110" s="388"/>
      <c r="X110" s="388"/>
    </row>
    <row r="111" spans="1:24" ht="12.75" x14ac:dyDescent="0.2">
      <c r="A111" s="429">
        <v>92</v>
      </c>
      <c r="B111" s="434" t="s">
        <v>142</v>
      </c>
      <c r="C111" s="430" t="s">
        <v>3299</v>
      </c>
      <c r="D111" s="435" t="s">
        <v>1025</v>
      </c>
      <c r="E111" s="435" t="s">
        <v>1030</v>
      </c>
      <c r="F111" s="434" t="s">
        <v>851</v>
      </c>
      <c r="G111" s="292" t="s">
        <v>1389</v>
      </c>
      <c r="H111" s="292" t="s">
        <v>1389</v>
      </c>
      <c r="I111" s="436">
        <v>0.5</v>
      </c>
      <c r="J111" s="447">
        <v>0.5</v>
      </c>
      <c r="K111" s="434" t="s">
        <v>3292</v>
      </c>
      <c r="L111" s="434" t="s">
        <v>1389</v>
      </c>
      <c r="M111" s="437">
        <v>21</v>
      </c>
      <c r="N111" s="438">
        <v>5355</v>
      </c>
      <c r="O111" s="439">
        <v>30</v>
      </c>
      <c r="P111" s="440">
        <v>35</v>
      </c>
      <c r="Q111" s="441">
        <v>30</v>
      </c>
      <c r="R111" s="439">
        <v>100</v>
      </c>
      <c r="S111" s="440">
        <v>35</v>
      </c>
      <c r="T111" s="441">
        <v>80</v>
      </c>
      <c r="U111" s="442">
        <f t="shared" si="0"/>
        <v>310</v>
      </c>
      <c r="V111" s="443">
        <f t="shared" si="1"/>
        <v>51.666666666666664</v>
      </c>
      <c r="W111" s="388"/>
      <c r="X111" s="388"/>
    </row>
    <row r="112" spans="1:24" ht="12.75" x14ac:dyDescent="0.2">
      <c r="A112" s="429">
        <v>93</v>
      </c>
      <c r="B112" s="434" t="s">
        <v>143</v>
      </c>
      <c r="C112" s="430" t="s">
        <v>3300</v>
      </c>
      <c r="D112" s="435" t="s">
        <v>1025</v>
      </c>
      <c r="E112" s="435" t="s">
        <v>1030</v>
      </c>
      <c r="F112" s="434" t="s">
        <v>851</v>
      </c>
      <c r="G112" s="292" t="s">
        <v>1389</v>
      </c>
      <c r="H112" s="292" t="s">
        <v>1389</v>
      </c>
      <c r="I112" s="436">
        <v>0.5</v>
      </c>
      <c r="J112" s="447">
        <v>0.5</v>
      </c>
      <c r="K112" s="434" t="s">
        <v>3292</v>
      </c>
      <c r="L112" s="434" t="s">
        <v>1389</v>
      </c>
      <c r="M112" s="437">
        <v>21</v>
      </c>
      <c r="N112" s="438">
        <v>5355</v>
      </c>
      <c r="O112" s="439">
        <v>45</v>
      </c>
      <c r="P112" s="440">
        <v>50</v>
      </c>
      <c r="Q112" s="441">
        <v>45</v>
      </c>
      <c r="R112" s="439">
        <v>115</v>
      </c>
      <c r="S112" s="440">
        <v>55</v>
      </c>
      <c r="T112" s="441">
        <v>95</v>
      </c>
      <c r="U112" s="442">
        <f t="shared" si="0"/>
        <v>405</v>
      </c>
      <c r="V112" s="443">
        <f t="shared" si="1"/>
        <v>67.5</v>
      </c>
      <c r="W112" s="388"/>
      <c r="X112" s="388"/>
    </row>
    <row r="113" spans="1:24" ht="12.75" x14ac:dyDescent="0.2">
      <c r="A113" s="429">
        <v>94</v>
      </c>
      <c r="B113" s="434" t="s">
        <v>144</v>
      </c>
      <c r="C113" s="430" t="s">
        <v>3301</v>
      </c>
      <c r="D113" s="435" t="s">
        <v>1025</v>
      </c>
      <c r="E113" s="435" t="s">
        <v>1030</v>
      </c>
      <c r="F113" s="434" t="s">
        <v>851</v>
      </c>
      <c r="G113" s="292" t="s">
        <v>1389</v>
      </c>
      <c r="H113" s="292" t="s">
        <v>1389</v>
      </c>
      <c r="I113" s="436">
        <v>0.5</v>
      </c>
      <c r="J113" s="447">
        <v>0.5</v>
      </c>
      <c r="K113" s="434" t="s">
        <v>3292</v>
      </c>
      <c r="L113" s="434" t="s">
        <v>1389</v>
      </c>
      <c r="M113" s="437">
        <v>21</v>
      </c>
      <c r="N113" s="438">
        <v>5355</v>
      </c>
      <c r="O113" s="439">
        <v>60</v>
      </c>
      <c r="P113" s="440">
        <v>65</v>
      </c>
      <c r="Q113" s="441">
        <v>60</v>
      </c>
      <c r="R113" s="439">
        <v>130</v>
      </c>
      <c r="S113" s="440">
        <v>75</v>
      </c>
      <c r="T113" s="441">
        <v>110</v>
      </c>
      <c r="U113" s="442">
        <f t="shared" si="0"/>
        <v>500</v>
      </c>
      <c r="V113" s="443">
        <f t="shared" si="1"/>
        <v>83.333333333333329</v>
      </c>
      <c r="W113" s="388"/>
      <c r="X113" s="388"/>
    </row>
    <row r="114" spans="1:24" ht="12.75" x14ac:dyDescent="0.2">
      <c r="A114" s="429">
        <v>95</v>
      </c>
      <c r="B114" s="434" t="s">
        <v>145</v>
      </c>
      <c r="C114" s="430" t="s">
        <v>3302</v>
      </c>
      <c r="D114" s="435" t="s">
        <v>1031</v>
      </c>
      <c r="E114" s="435" t="s">
        <v>1027</v>
      </c>
      <c r="F114" s="434" t="s">
        <v>28</v>
      </c>
      <c r="G114" s="434" t="s">
        <v>1233</v>
      </c>
      <c r="H114" s="434" t="s">
        <v>1178</v>
      </c>
      <c r="I114" s="436">
        <v>0.5</v>
      </c>
      <c r="J114" s="447">
        <v>0.5</v>
      </c>
      <c r="K114" s="434" t="s">
        <v>3273</v>
      </c>
      <c r="L114" s="434" t="s">
        <v>1389</v>
      </c>
      <c r="M114" s="437">
        <v>26</v>
      </c>
      <c r="N114" s="438">
        <v>6630</v>
      </c>
      <c r="O114" s="439">
        <v>35</v>
      </c>
      <c r="P114" s="440">
        <v>45</v>
      </c>
      <c r="Q114" s="441">
        <v>160</v>
      </c>
      <c r="R114" s="439">
        <v>30</v>
      </c>
      <c r="S114" s="440">
        <v>45</v>
      </c>
      <c r="T114" s="441">
        <v>70</v>
      </c>
      <c r="U114" s="442">
        <f t="shared" si="0"/>
        <v>385</v>
      </c>
      <c r="V114" s="443">
        <f t="shared" si="1"/>
        <v>64.166666666666671</v>
      </c>
      <c r="W114" s="388"/>
      <c r="X114" s="388"/>
    </row>
    <row r="115" spans="1:24" ht="12.75" x14ac:dyDescent="0.2">
      <c r="A115" s="429">
        <v>96</v>
      </c>
      <c r="B115" s="434" t="s">
        <v>146</v>
      </c>
      <c r="C115" s="430" t="s">
        <v>3303</v>
      </c>
      <c r="D115" s="435" t="s">
        <v>933</v>
      </c>
      <c r="E115" s="292" t="s">
        <v>1389</v>
      </c>
      <c r="F115" s="434" t="s">
        <v>1214</v>
      </c>
      <c r="G115" s="434" t="s">
        <v>3304</v>
      </c>
      <c r="H115" s="434" t="s">
        <v>1246</v>
      </c>
      <c r="I115" s="436">
        <v>0.5</v>
      </c>
      <c r="J115" s="447">
        <v>0.5</v>
      </c>
      <c r="K115" s="434" t="s">
        <v>3258</v>
      </c>
      <c r="L115" s="434" t="s">
        <v>1389</v>
      </c>
      <c r="M115" s="437">
        <v>21</v>
      </c>
      <c r="N115" s="438">
        <v>5355</v>
      </c>
      <c r="O115" s="439">
        <v>60</v>
      </c>
      <c r="P115" s="440">
        <v>48</v>
      </c>
      <c r="Q115" s="441">
        <v>45</v>
      </c>
      <c r="R115" s="439">
        <v>43</v>
      </c>
      <c r="S115" s="440">
        <v>90</v>
      </c>
      <c r="T115" s="441">
        <v>42</v>
      </c>
      <c r="U115" s="442">
        <f t="shared" si="0"/>
        <v>328</v>
      </c>
      <c r="V115" s="443">
        <f t="shared" si="1"/>
        <v>54.666666666666664</v>
      </c>
      <c r="W115" s="388"/>
      <c r="X115" s="388"/>
    </row>
    <row r="116" spans="1:24" ht="12.75" x14ac:dyDescent="0.2">
      <c r="A116" s="429">
        <v>97</v>
      </c>
      <c r="B116" s="434" t="s">
        <v>147</v>
      </c>
      <c r="C116" s="430" t="s">
        <v>3305</v>
      </c>
      <c r="D116" s="435" t="s">
        <v>933</v>
      </c>
      <c r="E116" s="292" t="s">
        <v>1389</v>
      </c>
      <c r="F116" s="434" t="s">
        <v>1214</v>
      </c>
      <c r="G116" s="434" t="s">
        <v>3304</v>
      </c>
      <c r="H116" s="434" t="s">
        <v>1246</v>
      </c>
      <c r="I116" s="436">
        <v>0.5</v>
      </c>
      <c r="J116" s="447">
        <v>0.5</v>
      </c>
      <c r="K116" s="434" t="s">
        <v>3258</v>
      </c>
      <c r="L116" s="434" t="s">
        <v>1389</v>
      </c>
      <c r="M116" s="437">
        <v>21</v>
      </c>
      <c r="N116" s="438">
        <v>5355</v>
      </c>
      <c r="O116" s="439">
        <v>85</v>
      </c>
      <c r="P116" s="440">
        <v>73</v>
      </c>
      <c r="Q116" s="441">
        <v>70</v>
      </c>
      <c r="R116" s="439">
        <v>73</v>
      </c>
      <c r="S116" s="440">
        <v>115</v>
      </c>
      <c r="T116" s="441">
        <v>67</v>
      </c>
      <c r="U116" s="442">
        <f t="shared" si="0"/>
        <v>483</v>
      </c>
      <c r="V116" s="443">
        <f t="shared" si="1"/>
        <v>80.5</v>
      </c>
      <c r="W116" s="388"/>
      <c r="X116" s="388"/>
    </row>
    <row r="117" spans="1:24" ht="12.75" x14ac:dyDescent="0.2">
      <c r="A117" s="429">
        <v>98</v>
      </c>
      <c r="B117" s="434" t="s">
        <v>148</v>
      </c>
      <c r="C117" s="430" t="s">
        <v>3306</v>
      </c>
      <c r="D117" s="435" t="s">
        <v>1033</v>
      </c>
      <c r="E117" s="292" t="s">
        <v>1389</v>
      </c>
      <c r="F117" s="434" t="s">
        <v>1452</v>
      </c>
      <c r="G117" s="434" t="s">
        <v>1266</v>
      </c>
      <c r="H117" s="434" t="s">
        <v>1195</v>
      </c>
      <c r="I117" s="436">
        <v>0.5</v>
      </c>
      <c r="J117" s="447">
        <v>0.5</v>
      </c>
      <c r="K117" s="434" t="s">
        <v>3270</v>
      </c>
      <c r="L117" s="434" t="s">
        <v>1389</v>
      </c>
      <c r="M117" s="437">
        <v>21</v>
      </c>
      <c r="N117" s="438">
        <v>5355</v>
      </c>
      <c r="O117" s="439">
        <v>30</v>
      </c>
      <c r="P117" s="440">
        <v>105</v>
      </c>
      <c r="Q117" s="441">
        <v>90</v>
      </c>
      <c r="R117" s="439">
        <v>25</v>
      </c>
      <c r="S117" s="440">
        <v>25</v>
      </c>
      <c r="T117" s="441">
        <v>50</v>
      </c>
      <c r="U117" s="442">
        <f t="shared" si="0"/>
        <v>325</v>
      </c>
      <c r="V117" s="443">
        <f t="shared" si="1"/>
        <v>54.166666666666664</v>
      </c>
      <c r="W117" s="388"/>
      <c r="X117" s="388"/>
    </row>
    <row r="118" spans="1:24" ht="12.75" x14ac:dyDescent="0.2">
      <c r="A118" s="429">
        <v>99</v>
      </c>
      <c r="B118" s="434" t="s">
        <v>149</v>
      </c>
      <c r="C118" s="430" t="s">
        <v>3307</v>
      </c>
      <c r="D118" s="435" t="s">
        <v>1033</v>
      </c>
      <c r="E118" s="292" t="s">
        <v>1389</v>
      </c>
      <c r="F118" s="434" t="s">
        <v>1452</v>
      </c>
      <c r="G118" s="434" t="s">
        <v>1266</v>
      </c>
      <c r="H118" s="434" t="s">
        <v>1195</v>
      </c>
      <c r="I118" s="436">
        <v>0.5</v>
      </c>
      <c r="J118" s="447">
        <v>0.5</v>
      </c>
      <c r="K118" s="434" t="s">
        <v>3270</v>
      </c>
      <c r="L118" s="434" t="s">
        <v>1389</v>
      </c>
      <c r="M118" s="437">
        <v>21</v>
      </c>
      <c r="N118" s="438">
        <v>5355</v>
      </c>
      <c r="O118" s="439">
        <v>55</v>
      </c>
      <c r="P118" s="440">
        <v>130</v>
      </c>
      <c r="Q118" s="441">
        <v>115</v>
      </c>
      <c r="R118" s="439">
        <v>50</v>
      </c>
      <c r="S118" s="440">
        <v>50</v>
      </c>
      <c r="T118" s="441">
        <v>75</v>
      </c>
      <c r="U118" s="442">
        <f t="shared" si="0"/>
        <v>475</v>
      </c>
      <c r="V118" s="443">
        <f t="shared" si="1"/>
        <v>79.166666666666671</v>
      </c>
      <c r="W118" s="388"/>
      <c r="X118" s="388"/>
    </row>
    <row r="119" spans="1:24" ht="12.75" x14ac:dyDescent="0.2">
      <c r="A119" s="429">
        <v>100</v>
      </c>
      <c r="B119" s="434" t="s">
        <v>150</v>
      </c>
      <c r="C119" s="430" t="s">
        <v>3308</v>
      </c>
      <c r="D119" s="435" t="s">
        <v>1020</v>
      </c>
      <c r="E119" s="292" t="s">
        <v>1389</v>
      </c>
      <c r="F119" s="434" t="s">
        <v>1234</v>
      </c>
      <c r="G119" s="434" t="s">
        <v>1562</v>
      </c>
      <c r="H119" s="434" t="s">
        <v>1186</v>
      </c>
      <c r="I119" s="447">
        <v>0</v>
      </c>
      <c r="J119" s="447">
        <v>0</v>
      </c>
      <c r="K119" s="434" t="s">
        <v>3273</v>
      </c>
      <c r="L119" s="434" t="s">
        <v>1389</v>
      </c>
      <c r="M119" s="437">
        <v>21</v>
      </c>
      <c r="N119" s="438">
        <v>5355</v>
      </c>
      <c r="O119" s="439">
        <v>40</v>
      </c>
      <c r="P119" s="440">
        <v>30</v>
      </c>
      <c r="Q119" s="441">
        <v>50</v>
      </c>
      <c r="R119" s="439">
        <v>55</v>
      </c>
      <c r="S119" s="440">
        <v>55</v>
      </c>
      <c r="T119" s="441">
        <v>100</v>
      </c>
      <c r="U119" s="442">
        <f t="shared" si="0"/>
        <v>330</v>
      </c>
      <c r="V119" s="443">
        <f t="shared" si="1"/>
        <v>55</v>
      </c>
      <c r="W119" s="452"/>
      <c r="X119" s="452"/>
    </row>
    <row r="120" spans="1:24" ht="12.75" x14ac:dyDescent="0.2">
      <c r="A120" s="429">
        <v>101</v>
      </c>
      <c r="B120" s="434" t="s">
        <v>151</v>
      </c>
      <c r="C120" s="430" t="s">
        <v>3309</v>
      </c>
      <c r="D120" s="435" t="s">
        <v>1020</v>
      </c>
      <c r="E120" s="292" t="s">
        <v>1389</v>
      </c>
      <c r="F120" s="434" t="s">
        <v>1234</v>
      </c>
      <c r="G120" s="434" t="s">
        <v>1562</v>
      </c>
      <c r="H120" s="434" t="s">
        <v>1186</v>
      </c>
      <c r="I120" s="447">
        <v>0</v>
      </c>
      <c r="J120" s="447">
        <v>0</v>
      </c>
      <c r="K120" s="434" t="s">
        <v>3273</v>
      </c>
      <c r="L120" s="434" t="s">
        <v>1389</v>
      </c>
      <c r="M120" s="437">
        <v>21</v>
      </c>
      <c r="N120" s="438">
        <v>5355</v>
      </c>
      <c r="O120" s="439">
        <v>60</v>
      </c>
      <c r="P120" s="440">
        <v>50</v>
      </c>
      <c r="Q120" s="441">
        <v>70</v>
      </c>
      <c r="R120" s="439">
        <v>80</v>
      </c>
      <c r="S120" s="440">
        <v>80</v>
      </c>
      <c r="T120" s="450">
        <v>150</v>
      </c>
      <c r="U120" s="442">
        <f t="shared" si="0"/>
        <v>490</v>
      </c>
      <c r="V120" s="443">
        <f t="shared" si="1"/>
        <v>81.666666666666671</v>
      </c>
      <c r="W120" s="452"/>
      <c r="X120" s="452"/>
    </row>
    <row r="121" spans="1:24" ht="12.75" x14ac:dyDescent="0.2">
      <c r="A121" s="429">
        <v>102</v>
      </c>
      <c r="B121" s="434" t="s">
        <v>152</v>
      </c>
      <c r="C121" s="430" t="s">
        <v>3310</v>
      </c>
      <c r="D121" s="435" t="s">
        <v>1026</v>
      </c>
      <c r="E121" s="435" t="s">
        <v>933</v>
      </c>
      <c r="F121" s="434" t="s">
        <v>1218</v>
      </c>
      <c r="G121" s="292" t="s">
        <v>1389</v>
      </c>
      <c r="H121" s="434" t="s">
        <v>1207</v>
      </c>
      <c r="I121" s="436">
        <v>0.5</v>
      </c>
      <c r="J121" s="436">
        <v>0.5</v>
      </c>
      <c r="K121" s="434" t="s">
        <v>1026</v>
      </c>
      <c r="L121" s="434" t="s">
        <v>1389</v>
      </c>
      <c r="M121" s="437">
        <v>21</v>
      </c>
      <c r="N121" s="442">
        <v>5120</v>
      </c>
      <c r="O121" s="439">
        <v>60</v>
      </c>
      <c r="P121" s="440">
        <v>40</v>
      </c>
      <c r="Q121" s="441">
        <v>80</v>
      </c>
      <c r="R121" s="439">
        <v>60</v>
      </c>
      <c r="S121" s="440">
        <v>45</v>
      </c>
      <c r="T121" s="441">
        <v>40</v>
      </c>
      <c r="U121" s="442">
        <f t="shared" si="0"/>
        <v>325</v>
      </c>
      <c r="V121" s="443">
        <f t="shared" si="1"/>
        <v>54.166666666666664</v>
      </c>
      <c r="W121" s="388"/>
      <c r="X121" s="388"/>
    </row>
    <row r="122" spans="1:24" ht="12.75" x14ac:dyDescent="0.2">
      <c r="A122" s="429">
        <v>103</v>
      </c>
      <c r="B122" s="434" t="s">
        <v>153</v>
      </c>
      <c r="C122" s="430" t="s">
        <v>3311</v>
      </c>
      <c r="D122" s="435" t="s">
        <v>1026</v>
      </c>
      <c r="E122" s="435" t="s">
        <v>933</v>
      </c>
      <c r="F122" s="434" t="s">
        <v>1218</v>
      </c>
      <c r="G122" s="292" t="s">
        <v>1389</v>
      </c>
      <c r="H122" s="434" t="s">
        <v>1207</v>
      </c>
      <c r="I122" s="436">
        <v>0.5</v>
      </c>
      <c r="J122" s="436">
        <v>0.5</v>
      </c>
      <c r="K122" s="434" t="s">
        <v>1026</v>
      </c>
      <c r="L122" s="434" t="s">
        <v>1389</v>
      </c>
      <c r="M122" s="437">
        <v>21</v>
      </c>
      <c r="N122" s="442">
        <v>5120</v>
      </c>
      <c r="O122" s="439">
        <v>95</v>
      </c>
      <c r="P122" s="440">
        <v>95</v>
      </c>
      <c r="Q122" s="441">
        <v>85</v>
      </c>
      <c r="R122" s="439">
        <v>125</v>
      </c>
      <c r="S122" s="449">
        <v>75</v>
      </c>
      <c r="T122" s="441">
        <v>55</v>
      </c>
      <c r="U122" s="442">
        <f t="shared" si="0"/>
        <v>530</v>
      </c>
      <c r="V122" s="443">
        <f t="shared" si="1"/>
        <v>88.333333333333329</v>
      </c>
      <c r="W122" s="388"/>
      <c r="X122" s="388"/>
    </row>
    <row r="123" spans="1:24" ht="12.75" x14ac:dyDescent="0.2">
      <c r="A123" s="444">
        <v>103</v>
      </c>
      <c r="B123" s="445" t="s">
        <v>3312</v>
      </c>
      <c r="C123" s="430"/>
      <c r="D123" s="446" t="s">
        <v>1026</v>
      </c>
      <c r="E123" s="292" t="s">
        <v>1019</v>
      </c>
      <c r="F123" s="445" t="s">
        <v>1213</v>
      </c>
      <c r="G123" s="292" t="s">
        <v>1389</v>
      </c>
      <c r="H123" s="445" t="s">
        <v>1207</v>
      </c>
      <c r="I123" s="447">
        <v>0.5</v>
      </c>
      <c r="J123" s="447">
        <v>0.5</v>
      </c>
      <c r="K123" s="445" t="s">
        <v>1026</v>
      </c>
      <c r="L123" s="292" t="s">
        <v>1389</v>
      </c>
      <c r="M123" s="451">
        <v>21</v>
      </c>
      <c r="N123" s="442">
        <v>5120</v>
      </c>
      <c r="O123" s="448">
        <v>95</v>
      </c>
      <c r="P123" s="449">
        <v>105</v>
      </c>
      <c r="Q123" s="450">
        <v>85</v>
      </c>
      <c r="R123" s="448">
        <v>125</v>
      </c>
      <c r="S123" s="449">
        <v>75</v>
      </c>
      <c r="T123" s="450">
        <v>45</v>
      </c>
      <c r="U123" s="442">
        <f t="shared" si="0"/>
        <v>530</v>
      </c>
      <c r="V123" s="443">
        <f t="shared" si="1"/>
        <v>88.333333333333329</v>
      </c>
      <c r="W123" s="388"/>
      <c r="X123" s="388"/>
    </row>
    <row r="124" spans="1:24" ht="12.75" x14ac:dyDescent="0.2">
      <c r="A124" s="429">
        <v>104</v>
      </c>
      <c r="B124" s="434" t="s">
        <v>154</v>
      </c>
      <c r="C124" s="430" t="s">
        <v>3313</v>
      </c>
      <c r="D124" s="435" t="s">
        <v>1027</v>
      </c>
      <c r="E124" s="292" t="s">
        <v>1389</v>
      </c>
      <c r="F124" s="434" t="s">
        <v>28</v>
      </c>
      <c r="G124" s="434" t="s">
        <v>958</v>
      </c>
      <c r="H124" s="434" t="s">
        <v>1227</v>
      </c>
      <c r="I124" s="436">
        <v>0.5</v>
      </c>
      <c r="J124" s="436">
        <v>0.5</v>
      </c>
      <c r="K124" s="434" t="s">
        <v>3174</v>
      </c>
      <c r="L124" s="434" t="s">
        <v>1389</v>
      </c>
      <c r="M124" s="437">
        <v>21</v>
      </c>
      <c r="N124" s="442">
        <v>5120</v>
      </c>
      <c r="O124" s="439">
        <v>50</v>
      </c>
      <c r="P124" s="440">
        <v>50</v>
      </c>
      <c r="Q124" s="441">
        <v>95</v>
      </c>
      <c r="R124" s="439">
        <v>40</v>
      </c>
      <c r="S124" s="440">
        <v>50</v>
      </c>
      <c r="T124" s="441">
        <v>35</v>
      </c>
      <c r="U124" s="442">
        <f t="shared" si="0"/>
        <v>320</v>
      </c>
      <c r="V124" s="443">
        <f t="shared" si="1"/>
        <v>53.333333333333336</v>
      </c>
      <c r="W124" s="388"/>
      <c r="X124" s="388"/>
    </row>
    <row r="125" spans="1:24" ht="12.75" x14ac:dyDescent="0.2">
      <c r="A125" s="429">
        <v>105</v>
      </c>
      <c r="B125" s="434" t="s">
        <v>155</v>
      </c>
      <c r="C125" s="430" t="s">
        <v>3314</v>
      </c>
      <c r="D125" s="435" t="s">
        <v>1027</v>
      </c>
      <c r="E125" s="292" t="s">
        <v>1389</v>
      </c>
      <c r="F125" s="434" t="s">
        <v>28</v>
      </c>
      <c r="G125" s="434" t="s">
        <v>958</v>
      </c>
      <c r="H125" s="434" t="s">
        <v>1227</v>
      </c>
      <c r="I125" s="436">
        <v>0.5</v>
      </c>
      <c r="J125" s="436">
        <v>0.5</v>
      </c>
      <c r="K125" s="434" t="s">
        <v>3174</v>
      </c>
      <c r="L125" s="434" t="s">
        <v>1389</v>
      </c>
      <c r="M125" s="437">
        <v>21</v>
      </c>
      <c r="N125" s="442">
        <v>5120</v>
      </c>
      <c r="O125" s="439">
        <v>60</v>
      </c>
      <c r="P125" s="440">
        <v>80</v>
      </c>
      <c r="Q125" s="441">
        <v>110</v>
      </c>
      <c r="R125" s="439">
        <v>50</v>
      </c>
      <c r="S125" s="440">
        <v>80</v>
      </c>
      <c r="T125" s="441">
        <v>45</v>
      </c>
      <c r="U125" s="442">
        <f t="shared" si="0"/>
        <v>425</v>
      </c>
      <c r="V125" s="443">
        <f t="shared" si="1"/>
        <v>70.833333333333329</v>
      </c>
      <c r="W125" s="388"/>
      <c r="X125" s="388"/>
    </row>
    <row r="126" spans="1:24" ht="12.75" x14ac:dyDescent="0.2">
      <c r="A126" s="444">
        <v>105</v>
      </c>
      <c r="B126" s="445" t="s">
        <v>155</v>
      </c>
      <c r="C126" s="430"/>
      <c r="D126" s="446" t="s">
        <v>1023</v>
      </c>
      <c r="E126" s="292" t="s">
        <v>1025</v>
      </c>
      <c r="F126" s="445" t="s">
        <v>1212</v>
      </c>
      <c r="G126" s="445" t="s">
        <v>958</v>
      </c>
      <c r="H126" s="445" t="s">
        <v>28</v>
      </c>
      <c r="I126" s="447">
        <v>0.5</v>
      </c>
      <c r="J126" s="447">
        <v>0.5</v>
      </c>
      <c r="K126" s="445" t="s">
        <v>3174</v>
      </c>
      <c r="L126" s="292" t="s">
        <v>1389</v>
      </c>
      <c r="M126" s="451">
        <v>21</v>
      </c>
      <c r="N126" s="442">
        <v>5120</v>
      </c>
      <c r="O126" s="448">
        <v>60</v>
      </c>
      <c r="P126" s="449">
        <v>80</v>
      </c>
      <c r="Q126" s="450">
        <v>110</v>
      </c>
      <c r="R126" s="448">
        <v>50</v>
      </c>
      <c r="S126" s="449">
        <v>80</v>
      </c>
      <c r="T126" s="450">
        <v>45</v>
      </c>
      <c r="U126" s="442">
        <f t="shared" si="0"/>
        <v>425</v>
      </c>
      <c r="V126" s="443">
        <f t="shared" si="1"/>
        <v>70.833333333333329</v>
      </c>
      <c r="W126" s="388"/>
      <c r="X126" s="388"/>
    </row>
    <row r="127" spans="1:24" ht="12.75" x14ac:dyDescent="0.2">
      <c r="A127" s="429">
        <v>106</v>
      </c>
      <c r="B127" s="434" t="s">
        <v>156</v>
      </c>
      <c r="C127" s="430" t="s">
        <v>3315</v>
      </c>
      <c r="D127" s="435" t="s">
        <v>1022</v>
      </c>
      <c r="E127" s="292" t="s">
        <v>1389</v>
      </c>
      <c r="F127" s="434" t="s">
        <v>995</v>
      </c>
      <c r="G127" s="434" t="s">
        <v>3316</v>
      </c>
      <c r="H127" s="434" t="s">
        <v>1198</v>
      </c>
      <c r="I127" s="436">
        <v>1</v>
      </c>
      <c r="J127" s="447">
        <v>0</v>
      </c>
      <c r="K127" s="434" t="s">
        <v>3258</v>
      </c>
      <c r="L127" s="434" t="s">
        <v>1389</v>
      </c>
      <c r="M127" s="437">
        <v>26</v>
      </c>
      <c r="N127" s="438">
        <v>6630</v>
      </c>
      <c r="O127" s="439">
        <v>50</v>
      </c>
      <c r="P127" s="440">
        <v>120</v>
      </c>
      <c r="Q127" s="441">
        <v>53</v>
      </c>
      <c r="R127" s="439">
        <v>35</v>
      </c>
      <c r="S127" s="440">
        <v>110</v>
      </c>
      <c r="T127" s="441">
        <v>87</v>
      </c>
      <c r="U127" s="442">
        <f t="shared" si="0"/>
        <v>455</v>
      </c>
      <c r="V127" s="443">
        <f t="shared" si="1"/>
        <v>75.833333333333329</v>
      </c>
      <c r="W127" s="388"/>
      <c r="X127" s="388"/>
    </row>
    <row r="128" spans="1:24" ht="12.75" x14ac:dyDescent="0.2">
      <c r="A128" s="429">
        <v>107</v>
      </c>
      <c r="B128" s="434" t="s">
        <v>157</v>
      </c>
      <c r="C128" s="430" t="s">
        <v>3317</v>
      </c>
      <c r="D128" s="435" t="s">
        <v>1022</v>
      </c>
      <c r="E128" s="292" t="s">
        <v>1389</v>
      </c>
      <c r="F128" s="434" t="s">
        <v>1242</v>
      </c>
      <c r="G128" s="434" t="s">
        <v>3318</v>
      </c>
      <c r="H128" s="434" t="s">
        <v>1246</v>
      </c>
      <c r="I128" s="436">
        <v>1</v>
      </c>
      <c r="J128" s="447">
        <v>0</v>
      </c>
      <c r="K128" s="434" t="s">
        <v>3258</v>
      </c>
      <c r="L128" s="434" t="s">
        <v>1389</v>
      </c>
      <c r="M128" s="437">
        <v>26</v>
      </c>
      <c r="N128" s="438">
        <v>6630</v>
      </c>
      <c r="O128" s="439">
        <v>50</v>
      </c>
      <c r="P128" s="440">
        <v>105</v>
      </c>
      <c r="Q128" s="441">
        <v>79</v>
      </c>
      <c r="R128" s="439">
        <v>35</v>
      </c>
      <c r="S128" s="440">
        <v>110</v>
      </c>
      <c r="T128" s="441">
        <v>76</v>
      </c>
      <c r="U128" s="442">
        <f t="shared" si="0"/>
        <v>455</v>
      </c>
      <c r="V128" s="443">
        <f t="shared" si="1"/>
        <v>75.833333333333329</v>
      </c>
      <c r="W128" s="388"/>
      <c r="X128" s="388"/>
    </row>
    <row r="129" spans="1:24" ht="12.75" x14ac:dyDescent="0.2">
      <c r="A129" s="429">
        <v>108</v>
      </c>
      <c r="B129" s="434" t="s">
        <v>158</v>
      </c>
      <c r="C129" s="430" t="s">
        <v>3319</v>
      </c>
      <c r="D129" s="435" t="s">
        <v>1029</v>
      </c>
      <c r="E129" s="292" t="s">
        <v>1389</v>
      </c>
      <c r="F129" s="434" t="s">
        <v>1247</v>
      </c>
      <c r="G129" s="434" t="s">
        <v>1232</v>
      </c>
      <c r="H129" s="434" t="s">
        <v>1256</v>
      </c>
      <c r="I129" s="436">
        <v>0.5</v>
      </c>
      <c r="J129" s="436">
        <v>0.5</v>
      </c>
      <c r="K129" s="434" t="s">
        <v>3174</v>
      </c>
      <c r="L129" s="434" t="s">
        <v>1389</v>
      </c>
      <c r="M129" s="437">
        <v>21</v>
      </c>
      <c r="N129" s="438">
        <v>5355</v>
      </c>
      <c r="O129" s="439">
        <v>90</v>
      </c>
      <c r="P129" s="440">
        <v>55</v>
      </c>
      <c r="Q129" s="441">
        <v>75</v>
      </c>
      <c r="R129" s="439">
        <v>60</v>
      </c>
      <c r="S129" s="440">
        <v>75</v>
      </c>
      <c r="T129" s="441">
        <v>30</v>
      </c>
      <c r="U129" s="442">
        <f t="shared" si="0"/>
        <v>385</v>
      </c>
      <c r="V129" s="443">
        <f t="shared" si="1"/>
        <v>64.166666666666671</v>
      </c>
      <c r="W129" s="388"/>
      <c r="X129" s="388"/>
    </row>
    <row r="130" spans="1:24" ht="12.75" x14ac:dyDescent="0.2">
      <c r="A130" s="429">
        <v>109</v>
      </c>
      <c r="B130" s="434" t="s">
        <v>159</v>
      </c>
      <c r="C130" s="430" t="s">
        <v>3320</v>
      </c>
      <c r="D130" s="435" t="s">
        <v>1030</v>
      </c>
      <c r="E130" s="292" t="s">
        <v>1389</v>
      </c>
      <c r="F130" s="434" t="s">
        <v>851</v>
      </c>
      <c r="G130" s="292" t="s">
        <v>1389</v>
      </c>
      <c r="H130" s="292" t="s">
        <v>1389</v>
      </c>
      <c r="I130" s="436">
        <v>0.5</v>
      </c>
      <c r="J130" s="436">
        <v>0.5</v>
      </c>
      <c r="K130" s="434" t="s">
        <v>3292</v>
      </c>
      <c r="L130" s="434" t="s">
        <v>1389</v>
      </c>
      <c r="M130" s="437">
        <v>21</v>
      </c>
      <c r="N130" s="438">
        <v>5355</v>
      </c>
      <c r="O130" s="439">
        <v>40</v>
      </c>
      <c r="P130" s="440">
        <v>65</v>
      </c>
      <c r="Q130" s="441">
        <v>95</v>
      </c>
      <c r="R130" s="439">
        <v>60</v>
      </c>
      <c r="S130" s="440">
        <v>45</v>
      </c>
      <c r="T130" s="441">
        <v>35</v>
      </c>
      <c r="U130" s="442">
        <f t="shared" si="0"/>
        <v>340</v>
      </c>
      <c r="V130" s="443">
        <f t="shared" si="1"/>
        <v>56.666666666666664</v>
      </c>
      <c r="W130" s="388"/>
      <c r="X130" s="388"/>
    </row>
    <row r="131" spans="1:24" ht="12.75" x14ac:dyDescent="0.2">
      <c r="A131" s="429">
        <v>110</v>
      </c>
      <c r="B131" s="434" t="s">
        <v>160</v>
      </c>
      <c r="C131" s="430" t="s">
        <v>3321</v>
      </c>
      <c r="D131" s="435" t="s">
        <v>1030</v>
      </c>
      <c r="E131" s="292" t="s">
        <v>1389</v>
      </c>
      <c r="F131" s="434" t="s">
        <v>851</v>
      </c>
      <c r="G131" s="292" t="s">
        <v>1389</v>
      </c>
      <c r="H131" s="292" t="s">
        <v>1389</v>
      </c>
      <c r="I131" s="436">
        <v>0.5</v>
      </c>
      <c r="J131" s="436">
        <v>0.5</v>
      </c>
      <c r="K131" s="434" t="s">
        <v>3292</v>
      </c>
      <c r="L131" s="434" t="s">
        <v>1389</v>
      </c>
      <c r="M131" s="437">
        <v>21</v>
      </c>
      <c r="N131" s="438">
        <v>5355</v>
      </c>
      <c r="O131" s="439">
        <v>65</v>
      </c>
      <c r="P131" s="440">
        <v>90</v>
      </c>
      <c r="Q131" s="441">
        <v>120</v>
      </c>
      <c r="R131" s="439">
        <v>85</v>
      </c>
      <c r="S131" s="440">
        <v>70</v>
      </c>
      <c r="T131" s="441">
        <v>60</v>
      </c>
      <c r="U131" s="442">
        <f t="shared" si="0"/>
        <v>490</v>
      </c>
      <c r="V131" s="443">
        <f t="shared" si="1"/>
        <v>81.666666666666671</v>
      </c>
      <c r="W131" s="388"/>
      <c r="X131" s="388"/>
    </row>
    <row r="132" spans="1:24" ht="12.75" x14ac:dyDescent="0.2">
      <c r="A132" s="429">
        <v>111</v>
      </c>
      <c r="B132" s="434" t="s">
        <v>161</v>
      </c>
      <c r="C132" s="430" t="s">
        <v>3322</v>
      </c>
      <c r="D132" s="435" t="s">
        <v>1027</v>
      </c>
      <c r="E132" s="435" t="s">
        <v>1031</v>
      </c>
      <c r="F132" s="434" t="s">
        <v>958</v>
      </c>
      <c r="G132" s="434" t="s">
        <v>28</v>
      </c>
      <c r="H132" s="434" t="s">
        <v>1202</v>
      </c>
      <c r="I132" s="436">
        <v>0.5</v>
      </c>
      <c r="J132" s="436">
        <v>0.5</v>
      </c>
      <c r="K132" s="434" t="s">
        <v>3174</v>
      </c>
      <c r="L132" s="434" t="s">
        <v>3195</v>
      </c>
      <c r="M132" s="437">
        <v>21</v>
      </c>
      <c r="N132" s="438">
        <v>5355</v>
      </c>
      <c r="O132" s="439">
        <v>80</v>
      </c>
      <c r="P132" s="440">
        <v>85</v>
      </c>
      <c r="Q132" s="441">
        <v>95</v>
      </c>
      <c r="R132" s="439">
        <v>30</v>
      </c>
      <c r="S132" s="440">
        <v>30</v>
      </c>
      <c r="T132" s="441">
        <v>25</v>
      </c>
      <c r="U132" s="442">
        <f t="shared" si="0"/>
        <v>345</v>
      </c>
      <c r="V132" s="443">
        <f t="shared" si="1"/>
        <v>57.5</v>
      </c>
      <c r="W132" s="388"/>
      <c r="X132" s="388"/>
    </row>
    <row r="133" spans="1:24" ht="12.75" x14ac:dyDescent="0.2">
      <c r="A133" s="429">
        <v>112</v>
      </c>
      <c r="B133" s="434" t="s">
        <v>162</v>
      </c>
      <c r="C133" s="430" t="s">
        <v>3323</v>
      </c>
      <c r="D133" s="435" t="s">
        <v>1027</v>
      </c>
      <c r="E133" s="435" t="s">
        <v>1031</v>
      </c>
      <c r="F133" s="434" t="s">
        <v>958</v>
      </c>
      <c r="G133" s="434" t="s">
        <v>28</v>
      </c>
      <c r="H133" s="434" t="s">
        <v>1202</v>
      </c>
      <c r="I133" s="436">
        <v>0.5</v>
      </c>
      <c r="J133" s="436">
        <v>0.5</v>
      </c>
      <c r="K133" s="434" t="s">
        <v>3174</v>
      </c>
      <c r="L133" s="434" t="s">
        <v>3195</v>
      </c>
      <c r="M133" s="437">
        <v>21</v>
      </c>
      <c r="N133" s="438">
        <v>5355</v>
      </c>
      <c r="O133" s="439">
        <v>105</v>
      </c>
      <c r="P133" s="440">
        <v>130</v>
      </c>
      <c r="Q133" s="441">
        <v>120</v>
      </c>
      <c r="R133" s="439">
        <v>45</v>
      </c>
      <c r="S133" s="440">
        <v>45</v>
      </c>
      <c r="T133" s="441">
        <v>40</v>
      </c>
      <c r="U133" s="442">
        <f t="shared" si="0"/>
        <v>485</v>
      </c>
      <c r="V133" s="443">
        <f t="shared" si="1"/>
        <v>80.833333333333329</v>
      </c>
      <c r="W133" s="388"/>
      <c r="X133" s="388"/>
    </row>
    <row r="134" spans="1:24" ht="12.75" x14ac:dyDescent="0.2">
      <c r="A134" s="429">
        <v>113</v>
      </c>
      <c r="B134" s="434" t="s">
        <v>163</v>
      </c>
      <c r="C134" s="430" t="s">
        <v>3324</v>
      </c>
      <c r="D134" s="435" t="s">
        <v>1029</v>
      </c>
      <c r="E134" s="292" t="s">
        <v>1389</v>
      </c>
      <c r="F134" s="434" t="s">
        <v>859</v>
      </c>
      <c r="G134" s="434" t="s">
        <v>915</v>
      </c>
      <c r="H134" s="434" t="s">
        <v>1236</v>
      </c>
      <c r="I134" s="447">
        <v>0</v>
      </c>
      <c r="J134" s="436">
        <v>1</v>
      </c>
      <c r="K134" s="434" t="s">
        <v>1021</v>
      </c>
      <c r="L134" s="434" t="s">
        <v>1389</v>
      </c>
      <c r="M134" s="437">
        <v>41</v>
      </c>
      <c r="N134" s="438">
        <v>10455</v>
      </c>
      <c r="O134" s="439">
        <v>250</v>
      </c>
      <c r="P134" s="440">
        <v>5</v>
      </c>
      <c r="Q134" s="441">
        <v>5</v>
      </c>
      <c r="R134" s="439">
        <v>35</v>
      </c>
      <c r="S134" s="440">
        <v>105</v>
      </c>
      <c r="T134" s="441">
        <v>50</v>
      </c>
      <c r="U134" s="442">
        <f t="shared" si="0"/>
        <v>450</v>
      </c>
      <c r="V134" s="443">
        <f t="shared" si="1"/>
        <v>75</v>
      </c>
      <c r="W134" s="388"/>
      <c r="X134" s="388"/>
    </row>
    <row r="135" spans="1:24" ht="12.75" x14ac:dyDescent="0.2">
      <c r="A135" s="429">
        <v>114</v>
      </c>
      <c r="B135" s="434" t="s">
        <v>164</v>
      </c>
      <c r="C135" s="430" t="s">
        <v>3325</v>
      </c>
      <c r="D135" s="435" t="s">
        <v>1026</v>
      </c>
      <c r="E135" s="292" t="s">
        <v>1389</v>
      </c>
      <c r="F135" s="434" t="s">
        <v>1218</v>
      </c>
      <c r="G135" s="434" t="s">
        <v>3326</v>
      </c>
      <c r="H135" s="434" t="s">
        <v>1220</v>
      </c>
      <c r="I135" s="436">
        <v>0.5</v>
      </c>
      <c r="J135" s="436">
        <v>0.5</v>
      </c>
      <c r="K135" s="434" t="s">
        <v>1026</v>
      </c>
      <c r="L135" s="434" t="s">
        <v>1389</v>
      </c>
      <c r="M135" s="437">
        <v>21</v>
      </c>
      <c r="N135" s="438">
        <v>5355</v>
      </c>
      <c r="O135" s="439">
        <v>65</v>
      </c>
      <c r="P135" s="440">
        <v>55</v>
      </c>
      <c r="Q135" s="441">
        <v>115</v>
      </c>
      <c r="R135" s="439">
        <v>100</v>
      </c>
      <c r="S135" s="440">
        <v>40</v>
      </c>
      <c r="T135" s="441">
        <v>60</v>
      </c>
      <c r="U135" s="442">
        <f t="shared" si="0"/>
        <v>435</v>
      </c>
      <c r="V135" s="443">
        <f t="shared" si="1"/>
        <v>72.5</v>
      </c>
      <c r="W135" s="388"/>
      <c r="X135" s="388"/>
    </row>
    <row r="136" spans="1:24" ht="12.75" x14ac:dyDescent="0.2">
      <c r="A136" s="429">
        <v>115</v>
      </c>
      <c r="B136" s="434" t="s">
        <v>165</v>
      </c>
      <c r="C136" s="430" t="s">
        <v>3327</v>
      </c>
      <c r="D136" s="435" t="s">
        <v>1029</v>
      </c>
      <c r="E136" s="292" t="s">
        <v>1389</v>
      </c>
      <c r="F136" s="434" t="s">
        <v>1222</v>
      </c>
      <c r="G136" s="434" t="s">
        <v>3328</v>
      </c>
      <c r="H136" s="434" t="s">
        <v>1246</v>
      </c>
      <c r="I136" s="447">
        <v>0</v>
      </c>
      <c r="J136" s="436">
        <v>1</v>
      </c>
      <c r="K136" s="434" t="s">
        <v>3174</v>
      </c>
      <c r="L136" s="434" t="s">
        <v>1389</v>
      </c>
      <c r="M136" s="437">
        <v>21</v>
      </c>
      <c r="N136" s="438">
        <v>5355</v>
      </c>
      <c r="O136" s="439">
        <v>105</v>
      </c>
      <c r="P136" s="440">
        <v>95</v>
      </c>
      <c r="Q136" s="441">
        <v>80</v>
      </c>
      <c r="R136" s="439">
        <v>40</v>
      </c>
      <c r="S136" s="440">
        <v>80</v>
      </c>
      <c r="T136" s="441">
        <v>90</v>
      </c>
      <c r="U136" s="442">
        <f t="shared" si="0"/>
        <v>490</v>
      </c>
      <c r="V136" s="443">
        <f t="shared" si="1"/>
        <v>81.666666666666671</v>
      </c>
      <c r="W136" s="388"/>
      <c r="X136" s="388"/>
    </row>
    <row r="137" spans="1:24" ht="12.75" x14ac:dyDescent="0.2">
      <c r="A137" s="429">
        <v>116</v>
      </c>
      <c r="B137" s="434" t="s">
        <v>166</v>
      </c>
      <c r="C137" s="430" t="s">
        <v>3329</v>
      </c>
      <c r="D137" s="435" t="s">
        <v>1033</v>
      </c>
      <c r="E137" s="292" t="s">
        <v>1389</v>
      </c>
      <c r="F137" s="434" t="s">
        <v>1231</v>
      </c>
      <c r="G137" s="434" t="s">
        <v>3330</v>
      </c>
      <c r="H137" s="434" t="s">
        <v>1167</v>
      </c>
      <c r="I137" s="436">
        <v>0.5</v>
      </c>
      <c r="J137" s="436">
        <v>0.5</v>
      </c>
      <c r="K137" s="434" t="s">
        <v>3181</v>
      </c>
      <c r="L137" s="434" t="s">
        <v>1019</v>
      </c>
      <c r="M137" s="437">
        <v>21</v>
      </c>
      <c r="N137" s="438">
        <v>5355</v>
      </c>
      <c r="O137" s="439">
        <v>30</v>
      </c>
      <c r="P137" s="440">
        <v>40</v>
      </c>
      <c r="Q137" s="441">
        <v>70</v>
      </c>
      <c r="R137" s="439">
        <v>70</v>
      </c>
      <c r="S137" s="440">
        <v>25</v>
      </c>
      <c r="T137" s="441">
        <v>60</v>
      </c>
      <c r="U137" s="442">
        <f t="shared" si="0"/>
        <v>295</v>
      </c>
      <c r="V137" s="443">
        <f t="shared" si="1"/>
        <v>49.166666666666664</v>
      </c>
      <c r="W137" s="388"/>
      <c r="X137" s="388"/>
    </row>
    <row r="138" spans="1:24" ht="12.75" x14ac:dyDescent="0.2">
      <c r="A138" s="429">
        <v>117</v>
      </c>
      <c r="B138" s="434" t="s">
        <v>167</v>
      </c>
      <c r="C138" s="430" t="s">
        <v>3331</v>
      </c>
      <c r="D138" s="435" t="s">
        <v>1033</v>
      </c>
      <c r="E138" s="292" t="s">
        <v>1389</v>
      </c>
      <c r="F138" s="434" t="s">
        <v>1513</v>
      </c>
      <c r="G138" s="434" t="s">
        <v>3330</v>
      </c>
      <c r="H138" s="434" t="s">
        <v>1167</v>
      </c>
      <c r="I138" s="436">
        <v>0.5</v>
      </c>
      <c r="J138" s="436">
        <v>0.5</v>
      </c>
      <c r="K138" s="434" t="s">
        <v>3181</v>
      </c>
      <c r="L138" s="434" t="s">
        <v>1019</v>
      </c>
      <c r="M138" s="437">
        <v>21</v>
      </c>
      <c r="N138" s="438">
        <v>5355</v>
      </c>
      <c r="O138" s="439">
        <v>55</v>
      </c>
      <c r="P138" s="440">
        <v>65</v>
      </c>
      <c r="Q138" s="441">
        <v>95</v>
      </c>
      <c r="R138" s="439">
        <v>95</v>
      </c>
      <c r="S138" s="440">
        <v>45</v>
      </c>
      <c r="T138" s="441">
        <v>85</v>
      </c>
      <c r="U138" s="442">
        <f t="shared" si="0"/>
        <v>440</v>
      </c>
      <c r="V138" s="443">
        <f t="shared" si="1"/>
        <v>73.333333333333329</v>
      </c>
      <c r="W138" s="388"/>
      <c r="X138" s="388"/>
    </row>
    <row r="139" spans="1:24" ht="12.75" x14ac:dyDescent="0.2">
      <c r="A139" s="429">
        <v>118</v>
      </c>
      <c r="B139" s="434" t="s">
        <v>168</v>
      </c>
      <c r="C139" s="430" t="s">
        <v>3332</v>
      </c>
      <c r="D139" s="435" t="s">
        <v>1033</v>
      </c>
      <c r="E139" s="292" t="s">
        <v>1389</v>
      </c>
      <c r="F139" s="434" t="s">
        <v>1231</v>
      </c>
      <c r="G139" s="434" t="s">
        <v>1253</v>
      </c>
      <c r="H139" s="434" t="s">
        <v>958</v>
      </c>
      <c r="I139" s="436">
        <v>0.5</v>
      </c>
      <c r="J139" s="436">
        <v>0.5</v>
      </c>
      <c r="K139" s="434" t="s">
        <v>3333</v>
      </c>
      <c r="L139" s="434" t="s">
        <v>1389</v>
      </c>
      <c r="M139" s="437">
        <v>21</v>
      </c>
      <c r="N139" s="438">
        <v>5355</v>
      </c>
      <c r="O139" s="439">
        <v>45</v>
      </c>
      <c r="P139" s="440">
        <v>67</v>
      </c>
      <c r="Q139" s="441">
        <v>60</v>
      </c>
      <c r="R139" s="439">
        <v>35</v>
      </c>
      <c r="S139" s="440">
        <v>50</v>
      </c>
      <c r="T139" s="441">
        <v>63</v>
      </c>
      <c r="U139" s="442">
        <f t="shared" si="0"/>
        <v>320</v>
      </c>
      <c r="V139" s="443">
        <f t="shared" si="1"/>
        <v>53.333333333333336</v>
      </c>
      <c r="W139" s="388"/>
      <c r="X139" s="388"/>
    </row>
    <row r="140" spans="1:24" ht="12.75" x14ac:dyDescent="0.2">
      <c r="A140" s="429">
        <v>119</v>
      </c>
      <c r="B140" s="434" t="s">
        <v>169</v>
      </c>
      <c r="C140" s="430" t="s">
        <v>3334</v>
      </c>
      <c r="D140" s="435" t="s">
        <v>1033</v>
      </c>
      <c r="E140" s="292" t="s">
        <v>1389</v>
      </c>
      <c r="F140" s="434" t="s">
        <v>1231</v>
      </c>
      <c r="G140" s="434" t="s">
        <v>1253</v>
      </c>
      <c r="H140" s="434" t="s">
        <v>958</v>
      </c>
      <c r="I140" s="436">
        <v>0.5</v>
      </c>
      <c r="J140" s="436">
        <v>0.5</v>
      </c>
      <c r="K140" s="434" t="s">
        <v>3333</v>
      </c>
      <c r="L140" s="434" t="s">
        <v>1389</v>
      </c>
      <c r="M140" s="437">
        <v>21</v>
      </c>
      <c r="N140" s="438">
        <v>5355</v>
      </c>
      <c r="O140" s="439">
        <v>80</v>
      </c>
      <c r="P140" s="440">
        <v>92</v>
      </c>
      <c r="Q140" s="441">
        <v>65</v>
      </c>
      <c r="R140" s="439">
        <v>65</v>
      </c>
      <c r="S140" s="440">
        <v>80</v>
      </c>
      <c r="T140" s="441">
        <v>68</v>
      </c>
      <c r="U140" s="442">
        <f t="shared" si="0"/>
        <v>450</v>
      </c>
      <c r="V140" s="443">
        <f t="shared" si="1"/>
        <v>75</v>
      </c>
      <c r="W140" s="388"/>
      <c r="X140" s="388"/>
    </row>
    <row r="141" spans="1:24" ht="12.75" x14ac:dyDescent="0.2">
      <c r="A141" s="429">
        <v>120</v>
      </c>
      <c r="B141" s="434" t="s">
        <v>170</v>
      </c>
      <c r="C141" s="430" t="s">
        <v>3335</v>
      </c>
      <c r="D141" s="435" t="s">
        <v>1033</v>
      </c>
      <c r="E141" s="292" t="s">
        <v>1389</v>
      </c>
      <c r="F141" s="434" t="s">
        <v>1455</v>
      </c>
      <c r="G141" s="434" t="s">
        <v>859</v>
      </c>
      <c r="H141" s="434" t="s">
        <v>1120</v>
      </c>
      <c r="I141" s="447">
        <v>0</v>
      </c>
      <c r="J141" s="447">
        <v>0</v>
      </c>
      <c r="K141" s="434" t="s">
        <v>3270</v>
      </c>
      <c r="L141" s="434" t="s">
        <v>1389</v>
      </c>
      <c r="M141" s="437">
        <v>21</v>
      </c>
      <c r="N141" s="438">
        <v>5355</v>
      </c>
      <c r="O141" s="439">
        <v>30</v>
      </c>
      <c r="P141" s="440">
        <v>45</v>
      </c>
      <c r="Q141" s="441">
        <v>55</v>
      </c>
      <c r="R141" s="439">
        <v>70</v>
      </c>
      <c r="S141" s="440">
        <v>55</v>
      </c>
      <c r="T141" s="441">
        <v>85</v>
      </c>
      <c r="U141" s="442">
        <f t="shared" si="0"/>
        <v>340</v>
      </c>
      <c r="V141" s="443">
        <f t="shared" si="1"/>
        <v>56.666666666666664</v>
      </c>
      <c r="W141" s="452"/>
      <c r="X141" s="452"/>
    </row>
    <row r="142" spans="1:24" ht="12.75" x14ac:dyDescent="0.2">
      <c r="A142" s="429">
        <v>121</v>
      </c>
      <c r="B142" s="434" t="s">
        <v>171</v>
      </c>
      <c r="C142" s="430" t="s">
        <v>3336</v>
      </c>
      <c r="D142" s="435" t="s">
        <v>1033</v>
      </c>
      <c r="E142" s="435" t="s">
        <v>933</v>
      </c>
      <c r="F142" s="434" t="s">
        <v>1455</v>
      </c>
      <c r="G142" s="434" t="s">
        <v>859</v>
      </c>
      <c r="H142" s="434" t="s">
        <v>1120</v>
      </c>
      <c r="I142" s="447">
        <v>0</v>
      </c>
      <c r="J142" s="447">
        <v>0</v>
      </c>
      <c r="K142" s="434" t="s">
        <v>3270</v>
      </c>
      <c r="L142" s="434" t="s">
        <v>1389</v>
      </c>
      <c r="M142" s="437">
        <v>21</v>
      </c>
      <c r="N142" s="438">
        <v>5355</v>
      </c>
      <c r="O142" s="439">
        <v>60</v>
      </c>
      <c r="P142" s="440">
        <v>75</v>
      </c>
      <c r="Q142" s="441">
        <v>85</v>
      </c>
      <c r="R142" s="439">
        <v>100</v>
      </c>
      <c r="S142" s="440">
        <v>85</v>
      </c>
      <c r="T142" s="441">
        <v>115</v>
      </c>
      <c r="U142" s="442">
        <f t="shared" si="0"/>
        <v>520</v>
      </c>
      <c r="V142" s="443">
        <f t="shared" si="1"/>
        <v>86.666666666666671</v>
      </c>
      <c r="W142" s="452"/>
      <c r="X142" s="452"/>
    </row>
    <row r="143" spans="1:24" ht="12.75" x14ac:dyDescent="0.2">
      <c r="A143" s="429">
        <v>122</v>
      </c>
      <c r="B143" s="434" t="s">
        <v>172</v>
      </c>
      <c r="C143" s="430" t="s">
        <v>3337</v>
      </c>
      <c r="D143" s="435" t="s">
        <v>933</v>
      </c>
      <c r="E143" s="435" t="s">
        <v>1021</v>
      </c>
      <c r="F143" s="434" t="s">
        <v>1234</v>
      </c>
      <c r="G143" s="434" t="s">
        <v>3338</v>
      </c>
      <c r="H143" s="434" t="s">
        <v>1200</v>
      </c>
      <c r="I143" s="436">
        <v>0.5</v>
      </c>
      <c r="J143" s="436">
        <v>0.5</v>
      </c>
      <c r="K143" s="434" t="s">
        <v>3258</v>
      </c>
      <c r="L143" s="434" t="s">
        <v>1389</v>
      </c>
      <c r="M143" s="437">
        <v>26</v>
      </c>
      <c r="N143" s="438">
        <v>6630</v>
      </c>
      <c r="O143" s="439">
        <v>40</v>
      </c>
      <c r="P143" s="440">
        <v>45</v>
      </c>
      <c r="Q143" s="441">
        <v>65</v>
      </c>
      <c r="R143" s="439">
        <v>100</v>
      </c>
      <c r="S143" s="440">
        <v>120</v>
      </c>
      <c r="T143" s="441">
        <v>90</v>
      </c>
      <c r="U143" s="442">
        <f t="shared" si="0"/>
        <v>460</v>
      </c>
      <c r="V143" s="443">
        <f t="shared" si="1"/>
        <v>76.666666666666671</v>
      </c>
      <c r="W143" s="388"/>
      <c r="X143" s="388"/>
    </row>
    <row r="144" spans="1:24" ht="12.75" x14ac:dyDescent="0.2">
      <c r="A144" s="429">
        <v>123</v>
      </c>
      <c r="B144" s="434" t="s">
        <v>173</v>
      </c>
      <c r="C144" s="430" t="s">
        <v>3339</v>
      </c>
      <c r="D144" s="435" t="s">
        <v>1017</v>
      </c>
      <c r="E144" s="435" t="s">
        <v>1024</v>
      </c>
      <c r="F144" s="434" t="s">
        <v>1193</v>
      </c>
      <c r="G144" s="434" t="s">
        <v>3340</v>
      </c>
      <c r="H144" s="434" t="s">
        <v>887</v>
      </c>
      <c r="I144" s="436">
        <v>0.5</v>
      </c>
      <c r="J144" s="436">
        <v>0.5</v>
      </c>
      <c r="K144" s="434" t="s">
        <v>1017</v>
      </c>
      <c r="L144" s="434" t="s">
        <v>1389</v>
      </c>
      <c r="M144" s="437">
        <v>26</v>
      </c>
      <c r="N144" s="438">
        <v>6630</v>
      </c>
      <c r="O144" s="439">
        <v>70</v>
      </c>
      <c r="P144" s="440">
        <v>110</v>
      </c>
      <c r="Q144" s="441">
        <v>80</v>
      </c>
      <c r="R144" s="439">
        <v>55</v>
      </c>
      <c r="S144" s="440">
        <v>80</v>
      </c>
      <c r="T144" s="441">
        <v>105</v>
      </c>
      <c r="U144" s="442">
        <f t="shared" si="0"/>
        <v>500</v>
      </c>
      <c r="V144" s="443">
        <f t="shared" si="1"/>
        <v>83.333333333333329</v>
      </c>
      <c r="W144" s="388"/>
      <c r="X144" s="388"/>
    </row>
    <row r="145" spans="1:24" ht="12.75" x14ac:dyDescent="0.2">
      <c r="A145" s="429">
        <v>124</v>
      </c>
      <c r="B145" s="434" t="s">
        <v>174</v>
      </c>
      <c r="C145" s="430" t="s">
        <v>3341</v>
      </c>
      <c r="D145" s="435" t="s">
        <v>1028</v>
      </c>
      <c r="E145" s="435" t="s">
        <v>933</v>
      </c>
      <c r="F145" s="434" t="s">
        <v>1232</v>
      </c>
      <c r="G145" s="434" t="s">
        <v>3304</v>
      </c>
      <c r="H145" s="434" t="s">
        <v>910</v>
      </c>
      <c r="I145" s="292" t="s">
        <v>1389</v>
      </c>
      <c r="J145" s="436">
        <v>1</v>
      </c>
      <c r="K145" s="434" t="s">
        <v>3258</v>
      </c>
      <c r="L145" s="434" t="s">
        <v>1389</v>
      </c>
      <c r="M145" s="437">
        <v>26</v>
      </c>
      <c r="N145" s="438">
        <v>6630</v>
      </c>
      <c r="O145" s="439">
        <v>65</v>
      </c>
      <c r="P145" s="440">
        <v>50</v>
      </c>
      <c r="Q145" s="441">
        <v>35</v>
      </c>
      <c r="R145" s="439">
        <v>115</v>
      </c>
      <c r="S145" s="440">
        <v>95</v>
      </c>
      <c r="T145" s="441">
        <v>95</v>
      </c>
      <c r="U145" s="442">
        <f t="shared" si="0"/>
        <v>455</v>
      </c>
      <c r="V145" s="443">
        <f t="shared" si="1"/>
        <v>75.833333333333329</v>
      </c>
      <c r="W145" s="388"/>
      <c r="X145" s="388"/>
    </row>
    <row r="146" spans="1:24" ht="12.75" x14ac:dyDescent="0.2">
      <c r="A146" s="429">
        <v>125</v>
      </c>
      <c r="B146" s="434" t="s">
        <v>175</v>
      </c>
      <c r="C146" s="430" t="s">
        <v>3342</v>
      </c>
      <c r="D146" s="435" t="s">
        <v>1020</v>
      </c>
      <c r="E146" s="292" t="s">
        <v>1389</v>
      </c>
      <c r="F146" s="434" t="s">
        <v>1562</v>
      </c>
      <c r="G146" s="292" t="s">
        <v>1389</v>
      </c>
      <c r="H146" s="434" t="s">
        <v>988</v>
      </c>
      <c r="I146" s="292" t="s">
        <v>1389</v>
      </c>
      <c r="J146" s="436">
        <v>0.25</v>
      </c>
      <c r="K146" s="434" t="s">
        <v>3258</v>
      </c>
      <c r="L146" s="434" t="s">
        <v>1389</v>
      </c>
      <c r="M146" s="437">
        <v>26</v>
      </c>
      <c r="N146" s="438">
        <v>6630</v>
      </c>
      <c r="O146" s="439">
        <v>65</v>
      </c>
      <c r="P146" s="440">
        <v>83</v>
      </c>
      <c r="Q146" s="441">
        <v>57</v>
      </c>
      <c r="R146" s="439">
        <v>95</v>
      </c>
      <c r="S146" s="440">
        <v>85</v>
      </c>
      <c r="T146" s="441">
        <v>105</v>
      </c>
      <c r="U146" s="442">
        <f t="shared" si="0"/>
        <v>490</v>
      </c>
      <c r="V146" s="443">
        <f t="shared" si="1"/>
        <v>81.666666666666671</v>
      </c>
      <c r="W146" s="388"/>
      <c r="X146" s="388"/>
    </row>
    <row r="147" spans="1:24" ht="12.75" x14ac:dyDescent="0.2">
      <c r="A147" s="429">
        <v>126</v>
      </c>
      <c r="B147" s="434" t="s">
        <v>176</v>
      </c>
      <c r="C147" s="430" t="s">
        <v>3343</v>
      </c>
      <c r="D147" s="435" t="s">
        <v>1023</v>
      </c>
      <c r="E147" s="292" t="s">
        <v>1389</v>
      </c>
      <c r="F147" s="434" t="s">
        <v>979</v>
      </c>
      <c r="G147" s="292" t="s">
        <v>1389</v>
      </c>
      <c r="H147" s="434" t="s">
        <v>988</v>
      </c>
      <c r="I147" s="292" t="s">
        <v>1389</v>
      </c>
      <c r="J147" s="436">
        <v>0.25</v>
      </c>
      <c r="K147" s="434" t="s">
        <v>3258</v>
      </c>
      <c r="L147" s="434" t="s">
        <v>1389</v>
      </c>
      <c r="M147" s="437">
        <v>26</v>
      </c>
      <c r="N147" s="438">
        <v>6630</v>
      </c>
      <c r="O147" s="439">
        <v>65</v>
      </c>
      <c r="P147" s="440">
        <v>95</v>
      </c>
      <c r="Q147" s="441">
        <v>57</v>
      </c>
      <c r="R147" s="439">
        <v>100</v>
      </c>
      <c r="S147" s="440">
        <v>85</v>
      </c>
      <c r="T147" s="441">
        <v>93</v>
      </c>
      <c r="U147" s="442">
        <f t="shared" si="0"/>
        <v>495</v>
      </c>
      <c r="V147" s="443">
        <f t="shared" si="1"/>
        <v>82.5</v>
      </c>
      <c r="W147" s="388"/>
      <c r="X147" s="388"/>
    </row>
    <row r="148" spans="1:24" ht="12.75" x14ac:dyDescent="0.2">
      <c r="A148" s="429">
        <v>127</v>
      </c>
      <c r="B148" s="434" t="s">
        <v>177</v>
      </c>
      <c r="C148" s="430" t="s">
        <v>3344</v>
      </c>
      <c r="D148" s="435" t="s">
        <v>1017</v>
      </c>
      <c r="E148" s="292" t="s">
        <v>1389</v>
      </c>
      <c r="F148" s="434" t="s">
        <v>1452</v>
      </c>
      <c r="G148" s="434" t="s">
        <v>3345</v>
      </c>
      <c r="H148" s="434" t="s">
        <v>921</v>
      </c>
      <c r="I148" s="436">
        <v>0.5</v>
      </c>
      <c r="J148" s="292" t="s">
        <v>1389</v>
      </c>
      <c r="K148" s="434" t="s">
        <v>1017</v>
      </c>
      <c r="L148" s="434" t="s">
        <v>1389</v>
      </c>
      <c r="M148" s="437">
        <v>26</v>
      </c>
      <c r="N148" s="438">
        <v>6630</v>
      </c>
      <c r="O148" s="439">
        <v>65</v>
      </c>
      <c r="P148" s="440">
        <v>125</v>
      </c>
      <c r="Q148" s="441">
        <v>100</v>
      </c>
      <c r="R148" s="439">
        <v>55</v>
      </c>
      <c r="S148" s="440">
        <v>70</v>
      </c>
      <c r="T148" s="441">
        <v>85</v>
      </c>
      <c r="U148" s="442">
        <f t="shared" si="0"/>
        <v>500</v>
      </c>
      <c r="V148" s="443">
        <f t="shared" si="1"/>
        <v>83.333333333333329</v>
      </c>
      <c r="W148" s="388"/>
      <c r="X148" s="388"/>
    </row>
    <row r="149" spans="1:24" ht="12.75" x14ac:dyDescent="0.2">
      <c r="A149" s="429">
        <v>128</v>
      </c>
      <c r="B149" s="434" t="s">
        <v>178</v>
      </c>
      <c r="C149" s="430" t="s">
        <v>3346</v>
      </c>
      <c r="D149" s="435" t="s">
        <v>1029</v>
      </c>
      <c r="E149" s="292" t="s">
        <v>1389</v>
      </c>
      <c r="F149" s="434" t="s">
        <v>1271</v>
      </c>
      <c r="G149" s="434" t="s">
        <v>3250</v>
      </c>
      <c r="H149" s="434" t="s">
        <v>1195</v>
      </c>
      <c r="I149" s="436">
        <v>1</v>
      </c>
      <c r="J149" s="292" t="s">
        <v>1389</v>
      </c>
      <c r="K149" s="434" t="s">
        <v>3195</v>
      </c>
      <c r="L149" s="434" t="s">
        <v>1389</v>
      </c>
      <c r="M149" s="437">
        <v>21</v>
      </c>
      <c r="N149" s="438">
        <v>5355</v>
      </c>
      <c r="O149" s="439">
        <v>75</v>
      </c>
      <c r="P149" s="440">
        <v>100</v>
      </c>
      <c r="Q149" s="441">
        <v>95</v>
      </c>
      <c r="R149" s="439">
        <v>40</v>
      </c>
      <c r="S149" s="440">
        <v>70</v>
      </c>
      <c r="T149" s="441">
        <v>110</v>
      </c>
      <c r="U149" s="442">
        <f t="shared" si="0"/>
        <v>490</v>
      </c>
      <c r="V149" s="443">
        <f t="shared" si="1"/>
        <v>81.666666666666671</v>
      </c>
      <c r="W149" s="388"/>
      <c r="X149" s="388"/>
    </row>
    <row r="150" spans="1:24" ht="12.75" x14ac:dyDescent="0.2">
      <c r="A150" s="429">
        <v>129</v>
      </c>
      <c r="B150" s="434" t="s">
        <v>179</v>
      </c>
      <c r="C150" s="430" t="s">
        <v>3347</v>
      </c>
      <c r="D150" s="435" t="s">
        <v>1033</v>
      </c>
      <c r="E150" s="292" t="s">
        <v>1389</v>
      </c>
      <c r="F150" s="434" t="s">
        <v>1231</v>
      </c>
      <c r="G150" s="292" t="s">
        <v>1389</v>
      </c>
      <c r="H150" s="434" t="s">
        <v>1169</v>
      </c>
      <c r="I150" s="436">
        <v>0.5</v>
      </c>
      <c r="J150" s="292" t="s">
        <v>1389</v>
      </c>
      <c r="K150" s="434" t="s">
        <v>3333</v>
      </c>
      <c r="L150" s="434" t="s">
        <v>1019</v>
      </c>
      <c r="M150" s="437">
        <v>6</v>
      </c>
      <c r="N150" s="438">
        <v>1530</v>
      </c>
      <c r="O150" s="439">
        <v>20</v>
      </c>
      <c r="P150" s="440">
        <v>10</v>
      </c>
      <c r="Q150" s="441">
        <v>55</v>
      </c>
      <c r="R150" s="439">
        <v>15</v>
      </c>
      <c r="S150" s="440">
        <v>20</v>
      </c>
      <c r="T150" s="441">
        <v>80</v>
      </c>
      <c r="U150" s="442">
        <f t="shared" si="0"/>
        <v>200</v>
      </c>
      <c r="V150" s="443">
        <f t="shared" si="1"/>
        <v>33.333333333333336</v>
      </c>
      <c r="W150" s="388"/>
      <c r="X150" s="388"/>
    </row>
    <row r="151" spans="1:24" ht="12.75" x14ac:dyDescent="0.2">
      <c r="A151" s="429">
        <v>130</v>
      </c>
      <c r="B151" s="434" t="s">
        <v>180</v>
      </c>
      <c r="C151" s="430" t="s">
        <v>3348</v>
      </c>
      <c r="D151" s="435" t="s">
        <v>1033</v>
      </c>
      <c r="E151" s="435" t="s">
        <v>1024</v>
      </c>
      <c r="F151" s="434" t="s">
        <v>1271</v>
      </c>
      <c r="G151" s="292" t="s">
        <v>1389</v>
      </c>
      <c r="H151" s="434" t="s">
        <v>921</v>
      </c>
      <c r="I151" s="436">
        <v>0.5</v>
      </c>
      <c r="J151" s="292" t="s">
        <v>1389</v>
      </c>
      <c r="K151" s="434" t="s">
        <v>3333</v>
      </c>
      <c r="L151" s="434" t="s">
        <v>1019</v>
      </c>
      <c r="M151" s="437">
        <v>6</v>
      </c>
      <c r="N151" s="438">
        <v>1530</v>
      </c>
      <c r="O151" s="439">
        <v>95</v>
      </c>
      <c r="P151" s="440">
        <v>125</v>
      </c>
      <c r="Q151" s="441">
        <v>79</v>
      </c>
      <c r="R151" s="439">
        <v>60</v>
      </c>
      <c r="S151" s="440">
        <v>100</v>
      </c>
      <c r="T151" s="441">
        <v>81</v>
      </c>
      <c r="U151" s="442">
        <f t="shared" si="0"/>
        <v>540</v>
      </c>
      <c r="V151" s="443">
        <f t="shared" si="1"/>
        <v>90</v>
      </c>
      <c r="W151" s="388"/>
      <c r="X151" s="388"/>
    </row>
    <row r="152" spans="1:24" ht="12.75" x14ac:dyDescent="0.2">
      <c r="A152" s="429">
        <v>131</v>
      </c>
      <c r="B152" s="434" t="s">
        <v>181</v>
      </c>
      <c r="C152" s="430" t="s">
        <v>3349</v>
      </c>
      <c r="D152" s="435" t="s">
        <v>1033</v>
      </c>
      <c r="E152" s="435" t="s">
        <v>1028</v>
      </c>
      <c r="F152" s="434" t="s">
        <v>1175</v>
      </c>
      <c r="G152" s="434" t="s">
        <v>1266</v>
      </c>
      <c r="H152" s="434" t="s">
        <v>1211</v>
      </c>
      <c r="I152" s="436">
        <v>0.5</v>
      </c>
      <c r="J152" s="292" t="s">
        <v>1389</v>
      </c>
      <c r="K152" s="434" t="s">
        <v>3174</v>
      </c>
      <c r="L152" s="434" t="s">
        <v>3181</v>
      </c>
      <c r="M152" s="437">
        <v>41</v>
      </c>
      <c r="N152" s="438">
        <v>10455</v>
      </c>
      <c r="O152" s="439">
        <v>130</v>
      </c>
      <c r="P152" s="440">
        <v>85</v>
      </c>
      <c r="Q152" s="441">
        <v>80</v>
      </c>
      <c r="R152" s="439">
        <v>85</v>
      </c>
      <c r="S152" s="440">
        <v>95</v>
      </c>
      <c r="T152" s="441">
        <v>60</v>
      </c>
      <c r="U152" s="442">
        <f t="shared" si="0"/>
        <v>535</v>
      </c>
      <c r="V152" s="443">
        <f t="shared" si="1"/>
        <v>89.166666666666671</v>
      </c>
      <c r="W152" s="388"/>
      <c r="X152" s="388"/>
    </row>
    <row r="153" spans="1:24" ht="12.75" x14ac:dyDescent="0.2">
      <c r="A153" s="429">
        <v>132</v>
      </c>
      <c r="B153" s="434" t="s">
        <v>182</v>
      </c>
      <c r="C153" s="430" t="s">
        <v>3350</v>
      </c>
      <c r="D153" s="435" t="s">
        <v>1029</v>
      </c>
      <c r="E153" s="292" t="s">
        <v>1389</v>
      </c>
      <c r="F153" s="434" t="s">
        <v>995</v>
      </c>
      <c r="G153" s="292" t="s">
        <v>1389</v>
      </c>
      <c r="H153" s="434" t="s">
        <v>1004</v>
      </c>
      <c r="I153" s="292" t="s">
        <v>1389</v>
      </c>
      <c r="J153" s="292" t="s">
        <v>1389</v>
      </c>
      <c r="K153" s="434" t="s">
        <v>182</v>
      </c>
      <c r="L153" s="434" t="s">
        <v>1389</v>
      </c>
      <c r="M153" s="437">
        <v>21</v>
      </c>
      <c r="N153" s="438">
        <v>5355</v>
      </c>
      <c r="O153" s="439">
        <v>48</v>
      </c>
      <c r="P153" s="440">
        <v>48</v>
      </c>
      <c r="Q153" s="441">
        <v>48</v>
      </c>
      <c r="R153" s="439">
        <v>48</v>
      </c>
      <c r="S153" s="440">
        <v>48</v>
      </c>
      <c r="T153" s="441">
        <v>48</v>
      </c>
      <c r="U153" s="442">
        <f t="shared" si="0"/>
        <v>288</v>
      </c>
      <c r="V153" s="443">
        <f t="shared" si="1"/>
        <v>48</v>
      </c>
      <c r="W153" s="452"/>
      <c r="X153" s="452"/>
    </row>
    <row r="154" spans="1:24" ht="12.75" x14ac:dyDescent="0.2">
      <c r="A154" s="429">
        <v>133</v>
      </c>
      <c r="B154" s="434" t="s">
        <v>183</v>
      </c>
      <c r="C154" s="430" t="s">
        <v>3351</v>
      </c>
      <c r="D154" s="435" t="s">
        <v>1029</v>
      </c>
      <c r="E154" s="292" t="s">
        <v>1389</v>
      </c>
      <c r="F154" s="434" t="s">
        <v>1217</v>
      </c>
      <c r="G154" s="434" t="s">
        <v>3352</v>
      </c>
      <c r="H154" s="434" t="s">
        <v>1240</v>
      </c>
      <c r="I154" s="292" t="s">
        <v>1389</v>
      </c>
      <c r="J154" s="436">
        <v>0.125</v>
      </c>
      <c r="K154" s="434" t="s">
        <v>3195</v>
      </c>
      <c r="L154" s="434" t="s">
        <v>1389</v>
      </c>
      <c r="M154" s="437">
        <v>36</v>
      </c>
      <c r="N154" s="438">
        <v>9180</v>
      </c>
      <c r="O154" s="439">
        <v>55</v>
      </c>
      <c r="P154" s="440">
        <v>55</v>
      </c>
      <c r="Q154" s="441">
        <v>50</v>
      </c>
      <c r="R154" s="439">
        <v>45</v>
      </c>
      <c r="S154" s="440">
        <v>65</v>
      </c>
      <c r="T154" s="441">
        <v>55</v>
      </c>
      <c r="U154" s="442">
        <f t="shared" si="0"/>
        <v>325</v>
      </c>
      <c r="V154" s="443">
        <f t="shared" si="1"/>
        <v>54.166666666666664</v>
      </c>
      <c r="W154" s="388"/>
      <c r="X154" s="388"/>
    </row>
    <row r="155" spans="1:24" ht="12.75" x14ac:dyDescent="0.2">
      <c r="A155" s="429">
        <v>134</v>
      </c>
      <c r="B155" s="434" t="s">
        <v>184</v>
      </c>
      <c r="C155" s="430" t="s">
        <v>3353</v>
      </c>
      <c r="D155" s="435" t="s">
        <v>1033</v>
      </c>
      <c r="E155" s="292" t="s">
        <v>1389</v>
      </c>
      <c r="F155" s="434" t="s">
        <v>1175</v>
      </c>
      <c r="G155" s="292" t="s">
        <v>1389</v>
      </c>
      <c r="H155" s="434" t="s">
        <v>1211</v>
      </c>
      <c r="I155" s="292" t="s">
        <v>1389</v>
      </c>
      <c r="J155" s="436">
        <v>0.125</v>
      </c>
      <c r="K155" s="434" t="s">
        <v>3195</v>
      </c>
      <c r="L155" s="434" t="s">
        <v>1389</v>
      </c>
      <c r="M155" s="437">
        <v>36</v>
      </c>
      <c r="N155" s="438">
        <v>9180</v>
      </c>
      <c r="O155" s="439">
        <v>130</v>
      </c>
      <c r="P155" s="440">
        <v>65</v>
      </c>
      <c r="Q155" s="441">
        <v>60</v>
      </c>
      <c r="R155" s="439">
        <v>110</v>
      </c>
      <c r="S155" s="440">
        <v>95</v>
      </c>
      <c r="T155" s="441">
        <v>65</v>
      </c>
      <c r="U155" s="442">
        <f t="shared" si="0"/>
        <v>525</v>
      </c>
      <c r="V155" s="443">
        <f t="shared" si="1"/>
        <v>87.5</v>
      </c>
      <c r="W155" s="388"/>
      <c r="X155" s="388"/>
    </row>
    <row r="156" spans="1:24" ht="12.75" x14ac:dyDescent="0.2">
      <c r="A156" s="429">
        <v>135</v>
      </c>
      <c r="B156" s="434" t="s">
        <v>185</v>
      </c>
      <c r="C156" s="430" t="s">
        <v>3354</v>
      </c>
      <c r="D156" s="435" t="s">
        <v>1020</v>
      </c>
      <c r="E156" s="292" t="s">
        <v>1389</v>
      </c>
      <c r="F156" s="434" t="s">
        <v>1188</v>
      </c>
      <c r="G156" s="292" t="s">
        <v>1389</v>
      </c>
      <c r="H156" s="434" t="s">
        <v>1268</v>
      </c>
      <c r="I156" s="292" t="s">
        <v>1389</v>
      </c>
      <c r="J156" s="436">
        <v>0.125</v>
      </c>
      <c r="K156" s="434" t="s">
        <v>3195</v>
      </c>
      <c r="L156" s="434" t="s">
        <v>1389</v>
      </c>
      <c r="M156" s="437">
        <v>36</v>
      </c>
      <c r="N156" s="438">
        <v>9180</v>
      </c>
      <c r="O156" s="439">
        <v>65</v>
      </c>
      <c r="P156" s="440">
        <v>65</v>
      </c>
      <c r="Q156" s="441">
        <v>60</v>
      </c>
      <c r="R156" s="439">
        <v>110</v>
      </c>
      <c r="S156" s="440">
        <v>95</v>
      </c>
      <c r="T156" s="441">
        <v>130</v>
      </c>
      <c r="U156" s="442">
        <f t="shared" si="0"/>
        <v>525</v>
      </c>
      <c r="V156" s="443">
        <f t="shared" si="1"/>
        <v>87.5</v>
      </c>
      <c r="W156" s="388"/>
      <c r="X156" s="388"/>
    </row>
    <row r="157" spans="1:24" ht="12.75" x14ac:dyDescent="0.2">
      <c r="A157" s="429">
        <v>136</v>
      </c>
      <c r="B157" s="434" t="s">
        <v>186</v>
      </c>
      <c r="C157" s="430" t="s">
        <v>3355</v>
      </c>
      <c r="D157" s="435" t="s">
        <v>1023</v>
      </c>
      <c r="E157" s="292" t="s">
        <v>1389</v>
      </c>
      <c r="F157" s="434" t="s">
        <v>949</v>
      </c>
      <c r="G157" s="292" t="s">
        <v>1389</v>
      </c>
      <c r="H157" s="434" t="s">
        <v>1053</v>
      </c>
      <c r="I157" s="292" t="s">
        <v>1389</v>
      </c>
      <c r="J157" s="436">
        <v>0.125</v>
      </c>
      <c r="K157" s="434" t="s">
        <v>3195</v>
      </c>
      <c r="L157" s="434" t="s">
        <v>1389</v>
      </c>
      <c r="M157" s="437">
        <v>36</v>
      </c>
      <c r="N157" s="438">
        <v>9180</v>
      </c>
      <c r="O157" s="439">
        <v>65</v>
      </c>
      <c r="P157" s="440">
        <v>130</v>
      </c>
      <c r="Q157" s="441">
        <v>60</v>
      </c>
      <c r="R157" s="439">
        <v>95</v>
      </c>
      <c r="S157" s="440">
        <v>110</v>
      </c>
      <c r="T157" s="441">
        <v>65</v>
      </c>
      <c r="U157" s="442">
        <f t="shared" si="0"/>
        <v>525</v>
      </c>
      <c r="V157" s="443">
        <f t="shared" si="1"/>
        <v>87.5</v>
      </c>
      <c r="W157" s="388"/>
      <c r="X157" s="388"/>
    </row>
    <row r="158" spans="1:24" ht="12.75" x14ac:dyDescent="0.2">
      <c r="A158" s="429">
        <v>137</v>
      </c>
      <c r="B158" s="434" t="s">
        <v>187</v>
      </c>
      <c r="C158" s="430" t="s">
        <v>3356</v>
      </c>
      <c r="D158" s="435" t="s">
        <v>1029</v>
      </c>
      <c r="E158" s="292" t="s">
        <v>1389</v>
      </c>
      <c r="F158" s="434" t="s">
        <v>1147</v>
      </c>
      <c r="G158" s="434" t="s">
        <v>3357</v>
      </c>
      <c r="H158" s="434" t="s">
        <v>1120</v>
      </c>
      <c r="I158" s="292" t="s">
        <v>1389</v>
      </c>
      <c r="J158" s="292" t="s">
        <v>1389</v>
      </c>
      <c r="K158" s="434" t="s">
        <v>3273</v>
      </c>
      <c r="L158" s="434" t="s">
        <v>1389</v>
      </c>
      <c r="M158" s="437">
        <v>21</v>
      </c>
      <c r="N158" s="438">
        <v>5355</v>
      </c>
      <c r="O158" s="439">
        <v>65</v>
      </c>
      <c r="P158" s="440">
        <v>60</v>
      </c>
      <c r="Q158" s="441">
        <v>70</v>
      </c>
      <c r="R158" s="439">
        <v>85</v>
      </c>
      <c r="S158" s="440">
        <v>75</v>
      </c>
      <c r="T158" s="441">
        <v>40</v>
      </c>
      <c r="U158" s="442">
        <f t="shared" si="0"/>
        <v>395</v>
      </c>
      <c r="V158" s="443">
        <f t="shared" si="1"/>
        <v>65.833333333333329</v>
      </c>
      <c r="W158" s="452"/>
      <c r="X158" s="452"/>
    </row>
    <row r="159" spans="1:24" ht="12.75" x14ac:dyDescent="0.2">
      <c r="A159" s="429">
        <v>138</v>
      </c>
      <c r="B159" s="434" t="s">
        <v>188</v>
      </c>
      <c r="C159" s="430" t="s">
        <v>3358</v>
      </c>
      <c r="D159" s="435" t="s">
        <v>1031</v>
      </c>
      <c r="E159" s="435" t="s">
        <v>1033</v>
      </c>
      <c r="F159" s="434" t="s">
        <v>1231</v>
      </c>
      <c r="G159" s="434" t="s">
        <v>1266</v>
      </c>
      <c r="H159" s="434" t="s">
        <v>1178</v>
      </c>
      <c r="I159" s="292" t="s">
        <v>1389</v>
      </c>
      <c r="J159" s="436">
        <v>0.125</v>
      </c>
      <c r="K159" s="434" t="s">
        <v>3181</v>
      </c>
      <c r="L159" s="434" t="s">
        <v>3270</v>
      </c>
      <c r="M159" s="437">
        <v>31</v>
      </c>
      <c r="N159" s="438">
        <v>7905</v>
      </c>
      <c r="O159" s="439">
        <v>35</v>
      </c>
      <c r="P159" s="440">
        <v>40</v>
      </c>
      <c r="Q159" s="441">
        <v>100</v>
      </c>
      <c r="R159" s="439">
        <v>90</v>
      </c>
      <c r="S159" s="440">
        <v>55</v>
      </c>
      <c r="T159" s="441">
        <v>35</v>
      </c>
      <c r="U159" s="442">
        <f t="shared" si="0"/>
        <v>355</v>
      </c>
      <c r="V159" s="443">
        <f t="shared" si="1"/>
        <v>59.166666666666664</v>
      </c>
      <c r="W159" s="388"/>
      <c r="X159" s="388"/>
    </row>
    <row r="160" spans="1:24" ht="12.75" x14ac:dyDescent="0.2">
      <c r="A160" s="429">
        <v>139</v>
      </c>
      <c r="B160" s="434" t="s">
        <v>189</v>
      </c>
      <c r="C160" s="430" t="s">
        <v>3359</v>
      </c>
      <c r="D160" s="435" t="s">
        <v>1031</v>
      </c>
      <c r="E160" s="435" t="s">
        <v>1033</v>
      </c>
      <c r="F160" s="434" t="s">
        <v>1231</v>
      </c>
      <c r="G160" s="434" t="s">
        <v>1266</v>
      </c>
      <c r="H160" s="434" t="s">
        <v>1178</v>
      </c>
      <c r="I160" s="292" t="s">
        <v>1389</v>
      </c>
      <c r="J160" s="436">
        <v>0.125</v>
      </c>
      <c r="K160" s="434" t="s">
        <v>3181</v>
      </c>
      <c r="L160" s="434" t="s">
        <v>3270</v>
      </c>
      <c r="M160" s="437">
        <v>31</v>
      </c>
      <c r="N160" s="438">
        <v>7905</v>
      </c>
      <c r="O160" s="439">
        <v>70</v>
      </c>
      <c r="P160" s="440">
        <v>60</v>
      </c>
      <c r="Q160" s="441">
        <v>125</v>
      </c>
      <c r="R160" s="439">
        <v>115</v>
      </c>
      <c r="S160" s="440">
        <v>70</v>
      </c>
      <c r="T160" s="441">
        <v>55</v>
      </c>
      <c r="U160" s="442">
        <f t="shared" si="0"/>
        <v>495</v>
      </c>
      <c r="V160" s="443">
        <f t="shared" si="1"/>
        <v>82.5</v>
      </c>
      <c r="W160" s="388"/>
      <c r="X160" s="388"/>
    </row>
    <row r="161" spans="1:24" ht="12.75" x14ac:dyDescent="0.2">
      <c r="A161" s="429">
        <v>140</v>
      </c>
      <c r="B161" s="434" t="s">
        <v>190</v>
      </c>
      <c r="C161" s="430" t="s">
        <v>3360</v>
      </c>
      <c r="D161" s="435" t="s">
        <v>1031</v>
      </c>
      <c r="E161" s="435" t="s">
        <v>1033</v>
      </c>
      <c r="F161" s="434" t="s">
        <v>1231</v>
      </c>
      <c r="G161" s="434" t="s">
        <v>1227</v>
      </c>
      <c r="H161" s="434" t="s">
        <v>1178</v>
      </c>
      <c r="I161" s="292" t="s">
        <v>1389</v>
      </c>
      <c r="J161" s="436">
        <v>0.125</v>
      </c>
      <c r="K161" s="434" t="s">
        <v>3181</v>
      </c>
      <c r="L161" s="434" t="s">
        <v>3270</v>
      </c>
      <c r="M161" s="437">
        <v>31</v>
      </c>
      <c r="N161" s="438">
        <v>7905</v>
      </c>
      <c r="O161" s="439">
        <v>30</v>
      </c>
      <c r="P161" s="440">
        <v>80</v>
      </c>
      <c r="Q161" s="441">
        <v>90</v>
      </c>
      <c r="R161" s="439">
        <v>55</v>
      </c>
      <c r="S161" s="440">
        <v>45</v>
      </c>
      <c r="T161" s="441">
        <v>55</v>
      </c>
      <c r="U161" s="442">
        <f t="shared" si="0"/>
        <v>355</v>
      </c>
      <c r="V161" s="443">
        <f t="shared" si="1"/>
        <v>59.166666666666664</v>
      </c>
      <c r="W161" s="388"/>
      <c r="X161" s="388"/>
    </row>
    <row r="162" spans="1:24" ht="12.75" x14ac:dyDescent="0.2">
      <c r="A162" s="429">
        <v>141</v>
      </c>
      <c r="B162" s="434" t="s">
        <v>191</v>
      </c>
      <c r="C162" s="430" t="s">
        <v>3361</v>
      </c>
      <c r="D162" s="435" t="s">
        <v>1031</v>
      </c>
      <c r="E162" s="435" t="s">
        <v>1033</v>
      </c>
      <c r="F162" s="434" t="s">
        <v>1231</v>
      </c>
      <c r="G162" s="434" t="s">
        <v>1227</v>
      </c>
      <c r="H162" s="434" t="s">
        <v>1178</v>
      </c>
      <c r="I162" s="292" t="s">
        <v>1389</v>
      </c>
      <c r="J162" s="436">
        <v>0.125</v>
      </c>
      <c r="K162" s="434" t="s">
        <v>3181</v>
      </c>
      <c r="L162" s="434" t="s">
        <v>3270</v>
      </c>
      <c r="M162" s="437">
        <v>31</v>
      </c>
      <c r="N162" s="438">
        <v>7905</v>
      </c>
      <c r="O162" s="439">
        <v>60</v>
      </c>
      <c r="P162" s="440">
        <v>115</v>
      </c>
      <c r="Q162" s="441">
        <v>105</v>
      </c>
      <c r="R162" s="439">
        <v>65</v>
      </c>
      <c r="S162" s="440">
        <v>70</v>
      </c>
      <c r="T162" s="441">
        <v>80</v>
      </c>
      <c r="U162" s="442">
        <f t="shared" si="0"/>
        <v>495</v>
      </c>
      <c r="V162" s="443">
        <f t="shared" si="1"/>
        <v>82.5</v>
      </c>
      <c r="W162" s="388"/>
      <c r="X162" s="388"/>
    </row>
    <row r="163" spans="1:24" ht="12.75" x14ac:dyDescent="0.2">
      <c r="A163" s="429">
        <v>142</v>
      </c>
      <c r="B163" s="434" t="s">
        <v>192</v>
      </c>
      <c r="C163" s="430" t="s">
        <v>3362</v>
      </c>
      <c r="D163" s="435" t="s">
        <v>1031</v>
      </c>
      <c r="E163" s="435" t="s">
        <v>1024</v>
      </c>
      <c r="F163" s="434" t="s">
        <v>28</v>
      </c>
      <c r="G163" s="434" t="s">
        <v>926</v>
      </c>
      <c r="H163" s="434" t="s">
        <v>1168</v>
      </c>
      <c r="I163" s="292" t="s">
        <v>1389</v>
      </c>
      <c r="J163" s="436">
        <v>0.125</v>
      </c>
      <c r="K163" s="434" t="s">
        <v>1024</v>
      </c>
      <c r="L163" s="434" t="s">
        <v>1389</v>
      </c>
      <c r="M163" s="437">
        <v>31</v>
      </c>
      <c r="N163" s="438">
        <v>7905</v>
      </c>
      <c r="O163" s="439">
        <v>80</v>
      </c>
      <c r="P163" s="440">
        <v>105</v>
      </c>
      <c r="Q163" s="441">
        <v>65</v>
      </c>
      <c r="R163" s="439">
        <v>60</v>
      </c>
      <c r="S163" s="440">
        <v>75</v>
      </c>
      <c r="T163" s="441">
        <v>130</v>
      </c>
      <c r="U163" s="442">
        <f t="shared" si="0"/>
        <v>515</v>
      </c>
      <c r="V163" s="443">
        <f t="shared" si="1"/>
        <v>85.833333333333329</v>
      </c>
      <c r="W163" s="388"/>
      <c r="X163" s="388"/>
    </row>
    <row r="164" spans="1:24" ht="12.75" x14ac:dyDescent="0.2">
      <c r="A164" s="429">
        <v>143</v>
      </c>
      <c r="B164" s="434" t="s">
        <v>193</v>
      </c>
      <c r="C164" s="430" t="s">
        <v>3363</v>
      </c>
      <c r="D164" s="435" t="s">
        <v>1029</v>
      </c>
      <c r="E164" s="292" t="s">
        <v>1389</v>
      </c>
      <c r="F164" s="434" t="s">
        <v>1262</v>
      </c>
      <c r="G164" s="434" t="s">
        <v>904</v>
      </c>
      <c r="H164" s="434" t="s">
        <v>1243</v>
      </c>
      <c r="I164" s="292" t="s">
        <v>1389</v>
      </c>
      <c r="J164" s="436">
        <v>0.125</v>
      </c>
      <c r="K164" s="434" t="s">
        <v>3174</v>
      </c>
      <c r="L164" s="434" t="s">
        <v>1389</v>
      </c>
      <c r="M164" s="437">
        <v>41</v>
      </c>
      <c r="N164" s="438">
        <v>10455</v>
      </c>
      <c r="O164" s="439">
        <v>160</v>
      </c>
      <c r="P164" s="440">
        <v>110</v>
      </c>
      <c r="Q164" s="441">
        <v>65</v>
      </c>
      <c r="R164" s="439">
        <v>65</v>
      </c>
      <c r="S164" s="440">
        <v>110</v>
      </c>
      <c r="T164" s="441">
        <v>30</v>
      </c>
      <c r="U164" s="442">
        <f t="shared" si="0"/>
        <v>540</v>
      </c>
      <c r="V164" s="443">
        <f t="shared" si="1"/>
        <v>90</v>
      </c>
      <c r="W164" s="388"/>
      <c r="X164" s="388"/>
    </row>
    <row r="165" spans="1:24" ht="12.75" x14ac:dyDescent="0.2">
      <c r="A165" s="429">
        <v>144</v>
      </c>
      <c r="B165" s="434" t="s">
        <v>194</v>
      </c>
      <c r="C165" s="430" t="s">
        <v>3364</v>
      </c>
      <c r="D165" s="435" t="s">
        <v>1028</v>
      </c>
      <c r="E165" s="435" t="s">
        <v>1024</v>
      </c>
      <c r="F165" s="434" t="s">
        <v>926</v>
      </c>
      <c r="G165" s="292" t="s">
        <v>1389</v>
      </c>
      <c r="H165" s="434" t="s">
        <v>1551</v>
      </c>
      <c r="I165" s="292" t="s">
        <v>1389</v>
      </c>
      <c r="J165" s="292" t="s">
        <v>1389</v>
      </c>
      <c r="K165" s="434" t="s">
        <v>3213</v>
      </c>
      <c r="L165" s="434" t="s">
        <v>1389</v>
      </c>
      <c r="M165" s="437">
        <v>81</v>
      </c>
      <c r="N165" s="438">
        <v>20655</v>
      </c>
      <c r="O165" s="439">
        <v>90</v>
      </c>
      <c r="P165" s="440">
        <v>85</v>
      </c>
      <c r="Q165" s="441">
        <v>100</v>
      </c>
      <c r="R165" s="439">
        <v>95</v>
      </c>
      <c r="S165" s="440">
        <v>125</v>
      </c>
      <c r="T165" s="441">
        <v>85</v>
      </c>
      <c r="U165" s="442">
        <f t="shared" si="0"/>
        <v>580</v>
      </c>
      <c r="V165" s="443">
        <f t="shared" si="1"/>
        <v>96.666666666666671</v>
      </c>
      <c r="W165" s="452"/>
      <c r="X165" s="452"/>
    </row>
    <row r="166" spans="1:24" ht="12.75" x14ac:dyDescent="0.2">
      <c r="A166" s="429">
        <v>145</v>
      </c>
      <c r="B166" s="434" t="s">
        <v>195</v>
      </c>
      <c r="C166" s="430" t="s">
        <v>3365</v>
      </c>
      <c r="D166" s="435" t="s">
        <v>1020</v>
      </c>
      <c r="E166" s="435" t="s">
        <v>1024</v>
      </c>
      <c r="F166" s="434" t="s">
        <v>926</v>
      </c>
      <c r="G166" s="292" t="s">
        <v>1389</v>
      </c>
      <c r="H166" s="434" t="s">
        <v>1562</v>
      </c>
      <c r="I166" s="292" t="s">
        <v>1389</v>
      </c>
      <c r="J166" s="292" t="s">
        <v>1389</v>
      </c>
      <c r="K166" s="434" t="s">
        <v>3213</v>
      </c>
      <c r="L166" s="434" t="s">
        <v>1389</v>
      </c>
      <c r="M166" s="437">
        <v>81</v>
      </c>
      <c r="N166" s="438">
        <v>20655</v>
      </c>
      <c r="O166" s="439">
        <v>90</v>
      </c>
      <c r="P166" s="440">
        <v>90</v>
      </c>
      <c r="Q166" s="441">
        <v>85</v>
      </c>
      <c r="R166" s="439">
        <v>125</v>
      </c>
      <c r="S166" s="440">
        <v>90</v>
      </c>
      <c r="T166" s="441">
        <v>100</v>
      </c>
      <c r="U166" s="442">
        <f t="shared" si="0"/>
        <v>580</v>
      </c>
      <c r="V166" s="443">
        <f t="shared" si="1"/>
        <v>96.666666666666671</v>
      </c>
      <c r="W166" s="452"/>
      <c r="X166" s="452"/>
    </row>
    <row r="167" spans="1:24" ht="12.75" x14ac:dyDescent="0.2">
      <c r="A167" s="429">
        <v>146</v>
      </c>
      <c r="B167" s="434" t="s">
        <v>196</v>
      </c>
      <c r="C167" s="430" t="s">
        <v>3366</v>
      </c>
      <c r="D167" s="435" t="s">
        <v>1023</v>
      </c>
      <c r="E167" s="435" t="s">
        <v>1024</v>
      </c>
      <c r="F167" s="434" t="s">
        <v>926</v>
      </c>
      <c r="G167" s="292" t="s">
        <v>1389</v>
      </c>
      <c r="H167" s="434" t="s">
        <v>979</v>
      </c>
      <c r="I167" s="292" t="s">
        <v>1389</v>
      </c>
      <c r="J167" s="292" t="s">
        <v>1389</v>
      </c>
      <c r="K167" s="434" t="s">
        <v>3213</v>
      </c>
      <c r="L167" s="434" t="s">
        <v>1389</v>
      </c>
      <c r="M167" s="437">
        <v>81</v>
      </c>
      <c r="N167" s="438">
        <v>20655</v>
      </c>
      <c r="O167" s="439">
        <v>90</v>
      </c>
      <c r="P167" s="440">
        <v>100</v>
      </c>
      <c r="Q167" s="441">
        <v>90</v>
      </c>
      <c r="R167" s="439">
        <v>125</v>
      </c>
      <c r="S167" s="440">
        <v>85</v>
      </c>
      <c r="T167" s="441">
        <v>90</v>
      </c>
      <c r="U167" s="442">
        <f t="shared" si="0"/>
        <v>580</v>
      </c>
      <c r="V167" s="443">
        <f t="shared" si="1"/>
        <v>96.666666666666671</v>
      </c>
      <c r="W167" s="452"/>
      <c r="X167" s="452"/>
    </row>
    <row r="168" spans="1:24" ht="12.75" x14ac:dyDescent="0.2">
      <c r="A168" s="429">
        <v>147</v>
      </c>
      <c r="B168" s="434" t="s">
        <v>197</v>
      </c>
      <c r="C168" s="430" t="s">
        <v>3367</v>
      </c>
      <c r="D168" s="435" t="s">
        <v>1019</v>
      </c>
      <c r="E168" s="292" t="s">
        <v>1389</v>
      </c>
      <c r="F168" s="434" t="s">
        <v>1077</v>
      </c>
      <c r="G168" s="292" t="s">
        <v>1389</v>
      </c>
      <c r="H168" s="434" t="s">
        <v>1182</v>
      </c>
      <c r="I168" s="436">
        <v>0.5</v>
      </c>
      <c r="J168" s="292" t="s">
        <v>1389</v>
      </c>
      <c r="K168" s="434" t="s">
        <v>3181</v>
      </c>
      <c r="L168" s="434" t="s">
        <v>1019</v>
      </c>
      <c r="M168" s="437">
        <v>41</v>
      </c>
      <c r="N168" s="438">
        <v>10455</v>
      </c>
      <c r="O168" s="439">
        <v>41</v>
      </c>
      <c r="P168" s="440">
        <v>64</v>
      </c>
      <c r="Q168" s="441">
        <v>45</v>
      </c>
      <c r="R168" s="439">
        <v>50</v>
      </c>
      <c r="S168" s="440">
        <v>50</v>
      </c>
      <c r="T168" s="441">
        <v>50</v>
      </c>
      <c r="U168" s="442">
        <f t="shared" si="0"/>
        <v>300</v>
      </c>
      <c r="V168" s="443">
        <f t="shared" si="1"/>
        <v>50</v>
      </c>
      <c r="W168" s="388"/>
      <c r="X168" s="388"/>
    </row>
    <row r="169" spans="1:24" ht="12.75" x14ac:dyDescent="0.2">
      <c r="A169" s="429">
        <v>148</v>
      </c>
      <c r="B169" s="434" t="s">
        <v>198</v>
      </c>
      <c r="C169" s="430" t="s">
        <v>3368</v>
      </c>
      <c r="D169" s="435" t="s">
        <v>1019</v>
      </c>
      <c r="E169" s="292" t="s">
        <v>1389</v>
      </c>
      <c r="F169" s="434" t="s">
        <v>1077</v>
      </c>
      <c r="G169" s="292" t="s">
        <v>1389</v>
      </c>
      <c r="H169" s="434" t="s">
        <v>1182</v>
      </c>
      <c r="I169" s="436">
        <v>0.5</v>
      </c>
      <c r="J169" s="292" t="s">
        <v>1389</v>
      </c>
      <c r="K169" s="434" t="s">
        <v>3181</v>
      </c>
      <c r="L169" s="434" t="s">
        <v>1019</v>
      </c>
      <c r="M169" s="437">
        <v>41</v>
      </c>
      <c r="N169" s="438">
        <v>10455</v>
      </c>
      <c r="O169" s="439">
        <v>61</v>
      </c>
      <c r="P169" s="440">
        <v>84</v>
      </c>
      <c r="Q169" s="441">
        <v>65</v>
      </c>
      <c r="R169" s="439">
        <v>70</v>
      </c>
      <c r="S169" s="440">
        <v>70</v>
      </c>
      <c r="T169" s="441">
        <v>70</v>
      </c>
      <c r="U169" s="442">
        <f t="shared" si="0"/>
        <v>420</v>
      </c>
      <c r="V169" s="443">
        <f t="shared" si="1"/>
        <v>70</v>
      </c>
      <c r="W169" s="388"/>
      <c r="X169" s="388"/>
    </row>
    <row r="170" spans="1:24" ht="12.75" x14ac:dyDescent="0.2">
      <c r="A170" s="429">
        <v>149</v>
      </c>
      <c r="B170" s="434" t="s">
        <v>199</v>
      </c>
      <c r="C170" s="430" t="s">
        <v>3369</v>
      </c>
      <c r="D170" s="435" t="s">
        <v>1019</v>
      </c>
      <c r="E170" s="435" t="s">
        <v>1024</v>
      </c>
      <c r="F170" s="434" t="s">
        <v>1246</v>
      </c>
      <c r="G170" s="292" t="s">
        <v>1389</v>
      </c>
      <c r="H170" s="434" t="s">
        <v>1259</v>
      </c>
      <c r="I170" s="436">
        <v>0.5</v>
      </c>
      <c r="J170" s="292" t="s">
        <v>1389</v>
      </c>
      <c r="K170" s="434" t="s">
        <v>3181</v>
      </c>
      <c r="L170" s="434" t="s">
        <v>1019</v>
      </c>
      <c r="M170" s="437">
        <v>41</v>
      </c>
      <c r="N170" s="438">
        <v>10455</v>
      </c>
      <c r="O170" s="439">
        <v>91</v>
      </c>
      <c r="P170" s="440">
        <v>134</v>
      </c>
      <c r="Q170" s="441">
        <v>95</v>
      </c>
      <c r="R170" s="439">
        <v>100</v>
      </c>
      <c r="S170" s="440">
        <v>100</v>
      </c>
      <c r="T170" s="441">
        <v>80</v>
      </c>
      <c r="U170" s="442">
        <f t="shared" si="0"/>
        <v>600</v>
      </c>
      <c r="V170" s="443">
        <f t="shared" si="1"/>
        <v>100</v>
      </c>
      <c r="W170" s="388"/>
      <c r="X170" s="388"/>
    </row>
    <row r="171" spans="1:24" ht="12.75" x14ac:dyDescent="0.2">
      <c r="A171" s="429">
        <v>150</v>
      </c>
      <c r="B171" s="434" t="s">
        <v>200</v>
      </c>
      <c r="C171" s="430" t="s">
        <v>3370</v>
      </c>
      <c r="D171" s="435" t="s">
        <v>933</v>
      </c>
      <c r="E171" s="292" t="s">
        <v>1389</v>
      </c>
      <c r="F171" s="434" t="s">
        <v>926</v>
      </c>
      <c r="G171" s="292" t="s">
        <v>1389</v>
      </c>
      <c r="H171" s="434" t="s">
        <v>1168</v>
      </c>
      <c r="I171" s="292" t="s">
        <v>1389</v>
      </c>
      <c r="J171" s="292" t="s">
        <v>1389</v>
      </c>
      <c r="K171" s="434" t="s">
        <v>3213</v>
      </c>
      <c r="L171" s="434" t="s">
        <v>1389</v>
      </c>
      <c r="M171" s="437">
        <v>121</v>
      </c>
      <c r="N171" s="438">
        <v>30855</v>
      </c>
      <c r="O171" s="439">
        <v>106</v>
      </c>
      <c r="P171" s="440">
        <v>110</v>
      </c>
      <c r="Q171" s="441">
        <v>90</v>
      </c>
      <c r="R171" s="439">
        <v>154</v>
      </c>
      <c r="S171" s="440">
        <v>90</v>
      </c>
      <c r="T171" s="441">
        <v>130</v>
      </c>
      <c r="U171" s="442">
        <f t="shared" si="0"/>
        <v>680</v>
      </c>
      <c r="V171" s="443">
        <f t="shared" si="1"/>
        <v>113.33333333333333</v>
      </c>
      <c r="W171" s="452"/>
      <c r="X171" s="452"/>
    </row>
    <row r="172" spans="1:24" ht="12.75" x14ac:dyDescent="0.2">
      <c r="A172" s="429">
        <v>151</v>
      </c>
      <c r="B172" s="434" t="s">
        <v>201</v>
      </c>
      <c r="C172" s="430" t="s">
        <v>3371</v>
      </c>
      <c r="D172" s="435" t="s">
        <v>933</v>
      </c>
      <c r="E172" s="292" t="s">
        <v>1389</v>
      </c>
      <c r="F172" s="434" t="s">
        <v>945</v>
      </c>
      <c r="G172" s="292" t="s">
        <v>1389</v>
      </c>
      <c r="H172" s="292" t="s">
        <v>1389</v>
      </c>
      <c r="I172" s="292" t="s">
        <v>1389</v>
      </c>
      <c r="J172" s="292" t="s">
        <v>1389</v>
      </c>
      <c r="K172" s="434" t="s">
        <v>3213</v>
      </c>
      <c r="L172" s="434" t="s">
        <v>1389</v>
      </c>
      <c r="M172" s="437">
        <v>121</v>
      </c>
      <c r="N172" s="438">
        <v>30855</v>
      </c>
      <c r="O172" s="439">
        <v>100</v>
      </c>
      <c r="P172" s="440">
        <v>100</v>
      </c>
      <c r="Q172" s="441">
        <v>100</v>
      </c>
      <c r="R172" s="439">
        <v>100</v>
      </c>
      <c r="S172" s="440">
        <v>100</v>
      </c>
      <c r="T172" s="441">
        <v>100</v>
      </c>
      <c r="U172" s="442">
        <f t="shared" si="0"/>
        <v>600</v>
      </c>
      <c r="V172" s="443">
        <f t="shared" si="1"/>
        <v>100</v>
      </c>
      <c r="W172" s="452"/>
      <c r="X172" s="452"/>
    </row>
    <row r="173" spans="1:24" ht="12.75" x14ac:dyDescent="0.2">
      <c r="A173" s="429">
        <v>152</v>
      </c>
      <c r="B173" s="434" t="s">
        <v>202</v>
      </c>
      <c r="C173" s="430" t="s">
        <v>3372</v>
      </c>
      <c r="D173" s="435" t="s">
        <v>1026</v>
      </c>
      <c r="E173" s="292" t="s">
        <v>1389</v>
      </c>
      <c r="F173" s="434" t="s">
        <v>1224</v>
      </c>
      <c r="G173" s="292" t="s">
        <v>1389</v>
      </c>
      <c r="H173" s="434" t="s">
        <v>1223</v>
      </c>
      <c r="I173" s="292" t="s">
        <v>1389</v>
      </c>
      <c r="J173" s="436">
        <v>0.125</v>
      </c>
      <c r="K173" s="434" t="s">
        <v>3174</v>
      </c>
      <c r="L173" s="434" t="s">
        <v>1026</v>
      </c>
      <c r="M173" s="437">
        <v>21</v>
      </c>
      <c r="N173" s="438">
        <v>5355</v>
      </c>
      <c r="O173" s="439">
        <v>45</v>
      </c>
      <c r="P173" s="440">
        <v>49</v>
      </c>
      <c r="Q173" s="441">
        <v>65</v>
      </c>
      <c r="R173" s="439">
        <v>49</v>
      </c>
      <c r="S173" s="440">
        <v>65</v>
      </c>
      <c r="T173" s="441">
        <v>45</v>
      </c>
      <c r="U173" s="442">
        <f t="shared" si="0"/>
        <v>318</v>
      </c>
      <c r="V173" s="443">
        <f t="shared" si="1"/>
        <v>53</v>
      </c>
      <c r="W173" s="388"/>
      <c r="X173" s="388"/>
    </row>
    <row r="174" spans="1:24" ht="12.75" x14ac:dyDescent="0.2">
      <c r="A174" s="429">
        <v>153</v>
      </c>
      <c r="B174" s="434" t="s">
        <v>203</v>
      </c>
      <c r="C174" s="430" t="s">
        <v>3373</v>
      </c>
      <c r="D174" s="435" t="s">
        <v>1026</v>
      </c>
      <c r="E174" s="292" t="s">
        <v>1389</v>
      </c>
      <c r="F174" s="434" t="s">
        <v>1224</v>
      </c>
      <c r="G174" s="292" t="s">
        <v>1389</v>
      </c>
      <c r="H174" s="434" t="s">
        <v>1223</v>
      </c>
      <c r="I174" s="292" t="s">
        <v>1389</v>
      </c>
      <c r="J174" s="436">
        <v>0.125</v>
      </c>
      <c r="K174" s="434" t="s">
        <v>3174</v>
      </c>
      <c r="L174" s="434" t="s">
        <v>1026</v>
      </c>
      <c r="M174" s="437">
        <v>21</v>
      </c>
      <c r="N174" s="438">
        <v>5355</v>
      </c>
      <c r="O174" s="439">
        <v>60</v>
      </c>
      <c r="P174" s="440">
        <v>62</v>
      </c>
      <c r="Q174" s="441">
        <v>80</v>
      </c>
      <c r="R174" s="439">
        <v>63</v>
      </c>
      <c r="S174" s="440">
        <v>80</v>
      </c>
      <c r="T174" s="441">
        <v>60</v>
      </c>
      <c r="U174" s="442">
        <f t="shared" si="0"/>
        <v>405</v>
      </c>
      <c r="V174" s="443">
        <f t="shared" si="1"/>
        <v>67.5</v>
      </c>
      <c r="W174" s="388"/>
      <c r="X174" s="388"/>
    </row>
    <row r="175" spans="1:24" ht="12.75" x14ac:dyDescent="0.2">
      <c r="A175" s="429">
        <v>154</v>
      </c>
      <c r="B175" s="434" t="s">
        <v>204</v>
      </c>
      <c r="C175" s="430" t="s">
        <v>3374</v>
      </c>
      <c r="D175" s="435" t="s">
        <v>1026</v>
      </c>
      <c r="E175" s="292" t="s">
        <v>1389</v>
      </c>
      <c r="F175" s="434" t="s">
        <v>1224</v>
      </c>
      <c r="G175" s="292" t="s">
        <v>1389</v>
      </c>
      <c r="H175" s="434" t="s">
        <v>1223</v>
      </c>
      <c r="I175" s="292" t="s">
        <v>1389</v>
      </c>
      <c r="J175" s="436">
        <v>0.125</v>
      </c>
      <c r="K175" s="434" t="s">
        <v>3174</v>
      </c>
      <c r="L175" s="434" t="s">
        <v>1026</v>
      </c>
      <c r="M175" s="437">
        <v>21</v>
      </c>
      <c r="N175" s="438">
        <v>5355</v>
      </c>
      <c r="O175" s="439">
        <v>80</v>
      </c>
      <c r="P175" s="440">
        <v>82</v>
      </c>
      <c r="Q175" s="441">
        <v>100</v>
      </c>
      <c r="R175" s="439">
        <v>83</v>
      </c>
      <c r="S175" s="440">
        <v>100</v>
      </c>
      <c r="T175" s="441">
        <v>80</v>
      </c>
      <c r="U175" s="442">
        <f t="shared" si="0"/>
        <v>525</v>
      </c>
      <c r="V175" s="443">
        <f t="shared" si="1"/>
        <v>87.5</v>
      </c>
      <c r="W175" s="388"/>
      <c r="X175" s="388"/>
    </row>
    <row r="176" spans="1:24" ht="12.75" x14ac:dyDescent="0.2">
      <c r="A176" s="429">
        <v>155</v>
      </c>
      <c r="B176" s="434" t="s">
        <v>205</v>
      </c>
      <c r="C176" s="430" t="s">
        <v>3375</v>
      </c>
      <c r="D176" s="435" t="s">
        <v>1023</v>
      </c>
      <c r="E176" s="292" t="s">
        <v>1389</v>
      </c>
      <c r="F176" s="434" t="s">
        <v>867</v>
      </c>
      <c r="G176" s="292" t="s">
        <v>1389</v>
      </c>
      <c r="H176" s="434" t="s">
        <v>949</v>
      </c>
      <c r="I176" s="292" t="s">
        <v>1389</v>
      </c>
      <c r="J176" s="436">
        <v>0.125</v>
      </c>
      <c r="K176" s="434" t="s">
        <v>3195</v>
      </c>
      <c r="L176" s="434" t="s">
        <v>1389</v>
      </c>
      <c r="M176" s="437">
        <v>21</v>
      </c>
      <c r="N176" s="438">
        <v>5355</v>
      </c>
      <c r="O176" s="439">
        <v>39</v>
      </c>
      <c r="P176" s="440">
        <v>52</v>
      </c>
      <c r="Q176" s="441">
        <v>43</v>
      </c>
      <c r="R176" s="439">
        <v>60</v>
      </c>
      <c r="S176" s="440">
        <v>50</v>
      </c>
      <c r="T176" s="441">
        <v>65</v>
      </c>
      <c r="U176" s="442">
        <f t="shared" si="0"/>
        <v>309</v>
      </c>
      <c r="V176" s="443">
        <f t="shared" si="1"/>
        <v>51.5</v>
      </c>
      <c r="W176" s="388"/>
      <c r="X176" s="388"/>
    </row>
    <row r="177" spans="1:24" ht="12.75" x14ac:dyDescent="0.2">
      <c r="A177" s="429">
        <v>156</v>
      </c>
      <c r="B177" s="434" t="s">
        <v>206</v>
      </c>
      <c r="C177" s="430" t="s">
        <v>3376</v>
      </c>
      <c r="D177" s="435" t="s">
        <v>1023</v>
      </c>
      <c r="E177" s="292" t="s">
        <v>1389</v>
      </c>
      <c r="F177" s="434" t="s">
        <v>867</v>
      </c>
      <c r="G177" s="292" t="s">
        <v>1389</v>
      </c>
      <c r="H177" s="434" t="s">
        <v>949</v>
      </c>
      <c r="I177" s="292" t="s">
        <v>1389</v>
      </c>
      <c r="J177" s="436">
        <v>0.125</v>
      </c>
      <c r="K177" s="434" t="s">
        <v>3195</v>
      </c>
      <c r="L177" s="434" t="s">
        <v>1389</v>
      </c>
      <c r="M177" s="437">
        <v>21</v>
      </c>
      <c r="N177" s="438">
        <v>5355</v>
      </c>
      <c r="O177" s="439">
        <v>58</v>
      </c>
      <c r="P177" s="440">
        <v>64</v>
      </c>
      <c r="Q177" s="441">
        <v>58</v>
      </c>
      <c r="R177" s="439">
        <v>80</v>
      </c>
      <c r="S177" s="440">
        <v>65</v>
      </c>
      <c r="T177" s="441">
        <v>80</v>
      </c>
      <c r="U177" s="442">
        <f t="shared" si="0"/>
        <v>405</v>
      </c>
      <c r="V177" s="443">
        <f t="shared" si="1"/>
        <v>67.5</v>
      </c>
      <c r="W177" s="388"/>
      <c r="X177" s="388"/>
    </row>
    <row r="178" spans="1:24" ht="12.75" x14ac:dyDescent="0.2">
      <c r="A178" s="429">
        <v>157</v>
      </c>
      <c r="B178" s="434" t="s">
        <v>207</v>
      </c>
      <c r="C178" s="430" t="s">
        <v>3377</v>
      </c>
      <c r="D178" s="435" t="s">
        <v>1023</v>
      </c>
      <c r="E178" s="292" t="s">
        <v>1389</v>
      </c>
      <c r="F178" s="434" t="s">
        <v>867</v>
      </c>
      <c r="G178" s="292" t="s">
        <v>1389</v>
      </c>
      <c r="H178" s="434" t="s">
        <v>949</v>
      </c>
      <c r="I178" s="292" t="s">
        <v>1389</v>
      </c>
      <c r="J178" s="436">
        <v>0.125</v>
      </c>
      <c r="K178" s="434" t="s">
        <v>3195</v>
      </c>
      <c r="L178" s="434" t="s">
        <v>1389</v>
      </c>
      <c r="M178" s="437">
        <v>21</v>
      </c>
      <c r="N178" s="438">
        <v>5355</v>
      </c>
      <c r="O178" s="439">
        <v>78</v>
      </c>
      <c r="P178" s="440">
        <v>84</v>
      </c>
      <c r="Q178" s="441">
        <v>78</v>
      </c>
      <c r="R178" s="439">
        <v>109</v>
      </c>
      <c r="S178" s="440">
        <v>85</v>
      </c>
      <c r="T178" s="441">
        <v>100</v>
      </c>
      <c r="U178" s="442">
        <f t="shared" si="0"/>
        <v>534</v>
      </c>
      <c r="V178" s="443">
        <f t="shared" si="1"/>
        <v>89</v>
      </c>
      <c r="W178" s="388"/>
      <c r="X178" s="388"/>
    </row>
    <row r="179" spans="1:24" ht="12.75" x14ac:dyDescent="0.2">
      <c r="A179" s="429">
        <v>158</v>
      </c>
      <c r="B179" s="434" t="s">
        <v>208</v>
      </c>
      <c r="C179" s="430" t="s">
        <v>3378</v>
      </c>
      <c r="D179" s="435" t="s">
        <v>1033</v>
      </c>
      <c r="E179" s="292" t="s">
        <v>1389</v>
      </c>
      <c r="F179" s="434" t="s">
        <v>893</v>
      </c>
      <c r="G179" s="292" t="s">
        <v>1389</v>
      </c>
      <c r="H179" s="434" t="s">
        <v>1195</v>
      </c>
      <c r="I179" s="292" t="s">
        <v>1389</v>
      </c>
      <c r="J179" s="436">
        <v>0.125</v>
      </c>
      <c r="K179" s="434" t="s">
        <v>3174</v>
      </c>
      <c r="L179" s="434" t="s">
        <v>3181</v>
      </c>
      <c r="M179" s="437">
        <v>21</v>
      </c>
      <c r="N179" s="438">
        <v>5355</v>
      </c>
      <c r="O179" s="439">
        <v>50</v>
      </c>
      <c r="P179" s="440">
        <v>65</v>
      </c>
      <c r="Q179" s="441">
        <v>64</v>
      </c>
      <c r="R179" s="439">
        <v>44</v>
      </c>
      <c r="S179" s="440">
        <v>48</v>
      </c>
      <c r="T179" s="441">
        <v>43</v>
      </c>
      <c r="U179" s="442">
        <f t="shared" si="0"/>
        <v>314</v>
      </c>
      <c r="V179" s="443">
        <f t="shared" si="1"/>
        <v>52.333333333333336</v>
      </c>
      <c r="W179" s="388"/>
      <c r="X179" s="388"/>
    </row>
    <row r="180" spans="1:24" ht="12.75" x14ac:dyDescent="0.2">
      <c r="A180" s="429">
        <v>159</v>
      </c>
      <c r="B180" s="434" t="s">
        <v>209</v>
      </c>
      <c r="C180" s="430" t="s">
        <v>3379</v>
      </c>
      <c r="D180" s="435" t="s">
        <v>1033</v>
      </c>
      <c r="E180" s="292" t="s">
        <v>1389</v>
      </c>
      <c r="F180" s="434" t="s">
        <v>893</v>
      </c>
      <c r="G180" s="292" t="s">
        <v>1389</v>
      </c>
      <c r="H180" s="434" t="s">
        <v>1195</v>
      </c>
      <c r="I180" s="292" t="s">
        <v>1389</v>
      </c>
      <c r="J180" s="436">
        <v>0.125</v>
      </c>
      <c r="K180" s="434" t="s">
        <v>3174</v>
      </c>
      <c r="L180" s="434" t="s">
        <v>3181</v>
      </c>
      <c r="M180" s="437">
        <v>21</v>
      </c>
      <c r="N180" s="438">
        <v>5355</v>
      </c>
      <c r="O180" s="439">
        <v>65</v>
      </c>
      <c r="P180" s="440">
        <v>80</v>
      </c>
      <c r="Q180" s="441">
        <v>80</v>
      </c>
      <c r="R180" s="439">
        <v>59</v>
      </c>
      <c r="S180" s="440">
        <v>63</v>
      </c>
      <c r="T180" s="441">
        <v>58</v>
      </c>
      <c r="U180" s="442">
        <f t="shared" si="0"/>
        <v>405</v>
      </c>
      <c r="V180" s="443">
        <f t="shared" si="1"/>
        <v>67.5</v>
      </c>
      <c r="W180" s="388"/>
      <c r="X180" s="388"/>
    </row>
    <row r="181" spans="1:24" ht="12.75" x14ac:dyDescent="0.2">
      <c r="A181" s="429">
        <v>160</v>
      </c>
      <c r="B181" s="434" t="s">
        <v>210</v>
      </c>
      <c r="C181" s="430" t="s">
        <v>3380</v>
      </c>
      <c r="D181" s="435" t="s">
        <v>1033</v>
      </c>
      <c r="E181" s="292" t="s">
        <v>1389</v>
      </c>
      <c r="F181" s="434" t="s">
        <v>893</v>
      </c>
      <c r="G181" s="292" t="s">
        <v>1389</v>
      </c>
      <c r="H181" s="434" t="s">
        <v>1195</v>
      </c>
      <c r="I181" s="292" t="s">
        <v>1389</v>
      </c>
      <c r="J181" s="436">
        <v>0.125</v>
      </c>
      <c r="K181" s="434" t="s">
        <v>3174</v>
      </c>
      <c r="L181" s="434" t="s">
        <v>3181</v>
      </c>
      <c r="M181" s="437">
        <v>21</v>
      </c>
      <c r="N181" s="438">
        <v>5355</v>
      </c>
      <c r="O181" s="439">
        <v>85</v>
      </c>
      <c r="P181" s="440">
        <v>105</v>
      </c>
      <c r="Q181" s="441">
        <v>100</v>
      </c>
      <c r="R181" s="439">
        <v>79</v>
      </c>
      <c r="S181" s="440">
        <v>83</v>
      </c>
      <c r="T181" s="441">
        <v>78</v>
      </c>
      <c r="U181" s="442">
        <f t="shared" si="0"/>
        <v>530</v>
      </c>
      <c r="V181" s="443">
        <f t="shared" si="1"/>
        <v>88.333333333333329</v>
      </c>
      <c r="W181" s="388"/>
      <c r="X181" s="388"/>
    </row>
    <row r="182" spans="1:24" ht="12.75" x14ac:dyDescent="0.2">
      <c r="A182" s="429">
        <v>161</v>
      </c>
      <c r="B182" s="434" t="s">
        <v>211</v>
      </c>
      <c r="C182" s="430" t="s">
        <v>3381</v>
      </c>
      <c r="D182" s="435" t="s">
        <v>1029</v>
      </c>
      <c r="E182" s="292" t="s">
        <v>1389</v>
      </c>
      <c r="F182" s="434" t="s">
        <v>1217</v>
      </c>
      <c r="G182" s="434" t="s">
        <v>1242</v>
      </c>
      <c r="H182" s="434" t="s">
        <v>1213</v>
      </c>
      <c r="I182" s="436">
        <v>0.5</v>
      </c>
      <c r="J182" s="292" t="s">
        <v>1389</v>
      </c>
      <c r="K182" s="434" t="s">
        <v>3195</v>
      </c>
      <c r="L182" s="434" t="s">
        <v>1389</v>
      </c>
      <c r="M182" s="437">
        <v>16</v>
      </c>
      <c r="N182" s="438">
        <v>4080</v>
      </c>
      <c r="O182" s="439">
        <v>35</v>
      </c>
      <c r="P182" s="440">
        <v>46</v>
      </c>
      <c r="Q182" s="441">
        <v>34</v>
      </c>
      <c r="R182" s="439">
        <v>35</v>
      </c>
      <c r="S182" s="440">
        <v>45</v>
      </c>
      <c r="T182" s="441">
        <v>20</v>
      </c>
      <c r="U182" s="442">
        <f t="shared" si="0"/>
        <v>215</v>
      </c>
      <c r="V182" s="443">
        <f t="shared" si="1"/>
        <v>35.833333333333336</v>
      </c>
      <c r="W182" s="388"/>
      <c r="X182" s="388"/>
    </row>
    <row r="183" spans="1:24" ht="12.75" x14ac:dyDescent="0.2">
      <c r="A183" s="429">
        <v>162</v>
      </c>
      <c r="B183" s="434" t="s">
        <v>212</v>
      </c>
      <c r="C183" s="430" t="s">
        <v>3382</v>
      </c>
      <c r="D183" s="435" t="s">
        <v>1029</v>
      </c>
      <c r="E183" s="292" t="s">
        <v>1389</v>
      </c>
      <c r="F183" s="434" t="s">
        <v>1217</v>
      </c>
      <c r="G183" s="434" t="s">
        <v>1242</v>
      </c>
      <c r="H183" s="434" t="s">
        <v>1213</v>
      </c>
      <c r="I183" s="436">
        <v>0.5</v>
      </c>
      <c r="J183" s="292" t="s">
        <v>1389</v>
      </c>
      <c r="K183" s="434" t="s">
        <v>3195</v>
      </c>
      <c r="L183" s="434" t="s">
        <v>1389</v>
      </c>
      <c r="M183" s="437">
        <v>16</v>
      </c>
      <c r="N183" s="438">
        <v>4080</v>
      </c>
      <c r="O183" s="439">
        <v>85</v>
      </c>
      <c r="P183" s="440">
        <v>76</v>
      </c>
      <c r="Q183" s="441">
        <v>64</v>
      </c>
      <c r="R183" s="439">
        <v>45</v>
      </c>
      <c r="S183" s="440">
        <v>55</v>
      </c>
      <c r="T183" s="441">
        <v>90</v>
      </c>
      <c r="U183" s="442">
        <f t="shared" si="0"/>
        <v>415</v>
      </c>
      <c r="V183" s="443">
        <f t="shared" si="1"/>
        <v>69.166666666666671</v>
      </c>
      <c r="W183" s="388"/>
      <c r="X183" s="388"/>
    </row>
    <row r="184" spans="1:24" ht="12.75" x14ac:dyDescent="0.2">
      <c r="A184" s="429">
        <v>163</v>
      </c>
      <c r="B184" s="434" t="s">
        <v>213</v>
      </c>
      <c r="C184" s="430" t="s">
        <v>3383</v>
      </c>
      <c r="D184" s="435" t="s">
        <v>1029</v>
      </c>
      <c r="E184" s="435" t="s">
        <v>1024</v>
      </c>
      <c r="F184" s="434" t="s">
        <v>1214</v>
      </c>
      <c r="G184" s="434" t="s">
        <v>1242</v>
      </c>
      <c r="H184" s="434" t="s">
        <v>1163</v>
      </c>
      <c r="I184" s="436">
        <v>0.5</v>
      </c>
      <c r="J184" s="292" t="s">
        <v>1389</v>
      </c>
      <c r="K184" s="434" t="s">
        <v>1024</v>
      </c>
      <c r="L184" s="434" t="s">
        <v>1389</v>
      </c>
      <c r="M184" s="437">
        <v>16</v>
      </c>
      <c r="N184" s="438">
        <v>4080</v>
      </c>
      <c r="O184" s="439">
        <v>60</v>
      </c>
      <c r="P184" s="440">
        <v>30</v>
      </c>
      <c r="Q184" s="441">
        <v>30</v>
      </c>
      <c r="R184" s="439">
        <v>36</v>
      </c>
      <c r="S184" s="440">
        <v>56</v>
      </c>
      <c r="T184" s="441">
        <v>50</v>
      </c>
      <c r="U184" s="442">
        <f t="shared" si="0"/>
        <v>262</v>
      </c>
      <c r="V184" s="443">
        <f t="shared" si="1"/>
        <v>43.666666666666664</v>
      </c>
      <c r="W184" s="388"/>
      <c r="X184" s="388"/>
    </row>
    <row r="185" spans="1:24" ht="12.75" x14ac:dyDescent="0.2">
      <c r="A185" s="429">
        <v>164</v>
      </c>
      <c r="B185" s="434" t="s">
        <v>214</v>
      </c>
      <c r="C185" s="430" t="s">
        <v>3384</v>
      </c>
      <c r="D185" s="435" t="s">
        <v>1029</v>
      </c>
      <c r="E185" s="435" t="s">
        <v>1024</v>
      </c>
      <c r="F185" s="434" t="s">
        <v>1214</v>
      </c>
      <c r="G185" s="434" t="s">
        <v>1242</v>
      </c>
      <c r="H185" s="434" t="s">
        <v>1163</v>
      </c>
      <c r="I185" s="436">
        <v>0.5</v>
      </c>
      <c r="J185" s="292" t="s">
        <v>1389</v>
      </c>
      <c r="K185" s="434" t="s">
        <v>1024</v>
      </c>
      <c r="L185" s="434" t="s">
        <v>1389</v>
      </c>
      <c r="M185" s="437">
        <v>16</v>
      </c>
      <c r="N185" s="438">
        <v>4080</v>
      </c>
      <c r="O185" s="439">
        <v>100</v>
      </c>
      <c r="P185" s="440">
        <v>50</v>
      </c>
      <c r="Q185" s="441">
        <v>50</v>
      </c>
      <c r="R185" s="448">
        <v>86</v>
      </c>
      <c r="S185" s="440">
        <v>96</v>
      </c>
      <c r="T185" s="441">
        <v>70</v>
      </c>
      <c r="U185" s="442">
        <f t="shared" si="0"/>
        <v>452</v>
      </c>
      <c r="V185" s="443">
        <f t="shared" si="1"/>
        <v>75.333333333333329</v>
      </c>
      <c r="W185" s="388"/>
      <c r="X185" s="388"/>
    </row>
    <row r="186" spans="1:24" ht="12.75" x14ac:dyDescent="0.2">
      <c r="A186" s="429">
        <v>165</v>
      </c>
      <c r="B186" s="434" t="s">
        <v>215</v>
      </c>
      <c r="C186" s="430" t="s">
        <v>3385</v>
      </c>
      <c r="D186" s="435" t="s">
        <v>1017</v>
      </c>
      <c r="E186" s="435" t="s">
        <v>1024</v>
      </c>
      <c r="F186" s="434" t="s">
        <v>1193</v>
      </c>
      <c r="G186" s="434" t="s">
        <v>1222</v>
      </c>
      <c r="H186" s="434" t="s">
        <v>1169</v>
      </c>
      <c r="I186" s="436">
        <v>0.5</v>
      </c>
      <c r="J186" s="292" t="s">
        <v>1389</v>
      </c>
      <c r="K186" s="434" t="s">
        <v>1017</v>
      </c>
      <c r="L186" s="434" t="s">
        <v>1389</v>
      </c>
      <c r="M186" s="437">
        <v>16</v>
      </c>
      <c r="N186" s="438">
        <v>4080</v>
      </c>
      <c r="O186" s="439">
        <v>40</v>
      </c>
      <c r="P186" s="440">
        <v>20</v>
      </c>
      <c r="Q186" s="441">
        <v>30</v>
      </c>
      <c r="R186" s="439">
        <v>40</v>
      </c>
      <c r="S186" s="440">
        <v>80</v>
      </c>
      <c r="T186" s="441">
        <v>55</v>
      </c>
      <c r="U186" s="442">
        <f t="shared" si="0"/>
        <v>265</v>
      </c>
      <c r="V186" s="443">
        <f t="shared" si="1"/>
        <v>44.166666666666664</v>
      </c>
      <c r="W186" s="388"/>
      <c r="X186" s="388"/>
    </row>
    <row r="187" spans="1:24" ht="12.75" x14ac:dyDescent="0.2">
      <c r="A187" s="429">
        <v>166</v>
      </c>
      <c r="B187" s="434" t="s">
        <v>216</v>
      </c>
      <c r="C187" s="430" t="s">
        <v>3386</v>
      </c>
      <c r="D187" s="435" t="s">
        <v>1017</v>
      </c>
      <c r="E187" s="435" t="s">
        <v>1024</v>
      </c>
      <c r="F187" s="434" t="s">
        <v>1193</v>
      </c>
      <c r="G187" s="434" t="s">
        <v>1222</v>
      </c>
      <c r="H187" s="434" t="s">
        <v>1257</v>
      </c>
      <c r="I187" s="436">
        <v>0.5</v>
      </c>
      <c r="J187" s="292" t="s">
        <v>1389</v>
      </c>
      <c r="K187" s="434" t="s">
        <v>1017</v>
      </c>
      <c r="L187" s="434" t="s">
        <v>1389</v>
      </c>
      <c r="M187" s="437">
        <v>16</v>
      </c>
      <c r="N187" s="438">
        <v>4080</v>
      </c>
      <c r="O187" s="439">
        <v>55</v>
      </c>
      <c r="P187" s="440">
        <v>35</v>
      </c>
      <c r="Q187" s="441">
        <v>50</v>
      </c>
      <c r="R187" s="439">
        <v>55</v>
      </c>
      <c r="S187" s="440">
        <v>110</v>
      </c>
      <c r="T187" s="441">
        <v>85</v>
      </c>
      <c r="U187" s="442">
        <f t="shared" si="0"/>
        <v>390</v>
      </c>
      <c r="V187" s="443">
        <f t="shared" si="1"/>
        <v>65</v>
      </c>
      <c r="W187" s="388"/>
      <c r="X187" s="388"/>
    </row>
    <row r="188" spans="1:24" ht="12.75" x14ac:dyDescent="0.2">
      <c r="A188" s="429">
        <v>167</v>
      </c>
      <c r="B188" s="434" t="s">
        <v>217</v>
      </c>
      <c r="C188" s="430" t="s">
        <v>3387</v>
      </c>
      <c r="D188" s="435" t="s">
        <v>1017</v>
      </c>
      <c r="E188" s="435" t="s">
        <v>1030</v>
      </c>
      <c r="F188" s="434" t="s">
        <v>1193</v>
      </c>
      <c r="G188" s="434" t="s">
        <v>1214</v>
      </c>
      <c r="H188" s="434" t="s">
        <v>1208</v>
      </c>
      <c r="I188" s="436">
        <v>0.5</v>
      </c>
      <c r="J188" s="292" t="s">
        <v>1389</v>
      </c>
      <c r="K188" s="434" t="s">
        <v>1017</v>
      </c>
      <c r="L188" s="434" t="s">
        <v>1389</v>
      </c>
      <c r="M188" s="437">
        <v>16</v>
      </c>
      <c r="N188" s="438">
        <v>4080</v>
      </c>
      <c r="O188" s="439">
        <v>40</v>
      </c>
      <c r="P188" s="440">
        <v>60</v>
      </c>
      <c r="Q188" s="441">
        <v>40</v>
      </c>
      <c r="R188" s="439">
        <v>40</v>
      </c>
      <c r="S188" s="440">
        <v>40</v>
      </c>
      <c r="T188" s="441">
        <v>30</v>
      </c>
      <c r="U188" s="442">
        <f t="shared" si="0"/>
        <v>250</v>
      </c>
      <c r="V188" s="443">
        <f t="shared" si="1"/>
        <v>41.666666666666664</v>
      </c>
      <c r="W188" s="388"/>
      <c r="X188" s="388"/>
    </row>
    <row r="189" spans="1:24" ht="12.75" x14ac:dyDescent="0.2">
      <c r="A189" s="429">
        <v>168</v>
      </c>
      <c r="B189" s="434" t="s">
        <v>218</v>
      </c>
      <c r="C189" s="430" t="s">
        <v>3388</v>
      </c>
      <c r="D189" s="435" t="s">
        <v>1017</v>
      </c>
      <c r="E189" s="435" t="s">
        <v>1030</v>
      </c>
      <c r="F189" s="434" t="s">
        <v>1193</v>
      </c>
      <c r="G189" s="434" t="s">
        <v>1214</v>
      </c>
      <c r="H189" s="434" t="s">
        <v>1208</v>
      </c>
      <c r="I189" s="436">
        <v>0.5</v>
      </c>
      <c r="J189" s="292" t="s">
        <v>1389</v>
      </c>
      <c r="K189" s="434" t="s">
        <v>1017</v>
      </c>
      <c r="L189" s="434" t="s">
        <v>1389</v>
      </c>
      <c r="M189" s="437">
        <v>16</v>
      </c>
      <c r="N189" s="438">
        <v>4080</v>
      </c>
      <c r="O189" s="439">
        <v>70</v>
      </c>
      <c r="P189" s="440">
        <v>90</v>
      </c>
      <c r="Q189" s="441">
        <v>70</v>
      </c>
      <c r="R189" s="439">
        <v>60</v>
      </c>
      <c r="S189" s="449">
        <v>70</v>
      </c>
      <c r="T189" s="441">
        <v>40</v>
      </c>
      <c r="U189" s="442">
        <f t="shared" si="0"/>
        <v>400</v>
      </c>
      <c r="V189" s="443">
        <f t="shared" si="1"/>
        <v>66.666666666666671</v>
      </c>
      <c r="W189" s="388"/>
      <c r="X189" s="388"/>
    </row>
    <row r="190" spans="1:24" ht="12.75" x14ac:dyDescent="0.2">
      <c r="A190" s="429">
        <v>169</v>
      </c>
      <c r="B190" s="434" t="s">
        <v>219</v>
      </c>
      <c r="C190" s="430" t="s">
        <v>3389</v>
      </c>
      <c r="D190" s="435" t="s">
        <v>1030</v>
      </c>
      <c r="E190" s="435" t="s">
        <v>1024</v>
      </c>
      <c r="F190" s="434" t="s">
        <v>1246</v>
      </c>
      <c r="G190" s="292" t="s">
        <v>1389</v>
      </c>
      <c r="H190" s="434" t="s">
        <v>1180</v>
      </c>
      <c r="I190" s="436">
        <v>0.5</v>
      </c>
      <c r="J190" s="292" t="s">
        <v>1389</v>
      </c>
      <c r="K190" s="434" t="s">
        <v>1024</v>
      </c>
      <c r="L190" s="434" t="s">
        <v>1389</v>
      </c>
      <c r="M190" s="437">
        <v>16</v>
      </c>
      <c r="N190" s="438">
        <v>4080</v>
      </c>
      <c r="O190" s="439">
        <v>85</v>
      </c>
      <c r="P190" s="440">
        <v>90</v>
      </c>
      <c r="Q190" s="441">
        <v>80</v>
      </c>
      <c r="R190" s="439">
        <v>70</v>
      </c>
      <c r="S190" s="440">
        <v>80</v>
      </c>
      <c r="T190" s="441">
        <v>130</v>
      </c>
      <c r="U190" s="442">
        <f t="shared" si="0"/>
        <v>535</v>
      </c>
      <c r="V190" s="443">
        <f t="shared" si="1"/>
        <v>89.166666666666671</v>
      </c>
      <c r="W190" s="388"/>
      <c r="X190" s="388"/>
    </row>
    <row r="191" spans="1:24" ht="12.75" x14ac:dyDescent="0.2">
      <c r="A191" s="429">
        <v>170</v>
      </c>
      <c r="B191" s="434" t="s">
        <v>220</v>
      </c>
      <c r="C191" s="430" t="s">
        <v>3390</v>
      </c>
      <c r="D191" s="435" t="s">
        <v>1033</v>
      </c>
      <c r="E191" s="435" t="s">
        <v>1020</v>
      </c>
      <c r="F191" s="434" t="s">
        <v>1188</v>
      </c>
      <c r="G191" s="434" t="s">
        <v>1455</v>
      </c>
      <c r="H191" s="434" t="s">
        <v>1175</v>
      </c>
      <c r="I191" s="436">
        <v>0.5</v>
      </c>
      <c r="J191" s="292" t="s">
        <v>1389</v>
      </c>
      <c r="K191" s="434" t="s">
        <v>3333</v>
      </c>
      <c r="L191" s="434" t="s">
        <v>1389</v>
      </c>
      <c r="M191" s="437">
        <v>21</v>
      </c>
      <c r="N191" s="438">
        <v>5355</v>
      </c>
      <c r="O191" s="439">
        <v>75</v>
      </c>
      <c r="P191" s="440">
        <v>38</v>
      </c>
      <c r="Q191" s="441">
        <v>38</v>
      </c>
      <c r="R191" s="439">
        <v>56</v>
      </c>
      <c r="S191" s="440">
        <v>56</v>
      </c>
      <c r="T191" s="441">
        <v>67</v>
      </c>
      <c r="U191" s="442">
        <f t="shared" si="0"/>
        <v>330</v>
      </c>
      <c r="V191" s="443">
        <f t="shared" si="1"/>
        <v>55</v>
      </c>
      <c r="W191" s="388"/>
      <c r="X191" s="388"/>
    </row>
    <row r="192" spans="1:24" ht="12.75" x14ac:dyDescent="0.2">
      <c r="A192" s="429">
        <v>171</v>
      </c>
      <c r="B192" s="434" t="s">
        <v>221</v>
      </c>
      <c r="C192" s="430" t="s">
        <v>3391</v>
      </c>
      <c r="D192" s="435" t="s">
        <v>1033</v>
      </c>
      <c r="E192" s="435" t="s">
        <v>1020</v>
      </c>
      <c r="F192" s="434" t="s">
        <v>1188</v>
      </c>
      <c r="G192" s="434" t="s">
        <v>1455</v>
      </c>
      <c r="H192" s="434" t="s">
        <v>1175</v>
      </c>
      <c r="I192" s="436">
        <v>0.5</v>
      </c>
      <c r="J192" s="292" t="s">
        <v>1389</v>
      </c>
      <c r="K192" s="434" t="s">
        <v>3333</v>
      </c>
      <c r="L192" s="434" t="s">
        <v>1389</v>
      </c>
      <c r="M192" s="437">
        <v>21</v>
      </c>
      <c r="N192" s="438">
        <v>5355</v>
      </c>
      <c r="O192" s="439">
        <v>125</v>
      </c>
      <c r="P192" s="440">
        <v>58</v>
      </c>
      <c r="Q192" s="441">
        <v>58</v>
      </c>
      <c r="R192" s="439">
        <v>76</v>
      </c>
      <c r="S192" s="440">
        <v>76</v>
      </c>
      <c r="T192" s="441">
        <v>67</v>
      </c>
      <c r="U192" s="442">
        <f t="shared" si="0"/>
        <v>460</v>
      </c>
      <c r="V192" s="443">
        <f t="shared" si="1"/>
        <v>76.666666666666671</v>
      </c>
      <c r="W192" s="388"/>
      <c r="X192" s="388"/>
    </row>
    <row r="193" spans="1:24" ht="12.75" x14ac:dyDescent="0.2">
      <c r="A193" s="429">
        <v>172</v>
      </c>
      <c r="B193" s="434" t="s">
        <v>222</v>
      </c>
      <c r="C193" s="430" t="s">
        <v>3392</v>
      </c>
      <c r="D193" s="435" t="s">
        <v>1020</v>
      </c>
      <c r="E193" s="292" t="s">
        <v>1389</v>
      </c>
      <c r="F193" s="434" t="s">
        <v>1562</v>
      </c>
      <c r="G193" s="292" t="s">
        <v>1389</v>
      </c>
      <c r="H193" s="434" t="s">
        <v>958</v>
      </c>
      <c r="I193" s="436">
        <v>0.5</v>
      </c>
      <c r="J193" s="292" t="s">
        <v>1389</v>
      </c>
      <c r="K193" s="434" t="s">
        <v>3213</v>
      </c>
      <c r="L193" s="434" t="s">
        <v>1389</v>
      </c>
      <c r="M193" s="437">
        <v>21</v>
      </c>
      <c r="N193" s="438">
        <v>5355</v>
      </c>
      <c r="O193" s="439">
        <v>20</v>
      </c>
      <c r="P193" s="440">
        <v>40</v>
      </c>
      <c r="Q193" s="441">
        <v>15</v>
      </c>
      <c r="R193" s="439">
        <v>35</v>
      </c>
      <c r="S193" s="440">
        <v>35</v>
      </c>
      <c r="T193" s="441">
        <v>60</v>
      </c>
      <c r="U193" s="442">
        <f t="shared" si="0"/>
        <v>205</v>
      </c>
      <c r="V193" s="443">
        <f t="shared" si="1"/>
        <v>34.166666666666664</v>
      </c>
      <c r="W193" s="388"/>
      <c r="X193" s="388"/>
    </row>
    <row r="194" spans="1:24" ht="12.75" x14ac:dyDescent="0.2">
      <c r="A194" s="429">
        <v>173</v>
      </c>
      <c r="B194" s="434" t="s">
        <v>223</v>
      </c>
      <c r="C194" s="430" t="s">
        <v>3393</v>
      </c>
      <c r="D194" s="435" t="s">
        <v>1021</v>
      </c>
      <c r="E194" s="292" t="s">
        <v>1389</v>
      </c>
      <c r="F194" s="434" t="s">
        <v>975</v>
      </c>
      <c r="G194" s="434" t="s">
        <v>3219</v>
      </c>
      <c r="H194" s="434" t="s">
        <v>1172</v>
      </c>
      <c r="I194" s="292" t="s">
        <v>1389</v>
      </c>
      <c r="J194" s="436">
        <v>0.75</v>
      </c>
      <c r="K194" s="434" t="s">
        <v>3213</v>
      </c>
      <c r="L194" s="434" t="s">
        <v>1389</v>
      </c>
      <c r="M194" s="437">
        <v>21</v>
      </c>
      <c r="N194" s="438">
        <v>5355</v>
      </c>
      <c r="O194" s="439">
        <v>50</v>
      </c>
      <c r="P194" s="440">
        <v>25</v>
      </c>
      <c r="Q194" s="441">
        <v>28</v>
      </c>
      <c r="R194" s="439">
        <v>45</v>
      </c>
      <c r="S194" s="440">
        <v>55</v>
      </c>
      <c r="T194" s="441">
        <v>15</v>
      </c>
      <c r="U194" s="442">
        <f t="shared" si="0"/>
        <v>218</v>
      </c>
      <c r="V194" s="443">
        <f t="shared" si="1"/>
        <v>36.333333333333336</v>
      </c>
      <c r="W194" s="388"/>
      <c r="X194" s="388"/>
    </row>
    <row r="195" spans="1:24" ht="12.75" x14ac:dyDescent="0.2">
      <c r="A195" s="429">
        <v>174</v>
      </c>
      <c r="B195" s="434" t="s">
        <v>224</v>
      </c>
      <c r="C195" s="430" t="s">
        <v>3394</v>
      </c>
      <c r="D195" s="435" t="s">
        <v>1029</v>
      </c>
      <c r="E195" s="435" t="s">
        <v>1021</v>
      </c>
      <c r="F195" s="434" t="s">
        <v>975</v>
      </c>
      <c r="G195" s="434" t="s">
        <v>3226</v>
      </c>
      <c r="H195" s="434" t="s">
        <v>1172</v>
      </c>
      <c r="I195" s="292" t="s">
        <v>1389</v>
      </c>
      <c r="J195" s="436">
        <v>0.75</v>
      </c>
      <c r="K195" s="434" t="s">
        <v>3213</v>
      </c>
      <c r="L195" s="434" t="s">
        <v>1389</v>
      </c>
      <c r="M195" s="437">
        <v>21</v>
      </c>
      <c r="N195" s="438">
        <v>5355</v>
      </c>
      <c r="O195" s="439">
        <v>90</v>
      </c>
      <c r="P195" s="440">
        <v>30</v>
      </c>
      <c r="Q195" s="441">
        <v>15</v>
      </c>
      <c r="R195" s="439">
        <v>40</v>
      </c>
      <c r="S195" s="440">
        <v>20</v>
      </c>
      <c r="T195" s="441">
        <v>15</v>
      </c>
      <c r="U195" s="442">
        <f t="shared" si="0"/>
        <v>210</v>
      </c>
      <c r="V195" s="443">
        <f t="shared" si="1"/>
        <v>35</v>
      </c>
      <c r="W195" s="388"/>
      <c r="X195" s="388"/>
    </row>
    <row r="196" spans="1:24" ht="12.75" x14ac:dyDescent="0.2">
      <c r="A196" s="429">
        <v>175</v>
      </c>
      <c r="B196" s="434" t="s">
        <v>225</v>
      </c>
      <c r="C196" s="430" t="s">
        <v>3395</v>
      </c>
      <c r="D196" s="435" t="s">
        <v>1021</v>
      </c>
      <c r="E196" s="292" t="s">
        <v>1389</v>
      </c>
      <c r="F196" s="434" t="s">
        <v>1171</v>
      </c>
      <c r="G196" s="434" t="s">
        <v>915</v>
      </c>
      <c r="H196" s="434" t="s">
        <v>1194</v>
      </c>
      <c r="I196" s="292" t="s">
        <v>1389</v>
      </c>
      <c r="J196" s="436">
        <v>0.125</v>
      </c>
      <c r="K196" s="434" t="s">
        <v>3213</v>
      </c>
      <c r="L196" s="434" t="s">
        <v>1389</v>
      </c>
      <c r="M196" s="437">
        <v>11</v>
      </c>
      <c r="N196" s="438">
        <v>2805</v>
      </c>
      <c r="O196" s="439">
        <v>35</v>
      </c>
      <c r="P196" s="440">
        <v>20</v>
      </c>
      <c r="Q196" s="441">
        <v>65</v>
      </c>
      <c r="R196" s="439">
        <v>40</v>
      </c>
      <c r="S196" s="440">
        <v>65</v>
      </c>
      <c r="T196" s="441">
        <v>20</v>
      </c>
      <c r="U196" s="442">
        <f t="shared" si="0"/>
        <v>245</v>
      </c>
      <c r="V196" s="443">
        <f t="shared" si="1"/>
        <v>40.833333333333336</v>
      </c>
      <c r="W196" s="388"/>
      <c r="X196" s="388"/>
    </row>
    <row r="197" spans="1:24" ht="12.75" x14ac:dyDescent="0.2">
      <c r="A197" s="429">
        <v>176</v>
      </c>
      <c r="B197" s="434" t="s">
        <v>226</v>
      </c>
      <c r="C197" s="430" t="s">
        <v>3396</v>
      </c>
      <c r="D197" s="435" t="s">
        <v>1021</v>
      </c>
      <c r="E197" s="435" t="s">
        <v>1024</v>
      </c>
      <c r="F197" s="434" t="s">
        <v>1171</v>
      </c>
      <c r="G197" s="434" t="s">
        <v>915</v>
      </c>
      <c r="H197" s="434" t="s">
        <v>1194</v>
      </c>
      <c r="I197" s="292" t="s">
        <v>1389</v>
      </c>
      <c r="J197" s="436">
        <v>0.125</v>
      </c>
      <c r="K197" s="434" t="s">
        <v>1024</v>
      </c>
      <c r="L197" s="434" t="s">
        <v>1021</v>
      </c>
      <c r="M197" s="437">
        <v>11</v>
      </c>
      <c r="N197" s="438">
        <v>2805</v>
      </c>
      <c r="O197" s="439">
        <v>55</v>
      </c>
      <c r="P197" s="440">
        <v>40</v>
      </c>
      <c r="Q197" s="441">
        <v>85</v>
      </c>
      <c r="R197" s="439">
        <v>80</v>
      </c>
      <c r="S197" s="440">
        <v>105</v>
      </c>
      <c r="T197" s="441">
        <v>40</v>
      </c>
      <c r="U197" s="442">
        <f t="shared" si="0"/>
        <v>405</v>
      </c>
      <c r="V197" s="443">
        <f t="shared" si="1"/>
        <v>67.5</v>
      </c>
      <c r="W197" s="388"/>
      <c r="X197" s="388"/>
    </row>
    <row r="198" spans="1:24" ht="12.75" x14ac:dyDescent="0.2">
      <c r="A198" s="429">
        <v>177</v>
      </c>
      <c r="B198" s="434" t="s">
        <v>227</v>
      </c>
      <c r="C198" s="430" t="s">
        <v>3397</v>
      </c>
      <c r="D198" s="435" t="s">
        <v>933</v>
      </c>
      <c r="E198" s="435" t="s">
        <v>1024</v>
      </c>
      <c r="F198" s="434" t="s">
        <v>945</v>
      </c>
      <c r="G198" s="434" t="s">
        <v>1222</v>
      </c>
      <c r="H198" s="434" t="s">
        <v>1245</v>
      </c>
      <c r="I198" s="436">
        <v>0.5</v>
      </c>
      <c r="J198" s="292" t="s">
        <v>1389</v>
      </c>
      <c r="K198" s="434" t="s">
        <v>1024</v>
      </c>
      <c r="L198" s="434" t="s">
        <v>1389</v>
      </c>
      <c r="M198" s="437">
        <v>21</v>
      </c>
      <c r="N198" s="438">
        <v>5355</v>
      </c>
      <c r="O198" s="439">
        <v>40</v>
      </c>
      <c r="P198" s="440">
        <v>50</v>
      </c>
      <c r="Q198" s="441">
        <v>45</v>
      </c>
      <c r="R198" s="439">
        <v>70</v>
      </c>
      <c r="S198" s="440">
        <v>45</v>
      </c>
      <c r="T198" s="441">
        <v>70</v>
      </c>
      <c r="U198" s="442">
        <f t="shared" si="0"/>
        <v>320</v>
      </c>
      <c r="V198" s="443">
        <f t="shared" si="1"/>
        <v>53.333333333333336</v>
      </c>
      <c r="W198" s="388"/>
      <c r="X198" s="388"/>
    </row>
    <row r="199" spans="1:24" ht="12.75" x14ac:dyDescent="0.2">
      <c r="A199" s="429">
        <v>178</v>
      </c>
      <c r="B199" s="434" t="s">
        <v>228</v>
      </c>
      <c r="C199" s="430" t="s">
        <v>3398</v>
      </c>
      <c r="D199" s="435" t="s">
        <v>933</v>
      </c>
      <c r="E199" s="435" t="s">
        <v>1024</v>
      </c>
      <c r="F199" s="434" t="s">
        <v>945</v>
      </c>
      <c r="G199" s="434" t="s">
        <v>1222</v>
      </c>
      <c r="H199" s="434" t="s">
        <v>1245</v>
      </c>
      <c r="I199" s="436">
        <v>0.5</v>
      </c>
      <c r="J199" s="292" t="s">
        <v>1389</v>
      </c>
      <c r="K199" s="434" t="s">
        <v>1024</v>
      </c>
      <c r="L199" s="434" t="s">
        <v>1389</v>
      </c>
      <c r="M199" s="437">
        <v>21</v>
      </c>
      <c r="N199" s="438">
        <v>5355</v>
      </c>
      <c r="O199" s="439">
        <v>65</v>
      </c>
      <c r="P199" s="440">
        <v>75</v>
      </c>
      <c r="Q199" s="441">
        <v>70</v>
      </c>
      <c r="R199" s="439">
        <v>95</v>
      </c>
      <c r="S199" s="440">
        <v>70</v>
      </c>
      <c r="T199" s="441">
        <v>95</v>
      </c>
      <c r="U199" s="442">
        <f t="shared" si="0"/>
        <v>470</v>
      </c>
      <c r="V199" s="443">
        <f t="shared" si="1"/>
        <v>78.333333333333329</v>
      </c>
      <c r="W199" s="388"/>
      <c r="X199" s="388"/>
    </row>
    <row r="200" spans="1:24" ht="12.75" x14ac:dyDescent="0.2">
      <c r="A200" s="429">
        <v>179</v>
      </c>
      <c r="B200" s="434" t="s">
        <v>229</v>
      </c>
      <c r="C200" s="430" t="s">
        <v>3399</v>
      </c>
      <c r="D200" s="435" t="s">
        <v>1020</v>
      </c>
      <c r="E200" s="292" t="s">
        <v>1389</v>
      </c>
      <c r="F200" s="434" t="s">
        <v>1562</v>
      </c>
      <c r="G200" s="292" t="s">
        <v>1389</v>
      </c>
      <c r="H200" s="434" t="s">
        <v>1191</v>
      </c>
      <c r="I200" s="436">
        <v>0.5</v>
      </c>
      <c r="J200" s="292" t="s">
        <v>1389</v>
      </c>
      <c r="K200" s="434" t="s">
        <v>3174</v>
      </c>
      <c r="L200" s="434" t="s">
        <v>3195</v>
      </c>
      <c r="M200" s="437">
        <v>21</v>
      </c>
      <c r="N200" s="438">
        <v>5355</v>
      </c>
      <c r="O200" s="439">
        <v>55</v>
      </c>
      <c r="P200" s="440">
        <v>40</v>
      </c>
      <c r="Q200" s="441">
        <v>40</v>
      </c>
      <c r="R200" s="439">
        <v>65</v>
      </c>
      <c r="S200" s="440">
        <v>45</v>
      </c>
      <c r="T200" s="441">
        <v>35</v>
      </c>
      <c r="U200" s="442">
        <f t="shared" si="0"/>
        <v>280</v>
      </c>
      <c r="V200" s="443">
        <f t="shared" si="1"/>
        <v>46.666666666666664</v>
      </c>
      <c r="W200" s="388"/>
      <c r="X200" s="388"/>
    </row>
    <row r="201" spans="1:24" ht="12.75" x14ac:dyDescent="0.2">
      <c r="A201" s="429">
        <v>180</v>
      </c>
      <c r="B201" s="434" t="s">
        <v>230</v>
      </c>
      <c r="C201" s="430" t="s">
        <v>3400</v>
      </c>
      <c r="D201" s="435" t="s">
        <v>1020</v>
      </c>
      <c r="E201" s="292" t="s">
        <v>1389</v>
      </c>
      <c r="F201" s="434" t="s">
        <v>1562</v>
      </c>
      <c r="G201" s="292" t="s">
        <v>1389</v>
      </c>
      <c r="H201" s="434" t="s">
        <v>1191</v>
      </c>
      <c r="I201" s="436">
        <v>0.5</v>
      </c>
      <c r="J201" s="292" t="s">
        <v>1389</v>
      </c>
      <c r="K201" s="434" t="s">
        <v>3174</v>
      </c>
      <c r="L201" s="434" t="s">
        <v>3195</v>
      </c>
      <c r="M201" s="437">
        <v>21</v>
      </c>
      <c r="N201" s="438">
        <v>5355</v>
      </c>
      <c r="O201" s="439">
        <v>70</v>
      </c>
      <c r="P201" s="440">
        <v>55</v>
      </c>
      <c r="Q201" s="441">
        <v>55</v>
      </c>
      <c r="R201" s="439">
        <v>80</v>
      </c>
      <c r="S201" s="440">
        <v>60</v>
      </c>
      <c r="T201" s="441">
        <v>45</v>
      </c>
      <c r="U201" s="442">
        <f t="shared" si="0"/>
        <v>365</v>
      </c>
      <c r="V201" s="443">
        <f t="shared" si="1"/>
        <v>60.833333333333336</v>
      </c>
      <c r="W201" s="388"/>
      <c r="X201" s="388"/>
    </row>
    <row r="202" spans="1:24" ht="12.75" x14ac:dyDescent="0.2">
      <c r="A202" s="429">
        <v>181</v>
      </c>
      <c r="B202" s="434" t="s">
        <v>231</v>
      </c>
      <c r="C202" s="430" t="s">
        <v>3401</v>
      </c>
      <c r="D202" s="435" t="s">
        <v>1020</v>
      </c>
      <c r="E202" s="292" t="s">
        <v>1389</v>
      </c>
      <c r="F202" s="434" t="s">
        <v>1562</v>
      </c>
      <c r="G202" s="292" t="s">
        <v>1389</v>
      </c>
      <c r="H202" s="434" t="s">
        <v>1191</v>
      </c>
      <c r="I202" s="436">
        <v>0.5</v>
      </c>
      <c r="J202" s="292" t="s">
        <v>1389</v>
      </c>
      <c r="K202" s="434" t="s">
        <v>3174</v>
      </c>
      <c r="L202" s="434" t="s">
        <v>3195</v>
      </c>
      <c r="M202" s="437">
        <v>21</v>
      </c>
      <c r="N202" s="438">
        <v>5355</v>
      </c>
      <c r="O202" s="439">
        <v>90</v>
      </c>
      <c r="P202" s="440">
        <v>75</v>
      </c>
      <c r="Q202" s="441">
        <v>85</v>
      </c>
      <c r="R202" s="439">
        <v>115</v>
      </c>
      <c r="S202" s="440">
        <v>90</v>
      </c>
      <c r="T202" s="441">
        <v>55</v>
      </c>
      <c r="U202" s="442">
        <f t="shared" si="0"/>
        <v>510</v>
      </c>
      <c r="V202" s="443">
        <f t="shared" si="1"/>
        <v>85</v>
      </c>
      <c r="W202" s="388"/>
      <c r="X202" s="388"/>
    </row>
    <row r="203" spans="1:24" ht="12.75" x14ac:dyDescent="0.2">
      <c r="A203" s="429">
        <v>182</v>
      </c>
      <c r="B203" s="434" t="s">
        <v>232</v>
      </c>
      <c r="C203" s="430" t="s">
        <v>3402</v>
      </c>
      <c r="D203" s="435" t="s">
        <v>1026</v>
      </c>
      <c r="E203" s="292" t="s">
        <v>1389</v>
      </c>
      <c r="F203" s="434" t="s">
        <v>1218</v>
      </c>
      <c r="G203" s="292" t="s">
        <v>1389</v>
      </c>
      <c r="H203" s="434" t="s">
        <v>1236</v>
      </c>
      <c r="I203" s="436">
        <v>0.5</v>
      </c>
      <c r="J203" s="292" t="s">
        <v>1389</v>
      </c>
      <c r="K203" s="434" t="s">
        <v>1026</v>
      </c>
      <c r="L203" s="434" t="s">
        <v>1389</v>
      </c>
      <c r="M203" s="437">
        <v>21</v>
      </c>
      <c r="N203" s="438">
        <v>5355</v>
      </c>
      <c r="O203" s="439">
        <v>75</v>
      </c>
      <c r="P203" s="440">
        <v>80</v>
      </c>
      <c r="Q203" s="441">
        <v>95</v>
      </c>
      <c r="R203" s="439">
        <v>90</v>
      </c>
      <c r="S203" s="440">
        <v>100</v>
      </c>
      <c r="T203" s="441">
        <v>50</v>
      </c>
      <c r="U203" s="442">
        <f t="shared" si="0"/>
        <v>490</v>
      </c>
      <c r="V203" s="443">
        <f t="shared" si="1"/>
        <v>81.666666666666671</v>
      </c>
      <c r="W203" s="388"/>
      <c r="X203" s="388"/>
    </row>
    <row r="204" spans="1:24" ht="12.75" x14ac:dyDescent="0.2">
      <c r="A204" s="429">
        <v>183</v>
      </c>
      <c r="B204" s="434" t="s">
        <v>233</v>
      </c>
      <c r="C204" s="430" t="s">
        <v>3403</v>
      </c>
      <c r="D204" s="435" t="s">
        <v>1033</v>
      </c>
      <c r="E204" s="435" t="s">
        <v>1021</v>
      </c>
      <c r="F204" s="434" t="s">
        <v>904</v>
      </c>
      <c r="G204" s="434" t="s">
        <v>1228</v>
      </c>
      <c r="H204" s="434" t="s">
        <v>1190</v>
      </c>
      <c r="I204" s="436">
        <v>0.5</v>
      </c>
      <c r="J204" s="292" t="s">
        <v>1389</v>
      </c>
      <c r="K204" s="434" t="s">
        <v>3181</v>
      </c>
      <c r="L204" s="434" t="s">
        <v>1021</v>
      </c>
      <c r="M204" s="437">
        <v>11</v>
      </c>
      <c r="N204" s="438">
        <v>2805</v>
      </c>
      <c r="O204" s="439">
        <v>70</v>
      </c>
      <c r="P204" s="440">
        <v>20</v>
      </c>
      <c r="Q204" s="441">
        <v>50</v>
      </c>
      <c r="R204" s="439">
        <v>20</v>
      </c>
      <c r="S204" s="440">
        <v>50</v>
      </c>
      <c r="T204" s="441">
        <v>40</v>
      </c>
      <c r="U204" s="442">
        <f t="shared" si="0"/>
        <v>250</v>
      </c>
      <c r="V204" s="443">
        <f t="shared" si="1"/>
        <v>41.666666666666664</v>
      </c>
      <c r="W204" s="388"/>
      <c r="X204" s="388"/>
    </row>
    <row r="205" spans="1:24" ht="12.75" x14ac:dyDescent="0.2">
      <c r="A205" s="429">
        <v>184</v>
      </c>
      <c r="B205" s="434" t="s">
        <v>234</v>
      </c>
      <c r="C205" s="430" t="s">
        <v>3404</v>
      </c>
      <c r="D205" s="435" t="s">
        <v>1033</v>
      </c>
      <c r="E205" s="435" t="s">
        <v>1021</v>
      </c>
      <c r="F205" s="434" t="s">
        <v>904</v>
      </c>
      <c r="G205" s="434" t="s">
        <v>1228</v>
      </c>
      <c r="H205" s="434" t="s">
        <v>1190</v>
      </c>
      <c r="I205" s="436">
        <v>0.5</v>
      </c>
      <c r="J205" s="292" t="s">
        <v>1389</v>
      </c>
      <c r="K205" s="434" t="s">
        <v>3181</v>
      </c>
      <c r="L205" s="434" t="s">
        <v>1021</v>
      </c>
      <c r="M205" s="437">
        <v>11</v>
      </c>
      <c r="N205" s="438">
        <v>2805</v>
      </c>
      <c r="O205" s="439">
        <v>100</v>
      </c>
      <c r="P205" s="440">
        <v>50</v>
      </c>
      <c r="Q205" s="441">
        <v>80</v>
      </c>
      <c r="R205" s="439">
        <v>60</v>
      </c>
      <c r="S205" s="440">
        <v>80</v>
      </c>
      <c r="T205" s="441">
        <v>50</v>
      </c>
      <c r="U205" s="442">
        <f t="shared" si="0"/>
        <v>420</v>
      </c>
      <c r="V205" s="443">
        <f t="shared" si="1"/>
        <v>70</v>
      </c>
      <c r="W205" s="388"/>
      <c r="X205" s="388"/>
    </row>
    <row r="206" spans="1:24" ht="12.75" x14ac:dyDescent="0.2">
      <c r="A206" s="429">
        <v>185</v>
      </c>
      <c r="B206" s="434" t="s">
        <v>235</v>
      </c>
      <c r="C206" s="430" t="s">
        <v>3405</v>
      </c>
      <c r="D206" s="435" t="s">
        <v>1031</v>
      </c>
      <c r="E206" s="292" t="s">
        <v>1389</v>
      </c>
      <c r="F206" s="434" t="s">
        <v>1233</v>
      </c>
      <c r="G206" s="434" t="s">
        <v>28</v>
      </c>
      <c r="H206" s="434" t="s">
        <v>1169</v>
      </c>
      <c r="I206" s="436">
        <v>0.5</v>
      </c>
      <c r="J206" s="292" t="s">
        <v>1389</v>
      </c>
      <c r="K206" s="434" t="s">
        <v>3273</v>
      </c>
      <c r="L206" s="434" t="s">
        <v>1389</v>
      </c>
      <c r="M206" s="437">
        <v>21</v>
      </c>
      <c r="N206" s="438">
        <v>5355</v>
      </c>
      <c r="O206" s="439">
        <v>70</v>
      </c>
      <c r="P206" s="440">
        <v>100</v>
      </c>
      <c r="Q206" s="441">
        <v>115</v>
      </c>
      <c r="R206" s="439">
        <v>30</v>
      </c>
      <c r="S206" s="440">
        <v>65</v>
      </c>
      <c r="T206" s="441">
        <v>30</v>
      </c>
      <c r="U206" s="442">
        <f t="shared" si="0"/>
        <v>410</v>
      </c>
      <c r="V206" s="443">
        <f t="shared" si="1"/>
        <v>68.333333333333329</v>
      </c>
      <c r="W206" s="388"/>
      <c r="X206" s="388"/>
    </row>
    <row r="207" spans="1:24" ht="12.75" x14ac:dyDescent="0.2">
      <c r="A207" s="429">
        <v>186</v>
      </c>
      <c r="B207" s="434" t="s">
        <v>236</v>
      </c>
      <c r="C207" s="430" t="s">
        <v>3406</v>
      </c>
      <c r="D207" s="435" t="s">
        <v>1033</v>
      </c>
      <c r="E207" s="292" t="s">
        <v>1389</v>
      </c>
      <c r="F207" s="434" t="s">
        <v>1175</v>
      </c>
      <c r="G207" s="434" t="s">
        <v>1167</v>
      </c>
      <c r="H207" s="434" t="s">
        <v>1270</v>
      </c>
      <c r="I207" s="436">
        <v>0.5</v>
      </c>
      <c r="J207" s="292" t="s">
        <v>1389</v>
      </c>
      <c r="K207" s="434" t="s">
        <v>3181</v>
      </c>
      <c r="L207" s="434" t="s">
        <v>1389</v>
      </c>
      <c r="M207" s="437">
        <v>21</v>
      </c>
      <c r="N207" s="438">
        <v>5355</v>
      </c>
      <c r="O207" s="439">
        <v>90</v>
      </c>
      <c r="P207" s="440">
        <v>75</v>
      </c>
      <c r="Q207" s="441">
        <v>75</v>
      </c>
      <c r="R207" s="439">
        <v>90</v>
      </c>
      <c r="S207" s="440">
        <v>100</v>
      </c>
      <c r="T207" s="441">
        <v>70</v>
      </c>
      <c r="U207" s="442">
        <f t="shared" si="0"/>
        <v>500</v>
      </c>
      <c r="V207" s="443">
        <f t="shared" si="1"/>
        <v>83.333333333333329</v>
      </c>
      <c r="W207" s="388"/>
      <c r="X207" s="388"/>
    </row>
    <row r="208" spans="1:24" ht="12.75" x14ac:dyDescent="0.2">
      <c r="A208" s="429">
        <v>187</v>
      </c>
      <c r="B208" s="434" t="s">
        <v>237</v>
      </c>
      <c r="C208" s="430" t="s">
        <v>3407</v>
      </c>
      <c r="D208" s="435" t="s">
        <v>1026</v>
      </c>
      <c r="E208" s="435" t="s">
        <v>1024</v>
      </c>
      <c r="F208" s="434" t="s">
        <v>1218</v>
      </c>
      <c r="G208" s="434" t="s">
        <v>3326</v>
      </c>
      <c r="H208" s="434" t="s">
        <v>1180</v>
      </c>
      <c r="I208" s="436">
        <v>0.5</v>
      </c>
      <c r="J208" s="292" t="s">
        <v>1389</v>
      </c>
      <c r="K208" s="434" t="s">
        <v>1021</v>
      </c>
      <c r="L208" s="434" t="s">
        <v>1026</v>
      </c>
      <c r="M208" s="437">
        <v>21</v>
      </c>
      <c r="N208" s="438">
        <v>5355</v>
      </c>
      <c r="O208" s="439">
        <v>35</v>
      </c>
      <c r="P208" s="440">
        <v>35</v>
      </c>
      <c r="Q208" s="441">
        <v>40</v>
      </c>
      <c r="R208" s="439">
        <v>35</v>
      </c>
      <c r="S208" s="440">
        <v>55</v>
      </c>
      <c r="T208" s="441">
        <v>50</v>
      </c>
      <c r="U208" s="442">
        <f t="shared" si="0"/>
        <v>250</v>
      </c>
      <c r="V208" s="443">
        <f t="shared" si="1"/>
        <v>41.666666666666664</v>
      </c>
      <c r="W208" s="388"/>
      <c r="X208" s="388"/>
    </row>
    <row r="209" spans="1:24" ht="12.75" x14ac:dyDescent="0.2">
      <c r="A209" s="429">
        <v>188</v>
      </c>
      <c r="B209" s="434" t="s">
        <v>238</v>
      </c>
      <c r="C209" s="430" t="s">
        <v>3408</v>
      </c>
      <c r="D209" s="435" t="s">
        <v>1026</v>
      </c>
      <c r="E209" s="435" t="s">
        <v>1024</v>
      </c>
      <c r="F209" s="434" t="s">
        <v>1218</v>
      </c>
      <c r="G209" s="434" t="s">
        <v>3326</v>
      </c>
      <c r="H209" s="434" t="s">
        <v>1180</v>
      </c>
      <c r="I209" s="436">
        <v>0.5</v>
      </c>
      <c r="J209" s="292" t="s">
        <v>1389</v>
      </c>
      <c r="K209" s="434" t="s">
        <v>1021</v>
      </c>
      <c r="L209" s="434" t="s">
        <v>1026</v>
      </c>
      <c r="M209" s="437">
        <v>21</v>
      </c>
      <c r="N209" s="438">
        <v>5355</v>
      </c>
      <c r="O209" s="439">
        <v>55</v>
      </c>
      <c r="P209" s="440">
        <v>45</v>
      </c>
      <c r="Q209" s="441">
        <v>50</v>
      </c>
      <c r="R209" s="439">
        <v>45</v>
      </c>
      <c r="S209" s="440">
        <v>65</v>
      </c>
      <c r="T209" s="441">
        <v>80</v>
      </c>
      <c r="U209" s="442">
        <f t="shared" si="0"/>
        <v>340</v>
      </c>
      <c r="V209" s="443">
        <f t="shared" si="1"/>
        <v>56.666666666666664</v>
      </c>
      <c r="W209" s="388"/>
      <c r="X209" s="388"/>
    </row>
    <row r="210" spans="1:24" ht="12.75" x14ac:dyDescent="0.2">
      <c r="A210" s="429">
        <v>189</v>
      </c>
      <c r="B210" s="434" t="s">
        <v>239</v>
      </c>
      <c r="C210" s="430" t="s">
        <v>3409</v>
      </c>
      <c r="D210" s="435" t="s">
        <v>1026</v>
      </c>
      <c r="E210" s="435" t="s">
        <v>1024</v>
      </c>
      <c r="F210" s="434" t="s">
        <v>1218</v>
      </c>
      <c r="G210" s="434" t="s">
        <v>3326</v>
      </c>
      <c r="H210" s="434" t="s">
        <v>1180</v>
      </c>
      <c r="I210" s="436">
        <v>0.5</v>
      </c>
      <c r="J210" s="292" t="s">
        <v>1389</v>
      </c>
      <c r="K210" s="434" t="s">
        <v>1021</v>
      </c>
      <c r="L210" s="434" t="s">
        <v>1026</v>
      </c>
      <c r="M210" s="437">
        <v>21</v>
      </c>
      <c r="N210" s="438">
        <v>5355</v>
      </c>
      <c r="O210" s="439">
        <v>75</v>
      </c>
      <c r="P210" s="440">
        <v>55</v>
      </c>
      <c r="Q210" s="441">
        <v>70</v>
      </c>
      <c r="R210" s="439">
        <v>55</v>
      </c>
      <c r="S210" s="440">
        <v>95</v>
      </c>
      <c r="T210" s="441">
        <v>110</v>
      </c>
      <c r="U210" s="442">
        <f t="shared" si="0"/>
        <v>460</v>
      </c>
      <c r="V210" s="443">
        <f t="shared" si="1"/>
        <v>76.666666666666671</v>
      </c>
      <c r="W210" s="388"/>
      <c r="X210" s="388"/>
    </row>
    <row r="211" spans="1:24" ht="12.75" x14ac:dyDescent="0.2">
      <c r="A211" s="429">
        <v>190</v>
      </c>
      <c r="B211" s="434" t="s">
        <v>240</v>
      </c>
      <c r="C211" s="430" t="s">
        <v>3410</v>
      </c>
      <c r="D211" s="435" t="s">
        <v>1029</v>
      </c>
      <c r="E211" s="292" t="s">
        <v>1389</v>
      </c>
      <c r="F211" s="434" t="s">
        <v>1217</v>
      </c>
      <c r="G211" s="434" t="s">
        <v>1508</v>
      </c>
      <c r="H211" s="434" t="s">
        <v>1235</v>
      </c>
      <c r="I211" s="436">
        <v>0.5</v>
      </c>
      <c r="J211" s="292" t="s">
        <v>1389</v>
      </c>
      <c r="K211" s="434" t="s">
        <v>3195</v>
      </c>
      <c r="L211" s="434" t="s">
        <v>1389</v>
      </c>
      <c r="M211" s="437">
        <v>21</v>
      </c>
      <c r="N211" s="438">
        <v>5355</v>
      </c>
      <c r="O211" s="439">
        <v>55</v>
      </c>
      <c r="P211" s="440">
        <v>70</v>
      </c>
      <c r="Q211" s="441">
        <v>55</v>
      </c>
      <c r="R211" s="439">
        <v>40</v>
      </c>
      <c r="S211" s="440">
        <v>55</v>
      </c>
      <c r="T211" s="441">
        <v>85</v>
      </c>
      <c r="U211" s="442">
        <f t="shared" si="0"/>
        <v>360</v>
      </c>
      <c r="V211" s="443">
        <f t="shared" si="1"/>
        <v>60</v>
      </c>
      <c r="W211" s="388"/>
      <c r="X211" s="388"/>
    </row>
    <row r="212" spans="1:24" ht="12.75" x14ac:dyDescent="0.2">
      <c r="A212" s="429">
        <v>191</v>
      </c>
      <c r="B212" s="434" t="s">
        <v>241</v>
      </c>
      <c r="C212" s="430" t="s">
        <v>3411</v>
      </c>
      <c r="D212" s="435" t="s">
        <v>1026</v>
      </c>
      <c r="E212" s="292" t="s">
        <v>1389</v>
      </c>
      <c r="F212" s="434" t="s">
        <v>1218</v>
      </c>
      <c r="G212" s="434" t="s">
        <v>3412</v>
      </c>
      <c r="H212" s="434" t="s">
        <v>1222</v>
      </c>
      <c r="I212" s="436">
        <v>0.5</v>
      </c>
      <c r="J212" s="292" t="s">
        <v>1389</v>
      </c>
      <c r="K212" s="434" t="s">
        <v>1026</v>
      </c>
      <c r="L212" s="434" t="s">
        <v>1389</v>
      </c>
      <c r="M212" s="437">
        <v>21</v>
      </c>
      <c r="N212" s="438">
        <v>5355</v>
      </c>
      <c r="O212" s="439">
        <v>30</v>
      </c>
      <c r="P212" s="440">
        <v>30</v>
      </c>
      <c r="Q212" s="441">
        <v>30</v>
      </c>
      <c r="R212" s="439">
        <v>30</v>
      </c>
      <c r="S212" s="440">
        <v>30</v>
      </c>
      <c r="T212" s="441">
        <v>30</v>
      </c>
      <c r="U212" s="442">
        <f t="shared" si="0"/>
        <v>180</v>
      </c>
      <c r="V212" s="443">
        <f t="shared" si="1"/>
        <v>30</v>
      </c>
      <c r="W212" s="388"/>
      <c r="X212" s="388"/>
    </row>
    <row r="213" spans="1:24" ht="12.75" x14ac:dyDescent="0.2">
      <c r="A213" s="429">
        <v>192</v>
      </c>
      <c r="B213" s="434" t="s">
        <v>242</v>
      </c>
      <c r="C213" s="430" t="s">
        <v>3413</v>
      </c>
      <c r="D213" s="435" t="s">
        <v>1026</v>
      </c>
      <c r="E213" s="292" t="s">
        <v>1389</v>
      </c>
      <c r="F213" s="434" t="s">
        <v>1218</v>
      </c>
      <c r="G213" s="434" t="s">
        <v>3412</v>
      </c>
      <c r="H213" s="434" t="s">
        <v>1222</v>
      </c>
      <c r="I213" s="436">
        <v>0.5</v>
      </c>
      <c r="J213" s="292" t="s">
        <v>1389</v>
      </c>
      <c r="K213" s="434" t="s">
        <v>1026</v>
      </c>
      <c r="L213" s="434" t="s">
        <v>1389</v>
      </c>
      <c r="M213" s="437">
        <v>21</v>
      </c>
      <c r="N213" s="438">
        <v>5355</v>
      </c>
      <c r="O213" s="439">
        <v>75</v>
      </c>
      <c r="P213" s="440">
        <v>75</v>
      </c>
      <c r="Q213" s="441">
        <v>55</v>
      </c>
      <c r="R213" s="439">
        <v>105</v>
      </c>
      <c r="S213" s="440">
        <v>85</v>
      </c>
      <c r="T213" s="441">
        <v>30</v>
      </c>
      <c r="U213" s="442">
        <f t="shared" si="0"/>
        <v>425</v>
      </c>
      <c r="V213" s="443">
        <f t="shared" si="1"/>
        <v>70.833333333333329</v>
      </c>
      <c r="W213" s="388"/>
      <c r="X213" s="388"/>
    </row>
    <row r="214" spans="1:24" ht="12.75" x14ac:dyDescent="0.2">
      <c r="A214" s="429">
        <v>193</v>
      </c>
      <c r="B214" s="434" t="s">
        <v>243</v>
      </c>
      <c r="C214" s="430" t="s">
        <v>3414</v>
      </c>
      <c r="D214" s="435" t="s">
        <v>1017</v>
      </c>
      <c r="E214" s="435" t="s">
        <v>1024</v>
      </c>
      <c r="F214" s="434" t="s">
        <v>953</v>
      </c>
      <c r="G214" s="434" t="s">
        <v>1399</v>
      </c>
      <c r="H214" s="434" t="s">
        <v>1213</v>
      </c>
      <c r="I214" s="436">
        <v>0.5</v>
      </c>
      <c r="J214" s="292" t="s">
        <v>1389</v>
      </c>
      <c r="K214" s="434" t="s">
        <v>1017</v>
      </c>
      <c r="L214" s="434" t="s">
        <v>1389</v>
      </c>
      <c r="M214" s="437">
        <v>21</v>
      </c>
      <c r="N214" s="438">
        <v>5355</v>
      </c>
      <c r="O214" s="439">
        <v>65</v>
      </c>
      <c r="P214" s="440">
        <v>65</v>
      </c>
      <c r="Q214" s="441">
        <v>45</v>
      </c>
      <c r="R214" s="439">
        <v>75</v>
      </c>
      <c r="S214" s="440">
        <v>45</v>
      </c>
      <c r="T214" s="441">
        <v>95</v>
      </c>
      <c r="U214" s="442">
        <f t="shared" si="0"/>
        <v>390</v>
      </c>
      <c r="V214" s="443">
        <f t="shared" si="1"/>
        <v>65</v>
      </c>
      <c r="W214" s="388"/>
      <c r="X214" s="388"/>
    </row>
    <row r="215" spans="1:24" ht="12.75" x14ac:dyDescent="0.2">
      <c r="A215" s="429">
        <v>194</v>
      </c>
      <c r="B215" s="434" t="s">
        <v>244</v>
      </c>
      <c r="C215" s="430" t="s">
        <v>3415</v>
      </c>
      <c r="D215" s="435" t="s">
        <v>1033</v>
      </c>
      <c r="E215" s="435" t="s">
        <v>1027</v>
      </c>
      <c r="F215" s="434" t="s">
        <v>1167</v>
      </c>
      <c r="G215" s="434" t="s">
        <v>1175</v>
      </c>
      <c r="H215" s="434" t="s">
        <v>1226</v>
      </c>
      <c r="I215" s="436">
        <v>0.5</v>
      </c>
      <c r="J215" s="292" t="s">
        <v>1389</v>
      </c>
      <c r="K215" s="434" t="s">
        <v>3181</v>
      </c>
      <c r="L215" s="434" t="s">
        <v>3195</v>
      </c>
      <c r="M215" s="437">
        <v>21</v>
      </c>
      <c r="N215" s="438">
        <v>5355</v>
      </c>
      <c r="O215" s="439">
        <v>55</v>
      </c>
      <c r="P215" s="440">
        <v>45</v>
      </c>
      <c r="Q215" s="441">
        <v>45</v>
      </c>
      <c r="R215" s="439">
        <v>25</v>
      </c>
      <c r="S215" s="440">
        <v>25</v>
      </c>
      <c r="T215" s="441">
        <v>15</v>
      </c>
      <c r="U215" s="442">
        <f t="shared" si="0"/>
        <v>210</v>
      </c>
      <c r="V215" s="443">
        <f t="shared" si="1"/>
        <v>35</v>
      </c>
      <c r="W215" s="388"/>
      <c r="X215" s="388"/>
    </row>
    <row r="216" spans="1:24" ht="12.75" x14ac:dyDescent="0.2">
      <c r="A216" s="429">
        <v>195</v>
      </c>
      <c r="B216" s="434" t="s">
        <v>245</v>
      </c>
      <c r="C216" s="430" t="s">
        <v>3416</v>
      </c>
      <c r="D216" s="435" t="s">
        <v>1033</v>
      </c>
      <c r="E216" s="435" t="s">
        <v>1027</v>
      </c>
      <c r="F216" s="434" t="s">
        <v>1167</v>
      </c>
      <c r="G216" s="434" t="s">
        <v>1175</v>
      </c>
      <c r="H216" s="434" t="s">
        <v>1226</v>
      </c>
      <c r="I216" s="436">
        <v>0.5</v>
      </c>
      <c r="J216" s="292" t="s">
        <v>1389</v>
      </c>
      <c r="K216" s="434" t="s">
        <v>3181</v>
      </c>
      <c r="L216" s="434" t="s">
        <v>3195</v>
      </c>
      <c r="M216" s="437">
        <v>21</v>
      </c>
      <c r="N216" s="438">
        <v>5355</v>
      </c>
      <c r="O216" s="439">
        <v>95</v>
      </c>
      <c r="P216" s="440">
        <v>85</v>
      </c>
      <c r="Q216" s="441">
        <v>85</v>
      </c>
      <c r="R216" s="439">
        <v>65</v>
      </c>
      <c r="S216" s="440">
        <v>65</v>
      </c>
      <c r="T216" s="441">
        <v>35</v>
      </c>
      <c r="U216" s="442">
        <f t="shared" si="0"/>
        <v>430</v>
      </c>
      <c r="V216" s="443">
        <f t="shared" si="1"/>
        <v>71.666666666666671</v>
      </c>
      <c r="W216" s="388"/>
      <c r="X216" s="388"/>
    </row>
    <row r="217" spans="1:24" ht="12.75" x14ac:dyDescent="0.2">
      <c r="A217" s="429">
        <v>196</v>
      </c>
      <c r="B217" s="434" t="s">
        <v>246</v>
      </c>
      <c r="C217" s="430" t="s">
        <v>3417</v>
      </c>
      <c r="D217" s="435" t="s">
        <v>933</v>
      </c>
      <c r="E217" s="292" t="s">
        <v>1389</v>
      </c>
      <c r="F217" s="434" t="s">
        <v>945</v>
      </c>
      <c r="G217" s="292" t="s">
        <v>1389</v>
      </c>
      <c r="H217" s="434" t="s">
        <v>1245</v>
      </c>
      <c r="I217" s="292" t="s">
        <v>1389</v>
      </c>
      <c r="J217" s="436">
        <v>0.125</v>
      </c>
      <c r="K217" s="434" t="s">
        <v>3195</v>
      </c>
      <c r="L217" s="434" t="s">
        <v>1389</v>
      </c>
      <c r="M217" s="437">
        <v>36</v>
      </c>
      <c r="N217" s="438">
        <v>9180</v>
      </c>
      <c r="O217" s="439">
        <v>65</v>
      </c>
      <c r="P217" s="440">
        <v>65</v>
      </c>
      <c r="Q217" s="441">
        <v>60</v>
      </c>
      <c r="R217" s="439">
        <v>130</v>
      </c>
      <c r="S217" s="440">
        <v>95</v>
      </c>
      <c r="T217" s="441">
        <v>110</v>
      </c>
      <c r="U217" s="442">
        <f t="shared" si="0"/>
        <v>525</v>
      </c>
      <c r="V217" s="443">
        <f t="shared" si="1"/>
        <v>87.5</v>
      </c>
      <c r="W217" s="388"/>
      <c r="X217" s="388"/>
    </row>
    <row r="218" spans="1:24" ht="12.75" x14ac:dyDescent="0.2">
      <c r="A218" s="429">
        <v>197</v>
      </c>
      <c r="B218" s="434" t="s">
        <v>247</v>
      </c>
      <c r="C218" s="430" t="s">
        <v>3418</v>
      </c>
      <c r="D218" s="435" t="s">
        <v>1018</v>
      </c>
      <c r="E218" s="292" t="s">
        <v>1389</v>
      </c>
      <c r="F218" s="434" t="s">
        <v>945</v>
      </c>
      <c r="G218" s="292" t="s">
        <v>1389</v>
      </c>
      <c r="H218" s="434" t="s">
        <v>1246</v>
      </c>
      <c r="I218" s="292" t="s">
        <v>1389</v>
      </c>
      <c r="J218" s="436">
        <v>0.125</v>
      </c>
      <c r="K218" s="434" t="s">
        <v>3195</v>
      </c>
      <c r="L218" s="434" t="s">
        <v>1389</v>
      </c>
      <c r="M218" s="437">
        <v>36</v>
      </c>
      <c r="N218" s="438">
        <v>9180</v>
      </c>
      <c r="O218" s="439">
        <v>95</v>
      </c>
      <c r="P218" s="440">
        <v>65</v>
      </c>
      <c r="Q218" s="441">
        <v>110</v>
      </c>
      <c r="R218" s="439">
        <v>60</v>
      </c>
      <c r="S218" s="440">
        <v>130</v>
      </c>
      <c r="T218" s="441">
        <v>65</v>
      </c>
      <c r="U218" s="442">
        <f t="shared" si="0"/>
        <v>525</v>
      </c>
      <c r="V218" s="443">
        <f t="shared" si="1"/>
        <v>87.5</v>
      </c>
      <c r="W218" s="388"/>
      <c r="X218" s="388"/>
    </row>
    <row r="219" spans="1:24" ht="12.75" x14ac:dyDescent="0.2">
      <c r="A219" s="429">
        <v>198</v>
      </c>
      <c r="B219" s="434" t="s">
        <v>248</v>
      </c>
      <c r="C219" s="430" t="s">
        <v>3419</v>
      </c>
      <c r="D219" s="435" t="s">
        <v>1018</v>
      </c>
      <c r="E219" s="435" t="s">
        <v>1024</v>
      </c>
      <c r="F219" s="434" t="s">
        <v>1214</v>
      </c>
      <c r="G219" s="434" t="s">
        <v>3420</v>
      </c>
      <c r="H219" s="434" t="s">
        <v>1170</v>
      </c>
      <c r="I219" s="436">
        <v>0.5</v>
      </c>
      <c r="J219" s="292" t="s">
        <v>1389</v>
      </c>
      <c r="K219" s="434" t="s">
        <v>1024</v>
      </c>
      <c r="L219" s="434" t="s">
        <v>1389</v>
      </c>
      <c r="M219" s="437">
        <v>21</v>
      </c>
      <c r="N219" s="438">
        <v>5355</v>
      </c>
      <c r="O219" s="439">
        <v>60</v>
      </c>
      <c r="P219" s="440">
        <v>85</v>
      </c>
      <c r="Q219" s="441">
        <v>42</v>
      </c>
      <c r="R219" s="439">
        <v>85</v>
      </c>
      <c r="S219" s="440">
        <v>42</v>
      </c>
      <c r="T219" s="441">
        <v>91</v>
      </c>
      <c r="U219" s="442">
        <f t="shared" si="0"/>
        <v>405</v>
      </c>
      <c r="V219" s="443">
        <f t="shared" si="1"/>
        <v>67.5</v>
      </c>
      <c r="W219" s="388"/>
      <c r="X219" s="388"/>
    </row>
    <row r="220" spans="1:24" ht="12.75" x14ac:dyDescent="0.2">
      <c r="A220" s="429">
        <v>199</v>
      </c>
      <c r="B220" s="434" t="s">
        <v>249</v>
      </c>
      <c r="C220" s="430" t="s">
        <v>3421</v>
      </c>
      <c r="D220" s="435" t="s">
        <v>1033</v>
      </c>
      <c r="E220" s="435" t="s">
        <v>933</v>
      </c>
      <c r="F220" s="434" t="s">
        <v>1232</v>
      </c>
      <c r="G220" s="434" t="s">
        <v>1247</v>
      </c>
      <c r="H220" s="434" t="s">
        <v>1220</v>
      </c>
      <c r="I220" s="436">
        <v>0.5</v>
      </c>
      <c r="J220" s="292" t="s">
        <v>1389</v>
      </c>
      <c r="K220" s="434" t="s">
        <v>3174</v>
      </c>
      <c r="L220" s="434" t="s">
        <v>3181</v>
      </c>
      <c r="M220" s="437">
        <v>21</v>
      </c>
      <c r="N220" s="438">
        <v>5355</v>
      </c>
      <c r="O220" s="439">
        <v>95</v>
      </c>
      <c r="P220" s="440">
        <v>75</v>
      </c>
      <c r="Q220" s="441">
        <v>80</v>
      </c>
      <c r="R220" s="439">
        <v>100</v>
      </c>
      <c r="S220" s="440">
        <v>110</v>
      </c>
      <c r="T220" s="441">
        <v>30</v>
      </c>
      <c r="U220" s="442">
        <f t="shared" si="0"/>
        <v>490</v>
      </c>
      <c r="V220" s="443">
        <f t="shared" si="1"/>
        <v>81.666666666666671</v>
      </c>
      <c r="W220" s="388"/>
      <c r="X220" s="388"/>
    </row>
    <row r="221" spans="1:24" ht="12.75" x14ac:dyDescent="0.2">
      <c r="A221" s="429">
        <v>200</v>
      </c>
      <c r="B221" s="434" t="s">
        <v>250</v>
      </c>
      <c r="C221" s="430" t="s">
        <v>3422</v>
      </c>
      <c r="D221" s="435" t="s">
        <v>1025</v>
      </c>
      <c r="E221" s="292" t="s">
        <v>1389</v>
      </c>
      <c r="F221" s="434" t="s">
        <v>851</v>
      </c>
      <c r="G221" s="292" t="s">
        <v>1389</v>
      </c>
      <c r="H221" s="292" t="s">
        <v>1389</v>
      </c>
      <c r="I221" s="436">
        <v>0.5</v>
      </c>
      <c r="J221" s="292" t="s">
        <v>1389</v>
      </c>
      <c r="K221" s="434" t="s">
        <v>3292</v>
      </c>
      <c r="L221" s="434" t="s">
        <v>1389</v>
      </c>
      <c r="M221" s="437">
        <v>26</v>
      </c>
      <c r="N221" s="438">
        <v>6630</v>
      </c>
      <c r="O221" s="439">
        <v>60</v>
      </c>
      <c r="P221" s="440">
        <v>60</v>
      </c>
      <c r="Q221" s="441">
        <v>60</v>
      </c>
      <c r="R221" s="439">
        <v>85</v>
      </c>
      <c r="S221" s="440">
        <v>85</v>
      </c>
      <c r="T221" s="441">
        <v>85</v>
      </c>
      <c r="U221" s="442">
        <f t="shared" si="0"/>
        <v>435</v>
      </c>
      <c r="V221" s="443">
        <f t="shared" si="1"/>
        <v>72.5</v>
      </c>
      <c r="W221" s="388"/>
      <c r="X221" s="388"/>
    </row>
    <row r="222" spans="1:24" ht="12.75" x14ac:dyDescent="0.2">
      <c r="A222" s="429">
        <v>201</v>
      </c>
      <c r="B222" s="434" t="s">
        <v>251</v>
      </c>
      <c r="C222" s="430" t="s">
        <v>3423</v>
      </c>
      <c r="D222" s="435" t="s">
        <v>933</v>
      </c>
      <c r="E222" s="292" t="s">
        <v>1389</v>
      </c>
      <c r="F222" s="434" t="s">
        <v>851</v>
      </c>
      <c r="G222" s="292" t="s">
        <v>1389</v>
      </c>
      <c r="H222" s="292" t="s">
        <v>1389</v>
      </c>
      <c r="I222" s="292" t="s">
        <v>1389</v>
      </c>
      <c r="J222" s="292" t="s">
        <v>1389</v>
      </c>
      <c r="K222" s="434" t="s">
        <v>3213</v>
      </c>
      <c r="L222" s="434" t="s">
        <v>1389</v>
      </c>
      <c r="M222" s="437">
        <v>41</v>
      </c>
      <c r="N222" s="438">
        <v>10455</v>
      </c>
      <c r="O222" s="439">
        <v>48</v>
      </c>
      <c r="P222" s="440">
        <v>72</v>
      </c>
      <c r="Q222" s="441">
        <v>48</v>
      </c>
      <c r="R222" s="439">
        <v>72</v>
      </c>
      <c r="S222" s="440">
        <v>48</v>
      </c>
      <c r="T222" s="441">
        <v>48</v>
      </c>
      <c r="U222" s="442">
        <f t="shared" si="0"/>
        <v>336</v>
      </c>
      <c r="V222" s="443">
        <f t="shared" si="1"/>
        <v>56</v>
      </c>
      <c r="W222" s="452"/>
      <c r="X222" s="452"/>
    </row>
    <row r="223" spans="1:24" ht="12.75" x14ac:dyDescent="0.2">
      <c r="A223" s="429">
        <v>202</v>
      </c>
      <c r="B223" s="434" t="s">
        <v>252</v>
      </c>
      <c r="C223" s="430" t="s">
        <v>3424</v>
      </c>
      <c r="D223" s="435" t="s">
        <v>933</v>
      </c>
      <c r="E223" s="292" t="s">
        <v>1389</v>
      </c>
      <c r="F223" s="434" t="s">
        <v>1248</v>
      </c>
      <c r="G223" s="292" t="s">
        <v>1389</v>
      </c>
      <c r="H223" s="434" t="s">
        <v>1143</v>
      </c>
      <c r="I223" s="436">
        <v>0.5</v>
      </c>
      <c r="J223" s="292" t="s">
        <v>1389</v>
      </c>
      <c r="K223" s="434" t="s">
        <v>3292</v>
      </c>
      <c r="L223" s="434" t="s">
        <v>1389</v>
      </c>
      <c r="M223" s="437">
        <v>21</v>
      </c>
      <c r="N223" s="438">
        <v>5355</v>
      </c>
      <c r="O223" s="439">
        <v>190</v>
      </c>
      <c r="P223" s="440">
        <v>33</v>
      </c>
      <c r="Q223" s="441">
        <v>58</v>
      </c>
      <c r="R223" s="439">
        <v>33</v>
      </c>
      <c r="S223" s="440">
        <v>58</v>
      </c>
      <c r="T223" s="441">
        <v>33</v>
      </c>
      <c r="U223" s="442">
        <f t="shared" si="0"/>
        <v>405</v>
      </c>
      <c r="V223" s="443">
        <f t="shared" si="1"/>
        <v>67.5</v>
      </c>
      <c r="W223" s="388"/>
      <c r="X223" s="388"/>
    </row>
    <row r="224" spans="1:24" ht="12.75" x14ac:dyDescent="0.2">
      <c r="A224" s="429">
        <v>203</v>
      </c>
      <c r="B224" s="434" t="s">
        <v>253</v>
      </c>
      <c r="C224" s="430" t="s">
        <v>3425</v>
      </c>
      <c r="D224" s="435" t="s">
        <v>1029</v>
      </c>
      <c r="E224" s="435" t="s">
        <v>933</v>
      </c>
      <c r="F224" s="434" t="s">
        <v>1246</v>
      </c>
      <c r="G224" s="434" t="s">
        <v>1222</v>
      </c>
      <c r="H224" s="434" t="s">
        <v>1190</v>
      </c>
      <c r="I224" s="436">
        <v>0.5</v>
      </c>
      <c r="J224" s="292" t="s">
        <v>1389</v>
      </c>
      <c r="K224" s="434" t="s">
        <v>3195</v>
      </c>
      <c r="L224" s="434" t="s">
        <v>1389</v>
      </c>
      <c r="M224" s="437">
        <v>21</v>
      </c>
      <c r="N224" s="438">
        <v>5355</v>
      </c>
      <c r="O224" s="439">
        <v>70</v>
      </c>
      <c r="P224" s="440">
        <v>80</v>
      </c>
      <c r="Q224" s="441">
        <v>65</v>
      </c>
      <c r="R224" s="439">
        <v>90</v>
      </c>
      <c r="S224" s="440">
        <v>65</v>
      </c>
      <c r="T224" s="441">
        <v>85</v>
      </c>
      <c r="U224" s="442">
        <f t="shared" si="0"/>
        <v>455</v>
      </c>
      <c r="V224" s="443">
        <f t="shared" si="1"/>
        <v>75.833333333333329</v>
      </c>
      <c r="W224" s="388"/>
      <c r="X224" s="388"/>
    </row>
    <row r="225" spans="1:24" ht="12.75" x14ac:dyDescent="0.2">
      <c r="A225" s="429">
        <v>204</v>
      </c>
      <c r="B225" s="434" t="s">
        <v>254</v>
      </c>
      <c r="C225" s="430" t="s">
        <v>3426</v>
      </c>
      <c r="D225" s="435" t="s">
        <v>1017</v>
      </c>
      <c r="E225" s="292" t="s">
        <v>1389</v>
      </c>
      <c r="F225" s="434" t="s">
        <v>1233</v>
      </c>
      <c r="G225" s="292" t="s">
        <v>1389</v>
      </c>
      <c r="H225" s="434" t="s">
        <v>1184</v>
      </c>
      <c r="I225" s="436">
        <v>0.5</v>
      </c>
      <c r="J225" s="292" t="s">
        <v>1389</v>
      </c>
      <c r="K225" s="434" t="s">
        <v>1017</v>
      </c>
      <c r="L225" s="434" t="s">
        <v>1389</v>
      </c>
      <c r="M225" s="437">
        <v>21</v>
      </c>
      <c r="N225" s="438">
        <v>5355</v>
      </c>
      <c r="O225" s="439">
        <v>50</v>
      </c>
      <c r="P225" s="440">
        <v>65</v>
      </c>
      <c r="Q225" s="441">
        <v>90</v>
      </c>
      <c r="R225" s="439">
        <v>35</v>
      </c>
      <c r="S225" s="440">
        <v>35</v>
      </c>
      <c r="T225" s="441">
        <v>15</v>
      </c>
      <c r="U225" s="442">
        <f t="shared" si="0"/>
        <v>290</v>
      </c>
      <c r="V225" s="443">
        <f t="shared" si="1"/>
        <v>48.333333333333336</v>
      </c>
      <c r="W225" s="388"/>
      <c r="X225" s="388"/>
    </row>
    <row r="226" spans="1:24" ht="12.75" x14ac:dyDescent="0.2">
      <c r="A226" s="429">
        <v>205</v>
      </c>
      <c r="B226" s="434" t="s">
        <v>255</v>
      </c>
      <c r="C226" s="430" t="s">
        <v>3427</v>
      </c>
      <c r="D226" s="435" t="s">
        <v>1017</v>
      </c>
      <c r="E226" s="435" t="s">
        <v>1032</v>
      </c>
      <c r="F226" s="434" t="s">
        <v>1233</v>
      </c>
      <c r="G226" s="292" t="s">
        <v>1389</v>
      </c>
      <c r="H226" s="434" t="s">
        <v>1184</v>
      </c>
      <c r="I226" s="436">
        <v>0.5</v>
      </c>
      <c r="J226" s="292" t="s">
        <v>1389</v>
      </c>
      <c r="K226" s="434" t="s">
        <v>1017</v>
      </c>
      <c r="L226" s="434" t="s">
        <v>1389</v>
      </c>
      <c r="M226" s="437">
        <v>21</v>
      </c>
      <c r="N226" s="438">
        <v>5355</v>
      </c>
      <c r="O226" s="439">
        <v>75</v>
      </c>
      <c r="P226" s="440">
        <v>90</v>
      </c>
      <c r="Q226" s="441">
        <v>140</v>
      </c>
      <c r="R226" s="439">
        <v>60</v>
      </c>
      <c r="S226" s="440">
        <v>60</v>
      </c>
      <c r="T226" s="441">
        <v>40</v>
      </c>
      <c r="U226" s="442">
        <f t="shared" si="0"/>
        <v>465</v>
      </c>
      <c r="V226" s="443">
        <f t="shared" si="1"/>
        <v>77.5</v>
      </c>
      <c r="W226" s="388"/>
      <c r="X226" s="388"/>
    </row>
    <row r="227" spans="1:24" ht="12.75" x14ac:dyDescent="0.2">
      <c r="A227" s="429">
        <v>206</v>
      </c>
      <c r="B227" s="434" t="s">
        <v>256</v>
      </c>
      <c r="C227" s="430" t="s">
        <v>3428</v>
      </c>
      <c r="D227" s="435" t="s">
        <v>1029</v>
      </c>
      <c r="E227" s="292" t="s">
        <v>1389</v>
      </c>
      <c r="F227" s="434" t="s">
        <v>915</v>
      </c>
      <c r="G227" s="434" t="s">
        <v>1217</v>
      </c>
      <c r="H227" s="434" t="s">
        <v>1169</v>
      </c>
      <c r="I227" s="436">
        <v>0.5</v>
      </c>
      <c r="J227" s="292" t="s">
        <v>1389</v>
      </c>
      <c r="K227" s="434" t="s">
        <v>3195</v>
      </c>
      <c r="L227" s="434" t="s">
        <v>1389</v>
      </c>
      <c r="M227" s="437">
        <v>21</v>
      </c>
      <c r="N227" s="438">
        <v>5355</v>
      </c>
      <c r="O227" s="439">
        <v>100</v>
      </c>
      <c r="P227" s="440">
        <v>70</v>
      </c>
      <c r="Q227" s="441">
        <v>70</v>
      </c>
      <c r="R227" s="439">
        <v>65</v>
      </c>
      <c r="S227" s="440">
        <v>65</v>
      </c>
      <c r="T227" s="441">
        <v>45</v>
      </c>
      <c r="U227" s="442">
        <f t="shared" si="0"/>
        <v>415</v>
      </c>
      <c r="V227" s="443">
        <f t="shared" si="1"/>
        <v>69.166666666666671</v>
      </c>
      <c r="W227" s="388"/>
      <c r="X227" s="388"/>
    </row>
    <row r="228" spans="1:24" ht="12.75" x14ac:dyDescent="0.2">
      <c r="A228" s="429">
        <v>207</v>
      </c>
      <c r="B228" s="434" t="s">
        <v>257</v>
      </c>
      <c r="C228" s="430" t="s">
        <v>3429</v>
      </c>
      <c r="D228" s="435" t="s">
        <v>1027</v>
      </c>
      <c r="E228" s="435" t="s">
        <v>1024</v>
      </c>
      <c r="F228" s="434" t="s">
        <v>1452</v>
      </c>
      <c r="G228" s="434" t="s">
        <v>1107</v>
      </c>
      <c r="H228" s="434" t="s">
        <v>1262</v>
      </c>
      <c r="I228" s="436">
        <v>0.5</v>
      </c>
      <c r="J228" s="292" t="s">
        <v>1389</v>
      </c>
      <c r="K228" s="434" t="s">
        <v>1017</v>
      </c>
      <c r="L228" s="434" t="s">
        <v>1389</v>
      </c>
      <c r="M228" s="437">
        <v>21</v>
      </c>
      <c r="N228" s="438">
        <v>5355</v>
      </c>
      <c r="O228" s="439">
        <v>65</v>
      </c>
      <c r="P228" s="440">
        <v>75</v>
      </c>
      <c r="Q228" s="441">
        <v>105</v>
      </c>
      <c r="R228" s="439">
        <v>35</v>
      </c>
      <c r="S228" s="440">
        <v>65</v>
      </c>
      <c r="T228" s="441">
        <v>85</v>
      </c>
      <c r="U228" s="442">
        <f t="shared" si="0"/>
        <v>430</v>
      </c>
      <c r="V228" s="443">
        <f t="shared" si="1"/>
        <v>71.666666666666671</v>
      </c>
      <c r="W228" s="388"/>
      <c r="X228" s="388"/>
    </row>
    <row r="229" spans="1:24" ht="12.75" x14ac:dyDescent="0.2">
      <c r="A229" s="429">
        <v>208</v>
      </c>
      <c r="B229" s="434" t="s">
        <v>258</v>
      </c>
      <c r="C229" s="430" t="s">
        <v>3430</v>
      </c>
      <c r="D229" s="435" t="s">
        <v>1032</v>
      </c>
      <c r="E229" s="435" t="s">
        <v>1027</v>
      </c>
      <c r="F229" s="434" t="s">
        <v>28</v>
      </c>
      <c r="G229" s="434" t="s">
        <v>1233</v>
      </c>
      <c r="H229" s="434" t="s">
        <v>1195</v>
      </c>
      <c r="I229" s="436">
        <v>0.5</v>
      </c>
      <c r="J229" s="292" t="s">
        <v>1389</v>
      </c>
      <c r="K229" s="434" t="s">
        <v>3273</v>
      </c>
      <c r="L229" s="434" t="s">
        <v>1389</v>
      </c>
      <c r="M229" s="437">
        <v>26</v>
      </c>
      <c r="N229" s="438">
        <v>6630</v>
      </c>
      <c r="O229" s="439">
        <v>75</v>
      </c>
      <c r="P229" s="440">
        <v>85</v>
      </c>
      <c r="Q229" s="441">
        <v>200</v>
      </c>
      <c r="R229" s="439">
        <v>55</v>
      </c>
      <c r="S229" s="440">
        <v>65</v>
      </c>
      <c r="T229" s="441">
        <v>30</v>
      </c>
      <c r="U229" s="442">
        <f t="shared" si="0"/>
        <v>510</v>
      </c>
      <c r="V229" s="443">
        <f t="shared" si="1"/>
        <v>85</v>
      </c>
      <c r="W229" s="388"/>
      <c r="X229" s="388"/>
    </row>
    <row r="230" spans="1:24" ht="12.75" x14ac:dyDescent="0.2">
      <c r="A230" s="429">
        <v>209</v>
      </c>
      <c r="B230" s="434" t="s">
        <v>259</v>
      </c>
      <c r="C230" s="430" t="s">
        <v>3431</v>
      </c>
      <c r="D230" s="435" t="s">
        <v>1021</v>
      </c>
      <c r="E230" s="292" t="s">
        <v>1389</v>
      </c>
      <c r="F230" s="434" t="s">
        <v>1271</v>
      </c>
      <c r="G230" s="434" t="s">
        <v>1217</v>
      </c>
      <c r="H230" s="434" t="s">
        <v>1169</v>
      </c>
      <c r="I230" s="292" t="s">
        <v>1389</v>
      </c>
      <c r="J230" s="436">
        <v>0.75</v>
      </c>
      <c r="K230" s="434" t="s">
        <v>3195</v>
      </c>
      <c r="L230" s="434" t="s">
        <v>1021</v>
      </c>
      <c r="M230" s="437">
        <v>21</v>
      </c>
      <c r="N230" s="438">
        <v>5355</v>
      </c>
      <c r="O230" s="439">
        <v>60</v>
      </c>
      <c r="P230" s="440">
        <v>80</v>
      </c>
      <c r="Q230" s="441">
        <v>50</v>
      </c>
      <c r="R230" s="439">
        <v>40</v>
      </c>
      <c r="S230" s="440">
        <v>40</v>
      </c>
      <c r="T230" s="441">
        <v>30</v>
      </c>
      <c r="U230" s="442">
        <f t="shared" si="0"/>
        <v>300</v>
      </c>
      <c r="V230" s="443">
        <f t="shared" si="1"/>
        <v>50</v>
      </c>
      <c r="W230" s="388"/>
      <c r="X230" s="388"/>
    </row>
    <row r="231" spans="1:24" ht="12.75" x14ac:dyDescent="0.2">
      <c r="A231" s="429">
        <v>210</v>
      </c>
      <c r="B231" s="434" t="s">
        <v>260</v>
      </c>
      <c r="C231" s="430" t="s">
        <v>3432</v>
      </c>
      <c r="D231" s="435" t="s">
        <v>1021</v>
      </c>
      <c r="E231" s="292" t="s">
        <v>1389</v>
      </c>
      <c r="F231" s="434" t="s">
        <v>1271</v>
      </c>
      <c r="G231" s="434" t="s">
        <v>3433</v>
      </c>
      <c r="H231" s="434" t="s">
        <v>1169</v>
      </c>
      <c r="I231" s="292" t="s">
        <v>1389</v>
      </c>
      <c r="J231" s="436">
        <v>0.75</v>
      </c>
      <c r="K231" s="434" t="s">
        <v>3195</v>
      </c>
      <c r="L231" s="434" t="s">
        <v>1021</v>
      </c>
      <c r="M231" s="437">
        <v>21</v>
      </c>
      <c r="N231" s="438">
        <v>5355</v>
      </c>
      <c r="O231" s="439">
        <v>90</v>
      </c>
      <c r="P231" s="440">
        <v>120</v>
      </c>
      <c r="Q231" s="441">
        <v>75</v>
      </c>
      <c r="R231" s="439">
        <v>60</v>
      </c>
      <c r="S231" s="440">
        <v>60</v>
      </c>
      <c r="T231" s="441">
        <v>45</v>
      </c>
      <c r="U231" s="442">
        <f t="shared" si="0"/>
        <v>450</v>
      </c>
      <c r="V231" s="443">
        <f t="shared" si="1"/>
        <v>75</v>
      </c>
      <c r="W231" s="388"/>
      <c r="X231" s="388"/>
    </row>
    <row r="232" spans="1:24" ht="12.75" x14ac:dyDescent="0.2">
      <c r="A232" s="429">
        <v>211</v>
      </c>
      <c r="B232" s="434" t="s">
        <v>261</v>
      </c>
      <c r="C232" s="430" t="s">
        <v>3434</v>
      </c>
      <c r="D232" s="435" t="s">
        <v>1033</v>
      </c>
      <c r="E232" s="435" t="s">
        <v>1030</v>
      </c>
      <c r="F232" s="434" t="s">
        <v>1513</v>
      </c>
      <c r="G232" s="434" t="s">
        <v>1231</v>
      </c>
      <c r="H232" s="434" t="s">
        <v>1271</v>
      </c>
      <c r="I232" s="436">
        <v>0.5</v>
      </c>
      <c r="J232" s="292" t="s">
        <v>1389</v>
      </c>
      <c r="K232" s="434" t="s">
        <v>3333</v>
      </c>
      <c r="L232" s="434" t="s">
        <v>1389</v>
      </c>
      <c r="M232" s="437">
        <v>21</v>
      </c>
      <c r="N232" s="438">
        <v>5355</v>
      </c>
      <c r="O232" s="439">
        <v>65</v>
      </c>
      <c r="P232" s="440">
        <v>95</v>
      </c>
      <c r="Q232" s="450">
        <v>85</v>
      </c>
      <c r="R232" s="439">
        <v>55</v>
      </c>
      <c r="S232" s="440">
        <v>55</v>
      </c>
      <c r="T232" s="441">
        <v>85</v>
      </c>
      <c r="U232" s="442">
        <f t="shared" si="0"/>
        <v>440</v>
      </c>
      <c r="V232" s="443">
        <f t="shared" si="1"/>
        <v>73.333333333333329</v>
      </c>
      <c r="W232" s="388"/>
      <c r="X232" s="388"/>
    </row>
    <row r="233" spans="1:24" ht="12.75" x14ac:dyDescent="0.2">
      <c r="A233" s="429">
        <v>212</v>
      </c>
      <c r="B233" s="434" t="s">
        <v>262</v>
      </c>
      <c r="C233" s="430" t="s">
        <v>3435</v>
      </c>
      <c r="D233" s="435" t="s">
        <v>1017</v>
      </c>
      <c r="E233" s="435" t="s">
        <v>1032</v>
      </c>
      <c r="F233" s="434" t="s">
        <v>1193</v>
      </c>
      <c r="G233" s="434" t="s">
        <v>3340</v>
      </c>
      <c r="H233" s="434" t="s">
        <v>1251</v>
      </c>
      <c r="I233" s="436">
        <v>0.5</v>
      </c>
      <c r="J233" s="292" t="s">
        <v>1389</v>
      </c>
      <c r="K233" s="434" t="s">
        <v>1017</v>
      </c>
      <c r="L233" s="434" t="s">
        <v>1389</v>
      </c>
      <c r="M233" s="437">
        <v>26</v>
      </c>
      <c r="N233" s="438">
        <v>6630</v>
      </c>
      <c r="O233" s="439">
        <v>70</v>
      </c>
      <c r="P233" s="440">
        <v>130</v>
      </c>
      <c r="Q233" s="441">
        <v>100</v>
      </c>
      <c r="R233" s="439">
        <v>55</v>
      </c>
      <c r="S233" s="440">
        <v>80</v>
      </c>
      <c r="T233" s="441">
        <v>65</v>
      </c>
      <c r="U233" s="442">
        <f t="shared" si="0"/>
        <v>500</v>
      </c>
      <c r="V233" s="443">
        <f t="shared" si="1"/>
        <v>83.333333333333329</v>
      </c>
      <c r="W233" s="388"/>
      <c r="X233" s="388"/>
    </row>
    <row r="234" spans="1:24" ht="12.75" x14ac:dyDescent="0.2">
      <c r="A234" s="429">
        <v>213</v>
      </c>
      <c r="B234" s="434" t="s">
        <v>263</v>
      </c>
      <c r="C234" s="430" t="s">
        <v>3436</v>
      </c>
      <c r="D234" s="435" t="s">
        <v>1017</v>
      </c>
      <c r="E234" s="435" t="s">
        <v>1031</v>
      </c>
      <c r="F234" s="434" t="s">
        <v>1233</v>
      </c>
      <c r="G234" s="434" t="s">
        <v>3437</v>
      </c>
      <c r="H234" s="434" t="s">
        <v>1249</v>
      </c>
      <c r="I234" s="436">
        <v>0.5</v>
      </c>
      <c r="J234" s="292" t="s">
        <v>1389</v>
      </c>
      <c r="K234" s="434" t="s">
        <v>1017</v>
      </c>
      <c r="L234" s="434" t="s">
        <v>1389</v>
      </c>
      <c r="M234" s="437">
        <v>21</v>
      </c>
      <c r="N234" s="438">
        <v>5355</v>
      </c>
      <c r="O234" s="439">
        <v>20</v>
      </c>
      <c r="P234" s="440">
        <v>10</v>
      </c>
      <c r="Q234" s="441">
        <v>230</v>
      </c>
      <c r="R234" s="439">
        <v>10</v>
      </c>
      <c r="S234" s="440">
        <v>230</v>
      </c>
      <c r="T234" s="441">
        <v>5</v>
      </c>
      <c r="U234" s="442">
        <f t="shared" si="0"/>
        <v>505</v>
      </c>
      <c r="V234" s="443">
        <f t="shared" si="1"/>
        <v>84.166666666666671</v>
      </c>
      <c r="W234" s="388"/>
      <c r="X234" s="388"/>
    </row>
    <row r="235" spans="1:24" ht="12.75" x14ac:dyDescent="0.2">
      <c r="A235" s="429">
        <v>214</v>
      </c>
      <c r="B235" s="434" t="s">
        <v>264</v>
      </c>
      <c r="C235" s="430" t="s">
        <v>3438</v>
      </c>
      <c r="D235" s="435" t="s">
        <v>1017</v>
      </c>
      <c r="E235" s="435" t="s">
        <v>1022</v>
      </c>
      <c r="F235" s="434" t="s">
        <v>1193</v>
      </c>
      <c r="G235" s="434" t="s">
        <v>1053</v>
      </c>
      <c r="H235" s="434" t="s">
        <v>921</v>
      </c>
      <c r="I235" s="436">
        <v>0.5</v>
      </c>
      <c r="J235" s="292" t="s">
        <v>1389</v>
      </c>
      <c r="K235" s="434" t="s">
        <v>1017</v>
      </c>
      <c r="L235" s="434" t="s">
        <v>1389</v>
      </c>
      <c r="M235" s="437">
        <v>26</v>
      </c>
      <c r="N235" s="438">
        <v>6630</v>
      </c>
      <c r="O235" s="439">
        <v>80</v>
      </c>
      <c r="P235" s="440">
        <v>125</v>
      </c>
      <c r="Q235" s="441">
        <v>75</v>
      </c>
      <c r="R235" s="439">
        <v>40</v>
      </c>
      <c r="S235" s="440">
        <v>95</v>
      </c>
      <c r="T235" s="441">
        <v>85</v>
      </c>
      <c r="U235" s="442">
        <f t="shared" si="0"/>
        <v>500</v>
      </c>
      <c r="V235" s="443">
        <f t="shared" si="1"/>
        <v>83.333333333333329</v>
      </c>
      <c r="W235" s="388"/>
      <c r="X235" s="388"/>
    </row>
    <row r="236" spans="1:24" ht="12.75" x14ac:dyDescent="0.2">
      <c r="A236" s="429">
        <v>215</v>
      </c>
      <c r="B236" s="434" t="s">
        <v>265</v>
      </c>
      <c r="C236" s="430" t="s">
        <v>3439</v>
      </c>
      <c r="D236" s="435" t="s">
        <v>1018</v>
      </c>
      <c r="E236" s="435" t="s">
        <v>1028</v>
      </c>
      <c r="F236" s="434" t="s">
        <v>1246</v>
      </c>
      <c r="G236" s="434" t="s">
        <v>1242</v>
      </c>
      <c r="H236" s="434" t="s">
        <v>1173</v>
      </c>
      <c r="I236" s="436">
        <v>0.5</v>
      </c>
      <c r="J236" s="292" t="s">
        <v>1389</v>
      </c>
      <c r="K236" s="434" t="s">
        <v>3195</v>
      </c>
      <c r="L236" s="434" t="s">
        <v>1389</v>
      </c>
      <c r="M236" s="437">
        <v>21</v>
      </c>
      <c r="N236" s="438">
        <v>5355</v>
      </c>
      <c r="O236" s="439">
        <v>55</v>
      </c>
      <c r="P236" s="440">
        <v>95</v>
      </c>
      <c r="Q236" s="441">
        <v>55</v>
      </c>
      <c r="R236" s="439">
        <v>35</v>
      </c>
      <c r="S236" s="440">
        <v>75</v>
      </c>
      <c r="T236" s="441">
        <v>115</v>
      </c>
      <c r="U236" s="442">
        <f t="shared" si="0"/>
        <v>430</v>
      </c>
      <c r="V236" s="443">
        <f t="shared" si="1"/>
        <v>71.666666666666671</v>
      </c>
      <c r="W236" s="388"/>
      <c r="X236" s="388"/>
    </row>
    <row r="237" spans="1:24" ht="12.75" x14ac:dyDescent="0.2">
      <c r="A237" s="429">
        <v>216</v>
      </c>
      <c r="B237" s="434" t="s">
        <v>266</v>
      </c>
      <c r="C237" s="430" t="s">
        <v>3440</v>
      </c>
      <c r="D237" s="435" t="s">
        <v>1029</v>
      </c>
      <c r="E237" s="292" t="s">
        <v>1389</v>
      </c>
      <c r="F237" s="434" t="s">
        <v>1508</v>
      </c>
      <c r="G237" s="434" t="s">
        <v>3433</v>
      </c>
      <c r="H237" s="434" t="s">
        <v>1238</v>
      </c>
      <c r="I237" s="436">
        <v>0.5</v>
      </c>
      <c r="J237" s="292" t="s">
        <v>1389</v>
      </c>
      <c r="K237" s="434" t="s">
        <v>3195</v>
      </c>
      <c r="L237" s="434" t="s">
        <v>1389</v>
      </c>
      <c r="M237" s="437">
        <v>21</v>
      </c>
      <c r="N237" s="438">
        <v>5355</v>
      </c>
      <c r="O237" s="439">
        <v>60</v>
      </c>
      <c r="P237" s="440">
        <v>80</v>
      </c>
      <c r="Q237" s="441">
        <v>50</v>
      </c>
      <c r="R237" s="439">
        <v>50</v>
      </c>
      <c r="S237" s="440">
        <v>50</v>
      </c>
      <c r="T237" s="441">
        <v>40</v>
      </c>
      <c r="U237" s="442">
        <f t="shared" si="0"/>
        <v>330</v>
      </c>
      <c r="V237" s="443">
        <f t="shared" si="1"/>
        <v>55</v>
      </c>
      <c r="W237" s="388"/>
      <c r="X237" s="388"/>
    </row>
    <row r="238" spans="1:24" ht="12.75" x14ac:dyDescent="0.2">
      <c r="A238" s="429">
        <v>217</v>
      </c>
      <c r="B238" s="434" t="s">
        <v>267</v>
      </c>
      <c r="C238" s="430" t="s">
        <v>3441</v>
      </c>
      <c r="D238" s="435" t="s">
        <v>1029</v>
      </c>
      <c r="E238" s="292" t="s">
        <v>1389</v>
      </c>
      <c r="F238" s="434" t="s">
        <v>1053</v>
      </c>
      <c r="G238" s="434" t="s">
        <v>3433</v>
      </c>
      <c r="H238" s="434" t="s">
        <v>1168</v>
      </c>
      <c r="I238" s="436">
        <v>0.5</v>
      </c>
      <c r="J238" s="292" t="s">
        <v>1389</v>
      </c>
      <c r="K238" s="434" t="s">
        <v>3195</v>
      </c>
      <c r="L238" s="434" t="s">
        <v>1389</v>
      </c>
      <c r="M238" s="437">
        <v>21</v>
      </c>
      <c r="N238" s="438">
        <v>5355</v>
      </c>
      <c r="O238" s="439">
        <v>90</v>
      </c>
      <c r="P238" s="440">
        <v>130</v>
      </c>
      <c r="Q238" s="441">
        <v>75</v>
      </c>
      <c r="R238" s="439">
        <v>75</v>
      </c>
      <c r="S238" s="440">
        <v>75</v>
      </c>
      <c r="T238" s="441">
        <v>55</v>
      </c>
      <c r="U238" s="442">
        <f t="shared" si="0"/>
        <v>500</v>
      </c>
      <c r="V238" s="443">
        <f t="shared" si="1"/>
        <v>83.333333333333329</v>
      </c>
      <c r="W238" s="388"/>
      <c r="X238" s="388"/>
    </row>
    <row r="239" spans="1:24" ht="12.75" x14ac:dyDescent="0.2">
      <c r="A239" s="429">
        <v>218</v>
      </c>
      <c r="B239" s="434" t="s">
        <v>268</v>
      </c>
      <c r="C239" s="430" t="s">
        <v>3442</v>
      </c>
      <c r="D239" s="435" t="s">
        <v>1023</v>
      </c>
      <c r="E239" s="292" t="s">
        <v>1389</v>
      </c>
      <c r="F239" s="434" t="s">
        <v>1480</v>
      </c>
      <c r="G239" s="434" t="s">
        <v>979</v>
      </c>
      <c r="H239" s="434" t="s">
        <v>1178</v>
      </c>
      <c r="I239" s="436">
        <v>0.5</v>
      </c>
      <c r="J239" s="292" t="s">
        <v>1389</v>
      </c>
      <c r="K239" s="434" t="s">
        <v>3292</v>
      </c>
      <c r="L239" s="434" t="s">
        <v>1389</v>
      </c>
      <c r="M239" s="437">
        <v>21</v>
      </c>
      <c r="N239" s="438">
        <v>5355</v>
      </c>
      <c r="O239" s="439">
        <v>40</v>
      </c>
      <c r="P239" s="440">
        <v>40</v>
      </c>
      <c r="Q239" s="441">
        <v>40</v>
      </c>
      <c r="R239" s="439">
        <v>70</v>
      </c>
      <c r="S239" s="440">
        <v>40</v>
      </c>
      <c r="T239" s="441">
        <v>20</v>
      </c>
      <c r="U239" s="442">
        <f t="shared" si="0"/>
        <v>250</v>
      </c>
      <c r="V239" s="443">
        <f t="shared" si="1"/>
        <v>41.666666666666664</v>
      </c>
      <c r="W239" s="388"/>
      <c r="X239" s="388"/>
    </row>
    <row r="240" spans="1:24" ht="12.75" x14ac:dyDescent="0.2">
      <c r="A240" s="429">
        <v>219</v>
      </c>
      <c r="B240" s="434" t="s">
        <v>269</v>
      </c>
      <c r="C240" s="430" t="s">
        <v>3443</v>
      </c>
      <c r="D240" s="435" t="s">
        <v>1023</v>
      </c>
      <c r="E240" s="435" t="s">
        <v>1031</v>
      </c>
      <c r="F240" s="434" t="s">
        <v>1480</v>
      </c>
      <c r="G240" s="434" t="s">
        <v>979</v>
      </c>
      <c r="H240" s="434" t="s">
        <v>1178</v>
      </c>
      <c r="I240" s="436">
        <v>0.5</v>
      </c>
      <c r="J240" s="292" t="s">
        <v>1389</v>
      </c>
      <c r="K240" s="434" t="s">
        <v>3292</v>
      </c>
      <c r="L240" s="434" t="s">
        <v>1389</v>
      </c>
      <c r="M240" s="437">
        <v>21</v>
      </c>
      <c r="N240" s="438">
        <v>5355</v>
      </c>
      <c r="O240" s="448">
        <v>60</v>
      </c>
      <c r="P240" s="440">
        <v>50</v>
      </c>
      <c r="Q240" s="441">
        <v>120</v>
      </c>
      <c r="R240" s="448">
        <v>90</v>
      </c>
      <c r="S240" s="440">
        <v>80</v>
      </c>
      <c r="T240" s="441">
        <v>30</v>
      </c>
      <c r="U240" s="442">
        <f t="shared" si="0"/>
        <v>430</v>
      </c>
      <c r="V240" s="443">
        <f t="shared" si="1"/>
        <v>71.666666666666671</v>
      </c>
      <c r="W240" s="388"/>
      <c r="X240" s="388"/>
    </row>
    <row r="241" spans="1:24" ht="12.75" x14ac:dyDescent="0.2">
      <c r="A241" s="429">
        <v>220</v>
      </c>
      <c r="B241" s="434" t="s">
        <v>270</v>
      </c>
      <c r="C241" s="430" t="s">
        <v>3444</v>
      </c>
      <c r="D241" s="435" t="s">
        <v>1028</v>
      </c>
      <c r="E241" s="435" t="s">
        <v>1027</v>
      </c>
      <c r="F241" s="434" t="s">
        <v>1232</v>
      </c>
      <c r="G241" s="434" t="s">
        <v>3445</v>
      </c>
      <c r="H241" s="434" t="s">
        <v>904</v>
      </c>
      <c r="I241" s="436">
        <v>0.5</v>
      </c>
      <c r="J241" s="292" t="s">
        <v>1389</v>
      </c>
      <c r="K241" s="434" t="s">
        <v>3195</v>
      </c>
      <c r="L241" s="434" t="s">
        <v>1389</v>
      </c>
      <c r="M241" s="437">
        <v>21</v>
      </c>
      <c r="N241" s="438">
        <v>5355</v>
      </c>
      <c r="O241" s="439">
        <v>50</v>
      </c>
      <c r="P241" s="440">
        <v>50</v>
      </c>
      <c r="Q241" s="441">
        <v>40</v>
      </c>
      <c r="R241" s="439">
        <v>30</v>
      </c>
      <c r="S241" s="440">
        <v>30</v>
      </c>
      <c r="T241" s="441">
        <v>50</v>
      </c>
      <c r="U241" s="442">
        <f t="shared" si="0"/>
        <v>250</v>
      </c>
      <c r="V241" s="443">
        <f t="shared" si="1"/>
        <v>41.666666666666664</v>
      </c>
      <c r="W241" s="388"/>
      <c r="X241" s="388"/>
    </row>
    <row r="242" spans="1:24" ht="12.75" x14ac:dyDescent="0.2">
      <c r="A242" s="429">
        <v>221</v>
      </c>
      <c r="B242" s="434" t="s">
        <v>271</v>
      </c>
      <c r="C242" s="430" t="s">
        <v>3446</v>
      </c>
      <c r="D242" s="435" t="s">
        <v>1028</v>
      </c>
      <c r="E242" s="435" t="s">
        <v>1027</v>
      </c>
      <c r="F242" s="434" t="s">
        <v>1232</v>
      </c>
      <c r="G242" s="434" t="s">
        <v>3445</v>
      </c>
      <c r="H242" s="434" t="s">
        <v>904</v>
      </c>
      <c r="I242" s="436">
        <v>0.5</v>
      </c>
      <c r="J242" s="292" t="s">
        <v>1389</v>
      </c>
      <c r="K242" s="434" t="s">
        <v>3195</v>
      </c>
      <c r="L242" s="434" t="s">
        <v>1389</v>
      </c>
      <c r="M242" s="437">
        <v>21</v>
      </c>
      <c r="N242" s="438">
        <v>5355</v>
      </c>
      <c r="O242" s="439">
        <v>100</v>
      </c>
      <c r="P242" s="440">
        <v>100</v>
      </c>
      <c r="Q242" s="441">
        <v>80</v>
      </c>
      <c r="R242" s="439">
        <v>60</v>
      </c>
      <c r="S242" s="440">
        <v>60</v>
      </c>
      <c r="T242" s="441">
        <v>50</v>
      </c>
      <c r="U242" s="442">
        <f t="shared" si="0"/>
        <v>450</v>
      </c>
      <c r="V242" s="443">
        <f t="shared" si="1"/>
        <v>75</v>
      </c>
      <c r="W242" s="388"/>
      <c r="X242" s="388"/>
    </row>
    <row r="243" spans="1:24" ht="12.75" x14ac:dyDescent="0.2">
      <c r="A243" s="429">
        <v>222</v>
      </c>
      <c r="B243" s="434" t="s">
        <v>272</v>
      </c>
      <c r="C243" s="430" t="s">
        <v>3447</v>
      </c>
      <c r="D243" s="435" t="s">
        <v>1033</v>
      </c>
      <c r="E243" s="435" t="s">
        <v>1031</v>
      </c>
      <c r="F243" s="434" t="s">
        <v>1171</v>
      </c>
      <c r="G243" s="434" t="s">
        <v>859</v>
      </c>
      <c r="H243" s="434" t="s">
        <v>1220</v>
      </c>
      <c r="I243" s="292" t="s">
        <v>1389</v>
      </c>
      <c r="J243" s="436">
        <v>0.75</v>
      </c>
      <c r="K243" s="434" t="s">
        <v>3181</v>
      </c>
      <c r="L243" s="434" t="s">
        <v>3270</v>
      </c>
      <c r="M243" s="437">
        <v>21</v>
      </c>
      <c r="N243" s="438">
        <v>5355</v>
      </c>
      <c r="O243" s="448">
        <v>65</v>
      </c>
      <c r="P243" s="440">
        <v>55</v>
      </c>
      <c r="Q243" s="450">
        <v>95</v>
      </c>
      <c r="R243" s="439">
        <v>65</v>
      </c>
      <c r="S243" s="449">
        <v>95</v>
      </c>
      <c r="T243" s="441">
        <v>35</v>
      </c>
      <c r="U243" s="442">
        <f t="shared" si="0"/>
        <v>410</v>
      </c>
      <c r="V243" s="443">
        <f t="shared" si="1"/>
        <v>68.333333333333329</v>
      </c>
      <c r="W243" s="388"/>
      <c r="X243" s="388"/>
    </row>
    <row r="244" spans="1:24" ht="12.75" x14ac:dyDescent="0.2">
      <c r="A244" s="429">
        <v>223</v>
      </c>
      <c r="B244" s="434" t="s">
        <v>273</v>
      </c>
      <c r="C244" s="430" t="s">
        <v>3448</v>
      </c>
      <c r="D244" s="435" t="s">
        <v>1033</v>
      </c>
      <c r="E244" s="292" t="s">
        <v>1389</v>
      </c>
      <c r="F244" s="434" t="s">
        <v>1171</v>
      </c>
      <c r="G244" s="434" t="s">
        <v>3330</v>
      </c>
      <c r="H244" s="434" t="s">
        <v>1230</v>
      </c>
      <c r="I244" s="436">
        <v>0.5</v>
      </c>
      <c r="J244" s="292" t="s">
        <v>1389</v>
      </c>
      <c r="K244" s="434" t="s">
        <v>3181</v>
      </c>
      <c r="L244" s="434" t="s">
        <v>3333</v>
      </c>
      <c r="M244" s="437">
        <v>21</v>
      </c>
      <c r="N244" s="438">
        <v>5355</v>
      </c>
      <c r="O244" s="439">
        <v>35</v>
      </c>
      <c r="P244" s="440">
        <v>65</v>
      </c>
      <c r="Q244" s="441">
        <v>35</v>
      </c>
      <c r="R244" s="439">
        <v>65</v>
      </c>
      <c r="S244" s="440">
        <v>35</v>
      </c>
      <c r="T244" s="441">
        <v>65</v>
      </c>
      <c r="U244" s="442">
        <f t="shared" si="0"/>
        <v>300</v>
      </c>
      <c r="V244" s="443">
        <f t="shared" si="1"/>
        <v>50</v>
      </c>
      <c r="W244" s="388"/>
      <c r="X244" s="388"/>
    </row>
    <row r="245" spans="1:24" ht="12.75" x14ac:dyDescent="0.2">
      <c r="A245" s="429">
        <v>224</v>
      </c>
      <c r="B245" s="434" t="s">
        <v>274</v>
      </c>
      <c r="C245" s="430" t="s">
        <v>3449</v>
      </c>
      <c r="D245" s="435" t="s">
        <v>1033</v>
      </c>
      <c r="E245" s="292" t="s">
        <v>1389</v>
      </c>
      <c r="F245" s="434" t="s">
        <v>1572</v>
      </c>
      <c r="G245" s="434" t="s">
        <v>3330</v>
      </c>
      <c r="H245" s="434" t="s">
        <v>1230</v>
      </c>
      <c r="I245" s="436">
        <v>0.5</v>
      </c>
      <c r="J245" s="292" t="s">
        <v>1389</v>
      </c>
      <c r="K245" s="434" t="s">
        <v>3181</v>
      </c>
      <c r="L245" s="434" t="s">
        <v>3333</v>
      </c>
      <c r="M245" s="437">
        <v>21</v>
      </c>
      <c r="N245" s="438">
        <v>5355</v>
      </c>
      <c r="O245" s="439">
        <v>75</v>
      </c>
      <c r="P245" s="440">
        <v>105</v>
      </c>
      <c r="Q245" s="441">
        <v>75</v>
      </c>
      <c r="R245" s="439">
        <v>105</v>
      </c>
      <c r="S245" s="440">
        <v>75</v>
      </c>
      <c r="T245" s="441">
        <v>45</v>
      </c>
      <c r="U245" s="442">
        <f t="shared" si="0"/>
        <v>480</v>
      </c>
      <c r="V245" s="443">
        <f t="shared" si="1"/>
        <v>80</v>
      </c>
      <c r="W245" s="388"/>
      <c r="X245" s="388"/>
    </row>
    <row r="246" spans="1:24" ht="12.75" x14ac:dyDescent="0.2">
      <c r="A246" s="429">
        <v>225</v>
      </c>
      <c r="B246" s="434" t="s">
        <v>275</v>
      </c>
      <c r="C246" s="430" t="s">
        <v>3450</v>
      </c>
      <c r="D246" s="435" t="s">
        <v>1028</v>
      </c>
      <c r="E246" s="435" t="s">
        <v>1024</v>
      </c>
      <c r="F246" s="434" t="s">
        <v>988</v>
      </c>
      <c r="G246" s="434" t="s">
        <v>1171</v>
      </c>
      <c r="H246" s="434" t="s">
        <v>1214</v>
      </c>
      <c r="I246" s="436">
        <v>0.5</v>
      </c>
      <c r="J246" s="292" t="s">
        <v>1389</v>
      </c>
      <c r="K246" s="434" t="s">
        <v>3181</v>
      </c>
      <c r="L246" s="434" t="s">
        <v>3195</v>
      </c>
      <c r="M246" s="437">
        <v>21</v>
      </c>
      <c r="N246" s="438">
        <v>5355</v>
      </c>
      <c r="O246" s="439">
        <v>45</v>
      </c>
      <c r="P246" s="440">
        <v>55</v>
      </c>
      <c r="Q246" s="441">
        <v>45</v>
      </c>
      <c r="R246" s="439">
        <v>65</v>
      </c>
      <c r="S246" s="440">
        <v>45</v>
      </c>
      <c r="T246" s="441">
        <v>75</v>
      </c>
      <c r="U246" s="442">
        <f t="shared" si="0"/>
        <v>330</v>
      </c>
      <c r="V246" s="443">
        <f t="shared" si="1"/>
        <v>55</v>
      </c>
      <c r="W246" s="388"/>
      <c r="X246" s="388"/>
    </row>
    <row r="247" spans="1:24" ht="12.75" x14ac:dyDescent="0.2">
      <c r="A247" s="429">
        <v>226</v>
      </c>
      <c r="B247" s="434" t="s">
        <v>276</v>
      </c>
      <c r="C247" s="430" t="s">
        <v>3451</v>
      </c>
      <c r="D247" s="435" t="s">
        <v>1033</v>
      </c>
      <c r="E247" s="435" t="s">
        <v>1024</v>
      </c>
      <c r="F247" s="434" t="s">
        <v>1231</v>
      </c>
      <c r="G247" s="434" t="s">
        <v>1175</v>
      </c>
      <c r="H247" s="434" t="s">
        <v>1253</v>
      </c>
      <c r="I247" s="436">
        <v>0.5</v>
      </c>
      <c r="J247" s="292" t="s">
        <v>1389</v>
      </c>
      <c r="K247" s="434" t="s">
        <v>3181</v>
      </c>
      <c r="L247" s="434" t="s">
        <v>1389</v>
      </c>
      <c r="M247" s="437">
        <v>26</v>
      </c>
      <c r="N247" s="438">
        <v>6630</v>
      </c>
      <c r="O247" s="448">
        <v>85</v>
      </c>
      <c r="P247" s="440">
        <v>40</v>
      </c>
      <c r="Q247" s="441">
        <v>70</v>
      </c>
      <c r="R247" s="439">
        <v>80</v>
      </c>
      <c r="S247" s="440">
        <v>140</v>
      </c>
      <c r="T247" s="441">
        <v>70</v>
      </c>
      <c r="U247" s="442">
        <f t="shared" si="0"/>
        <v>485</v>
      </c>
      <c r="V247" s="443">
        <f t="shared" si="1"/>
        <v>80.833333333333329</v>
      </c>
      <c r="W247" s="388"/>
      <c r="X247" s="388"/>
    </row>
    <row r="248" spans="1:24" ht="12.75" x14ac:dyDescent="0.2">
      <c r="A248" s="429">
        <v>227</v>
      </c>
      <c r="B248" s="434" t="s">
        <v>277</v>
      </c>
      <c r="C248" s="430" t="s">
        <v>3452</v>
      </c>
      <c r="D248" s="435" t="s">
        <v>1032</v>
      </c>
      <c r="E248" s="435" t="s">
        <v>1024</v>
      </c>
      <c r="F248" s="434" t="s">
        <v>1242</v>
      </c>
      <c r="G248" s="434" t="s">
        <v>1233</v>
      </c>
      <c r="H248" s="434" t="s">
        <v>1178</v>
      </c>
      <c r="I248" s="436">
        <v>0.5</v>
      </c>
      <c r="J248" s="292" t="s">
        <v>1389</v>
      </c>
      <c r="K248" s="434" t="s">
        <v>1024</v>
      </c>
      <c r="L248" s="434" t="s">
        <v>1389</v>
      </c>
      <c r="M248" s="437">
        <v>26</v>
      </c>
      <c r="N248" s="438">
        <v>6630</v>
      </c>
      <c r="O248" s="439">
        <v>65</v>
      </c>
      <c r="P248" s="440">
        <v>80</v>
      </c>
      <c r="Q248" s="441">
        <v>140</v>
      </c>
      <c r="R248" s="439">
        <v>40</v>
      </c>
      <c r="S248" s="440">
        <v>70</v>
      </c>
      <c r="T248" s="441">
        <v>70</v>
      </c>
      <c r="U248" s="442">
        <f t="shared" si="0"/>
        <v>465</v>
      </c>
      <c r="V248" s="443">
        <f t="shared" si="1"/>
        <v>77.5</v>
      </c>
      <c r="W248" s="388"/>
      <c r="X248" s="388"/>
    </row>
    <row r="249" spans="1:24" ht="12.75" x14ac:dyDescent="0.2">
      <c r="A249" s="429">
        <v>228</v>
      </c>
      <c r="B249" s="434" t="s">
        <v>278</v>
      </c>
      <c r="C249" s="430" t="s">
        <v>3453</v>
      </c>
      <c r="D249" s="435" t="s">
        <v>1018</v>
      </c>
      <c r="E249" s="435" t="s">
        <v>1023</v>
      </c>
      <c r="F249" s="434" t="s">
        <v>1222</v>
      </c>
      <c r="G249" s="434" t="s">
        <v>949</v>
      </c>
      <c r="H249" s="434" t="s">
        <v>1168</v>
      </c>
      <c r="I249" s="436">
        <v>0.5</v>
      </c>
      <c r="J249" s="292" t="s">
        <v>1389</v>
      </c>
      <c r="K249" s="434" t="s">
        <v>3195</v>
      </c>
      <c r="L249" s="434" t="s">
        <v>1389</v>
      </c>
      <c r="M249" s="437">
        <v>21</v>
      </c>
      <c r="N249" s="438">
        <v>5355</v>
      </c>
      <c r="O249" s="439">
        <v>45</v>
      </c>
      <c r="P249" s="440">
        <v>60</v>
      </c>
      <c r="Q249" s="441">
        <v>30</v>
      </c>
      <c r="R249" s="439">
        <v>80</v>
      </c>
      <c r="S249" s="440">
        <v>50</v>
      </c>
      <c r="T249" s="441">
        <v>65</v>
      </c>
      <c r="U249" s="442">
        <f t="shared" si="0"/>
        <v>330</v>
      </c>
      <c r="V249" s="443">
        <f t="shared" si="1"/>
        <v>55</v>
      </c>
      <c r="W249" s="388"/>
      <c r="X249" s="388"/>
    </row>
    <row r="250" spans="1:24" ht="12.75" x14ac:dyDescent="0.2">
      <c r="A250" s="429">
        <v>229</v>
      </c>
      <c r="B250" s="434" t="s">
        <v>279</v>
      </c>
      <c r="C250" s="430" t="s">
        <v>3454</v>
      </c>
      <c r="D250" s="435" t="s">
        <v>1018</v>
      </c>
      <c r="E250" s="435" t="s">
        <v>1023</v>
      </c>
      <c r="F250" s="434" t="s">
        <v>1222</v>
      </c>
      <c r="G250" s="434" t="s">
        <v>949</v>
      </c>
      <c r="H250" s="434" t="s">
        <v>1168</v>
      </c>
      <c r="I250" s="436">
        <v>0.5</v>
      </c>
      <c r="J250" s="292" t="s">
        <v>1389</v>
      </c>
      <c r="K250" s="434" t="s">
        <v>3195</v>
      </c>
      <c r="L250" s="434" t="s">
        <v>1389</v>
      </c>
      <c r="M250" s="437">
        <v>21</v>
      </c>
      <c r="N250" s="438">
        <v>5355</v>
      </c>
      <c r="O250" s="439">
        <v>75</v>
      </c>
      <c r="P250" s="440">
        <v>90</v>
      </c>
      <c r="Q250" s="441">
        <v>50</v>
      </c>
      <c r="R250" s="439">
        <v>110</v>
      </c>
      <c r="S250" s="440">
        <v>80</v>
      </c>
      <c r="T250" s="441">
        <v>95</v>
      </c>
      <c r="U250" s="442">
        <f t="shared" si="0"/>
        <v>500</v>
      </c>
      <c r="V250" s="443">
        <f t="shared" si="1"/>
        <v>83.333333333333329</v>
      </c>
      <c r="W250" s="388"/>
      <c r="X250" s="388"/>
    </row>
    <row r="251" spans="1:24" ht="12.75" x14ac:dyDescent="0.2">
      <c r="A251" s="429">
        <v>230</v>
      </c>
      <c r="B251" s="434" t="s">
        <v>280</v>
      </c>
      <c r="C251" s="430" t="s">
        <v>3455</v>
      </c>
      <c r="D251" s="435" t="s">
        <v>1033</v>
      </c>
      <c r="E251" s="435" t="s">
        <v>1019</v>
      </c>
      <c r="F251" s="434" t="s">
        <v>1231</v>
      </c>
      <c r="G251" s="434" t="s">
        <v>3330</v>
      </c>
      <c r="H251" s="434" t="s">
        <v>1167</v>
      </c>
      <c r="I251" s="436">
        <v>0.5</v>
      </c>
      <c r="J251" s="292" t="s">
        <v>1389</v>
      </c>
      <c r="K251" s="434" t="s">
        <v>3181</v>
      </c>
      <c r="L251" s="434" t="s">
        <v>1019</v>
      </c>
      <c r="M251" s="437">
        <v>21</v>
      </c>
      <c r="N251" s="438">
        <v>5355</v>
      </c>
      <c r="O251" s="439">
        <v>75</v>
      </c>
      <c r="P251" s="440">
        <v>95</v>
      </c>
      <c r="Q251" s="441">
        <v>95</v>
      </c>
      <c r="R251" s="439">
        <v>95</v>
      </c>
      <c r="S251" s="440">
        <v>95</v>
      </c>
      <c r="T251" s="441">
        <v>85</v>
      </c>
      <c r="U251" s="442">
        <f t="shared" si="0"/>
        <v>540</v>
      </c>
      <c r="V251" s="443">
        <f t="shared" si="1"/>
        <v>90</v>
      </c>
      <c r="W251" s="388"/>
      <c r="X251" s="388"/>
    </row>
    <row r="252" spans="1:24" ht="12.75" x14ac:dyDescent="0.2">
      <c r="A252" s="429">
        <v>231</v>
      </c>
      <c r="B252" s="434" t="s">
        <v>281</v>
      </c>
      <c r="C252" s="430" t="s">
        <v>3456</v>
      </c>
      <c r="D252" s="435" t="s">
        <v>1027</v>
      </c>
      <c r="E252" s="292" t="s">
        <v>1389</v>
      </c>
      <c r="F252" s="434" t="s">
        <v>1508</v>
      </c>
      <c r="G252" s="292" t="s">
        <v>1389</v>
      </c>
      <c r="H252" s="434" t="s">
        <v>1107</v>
      </c>
      <c r="I252" s="436">
        <v>0.5</v>
      </c>
      <c r="J252" s="292" t="s">
        <v>1389</v>
      </c>
      <c r="K252" s="434" t="s">
        <v>3195</v>
      </c>
      <c r="L252" s="434" t="s">
        <v>1389</v>
      </c>
      <c r="M252" s="437">
        <v>21</v>
      </c>
      <c r="N252" s="438">
        <v>5355</v>
      </c>
      <c r="O252" s="439">
        <v>90</v>
      </c>
      <c r="P252" s="440">
        <v>60</v>
      </c>
      <c r="Q252" s="441">
        <v>60</v>
      </c>
      <c r="R252" s="439">
        <v>40</v>
      </c>
      <c r="S252" s="440">
        <v>40</v>
      </c>
      <c r="T252" s="441">
        <v>40</v>
      </c>
      <c r="U252" s="442">
        <f t="shared" si="0"/>
        <v>330</v>
      </c>
      <c r="V252" s="443">
        <f t="shared" si="1"/>
        <v>55</v>
      </c>
      <c r="W252" s="388"/>
      <c r="X252" s="388"/>
    </row>
    <row r="253" spans="1:24" ht="12.75" x14ac:dyDescent="0.2">
      <c r="A253" s="429">
        <v>232</v>
      </c>
      <c r="B253" s="434" t="s">
        <v>282</v>
      </c>
      <c r="C253" s="430" t="s">
        <v>3457</v>
      </c>
      <c r="D253" s="435" t="s">
        <v>1027</v>
      </c>
      <c r="E253" s="292" t="s">
        <v>1389</v>
      </c>
      <c r="F253" s="434" t="s">
        <v>1233</v>
      </c>
      <c r="G253" s="292" t="s">
        <v>1389</v>
      </c>
      <c r="H253" s="434" t="s">
        <v>1107</v>
      </c>
      <c r="I253" s="436">
        <v>0.5</v>
      </c>
      <c r="J253" s="292" t="s">
        <v>1389</v>
      </c>
      <c r="K253" s="434" t="s">
        <v>3195</v>
      </c>
      <c r="L253" s="434" t="s">
        <v>1389</v>
      </c>
      <c r="M253" s="437">
        <v>21</v>
      </c>
      <c r="N253" s="438">
        <v>5355</v>
      </c>
      <c r="O253" s="439">
        <v>90</v>
      </c>
      <c r="P253" s="440">
        <v>120</v>
      </c>
      <c r="Q253" s="441">
        <v>120</v>
      </c>
      <c r="R253" s="439">
        <v>60</v>
      </c>
      <c r="S253" s="440">
        <v>60</v>
      </c>
      <c r="T253" s="441">
        <v>50</v>
      </c>
      <c r="U253" s="442">
        <f t="shared" si="0"/>
        <v>500</v>
      </c>
      <c r="V253" s="443">
        <f t="shared" si="1"/>
        <v>83.333333333333329</v>
      </c>
      <c r="W253" s="388"/>
      <c r="X253" s="388"/>
    </row>
    <row r="254" spans="1:24" ht="12.75" x14ac:dyDescent="0.2">
      <c r="A254" s="429">
        <v>233</v>
      </c>
      <c r="B254" s="434" t="s">
        <v>283</v>
      </c>
      <c r="C254" s="430" t="s">
        <v>3458</v>
      </c>
      <c r="D254" s="435" t="s">
        <v>1029</v>
      </c>
      <c r="E254" s="292" t="s">
        <v>1389</v>
      </c>
      <c r="F254" s="434" t="s">
        <v>1147</v>
      </c>
      <c r="G254" s="434" t="s">
        <v>3357</v>
      </c>
      <c r="H254" s="434" t="s">
        <v>1120</v>
      </c>
      <c r="I254" s="292" t="s">
        <v>1389</v>
      </c>
      <c r="J254" s="454" t="s">
        <v>3459</v>
      </c>
      <c r="K254" s="434" t="s">
        <v>3273</v>
      </c>
      <c r="L254" s="434" t="s">
        <v>1389</v>
      </c>
      <c r="M254" s="437">
        <v>21</v>
      </c>
      <c r="N254" s="438">
        <v>5355</v>
      </c>
      <c r="O254" s="439">
        <v>85</v>
      </c>
      <c r="P254" s="440">
        <v>80</v>
      </c>
      <c r="Q254" s="441">
        <v>90</v>
      </c>
      <c r="R254" s="439">
        <v>105</v>
      </c>
      <c r="S254" s="440">
        <v>95</v>
      </c>
      <c r="T254" s="441">
        <v>60</v>
      </c>
      <c r="U254" s="442">
        <f t="shared" si="0"/>
        <v>515</v>
      </c>
      <c r="V254" s="443">
        <f t="shared" si="1"/>
        <v>85.833333333333329</v>
      </c>
      <c r="W254" s="452"/>
      <c r="X254" s="452"/>
    </row>
    <row r="255" spans="1:24" ht="12.75" x14ac:dyDescent="0.2">
      <c r="A255" s="429">
        <v>234</v>
      </c>
      <c r="B255" s="434" t="s">
        <v>284</v>
      </c>
      <c r="C255" s="430" t="s">
        <v>3460</v>
      </c>
      <c r="D255" s="435" t="s">
        <v>1029</v>
      </c>
      <c r="E255" s="292" t="s">
        <v>1389</v>
      </c>
      <c r="F255" s="434" t="s">
        <v>1271</v>
      </c>
      <c r="G255" s="434" t="s">
        <v>3461</v>
      </c>
      <c r="H255" s="434" t="s">
        <v>1190</v>
      </c>
      <c r="I255" s="436">
        <v>0.5</v>
      </c>
      <c r="J255" s="292" t="s">
        <v>1389</v>
      </c>
      <c r="K255" s="434" t="s">
        <v>3195</v>
      </c>
      <c r="L255" s="434" t="s">
        <v>1389</v>
      </c>
      <c r="M255" s="437">
        <v>21</v>
      </c>
      <c r="N255" s="438">
        <v>5355</v>
      </c>
      <c r="O255" s="439">
        <v>73</v>
      </c>
      <c r="P255" s="440">
        <v>95</v>
      </c>
      <c r="Q255" s="441">
        <v>62</v>
      </c>
      <c r="R255" s="439">
        <v>85</v>
      </c>
      <c r="S255" s="440">
        <v>65</v>
      </c>
      <c r="T255" s="441">
        <v>85</v>
      </c>
      <c r="U255" s="442">
        <f t="shared" si="0"/>
        <v>465</v>
      </c>
      <c r="V255" s="443">
        <f t="shared" si="1"/>
        <v>77.5</v>
      </c>
      <c r="W255" s="388"/>
      <c r="X255" s="388"/>
    </row>
    <row r="256" spans="1:24" ht="12.75" x14ac:dyDescent="0.2">
      <c r="A256" s="429">
        <v>235</v>
      </c>
      <c r="B256" s="434" t="s">
        <v>285</v>
      </c>
      <c r="C256" s="430" t="s">
        <v>3462</v>
      </c>
      <c r="D256" s="435" t="s">
        <v>1029</v>
      </c>
      <c r="E256" s="292" t="s">
        <v>1389</v>
      </c>
      <c r="F256" s="434" t="s">
        <v>1247</v>
      </c>
      <c r="G256" s="434" t="s">
        <v>3340</v>
      </c>
      <c r="H256" s="434" t="s">
        <v>1230</v>
      </c>
      <c r="I256" s="436">
        <v>0.5</v>
      </c>
      <c r="J256" s="292" t="s">
        <v>1389</v>
      </c>
      <c r="K256" s="434" t="s">
        <v>3195</v>
      </c>
      <c r="L256" s="434" t="s">
        <v>1389</v>
      </c>
      <c r="M256" s="437">
        <v>21</v>
      </c>
      <c r="N256" s="438">
        <v>5355</v>
      </c>
      <c r="O256" s="439">
        <v>55</v>
      </c>
      <c r="P256" s="440">
        <v>20</v>
      </c>
      <c r="Q256" s="441">
        <v>35</v>
      </c>
      <c r="R256" s="439">
        <v>20</v>
      </c>
      <c r="S256" s="440">
        <v>45</v>
      </c>
      <c r="T256" s="441">
        <v>75</v>
      </c>
      <c r="U256" s="442">
        <f t="shared" si="0"/>
        <v>250</v>
      </c>
      <c r="V256" s="443">
        <f t="shared" si="1"/>
        <v>41.666666666666664</v>
      </c>
      <c r="W256" s="388"/>
      <c r="X256" s="388"/>
    </row>
    <row r="257" spans="1:24" ht="12.75" x14ac:dyDescent="0.2">
      <c r="A257" s="429">
        <v>236</v>
      </c>
      <c r="B257" s="434" t="s">
        <v>286</v>
      </c>
      <c r="C257" s="430" t="s">
        <v>3463</v>
      </c>
      <c r="D257" s="435" t="s">
        <v>1022</v>
      </c>
      <c r="E257" s="292" t="s">
        <v>1389</v>
      </c>
      <c r="F257" s="434" t="s">
        <v>1053</v>
      </c>
      <c r="G257" s="434" t="s">
        <v>3464</v>
      </c>
      <c r="H257" s="434" t="s">
        <v>988</v>
      </c>
      <c r="I257" s="436">
        <v>1</v>
      </c>
      <c r="J257" s="292" t="s">
        <v>1389</v>
      </c>
      <c r="K257" s="434" t="s">
        <v>3213</v>
      </c>
      <c r="L257" s="434" t="s">
        <v>1389</v>
      </c>
      <c r="M257" s="437">
        <v>26</v>
      </c>
      <c r="N257" s="438">
        <v>6630</v>
      </c>
      <c r="O257" s="439">
        <v>35</v>
      </c>
      <c r="P257" s="440">
        <v>35</v>
      </c>
      <c r="Q257" s="441">
        <v>35</v>
      </c>
      <c r="R257" s="439">
        <v>35</v>
      </c>
      <c r="S257" s="440">
        <v>35</v>
      </c>
      <c r="T257" s="441">
        <v>35</v>
      </c>
      <c r="U257" s="442">
        <f t="shared" si="0"/>
        <v>210</v>
      </c>
      <c r="V257" s="443">
        <f t="shared" si="1"/>
        <v>35</v>
      </c>
      <c r="W257" s="388"/>
      <c r="X257" s="388"/>
    </row>
    <row r="258" spans="1:24" ht="12.75" x14ac:dyDescent="0.2">
      <c r="A258" s="429">
        <v>237</v>
      </c>
      <c r="B258" s="434" t="s">
        <v>287</v>
      </c>
      <c r="C258" s="430" t="s">
        <v>3465</v>
      </c>
      <c r="D258" s="435" t="s">
        <v>1022</v>
      </c>
      <c r="E258" s="292" t="s">
        <v>1389</v>
      </c>
      <c r="F258" s="434" t="s">
        <v>1271</v>
      </c>
      <c r="G258" s="434" t="s">
        <v>3340</v>
      </c>
      <c r="H258" s="434" t="s">
        <v>887</v>
      </c>
      <c r="I258" s="436">
        <v>1</v>
      </c>
      <c r="J258" s="292" t="s">
        <v>1389</v>
      </c>
      <c r="K258" s="434" t="s">
        <v>3258</v>
      </c>
      <c r="L258" s="434" t="s">
        <v>1389</v>
      </c>
      <c r="M258" s="437">
        <v>26</v>
      </c>
      <c r="N258" s="438">
        <v>6630</v>
      </c>
      <c r="O258" s="439">
        <v>50</v>
      </c>
      <c r="P258" s="440">
        <v>95</v>
      </c>
      <c r="Q258" s="441">
        <v>95</v>
      </c>
      <c r="R258" s="439">
        <v>35</v>
      </c>
      <c r="S258" s="440">
        <v>110</v>
      </c>
      <c r="T258" s="441">
        <v>70</v>
      </c>
      <c r="U258" s="442">
        <f t="shared" si="0"/>
        <v>455</v>
      </c>
      <c r="V258" s="443">
        <f t="shared" si="1"/>
        <v>75.833333333333329</v>
      </c>
      <c r="W258" s="388"/>
      <c r="X258" s="388"/>
    </row>
    <row r="259" spans="1:24" ht="12.75" x14ac:dyDescent="0.2">
      <c r="A259" s="429">
        <v>238</v>
      </c>
      <c r="B259" s="434" t="s">
        <v>288</v>
      </c>
      <c r="C259" s="430" t="s">
        <v>3466</v>
      </c>
      <c r="D259" s="435" t="s">
        <v>1028</v>
      </c>
      <c r="E259" s="435" t="s">
        <v>933</v>
      </c>
      <c r="F259" s="434" t="s">
        <v>1232</v>
      </c>
      <c r="G259" s="434" t="s">
        <v>3304</v>
      </c>
      <c r="H259" s="434" t="s">
        <v>1211</v>
      </c>
      <c r="I259" s="292" t="s">
        <v>1389</v>
      </c>
      <c r="J259" s="436">
        <v>1</v>
      </c>
      <c r="K259" s="434" t="s">
        <v>3213</v>
      </c>
      <c r="L259" s="434" t="s">
        <v>1389</v>
      </c>
      <c r="M259" s="437">
        <v>26</v>
      </c>
      <c r="N259" s="438">
        <v>6630</v>
      </c>
      <c r="O259" s="439">
        <v>45</v>
      </c>
      <c r="P259" s="440">
        <v>30</v>
      </c>
      <c r="Q259" s="441">
        <v>15</v>
      </c>
      <c r="R259" s="439">
        <v>85</v>
      </c>
      <c r="S259" s="440">
        <v>65</v>
      </c>
      <c r="T259" s="441">
        <v>65</v>
      </c>
      <c r="U259" s="442">
        <f t="shared" si="0"/>
        <v>305</v>
      </c>
      <c r="V259" s="443">
        <f t="shared" si="1"/>
        <v>50.833333333333336</v>
      </c>
      <c r="W259" s="388"/>
      <c r="X259" s="388"/>
    </row>
    <row r="260" spans="1:24" ht="12.75" x14ac:dyDescent="0.2">
      <c r="A260" s="429">
        <v>239</v>
      </c>
      <c r="B260" s="434" t="s">
        <v>289</v>
      </c>
      <c r="C260" s="430" t="s">
        <v>3467</v>
      </c>
      <c r="D260" s="435" t="s">
        <v>1020</v>
      </c>
      <c r="E260" s="292" t="s">
        <v>1389</v>
      </c>
      <c r="F260" s="434" t="s">
        <v>1562</v>
      </c>
      <c r="G260" s="292" t="s">
        <v>1389</v>
      </c>
      <c r="H260" s="434" t="s">
        <v>988</v>
      </c>
      <c r="I260" s="292" t="s">
        <v>1389</v>
      </c>
      <c r="J260" s="436">
        <v>0.25</v>
      </c>
      <c r="K260" s="434" t="s">
        <v>3213</v>
      </c>
      <c r="L260" s="434" t="s">
        <v>1389</v>
      </c>
      <c r="M260" s="437">
        <v>26</v>
      </c>
      <c r="N260" s="438">
        <v>6630</v>
      </c>
      <c r="O260" s="439">
        <v>45</v>
      </c>
      <c r="P260" s="440">
        <v>63</v>
      </c>
      <c r="Q260" s="441">
        <v>37</v>
      </c>
      <c r="R260" s="439">
        <v>65</v>
      </c>
      <c r="S260" s="440">
        <v>55</v>
      </c>
      <c r="T260" s="441">
        <v>95</v>
      </c>
      <c r="U260" s="442">
        <f t="shared" si="0"/>
        <v>360</v>
      </c>
      <c r="V260" s="443">
        <f t="shared" si="1"/>
        <v>60</v>
      </c>
      <c r="W260" s="388"/>
      <c r="X260" s="388"/>
    </row>
    <row r="261" spans="1:24" ht="12.75" x14ac:dyDescent="0.2">
      <c r="A261" s="429">
        <v>240</v>
      </c>
      <c r="B261" s="434" t="s">
        <v>290</v>
      </c>
      <c r="C261" s="430" t="s">
        <v>3468</v>
      </c>
      <c r="D261" s="435" t="s">
        <v>1023</v>
      </c>
      <c r="E261" s="292" t="s">
        <v>1389</v>
      </c>
      <c r="F261" s="434" t="s">
        <v>979</v>
      </c>
      <c r="G261" s="292" t="s">
        <v>1389</v>
      </c>
      <c r="H261" s="434" t="s">
        <v>988</v>
      </c>
      <c r="I261" s="292" t="s">
        <v>1389</v>
      </c>
      <c r="J261" s="436">
        <v>0.25</v>
      </c>
      <c r="K261" s="434" t="s">
        <v>3213</v>
      </c>
      <c r="L261" s="434" t="s">
        <v>1389</v>
      </c>
      <c r="M261" s="437">
        <v>26</v>
      </c>
      <c r="N261" s="438">
        <v>6630</v>
      </c>
      <c r="O261" s="439">
        <v>45</v>
      </c>
      <c r="P261" s="440">
        <v>75</v>
      </c>
      <c r="Q261" s="441">
        <v>37</v>
      </c>
      <c r="R261" s="439">
        <v>70</v>
      </c>
      <c r="S261" s="440">
        <v>55</v>
      </c>
      <c r="T261" s="441">
        <v>83</v>
      </c>
      <c r="U261" s="442">
        <f t="shared" si="0"/>
        <v>365</v>
      </c>
      <c r="V261" s="443">
        <f t="shared" si="1"/>
        <v>60.833333333333336</v>
      </c>
      <c r="W261" s="388"/>
      <c r="X261" s="388"/>
    </row>
    <row r="262" spans="1:24" ht="12.75" x14ac:dyDescent="0.2">
      <c r="A262" s="429">
        <v>241</v>
      </c>
      <c r="B262" s="434" t="s">
        <v>291</v>
      </c>
      <c r="C262" s="430" t="s">
        <v>3469</v>
      </c>
      <c r="D262" s="435" t="s">
        <v>1029</v>
      </c>
      <c r="E262" s="292" t="s">
        <v>1389</v>
      </c>
      <c r="F262" s="434" t="s">
        <v>904</v>
      </c>
      <c r="G262" s="434" t="s">
        <v>3328</v>
      </c>
      <c r="H262" s="434" t="s">
        <v>1190</v>
      </c>
      <c r="I262" s="292" t="s">
        <v>1389</v>
      </c>
      <c r="J262" s="436">
        <v>1</v>
      </c>
      <c r="K262" s="434" t="s">
        <v>3195</v>
      </c>
      <c r="L262" s="434" t="s">
        <v>1389</v>
      </c>
      <c r="M262" s="437">
        <v>21</v>
      </c>
      <c r="N262" s="438">
        <v>5355</v>
      </c>
      <c r="O262" s="439">
        <v>95</v>
      </c>
      <c r="P262" s="440">
        <v>80</v>
      </c>
      <c r="Q262" s="441">
        <v>105</v>
      </c>
      <c r="R262" s="439">
        <v>40</v>
      </c>
      <c r="S262" s="440">
        <v>70</v>
      </c>
      <c r="T262" s="441">
        <v>100</v>
      </c>
      <c r="U262" s="442">
        <f t="shared" si="0"/>
        <v>490</v>
      </c>
      <c r="V262" s="443">
        <f t="shared" si="1"/>
        <v>81.666666666666671</v>
      </c>
      <c r="W262" s="388"/>
      <c r="X262" s="388"/>
    </row>
    <row r="263" spans="1:24" ht="12.75" x14ac:dyDescent="0.2">
      <c r="A263" s="429">
        <v>242</v>
      </c>
      <c r="B263" s="434" t="s">
        <v>292</v>
      </c>
      <c r="C263" s="430" t="s">
        <v>3470</v>
      </c>
      <c r="D263" s="435" t="s">
        <v>1029</v>
      </c>
      <c r="E263" s="292" t="s">
        <v>1389</v>
      </c>
      <c r="F263" s="434" t="s">
        <v>859</v>
      </c>
      <c r="G263" s="434" t="s">
        <v>915</v>
      </c>
      <c r="H263" s="434" t="s">
        <v>1236</v>
      </c>
      <c r="I263" s="292" t="s">
        <v>1389</v>
      </c>
      <c r="J263" s="436">
        <v>1</v>
      </c>
      <c r="K263" s="434" t="s">
        <v>1021</v>
      </c>
      <c r="L263" s="434" t="s">
        <v>1389</v>
      </c>
      <c r="M263" s="437">
        <v>41</v>
      </c>
      <c r="N263" s="438">
        <v>10455</v>
      </c>
      <c r="O263" s="439">
        <v>255</v>
      </c>
      <c r="P263" s="440">
        <v>10</v>
      </c>
      <c r="Q263" s="441">
        <v>10</v>
      </c>
      <c r="R263" s="439">
        <v>75</v>
      </c>
      <c r="S263" s="440">
        <v>135</v>
      </c>
      <c r="T263" s="441">
        <v>55</v>
      </c>
      <c r="U263" s="442">
        <f t="shared" si="0"/>
        <v>540</v>
      </c>
      <c r="V263" s="443">
        <f t="shared" si="1"/>
        <v>90</v>
      </c>
      <c r="W263" s="388"/>
      <c r="X263" s="388"/>
    </row>
    <row r="264" spans="1:24" ht="12.75" x14ac:dyDescent="0.2">
      <c r="A264" s="429">
        <v>243</v>
      </c>
      <c r="B264" s="434" t="s">
        <v>293</v>
      </c>
      <c r="C264" s="430" t="s">
        <v>3471</v>
      </c>
      <c r="D264" s="435" t="s">
        <v>1020</v>
      </c>
      <c r="E264" s="292" t="s">
        <v>1389</v>
      </c>
      <c r="F264" s="434" t="s">
        <v>926</v>
      </c>
      <c r="G264" s="292" t="s">
        <v>1389</v>
      </c>
      <c r="H264" s="434" t="s">
        <v>1188</v>
      </c>
      <c r="I264" s="292" t="s">
        <v>1389</v>
      </c>
      <c r="J264" s="292" t="s">
        <v>1389</v>
      </c>
      <c r="K264" s="434" t="s">
        <v>3213</v>
      </c>
      <c r="L264" s="434" t="s">
        <v>1389</v>
      </c>
      <c r="M264" s="437">
        <v>81</v>
      </c>
      <c r="N264" s="438">
        <v>20655</v>
      </c>
      <c r="O264" s="439">
        <v>90</v>
      </c>
      <c r="P264" s="440">
        <v>85</v>
      </c>
      <c r="Q264" s="441">
        <v>75</v>
      </c>
      <c r="R264" s="439">
        <v>115</v>
      </c>
      <c r="S264" s="440">
        <v>100</v>
      </c>
      <c r="T264" s="441">
        <v>115</v>
      </c>
      <c r="U264" s="442">
        <f t="shared" si="0"/>
        <v>580</v>
      </c>
      <c r="V264" s="443">
        <f t="shared" si="1"/>
        <v>96.666666666666671</v>
      </c>
      <c r="W264" s="452"/>
      <c r="X264" s="452"/>
    </row>
    <row r="265" spans="1:24" ht="12.75" x14ac:dyDescent="0.2">
      <c r="A265" s="429">
        <v>244</v>
      </c>
      <c r="B265" s="434" t="s">
        <v>294</v>
      </c>
      <c r="C265" s="430" t="s">
        <v>3472</v>
      </c>
      <c r="D265" s="435" t="s">
        <v>1023</v>
      </c>
      <c r="E265" s="292" t="s">
        <v>1389</v>
      </c>
      <c r="F265" s="434" t="s">
        <v>926</v>
      </c>
      <c r="G265" s="292" t="s">
        <v>1389</v>
      </c>
      <c r="H265" s="434" t="s">
        <v>949</v>
      </c>
      <c r="I265" s="292" t="s">
        <v>1389</v>
      </c>
      <c r="J265" s="292" t="s">
        <v>1389</v>
      </c>
      <c r="K265" s="434" t="s">
        <v>3213</v>
      </c>
      <c r="L265" s="434" t="s">
        <v>1389</v>
      </c>
      <c r="M265" s="437">
        <v>81</v>
      </c>
      <c r="N265" s="438">
        <v>20655</v>
      </c>
      <c r="O265" s="439">
        <v>115</v>
      </c>
      <c r="P265" s="440">
        <v>115</v>
      </c>
      <c r="Q265" s="441">
        <v>85</v>
      </c>
      <c r="R265" s="439">
        <v>90</v>
      </c>
      <c r="S265" s="440">
        <v>75</v>
      </c>
      <c r="T265" s="441">
        <v>100</v>
      </c>
      <c r="U265" s="442">
        <f t="shared" si="0"/>
        <v>580</v>
      </c>
      <c r="V265" s="443">
        <f t="shared" si="1"/>
        <v>96.666666666666671</v>
      </c>
      <c r="W265" s="452"/>
      <c r="X265" s="452"/>
    </row>
    <row r="266" spans="1:24" ht="12.75" x14ac:dyDescent="0.2">
      <c r="A266" s="429">
        <v>245</v>
      </c>
      <c r="B266" s="434" t="s">
        <v>295</v>
      </c>
      <c r="C266" s="430" t="s">
        <v>3473</v>
      </c>
      <c r="D266" s="435" t="s">
        <v>1033</v>
      </c>
      <c r="E266" s="292" t="s">
        <v>1389</v>
      </c>
      <c r="F266" s="434" t="s">
        <v>926</v>
      </c>
      <c r="G266" s="292" t="s">
        <v>1389</v>
      </c>
      <c r="H266" s="434" t="s">
        <v>1175</v>
      </c>
      <c r="I266" s="292" t="s">
        <v>1389</v>
      </c>
      <c r="J266" s="292" t="s">
        <v>1389</v>
      </c>
      <c r="K266" s="434" t="s">
        <v>3213</v>
      </c>
      <c r="L266" s="434" t="s">
        <v>1389</v>
      </c>
      <c r="M266" s="437">
        <v>81</v>
      </c>
      <c r="N266" s="438">
        <v>20655</v>
      </c>
      <c r="O266" s="439">
        <v>100</v>
      </c>
      <c r="P266" s="440">
        <v>75</v>
      </c>
      <c r="Q266" s="441">
        <v>115</v>
      </c>
      <c r="R266" s="439">
        <v>90</v>
      </c>
      <c r="S266" s="440">
        <v>115</v>
      </c>
      <c r="T266" s="441">
        <v>85</v>
      </c>
      <c r="U266" s="442">
        <f t="shared" si="0"/>
        <v>580</v>
      </c>
      <c r="V266" s="443">
        <f t="shared" si="1"/>
        <v>96.666666666666671</v>
      </c>
      <c r="W266" s="452"/>
      <c r="X266" s="452"/>
    </row>
    <row r="267" spans="1:24" ht="12.75" x14ac:dyDescent="0.2">
      <c r="A267" s="429">
        <v>246</v>
      </c>
      <c r="B267" s="434" t="s">
        <v>296</v>
      </c>
      <c r="C267" s="430" t="s">
        <v>3474</v>
      </c>
      <c r="D267" s="435" t="s">
        <v>1031</v>
      </c>
      <c r="E267" s="435" t="s">
        <v>1027</v>
      </c>
      <c r="F267" s="434" t="s">
        <v>1053</v>
      </c>
      <c r="G267" s="292" t="s">
        <v>1389</v>
      </c>
      <c r="H267" s="434" t="s">
        <v>1107</v>
      </c>
      <c r="I267" s="436">
        <v>0.5</v>
      </c>
      <c r="J267" s="292" t="s">
        <v>1389</v>
      </c>
      <c r="K267" s="434" t="s">
        <v>3174</v>
      </c>
      <c r="L267" s="434" t="s">
        <v>1389</v>
      </c>
      <c r="M267" s="437">
        <v>41</v>
      </c>
      <c r="N267" s="438">
        <v>10455</v>
      </c>
      <c r="O267" s="439">
        <v>50</v>
      </c>
      <c r="P267" s="440">
        <v>64</v>
      </c>
      <c r="Q267" s="441">
        <v>50</v>
      </c>
      <c r="R267" s="439">
        <v>45</v>
      </c>
      <c r="S267" s="440">
        <v>50</v>
      </c>
      <c r="T267" s="441">
        <v>41</v>
      </c>
      <c r="U267" s="442">
        <f t="shared" si="0"/>
        <v>300</v>
      </c>
      <c r="V267" s="443">
        <f t="shared" si="1"/>
        <v>50</v>
      </c>
      <c r="W267" s="388"/>
      <c r="X267" s="388"/>
    </row>
    <row r="268" spans="1:24" ht="12.75" x14ac:dyDescent="0.2">
      <c r="A268" s="429">
        <v>247</v>
      </c>
      <c r="B268" s="434" t="s">
        <v>297</v>
      </c>
      <c r="C268" s="430" t="s">
        <v>3475</v>
      </c>
      <c r="D268" s="435" t="s">
        <v>1031</v>
      </c>
      <c r="E268" s="435" t="s">
        <v>1027</v>
      </c>
      <c r="F268" s="434" t="s">
        <v>1077</v>
      </c>
      <c r="G268" s="292" t="s">
        <v>1389</v>
      </c>
      <c r="H268" s="292" t="s">
        <v>1389</v>
      </c>
      <c r="I268" s="436">
        <v>0.5</v>
      </c>
      <c r="J268" s="292" t="s">
        <v>1389</v>
      </c>
      <c r="K268" s="434" t="s">
        <v>3174</v>
      </c>
      <c r="L268" s="434" t="s">
        <v>1389</v>
      </c>
      <c r="M268" s="437">
        <v>41</v>
      </c>
      <c r="N268" s="438">
        <v>10455</v>
      </c>
      <c r="O268" s="439">
        <v>70</v>
      </c>
      <c r="P268" s="440">
        <v>84</v>
      </c>
      <c r="Q268" s="441">
        <v>70</v>
      </c>
      <c r="R268" s="439">
        <v>65</v>
      </c>
      <c r="S268" s="440">
        <v>70</v>
      </c>
      <c r="T268" s="441">
        <v>51</v>
      </c>
      <c r="U268" s="442">
        <f t="shared" si="0"/>
        <v>410</v>
      </c>
      <c r="V268" s="443">
        <f t="shared" si="1"/>
        <v>68.333333333333329</v>
      </c>
      <c r="W268" s="388"/>
      <c r="X268" s="388"/>
    </row>
    <row r="269" spans="1:24" ht="12.75" x14ac:dyDescent="0.2">
      <c r="A269" s="429">
        <v>248</v>
      </c>
      <c r="B269" s="434" t="s">
        <v>298</v>
      </c>
      <c r="C269" s="430" t="s">
        <v>3476</v>
      </c>
      <c r="D269" s="435" t="s">
        <v>1031</v>
      </c>
      <c r="E269" s="435" t="s">
        <v>1018</v>
      </c>
      <c r="F269" s="434" t="s">
        <v>1047</v>
      </c>
      <c r="G269" s="292" t="s">
        <v>1389</v>
      </c>
      <c r="H269" s="434" t="s">
        <v>1168</v>
      </c>
      <c r="I269" s="436">
        <v>0.5</v>
      </c>
      <c r="J269" s="292" t="s">
        <v>1389</v>
      </c>
      <c r="K269" s="434" t="s">
        <v>3174</v>
      </c>
      <c r="L269" s="434" t="s">
        <v>1389</v>
      </c>
      <c r="M269" s="437">
        <v>41</v>
      </c>
      <c r="N269" s="438">
        <v>10455</v>
      </c>
      <c r="O269" s="439">
        <v>100</v>
      </c>
      <c r="P269" s="440">
        <v>134</v>
      </c>
      <c r="Q269" s="441">
        <v>110</v>
      </c>
      <c r="R269" s="439">
        <v>95</v>
      </c>
      <c r="S269" s="440">
        <v>100</v>
      </c>
      <c r="T269" s="441">
        <v>61</v>
      </c>
      <c r="U269" s="442">
        <f t="shared" si="0"/>
        <v>600</v>
      </c>
      <c r="V269" s="443">
        <f t="shared" si="1"/>
        <v>100</v>
      </c>
      <c r="W269" s="388"/>
      <c r="X269" s="388"/>
    </row>
    <row r="270" spans="1:24" ht="12.75" x14ac:dyDescent="0.2">
      <c r="A270" s="429">
        <v>249</v>
      </c>
      <c r="B270" s="434" t="s">
        <v>299</v>
      </c>
      <c r="C270" s="430" t="s">
        <v>3477</v>
      </c>
      <c r="D270" s="435" t="s">
        <v>933</v>
      </c>
      <c r="E270" s="435" t="s">
        <v>1024</v>
      </c>
      <c r="F270" s="434" t="s">
        <v>926</v>
      </c>
      <c r="G270" s="292" t="s">
        <v>1389</v>
      </c>
      <c r="H270" s="434" t="s">
        <v>1259</v>
      </c>
      <c r="I270" s="292" t="s">
        <v>1389</v>
      </c>
      <c r="J270" s="292" t="s">
        <v>1389</v>
      </c>
      <c r="K270" s="434" t="s">
        <v>3213</v>
      </c>
      <c r="L270" s="434" t="s">
        <v>1389</v>
      </c>
      <c r="M270" s="437">
        <v>121</v>
      </c>
      <c r="N270" s="438">
        <v>30855</v>
      </c>
      <c r="O270" s="439">
        <v>106</v>
      </c>
      <c r="P270" s="440">
        <v>90</v>
      </c>
      <c r="Q270" s="441">
        <v>130</v>
      </c>
      <c r="R270" s="439">
        <v>90</v>
      </c>
      <c r="S270" s="440">
        <v>154</v>
      </c>
      <c r="T270" s="441">
        <v>110</v>
      </c>
      <c r="U270" s="442">
        <f t="shared" si="0"/>
        <v>680</v>
      </c>
      <c r="V270" s="443">
        <f t="shared" si="1"/>
        <v>113.33333333333333</v>
      </c>
      <c r="W270" s="452"/>
      <c r="X270" s="452"/>
    </row>
    <row r="271" spans="1:24" ht="12.75" x14ac:dyDescent="0.2">
      <c r="A271" s="429">
        <v>250</v>
      </c>
      <c r="B271" s="434" t="s">
        <v>300</v>
      </c>
      <c r="C271" s="430" t="s">
        <v>3478</v>
      </c>
      <c r="D271" s="435" t="s">
        <v>1023</v>
      </c>
      <c r="E271" s="435" t="s">
        <v>1024</v>
      </c>
      <c r="F271" s="434" t="s">
        <v>926</v>
      </c>
      <c r="G271" s="292" t="s">
        <v>1389</v>
      </c>
      <c r="H271" s="434" t="s">
        <v>1220</v>
      </c>
      <c r="I271" s="292" t="s">
        <v>1389</v>
      </c>
      <c r="J271" s="292" t="s">
        <v>1389</v>
      </c>
      <c r="K271" s="434" t="s">
        <v>3213</v>
      </c>
      <c r="L271" s="434" t="s">
        <v>1389</v>
      </c>
      <c r="M271" s="437">
        <v>121</v>
      </c>
      <c r="N271" s="438">
        <v>30855</v>
      </c>
      <c r="O271" s="439">
        <v>106</v>
      </c>
      <c r="P271" s="440">
        <v>130</v>
      </c>
      <c r="Q271" s="441">
        <v>90</v>
      </c>
      <c r="R271" s="439">
        <v>110</v>
      </c>
      <c r="S271" s="440">
        <v>154</v>
      </c>
      <c r="T271" s="441">
        <v>90</v>
      </c>
      <c r="U271" s="442">
        <f t="shared" si="0"/>
        <v>680</v>
      </c>
      <c r="V271" s="443">
        <f t="shared" si="1"/>
        <v>113.33333333333333</v>
      </c>
      <c r="W271" s="452"/>
      <c r="X271" s="452"/>
    </row>
    <row r="272" spans="1:24" ht="12.75" x14ac:dyDescent="0.2">
      <c r="A272" s="429">
        <v>251</v>
      </c>
      <c r="B272" s="434" t="s">
        <v>301</v>
      </c>
      <c r="C272" s="430" t="s">
        <v>3479</v>
      </c>
      <c r="D272" s="435" t="s">
        <v>933</v>
      </c>
      <c r="E272" s="435" t="s">
        <v>1026</v>
      </c>
      <c r="F272" s="434" t="s">
        <v>859</v>
      </c>
      <c r="G272" s="292" t="s">
        <v>1389</v>
      </c>
      <c r="H272" s="292" t="s">
        <v>1389</v>
      </c>
      <c r="I272" s="292" t="s">
        <v>1389</v>
      </c>
      <c r="J272" s="292" t="s">
        <v>1389</v>
      </c>
      <c r="K272" s="434" t="s">
        <v>3213</v>
      </c>
      <c r="L272" s="434" t="s">
        <v>1389</v>
      </c>
      <c r="M272" s="437">
        <v>121</v>
      </c>
      <c r="N272" s="438">
        <v>30855</v>
      </c>
      <c r="O272" s="439">
        <v>100</v>
      </c>
      <c r="P272" s="440">
        <v>100</v>
      </c>
      <c r="Q272" s="441">
        <v>100</v>
      </c>
      <c r="R272" s="439">
        <v>100</v>
      </c>
      <c r="S272" s="440">
        <v>100</v>
      </c>
      <c r="T272" s="441">
        <v>100</v>
      </c>
      <c r="U272" s="442">
        <f t="shared" si="0"/>
        <v>600</v>
      </c>
      <c r="V272" s="443">
        <f t="shared" si="1"/>
        <v>100</v>
      </c>
      <c r="W272" s="452"/>
      <c r="X272" s="452"/>
    </row>
    <row r="273" spans="1:24" ht="12.75" x14ac:dyDescent="0.2">
      <c r="A273" s="429">
        <v>252</v>
      </c>
      <c r="B273" s="434" t="s">
        <v>302</v>
      </c>
      <c r="C273" s="430" t="s">
        <v>3480</v>
      </c>
      <c r="D273" s="435" t="s">
        <v>1026</v>
      </c>
      <c r="E273" s="292" t="s">
        <v>1389</v>
      </c>
      <c r="F273" s="434" t="s">
        <v>1224</v>
      </c>
      <c r="G273" s="292" t="s">
        <v>1389</v>
      </c>
      <c r="H273" s="434" t="s">
        <v>1198</v>
      </c>
      <c r="I273" s="292" t="s">
        <v>1389</v>
      </c>
      <c r="J273" s="436">
        <v>0.125</v>
      </c>
      <c r="K273" s="434" t="s">
        <v>3174</v>
      </c>
      <c r="L273" s="434" t="s">
        <v>1019</v>
      </c>
      <c r="M273" s="437">
        <v>21</v>
      </c>
      <c r="N273" s="438">
        <v>5355</v>
      </c>
      <c r="O273" s="439">
        <v>40</v>
      </c>
      <c r="P273" s="440">
        <v>45</v>
      </c>
      <c r="Q273" s="441">
        <v>35</v>
      </c>
      <c r="R273" s="439">
        <v>65</v>
      </c>
      <c r="S273" s="440">
        <v>55</v>
      </c>
      <c r="T273" s="441">
        <v>70</v>
      </c>
      <c r="U273" s="442">
        <f t="shared" si="0"/>
        <v>310</v>
      </c>
      <c r="V273" s="443">
        <f t="shared" si="1"/>
        <v>51.666666666666664</v>
      </c>
      <c r="W273" s="388"/>
      <c r="X273" s="388"/>
    </row>
    <row r="274" spans="1:24" ht="12.75" x14ac:dyDescent="0.2">
      <c r="A274" s="429">
        <v>253</v>
      </c>
      <c r="B274" s="434" t="s">
        <v>303</v>
      </c>
      <c r="C274" s="430" t="s">
        <v>3481</v>
      </c>
      <c r="D274" s="435" t="s">
        <v>1026</v>
      </c>
      <c r="E274" s="292" t="s">
        <v>1389</v>
      </c>
      <c r="F274" s="434" t="s">
        <v>1224</v>
      </c>
      <c r="G274" s="292" t="s">
        <v>1389</v>
      </c>
      <c r="H274" s="434" t="s">
        <v>1198</v>
      </c>
      <c r="I274" s="292" t="s">
        <v>1389</v>
      </c>
      <c r="J274" s="436">
        <v>0.125</v>
      </c>
      <c r="K274" s="434" t="s">
        <v>3174</v>
      </c>
      <c r="L274" s="434" t="s">
        <v>1019</v>
      </c>
      <c r="M274" s="437">
        <v>21</v>
      </c>
      <c r="N274" s="438">
        <v>5355</v>
      </c>
      <c r="O274" s="439">
        <v>50</v>
      </c>
      <c r="P274" s="440">
        <v>65</v>
      </c>
      <c r="Q274" s="441">
        <v>45</v>
      </c>
      <c r="R274" s="439">
        <v>85</v>
      </c>
      <c r="S274" s="440">
        <v>65</v>
      </c>
      <c r="T274" s="441">
        <v>95</v>
      </c>
      <c r="U274" s="442">
        <f t="shared" si="0"/>
        <v>405</v>
      </c>
      <c r="V274" s="443">
        <f t="shared" si="1"/>
        <v>67.5</v>
      </c>
      <c r="W274" s="388"/>
      <c r="X274" s="388"/>
    </row>
    <row r="275" spans="1:24" ht="12.75" x14ac:dyDescent="0.2">
      <c r="A275" s="429">
        <v>254</v>
      </c>
      <c r="B275" s="434" t="s">
        <v>304</v>
      </c>
      <c r="C275" s="430" t="s">
        <v>3482</v>
      </c>
      <c r="D275" s="435" t="s">
        <v>1026</v>
      </c>
      <c r="E275" s="292" t="s">
        <v>1389</v>
      </c>
      <c r="F275" s="434" t="s">
        <v>1224</v>
      </c>
      <c r="G275" s="292" t="s">
        <v>1389</v>
      </c>
      <c r="H275" s="434" t="s">
        <v>1198</v>
      </c>
      <c r="I275" s="292" t="s">
        <v>1389</v>
      </c>
      <c r="J275" s="436">
        <v>0.125</v>
      </c>
      <c r="K275" s="434" t="s">
        <v>3174</v>
      </c>
      <c r="L275" s="434" t="s">
        <v>1019</v>
      </c>
      <c r="M275" s="437">
        <v>21</v>
      </c>
      <c r="N275" s="438">
        <v>5355</v>
      </c>
      <c r="O275" s="439">
        <v>70</v>
      </c>
      <c r="P275" s="440">
        <v>85</v>
      </c>
      <c r="Q275" s="441">
        <v>65</v>
      </c>
      <c r="R275" s="439">
        <v>105</v>
      </c>
      <c r="S275" s="440">
        <v>85</v>
      </c>
      <c r="T275" s="441">
        <v>120</v>
      </c>
      <c r="U275" s="442">
        <f t="shared" si="0"/>
        <v>530</v>
      </c>
      <c r="V275" s="443">
        <f t="shared" si="1"/>
        <v>88.333333333333329</v>
      </c>
      <c r="W275" s="388"/>
      <c r="X275" s="388"/>
    </row>
    <row r="276" spans="1:24" ht="12.75" x14ac:dyDescent="0.2">
      <c r="A276" s="429">
        <v>255</v>
      </c>
      <c r="B276" s="434" t="s">
        <v>305</v>
      </c>
      <c r="C276" s="430" t="s">
        <v>3483</v>
      </c>
      <c r="D276" s="435" t="s">
        <v>1023</v>
      </c>
      <c r="E276" s="292" t="s">
        <v>1389</v>
      </c>
      <c r="F276" s="434" t="s">
        <v>867</v>
      </c>
      <c r="G276" s="292" t="s">
        <v>1389</v>
      </c>
      <c r="H276" s="434" t="s">
        <v>953</v>
      </c>
      <c r="I276" s="292" t="s">
        <v>1389</v>
      </c>
      <c r="J276" s="436">
        <v>0.125</v>
      </c>
      <c r="K276" s="434" t="s">
        <v>3195</v>
      </c>
      <c r="L276" s="434" t="s">
        <v>1389</v>
      </c>
      <c r="M276" s="437">
        <v>21</v>
      </c>
      <c r="N276" s="438">
        <v>5355</v>
      </c>
      <c r="O276" s="439">
        <v>45</v>
      </c>
      <c r="P276" s="440">
        <v>60</v>
      </c>
      <c r="Q276" s="441">
        <v>40</v>
      </c>
      <c r="R276" s="439">
        <v>70</v>
      </c>
      <c r="S276" s="440">
        <v>50</v>
      </c>
      <c r="T276" s="441">
        <v>45</v>
      </c>
      <c r="U276" s="442">
        <f t="shared" si="0"/>
        <v>310</v>
      </c>
      <c r="V276" s="443">
        <f t="shared" si="1"/>
        <v>51.666666666666664</v>
      </c>
      <c r="W276" s="388"/>
      <c r="X276" s="388"/>
    </row>
    <row r="277" spans="1:24" ht="12.75" x14ac:dyDescent="0.2">
      <c r="A277" s="429">
        <v>256</v>
      </c>
      <c r="B277" s="434" t="s">
        <v>306</v>
      </c>
      <c r="C277" s="430" t="s">
        <v>3484</v>
      </c>
      <c r="D277" s="435" t="s">
        <v>1023</v>
      </c>
      <c r="E277" s="435" t="s">
        <v>1022</v>
      </c>
      <c r="F277" s="434" t="s">
        <v>867</v>
      </c>
      <c r="G277" s="292" t="s">
        <v>1389</v>
      </c>
      <c r="H277" s="434" t="s">
        <v>953</v>
      </c>
      <c r="I277" s="292" t="s">
        <v>1389</v>
      </c>
      <c r="J277" s="436">
        <v>0.125</v>
      </c>
      <c r="K277" s="434" t="s">
        <v>3195</v>
      </c>
      <c r="L277" s="434" t="s">
        <v>1389</v>
      </c>
      <c r="M277" s="437">
        <v>21</v>
      </c>
      <c r="N277" s="438">
        <v>5355</v>
      </c>
      <c r="O277" s="439">
        <v>60</v>
      </c>
      <c r="P277" s="440">
        <v>85</v>
      </c>
      <c r="Q277" s="441">
        <v>60</v>
      </c>
      <c r="R277" s="439">
        <v>85</v>
      </c>
      <c r="S277" s="440">
        <v>60</v>
      </c>
      <c r="T277" s="441">
        <v>55</v>
      </c>
      <c r="U277" s="442">
        <f t="shared" si="0"/>
        <v>405</v>
      </c>
      <c r="V277" s="443">
        <f t="shared" si="1"/>
        <v>67.5</v>
      </c>
      <c r="W277" s="388"/>
      <c r="X277" s="388"/>
    </row>
    <row r="278" spans="1:24" ht="12.75" x14ac:dyDescent="0.2">
      <c r="A278" s="429">
        <v>257</v>
      </c>
      <c r="B278" s="434" t="s">
        <v>307</v>
      </c>
      <c r="C278" s="430" t="s">
        <v>3485</v>
      </c>
      <c r="D278" s="435" t="s">
        <v>1023</v>
      </c>
      <c r="E278" s="435" t="s">
        <v>1022</v>
      </c>
      <c r="F278" s="434" t="s">
        <v>867</v>
      </c>
      <c r="G278" s="292" t="s">
        <v>1389</v>
      </c>
      <c r="H278" s="434" t="s">
        <v>953</v>
      </c>
      <c r="I278" s="292" t="s">
        <v>1389</v>
      </c>
      <c r="J278" s="436">
        <v>0.125</v>
      </c>
      <c r="K278" s="434" t="s">
        <v>3195</v>
      </c>
      <c r="L278" s="434" t="s">
        <v>1389</v>
      </c>
      <c r="M278" s="437">
        <v>21</v>
      </c>
      <c r="N278" s="438">
        <v>5355</v>
      </c>
      <c r="O278" s="439">
        <v>80</v>
      </c>
      <c r="P278" s="440">
        <v>120</v>
      </c>
      <c r="Q278" s="441">
        <v>70</v>
      </c>
      <c r="R278" s="439">
        <v>110</v>
      </c>
      <c r="S278" s="440">
        <v>70</v>
      </c>
      <c r="T278" s="441">
        <v>80</v>
      </c>
      <c r="U278" s="442">
        <f t="shared" si="0"/>
        <v>530</v>
      </c>
      <c r="V278" s="443">
        <f t="shared" si="1"/>
        <v>88.333333333333329</v>
      </c>
      <c r="W278" s="388"/>
      <c r="X278" s="388"/>
    </row>
    <row r="279" spans="1:24" ht="12.75" x14ac:dyDescent="0.2">
      <c r="A279" s="429">
        <v>258</v>
      </c>
      <c r="B279" s="434" t="s">
        <v>308</v>
      </c>
      <c r="C279" s="430" t="s">
        <v>3486</v>
      </c>
      <c r="D279" s="435" t="s">
        <v>1033</v>
      </c>
      <c r="E279" s="292" t="s">
        <v>1389</v>
      </c>
      <c r="F279" s="434" t="s">
        <v>893</v>
      </c>
      <c r="G279" s="292" t="s">
        <v>1389</v>
      </c>
      <c r="H279" s="434" t="s">
        <v>1167</v>
      </c>
      <c r="I279" s="292" t="s">
        <v>1389</v>
      </c>
      <c r="J279" s="436">
        <v>0.125</v>
      </c>
      <c r="K279" s="434" t="s">
        <v>3174</v>
      </c>
      <c r="L279" s="434" t="s">
        <v>3181</v>
      </c>
      <c r="M279" s="437">
        <v>21</v>
      </c>
      <c r="N279" s="438">
        <v>5355</v>
      </c>
      <c r="O279" s="439">
        <v>50</v>
      </c>
      <c r="P279" s="440">
        <v>70</v>
      </c>
      <c r="Q279" s="441">
        <v>50</v>
      </c>
      <c r="R279" s="439">
        <v>50</v>
      </c>
      <c r="S279" s="440">
        <v>50</v>
      </c>
      <c r="T279" s="441">
        <v>40</v>
      </c>
      <c r="U279" s="442">
        <f t="shared" si="0"/>
        <v>310</v>
      </c>
      <c r="V279" s="443">
        <f t="shared" si="1"/>
        <v>51.666666666666664</v>
      </c>
      <c r="W279" s="388"/>
      <c r="X279" s="388"/>
    </row>
    <row r="280" spans="1:24" ht="12.75" x14ac:dyDescent="0.2">
      <c r="A280" s="429">
        <v>259</v>
      </c>
      <c r="B280" s="434" t="s">
        <v>309</v>
      </c>
      <c r="C280" s="430" t="s">
        <v>3487</v>
      </c>
      <c r="D280" s="435" t="s">
        <v>1033</v>
      </c>
      <c r="E280" s="435" t="s">
        <v>1027</v>
      </c>
      <c r="F280" s="434" t="s">
        <v>893</v>
      </c>
      <c r="G280" s="292" t="s">
        <v>1389</v>
      </c>
      <c r="H280" s="434" t="s">
        <v>1167</v>
      </c>
      <c r="I280" s="292" t="s">
        <v>1389</v>
      </c>
      <c r="J280" s="436">
        <v>0.125</v>
      </c>
      <c r="K280" s="434" t="s">
        <v>3174</v>
      </c>
      <c r="L280" s="434" t="s">
        <v>3181</v>
      </c>
      <c r="M280" s="437">
        <v>21</v>
      </c>
      <c r="N280" s="438">
        <v>5355</v>
      </c>
      <c r="O280" s="439">
        <v>70</v>
      </c>
      <c r="P280" s="440">
        <v>85</v>
      </c>
      <c r="Q280" s="441">
        <v>70</v>
      </c>
      <c r="R280" s="439">
        <v>60</v>
      </c>
      <c r="S280" s="440">
        <v>70</v>
      </c>
      <c r="T280" s="441">
        <v>50</v>
      </c>
      <c r="U280" s="442">
        <f t="shared" si="0"/>
        <v>405</v>
      </c>
      <c r="V280" s="443">
        <f t="shared" si="1"/>
        <v>67.5</v>
      </c>
      <c r="W280" s="388"/>
      <c r="X280" s="388"/>
    </row>
    <row r="281" spans="1:24" ht="12.75" x14ac:dyDescent="0.2">
      <c r="A281" s="429">
        <v>260</v>
      </c>
      <c r="B281" s="434" t="s">
        <v>310</v>
      </c>
      <c r="C281" s="430" t="s">
        <v>3488</v>
      </c>
      <c r="D281" s="435" t="s">
        <v>1033</v>
      </c>
      <c r="E281" s="435" t="s">
        <v>1027</v>
      </c>
      <c r="F281" s="434" t="s">
        <v>893</v>
      </c>
      <c r="G281" s="292" t="s">
        <v>1389</v>
      </c>
      <c r="H281" s="434" t="s">
        <v>1167</v>
      </c>
      <c r="I281" s="292" t="s">
        <v>1389</v>
      </c>
      <c r="J281" s="436">
        <v>0.125</v>
      </c>
      <c r="K281" s="434" t="s">
        <v>3174</v>
      </c>
      <c r="L281" s="434" t="s">
        <v>3181</v>
      </c>
      <c r="M281" s="437">
        <v>21</v>
      </c>
      <c r="N281" s="438">
        <v>5355</v>
      </c>
      <c r="O281" s="439">
        <v>100</v>
      </c>
      <c r="P281" s="440">
        <v>110</v>
      </c>
      <c r="Q281" s="441">
        <v>90</v>
      </c>
      <c r="R281" s="439">
        <v>85</v>
      </c>
      <c r="S281" s="440">
        <v>90</v>
      </c>
      <c r="T281" s="441">
        <v>60</v>
      </c>
      <c r="U281" s="442">
        <f t="shared" si="0"/>
        <v>535</v>
      </c>
      <c r="V281" s="443">
        <f t="shared" si="1"/>
        <v>89.166666666666671</v>
      </c>
      <c r="W281" s="388"/>
      <c r="X281" s="388"/>
    </row>
    <row r="282" spans="1:24" ht="12.75" x14ac:dyDescent="0.2">
      <c r="A282" s="429">
        <v>261</v>
      </c>
      <c r="B282" s="434" t="s">
        <v>311</v>
      </c>
      <c r="C282" s="430" t="s">
        <v>3489</v>
      </c>
      <c r="D282" s="435" t="s">
        <v>1018</v>
      </c>
      <c r="E282" s="292" t="s">
        <v>1389</v>
      </c>
      <c r="F282" s="434" t="s">
        <v>1217</v>
      </c>
      <c r="G282" s="434" t="s">
        <v>3433</v>
      </c>
      <c r="H282" s="434" t="s">
        <v>1169</v>
      </c>
      <c r="I282" s="436">
        <v>0.5</v>
      </c>
      <c r="J282" s="292" t="s">
        <v>1389</v>
      </c>
      <c r="K282" s="434" t="s">
        <v>3195</v>
      </c>
      <c r="L282" s="434" t="s">
        <v>1389</v>
      </c>
      <c r="M282" s="437">
        <v>16</v>
      </c>
      <c r="N282" s="438">
        <v>4080</v>
      </c>
      <c r="O282" s="439">
        <v>35</v>
      </c>
      <c r="P282" s="440">
        <v>55</v>
      </c>
      <c r="Q282" s="441">
        <v>35</v>
      </c>
      <c r="R282" s="439">
        <v>30</v>
      </c>
      <c r="S282" s="440">
        <v>30</v>
      </c>
      <c r="T282" s="441">
        <v>35</v>
      </c>
      <c r="U282" s="442">
        <f t="shared" si="0"/>
        <v>220</v>
      </c>
      <c r="V282" s="443">
        <f t="shared" si="1"/>
        <v>36.666666666666664</v>
      </c>
      <c r="W282" s="388"/>
      <c r="X282" s="388"/>
    </row>
    <row r="283" spans="1:24" ht="12.75" x14ac:dyDescent="0.2">
      <c r="A283" s="429">
        <v>262</v>
      </c>
      <c r="B283" s="434" t="s">
        <v>312</v>
      </c>
      <c r="C283" s="430" t="s">
        <v>3490</v>
      </c>
      <c r="D283" s="435" t="s">
        <v>1018</v>
      </c>
      <c r="E283" s="292" t="s">
        <v>1389</v>
      </c>
      <c r="F283" s="434" t="s">
        <v>1271</v>
      </c>
      <c r="G283" s="434" t="s">
        <v>3433</v>
      </c>
      <c r="H283" s="434" t="s">
        <v>921</v>
      </c>
      <c r="I283" s="436">
        <v>0.5</v>
      </c>
      <c r="J283" s="292" t="s">
        <v>1389</v>
      </c>
      <c r="K283" s="434" t="s">
        <v>3195</v>
      </c>
      <c r="L283" s="434" t="s">
        <v>1389</v>
      </c>
      <c r="M283" s="437">
        <v>16</v>
      </c>
      <c r="N283" s="438">
        <v>4080</v>
      </c>
      <c r="O283" s="439">
        <v>70</v>
      </c>
      <c r="P283" s="440">
        <v>90</v>
      </c>
      <c r="Q283" s="441">
        <v>70</v>
      </c>
      <c r="R283" s="439">
        <v>60</v>
      </c>
      <c r="S283" s="440">
        <v>60</v>
      </c>
      <c r="T283" s="441">
        <v>70</v>
      </c>
      <c r="U283" s="442">
        <f t="shared" si="0"/>
        <v>420</v>
      </c>
      <c r="V283" s="443">
        <f t="shared" si="1"/>
        <v>70</v>
      </c>
      <c r="W283" s="388"/>
      <c r="X283" s="388"/>
    </row>
    <row r="284" spans="1:24" ht="12.75" x14ac:dyDescent="0.2">
      <c r="A284" s="429">
        <v>263</v>
      </c>
      <c r="B284" s="434" t="s">
        <v>313</v>
      </c>
      <c r="C284" s="430" t="s">
        <v>3491</v>
      </c>
      <c r="D284" s="435" t="s">
        <v>1029</v>
      </c>
      <c r="E284" s="292" t="s">
        <v>1389</v>
      </c>
      <c r="F284" s="434" t="s">
        <v>1508</v>
      </c>
      <c r="G284" s="434" t="s">
        <v>3437</v>
      </c>
      <c r="H284" s="434" t="s">
        <v>1268</v>
      </c>
      <c r="I284" s="436">
        <v>0.5</v>
      </c>
      <c r="J284" s="292" t="s">
        <v>1389</v>
      </c>
      <c r="K284" s="434" t="s">
        <v>3195</v>
      </c>
      <c r="L284" s="434" t="s">
        <v>1389</v>
      </c>
      <c r="M284" s="437">
        <v>16</v>
      </c>
      <c r="N284" s="438">
        <v>4080</v>
      </c>
      <c r="O284" s="439">
        <v>38</v>
      </c>
      <c r="P284" s="440">
        <v>30</v>
      </c>
      <c r="Q284" s="441">
        <v>41</v>
      </c>
      <c r="R284" s="439">
        <v>30</v>
      </c>
      <c r="S284" s="440">
        <v>41</v>
      </c>
      <c r="T284" s="441">
        <v>60</v>
      </c>
      <c r="U284" s="442">
        <f t="shared" si="0"/>
        <v>240</v>
      </c>
      <c r="V284" s="443">
        <f t="shared" si="1"/>
        <v>40</v>
      </c>
      <c r="W284" s="388"/>
      <c r="X284" s="388"/>
    </row>
    <row r="285" spans="1:24" ht="12.75" x14ac:dyDescent="0.2">
      <c r="A285" s="429">
        <v>264</v>
      </c>
      <c r="B285" s="434" t="s">
        <v>314</v>
      </c>
      <c r="C285" s="430" t="s">
        <v>3492</v>
      </c>
      <c r="D285" s="435" t="s">
        <v>1029</v>
      </c>
      <c r="E285" s="292" t="s">
        <v>1389</v>
      </c>
      <c r="F285" s="434" t="s">
        <v>1508</v>
      </c>
      <c r="G285" s="434" t="s">
        <v>3437</v>
      </c>
      <c r="H285" s="434" t="s">
        <v>1268</v>
      </c>
      <c r="I285" s="436">
        <v>0.5</v>
      </c>
      <c r="J285" s="292" t="s">
        <v>1389</v>
      </c>
      <c r="K285" s="434" t="s">
        <v>3195</v>
      </c>
      <c r="L285" s="434" t="s">
        <v>1389</v>
      </c>
      <c r="M285" s="437">
        <v>16</v>
      </c>
      <c r="N285" s="438">
        <v>4080</v>
      </c>
      <c r="O285" s="439">
        <v>78</v>
      </c>
      <c r="P285" s="440">
        <v>70</v>
      </c>
      <c r="Q285" s="441">
        <v>61</v>
      </c>
      <c r="R285" s="439">
        <v>50</v>
      </c>
      <c r="S285" s="440">
        <v>61</v>
      </c>
      <c r="T285" s="441">
        <v>100</v>
      </c>
      <c r="U285" s="442">
        <f t="shared" si="0"/>
        <v>420</v>
      </c>
      <c r="V285" s="443">
        <f t="shared" si="1"/>
        <v>70</v>
      </c>
      <c r="W285" s="388"/>
      <c r="X285" s="388"/>
    </row>
    <row r="286" spans="1:24" ht="12.75" x14ac:dyDescent="0.2">
      <c r="A286" s="429">
        <v>265</v>
      </c>
      <c r="B286" s="434" t="s">
        <v>315</v>
      </c>
      <c r="C286" s="430" t="s">
        <v>3493</v>
      </c>
      <c r="D286" s="435" t="s">
        <v>1017</v>
      </c>
      <c r="E286" s="292" t="s">
        <v>1389</v>
      </c>
      <c r="F286" s="434" t="s">
        <v>1544</v>
      </c>
      <c r="G286" s="292" t="s">
        <v>1389</v>
      </c>
      <c r="H286" s="434" t="s">
        <v>1217</v>
      </c>
      <c r="I286" s="436">
        <v>0.5</v>
      </c>
      <c r="J286" s="292" t="s">
        <v>1389</v>
      </c>
      <c r="K286" s="434" t="s">
        <v>1017</v>
      </c>
      <c r="L286" s="434" t="s">
        <v>1389</v>
      </c>
      <c r="M286" s="437">
        <v>16</v>
      </c>
      <c r="N286" s="438">
        <v>4080</v>
      </c>
      <c r="O286" s="439">
        <v>45</v>
      </c>
      <c r="P286" s="440">
        <v>45</v>
      </c>
      <c r="Q286" s="441">
        <v>35</v>
      </c>
      <c r="R286" s="439">
        <v>20</v>
      </c>
      <c r="S286" s="440">
        <v>30</v>
      </c>
      <c r="T286" s="441">
        <v>20</v>
      </c>
      <c r="U286" s="442">
        <f t="shared" si="0"/>
        <v>195</v>
      </c>
      <c r="V286" s="443">
        <f t="shared" si="1"/>
        <v>32.5</v>
      </c>
      <c r="W286" s="388"/>
      <c r="X286" s="388"/>
    </row>
    <row r="287" spans="1:24" ht="12.75" x14ac:dyDescent="0.2">
      <c r="A287" s="429">
        <v>266</v>
      </c>
      <c r="B287" s="434" t="s">
        <v>316</v>
      </c>
      <c r="C287" s="430" t="s">
        <v>3494</v>
      </c>
      <c r="D287" s="435" t="s">
        <v>1017</v>
      </c>
      <c r="E287" s="292" t="s">
        <v>1389</v>
      </c>
      <c r="F287" s="434" t="s">
        <v>1077</v>
      </c>
      <c r="G287" s="292" t="s">
        <v>1389</v>
      </c>
      <c r="H287" s="292" t="s">
        <v>1389</v>
      </c>
      <c r="I287" s="436">
        <v>0.5</v>
      </c>
      <c r="J287" s="292" t="s">
        <v>1389</v>
      </c>
      <c r="K287" s="434" t="s">
        <v>1017</v>
      </c>
      <c r="L287" s="434" t="s">
        <v>1389</v>
      </c>
      <c r="M287" s="437">
        <v>16</v>
      </c>
      <c r="N287" s="438">
        <v>4080</v>
      </c>
      <c r="O287" s="439">
        <v>50</v>
      </c>
      <c r="P287" s="440">
        <v>35</v>
      </c>
      <c r="Q287" s="441">
        <v>55</v>
      </c>
      <c r="R287" s="439">
        <v>25</v>
      </c>
      <c r="S287" s="440">
        <v>25</v>
      </c>
      <c r="T287" s="441">
        <v>15</v>
      </c>
      <c r="U287" s="442">
        <f t="shared" si="0"/>
        <v>205</v>
      </c>
      <c r="V287" s="443">
        <f t="shared" si="1"/>
        <v>34.166666666666664</v>
      </c>
      <c r="W287" s="388"/>
      <c r="X287" s="388"/>
    </row>
    <row r="288" spans="1:24" ht="12.75" x14ac:dyDescent="0.2">
      <c r="A288" s="429">
        <v>267</v>
      </c>
      <c r="B288" s="434" t="s">
        <v>317</v>
      </c>
      <c r="C288" s="430" t="s">
        <v>3495</v>
      </c>
      <c r="D288" s="435" t="s">
        <v>1017</v>
      </c>
      <c r="E288" s="435" t="s">
        <v>1024</v>
      </c>
      <c r="F288" s="434" t="s">
        <v>1193</v>
      </c>
      <c r="G288" s="292" t="s">
        <v>1389</v>
      </c>
      <c r="H288" s="434" t="s">
        <v>1165</v>
      </c>
      <c r="I288" s="436">
        <v>0.5</v>
      </c>
      <c r="J288" s="292" t="s">
        <v>1389</v>
      </c>
      <c r="K288" s="434" t="s">
        <v>1017</v>
      </c>
      <c r="L288" s="434" t="s">
        <v>1389</v>
      </c>
      <c r="M288" s="437">
        <v>16</v>
      </c>
      <c r="N288" s="438">
        <v>4080</v>
      </c>
      <c r="O288" s="439">
        <v>60</v>
      </c>
      <c r="P288" s="440">
        <v>70</v>
      </c>
      <c r="Q288" s="441">
        <v>50</v>
      </c>
      <c r="R288" s="439">
        <v>100</v>
      </c>
      <c r="S288" s="440">
        <v>50</v>
      </c>
      <c r="T288" s="441">
        <v>65</v>
      </c>
      <c r="U288" s="442">
        <f t="shared" si="0"/>
        <v>395</v>
      </c>
      <c r="V288" s="443">
        <f t="shared" si="1"/>
        <v>65.833333333333329</v>
      </c>
      <c r="W288" s="388"/>
      <c r="X288" s="388"/>
    </row>
    <row r="289" spans="1:24" ht="12.75" x14ac:dyDescent="0.2">
      <c r="A289" s="429">
        <v>268</v>
      </c>
      <c r="B289" s="434" t="s">
        <v>318</v>
      </c>
      <c r="C289" s="430" t="s">
        <v>3496</v>
      </c>
      <c r="D289" s="435" t="s">
        <v>1017</v>
      </c>
      <c r="E289" s="292" t="s">
        <v>1389</v>
      </c>
      <c r="F289" s="434" t="s">
        <v>1077</v>
      </c>
      <c r="G289" s="292" t="s">
        <v>1389</v>
      </c>
      <c r="H289" s="292" t="s">
        <v>1389</v>
      </c>
      <c r="I289" s="436">
        <v>0.5</v>
      </c>
      <c r="J289" s="292" t="s">
        <v>1389</v>
      </c>
      <c r="K289" s="434" t="s">
        <v>1017</v>
      </c>
      <c r="L289" s="434" t="s">
        <v>1389</v>
      </c>
      <c r="M289" s="437">
        <v>16</v>
      </c>
      <c r="N289" s="438">
        <v>4080</v>
      </c>
      <c r="O289" s="439">
        <v>50</v>
      </c>
      <c r="P289" s="440">
        <v>35</v>
      </c>
      <c r="Q289" s="441">
        <v>55</v>
      </c>
      <c r="R289" s="439">
        <v>25</v>
      </c>
      <c r="S289" s="440">
        <v>25</v>
      </c>
      <c r="T289" s="441">
        <v>15</v>
      </c>
      <c r="U289" s="442">
        <f t="shared" si="0"/>
        <v>205</v>
      </c>
      <c r="V289" s="443">
        <f t="shared" si="1"/>
        <v>34.166666666666664</v>
      </c>
      <c r="W289" s="388"/>
      <c r="X289" s="388"/>
    </row>
    <row r="290" spans="1:24" ht="12.75" x14ac:dyDescent="0.2">
      <c r="A290" s="429">
        <v>269</v>
      </c>
      <c r="B290" s="434" t="s">
        <v>319</v>
      </c>
      <c r="C290" s="430" t="s">
        <v>3497</v>
      </c>
      <c r="D290" s="435" t="s">
        <v>1017</v>
      </c>
      <c r="E290" s="435" t="s">
        <v>1030</v>
      </c>
      <c r="F290" s="434" t="s">
        <v>1544</v>
      </c>
      <c r="G290" s="292" t="s">
        <v>1389</v>
      </c>
      <c r="H290" s="434" t="s">
        <v>1399</v>
      </c>
      <c r="I290" s="436">
        <v>0.5</v>
      </c>
      <c r="J290" s="292" t="s">
        <v>1389</v>
      </c>
      <c r="K290" s="434" t="s">
        <v>1017</v>
      </c>
      <c r="L290" s="434" t="s">
        <v>1389</v>
      </c>
      <c r="M290" s="437">
        <v>16</v>
      </c>
      <c r="N290" s="438">
        <v>4080</v>
      </c>
      <c r="O290" s="439">
        <v>60</v>
      </c>
      <c r="P290" s="440">
        <v>50</v>
      </c>
      <c r="Q290" s="441">
        <v>70</v>
      </c>
      <c r="R290" s="439">
        <v>50</v>
      </c>
      <c r="S290" s="440">
        <v>90</v>
      </c>
      <c r="T290" s="441">
        <v>65</v>
      </c>
      <c r="U290" s="442">
        <f t="shared" si="0"/>
        <v>385</v>
      </c>
      <c r="V290" s="443">
        <f t="shared" si="1"/>
        <v>64.166666666666671</v>
      </c>
      <c r="W290" s="388"/>
      <c r="X290" s="388"/>
    </row>
    <row r="291" spans="1:24" ht="12.75" x14ac:dyDescent="0.2">
      <c r="A291" s="429">
        <v>270</v>
      </c>
      <c r="B291" s="434" t="s">
        <v>320</v>
      </c>
      <c r="C291" s="430" t="s">
        <v>3498</v>
      </c>
      <c r="D291" s="435" t="s">
        <v>1033</v>
      </c>
      <c r="E291" s="435" t="s">
        <v>1026</v>
      </c>
      <c r="F291" s="434" t="s">
        <v>1231</v>
      </c>
      <c r="G291" s="434" t="s">
        <v>1252</v>
      </c>
      <c r="H291" s="434" t="s">
        <v>1247</v>
      </c>
      <c r="I291" s="436">
        <v>0.5</v>
      </c>
      <c r="J291" s="292" t="s">
        <v>1389</v>
      </c>
      <c r="K291" s="434" t="s">
        <v>3181</v>
      </c>
      <c r="L291" s="434" t="s">
        <v>1026</v>
      </c>
      <c r="M291" s="437">
        <v>16</v>
      </c>
      <c r="N291" s="438">
        <v>4080</v>
      </c>
      <c r="O291" s="439">
        <v>40</v>
      </c>
      <c r="P291" s="440">
        <v>30</v>
      </c>
      <c r="Q291" s="441">
        <v>30</v>
      </c>
      <c r="R291" s="439">
        <v>40</v>
      </c>
      <c r="S291" s="440">
        <v>50</v>
      </c>
      <c r="T291" s="441">
        <v>30</v>
      </c>
      <c r="U291" s="442">
        <f t="shared" si="0"/>
        <v>220</v>
      </c>
      <c r="V291" s="443">
        <f t="shared" si="1"/>
        <v>36.666666666666664</v>
      </c>
      <c r="W291" s="388"/>
      <c r="X291" s="388"/>
    </row>
    <row r="292" spans="1:24" ht="12.75" x14ac:dyDescent="0.2">
      <c r="A292" s="429">
        <v>271</v>
      </c>
      <c r="B292" s="434" t="s">
        <v>321</v>
      </c>
      <c r="C292" s="430" t="s">
        <v>3499</v>
      </c>
      <c r="D292" s="435" t="s">
        <v>1033</v>
      </c>
      <c r="E292" s="435" t="s">
        <v>1026</v>
      </c>
      <c r="F292" s="434" t="s">
        <v>1231</v>
      </c>
      <c r="G292" s="434" t="s">
        <v>1252</v>
      </c>
      <c r="H292" s="434" t="s">
        <v>1247</v>
      </c>
      <c r="I292" s="436">
        <v>0.5</v>
      </c>
      <c r="J292" s="292" t="s">
        <v>1389</v>
      </c>
      <c r="K292" s="434" t="s">
        <v>3181</v>
      </c>
      <c r="L292" s="434" t="s">
        <v>1026</v>
      </c>
      <c r="M292" s="437">
        <v>16</v>
      </c>
      <c r="N292" s="438">
        <v>4080</v>
      </c>
      <c r="O292" s="439">
        <v>60</v>
      </c>
      <c r="P292" s="440">
        <v>50</v>
      </c>
      <c r="Q292" s="441">
        <v>50</v>
      </c>
      <c r="R292" s="439">
        <v>60</v>
      </c>
      <c r="S292" s="440">
        <v>70</v>
      </c>
      <c r="T292" s="441">
        <v>50</v>
      </c>
      <c r="U292" s="442">
        <f t="shared" si="0"/>
        <v>340</v>
      </c>
      <c r="V292" s="443">
        <f t="shared" si="1"/>
        <v>56.666666666666664</v>
      </c>
      <c r="W292" s="388"/>
      <c r="X292" s="388"/>
    </row>
    <row r="293" spans="1:24" ht="12.75" x14ac:dyDescent="0.2">
      <c r="A293" s="429">
        <v>272</v>
      </c>
      <c r="B293" s="434" t="s">
        <v>322</v>
      </c>
      <c r="C293" s="430" t="s">
        <v>3500</v>
      </c>
      <c r="D293" s="435" t="s">
        <v>1033</v>
      </c>
      <c r="E293" s="435" t="s">
        <v>1026</v>
      </c>
      <c r="F293" s="434" t="s">
        <v>1231</v>
      </c>
      <c r="G293" s="434" t="s">
        <v>1252</v>
      </c>
      <c r="H293" s="434" t="s">
        <v>1247</v>
      </c>
      <c r="I293" s="436">
        <v>0.5</v>
      </c>
      <c r="J293" s="292" t="s">
        <v>1389</v>
      </c>
      <c r="K293" s="434" t="s">
        <v>3181</v>
      </c>
      <c r="L293" s="434" t="s">
        <v>1026</v>
      </c>
      <c r="M293" s="437">
        <v>16</v>
      </c>
      <c r="N293" s="438">
        <v>4080</v>
      </c>
      <c r="O293" s="439">
        <v>80</v>
      </c>
      <c r="P293" s="440">
        <v>70</v>
      </c>
      <c r="Q293" s="441">
        <v>70</v>
      </c>
      <c r="R293" s="439">
        <v>90</v>
      </c>
      <c r="S293" s="440">
        <v>100</v>
      </c>
      <c r="T293" s="441">
        <v>70</v>
      </c>
      <c r="U293" s="442">
        <f t="shared" si="0"/>
        <v>480</v>
      </c>
      <c r="V293" s="443">
        <f t="shared" si="1"/>
        <v>80</v>
      </c>
      <c r="W293" s="388"/>
      <c r="X293" s="388"/>
    </row>
    <row r="294" spans="1:24" ht="12.75" x14ac:dyDescent="0.2">
      <c r="A294" s="429">
        <v>273</v>
      </c>
      <c r="B294" s="434" t="s">
        <v>323</v>
      </c>
      <c r="C294" s="430" t="s">
        <v>3501</v>
      </c>
      <c r="D294" s="435" t="s">
        <v>1026</v>
      </c>
      <c r="E294" s="292" t="s">
        <v>1389</v>
      </c>
      <c r="F294" s="434" t="s">
        <v>1218</v>
      </c>
      <c r="G294" s="434" t="s">
        <v>1222</v>
      </c>
      <c r="H294" s="434" t="s">
        <v>1173</v>
      </c>
      <c r="I294" s="436">
        <v>0.5</v>
      </c>
      <c r="J294" s="292" t="s">
        <v>1389</v>
      </c>
      <c r="K294" s="434" t="s">
        <v>3195</v>
      </c>
      <c r="L294" s="434" t="s">
        <v>1026</v>
      </c>
      <c r="M294" s="437">
        <v>16</v>
      </c>
      <c r="N294" s="438">
        <v>4080</v>
      </c>
      <c r="O294" s="439">
        <v>40</v>
      </c>
      <c r="P294" s="440">
        <v>40</v>
      </c>
      <c r="Q294" s="441">
        <v>50</v>
      </c>
      <c r="R294" s="439">
        <v>30</v>
      </c>
      <c r="S294" s="440">
        <v>30</v>
      </c>
      <c r="T294" s="441">
        <v>30</v>
      </c>
      <c r="U294" s="442">
        <f t="shared" si="0"/>
        <v>220</v>
      </c>
      <c r="V294" s="443">
        <f t="shared" si="1"/>
        <v>36.666666666666664</v>
      </c>
      <c r="W294" s="388"/>
      <c r="X294" s="388"/>
    </row>
    <row r="295" spans="1:24" ht="12.75" x14ac:dyDescent="0.2">
      <c r="A295" s="429">
        <v>274</v>
      </c>
      <c r="B295" s="434" t="s">
        <v>324</v>
      </c>
      <c r="C295" s="430" t="s">
        <v>3502</v>
      </c>
      <c r="D295" s="435" t="s">
        <v>1026</v>
      </c>
      <c r="E295" s="435" t="s">
        <v>1018</v>
      </c>
      <c r="F295" s="434" t="s">
        <v>1218</v>
      </c>
      <c r="G295" s="434" t="s">
        <v>1222</v>
      </c>
      <c r="H295" s="434" t="s">
        <v>1173</v>
      </c>
      <c r="I295" s="436">
        <v>0.5</v>
      </c>
      <c r="J295" s="292" t="s">
        <v>1389</v>
      </c>
      <c r="K295" s="434" t="s">
        <v>3195</v>
      </c>
      <c r="L295" s="434" t="s">
        <v>1026</v>
      </c>
      <c r="M295" s="437">
        <v>16</v>
      </c>
      <c r="N295" s="438">
        <v>4080</v>
      </c>
      <c r="O295" s="439">
        <v>70</v>
      </c>
      <c r="P295" s="440">
        <v>70</v>
      </c>
      <c r="Q295" s="441">
        <v>40</v>
      </c>
      <c r="R295" s="439">
        <v>60</v>
      </c>
      <c r="S295" s="440">
        <v>40</v>
      </c>
      <c r="T295" s="441">
        <v>60</v>
      </c>
      <c r="U295" s="442">
        <f t="shared" si="0"/>
        <v>340</v>
      </c>
      <c r="V295" s="443">
        <f t="shared" si="1"/>
        <v>56.666666666666664</v>
      </c>
      <c r="W295" s="388"/>
      <c r="X295" s="388"/>
    </row>
    <row r="296" spans="1:24" ht="12.75" x14ac:dyDescent="0.2">
      <c r="A296" s="429">
        <v>275</v>
      </c>
      <c r="B296" s="434" t="s">
        <v>325</v>
      </c>
      <c r="C296" s="430" t="s">
        <v>3503</v>
      </c>
      <c r="D296" s="435" t="s">
        <v>1026</v>
      </c>
      <c r="E296" s="435" t="s">
        <v>1018</v>
      </c>
      <c r="F296" s="434" t="s">
        <v>1218</v>
      </c>
      <c r="G296" s="434" t="s">
        <v>1222</v>
      </c>
      <c r="H296" s="434" t="s">
        <v>1173</v>
      </c>
      <c r="I296" s="436">
        <v>0.5</v>
      </c>
      <c r="J296" s="292" t="s">
        <v>1389</v>
      </c>
      <c r="K296" s="434" t="s">
        <v>3195</v>
      </c>
      <c r="L296" s="434" t="s">
        <v>1026</v>
      </c>
      <c r="M296" s="437">
        <v>16</v>
      </c>
      <c r="N296" s="438">
        <v>4080</v>
      </c>
      <c r="O296" s="439">
        <v>90</v>
      </c>
      <c r="P296" s="440">
        <v>100</v>
      </c>
      <c r="Q296" s="441">
        <v>60</v>
      </c>
      <c r="R296" s="439">
        <v>90</v>
      </c>
      <c r="S296" s="440">
        <v>60</v>
      </c>
      <c r="T296" s="441">
        <v>80</v>
      </c>
      <c r="U296" s="442">
        <f t="shared" si="0"/>
        <v>480</v>
      </c>
      <c r="V296" s="443">
        <f t="shared" si="1"/>
        <v>80</v>
      </c>
      <c r="W296" s="388"/>
      <c r="X296" s="388"/>
    </row>
    <row r="297" spans="1:24" ht="12.75" x14ac:dyDescent="0.2">
      <c r="A297" s="429">
        <v>276</v>
      </c>
      <c r="B297" s="434" t="s">
        <v>326</v>
      </c>
      <c r="C297" s="430" t="s">
        <v>3504</v>
      </c>
      <c r="D297" s="435" t="s">
        <v>1029</v>
      </c>
      <c r="E297" s="435" t="s">
        <v>1024</v>
      </c>
      <c r="F297" s="434" t="s">
        <v>1053</v>
      </c>
      <c r="G297" s="292" t="s">
        <v>1389</v>
      </c>
      <c r="H297" s="434" t="s">
        <v>1201</v>
      </c>
      <c r="I297" s="436">
        <v>0.5</v>
      </c>
      <c r="J297" s="292" t="s">
        <v>1389</v>
      </c>
      <c r="K297" s="434" t="s">
        <v>1024</v>
      </c>
      <c r="L297" s="434" t="s">
        <v>1389</v>
      </c>
      <c r="M297" s="437">
        <v>16</v>
      </c>
      <c r="N297" s="438">
        <v>4080</v>
      </c>
      <c r="O297" s="439">
        <v>40</v>
      </c>
      <c r="P297" s="440">
        <v>55</v>
      </c>
      <c r="Q297" s="441">
        <v>30</v>
      </c>
      <c r="R297" s="439">
        <v>30</v>
      </c>
      <c r="S297" s="440">
        <v>30</v>
      </c>
      <c r="T297" s="441">
        <v>85</v>
      </c>
      <c r="U297" s="442">
        <f t="shared" si="0"/>
        <v>270</v>
      </c>
      <c r="V297" s="443">
        <f t="shared" si="1"/>
        <v>45</v>
      </c>
      <c r="W297" s="388"/>
      <c r="X297" s="388"/>
    </row>
    <row r="298" spans="1:24" ht="12.75" x14ac:dyDescent="0.2">
      <c r="A298" s="429">
        <v>277</v>
      </c>
      <c r="B298" s="434" t="s">
        <v>327</v>
      </c>
      <c r="C298" s="430" t="s">
        <v>3505</v>
      </c>
      <c r="D298" s="435" t="s">
        <v>1029</v>
      </c>
      <c r="E298" s="435" t="s">
        <v>1024</v>
      </c>
      <c r="F298" s="434" t="s">
        <v>1053</v>
      </c>
      <c r="G298" s="292" t="s">
        <v>1389</v>
      </c>
      <c r="H298" s="434" t="s">
        <v>1201</v>
      </c>
      <c r="I298" s="436">
        <v>0.5</v>
      </c>
      <c r="J298" s="292" t="s">
        <v>1389</v>
      </c>
      <c r="K298" s="434" t="s">
        <v>1024</v>
      </c>
      <c r="L298" s="434" t="s">
        <v>1389</v>
      </c>
      <c r="M298" s="437">
        <v>16</v>
      </c>
      <c r="N298" s="438">
        <v>4080</v>
      </c>
      <c r="O298" s="439">
        <v>60</v>
      </c>
      <c r="P298" s="440">
        <v>85</v>
      </c>
      <c r="Q298" s="441">
        <v>60</v>
      </c>
      <c r="R298" s="448">
        <v>75</v>
      </c>
      <c r="S298" s="440">
        <v>50</v>
      </c>
      <c r="T298" s="441">
        <v>125</v>
      </c>
      <c r="U298" s="442">
        <f t="shared" si="0"/>
        <v>455</v>
      </c>
      <c r="V298" s="443">
        <f t="shared" si="1"/>
        <v>75.833333333333329</v>
      </c>
      <c r="W298" s="388"/>
      <c r="X298" s="388"/>
    </row>
    <row r="299" spans="1:24" ht="12.75" x14ac:dyDescent="0.2">
      <c r="A299" s="429">
        <v>278</v>
      </c>
      <c r="B299" s="434" t="s">
        <v>328</v>
      </c>
      <c r="C299" s="430" t="s">
        <v>3506</v>
      </c>
      <c r="D299" s="435" t="s">
        <v>1033</v>
      </c>
      <c r="E299" s="435" t="s">
        <v>1024</v>
      </c>
      <c r="F299" s="434" t="s">
        <v>1242</v>
      </c>
      <c r="G299" s="292" t="s">
        <v>1389</v>
      </c>
      <c r="H299" s="434" t="s">
        <v>1252</v>
      </c>
      <c r="I299" s="436">
        <v>0.5</v>
      </c>
      <c r="J299" s="292" t="s">
        <v>1389</v>
      </c>
      <c r="K299" s="434" t="s">
        <v>3181</v>
      </c>
      <c r="L299" s="434" t="s">
        <v>1024</v>
      </c>
      <c r="M299" s="437">
        <v>21</v>
      </c>
      <c r="N299" s="438">
        <v>5355</v>
      </c>
      <c r="O299" s="439">
        <v>40</v>
      </c>
      <c r="P299" s="440">
        <v>30</v>
      </c>
      <c r="Q299" s="441">
        <v>30</v>
      </c>
      <c r="R299" s="439">
        <v>55</v>
      </c>
      <c r="S299" s="440">
        <v>30</v>
      </c>
      <c r="T299" s="441">
        <v>85</v>
      </c>
      <c r="U299" s="442">
        <f t="shared" si="0"/>
        <v>270</v>
      </c>
      <c r="V299" s="443">
        <f t="shared" si="1"/>
        <v>45</v>
      </c>
      <c r="W299" s="388"/>
      <c r="X299" s="388"/>
    </row>
    <row r="300" spans="1:24" ht="12.75" x14ac:dyDescent="0.2">
      <c r="A300" s="429">
        <v>279</v>
      </c>
      <c r="B300" s="434" t="s">
        <v>329</v>
      </c>
      <c r="C300" s="430" t="s">
        <v>3507</v>
      </c>
      <c r="D300" s="435" t="s">
        <v>1033</v>
      </c>
      <c r="E300" s="435" t="s">
        <v>1024</v>
      </c>
      <c r="F300" s="434" t="s">
        <v>1242</v>
      </c>
      <c r="G300" s="292" t="s">
        <v>1389</v>
      </c>
      <c r="H300" s="434" t="s">
        <v>1252</v>
      </c>
      <c r="I300" s="436">
        <v>0.5</v>
      </c>
      <c r="J300" s="292" t="s">
        <v>1389</v>
      </c>
      <c r="K300" s="434" t="s">
        <v>3181</v>
      </c>
      <c r="L300" s="434" t="s">
        <v>1024</v>
      </c>
      <c r="M300" s="437">
        <v>21</v>
      </c>
      <c r="N300" s="438">
        <v>5355</v>
      </c>
      <c r="O300" s="439">
        <v>60</v>
      </c>
      <c r="P300" s="440">
        <v>50</v>
      </c>
      <c r="Q300" s="441">
        <v>100</v>
      </c>
      <c r="R300" s="448">
        <v>95</v>
      </c>
      <c r="S300" s="440">
        <v>70</v>
      </c>
      <c r="T300" s="441">
        <v>65</v>
      </c>
      <c r="U300" s="442">
        <f t="shared" si="0"/>
        <v>440</v>
      </c>
      <c r="V300" s="443">
        <f t="shared" si="1"/>
        <v>73.333333333333329</v>
      </c>
      <c r="W300" s="388"/>
      <c r="X300" s="388"/>
    </row>
    <row r="301" spans="1:24" ht="12.75" x14ac:dyDescent="0.2">
      <c r="A301" s="429">
        <v>280</v>
      </c>
      <c r="B301" s="434" t="s">
        <v>330</v>
      </c>
      <c r="C301" s="430" t="s">
        <v>3508</v>
      </c>
      <c r="D301" s="435" t="s">
        <v>933</v>
      </c>
      <c r="E301" s="435" t="s">
        <v>1021</v>
      </c>
      <c r="F301" s="434" t="s">
        <v>945</v>
      </c>
      <c r="G301" s="434" t="s">
        <v>1147</v>
      </c>
      <c r="H301" s="434" t="s">
        <v>1143</v>
      </c>
      <c r="I301" s="436">
        <v>0.5</v>
      </c>
      <c r="J301" s="292" t="s">
        <v>1389</v>
      </c>
      <c r="K301" s="434" t="s">
        <v>3292</v>
      </c>
      <c r="L301" s="434" t="s">
        <v>1389</v>
      </c>
      <c r="M301" s="437">
        <v>21</v>
      </c>
      <c r="N301" s="438">
        <v>5355</v>
      </c>
      <c r="O301" s="439">
        <v>28</v>
      </c>
      <c r="P301" s="440">
        <v>25</v>
      </c>
      <c r="Q301" s="441">
        <v>25</v>
      </c>
      <c r="R301" s="439">
        <v>45</v>
      </c>
      <c r="S301" s="440">
        <v>35</v>
      </c>
      <c r="T301" s="441">
        <v>40</v>
      </c>
      <c r="U301" s="442">
        <f t="shared" si="0"/>
        <v>198</v>
      </c>
      <c r="V301" s="443">
        <f t="shared" si="1"/>
        <v>33</v>
      </c>
      <c r="W301" s="388"/>
      <c r="X301" s="388"/>
    </row>
    <row r="302" spans="1:24" ht="12.75" x14ac:dyDescent="0.2">
      <c r="A302" s="429">
        <v>281</v>
      </c>
      <c r="B302" s="434" t="s">
        <v>331</v>
      </c>
      <c r="C302" s="430" t="s">
        <v>3509</v>
      </c>
      <c r="D302" s="435" t="s">
        <v>933</v>
      </c>
      <c r="E302" s="435" t="s">
        <v>1021</v>
      </c>
      <c r="F302" s="434" t="s">
        <v>945</v>
      </c>
      <c r="G302" s="434" t="s">
        <v>1147</v>
      </c>
      <c r="H302" s="434" t="s">
        <v>1143</v>
      </c>
      <c r="I302" s="436">
        <v>0.5</v>
      </c>
      <c r="J302" s="292" t="s">
        <v>1389</v>
      </c>
      <c r="K302" s="434" t="s">
        <v>3292</v>
      </c>
      <c r="L302" s="434" t="s">
        <v>1389</v>
      </c>
      <c r="M302" s="437">
        <v>21</v>
      </c>
      <c r="N302" s="438">
        <v>5355</v>
      </c>
      <c r="O302" s="439">
        <v>38</v>
      </c>
      <c r="P302" s="440">
        <v>35</v>
      </c>
      <c r="Q302" s="441">
        <v>35</v>
      </c>
      <c r="R302" s="439">
        <v>65</v>
      </c>
      <c r="S302" s="440">
        <v>55</v>
      </c>
      <c r="T302" s="441">
        <v>50</v>
      </c>
      <c r="U302" s="442">
        <f t="shared" si="0"/>
        <v>278</v>
      </c>
      <c r="V302" s="443">
        <f t="shared" si="1"/>
        <v>46.333333333333336</v>
      </c>
      <c r="W302" s="388"/>
      <c r="X302" s="388"/>
    </row>
    <row r="303" spans="1:24" ht="12.75" x14ac:dyDescent="0.2">
      <c r="A303" s="429">
        <v>282</v>
      </c>
      <c r="B303" s="434" t="s">
        <v>332</v>
      </c>
      <c r="C303" s="430" t="s">
        <v>3510</v>
      </c>
      <c r="D303" s="435" t="s">
        <v>933</v>
      </c>
      <c r="E303" s="435" t="s">
        <v>1021</v>
      </c>
      <c r="F303" s="434" t="s">
        <v>945</v>
      </c>
      <c r="G303" s="434" t="s">
        <v>1147</v>
      </c>
      <c r="H303" s="434" t="s">
        <v>1143</v>
      </c>
      <c r="I303" s="436">
        <v>0.5</v>
      </c>
      <c r="J303" s="292" t="s">
        <v>1389</v>
      </c>
      <c r="K303" s="434" t="s">
        <v>3292</v>
      </c>
      <c r="L303" s="434" t="s">
        <v>1389</v>
      </c>
      <c r="M303" s="437">
        <v>21</v>
      </c>
      <c r="N303" s="438">
        <v>5355</v>
      </c>
      <c r="O303" s="439">
        <v>68</v>
      </c>
      <c r="P303" s="440">
        <v>65</v>
      </c>
      <c r="Q303" s="441">
        <v>65</v>
      </c>
      <c r="R303" s="439">
        <v>125</v>
      </c>
      <c r="S303" s="440">
        <v>115</v>
      </c>
      <c r="T303" s="441">
        <v>80</v>
      </c>
      <c r="U303" s="442">
        <f t="shared" si="0"/>
        <v>518</v>
      </c>
      <c r="V303" s="443">
        <f t="shared" si="1"/>
        <v>86.333333333333329</v>
      </c>
      <c r="W303" s="388"/>
      <c r="X303" s="388"/>
    </row>
    <row r="304" spans="1:24" ht="12.75" x14ac:dyDescent="0.2">
      <c r="A304" s="429">
        <v>283</v>
      </c>
      <c r="B304" s="434" t="s">
        <v>333</v>
      </c>
      <c r="C304" s="430" t="s">
        <v>3511</v>
      </c>
      <c r="D304" s="435" t="s">
        <v>1017</v>
      </c>
      <c r="E304" s="435" t="s">
        <v>1033</v>
      </c>
      <c r="F304" s="434" t="s">
        <v>1231</v>
      </c>
      <c r="G304" s="292" t="s">
        <v>1389</v>
      </c>
      <c r="H304" s="434" t="s">
        <v>1252</v>
      </c>
      <c r="I304" s="436">
        <v>0.5</v>
      </c>
      <c r="J304" s="292" t="s">
        <v>1389</v>
      </c>
      <c r="K304" s="434" t="s">
        <v>3181</v>
      </c>
      <c r="L304" s="434" t="s">
        <v>1017</v>
      </c>
      <c r="M304" s="437">
        <v>16</v>
      </c>
      <c r="N304" s="438">
        <v>4080</v>
      </c>
      <c r="O304" s="439">
        <v>40</v>
      </c>
      <c r="P304" s="440">
        <v>30</v>
      </c>
      <c r="Q304" s="441">
        <v>32</v>
      </c>
      <c r="R304" s="439">
        <v>50</v>
      </c>
      <c r="S304" s="440">
        <v>52</v>
      </c>
      <c r="T304" s="441">
        <v>65</v>
      </c>
      <c r="U304" s="442">
        <f t="shared" si="0"/>
        <v>269</v>
      </c>
      <c r="V304" s="443">
        <f t="shared" si="1"/>
        <v>44.833333333333336</v>
      </c>
      <c r="W304" s="388"/>
      <c r="X304" s="388"/>
    </row>
    <row r="305" spans="1:24" ht="12.75" x14ac:dyDescent="0.2">
      <c r="A305" s="429">
        <v>284</v>
      </c>
      <c r="B305" s="434" t="s">
        <v>334</v>
      </c>
      <c r="C305" s="430" t="s">
        <v>3512</v>
      </c>
      <c r="D305" s="435" t="s">
        <v>1017</v>
      </c>
      <c r="E305" s="435" t="s">
        <v>1024</v>
      </c>
      <c r="F305" s="434" t="s">
        <v>1271</v>
      </c>
      <c r="G305" s="292" t="s">
        <v>1389</v>
      </c>
      <c r="H305" s="434" t="s">
        <v>1168</v>
      </c>
      <c r="I305" s="436">
        <v>0.5</v>
      </c>
      <c r="J305" s="292" t="s">
        <v>1389</v>
      </c>
      <c r="K305" s="434" t="s">
        <v>3181</v>
      </c>
      <c r="L305" s="434" t="s">
        <v>1017</v>
      </c>
      <c r="M305" s="437">
        <v>16</v>
      </c>
      <c r="N305" s="438">
        <v>4080</v>
      </c>
      <c r="O305" s="439">
        <v>70</v>
      </c>
      <c r="P305" s="440">
        <v>60</v>
      </c>
      <c r="Q305" s="441">
        <v>62</v>
      </c>
      <c r="R305" s="448">
        <v>100</v>
      </c>
      <c r="S305" s="440">
        <v>82</v>
      </c>
      <c r="T305" s="441">
        <v>60</v>
      </c>
      <c r="U305" s="442">
        <f t="shared" si="0"/>
        <v>434</v>
      </c>
      <c r="V305" s="443">
        <f t="shared" si="1"/>
        <v>72.333333333333329</v>
      </c>
      <c r="W305" s="388"/>
      <c r="X305" s="388"/>
    </row>
    <row r="306" spans="1:24" ht="12.75" x14ac:dyDescent="0.2">
      <c r="A306" s="429">
        <v>285</v>
      </c>
      <c r="B306" s="434" t="s">
        <v>335</v>
      </c>
      <c r="C306" s="430" t="s">
        <v>3513</v>
      </c>
      <c r="D306" s="435" t="s">
        <v>1026</v>
      </c>
      <c r="E306" s="292" t="s">
        <v>1389</v>
      </c>
      <c r="F306" s="434" t="s">
        <v>1273</v>
      </c>
      <c r="G306" s="434" t="s">
        <v>3514</v>
      </c>
      <c r="H306" s="434" t="s">
        <v>1268</v>
      </c>
      <c r="I306" s="436">
        <v>0.5</v>
      </c>
      <c r="J306" s="292" t="s">
        <v>1389</v>
      </c>
      <c r="K306" s="434" t="s">
        <v>1021</v>
      </c>
      <c r="L306" s="434" t="s">
        <v>1026</v>
      </c>
      <c r="M306" s="437">
        <v>16</v>
      </c>
      <c r="N306" s="438">
        <v>4080</v>
      </c>
      <c r="O306" s="439">
        <v>60</v>
      </c>
      <c r="P306" s="440">
        <v>40</v>
      </c>
      <c r="Q306" s="441">
        <v>60</v>
      </c>
      <c r="R306" s="439">
        <v>40</v>
      </c>
      <c r="S306" s="440">
        <v>60</v>
      </c>
      <c r="T306" s="441">
        <v>35</v>
      </c>
      <c r="U306" s="442">
        <f t="shared" si="0"/>
        <v>295</v>
      </c>
      <c r="V306" s="443">
        <f t="shared" si="1"/>
        <v>49.166666666666664</v>
      </c>
      <c r="W306" s="388"/>
      <c r="X306" s="388"/>
    </row>
    <row r="307" spans="1:24" ht="12.75" x14ac:dyDescent="0.2">
      <c r="A307" s="429">
        <v>286</v>
      </c>
      <c r="B307" s="434" t="s">
        <v>336</v>
      </c>
      <c r="C307" s="430" t="s">
        <v>3515</v>
      </c>
      <c r="D307" s="435" t="s">
        <v>1026</v>
      </c>
      <c r="E307" s="435" t="s">
        <v>1022</v>
      </c>
      <c r="F307" s="434" t="s">
        <v>1273</v>
      </c>
      <c r="G307" s="434" t="s">
        <v>3514</v>
      </c>
      <c r="H307" s="434" t="s">
        <v>1200</v>
      </c>
      <c r="I307" s="436">
        <v>0.5</v>
      </c>
      <c r="J307" s="292" t="s">
        <v>1389</v>
      </c>
      <c r="K307" s="434" t="s">
        <v>1021</v>
      </c>
      <c r="L307" s="434" t="s">
        <v>1026</v>
      </c>
      <c r="M307" s="437">
        <v>16</v>
      </c>
      <c r="N307" s="438">
        <v>4080</v>
      </c>
      <c r="O307" s="439">
        <v>60</v>
      </c>
      <c r="P307" s="440">
        <v>130</v>
      </c>
      <c r="Q307" s="441">
        <v>80</v>
      </c>
      <c r="R307" s="439">
        <v>60</v>
      </c>
      <c r="S307" s="440">
        <v>60</v>
      </c>
      <c r="T307" s="441">
        <v>70</v>
      </c>
      <c r="U307" s="442">
        <f t="shared" si="0"/>
        <v>460</v>
      </c>
      <c r="V307" s="443">
        <f t="shared" si="1"/>
        <v>76.666666666666671</v>
      </c>
      <c r="W307" s="388"/>
      <c r="X307" s="388"/>
    </row>
    <row r="308" spans="1:24" ht="12.75" x14ac:dyDescent="0.2">
      <c r="A308" s="429">
        <v>287</v>
      </c>
      <c r="B308" s="434" t="s">
        <v>337</v>
      </c>
      <c r="C308" s="430" t="s">
        <v>3516</v>
      </c>
      <c r="D308" s="435" t="s">
        <v>1029</v>
      </c>
      <c r="E308" s="292" t="s">
        <v>1389</v>
      </c>
      <c r="F308" s="434" t="s">
        <v>1260</v>
      </c>
      <c r="G308" s="292" t="s">
        <v>1389</v>
      </c>
      <c r="H308" s="292" t="s">
        <v>1389</v>
      </c>
      <c r="I308" s="436">
        <v>0.5</v>
      </c>
      <c r="J308" s="292" t="s">
        <v>1389</v>
      </c>
      <c r="K308" s="434" t="s">
        <v>3195</v>
      </c>
      <c r="L308" s="434" t="s">
        <v>1389</v>
      </c>
      <c r="M308" s="437">
        <v>16</v>
      </c>
      <c r="N308" s="438">
        <v>4080</v>
      </c>
      <c r="O308" s="439">
        <v>60</v>
      </c>
      <c r="P308" s="440">
        <v>60</v>
      </c>
      <c r="Q308" s="441">
        <v>60</v>
      </c>
      <c r="R308" s="439">
        <v>35</v>
      </c>
      <c r="S308" s="440">
        <v>35</v>
      </c>
      <c r="T308" s="441">
        <v>30</v>
      </c>
      <c r="U308" s="442">
        <f t="shared" si="0"/>
        <v>280</v>
      </c>
      <c r="V308" s="443">
        <f t="shared" si="1"/>
        <v>46.666666666666664</v>
      </c>
      <c r="W308" s="388"/>
      <c r="X308" s="388"/>
    </row>
    <row r="309" spans="1:24" ht="12.75" x14ac:dyDescent="0.2">
      <c r="A309" s="429">
        <v>288</v>
      </c>
      <c r="B309" s="434" t="s">
        <v>338</v>
      </c>
      <c r="C309" s="430" t="s">
        <v>3517</v>
      </c>
      <c r="D309" s="435" t="s">
        <v>1029</v>
      </c>
      <c r="E309" s="292" t="s">
        <v>1389</v>
      </c>
      <c r="F309" s="434" t="s">
        <v>988</v>
      </c>
      <c r="G309" s="292" t="s">
        <v>1389</v>
      </c>
      <c r="H309" s="292" t="s">
        <v>1389</v>
      </c>
      <c r="I309" s="436">
        <v>0.5</v>
      </c>
      <c r="J309" s="292" t="s">
        <v>1389</v>
      </c>
      <c r="K309" s="434" t="s">
        <v>3195</v>
      </c>
      <c r="L309" s="434" t="s">
        <v>1389</v>
      </c>
      <c r="M309" s="437">
        <v>16</v>
      </c>
      <c r="N309" s="438">
        <v>4080</v>
      </c>
      <c r="O309" s="439">
        <v>80</v>
      </c>
      <c r="P309" s="440">
        <v>80</v>
      </c>
      <c r="Q309" s="441">
        <v>80</v>
      </c>
      <c r="R309" s="439">
        <v>55</v>
      </c>
      <c r="S309" s="440">
        <v>55</v>
      </c>
      <c r="T309" s="441">
        <v>90</v>
      </c>
      <c r="U309" s="442">
        <f t="shared" si="0"/>
        <v>440</v>
      </c>
      <c r="V309" s="443">
        <f t="shared" si="1"/>
        <v>73.333333333333329</v>
      </c>
      <c r="W309" s="388"/>
      <c r="X309" s="388"/>
    </row>
    <row r="310" spans="1:24" ht="12.75" x14ac:dyDescent="0.2">
      <c r="A310" s="429">
        <v>289</v>
      </c>
      <c r="B310" s="434" t="s">
        <v>339</v>
      </c>
      <c r="C310" s="430" t="s">
        <v>3518</v>
      </c>
      <c r="D310" s="435" t="s">
        <v>1029</v>
      </c>
      <c r="E310" s="292" t="s">
        <v>1389</v>
      </c>
      <c r="F310" s="434" t="s">
        <v>1260</v>
      </c>
      <c r="G310" s="292" t="s">
        <v>1389</v>
      </c>
      <c r="H310" s="292" t="s">
        <v>1389</v>
      </c>
      <c r="I310" s="436">
        <v>0.5</v>
      </c>
      <c r="J310" s="292" t="s">
        <v>1389</v>
      </c>
      <c r="K310" s="434" t="s">
        <v>3195</v>
      </c>
      <c r="L310" s="434" t="s">
        <v>1389</v>
      </c>
      <c r="M310" s="437">
        <v>16</v>
      </c>
      <c r="N310" s="438">
        <v>4080</v>
      </c>
      <c r="O310" s="439">
        <v>150</v>
      </c>
      <c r="P310" s="440">
        <v>160</v>
      </c>
      <c r="Q310" s="441">
        <v>100</v>
      </c>
      <c r="R310" s="439">
        <v>95</v>
      </c>
      <c r="S310" s="440">
        <v>65</v>
      </c>
      <c r="T310" s="441">
        <v>100</v>
      </c>
      <c r="U310" s="442">
        <f t="shared" si="0"/>
        <v>670</v>
      </c>
      <c r="V310" s="443">
        <f t="shared" si="1"/>
        <v>111.66666666666667</v>
      </c>
      <c r="W310" s="388"/>
      <c r="X310" s="388"/>
    </row>
    <row r="311" spans="1:24" ht="12.75" x14ac:dyDescent="0.2">
      <c r="A311" s="429">
        <v>290</v>
      </c>
      <c r="B311" s="434" t="s">
        <v>340</v>
      </c>
      <c r="C311" s="430" t="s">
        <v>3519</v>
      </c>
      <c r="D311" s="435" t="s">
        <v>1017</v>
      </c>
      <c r="E311" s="435" t="s">
        <v>1027</v>
      </c>
      <c r="F311" s="434" t="s">
        <v>1399</v>
      </c>
      <c r="G311" s="292" t="s">
        <v>1389</v>
      </c>
      <c r="H311" s="434" t="s">
        <v>1217</v>
      </c>
      <c r="I311" s="436">
        <v>0.5</v>
      </c>
      <c r="J311" s="292" t="s">
        <v>1389</v>
      </c>
      <c r="K311" s="434" t="s">
        <v>1017</v>
      </c>
      <c r="L311" s="434" t="s">
        <v>1389</v>
      </c>
      <c r="M311" s="437">
        <v>16</v>
      </c>
      <c r="N311" s="438">
        <v>4080</v>
      </c>
      <c r="O311" s="439">
        <v>31</v>
      </c>
      <c r="P311" s="440">
        <v>45</v>
      </c>
      <c r="Q311" s="441">
        <v>90</v>
      </c>
      <c r="R311" s="439">
        <v>30</v>
      </c>
      <c r="S311" s="440">
        <v>30</v>
      </c>
      <c r="T311" s="441">
        <v>40</v>
      </c>
      <c r="U311" s="442">
        <f t="shared" si="0"/>
        <v>266</v>
      </c>
      <c r="V311" s="443">
        <f t="shared" si="1"/>
        <v>44.333333333333336</v>
      </c>
      <c r="W311" s="388"/>
      <c r="X311" s="388"/>
    </row>
    <row r="312" spans="1:24" ht="12.75" x14ac:dyDescent="0.2">
      <c r="A312" s="429">
        <v>291</v>
      </c>
      <c r="B312" s="434" t="s">
        <v>341</v>
      </c>
      <c r="C312" s="430" t="s">
        <v>3520</v>
      </c>
      <c r="D312" s="435" t="s">
        <v>1017</v>
      </c>
      <c r="E312" s="435" t="s">
        <v>1024</v>
      </c>
      <c r="F312" s="434" t="s">
        <v>953</v>
      </c>
      <c r="G312" s="292" t="s">
        <v>1389</v>
      </c>
      <c r="H312" s="434" t="s">
        <v>1180</v>
      </c>
      <c r="I312" s="436">
        <v>0.5</v>
      </c>
      <c r="J312" s="292" t="s">
        <v>1389</v>
      </c>
      <c r="K312" s="434" t="s">
        <v>1017</v>
      </c>
      <c r="L312" s="434" t="s">
        <v>1389</v>
      </c>
      <c r="M312" s="437">
        <v>16</v>
      </c>
      <c r="N312" s="438">
        <v>4080</v>
      </c>
      <c r="O312" s="439">
        <v>61</v>
      </c>
      <c r="P312" s="440">
        <v>90</v>
      </c>
      <c r="Q312" s="441">
        <v>45</v>
      </c>
      <c r="R312" s="439">
        <v>50</v>
      </c>
      <c r="S312" s="440">
        <v>50</v>
      </c>
      <c r="T312" s="441">
        <v>160</v>
      </c>
      <c r="U312" s="442">
        <f t="shared" si="0"/>
        <v>456</v>
      </c>
      <c r="V312" s="443">
        <f t="shared" si="1"/>
        <v>76</v>
      </c>
      <c r="W312" s="388"/>
      <c r="X312" s="388"/>
    </row>
    <row r="313" spans="1:24" ht="12.75" x14ac:dyDescent="0.2">
      <c r="A313" s="429">
        <v>292</v>
      </c>
      <c r="B313" s="434" t="s">
        <v>342</v>
      </c>
      <c r="C313" s="430" t="s">
        <v>3521</v>
      </c>
      <c r="D313" s="435" t="s">
        <v>1017</v>
      </c>
      <c r="E313" s="435" t="s">
        <v>1025</v>
      </c>
      <c r="F313" s="434" t="s">
        <v>1602</v>
      </c>
      <c r="G313" s="292" t="s">
        <v>1389</v>
      </c>
      <c r="H313" s="434" t="s">
        <v>1602</v>
      </c>
      <c r="I313" s="292" t="s">
        <v>1389</v>
      </c>
      <c r="J313" s="292" t="s">
        <v>1389</v>
      </c>
      <c r="K313" s="434" t="s">
        <v>3273</v>
      </c>
      <c r="L313" s="434" t="s">
        <v>1389</v>
      </c>
      <c r="M313" s="437">
        <v>16</v>
      </c>
      <c r="N313" s="438">
        <v>4080</v>
      </c>
      <c r="O313" s="439">
        <v>1</v>
      </c>
      <c r="P313" s="440">
        <v>90</v>
      </c>
      <c r="Q313" s="441">
        <v>45</v>
      </c>
      <c r="R313" s="439">
        <v>30</v>
      </c>
      <c r="S313" s="440">
        <v>30</v>
      </c>
      <c r="T313" s="441">
        <v>40</v>
      </c>
      <c r="U313" s="442">
        <f t="shared" si="0"/>
        <v>236</v>
      </c>
      <c r="V313" s="443">
        <f t="shared" si="1"/>
        <v>39.333333333333336</v>
      </c>
      <c r="W313" s="452"/>
      <c r="X313" s="452"/>
    </row>
    <row r="314" spans="1:24" ht="12.75" x14ac:dyDescent="0.2">
      <c r="A314" s="429">
        <v>293</v>
      </c>
      <c r="B314" s="434" t="s">
        <v>343</v>
      </c>
      <c r="C314" s="430" t="s">
        <v>3522</v>
      </c>
      <c r="D314" s="435" t="s">
        <v>1029</v>
      </c>
      <c r="E314" s="292" t="s">
        <v>1389</v>
      </c>
      <c r="F314" s="434" t="s">
        <v>1234</v>
      </c>
      <c r="G314" s="292" t="s">
        <v>1389</v>
      </c>
      <c r="H314" s="434" t="s">
        <v>1169</v>
      </c>
      <c r="I314" s="436">
        <v>0.5</v>
      </c>
      <c r="J314" s="292" t="s">
        <v>1389</v>
      </c>
      <c r="K314" s="434" t="s">
        <v>3174</v>
      </c>
      <c r="L314" s="434" t="s">
        <v>3195</v>
      </c>
      <c r="M314" s="437">
        <v>21</v>
      </c>
      <c r="N314" s="438">
        <v>5355</v>
      </c>
      <c r="O314" s="439">
        <v>64</v>
      </c>
      <c r="P314" s="440">
        <v>51</v>
      </c>
      <c r="Q314" s="441">
        <v>23</v>
      </c>
      <c r="R314" s="439">
        <v>51</v>
      </c>
      <c r="S314" s="440">
        <v>23</v>
      </c>
      <c r="T314" s="441">
        <v>28</v>
      </c>
      <c r="U314" s="442">
        <f t="shared" si="0"/>
        <v>240</v>
      </c>
      <c r="V314" s="443">
        <f t="shared" si="1"/>
        <v>40</v>
      </c>
      <c r="W314" s="388"/>
      <c r="X314" s="388"/>
    </row>
    <row r="315" spans="1:24" ht="12.75" x14ac:dyDescent="0.2">
      <c r="A315" s="429">
        <v>294</v>
      </c>
      <c r="B315" s="434" t="s">
        <v>344</v>
      </c>
      <c r="C315" s="430" t="s">
        <v>3523</v>
      </c>
      <c r="D315" s="435" t="s">
        <v>1029</v>
      </c>
      <c r="E315" s="292" t="s">
        <v>1389</v>
      </c>
      <c r="F315" s="434" t="s">
        <v>1234</v>
      </c>
      <c r="G315" s="292" t="s">
        <v>1389</v>
      </c>
      <c r="H315" s="434" t="s">
        <v>1201</v>
      </c>
      <c r="I315" s="436">
        <v>0.5</v>
      </c>
      <c r="J315" s="292" t="s">
        <v>1389</v>
      </c>
      <c r="K315" s="434" t="s">
        <v>3174</v>
      </c>
      <c r="L315" s="434" t="s">
        <v>3195</v>
      </c>
      <c r="M315" s="437">
        <v>21</v>
      </c>
      <c r="N315" s="438">
        <v>5355</v>
      </c>
      <c r="O315" s="439">
        <v>84</v>
      </c>
      <c r="P315" s="440">
        <v>71</v>
      </c>
      <c r="Q315" s="441">
        <v>43</v>
      </c>
      <c r="R315" s="439">
        <v>71</v>
      </c>
      <c r="S315" s="440">
        <v>43</v>
      </c>
      <c r="T315" s="441">
        <v>48</v>
      </c>
      <c r="U315" s="442">
        <f t="shared" si="0"/>
        <v>360</v>
      </c>
      <c r="V315" s="443">
        <f t="shared" si="1"/>
        <v>60</v>
      </c>
      <c r="W315" s="388"/>
      <c r="X315" s="388"/>
    </row>
    <row r="316" spans="1:24" ht="12.75" x14ac:dyDescent="0.2">
      <c r="A316" s="429">
        <v>295</v>
      </c>
      <c r="B316" s="434" t="s">
        <v>345</v>
      </c>
      <c r="C316" s="430" t="s">
        <v>3524</v>
      </c>
      <c r="D316" s="435" t="s">
        <v>1029</v>
      </c>
      <c r="E316" s="292" t="s">
        <v>1389</v>
      </c>
      <c r="F316" s="434" t="s">
        <v>1234</v>
      </c>
      <c r="G316" s="292" t="s">
        <v>1389</v>
      </c>
      <c r="H316" s="434" t="s">
        <v>1201</v>
      </c>
      <c r="I316" s="436">
        <v>0.5</v>
      </c>
      <c r="J316" s="292" t="s">
        <v>1389</v>
      </c>
      <c r="K316" s="434" t="s">
        <v>3174</v>
      </c>
      <c r="L316" s="434" t="s">
        <v>3195</v>
      </c>
      <c r="M316" s="437">
        <v>21</v>
      </c>
      <c r="N316" s="438">
        <v>5355</v>
      </c>
      <c r="O316" s="439">
        <v>104</v>
      </c>
      <c r="P316" s="440">
        <v>91</v>
      </c>
      <c r="Q316" s="441">
        <v>63</v>
      </c>
      <c r="R316" s="439">
        <v>91</v>
      </c>
      <c r="S316" s="440">
        <v>73</v>
      </c>
      <c r="T316" s="441">
        <v>68</v>
      </c>
      <c r="U316" s="442">
        <f t="shared" si="0"/>
        <v>490</v>
      </c>
      <c r="V316" s="443">
        <f t="shared" si="1"/>
        <v>81.666666666666671</v>
      </c>
      <c r="W316" s="388"/>
      <c r="X316" s="388"/>
    </row>
    <row r="317" spans="1:24" ht="12.75" x14ac:dyDescent="0.2">
      <c r="A317" s="429">
        <v>296</v>
      </c>
      <c r="B317" s="434" t="s">
        <v>346</v>
      </c>
      <c r="C317" s="430" t="s">
        <v>3525</v>
      </c>
      <c r="D317" s="435" t="s">
        <v>1022</v>
      </c>
      <c r="E317" s="292" t="s">
        <v>1389</v>
      </c>
      <c r="F317" s="434" t="s">
        <v>904</v>
      </c>
      <c r="G317" s="434" t="s">
        <v>1053</v>
      </c>
      <c r="H317" s="434" t="s">
        <v>1195</v>
      </c>
      <c r="I317" s="292" t="s">
        <v>1389</v>
      </c>
      <c r="J317" s="436">
        <v>0.25</v>
      </c>
      <c r="K317" s="434" t="s">
        <v>3258</v>
      </c>
      <c r="L317" s="434" t="s">
        <v>1389</v>
      </c>
      <c r="M317" s="437">
        <v>21</v>
      </c>
      <c r="N317" s="438">
        <v>5355</v>
      </c>
      <c r="O317" s="439">
        <v>72</v>
      </c>
      <c r="P317" s="440">
        <v>60</v>
      </c>
      <c r="Q317" s="441">
        <v>30</v>
      </c>
      <c r="R317" s="439">
        <v>20</v>
      </c>
      <c r="S317" s="440">
        <v>30</v>
      </c>
      <c r="T317" s="441">
        <v>25</v>
      </c>
      <c r="U317" s="442">
        <f t="shared" si="0"/>
        <v>237</v>
      </c>
      <c r="V317" s="443">
        <f t="shared" si="1"/>
        <v>39.5</v>
      </c>
      <c r="W317" s="388"/>
      <c r="X317" s="388"/>
    </row>
    <row r="318" spans="1:24" ht="12.75" x14ac:dyDescent="0.2">
      <c r="A318" s="429">
        <v>297</v>
      </c>
      <c r="B318" s="434" t="s">
        <v>347</v>
      </c>
      <c r="C318" s="430" t="s">
        <v>3526</v>
      </c>
      <c r="D318" s="435" t="s">
        <v>1022</v>
      </c>
      <c r="E318" s="292" t="s">
        <v>1389</v>
      </c>
      <c r="F318" s="434" t="s">
        <v>904</v>
      </c>
      <c r="G318" s="434" t="s">
        <v>1053</v>
      </c>
      <c r="H318" s="434" t="s">
        <v>1195</v>
      </c>
      <c r="I318" s="292" t="s">
        <v>1389</v>
      </c>
      <c r="J318" s="436">
        <v>0.25</v>
      </c>
      <c r="K318" s="434" t="s">
        <v>3258</v>
      </c>
      <c r="L318" s="434" t="s">
        <v>1389</v>
      </c>
      <c r="M318" s="437">
        <v>21</v>
      </c>
      <c r="N318" s="438">
        <v>5355</v>
      </c>
      <c r="O318" s="439">
        <v>144</v>
      </c>
      <c r="P318" s="440">
        <v>120</v>
      </c>
      <c r="Q318" s="441">
        <v>60</v>
      </c>
      <c r="R318" s="439">
        <v>40</v>
      </c>
      <c r="S318" s="440">
        <v>60</v>
      </c>
      <c r="T318" s="441">
        <v>50</v>
      </c>
      <c r="U318" s="442">
        <f t="shared" si="0"/>
        <v>474</v>
      </c>
      <c r="V318" s="443">
        <f t="shared" si="1"/>
        <v>79</v>
      </c>
      <c r="W318" s="388"/>
      <c r="X318" s="388"/>
    </row>
    <row r="319" spans="1:24" ht="12.75" x14ac:dyDescent="0.2">
      <c r="A319" s="429">
        <v>298</v>
      </c>
      <c r="B319" s="434" t="s">
        <v>348</v>
      </c>
      <c r="C319" s="430" t="s">
        <v>3527</v>
      </c>
      <c r="D319" s="435" t="s">
        <v>1029</v>
      </c>
      <c r="E319" s="435" t="s">
        <v>1021</v>
      </c>
      <c r="F319" s="434" t="s">
        <v>904</v>
      </c>
      <c r="G319" s="434" t="s">
        <v>1228</v>
      </c>
      <c r="H319" s="434" t="s">
        <v>1190</v>
      </c>
      <c r="I319" s="292" t="s">
        <v>1389</v>
      </c>
      <c r="J319" s="436">
        <v>0.75</v>
      </c>
      <c r="K319" s="434" t="s">
        <v>3213</v>
      </c>
      <c r="L319" s="434" t="s">
        <v>1389</v>
      </c>
      <c r="M319" s="437">
        <v>11</v>
      </c>
      <c r="N319" s="438">
        <v>2805</v>
      </c>
      <c r="O319" s="439">
        <v>50</v>
      </c>
      <c r="P319" s="440">
        <v>20</v>
      </c>
      <c r="Q319" s="441">
        <v>40</v>
      </c>
      <c r="R319" s="439">
        <v>20</v>
      </c>
      <c r="S319" s="440">
        <v>40</v>
      </c>
      <c r="T319" s="441">
        <v>20</v>
      </c>
      <c r="U319" s="442">
        <f t="shared" si="0"/>
        <v>190</v>
      </c>
      <c r="V319" s="443">
        <f t="shared" si="1"/>
        <v>31.666666666666668</v>
      </c>
      <c r="W319" s="388"/>
      <c r="X319" s="388"/>
    </row>
    <row r="320" spans="1:24" ht="12.75" x14ac:dyDescent="0.2">
      <c r="A320" s="429">
        <v>299</v>
      </c>
      <c r="B320" s="434" t="s">
        <v>349</v>
      </c>
      <c r="C320" s="430" t="s">
        <v>3528</v>
      </c>
      <c r="D320" s="435" t="s">
        <v>1031</v>
      </c>
      <c r="E320" s="292" t="s">
        <v>1389</v>
      </c>
      <c r="F320" s="434" t="s">
        <v>1233</v>
      </c>
      <c r="G320" s="434" t="s">
        <v>1482</v>
      </c>
      <c r="H320" s="434" t="s">
        <v>1225</v>
      </c>
      <c r="I320" s="436">
        <v>0.5</v>
      </c>
      <c r="J320" s="292" t="s">
        <v>1389</v>
      </c>
      <c r="K320" s="434" t="s">
        <v>3273</v>
      </c>
      <c r="L320" s="434" t="s">
        <v>1389</v>
      </c>
      <c r="M320" s="437">
        <v>21</v>
      </c>
      <c r="N320" s="438">
        <v>5355</v>
      </c>
      <c r="O320" s="439">
        <v>30</v>
      </c>
      <c r="P320" s="440">
        <v>45</v>
      </c>
      <c r="Q320" s="441">
        <v>135</v>
      </c>
      <c r="R320" s="439">
        <v>45</v>
      </c>
      <c r="S320" s="440">
        <v>90</v>
      </c>
      <c r="T320" s="441">
        <v>30</v>
      </c>
      <c r="U320" s="442">
        <f t="shared" si="0"/>
        <v>375</v>
      </c>
      <c r="V320" s="443">
        <f t="shared" si="1"/>
        <v>62.5</v>
      </c>
      <c r="W320" s="388"/>
      <c r="X320" s="388"/>
    </row>
    <row r="321" spans="1:24" ht="12.75" x14ac:dyDescent="0.2">
      <c r="A321" s="429">
        <v>300</v>
      </c>
      <c r="B321" s="434" t="s">
        <v>350</v>
      </c>
      <c r="C321" s="430" t="s">
        <v>3529</v>
      </c>
      <c r="D321" s="435" t="s">
        <v>1029</v>
      </c>
      <c r="E321" s="292" t="s">
        <v>1389</v>
      </c>
      <c r="F321" s="434" t="s">
        <v>975</v>
      </c>
      <c r="G321" s="434" t="s">
        <v>3530</v>
      </c>
      <c r="H321" s="434" t="s">
        <v>1166</v>
      </c>
      <c r="I321" s="292" t="s">
        <v>1389</v>
      </c>
      <c r="J321" s="436">
        <v>0.75</v>
      </c>
      <c r="K321" s="434" t="s">
        <v>3195</v>
      </c>
      <c r="L321" s="434" t="s">
        <v>1021</v>
      </c>
      <c r="M321" s="437">
        <v>16</v>
      </c>
      <c r="N321" s="438">
        <v>4080</v>
      </c>
      <c r="O321" s="439">
        <v>50</v>
      </c>
      <c r="P321" s="440">
        <v>45</v>
      </c>
      <c r="Q321" s="441">
        <v>45</v>
      </c>
      <c r="R321" s="439">
        <v>35</v>
      </c>
      <c r="S321" s="440">
        <v>35</v>
      </c>
      <c r="T321" s="441">
        <v>50</v>
      </c>
      <c r="U321" s="442">
        <f t="shared" si="0"/>
        <v>260</v>
      </c>
      <c r="V321" s="443">
        <f t="shared" si="1"/>
        <v>43.333333333333336</v>
      </c>
      <c r="W321" s="388"/>
      <c r="X321" s="388"/>
    </row>
    <row r="322" spans="1:24" ht="12.75" x14ac:dyDescent="0.2">
      <c r="A322" s="429">
        <v>301</v>
      </c>
      <c r="B322" s="434" t="s">
        <v>351</v>
      </c>
      <c r="C322" s="430" t="s">
        <v>3531</v>
      </c>
      <c r="D322" s="435" t="s">
        <v>1029</v>
      </c>
      <c r="E322" s="292" t="s">
        <v>1389</v>
      </c>
      <c r="F322" s="434" t="s">
        <v>975</v>
      </c>
      <c r="G322" s="434" t="s">
        <v>3530</v>
      </c>
      <c r="H322" s="434" t="s">
        <v>1166</v>
      </c>
      <c r="I322" s="292" t="s">
        <v>1389</v>
      </c>
      <c r="J322" s="436">
        <v>0.75</v>
      </c>
      <c r="K322" s="434" t="s">
        <v>3195</v>
      </c>
      <c r="L322" s="434" t="s">
        <v>1021</v>
      </c>
      <c r="M322" s="437">
        <v>16</v>
      </c>
      <c r="N322" s="438">
        <v>4080</v>
      </c>
      <c r="O322" s="439">
        <v>70</v>
      </c>
      <c r="P322" s="440">
        <v>65</v>
      </c>
      <c r="Q322" s="441">
        <v>65</v>
      </c>
      <c r="R322" s="439">
        <v>55</v>
      </c>
      <c r="S322" s="440">
        <v>55</v>
      </c>
      <c r="T322" s="450">
        <v>90</v>
      </c>
      <c r="U322" s="442">
        <f t="shared" si="0"/>
        <v>400</v>
      </c>
      <c r="V322" s="443">
        <f t="shared" si="1"/>
        <v>66.666666666666671</v>
      </c>
      <c r="W322" s="388"/>
      <c r="X322" s="388"/>
    </row>
    <row r="323" spans="1:24" ht="12.75" x14ac:dyDescent="0.2">
      <c r="A323" s="429">
        <v>302</v>
      </c>
      <c r="B323" s="434" t="s">
        <v>352</v>
      </c>
      <c r="C323" s="430" t="s">
        <v>3532</v>
      </c>
      <c r="D323" s="435" t="s">
        <v>1018</v>
      </c>
      <c r="E323" s="435" t="s">
        <v>1025</v>
      </c>
      <c r="F323" s="434" t="s">
        <v>1242</v>
      </c>
      <c r="G323" s="434" t="s">
        <v>3533</v>
      </c>
      <c r="H323" s="434" t="s">
        <v>1170</v>
      </c>
      <c r="I323" s="436">
        <v>0.5</v>
      </c>
      <c r="J323" s="292" t="s">
        <v>1389</v>
      </c>
      <c r="K323" s="434" t="s">
        <v>3258</v>
      </c>
      <c r="L323" s="434" t="s">
        <v>1389</v>
      </c>
      <c r="M323" s="437">
        <v>26</v>
      </c>
      <c r="N323" s="438">
        <v>6630</v>
      </c>
      <c r="O323" s="439">
        <v>50</v>
      </c>
      <c r="P323" s="440">
        <v>75</v>
      </c>
      <c r="Q323" s="441">
        <v>75</v>
      </c>
      <c r="R323" s="439">
        <v>65</v>
      </c>
      <c r="S323" s="440">
        <v>65</v>
      </c>
      <c r="T323" s="441">
        <v>50</v>
      </c>
      <c r="U323" s="442">
        <f t="shared" si="0"/>
        <v>380</v>
      </c>
      <c r="V323" s="443">
        <f t="shared" si="1"/>
        <v>63.333333333333336</v>
      </c>
      <c r="W323" s="388"/>
      <c r="X323" s="388"/>
    </row>
    <row r="324" spans="1:24" ht="12.75" x14ac:dyDescent="0.2">
      <c r="A324" s="429">
        <v>303</v>
      </c>
      <c r="B324" s="434" t="s">
        <v>353</v>
      </c>
      <c r="C324" s="430" t="s">
        <v>3534</v>
      </c>
      <c r="D324" s="435" t="s">
        <v>1032</v>
      </c>
      <c r="E324" s="435" t="s">
        <v>1021</v>
      </c>
      <c r="F324" s="434" t="s">
        <v>1452</v>
      </c>
      <c r="G324" s="434" t="s">
        <v>1271</v>
      </c>
      <c r="H324" s="434" t="s">
        <v>1195</v>
      </c>
      <c r="I324" s="436">
        <v>0.5</v>
      </c>
      <c r="J324" s="292" t="s">
        <v>1389</v>
      </c>
      <c r="K324" s="434" t="s">
        <v>3195</v>
      </c>
      <c r="L324" s="434" t="s">
        <v>1021</v>
      </c>
      <c r="M324" s="437">
        <v>21</v>
      </c>
      <c r="N324" s="438">
        <v>5355</v>
      </c>
      <c r="O324" s="439">
        <v>50</v>
      </c>
      <c r="P324" s="440">
        <v>85</v>
      </c>
      <c r="Q324" s="441">
        <v>85</v>
      </c>
      <c r="R324" s="439">
        <v>55</v>
      </c>
      <c r="S324" s="440">
        <v>55</v>
      </c>
      <c r="T324" s="441">
        <v>50</v>
      </c>
      <c r="U324" s="442">
        <f t="shared" si="0"/>
        <v>380</v>
      </c>
      <c r="V324" s="443">
        <f t="shared" si="1"/>
        <v>63.333333333333336</v>
      </c>
      <c r="W324" s="388"/>
      <c r="X324" s="388"/>
    </row>
    <row r="325" spans="1:24" ht="12.75" x14ac:dyDescent="0.2">
      <c r="A325" s="429">
        <v>304</v>
      </c>
      <c r="B325" s="434" t="s">
        <v>354</v>
      </c>
      <c r="C325" s="430" t="s">
        <v>3535</v>
      </c>
      <c r="D325" s="435" t="s">
        <v>1032</v>
      </c>
      <c r="E325" s="435" t="s">
        <v>1031</v>
      </c>
      <c r="F325" s="434" t="s">
        <v>1233</v>
      </c>
      <c r="G325" s="434" t="s">
        <v>28</v>
      </c>
      <c r="H325" s="434" t="s">
        <v>1250</v>
      </c>
      <c r="I325" s="436">
        <v>0.5</v>
      </c>
      <c r="J325" s="292" t="s">
        <v>1389</v>
      </c>
      <c r="K325" s="434" t="s">
        <v>3174</v>
      </c>
      <c r="L325" s="434" t="s">
        <v>1389</v>
      </c>
      <c r="M325" s="437">
        <v>36</v>
      </c>
      <c r="N325" s="438">
        <v>9180</v>
      </c>
      <c r="O325" s="439">
        <v>50</v>
      </c>
      <c r="P325" s="440">
        <v>70</v>
      </c>
      <c r="Q325" s="441">
        <v>100</v>
      </c>
      <c r="R325" s="439">
        <v>40</v>
      </c>
      <c r="S325" s="440">
        <v>40</v>
      </c>
      <c r="T325" s="441">
        <v>30</v>
      </c>
      <c r="U325" s="442">
        <f t="shared" si="0"/>
        <v>330</v>
      </c>
      <c r="V325" s="443">
        <f t="shared" si="1"/>
        <v>55</v>
      </c>
      <c r="W325" s="388"/>
      <c r="X325" s="388"/>
    </row>
    <row r="326" spans="1:24" ht="12.75" x14ac:dyDescent="0.2">
      <c r="A326" s="429">
        <v>305</v>
      </c>
      <c r="B326" s="434" t="s">
        <v>355</v>
      </c>
      <c r="C326" s="430" t="s">
        <v>3536</v>
      </c>
      <c r="D326" s="435" t="s">
        <v>1032</v>
      </c>
      <c r="E326" s="435" t="s">
        <v>1031</v>
      </c>
      <c r="F326" s="434" t="s">
        <v>1233</v>
      </c>
      <c r="G326" s="434" t="s">
        <v>28</v>
      </c>
      <c r="H326" s="434" t="s">
        <v>1250</v>
      </c>
      <c r="I326" s="436">
        <v>0.5</v>
      </c>
      <c r="J326" s="292" t="s">
        <v>1389</v>
      </c>
      <c r="K326" s="434" t="s">
        <v>3174</v>
      </c>
      <c r="L326" s="434" t="s">
        <v>1389</v>
      </c>
      <c r="M326" s="437">
        <v>36</v>
      </c>
      <c r="N326" s="438">
        <v>9180</v>
      </c>
      <c r="O326" s="439">
        <v>60</v>
      </c>
      <c r="P326" s="440">
        <v>90</v>
      </c>
      <c r="Q326" s="441">
        <v>140</v>
      </c>
      <c r="R326" s="439">
        <v>50</v>
      </c>
      <c r="S326" s="440">
        <v>50</v>
      </c>
      <c r="T326" s="441">
        <v>40</v>
      </c>
      <c r="U326" s="442">
        <f t="shared" si="0"/>
        <v>430</v>
      </c>
      <c r="V326" s="443">
        <f t="shared" si="1"/>
        <v>71.666666666666671</v>
      </c>
      <c r="W326" s="388"/>
      <c r="X326" s="388"/>
    </row>
    <row r="327" spans="1:24" ht="12.75" x14ac:dyDescent="0.2">
      <c r="A327" s="429">
        <v>306</v>
      </c>
      <c r="B327" s="434" t="s">
        <v>356</v>
      </c>
      <c r="C327" s="430" t="s">
        <v>3537</v>
      </c>
      <c r="D327" s="435" t="s">
        <v>1032</v>
      </c>
      <c r="E327" s="435" t="s">
        <v>1031</v>
      </c>
      <c r="F327" s="434" t="s">
        <v>1233</v>
      </c>
      <c r="G327" s="434" t="s">
        <v>28</v>
      </c>
      <c r="H327" s="434" t="s">
        <v>1250</v>
      </c>
      <c r="I327" s="436">
        <v>0.5</v>
      </c>
      <c r="J327" s="292" t="s">
        <v>1389</v>
      </c>
      <c r="K327" s="434" t="s">
        <v>3174</v>
      </c>
      <c r="L327" s="434" t="s">
        <v>1389</v>
      </c>
      <c r="M327" s="437">
        <v>36</v>
      </c>
      <c r="N327" s="438">
        <v>9180</v>
      </c>
      <c r="O327" s="439">
        <v>70</v>
      </c>
      <c r="P327" s="440">
        <v>110</v>
      </c>
      <c r="Q327" s="441">
        <v>180</v>
      </c>
      <c r="R327" s="439">
        <v>60</v>
      </c>
      <c r="S327" s="440">
        <v>60</v>
      </c>
      <c r="T327" s="441">
        <v>50</v>
      </c>
      <c r="U327" s="442">
        <f t="shared" si="0"/>
        <v>530</v>
      </c>
      <c r="V327" s="443">
        <f t="shared" si="1"/>
        <v>88.333333333333329</v>
      </c>
      <c r="W327" s="388"/>
      <c r="X327" s="388"/>
    </row>
    <row r="328" spans="1:24" ht="12.75" x14ac:dyDescent="0.2">
      <c r="A328" s="429">
        <v>307</v>
      </c>
      <c r="B328" s="434" t="s">
        <v>357</v>
      </c>
      <c r="C328" s="430" t="s">
        <v>3538</v>
      </c>
      <c r="D328" s="435" t="s">
        <v>1022</v>
      </c>
      <c r="E328" s="435" t="s">
        <v>933</v>
      </c>
      <c r="F328" s="434" t="s">
        <v>1521</v>
      </c>
      <c r="G328" s="292" t="s">
        <v>1389</v>
      </c>
      <c r="H328" s="434" t="s">
        <v>1143</v>
      </c>
      <c r="I328" s="436">
        <v>0.5</v>
      </c>
      <c r="J328" s="292" t="s">
        <v>1389</v>
      </c>
      <c r="K328" s="434" t="s">
        <v>3258</v>
      </c>
      <c r="L328" s="434" t="s">
        <v>1389</v>
      </c>
      <c r="M328" s="437">
        <v>21</v>
      </c>
      <c r="N328" s="438">
        <v>5355</v>
      </c>
      <c r="O328" s="439">
        <v>30</v>
      </c>
      <c r="P328" s="440">
        <v>40</v>
      </c>
      <c r="Q328" s="441">
        <v>55</v>
      </c>
      <c r="R328" s="439">
        <v>40</v>
      </c>
      <c r="S328" s="440">
        <v>55</v>
      </c>
      <c r="T328" s="441">
        <v>60</v>
      </c>
      <c r="U328" s="442">
        <f t="shared" si="0"/>
        <v>280</v>
      </c>
      <c r="V328" s="443">
        <f t="shared" si="1"/>
        <v>46.666666666666664</v>
      </c>
      <c r="W328" s="388"/>
      <c r="X328" s="388"/>
    </row>
    <row r="329" spans="1:24" ht="12.75" x14ac:dyDescent="0.2">
      <c r="A329" s="429">
        <v>308</v>
      </c>
      <c r="B329" s="434" t="s">
        <v>358</v>
      </c>
      <c r="C329" s="430" t="s">
        <v>3539</v>
      </c>
      <c r="D329" s="435" t="s">
        <v>1022</v>
      </c>
      <c r="E329" s="435" t="s">
        <v>933</v>
      </c>
      <c r="F329" s="434" t="s">
        <v>1521</v>
      </c>
      <c r="G329" s="292" t="s">
        <v>1389</v>
      </c>
      <c r="H329" s="434" t="s">
        <v>1143</v>
      </c>
      <c r="I329" s="436">
        <v>0.5</v>
      </c>
      <c r="J329" s="292" t="s">
        <v>1389</v>
      </c>
      <c r="K329" s="434" t="s">
        <v>3258</v>
      </c>
      <c r="L329" s="434" t="s">
        <v>1389</v>
      </c>
      <c r="M329" s="437">
        <v>21</v>
      </c>
      <c r="N329" s="438">
        <v>5355</v>
      </c>
      <c r="O329" s="439">
        <v>60</v>
      </c>
      <c r="P329" s="440">
        <v>60</v>
      </c>
      <c r="Q329" s="441">
        <v>75</v>
      </c>
      <c r="R329" s="439">
        <v>60</v>
      </c>
      <c r="S329" s="440">
        <v>75</v>
      </c>
      <c r="T329" s="441">
        <v>80</v>
      </c>
      <c r="U329" s="442">
        <f t="shared" si="0"/>
        <v>410</v>
      </c>
      <c r="V329" s="443">
        <f t="shared" si="1"/>
        <v>68.333333333333329</v>
      </c>
      <c r="W329" s="388"/>
      <c r="X329" s="388"/>
    </row>
    <row r="330" spans="1:24" ht="12.75" x14ac:dyDescent="0.2">
      <c r="A330" s="429">
        <v>309</v>
      </c>
      <c r="B330" s="434" t="s">
        <v>359</v>
      </c>
      <c r="C330" s="430" t="s">
        <v>3540</v>
      </c>
      <c r="D330" s="435" t="s">
        <v>1020</v>
      </c>
      <c r="E330" s="292" t="s">
        <v>1389</v>
      </c>
      <c r="F330" s="434" t="s">
        <v>1562</v>
      </c>
      <c r="G330" s="434" t="s">
        <v>958</v>
      </c>
      <c r="H330" s="434" t="s">
        <v>1187</v>
      </c>
      <c r="I330" s="436">
        <v>0.5</v>
      </c>
      <c r="J330" s="292" t="s">
        <v>1389</v>
      </c>
      <c r="K330" s="434" t="s">
        <v>3195</v>
      </c>
      <c r="L330" s="434" t="s">
        <v>1389</v>
      </c>
      <c r="M330" s="437">
        <v>21</v>
      </c>
      <c r="N330" s="438">
        <v>5355</v>
      </c>
      <c r="O330" s="439">
        <v>40</v>
      </c>
      <c r="P330" s="440">
        <v>45</v>
      </c>
      <c r="Q330" s="441">
        <v>40</v>
      </c>
      <c r="R330" s="439">
        <v>65</v>
      </c>
      <c r="S330" s="440">
        <v>40</v>
      </c>
      <c r="T330" s="441">
        <v>65</v>
      </c>
      <c r="U330" s="442">
        <f t="shared" si="0"/>
        <v>295</v>
      </c>
      <c r="V330" s="443">
        <f t="shared" si="1"/>
        <v>49.166666666666664</v>
      </c>
      <c r="W330" s="388"/>
      <c r="X330" s="388"/>
    </row>
    <row r="331" spans="1:24" ht="12.75" x14ac:dyDescent="0.2">
      <c r="A331" s="429">
        <v>310</v>
      </c>
      <c r="B331" s="434" t="s">
        <v>360</v>
      </c>
      <c r="C331" s="430" t="s">
        <v>3541</v>
      </c>
      <c r="D331" s="435" t="s">
        <v>1020</v>
      </c>
      <c r="E331" s="292" t="s">
        <v>1389</v>
      </c>
      <c r="F331" s="434" t="s">
        <v>1562</v>
      </c>
      <c r="G331" s="434" t="s">
        <v>958</v>
      </c>
      <c r="H331" s="434" t="s">
        <v>1187</v>
      </c>
      <c r="I331" s="436">
        <v>0.5</v>
      </c>
      <c r="J331" s="292" t="s">
        <v>1389</v>
      </c>
      <c r="K331" s="434" t="s">
        <v>3195</v>
      </c>
      <c r="L331" s="434" t="s">
        <v>1389</v>
      </c>
      <c r="M331" s="437">
        <v>21</v>
      </c>
      <c r="N331" s="438">
        <v>5355</v>
      </c>
      <c r="O331" s="439">
        <v>70</v>
      </c>
      <c r="P331" s="440">
        <v>75</v>
      </c>
      <c r="Q331" s="441">
        <v>60</v>
      </c>
      <c r="R331" s="439">
        <v>105</v>
      </c>
      <c r="S331" s="440">
        <v>60</v>
      </c>
      <c r="T331" s="441">
        <v>105</v>
      </c>
      <c r="U331" s="442">
        <f t="shared" si="0"/>
        <v>475</v>
      </c>
      <c r="V331" s="443">
        <f t="shared" si="1"/>
        <v>79.166666666666671</v>
      </c>
      <c r="W331" s="388"/>
      <c r="X331" s="388"/>
    </row>
    <row r="332" spans="1:24" ht="12.75" x14ac:dyDescent="0.2">
      <c r="A332" s="429">
        <v>311</v>
      </c>
      <c r="B332" s="434" t="s">
        <v>361</v>
      </c>
      <c r="C332" s="430" t="s">
        <v>3542</v>
      </c>
      <c r="D332" s="435" t="s">
        <v>1020</v>
      </c>
      <c r="E332" s="292" t="s">
        <v>1389</v>
      </c>
      <c r="F332" s="434" t="s">
        <v>1191</v>
      </c>
      <c r="G332" s="292" t="s">
        <v>1389</v>
      </c>
      <c r="H332" s="434" t="s">
        <v>958</v>
      </c>
      <c r="I332" s="436">
        <v>0.5</v>
      </c>
      <c r="J332" s="292" t="s">
        <v>1389</v>
      </c>
      <c r="K332" s="434" t="s">
        <v>1021</v>
      </c>
      <c r="L332" s="434" t="s">
        <v>1389</v>
      </c>
      <c r="M332" s="437">
        <v>21</v>
      </c>
      <c r="N332" s="438">
        <v>5355</v>
      </c>
      <c r="O332" s="439">
        <v>60</v>
      </c>
      <c r="P332" s="440">
        <v>50</v>
      </c>
      <c r="Q332" s="441">
        <v>40</v>
      </c>
      <c r="R332" s="439">
        <v>85</v>
      </c>
      <c r="S332" s="440">
        <v>75</v>
      </c>
      <c r="T332" s="441">
        <v>95</v>
      </c>
      <c r="U332" s="442">
        <f t="shared" si="0"/>
        <v>405</v>
      </c>
      <c r="V332" s="443">
        <f t="shared" si="1"/>
        <v>67.5</v>
      </c>
      <c r="W332" s="388"/>
      <c r="X332" s="388"/>
    </row>
    <row r="333" spans="1:24" ht="12.75" x14ac:dyDescent="0.2">
      <c r="A333" s="429">
        <v>312</v>
      </c>
      <c r="B333" s="434" t="s">
        <v>362</v>
      </c>
      <c r="C333" s="430" t="s">
        <v>3543</v>
      </c>
      <c r="D333" s="435" t="s">
        <v>1020</v>
      </c>
      <c r="E333" s="292" t="s">
        <v>1389</v>
      </c>
      <c r="F333" s="434" t="s">
        <v>1187</v>
      </c>
      <c r="G333" s="292" t="s">
        <v>1389</v>
      </c>
      <c r="H333" s="434" t="s">
        <v>1188</v>
      </c>
      <c r="I333" s="436">
        <v>0.5</v>
      </c>
      <c r="J333" s="292" t="s">
        <v>1389</v>
      </c>
      <c r="K333" s="434" t="s">
        <v>1021</v>
      </c>
      <c r="L333" s="434" t="s">
        <v>1389</v>
      </c>
      <c r="M333" s="437">
        <v>21</v>
      </c>
      <c r="N333" s="438">
        <v>5355</v>
      </c>
      <c r="O333" s="439">
        <v>60</v>
      </c>
      <c r="P333" s="440">
        <v>40</v>
      </c>
      <c r="Q333" s="441">
        <v>50</v>
      </c>
      <c r="R333" s="439">
        <v>75</v>
      </c>
      <c r="S333" s="440">
        <v>85</v>
      </c>
      <c r="T333" s="441">
        <v>95</v>
      </c>
      <c r="U333" s="442">
        <f t="shared" si="0"/>
        <v>405</v>
      </c>
      <c r="V333" s="443">
        <f t="shared" si="1"/>
        <v>67.5</v>
      </c>
      <c r="W333" s="388"/>
      <c r="X333" s="388"/>
    </row>
    <row r="334" spans="1:24" ht="12.75" x14ac:dyDescent="0.2">
      <c r="A334" s="429">
        <v>313</v>
      </c>
      <c r="B334" s="434" t="s">
        <v>363</v>
      </c>
      <c r="C334" s="430" t="s">
        <v>3544</v>
      </c>
      <c r="D334" s="435" t="s">
        <v>1017</v>
      </c>
      <c r="E334" s="292" t="s">
        <v>1389</v>
      </c>
      <c r="F334" s="434" t="s">
        <v>1455</v>
      </c>
      <c r="G334" s="434" t="s">
        <v>1193</v>
      </c>
      <c r="H334" s="434" t="s">
        <v>1170</v>
      </c>
      <c r="I334" s="436">
        <v>1</v>
      </c>
      <c r="J334" s="292" t="s">
        <v>1389</v>
      </c>
      <c r="K334" s="434" t="s">
        <v>1017</v>
      </c>
      <c r="L334" s="434" t="s">
        <v>3258</v>
      </c>
      <c r="M334" s="437">
        <v>16</v>
      </c>
      <c r="N334" s="438">
        <v>4080</v>
      </c>
      <c r="O334" s="439">
        <v>65</v>
      </c>
      <c r="P334" s="440">
        <v>73</v>
      </c>
      <c r="Q334" s="450">
        <v>75</v>
      </c>
      <c r="R334" s="439">
        <v>47</v>
      </c>
      <c r="S334" s="449">
        <v>85</v>
      </c>
      <c r="T334" s="441">
        <v>85</v>
      </c>
      <c r="U334" s="442">
        <f t="shared" si="0"/>
        <v>430</v>
      </c>
      <c r="V334" s="443">
        <f t="shared" si="1"/>
        <v>71.666666666666671</v>
      </c>
      <c r="W334" s="388"/>
      <c r="X334" s="388"/>
    </row>
    <row r="335" spans="1:24" ht="12.75" x14ac:dyDescent="0.2">
      <c r="A335" s="429">
        <v>314</v>
      </c>
      <c r="B335" s="434" t="s">
        <v>364</v>
      </c>
      <c r="C335" s="430" t="s">
        <v>3545</v>
      </c>
      <c r="D335" s="435" t="s">
        <v>1017</v>
      </c>
      <c r="E335" s="292" t="s">
        <v>1389</v>
      </c>
      <c r="F335" s="434" t="s">
        <v>1232</v>
      </c>
      <c r="G335" s="434" t="s">
        <v>3237</v>
      </c>
      <c r="H335" s="434" t="s">
        <v>1170</v>
      </c>
      <c r="I335" s="292" t="s">
        <v>1389</v>
      </c>
      <c r="J335" s="436">
        <v>1</v>
      </c>
      <c r="K335" s="434" t="s">
        <v>1017</v>
      </c>
      <c r="L335" s="434" t="s">
        <v>3258</v>
      </c>
      <c r="M335" s="437">
        <v>16</v>
      </c>
      <c r="N335" s="438">
        <v>4080</v>
      </c>
      <c r="O335" s="439">
        <v>65</v>
      </c>
      <c r="P335" s="440">
        <v>47</v>
      </c>
      <c r="Q335" s="450">
        <v>75</v>
      </c>
      <c r="R335" s="439">
        <v>73</v>
      </c>
      <c r="S335" s="449">
        <v>85</v>
      </c>
      <c r="T335" s="441">
        <v>85</v>
      </c>
      <c r="U335" s="442">
        <f t="shared" si="0"/>
        <v>430</v>
      </c>
      <c r="V335" s="443">
        <f t="shared" si="1"/>
        <v>71.666666666666671</v>
      </c>
      <c r="W335" s="388"/>
      <c r="X335" s="388"/>
    </row>
    <row r="336" spans="1:24" ht="12.75" x14ac:dyDescent="0.2">
      <c r="A336" s="429">
        <v>315</v>
      </c>
      <c r="B336" s="434" t="s">
        <v>365</v>
      </c>
      <c r="C336" s="430" t="s">
        <v>3546</v>
      </c>
      <c r="D336" s="435" t="s">
        <v>1026</v>
      </c>
      <c r="E336" s="435" t="s">
        <v>1030</v>
      </c>
      <c r="F336" s="434" t="s">
        <v>859</v>
      </c>
      <c r="G336" s="434" t="s">
        <v>1513</v>
      </c>
      <c r="H336" s="434" t="s">
        <v>1223</v>
      </c>
      <c r="I336" s="436">
        <v>0.5</v>
      </c>
      <c r="J336" s="292" t="s">
        <v>1389</v>
      </c>
      <c r="K336" s="434" t="s">
        <v>1021</v>
      </c>
      <c r="L336" s="434" t="s">
        <v>1026</v>
      </c>
      <c r="M336" s="437">
        <v>21</v>
      </c>
      <c r="N336" s="438">
        <v>5355</v>
      </c>
      <c r="O336" s="439">
        <v>50</v>
      </c>
      <c r="P336" s="440">
        <v>60</v>
      </c>
      <c r="Q336" s="441">
        <v>45</v>
      </c>
      <c r="R336" s="439">
        <v>100</v>
      </c>
      <c r="S336" s="440">
        <v>80</v>
      </c>
      <c r="T336" s="441">
        <v>65</v>
      </c>
      <c r="U336" s="442">
        <f t="shared" si="0"/>
        <v>400</v>
      </c>
      <c r="V336" s="443">
        <f t="shared" si="1"/>
        <v>66.666666666666671</v>
      </c>
      <c r="W336" s="388"/>
      <c r="X336" s="388"/>
    </row>
    <row r="337" spans="1:24" ht="12.75" x14ac:dyDescent="0.2">
      <c r="A337" s="429">
        <v>316</v>
      </c>
      <c r="B337" s="434" t="s">
        <v>366</v>
      </c>
      <c r="C337" s="430" t="s">
        <v>3547</v>
      </c>
      <c r="D337" s="435" t="s">
        <v>1030</v>
      </c>
      <c r="E337" s="292" t="s">
        <v>1389</v>
      </c>
      <c r="F337" s="434" t="s">
        <v>1475</v>
      </c>
      <c r="G337" s="434" t="s">
        <v>1566</v>
      </c>
      <c r="H337" s="434" t="s">
        <v>1243</v>
      </c>
      <c r="I337" s="436">
        <v>0.5</v>
      </c>
      <c r="J337" s="292" t="s">
        <v>1389</v>
      </c>
      <c r="K337" s="434" t="s">
        <v>3292</v>
      </c>
      <c r="L337" s="434" t="s">
        <v>1389</v>
      </c>
      <c r="M337" s="437">
        <v>21</v>
      </c>
      <c r="N337" s="438">
        <v>5355</v>
      </c>
      <c r="O337" s="439">
        <v>70</v>
      </c>
      <c r="P337" s="440">
        <v>43</v>
      </c>
      <c r="Q337" s="441">
        <v>53</v>
      </c>
      <c r="R337" s="439">
        <v>43</v>
      </c>
      <c r="S337" s="440">
        <v>53</v>
      </c>
      <c r="T337" s="441">
        <v>40</v>
      </c>
      <c r="U337" s="442">
        <f t="shared" si="0"/>
        <v>302</v>
      </c>
      <c r="V337" s="443">
        <f t="shared" si="1"/>
        <v>50.333333333333336</v>
      </c>
      <c r="W337" s="388"/>
      <c r="X337" s="388"/>
    </row>
    <row r="338" spans="1:24" ht="12.75" x14ac:dyDescent="0.2">
      <c r="A338" s="429">
        <v>317</v>
      </c>
      <c r="B338" s="434" t="s">
        <v>367</v>
      </c>
      <c r="C338" s="430" t="s">
        <v>3548</v>
      </c>
      <c r="D338" s="435" t="s">
        <v>1030</v>
      </c>
      <c r="E338" s="292" t="s">
        <v>1389</v>
      </c>
      <c r="F338" s="434" t="s">
        <v>1475</v>
      </c>
      <c r="G338" s="434" t="s">
        <v>1566</v>
      </c>
      <c r="H338" s="434" t="s">
        <v>1243</v>
      </c>
      <c r="I338" s="436">
        <v>0.5</v>
      </c>
      <c r="J338" s="292" t="s">
        <v>1389</v>
      </c>
      <c r="K338" s="434" t="s">
        <v>3292</v>
      </c>
      <c r="L338" s="434" t="s">
        <v>1389</v>
      </c>
      <c r="M338" s="437">
        <v>21</v>
      </c>
      <c r="N338" s="438">
        <v>5355</v>
      </c>
      <c r="O338" s="439">
        <v>100</v>
      </c>
      <c r="P338" s="440">
        <v>73</v>
      </c>
      <c r="Q338" s="441">
        <v>83</v>
      </c>
      <c r="R338" s="439">
        <v>73</v>
      </c>
      <c r="S338" s="440">
        <v>83</v>
      </c>
      <c r="T338" s="441">
        <v>55</v>
      </c>
      <c r="U338" s="442">
        <f t="shared" si="0"/>
        <v>467</v>
      </c>
      <c r="V338" s="443">
        <f t="shared" si="1"/>
        <v>77.833333333333329</v>
      </c>
      <c r="W338" s="388"/>
      <c r="X338" s="388"/>
    </row>
    <row r="339" spans="1:24" ht="12.75" x14ac:dyDescent="0.2">
      <c r="A339" s="429">
        <v>318</v>
      </c>
      <c r="B339" s="434" t="s">
        <v>368</v>
      </c>
      <c r="C339" s="430" t="s">
        <v>3549</v>
      </c>
      <c r="D339" s="435" t="s">
        <v>1033</v>
      </c>
      <c r="E339" s="435" t="s">
        <v>1018</v>
      </c>
      <c r="F339" s="434" t="s">
        <v>1181</v>
      </c>
      <c r="G339" s="292" t="s">
        <v>1389</v>
      </c>
      <c r="H339" s="434" t="s">
        <v>953</v>
      </c>
      <c r="I339" s="436">
        <v>0.5</v>
      </c>
      <c r="J339" s="292" t="s">
        <v>1389</v>
      </c>
      <c r="K339" s="434" t="s">
        <v>3333</v>
      </c>
      <c r="L339" s="434" t="s">
        <v>1389</v>
      </c>
      <c r="M339" s="437">
        <v>21</v>
      </c>
      <c r="N339" s="438">
        <v>5355</v>
      </c>
      <c r="O339" s="439">
        <v>45</v>
      </c>
      <c r="P339" s="440">
        <v>90</v>
      </c>
      <c r="Q339" s="441">
        <v>20</v>
      </c>
      <c r="R339" s="439">
        <v>65</v>
      </c>
      <c r="S339" s="440">
        <v>20</v>
      </c>
      <c r="T339" s="441">
        <v>65</v>
      </c>
      <c r="U339" s="442">
        <f t="shared" si="0"/>
        <v>305</v>
      </c>
      <c r="V339" s="443">
        <f t="shared" si="1"/>
        <v>50.833333333333336</v>
      </c>
      <c r="W339" s="388"/>
      <c r="X339" s="388"/>
    </row>
    <row r="340" spans="1:24" ht="12.75" x14ac:dyDescent="0.2">
      <c r="A340" s="429">
        <v>319</v>
      </c>
      <c r="B340" s="434" t="s">
        <v>369</v>
      </c>
      <c r="C340" s="430" t="s">
        <v>3550</v>
      </c>
      <c r="D340" s="435" t="s">
        <v>1033</v>
      </c>
      <c r="E340" s="435" t="s">
        <v>1018</v>
      </c>
      <c r="F340" s="434" t="s">
        <v>1181</v>
      </c>
      <c r="G340" s="292" t="s">
        <v>1389</v>
      </c>
      <c r="H340" s="434" t="s">
        <v>953</v>
      </c>
      <c r="I340" s="436">
        <v>0.5</v>
      </c>
      <c r="J340" s="292" t="s">
        <v>1389</v>
      </c>
      <c r="K340" s="434" t="s">
        <v>3333</v>
      </c>
      <c r="L340" s="434" t="s">
        <v>1389</v>
      </c>
      <c r="M340" s="437">
        <v>21</v>
      </c>
      <c r="N340" s="438">
        <v>5355</v>
      </c>
      <c r="O340" s="439">
        <v>70</v>
      </c>
      <c r="P340" s="440">
        <v>120</v>
      </c>
      <c r="Q340" s="441">
        <v>40</v>
      </c>
      <c r="R340" s="439">
        <v>95</v>
      </c>
      <c r="S340" s="440">
        <v>40</v>
      </c>
      <c r="T340" s="441">
        <v>95</v>
      </c>
      <c r="U340" s="442">
        <f t="shared" si="0"/>
        <v>460</v>
      </c>
      <c r="V340" s="443">
        <f t="shared" si="1"/>
        <v>76.666666666666671</v>
      </c>
      <c r="W340" s="388"/>
      <c r="X340" s="388"/>
    </row>
    <row r="341" spans="1:24" ht="12.75" x14ac:dyDescent="0.2">
      <c r="A341" s="429">
        <v>320</v>
      </c>
      <c r="B341" s="434" t="s">
        <v>370</v>
      </c>
      <c r="C341" s="430" t="s">
        <v>3551</v>
      </c>
      <c r="D341" s="435" t="s">
        <v>1033</v>
      </c>
      <c r="E341" s="292" t="s">
        <v>1389</v>
      </c>
      <c r="F341" s="434" t="s">
        <v>1253</v>
      </c>
      <c r="G341" s="434" t="s">
        <v>1232</v>
      </c>
      <c r="H341" s="434" t="s">
        <v>926</v>
      </c>
      <c r="I341" s="436">
        <v>0.5</v>
      </c>
      <c r="J341" s="292" t="s">
        <v>1389</v>
      </c>
      <c r="K341" s="434" t="s">
        <v>3195</v>
      </c>
      <c r="L341" s="434" t="s">
        <v>3333</v>
      </c>
      <c r="M341" s="437">
        <v>41</v>
      </c>
      <c r="N341" s="438">
        <v>10455</v>
      </c>
      <c r="O341" s="439">
        <v>130</v>
      </c>
      <c r="P341" s="440">
        <v>70</v>
      </c>
      <c r="Q341" s="441">
        <v>35</v>
      </c>
      <c r="R341" s="439">
        <v>70</v>
      </c>
      <c r="S341" s="440">
        <v>35</v>
      </c>
      <c r="T341" s="441">
        <v>60</v>
      </c>
      <c r="U341" s="442">
        <f t="shared" si="0"/>
        <v>400</v>
      </c>
      <c r="V341" s="443">
        <f t="shared" si="1"/>
        <v>66.666666666666671</v>
      </c>
      <c r="W341" s="388"/>
      <c r="X341" s="388"/>
    </row>
    <row r="342" spans="1:24" ht="12.75" x14ac:dyDescent="0.2">
      <c r="A342" s="429">
        <v>321</v>
      </c>
      <c r="B342" s="434" t="s">
        <v>371</v>
      </c>
      <c r="C342" s="430" t="s">
        <v>3552</v>
      </c>
      <c r="D342" s="435" t="s">
        <v>1033</v>
      </c>
      <c r="E342" s="292" t="s">
        <v>1389</v>
      </c>
      <c r="F342" s="434" t="s">
        <v>1253</v>
      </c>
      <c r="G342" s="434" t="s">
        <v>1232</v>
      </c>
      <c r="H342" s="434" t="s">
        <v>926</v>
      </c>
      <c r="I342" s="436">
        <v>0.5</v>
      </c>
      <c r="J342" s="292" t="s">
        <v>1389</v>
      </c>
      <c r="K342" s="434" t="s">
        <v>3195</v>
      </c>
      <c r="L342" s="434" t="s">
        <v>3333</v>
      </c>
      <c r="M342" s="437">
        <v>41</v>
      </c>
      <c r="N342" s="438">
        <v>10455</v>
      </c>
      <c r="O342" s="439">
        <v>170</v>
      </c>
      <c r="P342" s="440">
        <v>90</v>
      </c>
      <c r="Q342" s="441">
        <v>45</v>
      </c>
      <c r="R342" s="439">
        <v>90</v>
      </c>
      <c r="S342" s="440">
        <v>45</v>
      </c>
      <c r="T342" s="441">
        <v>60</v>
      </c>
      <c r="U342" s="442">
        <f t="shared" si="0"/>
        <v>500</v>
      </c>
      <c r="V342" s="443">
        <f t="shared" si="1"/>
        <v>83.333333333333329</v>
      </c>
      <c r="W342" s="388"/>
      <c r="X342" s="388"/>
    </row>
    <row r="343" spans="1:24" ht="12.75" x14ac:dyDescent="0.2">
      <c r="A343" s="429">
        <v>322</v>
      </c>
      <c r="B343" s="434" t="s">
        <v>372</v>
      </c>
      <c r="C343" s="430" t="s">
        <v>3553</v>
      </c>
      <c r="D343" s="435" t="s">
        <v>1023</v>
      </c>
      <c r="E343" s="435" t="s">
        <v>1027</v>
      </c>
      <c r="F343" s="434" t="s">
        <v>1232</v>
      </c>
      <c r="G343" s="434" t="s">
        <v>3554</v>
      </c>
      <c r="H343" s="434" t="s">
        <v>1247</v>
      </c>
      <c r="I343" s="436">
        <v>0.5</v>
      </c>
      <c r="J343" s="292" t="s">
        <v>1389</v>
      </c>
      <c r="K343" s="434" t="s">
        <v>3195</v>
      </c>
      <c r="L343" s="434" t="s">
        <v>1389</v>
      </c>
      <c r="M343" s="437">
        <v>21</v>
      </c>
      <c r="N343" s="438">
        <v>5355</v>
      </c>
      <c r="O343" s="439">
        <v>60</v>
      </c>
      <c r="P343" s="440">
        <v>60</v>
      </c>
      <c r="Q343" s="441">
        <v>40</v>
      </c>
      <c r="R343" s="439">
        <v>65</v>
      </c>
      <c r="S343" s="440">
        <v>45</v>
      </c>
      <c r="T343" s="441">
        <v>35</v>
      </c>
      <c r="U343" s="442">
        <f t="shared" si="0"/>
        <v>305</v>
      </c>
      <c r="V343" s="443">
        <f t="shared" si="1"/>
        <v>50.833333333333336</v>
      </c>
      <c r="W343" s="388"/>
      <c r="X343" s="388"/>
    </row>
    <row r="344" spans="1:24" ht="12.75" x14ac:dyDescent="0.2">
      <c r="A344" s="429">
        <v>323</v>
      </c>
      <c r="B344" s="434" t="s">
        <v>373</v>
      </c>
      <c r="C344" s="430" t="s">
        <v>3555</v>
      </c>
      <c r="D344" s="435" t="s">
        <v>1023</v>
      </c>
      <c r="E344" s="435" t="s">
        <v>1027</v>
      </c>
      <c r="F344" s="434" t="s">
        <v>1480</v>
      </c>
      <c r="G344" s="434" t="s">
        <v>3556</v>
      </c>
      <c r="H344" s="434" t="s">
        <v>1179</v>
      </c>
      <c r="I344" s="436">
        <v>0.5</v>
      </c>
      <c r="J344" s="292" t="s">
        <v>1389</v>
      </c>
      <c r="K344" s="434" t="s">
        <v>3195</v>
      </c>
      <c r="L344" s="434" t="s">
        <v>1389</v>
      </c>
      <c r="M344" s="437">
        <v>21</v>
      </c>
      <c r="N344" s="438">
        <v>5355</v>
      </c>
      <c r="O344" s="439">
        <v>70</v>
      </c>
      <c r="P344" s="440">
        <v>100</v>
      </c>
      <c r="Q344" s="441">
        <v>70</v>
      </c>
      <c r="R344" s="439">
        <v>105</v>
      </c>
      <c r="S344" s="440">
        <v>75</v>
      </c>
      <c r="T344" s="441">
        <v>40</v>
      </c>
      <c r="U344" s="442">
        <f t="shared" si="0"/>
        <v>460</v>
      </c>
      <c r="V344" s="443">
        <f t="shared" si="1"/>
        <v>76.666666666666671</v>
      </c>
      <c r="W344" s="388"/>
      <c r="X344" s="388"/>
    </row>
    <row r="345" spans="1:24" ht="12.75" x14ac:dyDescent="0.2">
      <c r="A345" s="429">
        <v>324</v>
      </c>
      <c r="B345" s="434" t="s">
        <v>374</v>
      </c>
      <c r="C345" s="430" t="s">
        <v>3557</v>
      </c>
      <c r="D345" s="435" t="s">
        <v>1023</v>
      </c>
      <c r="E345" s="292" t="s">
        <v>1389</v>
      </c>
      <c r="F345" s="434" t="s">
        <v>1267</v>
      </c>
      <c r="G345" s="292" t="s">
        <v>1389</v>
      </c>
      <c r="H345" s="434" t="s">
        <v>1266</v>
      </c>
      <c r="I345" s="436">
        <v>0.5</v>
      </c>
      <c r="J345" s="292" t="s">
        <v>1389</v>
      </c>
      <c r="K345" s="434" t="s">
        <v>3195</v>
      </c>
      <c r="L345" s="434" t="s">
        <v>1389</v>
      </c>
      <c r="M345" s="437">
        <v>21</v>
      </c>
      <c r="N345" s="438">
        <v>5355</v>
      </c>
      <c r="O345" s="439">
        <v>70</v>
      </c>
      <c r="P345" s="440">
        <v>85</v>
      </c>
      <c r="Q345" s="441">
        <v>140</v>
      </c>
      <c r="R345" s="439">
        <v>85</v>
      </c>
      <c r="S345" s="440">
        <v>70</v>
      </c>
      <c r="T345" s="441">
        <v>20</v>
      </c>
      <c r="U345" s="442">
        <f t="shared" si="0"/>
        <v>470</v>
      </c>
      <c r="V345" s="443">
        <f t="shared" si="1"/>
        <v>78.333333333333329</v>
      </c>
      <c r="W345" s="388"/>
      <c r="X345" s="388"/>
    </row>
    <row r="346" spans="1:24" ht="12.75" x14ac:dyDescent="0.2">
      <c r="A346" s="429">
        <v>325</v>
      </c>
      <c r="B346" s="434" t="s">
        <v>375</v>
      </c>
      <c r="C346" s="430" t="s">
        <v>3558</v>
      </c>
      <c r="D346" s="435" t="s">
        <v>933</v>
      </c>
      <c r="E346" s="292" t="s">
        <v>1389</v>
      </c>
      <c r="F346" s="434" t="s">
        <v>904</v>
      </c>
      <c r="G346" s="434" t="s">
        <v>1247</v>
      </c>
      <c r="H346" s="434" t="s">
        <v>1243</v>
      </c>
      <c r="I346" s="436">
        <v>0.5</v>
      </c>
      <c r="J346" s="292" t="s">
        <v>1389</v>
      </c>
      <c r="K346" s="434" t="s">
        <v>3195</v>
      </c>
      <c r="L346" s="434" t="s">
        <v>1389</v>
      </c>
      <c r="M346" s="437">
        <v>21</v>
      </c>
      <c r="N346" s="438">
        <v>5355</v>
      </c>
      <c r="O346" s="439">
        <v>60</v>
      </c>
      <c r="P346" s="440">
        <v>25</v>
      </c>
      <c r="Q346" s="441">
        <v>35</v>
      </c>
      <c r="R346" s="439">
        <v>70</v>
      </c>
      <c r="S346" s="440">
        <v>80</v>
      </c>
      <c r="T346" s="441">
        <v>60</v>
      </c>
      <c r="U346" s="442">
        <f t="shared" si="0"/>
        <v>330</v>
      </c>
      <c r="V346" s="443">
        <f t="shared" si="1"/>
        <v>55</v>
      </c>
      <c r="W346" s="388"/>
      <c r="X346" s="388"/>
    </row>
    <row r="347" spans="1:24" ht="12.75" x14ac:dyDescent="0.2">
      <c r="A347" s="429">
        <v>326</v>
      </c>
      <c r="B347" s="434" t="s">
        <v>376</v>
      </c>
      <c r="C347" s="430" t="s">
        <v>3559</v>
      </c>
      <c r="D347" s="435" t="s">
        <v>933</v>
      </c>
      <c r="E347" s="292" t="s">
        <v>1389</v>
      </c>
      <c r="F347" s="434" t="s">
        <v>904</v>
      </c>
      <c r="G347" s="434" t="s">
        <v>1247</v>
      </c>
      <c r="H347" s="434" t="s">
        <v>1243</v>
      </c>
      <c r="I347" s="436">
        <v>0.5</v>
      </c>
      <c r="J347" s="292" t="s">
        <v>1389</v>
      </c>
      <c r="K347" s="434" t="s">
        <v>3195</v>
      </c>
      <c r="L347" s="434" t="s">
        <v>1389</v>
      </c>
      <c r="M347" s="437">
        <v>21</v>
      </c>
      <c r="N347" s="438">
        <v>5355</v>
      </c>
      <c r="O347" s="439">
        <v>80</v>
      </c>
      <c r="P347" s="440">
        <v>45</v>
      </c>
      <c r="Q347" s="441">
        <v>65</v>
      </c>
      <c r="R347" s="439">
        <v>90</v>
      </c>
      <c r="S347" s="440">
        <v>110</v>
      </c>
      <c r="T347" s="441">
        <v>80</v>
      </c>
      <c r="U347" s="442">
        <f t="shared" si="0"/>
        <v>470</v>
      </c>
      <c r="V347" s="443">
        <f t="shared" si="1"/>
        <v>78.333333333333329</v>
      </c>
      <c r="W347" s="388"/>
      <c r="X347" s="388"/>
    </row>
    <row r="348" spans="1:24" ht="12.75" x14ac:dyDescent="0.2">
      <c r="A348" s="429">
        <v>327</v>
      </c>
      <c r="B348" s="434" t="s">
        <v>377</v>
      </c>
      <c r="C348" s="430" t="s">
        <v>3560</v>
      </c>
      <c r="D348" s="435" t="s">
        <v>1029</v>
      </c>
      <c r="E348" s="292" t="s">
        <v>1389</v>
      </c>
      <c r="F348" s="434" t="s">
        <v>1247</v>
      </c>
      <c r="G348" s="434" t="s">
        <v>3191</v>
      </c>
      <c r="H348" s="434" t="s">
        <v>1249</v>
      </c>
      <c r="I348" s="436">
        <v>0.5</v>
      </c>
      <c r="J348" s="292" t="s">
        <v>1389</v>
      </c>
      <c r="K348" s="434" t="s">
        <v>3195</v>
      </c>
      <c r="L348" s="434" t="s">
        <v>3258</v>
      </c>
      <c r="M348" s="437">
        <v>21</v>
      </c>
      <c r="N348" s="438">
        <v>5355</v>
      </c>
      <c r="O348" s="439">
        <v>60</v>
      </c>
      <c r="P348" s="440">
        <v>60</v>
      </c>
      <c r="Q348" s="441">
        <v>60</v>
      </c>
      <c r="R348" s="439">
        <v>60</v>
      </c>
      <c r="S348" s="440">
        <v>60</v>
      </c>
      <c r="T348" s="441">
        <v>60</v>
      </c>
      <c r="U348" s="442">
        <f t="shared" si="0"/>
        <v>360</v>
      </c>
      <c r="V348" s="443">
        <f t="shared" si="1"/>
        <v>60</v>
      </c>
      <c r="W348" s="388"/>
      <c r="X348" s="388"/>
    </row>
    <row r="349" spans="1:24" ht="12.75" x14ac:dyDescent="0.2">
      <c r="A349" s="429">
        <v>328</v>
      </c>
      <c r="B349" s="434" t="s">
        <v>378</v>
      </c>
      <c r="C349" s="430" t="s">
        <v>3561</v>
      </c>
      <c r="D349" s="435" t="s">
        <v>1027</v>
      </c>
      <c r="E349" s="292" t="s">
        <v>1389</v>
      </c>
      <c r="F349" s="434" t="s">
        <v>1452</v>
      </c>
      <c r="G349" s="434" t="s">
        <v>1379</v>
      </c>
      <c r="H349" s="434" t="s">
        <v>1195</v>
      </c>
      <c r="I349" s="436">
        <v>0.5</v>
      </c>
      <c r="J349" s="292" t="s">
        <v>1389</v>
      </c>
      <c r="K349" s="434" t="s">
        <v>1017</v>
      </c>
      <c r="L349" s="434" t="s">
        <v>1389</v>
      </c>
      <c r="M349" s="437">
        <v>21</v>
      </c>
      <c r="N349" s="438">
        <v>5355</v>
      </c>
      <c r="O349" s="439">
        <v>45</v>
      </c>
      <c r="P349" s="440">
        <v>100</v>
      </c>
      <c r="Q349" s="441">
        <v>45</v>
      </c>
      <c r="R349" s="439">
        <v>45</v>
      </c>
      <c r="S349" s="440">
        <v>45</v>
      </c>
      <c r="T349" s="441">
        <v>10</v>
      </c>
      <c r="U349" s="442">
        <f t="shared" si="0"/>
        <v>290</v>
      </c>
      <c r="V349" s="443">
        <f t="shared" si="1"/>
        <v>48.333333333333336</v>
      </c>
      <c r="W349" s="388"/>
      <c r="X349" s="388"/>
    </row>
    <row r="350" spans="1:24" ht="12.75" x14ac:dyDescent="0.2">
      <c r="A350" s="429">
        <v>329</v>
      </c>
      <c r="B350" s="434" t="s">
        <v>379</v>
      </c>
      <c r="C350" s="430" t="s">
        <v>3562</v>
      </c>
      <c r="D350" s="435" t="s">
        <v>1027</v>
      </c>
      <c r="E350" s="435" t="s">
        <v>1019</v>
      </c>
      <c r="F350" s="434" t="s">
        <v>851</v>
      </c>
      <c r="G350" s="292" t="s">
        <v>1389</v>
      </c>
      <c r="H350" s="292" t="s">
        <v>1389</v>
      </c>
      <c r="I350" s="436">
        <v>0.5</v>
      </c>
      <c r="J350" s="292" t="s">
        <v>1389</v>
      </c>
      <c r="K350" s="434" t="s">
        <v>1017</v>
      </c>
      <c r="L350" s="434" t="s">
        <v>1389</v>
      </c>
      <c r="M350" s="437">
        <v>21</v>
      </c>
      <c r="N350" s="438">
        <v>5355</v>
      </c>
      <c r="O350" s="439">
        <v>50</v>
      </c>
      <c r="P350" s="440">
        <v>70</v>
      </c>
      <c r="Q350" s="441">
        <v>50</v>
      </c>
      <c r="R350" s="439">
        <v>50</v>
      </c>
      <c r="S350" s="440">
        <v>50</v>
      </c>
      <c r="T350" s="441">
        <v>70</v>
      </c>
      <c r="U350" s="442">
        <f t="shared" si="0"/>
        <v>340</v>
      </c>
      <c r="V350" s="443">
        <f t="shared" si="1"/>
        <v>56.666666666666664</v>
      </c>
      <c r="W350" s="388"/>
      <c r="X350" s="388"/>
    </row>
    <row r="351" spans="1:24" ht="12.75" x14ac:dyDescent="0.2">
      <c r="A351" s="429">
        <v>330</v>
      </c>
      <c r="B351" s="434" t="s">
        <v>380</v>
      </c>
      <c r="C351" s="430" t="s">
        <v>3563</v>
      </c>
      <c r="D351" s="435" t="s">
        <v>1027</v>
      </c>
      <c r="E351" s="435" t="s">
        <v>1019</v>
      </c>
      <c r="F351" s="434" t="s">
        <v>851</v>
      </c>
      <c r="G351" s="292" t="s">
        <v>1389</v>
      </c>
      <c r="H351" s="292" t="s">
        <v>1389</v>
      </c>
      <c r="I351" s="436">
        <v>0.5</v>
      </c>
      <c r="J351" s="292" t="s">
        <v>1389</v>
      </c>
      <c r="K351" s="434" t="s">
        <v>1017</v>
      </c>
      <c r="L351" s="434" t="s">
        <v>1389</v>
      </c>
      <c r="M351" s="437">
        <v>21</v>
      </c>
      <c r="N351" s="438">
        <v>5355</v>
      </c>
      <c r="O351" s="439">
        <v>80</v>
      </c>
      <c r="P351" s="440">
        <v>100</v>
      </c>
      <c r="Q351" s="441">
        <v>80</v>
      </c>
      <c r="R351" s="439">
        <v>80</v>
      </c>
      <c r="S351" s="440">
        <v>80</v>
      </c>
      <c r="T351" s="441">
        <v>100</v>
      </c>
      <c r="U351" s="442">
        <f t="shared" si="0"/>
        <v>520</v>
      </c>
      <c r="V351" s="443">
        <f t="shared" si="1"/>
        <v>86.666666666666671</v>
      </c>
      <c r="W351" s="388"/>
      <c r="X351" s="388"/>
    </row>
    <row r="352" spans="1:24" ht="12.75" x14ac:dyDescent="0.2">
      <c r="A352" s="429">
        <v>331</v>
      </c>
      <c r="B352" s="434" t="s">
        <v>381</v>
      </c>
      <c r="C352" s="430" t="s">
        <v>3564</v>
      </c>
      <c r="D352" s="435" t="s">
        <v>1026</v>
      </c>
      <c r="E352" s="292" t="s">
        <v>1389</v>
      </c>
      <c r="F352" s="434" t="s">
        <v>1107</v>
      </c>
      <c r="G352" s="292" t="s">
        <v>1389</v>
      </c>
      <c r="H352" s="434" t="s">
        <v>1175</v>
      </c>
      <c r="I352" s="436">
        <v>0.5</v>
      </c>
      <c r="J352" s="292" t="s">
        <v>1389</v>
      </c>
      <c r="K352" s="434" t="s">
        <v>1026</v>
      </c>
      <c r="L352" s="434" t="s">
        <v>3258</v>
      </c>
      <c r="M352" s="437">
        <v>21</v>
      </c>
      <c r="N352" s="438">
        <v>5355</v>
      </c>
      <c r="O352" s="439">
        <v>50</v>
      </c>
      <c r="P352" s="440">
        <v>85</v>
      </c>
      <c r="Q352" s="441">
        <v>40</v>
      </c>
      <c r="R352" s="439">
        <v>85</v>
      </c>
      <c r="S352" s="440">
        <v>40</v>
      </c>
      <c r="T352" s="441">
        <v>35</v>
      </c>
      <c r="U352" s="442">
        <f t="shared" si="0"/>
        <v>335</v>
      </c>
      <c r="V352" s="443">
        <f t="shared" si="1"/>
        <v>55.833333333333336</v>
      </c>
      <c r="W352" s="388"/>
      <c r="X352" s="388"/>
    </row>
    <row r="353" spans="1:24" ht="12.75" x14ac:dyDescent="0.2">
      <c r="A353" s="429">
        <v>332</v>
      </c>
      <c r="B353" s="434" t="s">
        <v>382</v>
      </c>
      <c r="C353" s="430" t="s">
        <v>3565</v>
      </c>
      <c r="D353" s="435" t="s">
        <v>1026</v>
      </c>
      <c r="E353" s="435" t="s">
        <v>1018</v>
      </c>
      <c r="F353" s="434" t="s">
        <v>1107</v>
      </c>
      <c r="G353" s="292" t="s">
        <v>1389</v>
      </c>
      <c r="H353" s="434" t="s">
        <v>1175</v>
      </c>
      <c r="I353" s="436">
        <v>0.5</v>
      </c>
      <c r="J353" s="292" t="s">
        <v>1389</v>
      </c>
      <c r="K353" s="434" t="s">
        <v>1026</v>
      </c>
      <c r="L353" s="434" t="s">
        <v>3258</v>
      </c>
      <c r="M353" s="437">
        <v>21</v>
      </c>
      <c r="N353" s="438">
        <v>5355</v>
      </c>
      <c r="O353" s="439">
        <v>70</v>
      </c>
      <c r="P353" s="440">
        <v>115</v>
      </c>
      <c r="Q353" s="441">
        <v>60</v>
      </c>
      <c r="R353" s="439">
        <v>115</v>
      </c>
      <c r="S353" s="440">
        <v>60</v>
      </c>
      <c r="T353" s="441">
        <v>55</v>
      </c>
      <c r="U353" s="442">
        <f t="shared" si="0"/>
        <v>475</v>
      </c>
      <c r="V353" s="443">
        <f t="shared" si="1"/>
        <v>79.166666666666671</v>
      </c>
      <c r="W353" s="388"/>
      <c r="X353" s="388"/>
    </row>
    <row r="354" spans="1:24" ht="12.75" x14ac:dyDescent="0.2">
      <c r="A354" s="429">
        <v>333</v>
      </c>
      <c r="B354" s="434" t="s">
        <v>383</v>
      </c>
      <c r="C354" s="430" t="s">
        <v>3566</v>
      </c>
      <c r="D354" s="435" t="s">
        <v>1029</v>
      </c>
      <c r="E354" s="435" t="s">
        <v>1024</v>
      </c>
      <c r="F354" s="434" t="s">
        <v>859</v>
      </c>
      <c r="G354" s="292" t="s">
        <v>1389</v>
      </c>
      <c r="H354" s="434" t="s">
        <v>1256</v>
      </c>
      <c r="I354" s="436">
        <v>0.5</v>
      </c>
      <c r="J354" s="292" t="s">
        <v>1389</v>
      </c>
      <c r="K354" s="434" t="s">
        <v>1024</v>
      </c>
      <c r="L354" s="434" t="s">
        <v>1019</v>
      </c>
      <c r="M354" s="437">
        <v>21</v>
      </c>
      <c r="N354" s="438">
        <v>5355</v>
      </c>
      <c r="O354" s="439">
        <v>45</v>
      </c>
      <c r="P354" s="440">
        <v>40</v>
      </c>
      <c r="Q354" s="441">
        <v>60</v>
      </c>
      <c r="R354" s="439">
        <v>40</v>
      </c>
      <c r="S354" s="440">
        <v>75</v>
      </c>
      <c r="T354" s="441">
        <v>50</v>
      </c>
      <c r="U354" s="442">
        <f t="shared" si="0"/>
        <v>310</v>
      </c>
      <c r="V354" s="443">
        <f t="shared" si="1"/>
        <v>51.666666666666664</v>
      </c>
      <c r="W354" s="388"/>
      <c r="X354" s="388"/>
    </row>
    <row r="355" spans="1:24" ht="12.75" x14ac:dyDescent="0.2">
      <c r="A355" s="429">
        <v>334</v>
      </c>
      <c r="B355" s="434" t="s">
        <v>384</v>
      </c>
      <c r="C355" s="430" t="s">
        <v>3567</v>
      </c>
      <c r="D355" s="435" t="s">
        <v>1019</v>
      </c>
      <c r="E355" s="435" t="s">
        <v>1024</v>
      </c>
      <c r="F355" s="434" t="s">
        <v>859</v>
      </c>
      <c r="G355" s="292" t="s">
        <v>1389</v>
      </c>
      <c r="H355" s="434" t="s">
        <v>1256</v>
      </c>
      <c r="I355" s="436">
        <v>0.5</v>
      </c>
      <c r="J355" s="292" t="s">
        <v>1389</v>
      </c>
      <c r="K355" s="434" t="s">
        <v>1024</v>
      </c>
      <c r="L355" s="434" t="s">
        <v>1019</v>
      </c>
      <c r="M355" s="437">
        <v>21</v>
      </c>
      <c r="N355" s="438">
        <v>5355</v>
      </c>
      <c r="O355" s="439">
        <v>75</v>
      </c>
      <c r="P355" s="440">
        <v>70</v>
      </c>
      <c r="Q355" s="441">
        <v>90</v>
      </c>
      <c r="R355" s="439">
        <v>70</v>
      </c>
      <c r="S355" s="440">
        <v>105</v>
      </c>
      <c r="T355" s="441">
        <v>80</v>
      </c>
      <c r="U355" s="442">
        <f t="shared" si="0"/>
        <v>490</v>
      </c>
      <c r="V355" s="443">
        <f t="shared" si="1"/>
        <v>81.666666666666671</v>
      </c>
      <c r="W355" s="388"/>
      <c r="X355" s="388"/>
    </row>
    <row r="356" spans="1:24" ht="12.75" x14ac:dyDescent="0.2">
      <c r="A356" s="429">
        <v>335</v>
      </c>
      <c r="B356" s="434" t="s">
        <v>385</v>
      </c>
      <c r="C356" s="430" t="s">
        <v>3568</v>
      </c>
      <c r="D356" s="435" t="s">
        <v>1029</v>
      </c>
      <c r="E356" s="292" t="s">
        <v>1389</v>
      </c>
      <c r="F356" s="434" t="s">
        <v>1262</v>
      </c>
      <c r="G356" s="292" t="s">
        <v>1389</v>
      </c>
      <c r="H356" s="434" t="s">
        <v>1274</v>
      </c>
      <c r="I356" s="436">
        <v>0.5</v>
      </c>
      <c r="J356" s="292" t="s">
        <v>1389</v>
      </c>
      <c r="K356" s="434" t="s">
        <v>3195</v>
      </c>
      <c r="L356" s="434" t="s">
        <v>1389</v>
      </c>
      <c r="M356" s="437">
        <v>21</v>
      </c>
      <c r="N356" s="438">
        <v>5355</v>
      </c>
      <c r="O356" s="439">
        <v>73</v>
      </c>
      <c r="P356" s="440">
        <v>115</v>
      </c>
      <c r="Q356" s="441">
        <v>60</v>
      </c>
      <c r="R356" s="439">
        <v>60</v>
      </c>
      <c r="S356" s="440">
        <v>60</v>
      </c>
      <c r="T356" s="441">
        <v>90</v>
      </c>
      <c r="U356" s="442">
        <f t="shared" si="0"/>
        <v>458</v>
      </c>
      <c r="V356" s="443">
        <f t="shared" si="1"/>
        <v>76.333333333333329</v>
      </c>
      <c r="W356" s="388"/>
      <c r="X356" s="388"/>
    </row>
    <row r="357" spans="1:24" ht="12.75" x14ac:dyDescent="0.2">
      <c r="A357" s="429">
        <v>336</v>
      </c>
      <c r="B357" s="434" t="s">
        <v>386</v>
      </c>
      <c r="C357" s="430" t="s">
        <v>3569</v>
      </c>
      <c r="D357" s="435" t="s">
        <v>1030</v>
      </c>
      <c r="E357" s="292" t="s">
        <v>1389</v>
      </c>
      <c r="F357" s="434" t="s">
        <v>1077</v>
      </c>
      <c r="G357" s="292" t="s">
        <v>1389</v>
      </c>
      <c r="H357" s="434" t="s">
        <v>1180</v>
      </c>
      <c r="I357" s="436">
        <v>0.5</v>
      </c>
      <c r="J357" s="292" t="s">
        <v>1389</v>
      </c>
      <c r="K357" s="434" t="s">
        <v>3195</v>
      </c>
      <c r="L357" s="434" t="s">
        <v>1019</v>
      </c>
      <c r="M357" s="437">
        <v>21</v>
      </c>
      <c r="N357" s="438">
        <v>5355</v>
      </c>
      <c r="O357" s="439">
        <v>73</v>
      </c>
      <c r="P357" s="440">
        <v>100</v>
      </c>
      <c r="Q357" s="441">
        <v>60</v>
      </c>
      <c r="R357" s="439">
        <v>100</v>
      </c>
      <c r="S357" s="440">
        <v>60</v>
      </c>
      <c r="T357" s="441">
        <v>65</v>
      </c>
      <c r="U357" s="442">
        <f t="shared" si="0"/>
        <v>458</v>
      </c>
      <c r="V357" s="443">
        <f t="shared" si="1"/>
        <v>76.333333333333329</v>
      </c>
      <c r="W357" s="388"/>
      <c r="X357" s="388"/>
    </row>
    <row r="358" spans="1:24" ht="12.75" x14ac:dyDescent="0.2">
      <c r="A358" s="429">
        <v>337</v>
      </c>
      <c r="B358" s="434" t="s">
        <v>387</v>
      </c>
      <c r="C358" s="430" t="s">
        <v>3570</v>
      </c>
      <c r="D358" s="435" t="s">
        <v>1031</v>
      </c>
      <c r="E358" s="435" t="s">
        <v>933</v>
      </c>
      <c r="F358" s="434" t="s">
        <v>851</v>
      </c>
      <c r="G358" s="292" t="s">
        <v>1389</v>
      </c>
      <c r="H358" s="292" t="s">
        <v>1389</v>
      </c>
      <c r="I358" s="292" t="s">
        <v>1389</v>
      </c>
      <c r="J358" s="292" t="s">
        <v>1389</v>
      </c>
      <c r="K358" s="434" t="s">
        <v>3273</v>
      </c>
      <c r="L358" s="434" t="s">
        <v>1389</v>
      </c>
      <c r="M358" s="437">
        <v>26</v>
      </c>
      <c r="N358" s="438">
        <v>6630</v>
      </c>
      <c r="O358" s="448">
        <v>90</v>
      </c>
      <c r="P358" s="440">
        <v>55</v>
      </c>
      <c r="Q358" s="441">
        <v>65</v>
      </c>
      <c r="R358" s="439">
        <v>95</v>
      </c>
      <c r="S358" s="440">
        <v>85</v>
      </c>
      <c r="T358" s="441">
        <v>70</v>
      </c>
      <c r="U358" s="442">
        <f t="shared" si="0"/>
        <v>460</v>
      </c>
      <c r="V358" s="443">
        <f t="shared" si="1"/>
        <v>76.666666666666671</v>
      </c>
      <c r="W358" s="452"/>
      <c r="X358" s="452"/>
    </row>
    <row r="359" spans="1:24" ht="12.75" x14ac:dyDescent="0.2">
      <c r="A359" s="429">
        <v>338</v>
      </c>
      <c r="B359" s="434" t="s">
        <v>388</v>
      </c>
      <c r="C359" s="430" t="s">
        <v>3571</v>
      </c>
      <c r="D359" s="435" t="s">
        <v>1031</v>
      </c>
      <c r="E359" s="435" t="s">
        <v>933</v>
      </c>
      <c r="F359" s="434" t="s">
        <v>851</v>
      </c>
      <c r="G359" s="292" t="s">
        <v>1389</v>
      </c>
      <c r="H359" s="292" t="s">
        <v>1389</v>
      </c>
      <c r="I359" s="292" t="s">
        <v>1389</v>
      </c>
      <c r="J359" s="292" t="s">
        <v>1389</v>
      </c>
      <c r="K359" s="434" t="s">
        <v>3273</v>
      </c>
      <c r="L359" s="434" t="s">
        <v>1389</v>
      </c>
      <c r="M359" s="437">
        <v>26</v>
      </c>
      <c r="N359" s="438">
        <v>6630</v>
      </c>
      <c r="O359" s="448">
        <v>90</v>
      </c>
      <c r="P359" s="440">
        <v>95</v>
      </c>
      <c r="Q359" s="441">
        <v>85</v>
      </c>
      <c r="R359" s="439">
        <v>55</v>
      </c>
      <c r="S359" s="440">
        <v>65</v>
      </c>
      <c r="T359" s="441">
        <v>70</v>
      </c>
      <c r="U359" s="442">
        <f t="shared" si="0"/>
        <v>460</v>
      </c>
      <c r="V359" s="443">
        <f t="shared" si="1"/>
        <v>76.666666666666671</v>
      </c>
      <c r="W359" s="452"/>
      <c r="X359" s="452"/>
    </row>
    <row r="360" spans="1:24" ht="12.75" x14ac:dyDescent="0.2">
      <c r="A360" s="429">
        <v>339</v>
      </c>
      <c r="B360" s="434" t="s">
        <v>389</v>
      </c>
      <c r="C360" s="430" t="s">
        <v>3572</v>
      </c>
      <c r="D360" s="435" t="s">
        <v>1033</v>
      </c>
      <c r="E360" s="435" t="s">
        <v>1027</v>
      </c>
      <c r="F360" s="434" t="s">
        <v>1232</v>
      </c>
      <c r="G360" s="434" t="s">
        <v>3573</v>
      </c>
      <c r="H360" s="434" t="s">
        <v>1211</v>
      </c>
      <c r="I360" s="436">
        <v>0.5</v>
      </c>
      <c r="J360" s="292" t="s">
        <v>1389</v>
      </c>
      <c r="K360" s="434" t="s">
        <v>3333</v>
      </c>
      <c r="L360" s="434" t="s">
        <v>1389</v>
      </c>
      <c r="M360" s="437">
        <v>21</v>
      </c>
      <c r="N360" s="438">
        <v>5355</v>
      </c>
      <c r="O360" s="439">
        <v>50</v>
      </c>
      <c r="P360" s="440">
        <v>48</v>
      </c>
      <c r="Q360" s="441">
        <v>43</v>
      </c>
      <c r="R360" s="439">
        <v>46</v>
      </c>
      <c r="S360" s="440">
        <v>41</v>
      </c>
      <c r="T360" s="441">
        <v>60</v>
      </c>
      <c r="U360" s="442">
        <f t="shared" si="0"/>
        <v>288</v>
      </c>
      <c r="V360" s="443">
        <f t="shared" si="1"/>
        <v>48</v>
      </c>
      <c r="W360" s="388"/>
      <c r="X360" s="388"/>
    </row>
    <row r="361" spans="1:24" ht="12.75" x14ac:dyDescent="0.2">
      <c r="A361" s="429">
        <v>340</v>
      </c>
      <c r="B361" s="434" t="s">
        <v>390</v>
      </c>
      <c r="C361" s="430" t="s">
        <v>3574</v>
      </c>
      <c r="D361" s="435" t="s">
        <v>1033</v>
      </c>
      <c r="E361" s="435" t="s">
        <v>1027</v>
      </c>
      <c r="F361" s="434" t="s">
        <v>1232</v>
      </c>
      <c r="G361" s="434" t="s">
        <v>3573</v>
      </c>
      <c r="H361" s="434" t="s">
        <v>1211</v>
      </c>
      <c r="I361" s="436">
        <v>0.5</v>
      </c>
      <c r="J361" s="292" t="s">
        <v>1389</v>
      </c>
      <c r="K361" s="434" t="s">
        <v>3333</v>
      </c>
      <c r="L361" s="434" t="s">
        <v>1389</v>
      </c>
      <c r="M361" s="437">
        <v>21</v>
      </c>
      <c r="N361" s="438">
        <v>5355</v>
      </c>
      <c r="O361" s="439">
        <v>110</v>
      </c>
      <c r="P361" s="440">
        <v>78</v>
      </c>
      <c r="Q361" s="441">
        <v>73</v>
      </c>
      <c r="R361" s="439">
        <v>76</v>
      </c>
      <c r="S361" s="440">
        <v>71</v>
      </c>
      <c r="T361" s="441">
        <v>60</v>
      </c>
      <c r="U361" s="442">
        <f t="shared" si="0"/>
        <v>468</v>
      </c>
      <c r="V361" s="443">
        <f t="shared" si="1"/>
        <v>78</v>
      </c>
      <c r="W361" s="388"/>
      <c r="X361" s="388"/>
    </row>
    <row r="362" spans="1:24" ht="12.75" x14ac:dyDescent="0.2">
      <c r="A362" s="429">
        <v>341</v>
      </c>
      <c r="B362" s="434" t="s">
        <v>391</v>
      </c>
      <c r="C362" s="430" t="s">
        <v>3575</v>
      </c>
      <c r="D362" s="435" t="s">
        <v>1033</v>
      </c>
      <c r="E362" s="292" t="s">
        <v>1389</v>
      </c>
      <c r="F362" s="434" t="s">
        <v>1452</v>
      </c>
      <c r="G362" s="434" t="s">
        <v>1266</v>
      </c>
      <c r="H362" s="434" t="s">
        <v>1177</v>
      </c>
      <c r="I362" s="436">
        <v>0.5</v>
      </c>
      <c r="J362" s="292" t="s">
        <v>1389</v>
      </c>
      <c r="K362" s="434" t="s">
        <v>3181</v>
      </c>
      <c r="L362" s="434" t="s">
        <v>3270</v>
      </c>
      <c r="M362" s="437">
        <v>21</v>
      </c>
      <c r="N362" s="438">
        <v>5355</v>
      </c>
      <c r="O362" s="439">
        <v>43</v>
      </c>
      <c r="P362" s="440">
        <v>80</v>
      </c>
      <c r="Q362" s="441">
        <v>65</v>
      </c>
      <c r="R362" s="439">
        <v>50</v>
      </c>
      <c r="S362" s="440">
        <v>35</v>
      </c>
      <c r="T362" s="441">
        <v>35</v>
      </c>
      <c r="U362" s="442">
        <f t="shared" si="0"/>
        <v>308</v>
      </c>
      <c r="V362" s="443">
        <f t="shared" si="1"/>
        <v>51.333333333333336</v>
      </c>
      <c r="W362" s="388"/>
      <c r="X362" s="388"/>
    </row>
    <row r="363" spans="1:24" ht="12.75" x14ac:dyDescent="0.2">
      <c r="A363" s="429">
        <v>342</v>
      </c>
      <c r="B363" s="434" t="s">
        <v>392</v>
      </c>
      <c r="C363" s="430" t="s">
        <v>3576</v>
      </c>
      <c r="D363" s="435" t="s">
        <v>1033</v>
      </c>
      <c r="E363" s="435" t="s">
        <v>1018</v>
      </c>
      <c r="F363" s="434" t="s">
        <v>1452</v>
      </c>
      <c r="G363" s="434" t="s">
        <v>1266</v>
      </c>
      <c r="H363" s="434" t="s">
        <v>1177</v>
      </c>
      <c r="I363" s="436">
        <v>0.5</v>
      </c>
      <c r="J363" s="292" t="s">
        <v>1389</v>
      </c>
      <c r="K363" s="434" t="s">
        <v>3181</v>
      </c>
      <c r="L363" s="434" t="s">
        <v>3270</v>
      </c>
      <c r="M363" s="437">
        <v>21</v>
      </c>
      <c r="N363" s="438">
        <v>5355</v>
      </c>
      <c r="O363" s="439">
        <v>63</v>
      </c>
      <c r="P363" s="440">
        <v>120</v>
      </c>
      <c r="Q363" s="441">
        <v>85</v>
      </c>
      <c r="R363" s="439">
        <v>90</v>
      </c>
      <c r="S363" s="440">
        <v>55</v>
      </c>
      <c r="T363" s="441">
        <v>55</v>
      </c>
      <c r="U363" s="442">
        <f t="shared" si="0"/>
        <v>468</v>
      </c>
      <c r="V363" s="443">
        <f t="shared" si="1"/>
        <v>78</v>
      </c>
      <c r="W363" s="388"/>
      <c r="X363" s="388"/>
    </row>
    <row r="364" spans="1:24" ht="12.75" x14ac:dyDescent="0.2">
      <c r="A364" s="429">
        <v>343</v>
      </c>
      <c r="B364" s="434" t="s">
        <v>393</v>
      </c>
      <c r="C364" s="430" t="s">
        <v>3577</v>
      </c>
      <c r="D364" s="435" t="s">
        <v>1027</v>
      </c>
      <c r="E364" s="435" t="s">
        <v>933</v>
      </c>
      <c r="F364" s="434" t="s">
        <v>851</v>
      </c>
      <c r="G364" s="292" t="s">
        <v>1389</v>
      </c>
      <c r="H364" s="292" t="s">
        <v>1389</v>
      </c>
      <c r="I364" s="292" t="s">
        <v>1389</v>
      </c>
      <c r="J364" s="292" t="s">
        <v>1389</v>
      </c>
      <c r="K364" s="434" t="s">
        <v>3273</v>
      </c>
      <c r="L364" s="434" t="s">
        <v>1389</v>
      </c>
      <c r="M364" s="437">
        <v>21</v>
      </c>
      <c r="N364" s="438">
        <v>5355</v>
      </c>
      <c r="O364" s="439">
        <v>40</v>
      </c>
      <c r="P364" s="440">
        <v>40</v>
      </c>
      <c r="Q364" s="441">
        <v>55</v>
      </c>
      <c r="R364" s="439">
        <v>40</v>
      </c>
      <c r="S364" s="440">
        <v>70</v>
      </c>
      <c r="T364" s="441">
        <v>55</v>
      </c>
      <c r="U364" s="442">
        <f t="shared" si="0"/>
        <v>300</v>
      </c>
      <c r="V364" s="443">
        <f t="shared" si="1"/>
        <v>50</v>
      </c>
      <c r="W364" s="452"/>
      <c r="X364" s="452"/>
    </row>
    <row r="365" spans="1:24" ht="12.75" x14ac:dyDescent="0.2">
      <c r="A365" s="429">
        <v>344</v>
      </c>
      <c r="B365" s="434" t="s">
        <v>394</v>
      </c>
      <c r="C365" s="430" t="s">
        <v>3578</v>
      </c>
      <c r="D365" s="435" t="s">
        <v>1027</v>
      </c>
      <c r="E365" s="435" t="s">
        <v>933</v>
      </c>
      <c r="F365" s="434" t="s">
        <v>851</v>
      </c>
      <c r="G365" s="292" t="s">
        <v>1389</v>
      </c>
      <c r="H365" s="292" t="s">
        <v>1389</v>
      </c>
      <c r="I365" s="292" t="s">
        <v>1389</v>
      </c>
      <c r="J365" s="292" t="s">
        <v>1389</v>
      </c>
      <c r="K365" s="434" t="s">
        <v>3273</v>
      </c>
      <c r="L365" s="434" t="s">
        <v>1389</v>
      </c>
      <c r="M365" s="437">
        <v>21</v>
      </c>
      <c r="N365" s="438">
        <v>5355</v>
      </c>
      <c r="O365" s="439">
        <v>60</v>
      </c>
      <c r="P365" s="440">
        <v>70</v>
      </c>
      <c r="Q365" s="441">
        <v>105</v>
      </c>
      <c r="R365" s="439">
        <v>70</v>
      </c>
      <c r="S365" s="440">
        <v>120</v>
      </c>
      <c r="T365" s="441">
        <v>75</v>
      </c>
      <c r="U365" s="442">
        <f t="shared" si="0"/>
        <v>500</v>
      </c>
      <c r="V365" s="443">
        <f t="shared" si="1"/>
        <v>83.333333333333329</v>
      </c>
      <c r="W365" s="452"/>
      <c r="X365" s="452"/>
    </row>
    <row r="366" spans="1:24" ht="12.75" x14ac:dyDescent="0.2">
      <c r="A366" s="429">
        <v>345</v>
      </c>
      <c r="B366" s="434" t="s">
        <v>395</v>
      </c>
      <c r="C366" s="430" t="s">
        <v>3579</v>
      </c>
      <c r="D366" s="435" t="s">
        <v>1031</v>
      </c>
      <c r="E366" s="435" t="s">
        <v>1026</v>
      </c>
      <c r="F366" s="434" t="s">
        <v>1572</v>
      </c>
      <c r="G366" s="292" t="s">
        <v>1389</v>
      </c>
      <c r="H366" s="434" t="s">
        <v>1219</v>
      </c>
      <c r="I366" s="292" t="s">
        <v>1389</v>
      </c>
      <c r="J366" s="436">
        <v>0.125</v>
      </c>
      <c r="K366" s="434" t="s">
        <v>3270</v>
      </c>
      <c r="L366" s="434" t="s">
        <v>1389</v>
      </c>
      <c r="M366" s="437">
        <v>31</v>
      </c>
      <c r="N366" s="438">
        <v>7905</v>
      </c>
      <c r="O366" s="439">
        <v>66</v>
      </c>
      <c r="P366" s="440">
        <v>41</v>
      </c>
      <c r="Q366" s="441">
        <v>77</v>
      </c>
      <c r="R366" s="439">
        <v>61</v>
      </c>
      <c r="S366" s="440">
        <v>87</v>
      </c>
      <c r="T366" s="441">
        <v>23</v>
      </c>
      <c r="U366" s="442">
        <f t="shared" si="0"/>
        <v>355</v>
      </c>
      <c r="V366" s="443">
        <f t="shared" si="1"/>
        <v>59.166666666666664</v>
      </c>
      <c r="W366" s="388"/>
      <c r="X366" s="388"/>
    </row>
    <row r="367" spans="1:24" ht="12.75" x14ac:dyDescent="0.2">
      <c r="A367" s="429">
        <v>346</v>
      </c>
      <c r="B367" s="434" t="s">
        <v>396</v>
      </c>
      <c r="C367" s="430" t="s">
        <v>3580</v>
      </c>
      <c r="D367" s="435" t="s">
        <v>1031</v>
      </c>
      <c r="E367" s="435" t="s">
        <v>1026</v>
      </c>
      <c r="F367" s="434" t="s">
        <v>1572</v>
      </c>
      <c r="G367" s="292" t="s">
        <v>1389</v>
      </c>
      <c r="H367" s="434" t="s">
        <v>1219</v>
      </c>
      <c r="I367" s="292" t="s">
        <v>1389</v>
      </c>
      <c r="J367" s="436">
        <v>0.125</v>
      </c>
      <c r="K367" s="434" t="s">
        <v>3270</v>
      </c>
      <c r="L367" s="434" t="s">
        <v>1389</v>
      </c>
      <c r="M367" s="437">
        <v>31</v>
      </c>
      <c r="N367" s="438">
        <v>7905</v>
      </c>
      <c r="O367" s="439">
        <v>86</v>
      </c>
      <c r="P367" s="440">
        <v>81</v>
      </c>
      <c r="Q367" s="441">
        <v>97</v>
      </c>
      <c r="R367" s="439">
        <v>81</v>
      </c>
      <c r="S367" s="440">
        <v>107</v>
      </c>
      <c r="T367" s="441">
        <v>43</v>
      </c>
      <c r="U367" s="442">
        <f t="shared" si="0"/>
        <v>495</v>
      </c>
      <c r="V367" s="443">
        <f t="shared" si="1"/>
        <v>82.5</v>
      </c>
      <c r="W367" s="388"/>
      <c r="X367" s="388"/>
    </row>
    <row r="368" spans="1:24" ht="12.75" x14ac:dyDescent="0.2">
      <c r="A368" s="429">
        <v>347</v>
      </c>
      <c r="B368" s="434" t="s">
        <v>397</v>
      </c>
      <c r="C368" s="430" t="s">
        <v>3581</v>
      </c>
      <c r="D368" s="435" t="s">
        <v>1031</v>
      </c>
      <c r="E368" s="435" t="s">
        <v>1017</v>
      </c>
      <c r="F368" s="434" t="s">
        <v>1227</v>
      </c>
      <c r="G368" s="292" t="s">
        <v>1389</v>
      </c>
      <c r="H368" s="434" t="s">
        <v>1231</v>
      </c>
      <c r="I368" s="292" t="s">
        <v>1389</v>
      </c>
      <c r="J368" s="436">
        <v>0.125</v>
      </c>
      <c r="K368" s="434" t="s">
        <v>3270</v>
      </c>
      <c r="L368" s="434" t="s">
        <v>1389</v>
      </c>
      <c r="M368" s="437">
        <v>31</v>
      </c>
      <c r="N368" s="438">
        <v>7905</v>
      </c>
      <c r="O368" s="439">
        <v>45</v>
      </c>
      <c r="P368" s="440">
        <v>95</v>
      </c>
      <c r="Q368" s="441">
        <v>50</v>
      </c>
      <c r="R368" s="439">
        <v>40</v>
      </c>
      <c r="S368" s="440">
        <v>50</v>
      </c>
      <c r="T368" s="441">
        <v>75</v>
      </c>
      <c r="U368" s="442">
        <f t="shared" si="0"/>
        <v>355</v>
      </c>
      <c r="V368" s="443">
        <f t="shared" si="1"/>
        <v>59.166666666666664</v>
      </c>
      <c r="W368" s="388"/>
      <c r="X368" s="388"/>
    </row>
    <row r="369" spans="1:24" ht="12.75" x14ac:dyDescent="0.2">
      <c r="A369" s="429">
        <v>348</v>
      </c>
      <c r="B369" s="434" t="s">
        <v>398</v>
      </c>
      <c r="C369" s="430" t="s">
        <v>3582</v>
      </c>
      <c r="D369" s="435" t="s">
        <v>1031</v>
      </c>
      <c r="E369" s="435" t="s">
        <v>1017</v>
      </c>
      <c r="F369" s="434" t="s">
        <v>1227</v>
      </c>
      <c r="G369" s="292" t="s">
        <v>1389</v>
      </c>
      <c r="H369" s="434" t="s">
        <v>1231</v>
      </c>
      <c r="I369" s="292" t="s">
        <v>1389</v>
      </c>
      <c r="J369" s="436">
        <v>0.125</v>
      </c>
      <c r="K369" s="434" t="s">
        <v>3270</v>
      </c>
      <c r="L369" s="434" t="s">
        <v>1389</v>
      </c>
      <c r="M369" s="437">
        <v>31</v>
      </c>
      <c r="N369" s="438">
        <v>7905</v>
      </c>
      <c r="O369" s="439">
        <v>75</v>
      </c>
      <c r="P369" s="440">
        <v>125</v>
      </c>
      <c r="Q369" s="441">
        <v>100</v>
      </c>
      <c r="R369" s="439">
        <v>70</v>
      </c>
      <c r="S369" s="440">
        <v>80</v>
      </c>
      <c r="T369" s="441">
        <v>45</v>
      </c>
      <c r="U369" s="442">
        <f t="shared" si="0"/>
        <v>495</v>
      </c>
      <c r="V369" s="443">
        <f t="shared" si="1"/>
        <v>82.5</v>
      </c>
      <c r="W369" s="388"/>
      <c r="X369" s="388"/>
    </row>
    <row r="370" spans="1:24" ht="12.75" x14ac:dyDescent="0.2">
      <c r="A370" s="429">
        <v>349</v>
      </c>
      <c r="B370" s="434" t="s">
        <v>399</v>
      </c>
      <c r="C370" s="430" t="s">
        <v>3583</v>
      </c>
      <c r="D370" s="435" t="s">
        <v>1033</v>
      </c>
      <c r="E370" s="292" t="s">
        <v>1389</v>
      </c>
      <c r="F370" s="434" t="s">
        <v>1231</v>
      </c>
      <c r="G370" s="434" t="s">
        <v>3584</v>
      </c>
      <c r="H370" s="434" t="s">
        <v>1177</v>
      </c>
      <c r="I370" s="436">
        <v>0.5</v>
      </c>
      <c r="J370" s="292" t="s">
        <v>1389</v>
      </c>
      <c r="K370" s="434" t="s">
        <v>3181</v>
      </c>
      <c r="L370" s="434" t="s">
        <v>1019</v>
      </c>
      <c r="M370" s="437">
        <v>21</v>
      </c>
      <c r="N370" s="438">
        <v>5355</v>
      </c>
      <c r="O370" s="439">
        <v>20</v>
      </c>
      <c r="P370" s="440">
        <v>15</v>
      </c>
      <c r="Q370" s="441">
        <v>20</v>
      </c>
      <c r="R370" s="439">
        <v>10</v>
      </c>
      <c r="S370" s="440">
        <v>55</v>
      </c>
      <c r="T370" s="441">
        <v>80</v>
      </c>
      <c r="U370" s="442">
        <f t="shared" si="0"/>
        <v>200</v>
      </c>
      <c r="V370" s="443">
        <f t="shared" si="1"/>
        <v>33.333333333333336</v>
      </c>
      <c r="W370" s="388"/>
      <c r="X370" s="388"/>
    </row>
    <row r="371" spans="1:24" ht="12.75" x14ac:dyDescent="0.2">
      <c r="A371" s="429">
        <v>350</v>
      </c>
      <c r="B371" s="434" t="s">
        <v>400</v>
      </c>
      <c r="C371" s="430" t="s">
        <v>3585</v>
      </c>
      <c r="D371" s="435" t="s">
        <v>1033</v>
      </c>
      <c r="E371" s="292" t="s">
        <v>1389</v>
      </c>
      <c r="F371" s="434" t="s">
        <v>1182</v>
      </c>
      <c r="G371" s="434" t="s">
        <v>3226</v>
      </c>
      <c r="H371" s="434" t="s">
        <v>975</v>
      </c>
      <c r="I371" s="436">
        <v>0.5</v>
      </c>
      <c r="J371" s="292" t="s">
        <v>1389</v>
      </c>
      <c r="K371" s="434" t="s">
        <v>3181</v>
      </c>
      <c r="L371" s="434" t="s">
        <v>1019</v>
      </c>
      <c r="M371" s="437">
        <v>21</v>
      </c>
      <c r="N371" s="438">
        <v>5355</v>
      </c>
      <c r="O371" s="439">
        <v>95</v>
      </c>
      <c r="P371" s="440">
        <v>60</v>
      </c>
      <c r="Q371" s="441">
        <v>79</v>
      </c>
      <c r="R371" s="439">
        <v>100</v>
      </c>
      <c r="S371" s="440">
        <v>125</v>
      </c>
      <c r="T371" s="441">
        <v>81</v>
      </c>
      <c r="U371" s="442">
        <f t="shared" si="0"/>
        <v>540</v>
      </c>
      <c r="V371" s="443">
        <f t="shared" si="1"/>
        <v>90</v>
      </c>
      <c r="W371" s="388"/>
      <c r="X371" s="388"/>
    </row>
    <row r="372" spans="1:24" ht="12.75" x14ac:dyDescent="0.2">
      <c r="A372" s="429">
        <v>351</v>
      </c>
      <c r="B372" s="434" t="s">
        <v>401</v>
      </c>
      <c r="C372" s="430" t="s">
        <v>3586</v>
      </c>
      <c r="D372" s="435" t="s">
        <v>1029</v>
      </c>
      <c r="E372" s="292" t="s">
        <v>1389</v>
      </c>
      <c r="F372" s="434" t="s">
        <v>1431</v>
      </c>
      <c r="G372" s="292" t="s">
        <v>1389</v>
      </c>
      <c r="H372" s="292" t="s">
        <v>1389</v>
      </c>
      <c r="I372" s="436">
        <v>0.5</v>
      </c>
      <c r="J372" s="292" t="s">
        <v>1389</v>
      </c>
      <c r="K372" s="434" t="s">
        <v>1021</v>
      </c>
      <c r="L372" s="434" t="s">
        <v>3292</v>
      </c>
      <c r="M372" s="437">
        <v>26</v>
      </c>
      <c r="N372" s="438">
        <v>6630</v>
      </c>
      <c r="O372" s="439">
        <v>70</v>
      </c>
      <c r="P372" s="440">
        <v>70</v>
      </c>
      <c r="Q372" s="441">
        <v>70</v>
      </c>
      <c r="R372" s="439">
        <v>70</v>
      </c>
      <c r="S372" s="440">
        <v>70</v>
      </c>
      <c r="T372" s="441">
        <v>70</v>
      </c>
      <c r="U372" s="442">
        <f t="shared" si="0"/>
        <v>420</v>
      </c>
      <c r="V372" s="443">
        <f t="shared" si="1"/>
        <v>70</v>
      </c>
      <c r="W372" s="388"/>
      <c r="X372" s="388"/>
    </row>
    <row r="373" spans="1:24" ht="12.75" x14ac:dyDescent="0.2">
      <c r="A373" s="429">
        <v>352</v>
      </c>
      <c r="B373" s="434" t="s">
        <v>402</v>
      </c>
      <c r="C373" s="430" t="s">
        <v>3587</v>
      </c>
      <c r="D373" s="435" t="s">
        <v>1029</v>
      </c>
      <c r="E373" s="292" t="s">
        <v>1389</v>
      </c>
      <c r="F373" s="434" t="s">
        <v>1396</v>
      </c>
      <c r="G373" s="292" t="s">
        <v>1389</v>
      </c>
      <c r="H373" s="434" t="s">
        <v>1237</v>
      </c>
      <c r="I373" s="436">
        <v>0.5</v>
      </c>
      <c r="J373" s="292" t="s">
        <v>1389</v>
      </c>
      <c r="K373" s="434" t="s">
        <v>3195</v>
      </c>
      <c r="L373" s="434" t="s">
        <v>1389</v>
      </c>
      <c r="M373" s="437">
        <v>21</v>
      </c>
      <c r="N373" s="438">
        <v>5355</v>
      </c>
      <c r="O373" s="439">
        <v>60</v>
      </c>
      <c r="P373" s="440">
        <v>90</v>
      </c>
      <c r="Q373" s="441">
        <v>70</v>
      </c>
      <c r="R373" s="439">
        <v>60</v>
      </c>
      <c r="S373" s="440">
        <v>120</v>
      </c>
      <c r="T373" s="441">
        <v>40</v>
      </c>
      <c r="U373" s="442">
        <f t="shared" si="0"/>
        <v>440</v>
      </c>
      <c r="V373" s="443">
        <f t="shared" si="1"/>
        <v>73.333333333333329</v>
      </c>
      <c r="W373" s="388"/>
      <c r="X373" s="388"/>
    </row>
    <row r="374" spans="1:24" ht="12.75" x14ac:dyDescent="0.2">
      <c r="A374" s="429">
        <v>353</v>
      </c>
      <c r="B374" s="434" t="s">
        <v>403</v>
      </c>
      <c r="C374" s="430" t="s">
        <v>3588</v>
      </c>
      <c r="D374" s="435" t="s">
        <v>1025</v>
      </c>
      <c r="E374" s="292" t="s">
        <v>1389</v>
      </c>
      <c r="F374" s="434" t="s">
        <v>1214</v>
      </c>
      <c r="G374" s="434" t="s">
        <v>3461</v>
      </c>
      <c r="H374" s="434" t="s">
        <v>1212</v>
      </c>
      <c r="I374" s="436">
        <v>0.5</v>
      </c>
      <c r="J374" s="292" t="s">
        <v>1389</v>
      </c>
      <c r="K374" s="434" t="s">
        <v>3292</v>
      </c>
      <c r="L374" s="434" t="s">
        <v>1389</v>
      </c>
      <c r="M374" s="437">
        <v>26</v>
      </c>
      <c r="N374" s="438">
        <v>6630</v>
      </c>
      <c r="O374" s="439">
        <v>44</v>
      </c>
      <c r="P374" s="440">
        <v>75</v>
      </c>
      <c r="Q374" s="441">
        <v>35</v>
      </c>
      <c r="R374" s="439">
        <v>63</v>
      </c>
      <c r="S374" s="440">
        <v>33</v>
      </c>
      <c r="T374" s="441">
        <v>45</v>
      </c>
      <c r="U374" s="442">
        <f t="shared" si="0"/>
        <v>295</v>
      </c>
      <c r="V374" s="443">
        <f t="shared" si="1"/>
        <v>49.166666666666664</v>
      </c>
      <c r="W374" s="388"/>
      <c r="X374" s="388"/>
    </row>
    <row r="375" spans="1:24" ht="12.75" x14ac:dyDescent="0.2">
      <c r="A375" s="429">
        <v>354</v>
      </c>
      <c r="B375" s="434" t="s">
        <v>404</v>
      </c>
      <c r="C375" s="430" t="s">
        <v>3589</v>
      </c>
      <c r="D375" s="435" t="s">
        <v>1025</v>
      </c>
      <c r="E375" s="292" t="s">
        <v>1389</v>
      </c>
      <c r="F375" s="434" t="s">
        <v>1214</v>
      </c>
      <c r="G375" s="434" t="s">
        <v>3461</v>
      </c>
      <c r="H375" s="434" t="s">
        <v>1212</v>
      </c>
      <c r="I375" s="436">
        <v>0.5</v>
      </c>
      <c r="J375" s="292" t="s">
        <v>1389</v>
      </c>
      <c r="K375" s="434" t="s">
        <v>3292</v>
      </c>
      <c r="L375" s="434" t="s">
        <v>1389</v>
      </c>
      <c r="M375" s="437">
        <v>26</v>
      </c>
      <c r="N375" s="438">
        <v>6630</v>
      </c>
      <c r="O375" s="439">
        <v>64</v>
      </c>
      <c r="P375" s="440">
        <v>115</v>
      </c>
      <c r="Q375" s="441">
        <v>65</v>
      </c>
      <c r="R375" s="439">
        <v>83</v>
      </c>
      <c r="S375" s="440">
        <v>63</v>
      </c>
      <c r="T375" s="441">
        <v>65</v>
      </c>
      <c r="U375" s="442">
        <f t="shared" si="0"/>
        <v>455</v>
      </c>
      <c r="V375" s="443">
        <f t="shared" si="1"/>
        <v>75.833333333333329</v>
      </c>
      <c r="W375" s="388"/>
      <c r="X375" s="388"/>
    </row>
    <row r="376" spans="1:24" ht="12.75" x14ac:dyDescent="0.2">
      <c r="A376" s="429">
        <v>355</v>
      </c>
      <c r="B376" s="434" t="s">
        <v>405</v>
      </c>
      <c r="C376" s="430" t="s">
        <v>3590</v>
      </c>
      <c r="D376" s="435" t="s">
        <v>1025</v>
      </c>
      <c r="E376" s="292" t="s">
        <v>1389</v>
      </c>
      <c r="F376" s="434" t="s">
        <v>851</v>
      </c>
      <c r="G376" s="292" t="s">
        <v>1389</v>
      </c>
      <c r="H376" s="434" t="s">
        <v>1213</v>
      </c>
      <c r="I376" s="436">
        <v>0.5</v>
      </c>
      <c r="J376" s="292" t="s">
        <v>1389</v>
      </c>
      <c r="K376" s="434" t="s">
        <v>3292</v>
      </c>
      <c r="L376" s="434" t="s">
        <v>1389</v>
      </c>
      <c r="M376" s="437">
        <v>26</v>
      </c>
      <c r="N376" s="438">
        <v>6630</v>
      </c>
      <c r="O376" s="439">
        <v>20</v>
      </c>
      <c r="P376" s="440">
        <v>40</v>
      </c>
      <c r="Q376" s="441">
        <v>90</v>
      </c>
      <c r="R376" s="439">
        <v>30</v>
      </c>
      <c r="S376" s="440">
        <v>90</v>
      </c>
      <c r="T376" s="441">
        <v>25</v>
      </c>
      <c r="U376" s="442">
        <f t="shared" si="0"/>
        <v>295</v>
      </c>
      <c r="V376" s="443">
        <f t="shared" si="1"/>
        <v>49.166666666666664</v>
      </c>
      <c r="W376" s="388"/>
      <c r="X376" s="388"/>
    </row>
    <row r="377" spans="1:24" ht="12.75" x14ac:dyDescent="0.2">
      <c r="A377" s="429">
        <v>356</v>
      </c>
      <c r="B377" s="434" t="s">
        <v>406</v>
      </c>
      <c r="C377" s="430" t="s">
        <v>3591</v>
      </c>
      <c r="D377" s="435" t="s">
        <v>1025</v>
      </c>
      <c r="E377" s="292" t="s">
        <v>1389</v>
      </c>
      <c r="F377" s="434" t="s">
        <v>926</v>
      </c>
      <c r="G377" s="292" t="s">
        <v>1389</v>
      </c>
      <c r="H377" s="434" t="s">
        <v>1213</v>
      </c>
      <c r="I377" s="436">
        <v>0.5</v>
      </c>
      <c r="J377" s="292" t="s">
        <v>1389</v>
      </c>
      <c r="K377" s="434" t="s">
        <v>3292</v>
      </c>
      <c r="L377" s="434" t="s">
        <v>1389</v>
      </c>
      <c r="M377" s="437">
        <v>26</v>
      </c>
      <c r="N377" s="438">
        <v>6630</v>
      </c>
      <c r="O377" s="439">
        <v>40</v>
      </c>
      <c r="P377" s="440">
        <v>70</v>
      </c>
      <c r="Q377" s="441">
        <v>130</v>
      </c>
      <c r="R377" s="439">
        <v>60</v>
      </c>
      <c r="S377" s="440">
        <v>130</v>
      </c>
      <c r="T377" s="441">
        <v>25</v>
      </c>
      <c r="U377" s="442">
        <f t="shared" si="0"/>
        <v>455</v>
      </c>
      <c r="V377" s="443">
        <f t="shared" si="1"/>
        <v>75.833333333333329</v>
      </c>
      <c r="W377" s="388"/>
      <c r="X377" s="388"/>
    </row>
    <row r="378" spans="1:24" ht="12.75" x14ac:dyDescent="0.2">
      <c r="A378" s="429">
        <v>357</v>
      </c>
      <c r="B378" s="434" t="s">
        <v>407</v>
      </c>
      <c r="C378" s="430" t="s">
        <v>3592</v>
      </c>
      <c r="D378" s="435" t="s">
        <v>1026</v>
      </c>
      <c r="E378" s="435" t="s">
        <v>1024</v>
      </c>
      <c r="F378" s="434" t="s">
        <v>1218</v>
      </c>
      <c r="G378" s="434" t="s">
        <v>3412</v>
      </c>
      <c r="H378" s="434" t="s">
        <v>1207</v>
      </c>
      <c r="I378" s="436">
        <v>0.5</v>
      </c>
      <c r="J378" s="292" t="s">
        <v>1389</v>
      </c>
      <c r="K378" s="434" t="s">
        <v>3174</v>
      </c>
      <c r="L378" s="434" t="s">
        <v>1026</v>
      </c>
      <c r="M378" s="437">
        <v>26</v>
      </c>
      <c r="N378" s="438">
        <v>6630</v>
      </c>
      <c r="O378" s="439">
        <v>99</v>
      </c>
      <c r="P378" s="440">
        <v>68</v>
      </c>
      <c r="Q378" s="441">
        <v>83</v>
      </c>
      <c r="R378" s="439">
        <v>72</v>
      </c>
      <c r="S378" s="440">
        <v>87</v>
      </c>
      <c r="T378" s="441">
        <v>51</v>
      </c>
      <c r="U378" s="442">
        <f t="shared" si="0"/>
        <v>460</v>
      </c>
      <c r="V378" s="443">
        <f t="shared" si="1"/>
        <v>76.666666666666671</v>
      </c>
      <c r="W378" s="388"/>
      <c r="X378" s="388"/>
    </row>
    <row r="379" spans="1:24" ht="12.75" x14ac:dyDescent="0.2">
      <c r="A379" s="429">
        <v>358</v>
      </c>
      <c r="B379" s="434" t="s">
        <v>408</v>
      </c>
      <c r="C379" s="430" t="s">
        <v>3593</v>
      </c>
      <c r="D379" s="435" t="s">
        <v>933</v>
      </c>
      <c r="E379" s="292" t="s">
        <v>1389</v>
      </c>
      <c r="F379" s="434" t="s">
        <v>851</v>
      </c>
      <c r="G379" s="292" t="s">
        <v>1389</v>
      </c>
      <c r="H379" s="292" t="s">
        <v>1389</v>
      </c>
      <c r="I379" s="436">
        <v>0.5</v>
      </c>
      <c r="J379" s="292" t="s">
        <v>1389</v>
      </c>
      <c r="K379" s="434" t="s">
        <v>3292</v>
      </c>
      <c r="L379" s="434" t="s">
        <v>1389</v>
      </c>
      <c r="M379" s="437">
        <v>26</v>
      </c>
      <c r="N379" s="438">
        <v>6630</v>
      </c>
      <c r="O379" s="448">
        <v>75</v>
      </c>
      <c r="P379" s="440">
        <v>50</v>
      </c>
      <c r="Q379" s="450">
        <v>80</v>
      </c>
      <c r="R379" s="439">
        <v>95</v>
      </c>
      <c r="S379" s="449">
        <v>90</v>
      </c>
      <c r="T379" s="441">
        <v>65</v>
      </c>
      <c r="U379" s="442">
        <f t="shared" si="0"/>
        <v>455</v>
      </c>
      <c r="V379" s="443">
        <f t="shared" si="1"/>
        <v>75.833333333333329</v>
      </c>
      <c r="W379" s="388"/>
      <c r="X379" s="388"/>
    </row>
    <row r="380" spans="1:24" ht="12.75" x14ac:dyDescent="0.2">
      <c r="A380" s="429">
        <v>359</v>
      </c>
      <c r="B380" s="434" t="s">
        <v>409</v>
      </c>
      <c r="C380" s="430" t="s">
        <v>3594</v>
      </c>
      <c r="D380" s="435" t="s">
        <v>1018</v>
      </c>
      <c r="E380" s="292" t="s">
        <v>1389</v>
      </c>
      <c r="F380" s="434" t="s">
        <v>926</v>
      </c>
      <c r="G380" s="434" t="s">
        <v>3420</v>
      </c>
      <c r="H380" s="434" t="s">
        <v>1176</v>
      </c>
      <c r="I380" s="436">
        <v>0.5</v>
      </c>
      <c r="J380" s="292" t="s">
        <v>1389</v>
      </c>
      <c r="K380" s="434" t="s">
        <v>3195</v>
      </c>
      <c r="L380" s="434" t="s">
        <v>1389</v>
      </c>
      <c r="M380" s="437">
        <v>26</v>
      </c>
      <c r="N380" s="438">
        <v>6630</v>
      </c>
      <c r="O380" s="439">
        <v>65</v>
      </c>
      <c r="P380" s="440">
        <v>130</v>
      </c>
      <c r="Q380" s="441">
        <v>60</v>
      </c>
      <c r="R380" s="439">
        <v>75</v>
      </c>
      <c r="S380" s="440">
        <v>60</v>
      </c>
      <c r="T380" s="441">
        <v>75</v>
      </c>
      <c r="U380" s="442">
        <f t="shared" si="0"/>
        <v>465</v>
      </c>
      <c r="V380" s="443">
        <f t="shared" si="1"/>
        <v>77.5</v>
      </c>
      <c r="W380" s="388"/>
      <c r="X380" s="388"/>
    </row>
    <row r="381" spans="1:24" ht="12.75" x14ac:dyDescent="0.2">
      <c r="A381" s="429">
        <v>360</v>
      </c>
      <c r="B381" s="434" t="s">
        <v>410</v>
      </c>
      <c r="C381" s="430" t="s">
        <v>3595</v>
      </c>
      <c r="D381" s="435" t="s">
        <v>933</v>
      </c>
      <c r="E381" s="292" t="s">
        <v>1389</v>
      </c>
      <c r="F381" s="434" t="s">
        <v>1248</v>
      </c>
      <c r="G381" s="292" t="s">
        <v>1389</v>
      </c>
      <c r="H381" s="434" t="s">
        <v>1143</v>
      </c>
      <c r="I381" s="436">
        <v>0.5</v>
      </c>
      <c r="J381" s="292" t="s">
        <v>1389</v>
      </c>
      <c r="K381" s="434" t="s">
        <v>3213</v>
      </c>
      <c r="L381" s="434" t="s">
        <v>1389</v>
      </c>
      <c r="M381" s="437">
        <v>21</v>
      </c>
      <c r="N381" s="438">
        <v>5355</v>
      </c>
      <c r="O381" s="439">
        <v>95</v>
      </c>
      <c r="P381" s="440">
        <v>23</v>
      </c>
      <c r="Q381" s="441">
        <v>48</v>
      </c>
      <c r="R381" s="439">
        <v>23</v>
      </c>
      <c r="S381" s="440">
        <v>48</v>
      </c>
      <c r="T381" s="441">
        <v>23</v>
      </c>
      <c r="U381" s="442">
        <f t="shared" si="0"/>
        <v>260</v>
      </c>
      <c r="V381" s="443">
        <f t="shared" si="1"/>
        <v>43.333333333333336</v>
      </c>
      <c r="W381" s="388"/>
      <c r="X381" s="388"/>
    </row>
    <row r="382" spans="1:24" ht="12.75" x14ac:dyDescent="0.2">
      <c r="A382" s="429">
        <v>361</v>
      </c>
      <c r="B382" s="434" t="s">
        <v>411</v>
      </c>
      <c r="C382" s="430" t="s">
        <v>3596</v>
      </c>
      <c r="D382" s="435" t="s">
        <v>1028</v>
      </c>
      <c r="E382" s="292" t="s">
        <v>1389</v>
      </c>
      <c r="F382" s="434" t="s">
        <v>1246</v>
      </c>
      <c r="G382" s="434" t="s">
        <v>3597</v>
      </c>
      <c r="H382" s="434" t="s">
        <v>1230</v>
      </c>
      <c r="I382" s="436">
        <v>0.5</v>
      </c>
      <c r="J382" s="292" t="s">
        <v>1389</v>
      </c>
      <c r="K382" s="434" t="s">
        <v>1021</v>
      </c>
      <c r="L382" s="434" t="s">
        <v>3273</v>
      </c>
      <c r="M382" s="437">
        <v>21</v>
      </c>
      <c r="N382" s="438">
        <v>5355</v>
      </c>
      <c r="O382" s="439">
        <v>50</v>
      </c>
      <c r="P382" s="440">
        <v>50</v>
      </c>
      <c r="Q382" s="441">
        <v>50</v>
      </c>
      <c r="R382" s="439">
        <v>50</v>
      </c>
      <c r="S382" s="440">
        <v>50</v>
      </c>
      <c r="T382" s="441">
        <v>50</v>
      </c>
      <c r="U382" s="442">
        <f t="shared" si="0"/>
        <v>300</v>
      </c>
      <c r="V382" s="443">
        <f t="shared" si="1"/>
        <v>50</v>
      </c>
      <c r="W382" s="388"/>
      <c r="X382" s="388"/>
    </row>
    <row r="383" spans="1:24" ht="12.75" x14ac:dyDescent="0.2">
      <c r="A383" s="429">
        <v>362</v>
      </c>
      <c r="B383" s="434" t="s">
        <v>412</v>
      </c>
      <c r="C383" s="430" t="s">
        <v>3598</v>
      </c>
      <c r="D383" s="435" t="s">
        <v>1028</v>
      </c>
      <c r="E383" s="292" t="s">
        <v>1389</v>
      </c>
      <c r="F383" s="434" t="s">
        <v>1246</v>
      </c>
      <c r="G383" s="434" t="s">
        <v>3597</v>
      </c>
      <c r="H383" s="434" t="s">
        <v>1230</v>
      </c>
      <c r="I383" s="436">
        <v>0.5</v>
      </c>
      <c r="J383" s="292" t="s">
        <v>1389</v>
      </c>
      <c r="K383" s="434" t="s">
        <v>1021</v>
      </c>
      <c r="L383" s="434" t="s">
        <v>3273</v>
      </c>
      <c r="M383" s="437">
        <v>21</v>
      </c>
      <c r="N383" s="438">
        <v>5355</v>
      </c>
      <c r="O383" s="439">
        <v>80</v>
      </c>
      <c r="P383" s="440">
        <v>80</v>
      </c>
      <c r="Q383" s="441">
        <v>80</v>
      </c>
      <c r="R383" s="439">
        <v>80</v>
      </c>
      <c r="S383" s="440">
        <v>80</v>
      </c>
      <c r="T383" s="441">
        <v>80</v>
      </c>
      <c r="U383" s="442">
        <f t="shared" si="0"/>
        <v>480</v>
      </c>
      <c r="V383" s="443">
        <f t="shared" si="1"/>
        <v>80</v>
      </c>
      <c r="W383" s="388"/>
      <c r="X383" s="388"/>
    </row>
    <row r="384" spans="1:24" ht="12.75" x14ac:dyDescent="0.2">
      <c r="A384" s="429">
        <v>363</v>
      </c>
      <c r="B384" s="434" t="s">
        <v>413</v>
      </c>
      <c r="C384" s="430" t="s">
        <v>3599</v>
      </c>
      <c r="D384" s="435" t="s">
        <v>1028</v>
      </c>
      <c r="E384" s="435" t="s">
        <v>1033</v>
      </c>
      <c r="F384" s="434" t="s">
        <v>904</v>
      </c>
      <c r="G384" s="434" t="s">
        <v>3597</v>
      </c>
      <c r="H384" s="434" t="s">
        <v>1232</v>
      </c>
      <c r="I384" s="436">
        <v>0.5</v>
      </c>
      <c r="J384" s="292" t="s">
        <v>1389</v>
      </c>
      <c r="K384" s="434" t="s">
        <v>3181</v>
      </c>
      <c r="L384" s="434" t="s">
        <v>3195</v>
      </c>
      <c r="M384" s="437">
        <v>21</v>
      </c>
      <c r="N384" s="438">
        <v>5355</v>
      </c>
      <c r="O384" s="439">
        <v>70</v>
      </c>
      <c r="P384" s="440">
        <v>40</v>
      </c>
      <c r="Q384" s="441">
        <v>50</v>
      </c>
      <c r="R384" s="439">
        <v>55</v>
      </c>
      <c r="S384" s="440">
        <v>50</v>
      </c>
      <c r="T384" s="441">
        <v>25</v>
      </c>
      <c r="U384" s="442">
        <f t="shared" si="0"/>
        <v>290</v>
      </c>
      <c r="V384" s="443">
        <f t="shared" si="1"/>
        <v>48.333333333333336</v>
      </c>
      <c r="W384" s="388"/>
      <c r="X384" s="388"/>
    </row>
    <row r="385" spans="1:24" ht="12.75" x14ac:dyDescent="0.2">
      <c r="A385" s="429">
        <v>364</v>
      </c>
      <c r="B385" s="434" t="s">
        <v>414</v>
      </c>
      <c r="C385" s="430" t="s">
        <v>3600</v>
      </c>
      <c r="D385" s="435" t="s">
        <v>1028</v>
      </c>
      <c r="E385" s="435" t="s">
        <v>1033</v>
      </c>
      <c r="F385" s="434" t="s">
        <v>904</v>
      </c>
      <c r="G385" s="434" t="s">
        <v>3597</v>
      </c>
      <c r="H385" s="434" t="s">
        <v>1232</v>
      </c>
      <c r="I385" s="436">
        <v>0.5</v>
      </c>
      <c r="J385" s="292" t="s">
        <v>1389</v>
      </c>
      <c r="K385" s="434" t="s">
        <v>3181</v>
      </c>
      <c r="L385" s="434" t="s">
        <v>3195</v>
      </c>
      <c r="M385" s="437">
        <v>21</v>
      </c>
      <c r="N385" s="438">
        <v>5355</v>
      </c>
      <c r="O385" s="439">
        <v>90</v>
      </c>
      <c r="P385" s="440">
        <v>60</v>
      </c>
      <c r="Q385" s="441">
        <v>70</v>
      </c>
      <c r="R385" s="439">
        <v>75</v>
      </c>
      <c r="S385" s="440">
        <v>70</v>
      </c>
      <c r="T385" s="441">
        <v>45</v>
      </c>
      <c r="U385" s="442">
        <f t="shared" si="0"/>
        <v>410</v>
      </c>
      <c r="V385" s="443">
        <f t="shared" si="1"/>
        <v>68.333333333333329</v>
      </c>
      <c r="W385" s="388"/>
      <c r="X385" s="388"/>
    </row>
    <row r="386" spans="1:24" ht="12.75" x14ac:dyDescent="0.2">
      <c r="A386" s="429">
        <v>365</v>
      </c>
      <c r="B386" s="434" t="s">
        <v>415</v>
      </c>
      <c r="C386" s="430" t="s">
        <v>3601</v>
      </c>
      <c r="D386" s="435" t="s">
        <v>1028</v>
      </c>
      <c r="E386" s="435" t="s">
        <v>1033</v>
      </c>
      <c r="F386" s="434" t="s">
        <v>904</v>
      </c>
      <c r="G386" s="434" t="s">
        <v>3597</v>
      </c>
      <c r="H386" s="434" t="s">
        <v>1232</v>
      </c>
      <c r="I386" s="436">
        <v>0.5</v>
      </c>
      <c r="J386" s="292" t="s">
        <v>1389</v>
      </c>
      <c r="K386" s="434" t="s">
        <v>3181</v>
      </c>
      <c r="L386" s="434" t="s">
        <v>3195</v>
      </c>
      <c r="M386" s="437">
        <v>21</v>
      </c>
      <c r="N386" s="438">
        <v>5355</v>
      </c>
      <c r="O386" s="439">
        <v>110</v>
      </c>
      <c r="P386" s="440">
        <v>80</v>
      </c>
      <c r="Q386" s="441">
        <v>90</v>
      </c>
      <c r="R386" s="439">
        <v>95</v>
      </c>
      <c r="S386" s="440">
        <v>90</v>
      </c>
      <c r="T386" s="441">
        <v>65</v>
      </c>
      <c r="U386" s="442">
        <f t="shared" si="0"/>
        <v>530</v>
      </c>
      <c r="V386" s="443">
        <f t="shared" si="1"/>
        <v>88.333333333333329</v>
      </c>
      <c r="W386" s="388"/>
      <c r="X386" s="388"/>
    </row>
    <row r="387" spans="1:24" ht="12.75" x14ac:dyDescent="0.2">
      <c r="A387" s="429">
        <v>366</v>
      </c>
      <c r="B387" s="434" t="s">
        <v>416</v>
      </c>
      <c r="C387" s="430" t="s">
        <v>3602</v>
      </c>
      <c r="D387" s="435" t="s">
        <v>1033</v>
      </c>
      <c r="E387" s="292" t="s">
        <v>1389</v>
      </c>
      <c r="F387" s="434" t="s">
        <v>1266</v>
      </c>
      <c r="G387" s="292" t="s">
        <v>1389</v>
      </c>
      <c r="H387" s="434" t="s">
        <v>1169</v>
      </c>
      <c r="I387" s="436">
        <v>0.5</v>
      </c>
      <c r="J387" s="292" t="s">
        <v>1389</v>
      </c>
      <c r="K387" s="434" t="s">
        <v>3181</v>
      </c>
      <c r="L387" s="434" t="s">
        <v>1389</v>
      </c>
      <c r="M387" s="437">
        <v>21</v>
      </c>
      <c r="N387" s="438">
        <v>5355</v>
      </c>
      <c r="O387" s="439">
        <v>35</v>
      </c>
      <c r="P387" s="440">
        <v>64</v>
      </c>
      <c r="Q387" s="441">
        <v>85</v>
      </c>
      <c r="R387" s="439">
        <v>74</v>
      </c>
      <c r="S387" s="440">
        <v>55</v>
      </c>
      <c r="T387" s="441">
        <v>32</v>
      </c>
      <c r="U387" s="442">
        <f t="shared" si="0"/>
        <v>345</v>
      </c>
      <c r="V387" s="443">
        <f t="shared" si="1"/>
        <v>57.5</v>
      </c>
      <c r="W387" s="388"/>
      <c r="X387" s="388"/>
    </row>
    <row r="388" spans="1:24" ht="12.75" x14ac:dyDescent="0.2">
      <c r="A388" s="429">
        <v>367</v>
      </c>
      <c r="B388" s="434" t="s">
        <v>417</v>
      </c>
      <c r="C388" s="430" t="s">
        <v>3603</v>
      </c>
      <c r="D388" s="435" t="s">
        <v>1033</v>
      </c>
      <c r="E388" s="292" t="s">
        <v>1389</v>
      </c>
      <c r="F388" s="434" t="s">
        <v>1231</v>
      </c>
      <c r="G388" s="292" t="s">
        <v>1389</v>
      </c>
      <c r="H388" s="434" t="s">
        <v>1253</v>
      </c>
      <c r="I388" s="436">
        <v>0.5</v>
      </c>
      <c r="J388" s="292" t="s">
        <v>1389</v>
      </c>
      <c r="K388" s="434" t="s">
        <v>3181</v>
      </c>
      <c r="L388" s="434" t="s">
        <v>1389</v>
      </c>
      <c r="M388" s="437">
        <v>21</v>
      </c>
      <c r="N388" s="438">
        <v>5355</v>
      </c>
      <c r="O388" s="439">
        <v>55</v>
      </c>
      <c r="P388" s="440">
        <v>104</v>
      </c>
      <c r="Q388" s="441">
        <v>105</v>
      </c>
      <c r="R388" s="439">
        <v>94</v>
      </c>
      <c r="S388" s="440">
        <v>75</v>
      </c>
      <c r="T388" s="441">
        <v>52</v>
      </c>
      <c r="U388" s="442">
        <f t="shared" si="0"/>
        <v>485</v>
      </c>
      <c r="V388" s="443">
        <f t="shared" si="1"/>
        <v>80.833333333333329</v>
      </c>
      <c r="W388" s="388"/>
      <c r="X388" s="388"/>
    </row>
    <row r="389" spans="1:24" ht="12.75" x14ac:dyDescent="0.2">
      <c r="A389" s="429">
        <v>368</v>
      </c>
      <c r="B389" s="434" t="s">
        <v>418</v>
      </c>
      <c r="C389" s="430" t="s">
        <v>3604</v>
      </c>
      <c r="D389" s="435" t="s">
        <v>1033</v>
      </c>
      <c r="E389" s="292" t="s">
        <v>1389</v>
      </c>
      <c r="F389" s="434" t="s">
        <v>1231</v>
      </c>
      <c r="G389" s="292" t="s">
        <v>1389</v>
      </c>
      <c r="H389" s="434" t="s">
        <v>1211</v>
      </c>
      <c r="I389" s="436">
        <v>0.5</v>
      </c>
      <c r="J389" s="292" t="s">
        <v>1389</v>
      </c>
      <c r="K389" s="434" t="s">
        <v>3181</v>
      </c>
      <c r="L389" s="434" t="s">
        <v>1389</v>
      </c>
      <c r="M389" s="437">
        <v>21</v>
      </c>
      <c r="N389" s="438">
        <v>5355</v>
      </c>
      <c r="O389" s="439">
        <v>55</v>
      </c>
      <c r="P389" s="440">
        <v>84</v>
      </c>
      <c r="Q389" s="441">
        <v>105</v>
      </c>
      <c r="R389" s="439">
        <v>114</v>
      </c>
      <c r="S389" s="440">
        <v>75</v>
      </c>
      <c r="T389" s="441">
        <v>52</v>
      </c>
      <c r="U389" s="442">
        <f t="shared" si="0"/>
        <v>485</v>
      </c>
      <c r="V389" s="443">
        <f t="shared" si="1"/>
        <v>80.833333333333329</v>
      </c>
      <c r="W389" s="388"/>
      <c r="X389" s="388"/>
    </row>
    <row r="390" spans="1:24" ht="12.75" x14ac:dyDescent="0.2">
      <c r="A390" s="429">
        <v>369</v>
      </c>
      <c r="B390" s="434" t="s">
        <v>419</v>
      </c>
      <c r="C390" s="430" t="s">
        <v>3605</v>
      </c>
      <c r="D390" s="435" t="s">
        <v>1033</v>
      </c>
      <c r="E390" s="435" t="s">
        <v>1031</v>
      </c>
      <c r="F390" s="434" t="s">
        <v>1231</v>
      </c>
      <c r="G390" s="434" t="s">
        <v>28</v>
      </c>
      <c r="H390" s="434" t="s">
        <v>1233</v>
      </c>
      <c r="I390" s="292" t="s">
        <v>1389</v>
      </c>
      <c r="J390" s="436">
        <v>0.125</v>
      </c>
      <c r="K390" s="434" t="s">
        <v>3181</v>
      </c>
      <c r="L390" s="434" t="s">
        <v>3333</v>
      </c>
      <c r="M390" s="437">
        <v>41</v>
      </c>
      <c r="N390" s="438">
        <v>10455</v>
      </c>
      <c r="O390" s="439">
        <v>100</v>
      </c>
      <c r="P390" s="440">
        <v>90</v>
      </c>
      <c r="Q390" s="441">
        <v>130</v>
      </c>
      <c r="R390" s="439">
        <v>45</v>
      </c>
      <c r="S390" s="440">
        <v>65</v>
      </c>
      <c r="T390" s="441">
        <v>55</v>
      </c>
      <c r="U390" s="442">
        <f t="shared" si="0"/>
        <v>485</v>
      </c>
      <c r="V390" s="443">
        <f t="shared" si="1"/>
        <v>80.833333333333329</v>
      </c>
      <c r="W390" s="388"/>
      <c r="X390" s="388"/>
    </row>
    <row r="391" spans="1:24" ht="12.75" x14ac:dyDescent="0.2">
      <c r="A391" s="429">
        <v>370</v>
      </c>
      <c r="B391" s="434" t="s">
        <v>420</v>
      </c>
      <c r="C391" s="430" t="s">
        <v>3606</v>
      </c>
      <c r="D391" s="435" t="s">
        <v>1033</v>
      </c>
      <c r="E391" s="292" t="s">
        <v>1389</v>
      </c>
      <c r="F391" s="434" t="s">
        <v>1231</v>
      </c>
      <c r="G391" s="292" t="s">
        <v>1389</v>
      </c>
      <c r="H391" s="434" t="s">
        <v>1211</v>
      </c>
      <c r="I391" s="292" t="s">
        <v>1389</v>
      </c>
      <c r="J391" s="436">
        <v>0.75</v>
      </c>
      <c r="K391" s="434" t="s">
        <v>3333</v>
      </c>
      <c r="L391" s="434" t="s">
        <v>1389</v>
      </c>
      <c r="M391" s="437">
        <v>21</v>
      </c>
      <c r="N391" s="438">
        <v>5355</v>
      </c>
      <c r="O391" s="439">
        <v>43</v>
      </c>
      <c r="P391" s="440">
        <v>30</v>
      </c>
      <c r="Q391" s="441">
        <v>55</v>
      </c>
      <c r="R391" s="439">
        <v>40</v>
      </c>
      <c r="S391" s="440">
        <v>65</v>
      </c>
      <c r="T391" s="441">
        <v>97</v>
      </c>
      <c r="U391" s="442">
        <f t="shared" si="0"/>
        <v>330</v>
      </c>
      <c r="V391" s="443">
        <f t="shared" si="1"/>
        <v>55</v>
      </c>
      <c r="W391" s="388"/>
      <c r="X391" s="388"/>
    </row>
    <row r="392" spans="1:24" ht="12.75" x14ac:dyDescent="0.2">
      <c r="A392" s="429">
        <v>371</v>
      </c>
      <c r="B392" s="434" t="s">
        <v>421</v>
      </c>
      <c r="C392" s="430" t="s">
        <v>3607</v>
      </c>
      <c r="D392" s="435" t="s">
        <v>1019</v>
      </c>
      <c r="E392" s="292" t="s">
        <v>1389</v>
      </c>
      <c r="F392" s="434" t="s">
        <v>28</v>
      </c>
      <c r="G392" s="292" t="s">
        <v>1389</v>
      </c>
      <c r="H392" s="434" t="s">
        <v>1195</v>
      </c>
      <c r="I392" s="436">
        <v>0.5</v>
      </c>
      <c r="J392" s="292" t="s">
        <v>1389</v>
      </c>
      <c r="K392" s="434" t="s">
        <v>1019</v>
      </c>
      <c r="L392" s="434" t="s">
        <v>1389</v>
      </c>
      <c r="M392" s="437">
        <v>41</v>
      </c>
      <c r="N392" s="438">
        <v>10455</v>
      </c>
      <c r="O392" s="439">
        <v>45</v>
      </c>
      <c r="P392" s="440">
        <v>75</v>
      </c>
      <c r="Q392" s="441">
        <v>60</v>
      </c>
      <c r="R392" s="439">
        <v>40</v>
      </c>
      <c r="S392" s="440">
        <v>30</v>
      </c>
      <c r="T392" s="441">
        <v>50</v>
      </c>
      <c r="U392" s="442">
        <f t="shared" si="0"/>
        <v>300</v>
      </c>
      <c r="V392" s="443">
        <f t="shared" si="1"/>
        <v>50</v>
      </c>
      <c r="W392" s="388"/>
      <c r="X392" s="388"/>
    </row>
    <row r="393" spans="1:24" ht="12.75" x14ac:dyDescent="0.2">
      <c r="A393" s="429">
        <v>372</v>
      </c>
      <c r="B393" s="434" t="s">
        <v>422</v>
      </c>
      <c r="C393" s="430" t="s">
        <v>3608</v>
      </c>
      <c r="D393" s="435" t="s">
        <v>1019</v>
      </c>
      <c r="E393" s="292" t="s">
        <v>1389</v>
      </c>
      <c r="F393" s="434" t="s">
        <v>28</v>
      </c>
      <c r="G393" s="292" t="s">
        <v>1389</v>
      </c>
      <c r="H393" s="434" t="s">
        <v>1184</v>
      </c>
      <c r="I393" s="436">
        <v>0.5</v>
      </c>
      <c r="J393" s="292" t="s">
        <v>1389</v>
      </c>
      <c r="K393" s="434" t="s">
        <v>1019</v>
      </c>
      <c r="L393" s="434" t="s">
        <v>1389</v>
      </c>
      <c r="M393" s="437">
        <v>41</v>
      </c>
      <c r="N393" s="438">
        <v>10455</v>
      </c>
      <c r="O393" s="439">
        <v>65</v>
      </c>
      <c r="P393" s="440">
        <v>95</v>
      </c>
      <c r="Q393" s="441">
        <v>100</v>
      </c>
      <c r="R393" s="439">
        <v>60</v>
      </c>
      <c r="S393" s="440">
        <v>50</v>
      </c>
      <c r="T393" s="441">
        <v>50</v>
      </c>
      <c r="U393" s="442">
        <f t="shared" si="0"/>
        <v>420</v>
      </c>
      <c r="V393" s="443">
        <f t="shared" si="1"/>
        <v>70</v>
      </c>
      <c r="W393" s="388"/>
      <c r="X393" s="388"/>
    </row>
    <row r="394" spans="1:24" ht="12.75" x14ac:dyDescent="0.2">
      <c r="A394" s="429">
        <v>373</v>
      </c>
      <c r="B394" s="434" t="s">
        <v>423</v>
      </c>
      <c r="C394" s="430" t="s">
        <v>3609</v>
      </c>
      <c r="D394" s="435" t="s">
        <v>1019</v>
      </c>
      <c r="E394" s="435" t="s">
        <v>1024</v>
      </c>
      <c r="F394" s="434" t="s">
        <v>1271</v>
      </c>
      <c r="G394" s="292" t="s">
        <v>1389</v>
      </c>
      <c r="H394" s="434" t="s">
        <v>921</v>
      </c>
      <c r="I394" s="436">
        <v>0.5</v>
      </c>
      <c r="J394" s="292" t="s">
        <v>1389</v>
      </c>
      <c r="K394" s="434" t="s">
        <v>1019</v>
      </c>
      <c r="L394" s="434" t="s">
        <v>1389</v>
      </c>
      <c r="M394" s="437">
        <v>41</v>
      </c>
      <c r="N394" s="438">
        <v>10455</v>
      </c>
      <c r="O394" s="439">
        <v>95</v>
      </c>
      <c r="P394" s="440">
        <v>135</v>
      </c>
      <c r="Q394" s="441">
        <v>80</v>
      </c>
      <c r="R394" s="439">
        <v>110</v>
      </c>
      <c r="S394" s="440">
        <v>80</v>
      </c>
      <c r="T394" s="441">
        <v>100</v>
      </c>
      <c r="U394" s="442">
        <f t="shared" si="0"/>
        <v>600</v>
      </c>
      <c r="V394" s="443">
        <f t="shared" si="1"/>
        <v>100</v>
      </c>
      <c r="W394" s="388"/>
      <c r="X394" s="388"/>
    </row>
    <row r="395" spans="1:24" ht="12.75" x14ac:dyDescent="0.2">
      <c r="A395" s="429">
        <v>374</v>
      </c>
      <c r="B395" s="434" t="s">
        <v>424</v>
      </c>
      <c r="C395" s="430" t="s">
        <v>3610</v>
      </c>
      <c r="D395" s="435" t="s">
        <v>1032</v>
      </c>
      <c r="E395" s="435" t="s">
        <v>933</v>
      </c>
      <c r="F395" s="434" t="s">
        <v>880</v>
      </c>
      <c r="G395" s="292" t="s">
        <v>1389</v>
      </c>
      <c r="H395" s="434" t="s">
        <v>1251</v>
      </c>
      <c r="I395" s="292" t="s">
        <v>1389</v>
      </c>
      <c r="J395" s="292" t="s">
        <v>1389</v>
      </c>
      <c r="K395" s="434" t="s">
        <v>3273</v>
      </c>
      <c r="L395" s="434" t="s">
        <v>1389</v>
      </c>
      <c r="M395" s="437">
        <v>41</v>
      </c>
      <c r="N395" s="438">
        <v>10455</v>
      </c>
      <c r="O395" s="439">
        <v>40</v>
      </c>
      <c r="P395" s="440">
        <v>55</v>
      </c>
      <c r="Q395" s="441">
        <v>80</v>
      </c>
      <c r="R395" s="439">
        <v>35</v>
      </c>
      <c r="S395" s="440">
        <v>60</v>
      </c>
      <c r="T395" s="441">
        <v>30</v>
      </c>
      <c r="U395" s="442">
        <f t="shared" si="0"/>
        <v>300</v>
      </c>
      <c r="V395" s="443">
        <f t="shared" si="1"/>
        <v>50</v>
      </c>
      <c r="W395" s="452"/>
      <c r="X395" s="452"/>
    </row>
    <row r="396" spans="1:24" ht="12.75" x14ac:dyDescent="0.2">
      <c r="A396" s="429">
        <v>375</v>
      </c>
      <c r="B396" s="434" t="s">
        <v>425</v>
      </c>
      <c r="C396" s="430" t="s">
        <v>3611</v>
      </c>
      <c r="D396" s="435" t="s">
        <v>1032</v>
      </c>
      <c r="E396" s="435" t="s">
        <v>933</v>
      </c>
      <c r="F396" s="434" t="s">
        <v>880</v>
      </c>
      <c r="G396" s="292" t="s">
        <v>1389</v>
      </c>
      <c r="H396" s="434" t="s">
        <v>1251</v>
      </c>
      <c r="I396" s="292" t="s">
        <v>1389</v>
      </c>
      <c r="J396" s="292" t="s">
        <v>1389</v>
      </c>
      <c r="K396" s="434" t="s">
        <v>3273</v>
      </c>
      <c r="L396" s="434" t="s">
        <v>1389</v>
      </c>
      <c r="M396" s="437">
        <v>41</v>
      </c>
      <c r="N396" s="438">
        <v>10455</v>
      </c>
      <c r="O396" s="439">
        <v>60</v>
      </c>
      <c r="P396" s="440">
        <v>75</v>
      </c>
      <c r="Q396" s="441">
        <v>100</v>
      </c>
      <c r="R396" s="439">
        <v>55</v>
      </c>
      <c r="S396" s="440">
        <v>80</v>
      </c>
      <c r="T396" s="441">
        <v>50</v>
      </c>
      <c r="U396" s="442">
        <f t="shared" si="0"/>
        <v>420</v>
      </c>
      <c r="V396" s="443">
        <f t="shared" si="1"/>
        <v>70</v>
      </c>
      <c r="W396" s="452"/>
      <c r="X396" s="452"/>
    </row>
    <row r="397" spans="1:24" ht="12.75" x14ac:dyDescent="0.2">
      <c r="A397" s="429">
        <v>376</v>
      </c>
      <c r="B397" s="434" t="s">
        <v>426</v>
      </c>
      <c r="C397" s="430" t="s">
        <v>3612</v>
      </c>
      <c r="D397" s="435" t="s">
        <v>1032</v>
      </c>
      <c r="E397" s="435" t="s">
        <v>933</v>
      </c>
      <c r="F397" s="434" t="s">
        <v>880</v>
      </c>
      <c r="G397" s="292" t="s">
        <v>1389</v>
      </c>
      <c r="H397" s="434" t="s">
        <v>1251</v>
      </c>
      <c r="I397" s="292" t="s">
        <v>1389</v>
      </c>
      <c r="J397" s="292" t="s">
        <v>1389</v>
      </c>
      <c r="K397" s="434" t="s">
        <v>3273</v>
      </c>
      <c r="L397" s="434" t="s">
        <v>1389</v>
      </c>
      <c r="M397" s="437">
        <v>41</v>
      </c>
      <c r="N397" s="438">
        <v>10455</v>
      </c>
      <c r="O397" s="439">
        <v>80</v>
      </c>
      <c r="P397" s="440">
        <v>135</v>
      </c>
      <c r="Q397" s="441">
        <v>130</v>
      </c>
      <c r="R397" s="439">
        <v>95</v>
      </c>
      <c r="S397" s="440">
        <v>90</v>
      </c>
      <c r="T397" s="441">
        <v>70</v>
      </c>
      <c r="U397" s="442">
        <f t="shared" si="0"/>
        <v>600</v>
      </c>
      <c r="V397" s="443">
        <f t="shared" si="1"/>
        <v>100</v>
      </c>
      <c r="W397" s="452"/>
      <c r="X397" s="452"/>
    </row>
    <row r="398" spans="1:24" ht="12.75" x14ac:dyDescent="0.2">
      <c r="A398" s="429">
        <v>377</v>
      </c>
      <c r="B398" s="434" t="s">
        <v>427</v>
      </c>
      <c r="C398" s="430" t="s">
        <v>3613</v>
      </c>
      <c r="D398" s="435" t="s">
        <v>1031</v>
      </c>
      <c r="E398" s="292" t="s">
        <v>1389</v>
      </c>
      <c r="F398" s="434" t="s">
        <v>880</v>
      </c>
      <c r="G398" s="292" t="s">
        <v>1389</v>
      </c>
      <c r="H398" s="434" t="s">
        <v>1233</v>
      </c>
      <c r="I398" s="292" t="s">
        <v>1389</v>
      </c>
      <c r="J398" s="292" t="s">
        <v>1389</v>
      </c>
      <c r="K398" s="434" t="s">
        <v>3213</v>
      </c>
      <c r="L398" s="434" t="s">
        <v>1389</v>
      </c>
      <c r="M398" s="437">
        <v>81</v>
      </c>
      <c r="N398" s="438">
        <v>20655</v>
      </c>
      <c r="O398" s="439">
        <v>80</v>
      </c>
      <c r="P398" s="440">
        <v>100</v>
      </c>
      <c r="Q398" s="441">
        <v>200</v>
      </c>
      <c r="R398" s="439">
        <v>50</v>
      </c>
      <c r="S398" s="440">
        <v>100</v>
      </c>
      <c r="T398" s="441">
        <v>50</v>
      </c>
      <c r="U398" s="442">
        <f t="shared" si="0"/>
        <v>580</v>
      </c>
      <c r="V398" s="443">
        <f t="shared" si="1"/>
        <v>96.666666666666671</v>
      </c>
      <c r="W398" s="452"/>
      <c r="X398" s="452"/>
    </row>
    <row r="399" spans="1:24" ht="12.75" x14ac:dyDescent="0.2">
      <c r="A399" s="429">
        <v>378</v>
      </c>
      <c r="B399" s="434" t="s">
        <v>428</v>
      </c>
      <c r="C399" s="430" t="s">
        <v>3614</v>
      </c>
      <c r="D399" s="435" t="s">
        <v>1028</v>
      </c>
      <c r="E399" s="292" t="s">
        <v>1389</v>
      </c>
      <c r="F399" s="434" t="s">
        <v>880</v>
      </c>
      <c r="G399" s="292" t="s">
        <v>1389</v>
      </c>
      <c r="H399" s="434" t="s">
        <v>1229</v>
      </c>
      <c r="I399" s="292" t="s">
        <v>1389</v>
      </c>
      <c r="J399" s="292" t="s">
        <v>1389</v>
      </c>
      <c r="K399" s="434" t="s">
        <v>3213</v>
      </c>
      <c r="L399" s="434" t="s">
        <v>1389</v>
      </c>
      <c r="M399" s="437">
        <v>81</v>
      </c>
      <c r="N399" s="438">
        <v>20655</v>
      </c>
      <c r="O399" s="439">
        <v>80</v>
      </c>
      <c r="P399" s="440">
        <v>50</v>
      </c>
      <c r="Q399" s="441">
        <v>100</v>
      </c>
      <c r="R399" s="439">
        <v>100</v>
      </c>
      <c r="S399" s="440">
        <v>200</v>
      </c>
      <c r="T399" s="441">
        <v>50</v>
      </c>
      <c r="U399" s="442">
        <f t="shared" si="0"/>
        <v>580</v>
      </c>
      <c r="V399" s="443">
        <f t="shared" si="1"/>
        <v>96.666666666666671</v>
      </c>
      <c r="W399" s="452"/>
      <c r="X399" s="452"/>
    </row>
    <row r="400" spans="1:24" ht="12.75" x14ac:dyDescent="0.2">
      <c r="A400" s="429">
        <v>379</v>
      </c>
      <c r="B400" s="434" t="s">
        <v>429</v>
      </c>
      <c r="C400" s="430" t="s">
        <v>3615</v>
      </c>
      <c r="D400" s="435" t="s">
        <v>1032</v>
      </c>
      <c r="E400" s="292" t="s">
        <v>1389</v>
      </c>
      <c r="F400" s="434" t="s">
        <v>880</v>
      </c>
      <c r="G400" s="292" t="s">
        <v>1389</v>
      </c>
      <c r="H400" s="434" t="s">
        <v>1251</v>
      </c>
      <c r="I400" s="292" t="s">
        <v>1389</v>
      </c>
      <c r="J400" s="292" t="s">
        <v>1389</v>
      </c>
      <c r="K400" s="434" t="s">
        <v>3213</v>
      </c>
      <c r="L400" s="434" t="s">
        <v>1389</v>
      </c>
      <c r="M400" s="437">
        <v>81</v>
      </c>
      <c r="N400" s="438">
        <v>20655</v>
      </c>
      <c r="O400" s="439">
        <v>80</v>
      </c>
      <c r="P400" s="440">
        <v>75</v>
      </c>
      <c r="Q400" s="441">
        <v>150</v>
      </c>
      <c r="R400" s="439">
        <v>75</v>
      </c>
      <c r="S400" s="440">
        <v>150</v>
      </c>
      <c r="T400" s="441">
        <v>50</v>
      </c>
      <c r="U400" s="442">
        <f t="shared" si="0"/>
        <v>580</v>
      </c>
      <c r="V400" s="443">
        <f t="shared" si="1"/>
        <v>96.666666666666671</v>
      </c>
      <c r="W400" s="452"/>
      <c r="X400" s="452"/>
    </row>
    <row r="401" spans="1:24" ht="12.75" x14ac:dyDescent="0.2">
      <c r="A401" s="429">
        <v>380</v>
      </c>
      <c r="B401" s="434" t="s">
        <v>430</v>
      </c>
      <c r="C401" s="430" t="s">
        <v>3616</v>
      </c>
      <c r="D401" s="435" t="s">
        <v>1019</v>
      </c>
      <c r="E401" s="435" t="s">
        <v>933</v>
      </c>
      <c r="F401" s="434" t="s">
        <v>851</v>
      </c>
      <c r="G401" s="292" t="s">
        <v>1389</v>
      </c>
      <c r="H401" s="292" t="s">
        <v>1389</v>
      </c>
      <c r="I401" s="292" t="s">
        <v>1389</v>
      </c>
      <c r="J401" s="436">
        <v>1</v>
      </c>
      <c r="K401" s="434" t="s">
        <v>3213</v>
      </c>
      <c r="L401" s="434" t="s">
        <v>1389</v>
      </c>
      <c r="M401" s="437">
        <v>121</v>
      </c>
      <c r="N401" s="438">
        <v>30855</v>
      </c>
      <c r="O401" s="439">
        <v>80</v>
      </c>
      <c r="P401" s="440">
        <v>80</v>
      </c>
      <c r="Q401" s="441">
        <v>90</v>
      </c>
      <c r="R401" s="439">
        <v>110</v>
      </c>
      <c r="S401" s="440">
        <v>130</v>
      </c>
      <c r="T401" s="441">
        <v>110</v>
      </c>
      <c r="U401" s="442">
        <f t="shared" si="0"/>
        <v>600</v>
      </c>
      <c r="V401" s="443">
        <f t="shared" si="1"/>
        <v>100</v>
      </c>
      <c r="W401" s="388"/>
      <c r="X401" s="388"/>
    </row>
    <row r="402" spans="1:24" ht="12.75" x14ac:dyDescent="0.2">
      <c r="A402" s="429">
        <v>381</v>
      </c>
      <c r="B402" s="434" t="s">
        <v>431</v>
      </c>
      <c r="C402" s="430" t="s">
        <v>3617</v>
      </c>
      <c r="D402" s="435" t="s">
        <v>1019</v>
      </c>
      <c r="E402" s="435" t="s">
        <v>933</v>
      </c>
      <c r="F402" s="434" t="s">
        <v>851</v>
      </c>
      <c r="G402" s="292" t="s">
        <v>1389</v>
      </c>
      <c r="H402" s="292" t="s">
        <v>1389</v>
      </c>
      <c r="I402" s="436">
        <v>1</v>
      </c>
      <c r="J402" s="292" t="s">
        <v>1389</v>
      </c>
      <c r="K402" s="434" t="s">
        <v>3213</v>
      </c>
      <c r="L402" s="434" t="s">
        <v>1389</v>
      </c>
      <c r="M402" s="437">
        <v>121</v>
      </c>
      <c r="N402" s="438">
        <v>30855</v>
      </c>
      <c r="O402" s="439">
        <v>80</v>
      </c>
      <c r="P402" s="440">
        <v>90</v>
      </c>
      <c r="Q402" s="441">
        <v>80</v>
      </c>
      <c r="R402" s="439">
        <v>130</v>
      </c>
      <c r="S402" s="440">
        <v>110</v>
      </c>
      <c r="T402" s="441">
        <v>110</v>
      </c>
      <c r="U402" s="442">
        <f t="shared" si="0"/>
        <v>600</v>
      </c>
      <c r="V402" s="443">
        <f t="shared" si="1"/>
        <v>100</v>
      </c>
      <c r="W402" s="388"/>
      <c r="X402" s="388"/>
    </row>
    <row r="403" spans="1:24" ht="12.75" x14ac:dyDescent="0.2">
      <c r="A403" s="429">
        <v>382</v>
      </c>
      <c r="B403" s="434" t="s">
        <v>432</v>
      </c>
      <c r="C403" s="430" t="s">
        <v>3618</v>
      </c>
      <c r="D403" s="435" t="s">
        <v>1033</v>
      </c>
      <c r="E403" s="292" t="s">
        <v>1389</v>
      </c>
      <c r="F403" s="434" t="s">
        <v>1270</v>
      </c>
      <c r="G403" s="292" t="s">
        <v>1389</v>
      </c>
      <c r="H403" s="292" t="s">
        <v>1389</v>
      </c>
      <c r="I403" s="292" t="s">
        <v>1389</v>
      </c>
      <c r="J403" s="292" t="s">
        <v>1389</v>
      </c>
      <c r="K403" s="434" t="s">
        <v>3213</v>
      </c>
      <c r="L403" s="434" t="s">
        <v>1389</v>
      </c>
      <c r="M403" s="437">
        <v>121</v>
      </c>
      <c r="N403" s="438">
        <v>30855</v>
      </c>
      <c r="O403" s="439">
        <v>100</v>
      </c>
      <c r="P403" s="440">
        <v>100</v>
      </c>
      <c r="Q403" s="441">
        <v>90</v>
      </c>
      <c r="R403" s="439">
        <v>150</v>
      </c>
      <c r="S403" s="440">
        <v>140</v>
      </c>
      <c r="T403" s="441">
        <v>90</v>
      </c>
      <c r="U403" s="442">
        <f t="shared" si="0"/>
        <v>670</v>
      </c>
      <c r="V403" s="443">
        <f t="shared" si="1"/>
        <v>111.66666666666667</v>
      </c>
      <c r="W403" s="452"/>
      <c r="X403" s="452"/>
    </row>
    <row r="404" spans="1:24" ht="12.75" x14ac:dyDescent="0.2">
      <c r="A404" s="429">
        <v>383</v>
      </c>
      <c r="B404" s="434" t="s">
        <v>433</v>
      </c>
      <c r="C404" s="430" t="s">
        <v>3619</v>
      </c>
      <c r="D404" s="435" t="s">
        <v>1027</v>
      </c>
      <c r="E404" s="292" t="s">
        <v>1389</v>
      </c>
      <c r="F404" s="434" t="s">
        <v>1203</v>
      </c>
      <c r="G404" s="292" t="s">
        <v>1389</v>
      </c>
      <c r="H404" s="292" t="s">
        <v>1389</v>
      </c>
      <c r="I404" s="292" t="s">
        <v>1389</v>
      </c>
      <c r="J404" s="292" t="s">
        <v>1389</v>
      </c>
      <c r="K404" s="434" t="s">
        <v>3213</v>
      </c>
      <c r="L404" s="434" t="s">
        <v>1389</v>
      </c>
      <c r="M404" s="437">
        <v>121</v>
      </c>
      <c r="N404" s="438">
        <v>30855</v>
      </c>
      <c r="O404" s="439">
        <v>100</v>
      </c>
      <c r="P404" s="440">
        <v>150</v>
      </c>
      <c r="Q404" s="441">
        <v>140</v>
      </c>
      <c r="R404" s="439">
        <v>100</v>
      </c>
      <c r="S404" s="440">
        <v>90</v>
      </c>
      <c r="T404" s="441">
        <v>90</v>
      </c>
      <c r="U404" s="442">
        <f t="shared" si="0"/>
        <v>670</v>
      </c>
      <c r="V404" s="443">
        <f t="shared" si="1"/>
        <v>111.66666666666667</v>
      </c>
      <c r="W404" s="452"/>
      <c r="X404" s="452"/>
    </row>
    <row r="405" spans="1:24" ht="12.75" x14ac:dyDescent="0.2">
      <c r="A405" s="429">
        <v>384</v>
      </c>
      <c r="B405" s="434" t="s">
        <v>434</v>
      </c>
      <c r="C405" s="430" t="s">
        <v>3620</v>
      </c>
      <c r="D405" s="435" t="s">
        <v>1019</v>
      </c>
      <c r="E405" s="435" t="s">
        <v>1024</v>
      </c>
      <c r="F405" s="434" t="s">
        <v>963</v>
      </c>
      <c r="G405" s="292" t="s">
        <v>1389</v>
      </c>
      <c r="H405" s="292" t="s">
        <v>1389</v>
      </c>
      <c r="I405" s="292" t="s">
        <v>1389</v>
      </c>
      <c r="J405" s="292" t="s">
        <v>1389</v>
      </c>
      <c r="K405" s="434" t="s">
        <v>3213</v>
      </c>
      <c r="L405" s="434" t="s">
        <v>1389</v>
      </c>
      <c r="M405" s="437">
        <v>121</v>
      </c>
      <c r="N405" s="438">
        <v>30855</v>
      </c>
      <c r="O405" s="439">
        <v>105</v>
      </c>
      <c r="P405" s="440">
        <v>150</v>
      </c>
      <c r="Q405" s="441">
        <v>90</v>
      </c>
      <c r="R405" s="439">
        <v>150</v>
      </c>
      <c r="S405" s="440">
        <v>90</v>
      </c>
      <c r="T405" s="441">
        <v>95</v>
      </c>
      <c r="U405" s="442">
        <f t="shared" si="0"/>
        <v>680</v>
      </c>
      <c r="V405" s="443">
        <f t="shared" si="1"/>
        <v>113.33333333333333</v>
      </c>
      <c r="W405" s="452"/>
      <c r="X405" s="452"/>
    </row>
    <row r="406" spans="1:24" ht="12.75" x14ac:dyDescent="0.2">
      <c r="A406" s="429">
        <v>385</v>
      </c>
      <c r="B406" s="434" t="s">
        <v>435</v>
      </c>
      <c r="C406" s="430" t="s">
        <v>3621</v>
      </c>
      <c r="D406" s="435" t="s">
        <v>1032</v>
      </c>
      <c r="E406" s="435" t="s">
        <v>933</v>
      </c>
      <c r="F406" s="434" t="s">
        <v>915</v>
      </c>
      <c r="G406" s="292" t="s">
        <v>1389</v>
      </c>
      <c r="H406" s="292" t="s">
        <v>1389</v>
      </c>
      <c r="I406" s="292" t="s">
        <v>1389</v>
      </c>
      <c r="J406" s="292" t="s">
        <v>1389</v>
      </c>
      <c r="K406" s="434" t="s">
        <v>3213</v>
      </c>
      <c r="L406" s="434" t="s">
        <v>1389</v>
      </c>
      <c r="M406" s="437">
        <v>121</v>
      </c>
      <c r="N406" s="438">
        <v>30855</v>
      </c>
      <c r="O406" s="439">
        <v>100</v>
      </c>
      <c r="P406" s="440">
        <v>100</v>
      </c>
      <c r="Q406" s="441">
        <v>100</v>
      </c>
      <c r="R406" s="439">
        <v>100</v>
      </c>
      <c r="S406" s="440">
        <v>100</v>
      </c>
      <c r="T406" s="441">
        <v>100</v>
      </c>
      <c r="U406" s="442">
        <f t="shared" si="0"/>
        <v>600</v>
      </c>
      <c r="V406" s="443">
        <f t="shared" si="1"/>
        <v>100</v>
      </c>
      <c r="W406" s="452"/>
      <c r="X406" s="452"/>
    </row>
    <row r="407" spans="1:24" ht="12.75" x14ac:dyDescent="0.2">
      <c r="A407" s="429">
        <v>386</v>
      </c>
      <c r="B407" s="434" t="s">
        <v>436</v>
      </c>
      <c r="C407" s="430" t="s">
        <v>3622</v>
      </c>
      <c r="D407" s="435" t="s">
        <v>933</v>
      </c>
      <c r="E407" s="292" t="s">
        <v>1389</v>
      </c>
      <c r="F407" s="434" t="s">
        <v>926</v>
      </c>
      <c r="G407" s="292" t="s">
        <v>1389</v>
      </c>
      <c r="H407" s="292" t="s">
        <v>1389</v>
      </c>
      <c r="I407" s="292" t="s">
        <v>1389</v>
      </c>
      <c r="J407" s="292" t="s">
        <v>1389</v>
      </c>
      <c r="K407" s="434" t="s">
        <v>3213</v>
      </c>
      <c r="L407" s="434" t="s">
        <v>1389</v>
      </c>
      <c r="M407" s="437">
        <v>121</v>
      </c>
      <c r="N407" s="438">
        <v>30855</v>
      </c>
      <c r="O407" s="439">
        <v>50</v>
      </c>
      <c r="P407" s="440">
        <v>150</v>
      </c>
      <c r="Q407" s="441">
        <v>50</v>
      </c>
      <c r="R407" s="439">
        <v>150</v>
      </c>
      <c r="S407" s="440">
        <v>50</v>
      </c>
      <c r="T407" s="441">
        <v>150</v>
      </c>
      <c r="U407" s="442">
        <f t="shared" si="0"/>
        <v>600</v>
      </c>
      <c r="V407" s="443">
        <f t="shared" si="1"/>
        <v>100</v>
      </c>
      <c r="W407" s="452"/>
      <c r="X407" s="452"/>
    </row>
    <row r="408" spans="1:24" ht="12.75" x14ac:dyDescent="0.2">
      <c r="A408" s="429">
        <v>387</v>
      </c>
      <c r="B408" s="434" t="s">
        <v>437</v>
      </c>
      <c r="C408" s="430" t="s">
        <v>3623</v>
      </c>
      <c r="D408" s="435" t="s">
        <v>1026</v>
      </c>
      <c r="E408" s="292" t="s">
        <v>1389</v>
      </c>
      <c r="F408" s="434" t="s">
        <v>1224</v>
      </c>
      <c r="G408" s="292" t="s">
        <v>1389</v>
      </c>
      <c r="H408" s="434" t="s">
        <v>1266</v>
      </c>
      <c r="I408" s="292" t="s">
        <v>1389</v>
      </c>
      <c r="J408" s="436">
        <v>0.125</v>
      </c>
      <c r="K408" s="434" t="s">
        <v>3174</v>
      </c>
      <c r="L408" s="434" t="s">
        <v>1026</v>
      </c>
      <c r="M408" s="437">
        <v>21</v>
      </c>
      <c r="N408" s="438">
        <v>5355</v>
      </c>
      <c r="O408" s="439">
        <v>55</v>
      </c>
      <c r="P408" s="440">
        <v>68</v>
      </c>
      <c r="Q408" s="441">
        <v>64</v>
      </c>
      <c r="R408" s="439">
        <v>45</v>
      </c>
      <c r="S408" s="440">
        <v>55</v>
      </c>
      <c r="T408" s="441">
        <v>31</v>
      </c>
      <c r="U408" s="442">
        <f t="shared" si="0"/>
        <v>318</v>
      </c>
      <c r="V408" s="443">
        <f t="shared" si="1"/>
        <v>53</v>
      </c>
      <c r="W408" s="388"/>
      <c r="X408" s="388"/>
    </row>
    <row r="409" spans="1:24" ht="12.75" x14ac:dyDescent="0.2">
      <c r="A409" s="429">
        <v>388</v>
      </c>
      <c r="B409" s="434" t="s">
        <v>438</v>
      </c>
      <c r="C409" s="430" t="s">
        <v>3624</v>
      </c>
      <c r="D409" s="435" t="s">
        <v>1026</v>
      </c>
      <c r="E409" s="292" t="s">
        <v>1389</v>
      </c>
      <c r="F409" s="434" t="s">
        <v>1224</v>
      </c>
      <c r="G409" s="292" t="s">
        <v>1389</v>
      </c>
      <c r="H409" s="434" t="s">
        <v>1266</v>
      </c>
      <c r="I409" s="292" t="s">
        <v>1389</v>
      </c>
      <c r="J409" s="436">
        <v>0.125</v>
      </c>
      <c r="K409" s="434" t="s">
        <v>3174</v>
      </c>
      <c r="L409" s="434" t="s">
        <v>1026</v>
      </c>
      <c r="M409" s="437">
        <v>21</v>
      </c>
      <c r="N409" s="438">
        <v>5355</v>
      </c>
      <c r="O409" s="439">
        <v>75</v>
      </c>
      <c r="P409" s="440">
        <v>89</v>
      </c>
      <c r="Q409" s="441">
        <v>85</v>
      </c>
      <c r="R409" s="439">
        <v>55</v>
      </c>
      <c r="S409" s="440">
        <v>65</v>
      </c>
      <c r="T409" s="441">
        <v>36</v>
      </c>
      <c r="U409" s="442">
        <f t="shared" si="0"/>
        <v>405</v>
      </c>
      <c r="V409" s="443">
        <f t="shared" si="1"/>
        <v>67.5</v>
      </c>
      <c r="W409" s="388"/>
      <c r="X409" s="388"/>
    </row>
    <row r="410" spans="1:24" ht="12.75" x14ac:dyDescent="0.2">
      <c r="A410" s="429">
        <v>389</v>
      </c>
      <c r="B410" s="434" t="s">
        <v>439</v>
      </c>
      <c r="C410" s="430" t="s">
        <v>3625</v>
      </c>
      <c r="D410" s="435" t="s">
        <v>1026</v>
      </c>
      <c r="E410" s="435" t="s">
        <v>1027</v>
      </c>
      <c r="F410" s="434" t="s">
        <v>1224</v>
      </c>
      <c r="G410" s="292" t="s">
        <v>1389</v>
      </c>
      <c r="H410" s="434" t="s">
        <v>1266</v>
      </c>
      <c r="I410" s="292" t="s">
        <v>1389</v>
      </c>
      <c r="J410" s="436">
        <v>0.125</v>
      </c>
      <c r="K410" s="434" t="s">
        <v>3174</v>
      </c>
      <c r="L410" s="434" t="s">
        <v>1026</v>
      </c>
      <c r="M410" s="437">
        <v>21</v>
      </c>
      <c r="N410" s="438">
        <v>5355</v>
      </c>
      <c r="O410" s="439">
        <v>95</v>
      </c>
      <c r="P410" s="440">
        <v>109</v>
      </c>
      <c r="Q410" s="441">
        <v>105</v>
      </c>
      <c r="R410" s="439">
        <v>75</v>
      </c>
      <c r="S410" s="440">
        <v>85</v>
      </c>
      <c r="T410" s="441">
        <v>56</v>
      </c>
      <c r="U410" s="442">
        <f t="shared" si="0"/>
        <v>525</v>
      </c>
      <c r="V410" s="443">
        <f t="shared" si="1"/>
        <v>87.5</v>
      </c>
      <c r="W410" s="388"/>
      <c r="X410" s="388"/>
    </row>
    <row r="411" spans="1:24" ht="12.75" x14ac:dyDescent="0.2">
      <c r="A411" s="429">
        <v>390</v>
      </c>
      <c r="B411" s="434" t="s">
        <v>440</v>
      </c>
      <c r="C411" s="430" t="s">
        <v>3626</v>
      </c>
      <c r="D411" s="435" t="s">
        <v>1023</v>
      </c>
      <c r="E411" s="292" t="s">
        <v>1389</v>
      </c>
      <c r="F411" s="434" t="s">
        <v>867</v>
      </c>
      <c r="G411" s="292" t="s">
        <v>1389</v>
      </c>
      <c r="H411" s="434" t="s">
        <v>1257</v>
      </c>
      <c r="I411" s="292" t="s">
        <v>1389</v>
      </c>
      <c r="J411" s="436">
        <v>0.125</v>
      </c>
      <c r="K411" s="434" t="s">
        <v>3195</v>
      </c>
      <c r="L411" s="434" t="s">
        <v>3258</v>
      </c>
      <c r="M411" s="437">
        <v>21</v>
      </c>
      <c r="N411" s="438">
        <v>5355</v>
      </c>
      <c r="O411" s="439">
        <v>44</v>
      </c>
      <c r="P411" s="440">
        <v>58</v>
      </c>
      <c r="Q411" s="441">
        <v>44</v>
      </c>
      <c r="R411" s="439">
        <v>58</v>
      </c>
      <c r="S411" s="440">
        <v>44</v>
      </c>
      <c r="T411" s="441">
        <v>61</v>
      </c>
      <c r="U411" s="442">
        <f t="shared" si="0"/>
        <v>309</v>
      </c>
      <c r="V411" s="443">
        <f t="shared" si="1"/>
        <v>51.5</v>
      </c>
      <c r="W411" s="388"/>
      <c r="X411" s="388"/>
    </row>
    <row r="412" spans="1:24" ht="12.75" x14ac:dyDescent="0.2">
      <c r="A412" s="429">
        <v>391</v>
      </c>
      <c r="B412" s="434" t="s">
        <v>441</v>
      </c>
      <c r="C412" s="430" t="s">
        <v>3627</v>
      </c>
      <c r="D412" s="435" t="s">
        <v>1023</v>
      </c>
      <c r="E412" s="435" t="s">
        <v>1022</v>
      </c>
      <c r="F412" s="434" t="s">
        <v>867</v>
      </c>
      <c r="G412" s="292" t="s">
        <v>1389</v>
      </c>
      <c r="H412" s="434" t="s">
        <v>1257</v>
      </c>
      <c r="I412" s="292" t="s">
        <v>1389</v>
      </c>
      <c r="J412" s="436">
        <v>0.125</v>
      </c>
      <c r="K412" s="434" t="s">
        <v>3195</v>
      </c>
      <c r="L412" s="434" t="s">
        <v>3258</v>
      </c>
      <c r="M412" s="437">
        <v>21</v>
      </c>
      <c r="N412" s="438">
        <v>5355</v>
      </c>
      <c r="O412" s="439">
        <v>64</v>
      </c>
      <c r="P412" s="440">
        <v>78</v>
      </c>
      <c r="Q412" s="441">
        <v>52</v>
      </c>
      <c r="R412" s="439">
        <v>78</v>
      </c>
      <c r="S412" s="440">
        <v>52</v>
      </c>
      <c r="T412" s="441">
        <v>81</v>
      </c>
      <c r="U412" s="442">
        <f t="shared" si="0"/>
        <v>405</v>
      </c>
      <c r="V412" s="443">
        <f t="shared" si="1"/>
        <v>67.5</v>
      </c>
      <c r="W412" s="388"/>
      <c r="X412" s="388"/>
    </row>
    <row r="413" spans="1:24" ht="12.75" x14ac:dyDescent="0.2">
      <c r="A413" s="429">
        <v>392</v>
      </c>
      <c r="B413" s="434" t="s">
        <v>442</v>
      </c>
      <c r="C413" s="430" t="s">
        <v>3628</v>
      </c>
      <c r="D413" s="435" t="s">
        <v>1023</v>
      </c>
      <c r="E413" s="435" t="s">
        <v>1022</v>
      </c>
      <c r="F413" s="434" t="s">
        <v>867</v>
      </c>
      <c r="G413" s="292" t="s">
        <v>1389</v>
      </c>
      <c r="H413" s="434" t="s">
        <v>1257</v>
      </c>
      <c r="I413" s="292" t="s">
        <v>1389</v>
      </c>
      <c r="J413" s="436">
        <v>0.125</v>
      </c>
      <c r="K413" s="434" t="s">
        <v>3195</v>
      </c>
      <c r="L413" s="434" t="s">
        <v>3258</v>
      </c>
      <c r="M413" s="437">
        <v>21</v>
      </c>
      <c r="N413" s="438">
        <v>5355</v>
      </c>
      <c r="O413" s="439">
        <v>76</v>
      </c>
      <c r="P413" s="440">
        <v>104</v>
      </c>
      <c r="Q413" s="441">
        <v>71</v>
      </c>
      <c r="R413" s="439">
        <v>104</v>
      </c>
      <c r="S413" s="440">
        <v>71</v>
      </c>
      <c r="T413" s="441">
        <v>108</v>
      </c>
      <c r="U413" s="442">
        <f t="shared" si="0"/>
        <v>534</v>
      </c>
      <c r="V413" s="443">
        <f t="shared" si="1"/>
        <v>89</v>
      </c>
      <c r="W413" s="388"/>
      <c r="X413" s="388"/>
    </row>
    <row r="414" spans="1:24" ht="12.75" x14ac:dyDescent="0.2">
      <c r="A414" s="429">
        <v>393</v>
      </c>
      <c r="B414" s="434" t="s">
        <v>443</v>
      </c>
      <c r="C414" s="430" t="s">
        <v>3629</v>
      </c>
      <c r="D414" s="435" t="s">
        <v>1033</v>
      </c>
      <c r="E414" s="292" t="s">
        <v>1389</v>
      </c>
      <c r="F414" s="434" t="s">
        <v>893</v>
      </c>
      <c r="G414" s="292" t="s">
        <v>1389</v>
      </c>
      <c r="H414" s="434" t="s">
        <v>1199</v>
      </c>
      <c r="I414" s="292" t="s">
        <v>1389</v>
      </c>
      <c r="J414" s="436">
        <v>0.125</v>
      </c>
      <c r="K414" s="434" t="s">
        <v>3181</v>
      </c>
      <c r="L414" s="434" t="s">
        <v>3195</v>
      </c>
      <c r="M414" s="437">
        <v>21</v>
      </c>
      <c r="N414" s="438">
        <v>5355</v>
      </c>
      <c r="O414" s="439">
        <v>53</v>
      </c>
      <c r="P414" s="440">
        <v>51</v>
      </c>
      <c r="Q414" s="441">
        <v>53</v>
      </c>
      <c r="R414" s="439">
        <v>61</v>
      </c>
      <c r="S414" s="440">
        <v>56</v>
      </c>
      <c r="T414" s="441">
        <v>40</v>
      </c>
      <c r="U414" s="442">
        <f t="shared" si="0"/>
        <v>314</v>
      </c>
      <c r="V414" s="443">
        <f t="shared" si="1"/>
        <v>52.333333333333336</v>
      </c>
      <c r="W414" s="388"/>
      <c r="X414" s="388"/>
    </row>
    <row r="415" spans="1:24" ht="12.75" x14ac:dyDescent="0.2">
      <c r="A415" s="429">
        <v>394</v>
      </c>
      <c r="B415" s="434" t="s">
        <v>444</v>
      </c>
      <c r="C415" s="430" t="s">
        <v>3630</v>
      </c>
      <c r="D415" s="435" t="s">
        <v>1033</v>
      </c>
      <c r="E415" s="292" t="s">
        <v>1389</v>
      </c>
      <c r="F415" s="434" t="s">
        <v>893</v>
      </c>
      <c r="G415" s="292" t="s">
        <v>1389</v>
      </c>
      <c r="H415" s="434" t="s">
        <v>1199</v>
      </c>
      <c r="I415" s="292" t="s">
        <v>1389</v>
      </c>
      <c r="J415" s="436">
        <v>0.125</v>
      </c>
      <c r="K415" s="434" t="s">
        <v>3181</v>
      </c>
      <c r="L415" s="434" t="s">
        <v>3195</v>
      </c>
      <c r="M415" s="437">
        <v>21</v>
      </c>
      <c r="N415" s="438">
        <v>5355</v>
      </c>
      <c r="O415" s="439">
        <v>64</v>
      </c>
      <c r="P415" s="440">
        <v>66</v>
      </c>
      <c r="Q415" s="441">
        <v>68</v>
      </c>
      <c r="R415" s="439">
        <v>81</v>
      </c>
      <c r="S415" s="440">
        <v>76</v>
      </c>
      <c r="T415" s="441">
        <v>50</v>
      </c>
      <c r="U415" s="442">
        <f t="shared" si="0"/>
        <v>405</v>
      </c>
      <c r="V415" s="443">
        <f t="shared" si="1"/>
        <v>67.5</v>
      </c>
      <c r="W415" s="388"/>
      <c r="X415" s="388"/>
    </row>
    <row r="416" spans="1:24" ht="12.75" x14ac:dyDescent="0.2">
      <c r="A416" s="429">
        <v>395</v>
      </c>
      <c r="B416" s="434" t="s">
        <v>445</v>
      </c>
      <c r="C416" s="430" t="s">
        <v>3631</v>
      </c>
      <c r="D416" s="435" t="s">
        <v>1033</v>
      </c>
      <c r="E416" s="435" t="s">
        <v>1032</v>
      </c>
      <c r="F416" s="434" t="s">
        <v>893</v>
      </c>
      <c r="G416" s="292" t="s">
        <v>1389</v>
      </c>
      <c r="H416" s="434" t="s">
        <v>1199</v>
      </c>
      <c r="I416" s="292" t="s">
        <v>1389</v>
      </c>
      <c r="J416" s="436">
        <v>0.125</v>
      </c>
      <c r="K416" s="434" t="s">
        <v>3181</v>
      </c>
      <c r="L416" s="434" t="s">
        <v>3195</v>
      </c>
      <c r="M416" s="437">
        <v>21</v>
      </c>
      <c r="N416" s="438">
        <v>5355</v>
      </c>
      <c r="O416" s="439">
        <v>84</v>
      </c>
      <c r="P416" s="440">
        <v>86</v>
      </c>
      <c r="Q416" s="441">
        <v>88</v>
      </c>
      <c r="R416" s="439">
        <v>111</v>
      </c>
      <c r="S416" s="440">
        <v>101</v>
      </c>
      <c r="T416" s="441">
        <v>60</v>
      </c>
      <c r="U416" s="442">
        <f t="shared" si="0"/>
        <v>530</v>
      </c>
      <c r="V416" s="443">
        <f t="shared" si="1"/>
        <v>88.333333333333329</v>
      </c>
      <c r="W416" s="388"/>
      <c r="X416" s="388"/>
    </row>
    <row r="417" spans="1:24" ht="12.75" x14ac:dyDescent="0.2">
      <c r="A417" s="429">
        <v>396</v>
      </c>
      <c r="B417" s="434" t="s">
        <v>446</v>
      </c>
      <c r="C417" s="430" t="s">
        <v>3632</v>
      </c>
      <c r="D417" s="435" t="s">
        <v>1029</v>
      </c>
      <c r="E417" s="435" t="s">
        <v>1024</v>
      </c>
      <c r="F417" s="434" t="s">
        <v>1242</v>
      </c>
      <c r="G417" s="292" t="s">
        <v>1389</v>
      </c>
      <c r="H417" s="434" t="s">
        <v>1202</v>
      </c>
      <c r="I417" s="436">
        <v>0.5</v>
      </c>
      <c r="J417" s="292" t="s">
        <v>1389</v>
      </c>
      <c r="K417" s="434" t="s">
        <v>1024</v>
      </c>
      <c r="L417" s="434" t="s">
        <v>1389</v>
      </c>
      <c r="M417" s="437">
        <v>16</v>
      </c>
      <c r="N417" s="438">
        <v>4080</v>
      </c>
      <c r="O417" s="439">
        <v>40</v>
      </c>
      <c r="P417" s="440">
        <v>55</v>
      </c>
      <c r="Q417" s="441">
        <v>30</v>
      </c>
      <c r="R417" s="439">
        <v>30</v>
      </c>
      <c r="S417" s="440">
        <v>30</v>
      </c>
      <c r="T417" s="441">
        <v>60</v>
      </c>
      <c r="U417" s="442">
        <f t="shared" si="0"/>
        <v>245</v>
      </c>
      <c r="V417" s="443">
        <f t="shared" si="1"/>
        <v>40.833333333333336</v>
      </c>
      <c r="W417" s="388"/>
      <c r="X417" s="388"/>
    </row>
    <row r="418" spans="1:24" ht="12.75" x14ac:dyDescent="0.2">
      <c r="A418" s="429">
        <v>397</v>
      </c>
      <c r="B418" s="434" t="s">
        <v>447</v>
      </c>
      <c r="C418" s="430" t="s">
        <v>3633</v>
      </c>
      <c r="D418" s="435" t="s">
        <v>1029</v>
      </c>
      <c r="E418" s="435" t="s">
        <v>1024</v>
      </c>
      <c r="F418" s="434" t="s">
        <v>1271</v>
      </c>
      <c r="G418" s="292" t="s">
        <v>1389</v>
      </c>
      <c r="H418" s="434" t="s">
        <v>1202</v>
      </c>
      <c r="I418" s="436">
        <v>0.5</v>
      </c>
      <c r="J418" s="292" t="s">
        <v>1389</v>
      </c>
      <c r="K418" s="434" t="s">
        <v>1024</v>
      </c>
      <c r="L418" s="434" t="s">
        <v>1389</v>
      </c>
      <c r="M418" s="437">
        <v>16</v>
      </c>
      <c r="N418" s="438">
        <v>4080</v>
      </c>
      <c r="O418" s="439">
        <v>55</v>
      </c>
      <c r="P418" s="440">
        <v>75</v>
      </c>
      <c r="Q418" s="441">
        <v>50</v>
      </c>
      <c r="R418" s="439">
        <v>40</v>
      </c>
      <c r="S418" s="440">
        <v>40</v>
      </c>
      <c r="T418" s="441">
        <v>80</v>
      </c>
      <c r="U418" s="442">
        <f t="shared" si="0"/>
        <v>340</v>
      </c>
      <c r="V418" s="443">
        <f t="shared" si="1"/>
        <v>56.666666666666664</v>
      </c>
      <c r="W418" s="388"/>
      <c r="X418" s="388"/>
    </row>
    <row r="419" spans="1:24" ht="12.75" x14ac:dyDescent="0.2">
      <c r="A419" s="429">
        <v>398</v>
      </c>
      <c r="B419" s="434" t="s">
        <v>448</v>
      </c>
      <c r="C419" s="430" t="s">
        <v>3634</v>
      </c>
      <c r="D419" s="435" t="s">
        <v>1029</v>
      </c>
      <c r="E419" s="435" t="s">
        <v>1024</v>
      </c>
      <c r="F419" s="434" t="s">
        <v>1271</v>
      </c>
      <c r="G419" s="292" t="s">
        <v>1389</v>
      </c>
      <c r="H419" s="434" t="s">
        <v>1202</v>
      </c>
      <c r="I419" s="436">
        <v>0.5</v>
      </c>
      <c r="J419" s="292" t="s">
        <v>1389</v>
      </c>
      <c r="K419" s="434" t="s">
        <v>1024</v>
      </c>
      <c r="L419" s="434" t="s">
        <v>1389</v>
      </c>
      <c r="M419" s="437">
        <v>16</v>
      </c>
      <c r="N419" s="438">
        <v>4080</v>
      </c>
      <c r="O419" s="439">
        <v>85</v>
      </c>
      <c r="P419" s="440">
        <v>120</v>
      </c>
      <c r="Q419" s="441">
        <v>70</v>
      </c>
      <c r="R419" s="439">
        <v>50</v>
      </c>
      <c r="S419" s="440">
        <v>60</v>
      </c>
      <c r="T419" s="441">
        <v>100</v>
      </c>
      <c r="U419" s="442">
        <f t="shared" si="0"/>
        <v>485</v>
      </c>
      <c r="V419" s="443">
        <f t="shared" si="1"/>
        <v>80.833333333333329</v>
      </c>
      <c r="W419" s="388"/>
      <c r="X419" s="388"/>
    </row>
    <row r="420" spans="1:24" ht="12.75" x14ac:dyDescent="0.2">
      <c r="A420" s="429">
        <v>399</v>
      </c>
      <c r="B420" s="434" t="s">
        <v>449</v>
      </c>
      <c r="C420" s="430" t="s">
        <v>3635</v>
      </c>
      <c r="D420" s="435" t="s">
        <v>1029</v>
      </c>
      <c r="E420" s="292" t="s">
        <v>1389</v>
      </c>
      <c r="F420" s="434" t="s">
        <v>1209</v>
      </c>
      <c r="G420" s="434" t="s">
        <v>1226</v>
      </c>
      <c r="H420" s="434" t="s">
        <v>1230</v>
      </c>
      <c r="I420" s="436">
        <v>0.5</v>
      </c>
      <c r="J420" s="292" t="s">
        <v>1389</v>
      </c>
      <c r="K420" s="434" t="s">
        <v>3181</v>
      </c>
      <c r="L420" s="434" t="s">
        <v>3195</v>
      </c>
      <c r="M420" s="437">
        <v>16</v>
      </c>
      <c r="N420" s="438">
        <v>4080</v>
      </c>
      <c r="O420" s="439">
        <v>59</v>
      </c>
      <c r="P420" s="440">
        <v>45</v>
      </c>
      <c r="Q420" s="441">
        <v>40</v>
      </c>
      <c r="R420" s="439">
        <v>35</v>
      </c>
      <c r="S420" s="440">
        <v>40</v>
      </c>
      <c r="T420" s="441">
        <v>31</v>
      </c>
      <c r="U420" s="442">
        <f t="shared" si="0"/>
        <v>250</v>
      </c>
      <c r="V420" s="443">
        <f t="shared" si="1"/>
        <v>41.666666666666664</v>
      </c>
      <c r="W420" s="388"/>
      <c r="X420" s="388"/>
    </row>
    <row r="421" spans="1:24" ht="12.75" x14ac:dyDescent="0.2">
      <c r="A421" s="429">
        <v>400</v>
      </c>
      <c r="B421" s="434" t="s">
        <v>450</v>
      </c>
      <c r="C421" s="430" t="s">
        <v>3636</v>
      </c>
      <c r="D421" s="435" t="s">
        <v>1029</v>
      </c>
      <c r="E421" s="435" t="s">
        <v>1033</v>
      </c>
      <c r="F421" s="434" t="s">
        <v>1209</v>
      </c>
      <c r="G421" s="434" t="s">
        <v>1226</v>
      </c>
      <c r="H421" s="434" t="s">
        <v>1230</v>
      </c>
      <c r="I421" s="436">
        <v>0.5</v>
      </c>
      <c r="J421" s="292" t="s">
        <v>1389</v>
      </c>
      <c r="K421" s="434" t="s">
        <v>3181</v>
      </c>
      <c r="L421" s="434" t="s">
        <v>3195</v>
      </c>
      <c r="M421" s="437">
        <v>16</v>
      </c>
      <c r="N421" s="438">
        <v>4080</v>
      </c>
      <c r="O421" s="439">
        <v>79</v>
      </c>
      <c r="P421" s="440">
        <v>85</v>
      </c>
      <c r="Q421" s="441">
        <v>60</v>
      </c>
      <c r="R421" s="439">
        <v>55</v>
      </c>
      <c r="S421" s="440">
        <v>60</v>
      </c>
      <c r="T421" s="441">
        <v>71</v>
      </c>
      <c r="U421" s="442">
        <f t="shared" si="0"/>
        <v>410</v>
      </c>
      <c r="V421" s="443">
        <f t="shared" si="1"/>
        <v>68.333333333333329</v>
      </c>
      <c r="W421" s="388"/>
      <c r="X421" s="388"/>
    </row>
    <row r="422" spans="1:24" ht="12.75" x14ac:dyDescent="0.2">
      <c r="A422" s="429">
        <v>401</v>
      </c>
      <c r="B422" s="434" t="s">
        <v>451</v>
      </c>
      <c r="C422" s="430" t="s">
        <v>3637</v>
      </c>
      <c r="D422" s="435" t="s">
        <v>1017</v>
      </c>
      <c r="E422" s="292" t="s">
        <v>1389</v>
      </c>
      <c r="F422" s="434" t="s">
        <v>1077</v>
      </c>
      <c r="G422" s="292" t="s">
        <v>1389</v>
      </c>
      <c r="H422" s="434" t="s">
        <v>1217</v>
      </c>
      <c r="I422" s="436">
        <v>0.5</v>
      </c>
      <c r="J422" s="292" t="s">
        <v>1389</v>
      </c>
      <c r="K422" s="434" t="s">
        <v>1017</v>
      </c>
      <c r="L422" s="434" t="s">
        <v>1389</v>
      </c>
      <c r="M422" s="437">
        <v>16</v>
      </c>
      <c r="N422" s="438">
        <v>4080</v>
      </c>
      <c r="O422" s="439">
        <v>37</v>
      </c>
      <c r="P422" s="440">
        <v>25</v>
      </c>
      <c r="Q422" s="441">
        <v>41</v>
      </c>
      <c r="R422" s="439">
        <v>25</v>
      </c>
      <c r="S422" s="440">
        <v>41</v>
      </c>
      <c r="T422" s="441">
        <v>25</v>
      </c>
      <c r="U422" s="442">
        <f t="shared" si="0"/>
        <v>194</v>
      </c>
      <c r="V422" s="443">
        <f t="shared" si="1"/>
        <v>32.333333333333336</v>
      </c>
      <c r="W422" s="388"/>
      <c r="X422" s="388"/>
    </row>
    <row r="423" spans="1:24" ht="12.75" x14ac:dyDescent="0.2">
      <c r="A423" s="429">
        <v>402</v>
      </c>
      <c r="B423" s="434" t="s">
        <v>452</v>
      </c>
      <c r="C423" s="430" t="s">
        <v>3638</v>
      </c>
      <c r="D423" s="435" t="s">
        <v>1017</v>
      </c>
      <c r="E423" s="292" t="s">
        <v>1389</v>
      </c>
      <c r="F423" s="434" t="s">
        <v>1193</v>
      </c>
      <c r="G423" s="292" t="s">
        <v>1389</v>
      </c>
      <c r="H423" s="434" t="s">
        <v>1200</v>
      </c>
      <c r="I423" s="436">
        <v>0.5</v>
      </c>
      <c r="J423" s="292" t="s">
        <v>1389</v>
      </c>
      <c r="K423" s="434" t="s">
        <v>1017</v>
      </c>
      <c r="L423" s="434" t="s">
        <v>1389</v>
      </c>
      <c r="M423" s="437">
        <v>16</v>
      </c>
      <c r="N423" s="438">
        <v>4080</v>
      </c>
      <c r="O423" s="439">
        <v>77</v>
      </c>
      <c r="P423" s="440">
        <v>85</v>
      </c>
      <c r="Q423" s="441">
        <v>51</v>
      </c>
      <c r="R423" s="439">
        <v>55</v>
      </c>
      <c r="S423" s="440">
        <v>51</v>
      </c>
      <c r="T423" s="441">
        <v>65</v>
      </c>
      <c r="U423" s="442">
        <f t="shared" si="0"/>
        <v>384</v>
      </c>
      <c r="V423" s="443">
        <f t="shared" si="1"/>
        <v>64</v>
      </c>
      <c r="W423" s="388"/>
      <c r="X423" s="388"/>
    </row>
    <row r="424" spans="1:24" ht="12.75" x14ac:dyDescent="0.2">
      <c r="A424" s="429">
        <v>403</v>
      </c>
      <c r="B424" s="434" t="s">
        <v>453</v>
      </c>
      <c r="C424" s="430" t="s">
        <v>3639</v>
      </c>
      <c r="D424" s="435" t="s">
        <v>1020</v>
      </c>
      <c r="E424" s="292" t="s">
        <v>1389</v>
      </c>
      <c r="F424" s="434" t="s">
        <v>1165</v>
      </c>
      <c r="G424" s="434" t="s">
        <v>1271</v>
      </c>
      <c r="H424" s="434" t="s">
        <v>1053</v>
      </c>
      <c r="I424" s="436">
        <v>0.5</v>
      </c>
      <c r="J424" s="292" t="s">
        <v>1389</v>
      </c>
      <c r="K424" s="434" t="s">
        <v>3195</v>
      </c>
      <c r="L424" s="434" t="s">
        <v>1389</v>
      </c>
      <c r="M424" s="437">
        <v>21</v>
      </c>
      <c r="N424" s="438">
        <v>5355</v>
      </c>
      <c r="O424" s="439">
        <v>45</v>
      </c>
      <c r="P424" s="440">
        <v>65</v>
      </c>
      <c r="Q424" s="441">
        <v>34</v>
      </c>
      <c r="R424" s="439">
        <v>40</v>
      </c>
      <c r="S424" s="440">
        <v>34</v>
      </c>
      <c r="T424" s="441">
        <v>45</v>
      </c>
      <c r="U424" s="442">
        <f t="shared" si="0"/>
        <v>263</v>
      </c>
      <c r="V424" s="443">
        <f t="shared" si="1"/>
        <v>43.833333333333336</v>
      </c>
      <c r="W424" s="388"/>
      <c r="X424" s="388"/>
    </row>
    <row r="425" spans="1:24" ht="12.75" x14ac:dyDescent="0.2">
      <c r="A425" s="429">
        <v>404</v>
      </c>
      <c r="B425" s="434" t="s">
        <v>454</v>
      </c>
      <c r="C425" s="430" t="s">
        <v>3640</v>
      </c>
      <c r="D425" s="435" t="s">
        <v>1020</v>
      </c>
      <c r="E425" s="292" t="s">
        <v>1389</v>
      </c>
      <c r="F425" s="434" t="s">
        <v>1165</v>
      </c>
      <c r="G425" s="434" t="s">
        <v>1271</v>
      </c>
      <c r="H425" s="434" t="s">
        <v>1053</v>
      </c>
      <c r="I425" s="436">
        <v>0.5</v>
      </c>
      <c r="J425" s="292" t="s">
        <v>1389</v>
      </c>
      <c r="K425" s="434" t="s">
        <v>3195</v>
      </c>
      <c r="L425" s="434" t="s">
        <v>1389</v>
      </c>
      <c r="M425" s="437">
        <v>21</v>
      </c>
      <c r="N425" s="438">
        <v>5355</v>
      </c>
      <c r="O425" s="439">
        <v>60</v>
      </c>
      <c r="P425" s="440">
        <v>85</v>
      </c>
      <c r="Q425" s="441">
        <v>49</v>
      </c>
      <c r="R425" s="439">
        <v>60</v>
      </c>
      <c r="S425" s="440">
        <v>49</v>
      </c>
      <c r="T425" s="441">
        <v>60</v>
      </c>
      <c r="U425" s="442">
        <f t="shared" si="0"/>
        <v>363</v>
      </c>
      <c r="V425" s="443">
        <f t="shared" si="1"/>
        <v>60.5</v>
      </c>
      <c r="W425" s="388"/>
      <c r="X425" s="388"/>
    </row>
    <row r="426" spans="1:24" ht="12.75" x14ac:dyDescent="0.2">
      <c r="A426" s="429">
        <v>405</v>
      </c>
      <c r="B426" s="434" t="s">
        <v>455</v>
      </c>
      <c r="C426" s="430" t="s">
        <v>3641</v>
      </c>
      <c r="D426" s="435" t="s">
        <v>1020</v>
      </c>
      <c r="E426" s="292" t="s">
        <v>1389</v>
      </c>
      <c r="F426" s="434" t="s">
        <v>1165</v>
      </c>
      <c r="G426" s="434" t="s">
        <v>1271</v>
      </c>
      <c r="H426" s="434" t="s">
        <v>1053</v>
      </c>
      <c r="I426" s="436">
        <v>0.5</v>
      </c>
      <c r="J426" s="292" t="s">
        <v>1389</v>
      </c>
      <c r="K426" s="434" t="s">
        <v>3195</v>
      </c>
      <c r="L426" s="434" t="s">
        <v>1389</v>
      </c>
      <c r="M426" s="437">
        <v>21</v>
      </c>
      <c r="N426" s="438">
        <v>5355</v>
      </c>
      <c r="O426" s="439">
        <v>80</v>
      </c>
      <c r="P426" s="440">
        <v>120</v>
      </c>
      <c r="Q426" s="441">
        <v>79</v>
      </c>
      <c r="R426" s="439">
        <v>95</v>
      </c>
      <c r="S426" s="440">
        <v>79</v>
      </c>
      <c r="T426" s="441">
        <v>70</v>
      </c>
      <c r="U426" s="442">
        <f t="shared" si="0"/>
        <v>523</v>
      </c>
      <c r="V426" s="443">
        <f t="shared" si="1"/>
        <v>87.166666666666671</v>
      </c>
      <c r="W426" s="388"/>
      <c r="X426" s="388"/>
    </row>
    <row r="427" spans="1:24" ht="12.75" x14ac:dyDescent="0.2">
      <c r="A427" s="429">
        <v>406</v>
      </c>
      <c r="B427" s="434" t="s">
        <v>456</v>
      </c>
      <c r="C427" s="430" t="s">
        <v>3642</v>
      </c>
      <c r="D427" s="435" t="s">
        <v>1026</v>
      </c>
      <c r="E427" s="435" t="s">
        <v>1030</v>
      </c>
      <c r="F427" s="434" t="s">
        <v>859</v>
      </c>
      <c r="G427" s="434" t="s">
        <v>1513</v>
      </c>
      <c r="H427" s="434" t="s">
        <v>1223</v>
      </c>
      <c r="I427" s="436">
        <v>0.5</v>
      </c>
      <c r="J427" s="292" t="s">
        <v>1389</v>
      </c>
      <c r="K427" s="434" t="s">
        <v>3213</v>
      </c>
      <c r="L427" s="434" t="s">
        <v>1389</v>
      </c>
      <c r="M427" s="437">
        <v>21</v>
      </c>
      <c r="N427" s="438">
        <v>5355</v>
      </c>
      <c r="O427" s="439">
        <v>40</v>
      </c>
      <c r="P427" s="440">
        <v>30</v>
      </c>
      <c r="Q427" s="441">
        <v>35</v>
      </c>
      <c r="R427" s="439">
        <v>50</v>
      </c>
      <c r="S427" s="440">
        <v>70</v>
      </c>
      <c r="T427" s="441">
        <v>55</v>
      </c>
      <c r="U427" s="442">
        <f t="shared" si="0"/>
        <v>280</v>
      </c>
      <c r="V427" s="443">
        <f t="shared" si="1"/>
        <v>46.666666666666664</v>
      </c>
      <c r="W427" s="388"/>
      <c r="X427" s="388"/>
    </row>
    <row r="428" spans="1:24" ht="12.75" x14ac:dyDescent="0.2">
      <c r="A428" s="429">
        <v>407</v>
      </c>
      <c r="B428" s="434" t="s">
        <v>457</v>
      </c>
      <c r="C428" s="430" t="s">
        <v>3643</v>
      </c>
      <c r="D428" s="435" t="s">
        <v>1026</v>
      </c>
      <c r="E428" s="435" t="s">
        <v>1030</v>
      </c>
      <c r="F428" s="434" t="s">
        <v>859</v>
      </c>
      <c r="G428" s="434" t="s">
        <v>1513</v>
      </c>
      <c r="H428" s="434" t="s">
        <v>1200</v>
      </c>
      <c r="I428" s="436">
        <v>0.5</v>
      </c>
      <c r="J428" s="292" t="s">
        <v>1389</v>
      </c>
      <c r="K428" s="434" t="s">
        <v>1021</v>
      </c>
      <c r="L428" s="434" t="s">
        <v>1026</v>
      </c>
      <c r="M428" s="437">
        <v>21</v>
      </c>
      <c r="N428" s="438">
        <v>5355</v>
      </c>
      <c r="O428" s="439">
        <v>60</v>
      </c>
      <c r="P428" s="440">
        <v>70</v>
      </c>
      <c r="Q428" s="441">
        <v>65</v>
      </c>
      <c r="R428" s="439">
        <v>125</v>
      </c>
      <c r="S428" s="440">
        <v>105</v>
      </c>
      <c r="T428" s="441">
        <v>90</v>
      </c>
      <c r="U428" s="442">
        <f t="shared" si="0"/>
        <v>515</v>
      </c>
      <c r="V428" s="443">
        <f t="shared" si="1"/>
        <v>85.833333333333329</v>
      </c>
      <c r="W428" s="388"/>
      <c r="X428" s="388"/>
    </row>
    <row r="429" spans="1:24" ht="12.75" x14ac:dyDescent="0.2">
      <c r="A429" s="429">
        <v>408</v>
      </c>
      <c r="B429" s="434" t="s">
        <v>458</v>
      </c>
      <c r="C429" s="430" t="s">
        <v>3644</v>
      </c>
      <c r="D429" s="435" t="s">
        <v>1031</v>
      </c>
      <c r="E429" s="292" t="s">
        <v>1389</v>
      </c>
      <c r="F429" s="434" t="s">
        <v>1183</v>
      </c>
      <c r="G429" s="292" t="s">
        <v>1389</v>
      </c>
      <c r="H429" s="434" t="s">
        <v>1195</v>
      </c>
      <c r="I429" s="292" t="s">
        <v>1389</v>
      </c>
      <c r="J429" s="436">
        <v>0.125</v>
      </c>
      <c r="K429" s="434" t="s">
        <v>3174</v>
      </c>
      <c r="L429" s="434" t="s">
        <v>1389</v>
      </c>
      <c r="M429" s="437">
        <v>31</v>
      </c>
      <c r="N429" s="438">
        <v>7905</v>
      </c>
      <c r="O429" s="439">
        <v>67</v>
      </c>
      <c r="P429" s="440">
        <v>125</v>
      </c>
      <c r="Q429" s="441">
        <v>40</v>
      </c>
      <c r="R429" s="439">
        <v>30</v>
      </c>
      <c r="S429" s="440">
        <v>30</v>
      </c>
      <c r="T429" s="441">
        <v>58</v>
      </c>
      <c r="U429" s="442">
        <f t="shared" si="0"/>
        <v>350</v>
      </c>
      <c r="V429" s="443">
        <f t="shared" si="1"/>
        <v>58.333333333333336</v>
      </c>
      <c r="W429" s="388"/>
      <c r="X429" s="388"/>
    </row>
    <row r="430" spans="1:24" ht="12.75" x14ac:dyDescent="0.2">
      <c r="A430" s="429">
        <v>409</v>
      </c>
      <c r="B430" s="434" t="s">
        <v>459</v>
      </c>
      <c r="C430" s="430" t="s">
        <v>3645</v>
      </c>
      <c r="D430" s="435" t="s">
        <v>1031</v>
      </c>
      <c r="E430" s="292" t="s">
        <v>1389</v>
      </c>
      <c r="F430" s="434" t="s">
        <v>1183</v>
      </c>
      <c r="G430" s="292" t="s">
        <v>1389</v>
      </c>
      <c r="H430" s="434" t="s">
        <v>1195</v>
      </c>
      <c r="I430" s="292" t="s">
        <v>1389</v>
      </c>
      <c r="J430" s="436">
        <v>0.125</v>
      </c>
      <c r="K430" s="434" t="s">
        <v>3174</v>
      </c>
      <c r="L430" s="434" t="s">
        <v>1389</v>
      </c>
      <c r="M430" s="437">
        <v>31</v>
      </c>
      <c r="N430" s="438">
        <v>7905</v>
      </c>
      <c r="O430" s="439">
        <v>97</v>
      </c>
      <c r="P430" s="440">
        <v>165</v>
      </c>
      <c r="Q430" s="441">
        <v>60</v>
      </c>
      <c r="R430" s="439">
        <v>65</v>
      </c>
      <c r="S430" s="440">
        <v>50</v>
      </c>
      <c r="T430" s="441">
        <v>58</v>
      </c>
      <c r="U430" s="442">
        <f t="shared" si="0"/>
        <v>495</v>
      </c>
      <c r="V430" s="443">
        <f t="shared" si="1"/>
        <v>82.5</v>
      </c>
      <c r="W430" s="388"/>
      <c r="X430" s="388"/>
    </row>
    <row r="431" spans="1:24" ht="12.75" x14ac:dyDescent="0.2">
      <c r="A431" s="429">
        <v>410</v>
      </c>
      <c r="B431" s="434" t="s">
        <v>460</v>
      </c>
      <c r="C431" s="430" t="s">
        <v>3646</v>
      </c>
      <c r="D431" s="435" t="s">
        <v>1031</v>
      </c>
      <c r="E431" s="435" t="s">
        <v>1032</v>
      </c>
      <c r="F431" s="434" t="s">
        <v>1233</v>
      </c>
      <c r="G431" s="292" t="s">
        <v>1389</v>
      </c>
      <c r="H431" s="434" t="s">
        <v>1234</v>
      </c>
      <c r="I431" s="292" t="s">
        <v>1389</v>
      </c>
      <c r="J431" s="436">
        <v>0.125</v>
      </c>
      <c r="K431" s="434" t="s">
        <v>3174</v>
      </c>
      <c r="L431" s="434" t="s">
        <v>1389</v>
      </c>
      <c r="M431" s="437">
        <v>31</v>
      </c>
      <c r="N431" s="438">
        <v>7905</v>
      </c>
      <c r="O431" s="439">
        <v>30</v>
      </c>
      <c r="P431" s="440">
        <v>42</v>
      </c>
      <c r="Q431" s="441">
        <v>118</v>
      </c>
      <c r="R431" s="439">
        <v>42</v>
      </c>
      <c r="S431" s="440">
        <v>88</v>
      </c>
      <c r="T431" s="441">
        <v>30</v>
      </c>
      <c r="U431" s="442">
        <f t="shared" si="0"/>
        <v>350</v>
      </c>
      <c r="V431" s="443">
        <f t="shared" si="1"/>
        <v>58.333333333333336</v>
      </c>
      <c r="W431" s="388"/>
      <c r="X431" s="388"/>
    </row>
    <row r="432" spans="1:24" ht="12.75" x14ac:dyDescent="0.2">
      <c r="A432" s="429">
        <v>411</v>
      </c>
      <c r="B432" s="434" t="s">
        <v>461</v>
      </c>
      <c r="C432" s="430" t="s">
        <v>3647</v>
      </c>
      <c r="D432" s="435" t="s">
        <v>1031</v>
      </c>
      <c r="E432" s="435" t="s">
        <v>1032</v>
      </c>
      <c r="F432" s="434" t="s">
        <v>1233</v>
      </c>
      <c r="G432" s="292" t="s">
        <v>1389</v>
      </c>
      <c r="H432" s="434" t="s">
        <v>1234</v>
      </c>
      <c r="I432" s="292" t="s">
        <v>1389</v>
      </c>
      <c r="J432" s="436">
        <v>0.125</v>
      </c>
      <c r="K432" s="434" t="s">
        <v>3174</v>
      </c>
      <c r="L432" s="434" t="s">
        <v>1389</v>
      </c>
      <c r="M432" s="437">
        <v>31</v>
      </c>
      <c r="N432" s="438">
        <v>7905</v>
      </c>
      <c r="O432" s="439">
        <v>60</v>
      </c>
      <c r="P432" s="440">
        <v>52</v>
      </c>
      <c r="Q432" s="441">
        <v>168</v>
      </c>
      <c r="R432" s="439">
        <v>47</v>
      </c>
      <c r="S432" s="440">
        <v>138</v>
      </c>
      <c r="T432" s="441">
        <v>30</v>
      </c>
      <c r="U432" s="442">
        <f t="shared" si="0"/>
        <v>495</v>
      </c>
      <c r="V432" s="443">
        <f t="shared" si="1"/>
        <v>82.5</v>
      </c>
      <c r="W432" s="388"/>
      <c r="X432" s="388"/>
    </row>
    <row r="433" spans="1:24" ht="12.75" x14ac:dyDescent="0.2">
      <c r="A433" s="429">
        <v>412</v>
      </c>
      <c r="B433" s="434" t="s">
        <v>462</v>
      </c>
      <c r="C433" s="430" t="s">
        <v>3648</v>
      </c>
      <c r="D433" s="435" t="s">
        <v>1017</v>
      </c>
      <c r="E433" s="292" t="s">
        <v>1389</v>
      </c>
      <c r="F433" s="434" t="s">
        <v>1077</v>
      </c>
      <c r="G433" s="292" t="s">
        <v>1389</v>
      </c>
      <c r="H433" s="434" t="s">
        <v>1184</v>
      </c>
      <c r="I433" s="436">
        <v>0.5</v>
      </c>
      <c r="J433" s="292" t="s">
        <v>1389</v>
      </c>
      <c r="K433" s="434" t="s">
        <v>1017</v>
      </c>
      <c r="L433" s="434" t="s">
        <v>1389</v>
      </c>
      <c r="M433" s="437">
        <v>16</v>
      </c>
      <c r="N433" s="438">
        <v>4080</v>
      </c>
      <c r="O433" s="439">
        <v>40</v>
      </c>
      <c r="P433" s="440">
        <v>29</v>
      </c>
      <c r="Q433" s="441">
        <v>45</v>
      </c>
      <c r="R433" s="439">
        <v>29</v>
      </c>
      <c r="S433" s="440">
        <v>45</v>
      </c>
      <c r="T433" s="441">
        <v>36</v>
      </c>
      <c r="U433" s="442">
        <f t="shared" si="0"/>
        <v>224</v>
      </c>
      <c r="V433" s="443">
        <f t="shared" si="1"/>
        <v>37.333333333333336</v>
      </c>
      <c r="W433" s="388"/>
      <c r="X433" s="388"/>
    </row>
    <row r="434" spans="1:24" ht="12.75" x14ac:dyDescent="0.2">
      <c r="A434" s="429">
        <v>413</v>
      </c>
      <c r="B434" s="434" t="s">
        <v>463</v>
      </c>
      <c r="C434" s="430" t="s">
        <v>3649</v>
      </c>
      <c r="D434" s="435" t="s">
        <v>1017</v>
      </c>
      <c r="E434" s="435" t="s">
        <v>1026</v>
      </c>
      <c r="F434" s="434" t="s">
        <v>1240</v>
      </c>
      <c r="G434" s="292" t="s">
        <v>1389</v>
      </c>
      <c r="H434" s="434" t="s">
        <v>1184</v>
      </c>
      <c r="I434" s="292" t="s">
        <v>1389</v>
      </c>
      <c r="J434" s="436">
        <v>1</v>
      </c>
      <c r="K434" s="434" t="s">
        <v>1017</v>
      </c>
      <c r="L434" s="434" t="s">
        <v>1389</v>
      </c>
      <c r="M434" s="437">
        <v>16</v>
      </c>
      <c r="N434" s="438">
        <v>4080</v>
      </c>
      <c r="O434" s="439">
        <v>60</v>
      </c>
      <c r="P434" s="440">
        <v>59</v>
      </c>
      <c r="Q434" s="441">
        <v>85</v>
      </c>
      <c r="R434" s="439">
        <v>79</v>
      </c>
      <c r="S434" s="440">
        <v>105</v>
      </c>
      <c r="T434" s="441">
        <v>36</v>
      </c>
      <c r="U434" s="442">
        <f t="shared" si="0"/>
        <v>424</v>
      </c>
      <c r="V434" s="443">
        <f t="shared" si="1"/>
        <v>70.666666666666671</v>
      </c>
      <c r="W434" s="388"/>
      <c r="X434" s="388"/>
    </row>
    <row r="435" spans="1:24" ht="12.75" x14ac:dyDescent="0.2">
      <c r="A435" s="429">
        <v>414</v>
      </c>
      <c r="B435" s="434" t="s">
        <v>464</v>
      </c>
      <c r="C435" s="430" t="s">
        <v>3650</v>
      </c>
      <c r="D435" s="435" t="s">
        <v>1017</v>
      </c>
      <c r="E435" s="435" t="s">
        <v>1024</v>
      </c>
      <c r="F435" s="434" t="s">
        <v>1193</v>
      </c>
      <c r="G435" s="292" t="s">
        <v>1389</v>
      </c>
      <c r="H435" s="434" t="s">
        <v>1163</v>
      </c>
      <c r="I435" s="436">
        <v>1</v>
      </c>
      <c r="J435" s="292" t="s">
        <v>1389</v>
      </c>
      <c r="K435" s="434" t="s">
        <v>1017</v>
      </c>
      <c r="L435" s="434" t="s">
        <v>1389</v>
      </c>
      <c r="M435" s="437">
        <v>16</v>
      </c>
      <c r="N435" s="438">
        <v>4080</v>
      </c>
      <c r="O435" s="439">
        <v>70</v>
      </c>
      <c r="P435" s="440">
        <v>94</v>
      </c>
      <c r="Q435" s="441">
        <v>50</v>
      </c>
      <c r="R435" s="439">
        <v>94</v>
      </c>
      <c r="S435" s="440">
        <v>50</v>
      </c>
      <c r="T435" s="441">
        <v>66</v>
      </c>
      <c r="U435" s="442">
        <f t="shared" si="0"/>
        <v>424</v>
      </c>
      <c r="V435" s="443">
        <f t="shared" si="1"/>
        <v>70.666666666666671</v>
      </c>
      <c r="W435" s="388"/>
      <c r="X435" s="388"/>
    </row>
    <row r="436" spans="1:24" ht="12.75" x14ac:dyDescent="0.2">
      <c r="A436" s="429">
        <v>415</v>
      </c>
      <c r="B436" s="434" t="s">
        <v>465</v>
      </c>
      <c r="C436" s="430" t="s">
        <v>3651</v>
      </c>
      <c r="D436" s="435" t="s">
        <v>1017</v>
      </c>
      <c r="E436" s="435" t="s">
        <v>1024</v>
      </c>
      <c r="F436" s="434" t="s">
        <v>1238</v>
      </c>
      <c r="G436" s="292" t="s">
        <v>1389</v>
      </c>
      <c r="H436" s="434" t="s">
        <v>1171</v>
      </c>
      <c r="I436" s="292" t="s">
        <v>1389</v>
      </c>
      <c r="J436" s="436">
        <v>0.125</v>
      </c>
      <c r="K436" s="434" t="s">
        <v>1017</v>
      </c>
      <c r="L436" s="434" t="s">
        <v>1389</v>
      </c>
      <c r="M436" s="437">
        <v>16</v>
      </c>
      <c r="N436" s="438">
        <v>4080</v>
      </c>
      <c r="O436" s="439">
        <v>30</v>
      </c>
      <c r="P436" s="440">
        <v>30</v>
      </c>
      <c r="Q436" s="441">
        <v>42</v>
      </c>
      <c r="R436" s="439">
        <v>30</v>
      </c>
      <c r="S436" s="440">
        <v>42</v>
      </c>
      <c r="T436" s="441">
        <v>70</v>
      </c>
      <c r="U436" s="442">
        <f t="shared" si="0"/>
        <v>244</v>
      </c>
      <c r="V436" s="443">
        <f t="shared" si="1"/>
        <v>40.666666666666664</v>
      </c>
      <c r="W436" s="388"/>
      <c r="X436" s="388"/>
    </row>
    <row r="437" spans="1:24" ht="12.75" x14ac:dyDescent="0.2">
      <c r="A437" s="429">
        <v>416</v>
      </c>
      <c r="B437" s="434" t="s">
        <v>466</v>
      </c>
      <c r="C437" s="430" t="s">
        <v>3652</v>
      </c>
      <c r="D437" s="435" t="s">
        <v>1017</v>
      </c>
      <c r="E437" s="435" t="s">
        <v>1024</v>
      </c>
      <c r="F437" s="434" t="s">
        <v>926</v>
      </c>
      <c r="G437" s="292" t="s">
        <v>1389</v>
      </c>
      <c r="H437" s="434" t="s">
        <v>1168</v>
      </c>
      <c r="I437" s="292" t="s">
        <v>1389</v>
      </c>
      <c r="J437" s="436">
        <v>1</v>
      </c>
      <c r="K437" s="434" t="s">
        <v>1017</v>
      </c>
      <c r="L437" s="434" t="s">
        <v>1389</v>
      </c>
      <c r="M437" s="437">
        <v>16</v>
      </c>
      <c r="N437" s="438">
        <v>4080</v>
      </c>
      <c r="O437" s="439">
        <v>70</v>
      </c>
      <c r="P437" s="440">
        <v>80</v>
      </c>
      <c r="Q437" s="441">
        <v>102</v>
      </c>
      <c r="R437" s="439">
        <v>80</v>
      </c>
      <c r="S437" s="440">
        <v>102</v>
      </c>
      <c r="T437" s="441">
        <v>40</v>
      </c>
      <c r="U437" s="442">
        <f t="shared" si="0"/>
        <v>474</v>
      </c>
      <c r="V437" s="443">
        <f t="shared" si="1"/>
        <v>79</v>
      </c>
      <c r="W437" s="388"/>
      <c r="X437" s="388"/>
    </row>
    <row r="438" spans="1:24" ht="12.75" x14ac:dyDescent="0.2">
      <c r="A438" s="429">
        <v>417</v>
      </c>
      <c r="B438" s="434" t="s">
        <v>467</v>
      </c>
      <c r="C438" s="430" t="s">
        <v>3653</v>
      </c>
      <c r="D438" s="435" t="s">
        <v>1020</v>
      </c>
      <c r="E438" s="292" t="s">
        <v>1389</v>
      </c>
      <c r="F438" s="434" t="s">
        <v>1217</v>
      </c>
      <c r="G438" s="434" t="s">
        <v>1508</v>
      </c>
      <c r="H438" s="434" t="s">
        <v>1188</v>
      </c>
      <c r="I438" s="436">
        <v>0.5</v>
      </c>
      <c r="J438" s="292" t="s">
        <v>1389</v>
      </c>
      <c r="K438" s="434" t="s">
        <v>3195</v>
      </c>
      <c r="L438" s="434" t="s">
        <v>1021</v>
      </c>
      <c r="M438" s="437">
        <v>11</v>
      </c>
      <c r="N438" s="438">
        <v>2805</v>
      </c>
      <c r="O438" s="439">
        <v>60</v>
      </c>
      <c r="P438" s="440">
        <v>45</v>
      </c>
      <c r="Q438" s="441">
        <v>70</v>
      </c>
      <c r="R438" s="439">
        <v>45</v>
      </c>
      <c r="S438" s="440">
        <v>90</v>
      </c>
      <c r="T438" s="441">
        <v>95</v>
      </c>
      <c r="U438" s="442">
        <f t="shared" si="0"/>
        <v>405</v>
      </c>
      <c r="V438" s="443">
        <f t="shared" si="1"/>
        <v>67.5</v>
      </c>
      <c r="W438" s="388"/>
      <c r="X438" s="388"/>
    </row>
    <row r="439" spans="1:24" ht="12.75" x14ac:dyDescent="0.2">
      <c r="A439" s="429">
        <v>418</v>
      </c>
      <c r="B439" s="434" t="s">
        <v>468</v>
      </c>
      <c r="C439" s="430" t="s">
        <v>3654</v>
      </c>
      <c r="D439" s="435" t="s">
        <v>1033</v>
      </c>
      <c r="E439" s="292" t="s">
        <v>1389</v>
      </c>
      <c r="F439" s="434" t="s">
        <v>1231</v>
      </c>
      <c r="G439" s="292" t="s">
        <v>1389</v>
      </c>
      <c r="H439" s="434" t="s">
        <v>1253</v>
      </c>
      <c r="I439" s="436">
        <v>0.5</v>
      </c>
      <c r="J439" s="292" t="s">
        <v>1389</v>
      </c>
      <c r="K439" s="434" t="s">
        <v>3181</v>
      </c>
      <c r="L439" s="434" t="s">
        <v>3195</v>
      </c>
      <c r="M439" s="437">
        <v>21</v>
      </c>
      <c r="N439" s="438">
        <v>5355</v>
      </c>
      <c r="O439" s="439">
        <v>55</v>
      </c>
      <c r="P439" s="440">
        <v>65</v>
      </c>
      <c r="Q439" s="441">
        <v>35</v>
      </c>
      <c r="R439" s="439">
        <v>60</v>
      </c>
      <c r="S439" s="440">
        <v>30</v>
      </c>
      <c r="T439" s="441">
        <v>85</v>
      </c>
      <c r="U439" s="442">
        <f t="shared" si="0"/>
        <v>330</v>
      </c>
      <c r="V439" s="443">
        <f t="shared" si="1"/>
        <v>55</v>
      </c>
      <c r="W439" s="388"/>
      <c r="X439" s="388"/>
    </row>
    <row r="440" spans="1:24" ht="12.75" x14ac:dyDescent="0.2">
      <c r="A440" s="429">
        <v>419</v>
      </c>
      <c r="B440" s="434" t="s">
        <v>469</v>
      </c>
      <c r="C440" s="430" t="s">
        <v>3655</v>
      </c>
      <c r="D440" s="435" t="s">
        <v>1033</v>
      </c>
      <c r="E440" s="292" t="s">
        <v>1389</v>
      </c>
      <c r="F440" s="434" t="s">
        <v>1231</v>
      </c>
      <c r="G440" s="292" t="s">
        <v>1389</v>
      </c>
      <c r="H440" s="434" t="s">
        <v>1253</v>
      </c>
      <c r="I440" s="436">
        <v>0.5</v>
      </c>
      <c r="J440" s="292" t="s">
        <v>1389</v>
      </c>
      <c r="K440" s="434" t="s">
        <v>3181</v>
      </c>
      <c r="L440" s="434" t="s">
        <v>3195</v>
      </c>
      <c r="M440" s="437">
        <v>21</v>
      </c>
      <c r="N440" s="438">
        <v>5355</v>
      </c>
      <c r="O440" s="439">
        <v>85</v>
      </c>
      <c r="P440" s="440">
        <v>105</v>
      </c>
      <c r="Q440" s="441">
        <v>55</v>
      </c>
      <c r="R440" s="439">
        <v>85</v>
      </c>
      <c r="S440" s="440">
        <v>50</v>
      </c>
      <c r="T440" s="441">
        <v>115</v>
      </c>
      <c r="U440" s="442">
        <f t="shared" si="0"/>
        <v>495</v>
      </c>
      <c r="V440" s="443">
        <f t="shared" si="1"/>
        <v>82.5</v>
      </c>
      <c r="W440" s="388"/>
      <c r="X440" s="388"/>
    </row>
    <row r="441" spans="1:24" ht="12.75" x14ac:dyDescent="0.2">
      <c r="A441" s="429">
        <v>420</v>
      </c>
      <c r="B441" s="434" t="s">
        <v>470</v>
      </c>
      <c r="C441" s="430" t="s">
        <v>3656</v>
      </c>
      <c r="D441" s="435" t="s">
        <v>1026</v>
      </c>
      <c r="E441" s="292" t="s">
        <v>1389</v>
      </c>
      <c r="F441" s="434" t="s">
        <v>1218</v>
      </c>
      <c r="G441" s="292" t="s">
        <v>1389</v>
      </c>
      <c r="H441" s="292" t="s">
        <v>1389</v>
      </c>
      <c r="I441" s="436">
        <v>0.5</v>
      </c>
      <c r="J441" s="292" t="s">
        <v>1389</v>
      </c>
      <c r="K441" s="434" t="s">
        <v>1021</v>
      </c>
      <c r="L441" s="434" t="s">
        <v>1026</v>
      </c>
      <c r="M441" s="437">
        <v>21</v>
      </c>
      <c r="N441" s="438">
        <v>5355</v>
      </c>
      <c r="O441" s="439">
        <v>45</v>
      </c>
      <c r="P441" s="440">
        <v>35</v>
      </c>
      <c r="Q441" s="441">
        <v>45</v>
      </c>
      <c r="R441" s="439">
        <v>62</v>
      </c>
      <c r="S441" s="440">
        <v>53</v>
      </c>
      <c r="T441" s="441">
        <v>35</v>
      </c>
      <c r="U441" s="442">
        <f t="shared" si="0"/>
        <v>275</v>
      </c>
      <c r="V441" s="443">
        <f t="shared" si="1"/>
        <v>45.833333333333336</v>
      </c>
      <c r="W441" s="388"/>
      <c r="X441" s="388"/>
    </row>
    <row r="442" spans="1:24" ht="12.75" x14ac:dyDescent="0.2">
      <c r="A442" s="429">
        <v>421</v>
      </c>
      <c r="B442" s="434" t="s">
        <v>471</v>
      </c>
      <c r="C442" s="430" t="s">
        <v>3657</v>
      </c>
      <c r="D442" s="435" t="s">
        <v>1026</v>
      </c>
      <c r="E442" s="292" t="s">
        <v>1389</v>
      </c>
      <c r="F442" s="434" t="s">
        <v>1427</v>
      </c>
      <c r="G442" s="292" t="s">
        <v>1389</v>
      </c>
      <c r="H442" s="292" t="s">
        <v>1389</v>
      </c>
      <c r="I442" s="436">
        <v>0.5</v>
      </c>
      <c r="J442" s="292" t="s">
        <v>1389</v>
      </c>
      <c r="K442" s="434" t="s">
        <v>1021</v>
      </c>
      <c r="L442" s="434" t="s">
        <v>1026</v>
      </c>
      <c r="M442" s="437">
        <v>21</v>
      </c>
      <c r="N442" s="438">
        <v>5355</v>
      </c>
      <c r="O442" s="439">
        <v>70</v>
      </c>
      <c r="P442" s="440">
        <v>60</v>
      </c>
      <c r="Q442" s="441">
        <v>70</v>
      </c>
      <c r="R442" s="439">
        <v>87</v>
      </c>
      <c r="S442" s="440">
        <v>78</v>
      </c>
      <c r="T442" s="441">
        <v>85</v>
      </c>
      <c r="U442" s="442">
        <f t="shared" si="0"/>
        <v>450</v>
      </c>
      <c r="V442" s="443">
        <f t="shared" si="1"/>
        <v>75</v>
      </c>
      <c r="W442" s="388"/>
      <c r="X442" s="388"/>
    </row>
    <row r="443" spans="1:24" ht="12.75" x14ac:dyDescent="0.2">
      <c r="A443" s="429">
        <v>422</v>
      </c>
      <c r="B443" s="434" t="s">
        <v>472</v>
      </c>
      <c r="C443" s="430" t="s">
        <v>3658</v>
      </c>
      <c r="D443" s="435" t="s">
        <v>1033</v>
      </c>
      <c r="E443" s="292" t="s">
        <v>1389</v>
      </c>
      <c r="F443" s="434" t="s">
        <v>1566</v>
      </c>
      <c r="G443" s="434" t="s">
        <v>1219</v>
      </c>
      <c r="H443" s="434" t="s">
        <v>1225</v>
      </c>
      <c r="I443" s="436">
        <v>0.5</v>
      </c>
      <c r="J443" s="292" t="s">
        <v>1389</v>
      </c>
      <c r="K443" s="434" t="s">
        <v>3181</v>
      </c>
      <c r="L443" s="434" t="s">
        <v>3292</v>
      </c>
      <c r="M443" s="437">
        <v>21</v>
      </c>
      <c r="N443" s="438">
        <v>5355</v>
      </c>
      <c r="O443" s="439">
        <v>76</v>
      </c>
      <c r="P443" s="440">
        <v>48</v>
      </c>
      <c r="Q443" s="441">
        <v>48</v>
      </c>
      <c r="R443" s="439">
        <v>57</v>
      </c>
      <c r="S443" s="440">
        <v>62</v>
      </c>
      <c r="T443" s="441">
        <v>34</v>
      </c>
      <c r="U443" s="442">
        <f t="shared" si="0"/>
        <v>325</v>
      </c>
      <c r="V443" s="443">
        <f t="shared" si="1"/>
        <v>54.166666666666664</v>
      </c>
      <c r="W443" s="388"/>
      <c r="X443" s="388"/>
    </row>
    <row r="444" spans="1:24" ht="12.75" x14ac:dyDescent="0.2">
      <c r="A444" s="429">
        <v>423</v>
      </c>
      <c r="B444" s="434" t="s">
        <v>473</v>
      </c>
      <c r="C444" s="430" t="s">
        <v>3659</v>
      </c>
      <c r="D444" s="435" t="s">
        <v>1033</v>
      </c>
      <c r="E444" s="435" t="s">
        <v>1027</v>
      </c>
      <c r="F444" s="434" t="s">
        <v>1566</v>
      </c>
      <c r="G444" s="434" t="s">
        <v>1219</v>
      </c>
      <c r="H444" s="434" t="s">
        <v>1225</v>
      </c>
      <c r="I444" s="436">
        <v>0.5</v>
      </c>
      <c r="J444" s="292" t="s">
        <v>1389</v>
      </c>
      <c r="K444" s="434" t="s">
        <v>3181</v>
      </c>
      <c r="L444" s="434" t="s">
        <v>3292</v>
      </c>
      <c r="M444" s="437">
        <v>21</v>
      </c>
      <c r="N444" s="438">
        <v>5355</v>
      </c>
      <c r="O444" s="439">
        <v>111</v>
      </c>
      <c r="P444" s="440">
        <v>83</v>
      </c>
      <c r="Q444" s="441">
        <v>68</v>
      </c>
      <c r="R444" s="439">
        <v>92</v>
      </c>
      <c r="S444" s="440">
        <v>82</v>
      </c>
      <c r="T444" s="441">
        <v>39</v>
      </c>
      <c r="U444" s="442">
        <f t="shared" si="0"/>
        <v>475</v>
      </c>
      <c r="V444" s="443">
        <f t="shared" si="1"/>
        <v>79.166666666666671</v>
      </c>
      <c r="W444" s="388"/>
      <c r="X444" s="388"/>
    </row>
    <row r="445" spans="1:24" ht="12.75" x14ac:dyDescent="0.2">
      <c r="A445" s="429">
        <v>424</v>
      </c>
      <c r="B445" s="434" t="s">
        <v>474</v>
      </c>
      <c r="C445" s="430" t="s">
        <v>3660</v>
      </c>
      <c r="D445" s="435" t="s">
        <v>1029</v>
      </c>
      <c r="E445" s="292" t="s">
        <v>1389</v>
      </c>
      <c r="F445" s="434" t="s">
        <v>1200</v>
      </c>
      <c r="G445" s="434" t="s">
        <v>1508</v>
      </c>
      <c r="H445" s="434" t="s">
        <v>1235</v>
      </c>
      <c r="I445" s="436">
        <v>0.5</v>
      </c>
      <c r="J445" s="292" t="s">
        <v>1389</v>
      </c>
      <c r="K445" s="434" t="s">
        <v>3195</v>
      </c>
      <c r="L445" s="434" t="s">
        <v>1389</v>
      </c>
      <c r="M445" s="437">
        <v>21</v>
      </c>
      <c r="N445" s="438">
        <v>5355</v>
      </c>
      <c r="O445" s="439">
        <v>75</v>
      </c>
      <c r="P445" s="440">
        <v>100</v>
      </c>
      <c r="Q445" s="441">
        <v>66</v>
      </c>
      <c r="R445" s="439">
        <v>60</v>
      </c>
      <c r="S445" s="440">
        <v>66</v>
      </c>
      <c r="T445" s="441">
        <v>115</v>
      </c>
      <c r="U445" s="442">
        <f t="shared" si="0"/>
        <v>482</v>
      </c>
      <c r="V445" s="443">
        <f t="shared" si="1"/>
        <v>80.333333333333329</v>
      </c>
      <c r="W445" s="388"/>
      <c r="X445" s="388"/>
    </row>
    <row r="446" spans="1:24" ht="12.75" x14ac:dyDescent="0.2">
      <c r="A446" s="429">
        <v>425</v>
      </c>
      <c r="B446" s="434" t="s">
        <v>475</v>
      </c>
      <c r="C446" s="430" t="s">
        <v>3661</v>
      </c>
      <c r="D446" s="435" t="s">
        <v>1025</v>
      </c>
      <c r="E446" s="435" t="s">
        <v>1024</v>
      </c>
      <c r="F446" s="434" t="s">
        <v>1186</v>
      </c>
      <c r="G446" s="434" t="s">
        <v>1198</v>
      </c>
      <c r="H446" s="434" t="s">
        <v>1215</v>
      </c>
      <c r="I446" s="436">
        <v>0.5</v>
      </c>
      <c r="J446" s="292" t="s">
        <v>1389</v>
      </c>
      <c r="K446" s="434" t="s">
        <v>3292</v>
      </c>
      <c r="L446" s="434" t="s">
        <v>1389</v>
      </c>
      <c r="M446" s="437">
        <v>31</v>
      </c>
      <c r="N446" s="438">
        <v>7905</v>
      </c>
      <c r="O446" s="439">
        <v>90</v>
      </c>
      <c r="P446" s="440">
        <v>50</v>
      </c>
      <c r="Q446" s="441">
        <v>34</v>
      </c>
      <c r="R446" s="439">
        <v>60</v>
      </c>
      <c r="S446" s="440">
        <v>44</v>
      </c>
      <c r="T446" s="441">
        <v>70</v>
      </c>
      <c r="U446" s="442">
        <f t="shared" si="0"/>
        <v>348</v>
      </c>
      <c r="V446" s="443">
        <f t="shared" si="1"/>
        <v>58</v>
      </c>
      <c r="W446" s="388"/>
      <c r="X446" s="388"/>
    </row>
    <row r="447" spans="1:24" ht="12.75" x14ac:dyDescent="0.2">
      <c r="A447" s="429">
        <v>426</v>
      </c>
      <c r="B447" s="434" t="s">
        <v>476</v>
      </c>
      <c r="C447" s="430" t="s">
        <v>3662</v>
      </c>
      <c r="D447" s="435" t="s">
        <v>1025</v>
      </c>
      <c r="E447" s="435" t="s">
        <v>1024</v>
      </c>
      <c r="F447" s="434" t="s">
        <v>1186</v>
      </c>
      <c r="G447" s="434" t="s">
        <v>1198</v>
      </c>
      <c r="H447" s="434" t="s">
        <v>1215</v>
      </c>
      <c r="I447" s="436">
        <v>0.5</v>
      </c>
      <c r="J447" s="292" t="s">
        <v>1389</v>
      </c>
      <c r="K447" s="434" t="s">
        <v>3292</v>
      </c>
      <c r="L447" s="434" t="s">
        <v>1389</v>
      </c>
      <c r="M447" s="437">
        <v>31</v>
      </c>
      <c r="N447" s="438">
        <v>7905</v>
      </c>
      <c r="O447" s="439">
        <v>150</v>
      </c>
      <c r="P447" s="440">
        <v>80</v>
      </c>
      <c r="Q447" s="441">
        <v>44</v>
      </c>
      <c r="R447" s="439">
        <v>90</v>
      </c>
      <c r="S447" s="440">
        <v>54</v>
      </c>
      <c r="T447" s="441">
        <v>80</v>
      </c>
      <c r="U447" s="442">
        <f t="shared" si="0"/>
        <v>498</v>
      </c>
      <c r="V447" s="443">
        <f t="shared" si="1"/>
        <v>83</v>
      </c>
      <c r="W447" s="388"/>
      <c r="X447" s="388"/>
    </row>
    <row r="448" spans="1:24" ht="12.75" x14ac:dyDescent="0.2">
      <c r="A448" s="429">
        <v>427</v>
      </c>
      <c r="B448" s="434" t="s">
        <v>477</v>
      </c>
      <c r="C448" s="430" t="s">
        <v>3663</v>
      </c>
      <c r="D448" s="435" t="s">
        <v>1029</v>
      </c>
      <c r="E448" s="292" t="s">
        <v>1389</v>
      </c>
      <c r="F448" s="434" t="s">
        <v>1217</v>
      </c>
      <c r="G448" s="434" t="s">
        <v>1239</v>
      </c>
      <c r="H448" s="434" t="s">
        <v>995</v>
      </c>
      <c r="I448" s="436">
        <v>0.5</v>
      </c>
      <c r="J448" s="292" t="s">
        <v>1389</v>
      </c>
      <c r="K448" s="434" t="s">
        <v>3195</v>
      </c>
      <c r="L448" s="434" t="s">
        <v>3258</v>
      </c>
      <c r="M448" s="437">
        <v>21</v>
      </c>
      <c r="N448" s="438">
        <v>5355</v>
      </c>
      <c r="O448" s="439">
        <v>55</v>
      </c>
      <c r="P448" s="440">
        <v>66</v>
      </c>
      <c r="Q448" s="441">
        <v>44</v>
      </c>
      <c r="R448" s="439">
        <v>44</v>
      </c>
      <c r="S448" s="440">
        <v>56</v>
      </c>
      <c r="T448" s="441">
        <v>85</v>
      </c>
      <c r="U448" s="442">
        <f t="shared" si="0"/>
        <v>350</v>
      </c>
      <c r="V448" s="443">
        <f t="shared" si="1"/>
        <v>58.333333333333336</v>
      </c>
      <c r="W448" s="388"/>
      <c r="X448" s="388"/>
    </row>
    <row r="449" spans="1:24" ht="12.75" x14ac:dyDescent="0.2">
      <c r="A449" s="429">
        <v>428</v>
      </c>
      <c r="B449" s="434" t="s">
        <v>478</v>
      </c>
      <c r="C449" s="430" t="s">
        <v>3664</v>
      </c>
      <c r="D449" s="435" t="s">
        <v>1029</v>
      </c>
      <c r="E449" s="292" t="s">
        <v>1389</v>
      </c>
      <c r="F449" s="434" t="s">
        <v>975</v>
      </c>
      <c r="G449" s="434" t="s">
        <v>1239</v>
      </c>
      <c r="H449" s="434" t="s">
        <v>995</v>
      </c>
      <c r="I449" s="436">
        <v>0.5</v>
      </c>
      <c r="J449" s="292" t="s">
        <v>1389</v>
      </c>
      <c r="K449" s="434" t="s">
        <v>3195</v>
      </c>
      <c r="L449" s="434" t="s">
        <v>3258</v>
      </c>
      <c r="M449" s="437">
        <v>21</v>
      </c>
      <c r="N449" s="438">
        <v>5355</v>
      </c>
      <c r="O449" s="439">
        <v>65</v>
      </c>
      <c r="P449" s="440">
        <v>76</v>
      </c>
      <c r="Q449" s="441">
        <v>84</v>
      </c>
      <c r="R449" s="439">
        <v>54</v>
      </c>
      <c r="S449" s="440">
        <v>96</v>
      </c>
      <c r="T449" s="441">
        <v>105</v>
      </c>
      <c r="U449" s="442">
        <f t="shared" si="0"/>
        <v>480</v>
      </c>
      <c r="V449" s="443">
        <f t="shared" si="1"/>
        <v>80</v>
      </c>
      <c r="W449" s="388"/>
      <c r="X449" s="388"/>
    </row>
    <row r="450" spans="1:24" ht="12.75" x14ac:dyDescent="0.2">
      <c r="A450" s="429">
        <v>429</v>
      </c>
      <c r="B450" s="434" t="s">
        <v>479</v>
      </c>
      <c r="C450" s="430" t="s">
        <v>3665</v>
      </c>
      <c r="D450" s="435" t="s">
        <v>1025</v>
      </c>
      <c r="E450" s="292" t="s">
        <v>1389</v>
      </c>
      <c r="F450" s="434" t="s">
        <v>851</v>
      </c>
      <c r="G450" s="292" t="s">
        <v>1389</v>
      </c>
      <c r="H450" s="292" t="s">
        <v>1389</v>
      </c>
      <c r="I450" s="436">
        <v>0.5</v>
      </c>
      <c r="J450" s="292" t="s">
        <v>1389</v>
      </c>
      <c r="K450" s="434" t="s">
        <v>3292</v>
      </c>
      <c r="L450" s="434" t="s">
        <v>1389</v>
      </c>
      <c r="M450" s="437">
        <v>26</v>
      </c>
      <c r="N450" s="438">
        <v>6630</v>
      </c>
      <c r="O450" s="439">
        <v>60</v>
      </c>
      <c r="P450" s="440">
        <v>60</v>
      </c>
      <c r="Q450" s="441">
        <v>60</v>
      </c>
      <c r="R450" s="439">
        <v>105</v>
      </c>
      <c r="S450" s="440">
        <v>105</v>
      </c>
      <c r="T450" s="441">
        <v>105</v>
      </c>
      <c r="U450" s="442">
        <f t="shared" si="0"/>
        <v>495</v>
      </c>
      <c r="V450" s="443">
        <f t="shared" si="1"/>
        <v>82.5</v>
      </c>
      <c r="W450" s="388"/>
      <c r="X450" s="388"/>
    </row>
    <row r="451" spans="1:24" ht="12.75" x14ac:dyDescent="0.2">
      <c r="A451" s="429">
        <v>430</v>
      </c>
      <c r="B451" s="434" t="s">
        <v>480</v>
      </c>
      <c r="C451" s="430" t="s">
        <v>3666</v>
      </c>
      <c r="D451" s="435" t="s">
        <v>1018</v>
      </c>
      <c r="E451" s="435" t="s">
        <v>1024</v>
      </c>
      <c r="F451" s="434" t="s">
        <v>1214</v>
      </c>
      <c r="G451" s="434" t="s">
        <v>1194</v>
      </c>
      <c r="H451" s="434" t="s">
        <v>921</v>
      </c>
      <c r="I451" s="436">
        <v>0.5</v>
      </c>
      <c r="J451" s="292" t="s">
        <v>1389</v>
      </c>
      <c r="K451" s="434" t="s">
        <v>1024</v>
      </c>
      <c r="L451" s="434" t="s">
        <v>1389</v>
      </c>
      <c r="M451" s="437">
        <v>21</v>
      </c>
      <c r="N451" s="438">
        <v>5355</v>
      </c>
      <c r="O451" s="439">
        <v>100</v>
      </c>
      <c r="P451" s="440">
        <v>125</v>
      </c>
      <c r="Q451" s="441">
        <v>52</v>
      </c>
      <c r="R451" s="439">
        <v>105</v>
      </c>
      <c r="S451" s="440">
        <v>52</v>
      </c>
      <c r="T451" s="441">
        <v>71</v>
      </c>
      <c r="U451" s="442">
        <f t="shared" si="0"/>
        <v>505</v>
      </c>
      <c r="V451" s="443">
        <f t="shared" si="1"/>
        <v>84.166666666666671</v>
      </c>
      <c r="W451" s="388"/>
      <c r="X451" s="388"/>
    </row>
    <row r="452" spans="1:24" ht="12.75" x14ac:dyDescent="0.2">
      <c r="A452" s="429">
        <v>431</v>
      </c>
      <c r="B452" s="434" t="s">
        <v>481</v>
      </c>
      <c r="C452" s="430" t="s">
        <v>3667</v>
      </c>
      <c r="D452" s="435" t="s">
        <v>1029</v>
      </c>
      <c r="E452" s="292" t="s">
        <v>1389</v>
      </c>
      <c r="F452" s="434" t="s">
        <v>995</v>
      </c>
      <c r="G452" s="434" t="s">
        <v>1247</v>
      </c>
      <c r="H452" s="434" t="s">
        <v>1242</v>
      </c>
      <c r="I452" s="292" t="s">
        <v>1389</v>
      </c>
      <c r="J452" s="436">
        <v>0.75</v>
      </c>
      <c r="K452" s="434" t="s">
        <v>3195</v>
      </c>
      <c r="L452" s="434" t="s">
        <v>1389</v>
      </c>
      <c r="M452" s="437">
        <v>21</v>
      </c>
      <c r="N452" s="438">
        <v>5355</v>
      </c>
      <c r="O452" s="439">
        <v>49</v>
      </c>
      <c r="P452" s="440">
        <v>55</v>
      </c>
      <c r="Q452" s="441">
        <v>42</v>
      </c>
      <c r="R452" s="439">
        <v>42</v>
      </c>
      <c r="S452" s="440">
        <v>37</v>
      </c>
      <c r="T452" s="441">
        <v>85</v>
      </c>
      <c r="U452" s="442">
        <f t="shared" si="0"/>
        <v>310</v>
      </c>
      <c r="V452" s="443">
        <f t="shared" si="1"/>
        <v>51.666666666666664</v>
      </c>
      <c r="W452" s="388"/>
      <c r="X452" s="388"/>
    </row>
    <row r="453" spans="1:24" ht="12.75" x14ac:dyDescent="0.2">
      <c r="A453" s="429">
        <v>432</v>
      </c>
      <c r="B453" s="434" t="s">
        <v>482</v>
      </c>
      <c r="C453" s="430" t="s">
        <v>3668</v>
      </c>
      <c r="D453" s="435" t="s">
        <v>1029</v>
      </c>
      <c r="E453" s="292" t="s">
        <v>1389</v>
      </c>
      <c r="F453" s="434" t="s">
        <v>904</v>
      </c>
      <c r="G453" s="434" t="s">
        <v>1247</v>
      </c>
      <c r="H453" s="434" t="s">
        <v>1199</v>
      </c>
      <c r="I453" s="292" t="s">
        <v>1389</v>
      </c>
      <c r="J453" s="436">
        <v>0.75</v>
      </c>
      <c r="K453" s="434" t="s">
        <v>3195</v>
      </c>
      <c r="L453" s="434" t="s">
        <v>1389</v>
      </c>
      <c r="M453" s="437">
        <v>21</v>
      </c>
      <c r="N453" s="438">
        <v>5355</v>
      </c>
      <c r="O453" s="439">
        <v>71</v>
      </c>
      <c r="P453" s="440">
        <v>82</v>
      </c>
      <c r="Q453" s="441">
        <v>64</v>
      </c>
      <c r="R453" s="439">
        <v>64</v>
      </c>
      <c r="S453" s="440">
        <v>59</v>
      </c>
      <c r="T453" s="441">
        <v>112</v>
      </c>
      <c r="U453" s="442">
        <f t="shared" si="0"/>
        <v>452</v>
      </c>
      <c r="V453" s="443">
        <f t="shared" si="1"/>
        <v>75.333333333333329</v>
      </c>
      <c r="W453" s="388"/>
      <c r="X453" s="388"/>
    </row>
    <row r="454" spans="1:24" ht="12.75" x14ac:dyDescent="0.2">
      <c r="A454" s="429">
        <v>433</v>
      </c>
      <c r="B454" s="434" t="s">
        <v>483</v>
      </c>
      <c r="C454" s="430" t="s">
        <v>3669</v>
      </c>
      <c r="D454" s="435" t="s">
        <v>933</v>
      </c>
      <c r="E454" s="292" t="s">
        <v>1389</v>
      </c>
      <c r="F454" s="434" t="s">
        <v>851</v>
      </c>
      <c r="G454" s="292" t="s">
        <v>1389</v>
      </c>
      <c r="H454" s="292" t="s">
        <v>1389</v>
      </c>
      <c r="I454" s="436">
        <v>0.5</v>
      </c>
      <c r="J454" s="292" t="s">
        <v>1389</v>
      </c>
      <c r="K454" s="434" t="s">
        <v>3213</v>
      </c>
      <c r="L454" s="434" t="s">
        <v>1389</v>
      </c>
      <c r="M454" s="437">
        <v>26</v>
      </c>
      <c r="N454" s="438">
        <v>6630</v>
      </c>
      <c r="O454" s="439">
        <v>45</v>
      </c>
      <c r="P454" s="440">
        <v>30</v>
      </c>
      <c r="Q454" s="441">
        <v>50</v>
      </c>
      <c r="R454" s="439">
        <v>65</v>
      </c>
      <c r="S454" s="440">
        <v>50</v>
      </c>
      <c r="T454" s="441">
        <v>45</v>
      </c>
      <c r="U454" s="442">
        <f t="shared" si="0"/>
        <v>285</v>
      </c>
      <c r="V454" s="443">
        <f t="shared" si="1"/>
        <v>47.5</v>
      </c>
      <c r="W454" s="388"/>
      <c r="X454" s="388"/>
    </row>
    <row r="455" spans="1:24" ht="12.75" x14ac:dyDescent="0.2">
      <c r="A455" s="429">
        <v>434</v>
      </c>
      <c r="B455" s="434" t="s">
        <v>484</v>
      </c>
      <c r="C455" s="430" t="s">
        <v>3670</v>
      </c>
      <c r="D455" s="435" t="s">
        <v>1030</v>
      </c>
      <c r="E455" s="435" t="s">
        <v>1018</v>
      </c>
      <c r="F455" s="434" t="s">
        <v>899</v>
      </c>
      <c r="G455" s="434" t="s">
        <v>1186</v>
      </c>
      <c r="H455" s="434" t="s">
        <v>1242</v>
      </c>
      <c r="I455" s="436">
        <v>0.5</v>
      </c>
      <c r="J455" s="292" t="s">
        <v>1389</v>
      </c>
      <c r="K455" s="434" t="s">
        <v>3195</v>
      </c>
      <c r="L455" s="434" t="s">
        <v>1389</v>
      </c>
      <c r="M455" s="437">
        <v>21</v>
      </c>
      <c r="N455" s="438">
        <v>5355</v>
      </c>
      <c r="O455" s="439">
        <v>63</v>
      </c>
      <c r="P455" s="440">
        <v>63</v>
      </c>
      <c r="Q455" s="441">
        <v>47</v>
      </c>
      <c r="R455" s="439">
        <v>41</v>
      </c>
      <c r="S455" s="440">
        <v>41</v>
      </c>
      <c r="T455" s="441">
        <v>74</v>
      </c>
      <c r="U455" s="442">
        <f t="shared" si="0"/>
        <v>329</v>
      </c>
      <c r="V455" s="443">
        <f t="shared" si="1"/>
        <v>54.833333333333336</v>
      </c>
      <c r="W455" s="388"/>
      <c r="X455" s="388"/>
    </row>
    <row r="456" spans="1:24" ht="12.75" x14ac:dyDescent="0.2">
      <c r="A456" s="429">
        <v>435</v>
      </c>
      <c r="B456" s="434" t="s">
        <v>485</v>
      </c>
      <c r="C456" s="430" t="s">
        <v>3671</v>
      </c>
      <c r="D456" s="435" t="s">
        <v>1030</v>
      </c>
      <c r="E456" s="435" t="s">
        <v>1018</v>
      </c>
      <c r="F456" s="434" t="s">
        <v>899</v>
      </c>
      <c r="G456" s="434" t="s">
        <v>1186</v>
      </c>
      <c r="H456" s="434" t="s">
        <v>1242</v>
      </c>
      <c r="I456" s="436">
        <v>0.5</v>
      </c>
      <c r="J456" s="292" t="s">
        <v>1389</v>
      </c>
      <c r="K456" s="434" t="s">
        <v>3195</v>
      </c>
      <c r="L456" s="434" t="s">
        <v>1389</v>
      </c>
      <c r="M456" s="437">
        <v>21</v>
      </c>
      <c r="N456" s="438">
        <v>5355</v>
      </c>
      <c r="O456" s="439">
        <v>103</v>
      </c>
      <c r="P456" s="440">
        <v>93</v>
      </c>
      <c r="Q456" s="441">
        <v>67</v>
      </c>
      <c r="R456" s="439">
        <v>71</v>
      </c>
      <c r="S456" s="440">
        <v>61</v>
      </c>
      <c r="T456" s="441">
        <v>84</v>
      </c>
      <c r="U456" s="442">
        <f t="shared" si="0"/>
        <v>479</v>
      </c>
      <c r="V456" s="443">
        <f t="shared" si="1"/>
        <v>79.833333333333329</v>
      </c>
      <c r="W456" s="388"/>
      <c r="X456" s="388"/>
    </row>
    <row r="457" spans="1:24" ht="12.75" x14ac:dyDescent="0.2">
      <c r="A457" s="429">
        <v>436</v>
      </c>
      <c r="B457" s="434" t="s">
        <v>486</v>
      </c>
      <c r="C457" s="430" t="s">
        <v>3672</v>
      </c>
      <c r="D457" s="435" t="s">
        <v>1032</v>
      </c>
      <c r="E457" s="435" t="s">
        <v>933</v>
      </c>
      <c r="F457" s="434" t="s">
        <v>851</v>
      </c>
      <c r="G457" s="434" t="s">
        <v>1445</v>
      </c>
      <c r="H457" s="434" t="s">
        <v>1250</v>
      </c>
      <c r="I457" s="292" t="s">
        <v>1389</v>
      </c>
      <c r="J457" s="292" t="s">
        <v>1389</v>
      </c>
      <c r="K457" s="434" t="s">
        <v>3273</v>
      </c>
      <c r="L457" s="434" t="s">
        <v>1389</v>
      </c>
      <c r="M457" s="437">
        <v>21</v>
      </c>
      <c r="N457" s="438">
        <v>5355</v>
      </c>
      <c r="O457" s="439">
        <v>57</v>
      </c>
      <c r="P457" s="440">
        <v>24</v>
      </c>
      <c r="Q457" s="441">
        <v>86</v>
      </c>
      <c r="R457" s="439">
        <v>24</v>
      </c>
      <c r="S457" s="440">
        <v>86</v>
      </c>
      <c r="T457" s="441">
        <v>23</v>
      </c>
      <c r="U457" s="442">
        <f t="shared" si="0"/>
        <v>300</v>
      </c>
      <c r="V457" s="443">
        <f t="shared" si="1"/>
        <v>50</v>
      </c>
      <c r="W457" s="452"/>
      <c r="X457" s="452"/>
    </row>
    <row r="458" spans="1:24" ht="12.75" x14ac:dyDescent="0.2">
      <c r="A458" s="429">
        <v>437</v>
      </c>
      <c r="B458" s="434" t="s">
        <v>487</v>
      </c>
      <c r="C458" s="430" t="s">
        <v>3673</v>
      </c>
      <c r="D458" s="435" t="s">
        <v>1032</v>
      </c>
      <c r="E458" s="435" t="s">
        <v>933</v>
      </c>
      <c r="F458" s="434" t="s">
        <v>851</v>
      </c>
      <c r="G458" s="434" t="s">
        <v>1445</v>
      </c>
      <c r="H458" s="434" t="s">
        <v>1250</v>
      </c>
      <c r="I458" s="292" t="s">
        <v>1389</v>
      </c>
      <c r="J458" s="292" t="s">
        <v>1389</v>
      </c>
      <c r="K458" s="434" t="s">
        <v>3273</v>
      </c>
      <c r="L458" s="434" t="s">
        <v>1389</v>
      </c>
      <c r="M458" s="437">
        <v>21</v>
      </c>
      <c r="N458" s="438">
        <v>5355</v>
      </c>
      <c r="O458" s="439">
        <v>67</v>
      </c>
      <c r="P458" s="440">
        <v>89</v>
      </c>
      <c r="Q458" s="441">
        <v>116</v>
      </c>
      <c r="R458" s="439">
        <v>79</v>
      </c>
      <c r="S458" s="440">
        <v>116</v>
      </c>
      <c r="T458" s="441">
        <v>33</v>
      </c>
      <c r="U458" s="442">
        <f t="shared" si="0"/>
        <v>500</v>
      </c>
      <c r="V458" s="443">
        <f t="shared" si="1"/>
        <v>83.333333333333329</v>
      </c>
      <c r="W458" s="452"/>
      <c r="X458" s="452"/>
    </row>
    <row r="459" spans="1:24" ht="12.75" x14ac:dyDescent="0.2">
      <c r="A459" s="429">
        <v>438</v>
      </c>
      <c r="B459" s="434" t="s">
        <v>488</v>
      </c>
      <c r="C459" s="430" t="s">
        <v>3674</v>
      </c>
      <c r="D459" s="435" t="s">
        <v>1031</v>
      </c>
      <c r="E459" s="292" t="s">
        <v>1389</v>
      </c>
      <c r="F459" s="434" t="s">
        <v>1233</v>
      </c>
      <c r="G459" s="434" t="s">
        <v>28</v>
      </c>
      <c r="H459" s="434" t="s">
        <v>1169</v>
      </c>
      <c r="I459" s="436">
        <v>0.5</v>
      </c>
      <c r="J459" s="292" t="s">
        <v>1389</v>
      </c>
      <c r="K459" s="434" t="s">
        <v>3213</v>
      </c>
      <c r="L459" s="434" t="s">
        <v>1389</v>
      </c>
      <c r="M459" s="437">
        <v>21</v>
      </c>
      <c r="N459" s="438">
        <v>5355</v>
      </c>
      <c r="O459" s="439">
        <v>50</v>
      </c>
      <c r="P459" s="440">
        <v>80</v>
      </c>
      <c r="Q459" s="441">
        <v>95</v>
      </c>
      <c r="R459" s="439">
        <v>10</v>
      </c>
      <c r="S459" s="440">
        <v>45</v>
      </c>
      <c r="T459" s="441">
        <v>10</v>
      </c>
      <c r="U459" s="442">
        <f t="shared" si="0"/>
        <v>290</v>
      </c>
      <c r="V459" s="443">
        <f t="shared" si="1"/>
        <v>48.333333333333336</v>
      </c>
      <c r="W459" s="388"/>
      <c r="X459" s="388"/>
    </row>
    <row r="460" spans="1:24" ht="12.75" x14ac:dyDescent="0.2">
      <c r="A460" s="429">
        <v>439</v>
      </c>
      <c r="B460" s="434" t="s">
        <v>489</v>
      </c>
      <c r="C460" s="430" t="s">
        <v>3675</v>
      </c>
      <c r="D460" s="435" t="s">
        <v>933</v>
      </c>
      <c r="E460" s="435" t="s">
        <v>1021</v>
      </c>
      <c r="F460" s="434" t="s">
        <v>1234</v>
      </c>
      <c r="G460" s="434" t="s">
        <v>1422</v>
      </c>
      <c r="H460" s="434" t="s">
        <v>1200</v>
      </c>
      <c r="I460" s="436">
        <v>0.5</v>
      </c>
      <c r="J460" s="292" t="s">
        <v>1389</v>
      </c>
      <c r="K460" s="434" t="s">
        <v>3213</v>
      </c>
      <c r="L460" s="434" t="s">
        <v>1389</v>
      </c>
      <c r="M460" s="437">
        <v>26</v>
      </c>
      <c r="N460" s="438">
        <v>6630</v>
      </c>
      <c r="O460" s="439">
        <v>20</v>
      </c>
      <c r="P460" s="440">
        <v>25</v>
      </c>
      <c r="Q460" s="441">
        <v>45</v>
      </c>
      <c r="R460" s="439">
        <v>70</v>
      </c>
      <c r="S460" s="440">
        <v>90</v>
      </c>
      <c r="T460" s="441">
        <v>60</v>
      </c>
      <c r="U460" s="442">
        <f t="shared" si="0"/>
        <v>310</v>
      </c>
      <c r="V460" s="443">
        <f t="shared" si="1"/>
        <v>51.666666666666664</v>
      </c>
      <c r="W460" s="388"/>
      <c r="X460" s="388"/>
    </row>
    <row r="461" spans="1:24" ht="12.75" x14ac:dyDescent="0.2">
      <c r="A461" s="429">
        <v>440</v>
      </c>
      <c r="B461" s="434" t="s">
        <v>490</v>
      </c>
      <c r="C461" s="430" t="s">
        <v>3676</v>
      </c>
      <c r="D461" s="435" t="s">
        <v>1029</v>
      </c>
      <c r="E461" s="292" t="s">
        <v>1389</v>
      </c>
      <c r="F461" s="434" t="s">
        <v>859</v>
      </c>
      <c r="G461" s="434" t="s">
        <v>915</v>
      </c>
      <c r="H461" s="434" t="s">
        <v>1172</v>
      </c>
      <c r="I461" s="292" t="s">
        <v>1389</v>
      </c>
      <c r="J461" s="436">
        <v>1</v>
      </c>
      <c r="K461" s="434" t="s">
        <v>3213</v>
      </c>
      <c r="L461" s="434" t="s">
        <v>1389</v>
      </c>
      <c r="M461" s="437">
        <v>41</v>
      </c>
      <c r="N461" s="438">
        <v>10455</v>
      </c>
      <c r="O461" s="439">
        <v>100</v>
      </c>
      <c r="P461" s="440">
        <v>5</v>
      </c>
      <c r="Q461" s="441">
        <v>5</v>
      </c>
      <c r="R461" s="439">
        <v>15</v>
      </c>
      <c r="S461" s="440">
        <v>65</v>
      </c>
      <c r="T461" s="441">
        <v>30</v>
      </c>
      <c r="U461" s="442">
        <f t="shared" si="0"/>
        <v>220</v>
      </c>
      <c r="V461" s="443">
        <f t="shared" si="1"/>
        <v>36.666666666666664</v>
      </c>
      <c r="W461" s="388"/>
      <c r="X461" s="388"/>
    </row>
    <row r="462" spans="1:24" ht="12.75" x14ac:dyDescent="0.2">
      <c r="A462" s="429">
        <v>441</v>
      </c>
      <c r="B462" s="434" t="s">
        <v>491</v>
      </c>
      <c r="C462" s="430" t="s">
        <v>3677</v>
      </c>
      <c r="D462" s="435" t="s">
        <v>1029</v>
      </c>
      <c r="E462" s="435" t="s">
        <v>1024</v>
      </c>
      <c r="F462" s="434" t="s">
        <v>1242</v>
      </c>
      <c r="G462" s="434" t="s">
        <v>1210</v>
      </c>
      <c r="H462" s="434" t="s">
        <v>1206</v>
      </c>
      <c r="I462" s="436">
        <v>0.5</v>
      </c>
      <c r="J462" s="292" t="s">
        <v>1389</v>
      </c>
      <c r="K462" s="434" t="s">
        <v>1024</v>
      </c>
      <c r="L462" s="434" t="s">
        <v>1389</v>
      </c>
      <c r="M462" s="437">
        <v>21</v>
      </c>
      <c r="N462" s="438">
        <v>5355</v>
      </c>
      <c r="O462" s="439">
        <v>76</v>
      </c>
      <c r="P462" s="440">
        <v>65</v>
      </c>
      <c r="Q462" s="441">
        <v>45</v>
      </c>
      <c r="R462" s="439">
        <v>92</v>
      </c>
      <c r="S462" s="440">
        <v>42</v>
      </c>
      <c r="T462" s="441">
        <v>91</v>
      </c>
      <c r="U462" s="442">
        <f t="shared" si="0"/>
        <v>411</v>
      </c>
      <c r="V462" s="443">
        <f t="shared" si="1"/>
        <v>68.5</v>
      </c>
      <c r="W462" s="388"/>
      <c r="X462" s="388"/>
    </row>
    <row r="463" spans="1:24" ht="12.75" x14ac:dyDescent="0.2">
      <c r="A463" s="429">
        <v>442</v>
      </c>
      <c r="B463" s="434" t="s">
        <v>492</v>
      </c>
      <c r="C463" s="430" t="s">
        <v>3678</v>
      </c>
      <c r="D463" s="435" t="s">
        <v>1025</v>
      </c>
      <c r="E463" s="435" t="s">
        <v>1018</v>
      </c>
      <c r="F463" s="434" t="s">
        <v>926</v>
      </c>
      <c r="G463" s="292" t="s">
        <v>1389</v>
      </c>
      <c r="H463" s="434" t="s">
        <v>1180</v>
      </c>
      <c r="I463" s="436">
        <v>0.5</v>
      </c>
      <c r="J463" s="292" t="s">
        <v>1389</v>
      </c>
      <c r="K463" s="434" t="s">
        <v>3292</v>
      </c>
      <c r="L463" s="434" t="s">
        <v>1389</v>
      </c>
      <c r="M463" s="437">
        <v>31</v>
      </c>
      <c r="N463" s="438">
        <v>7905</v>
      </c>
      <c r="O463" s="439">
        <v>50</v>
      </c>
      <c r="P463" s="440">
        <v>92</v>
      </c>
      <c r="Q463" s="441">
        <v>108</v>
      </c>
      <c r="R463" s="439">
        <v>92</v>
      </c>
      <c r="S463" s="440">
        <v>108</v>
      </c>
      <c r="T463" s="441">
        <v>35</v>
      </c>
      <c r="U463" s="442">
        <f t="shared" si="0"/>
        <v>485</v>
      </c>
      <c r="V463" s="443">
        <f t="shared" si="1"/>
        <v>80.833333333333329</v>
      </c>
      <c r="W463" s="388"/>
      <c r="X463" s="388"/>
    </row>
    <row r="464" spans="1:24" ht="12.75" x14ac:dyDescent="0.2">
      <c r="A464" s="429">
        <v>443</v>
      </c>
      <c r="B464" s="434" t="s">
        <v>493</v>
      </c>
      <c r="C464" s="430" t="s">
        <v>3679</v>
      </c>
      <c r="D464" s="435" t="s">
        <v>1019</v>
      </c>
      <c r="E464" s="435" t="s">
        <v>1027</v>
      </c>
      <c r="F464" s="434" t="s">
        <v>1107</v>
      </c>
      <c r="G464" s="292" t="s">
        <v>1389</v>
      </c>
      <c r="H464" s="434" t="s">
        <v>1181</v>
      </c>
      <c r="I464" s="436">
        <v>0.5</v>
      </c>
      <c r="J464" s="292" t="s">
        <v>1389</v>
      </c>
      <c r="K464" s="434" t="s">
        <v>3174</v>
      </c>
      <c r="L464" s="434" t="s">
        <v>1019</v>
      </c>
      <c r="M464" s="437">
        <v>41</v>
      </c>
      <c r="N464" s="438">
        <v>10455</v>
      </c>
      <c r="O464" s="439">
        <v>58</v>
      </c>
      <c r="P464" s="440">
        <v>70</v>
      </c>
      <c r="Q464" s="441">
        <v>45</v>
      </c>
      <c r="R464" s="439">
        <v>40</v>
      </c>
      <c r="S464" s="440">
        <v>45</v>
      </c>
      <c r="T464" s="441">
        <v>42</v>
      </c>
      <c r="U464" s="442">
        <f t="shared" si="0"/>
        <v>300</v>
      </c>
      <c r="V464" s="443">
        <f t="shared" si="1"/>
        <v>50</v>
      </c>
      <c r="W464" s="388"/>
      <c r="X464" s="388"/>
    </row>
    <row r="465" spans="1:24" ht="12.75" x14ac:dyDescent="0.2">
      <c r="A465" s="429">
        <v>444</v>
      </c>
      <c r="B465" s="434" t="s">
        <v>494</v>
      </c>
      <c r="C465" s="430" t="s">
        <v>3680</v>
      </c>
      <c r="D465" s="435" t="s">
        <v>1019</v>
      </c>
      <c r="E465" s="435" t="s">
        <v>1027</v>
      </c>
      <c r="F465" s="434" t="s">
        <v>1107</v>
      </c>
      <c r="G465" s="292" t="s">
        <v>1389</v>
      </c>
      <c r="H465" s="434" t="s">
        <v>1181</v>
      </c>
      <c r="I465" s="436">
        <v>0.5</v>
      </c>
      <c r="J465" s="292" t="s">
        <v>1389</v>
      </c>
      <c r="K465" s="434" t="s">
        <v>3174</v>
      </c>
      <c r="L465" s="434" t="s">
        <v>1019</v>
      </c>
      <c r="M465" s="437">
        <v>41</v>
      </c>
      <c r="N465" s="438">
        <v>10455</v>
      </c>
      <c r="O465" s="439">
        <v>68</v>
      </c>
      <c r="P465" s="440">
        <v>90</v>
      </c>
      <c r="Q465" s="441">
        <v>65</v>
      </c>
      <c r="R465" s="439">
        <v>50</v>
      </c>
      <c r="S465" s="440">
        <v>55</v>
      </c>
      <c r="T465" s="441">
        <v>82</v>
      </c>
      <c r="U465" s="442">
        <f t="shared" si="0"/>
        <v>410</v>
      </c>
      <c r="V465" s="443">
        <f t="shared" si="1"/>
        <v>68.333333333333329</v>
      </c>
      <c r="W465" s="388"/>
      <c r="X465" s="388"/>
    </row>
    <row r="466" spans="1:24" ht="12.75" x14ac:dyDescent="0.2">
      <c r="A466" s="429">
        <v>445</v>
      </c>
      <c r="B466" s="434" t="s">
        <v>495</v>
      </c>
      <c r="C466" s="430" t="s">
        <v>3681</v>
      </c>
      <c r="D466" s="435" t="s">
        <v>1019</v>
      </c>
      <c r="E466" s="435" t="s">
        <v>1027</v>
      </c>
      <c r="F466" s="434" t="s">
        <v>1107</v>
      </c>
      <c r="G466" s="292" t="s">
        <v>1389</v>
      </c>
      <c r="H466" s="434" t="s">
        <v>1181</v>
      </c>
      <c r="I466" s="436">
        <v>0.5</v>
      </c>
      <c r="J466" s="292" t="s">
        <v>1389</v>
      </c>
      <c r="K466" s="434" t="s">
        <v>3174</v>
      </c>
      <c r="L466" s="434" t="s">
        <v>1019</v>
      </c>
      <c r="M466" s="437">
        <v>41</v>
      </c>
      <c r="N466" s="438">
        <v>10455</v>
      </c>
      <c r="O466" s="439">
        <v>108</v>
      </c>
      <c r="P466" s="440">
        <v>130</v>
      </c>
      <c r="Q466" s="441">
        <v>95</v>
      </c>
      <c r="R466" s="439">
        <v>80</v>
      </c>
      <c r="S466" s="440">
        <v>85</v>
      </c>
      <c r="T466" s="441">
        <v>102</v>
      </c>
      <c r="U466" s="442">
        <f t="shared" si="0"/>
        <v>600</v>
      </c>
      <c r="V466" s="443">
        <f t="shared" si="1"/>
        <v>100</v>
      </c>
      <c r="W466" s="388"/>
      <c r="X466" s="388"/>
    </row>
    <row r="467" spans="1:24" ht="12.75" x14ac:dyDescent="0.2">
      <c r="A467" s="429">
        <v>446</v>
      </c>
      <c r="B467" s="434" t="s">
        <v>496</v>
      </c>
      <c r="C467" s="430" t="s">
        <v>3682</v>
      </c>
      <c r="D467" s="435" t="s">
        <v>1029</v>
      </c>
      <c r="E467" s="292" t="s">
        <v>1389</v>
      </c>
      <c r="F467" s="434" t="s">
        <v>1508</v>
      </c>
      <c r="G467" s="434" t="s">
        <v>904</v>
      </c>
      <c r="H467" s="434" t="s">
        <v>1243</v>
      </c>
      <c r="I467" s="292" t="s">
        <v>1389</v>
      </c>
      <c r="J467" s="436">
        <v>0.125</v>
      </c>
      <c r="K467" s="434" t="s">
        <v>3213</v>
      </c>
      <c r="L467" s="434" t="s">
        <v>1389</v>
      </c>
      <c r="M467" s="437">
        <v>41</v>
      </c>
      <c r="N467" s="438">
        <v>10455</v>
      </c>
      <c r="O467" s="439">
        <v>135</v>
      </c>
      <c r="P467" s="440">
        <v>85</v>
      </c>
      <c r="Q467" s="441">
        <v>40</v>
      </c>
      <c r="R467" s="439">
        <v>40</v>
      </c>
      <c r="S467" s="440">
        <v>85</v>
      </c>
      <c r="T467" s="441">
        <v>5</v>
      </c>
      <c r="U467" s="442">
        <f t="shared" si="0"/>
        <v>390</v>
      </c>
      <c r="V467" s="443">
        <f t="shared" si="1"/>
        <v>65</v>
      </c>
      <c r="W467" s="388"/>
      <c r="X467" s="388"/>
    </row>
    <row r="468" spans="1:24" ht="12.75" x14ac:dyDescent="0.2">
      <c r="A468" s="429">
        <v>447</v>
      </c>
      <c r="B468" s="434" t="s">
        <v>497</v>
      </c>
      <c r="C468" s="430" t="s">
        <v>3683</v>
      </c>
      <c r="D468" s="435" t="s">
        <v>1022</v>
      </c>
      <c r="E468" s="292" t="s">
        <v>1389</v>
      </c>
      <c r="F468" s="434" t="s">
        <v>887</v>
      </c>
      <c r="G468" s="434" t="s">
        <v>1246</v>
      </c>
      <c r="H468" s="434" t="s">
        <v>1170</v>
      </c>
      <c r="I468" s="292" t="s">
        <v>1389</v>
      </c>
      <c r="J468" s="436">
        <v>0.125</v>
      </c>
      <c r="K468" s="434" t="s">
        <v>3213</v>
      </c>
      <c r="L468" s="434" t="s">
        <v>1389</v>
      </c>
      <c r="M468" s="437">
        <v>26</v>
      </c>
      <c r="N468" s="438">
        <v>6630</v>
      </c>
      <c r="O468" s="439">
        <v>40</v>
      </c>
      <c r="P468" s="440">
        <v>70</v>
      </c>
      <c r="Q468" s="441">
        <v>40</v>
      </c>
      <c r="R468" s="439">
        <v>35</v>
      </c>
      <c r="S468" s="440">
        <v>40</v>
      </c>
      <c r="T468" s="441">
        <v>60</v>
      </c>
      <c r="U468" s="442">
        <f t="shared" si="0"/>
        <v>285</v>
      </c>
      <c r="V468" s="443">
        <f t="shared" si="1"/>
        <v>47.5</v>
      </c>
      <c r="W468" s="388"/>
      <c r="X468" s="388"/>
    </row>
    <row r="469" spans="1:24" ht="12.75" x14ac:dyDescent="0.2">
      <c r="A469" s="429">
        <v>448</v>
      </c>
      <c r="B469" s="434" t="s">
        <v>498</v>
      </c>
      <c r="C469" s="430" t="s">
        <v>3684</v>
      </c>
      <c r="D469" s="435" t="s">
        <v>1022</v>
      </c>
      <c r="E469" s="435" t="s">
        <v>1032</v>
      </c>
      <c r="F469" s="434" t="s">
        <v>887</v>
      </c>
      <c r="G469" s="434" t="s">
        <v>1246</v>
      </c>
      <c r="H469" s="434" t="s">
        <v>1176</v>
      </c>
      <c r="I469" s="292" t="s">
        <v>1389</v>
      </c>
      <c r="J469" s="436">
        <v>0.125</v>
      </c>
      <c r="K469" s="434" t="s">
        <v>3195</v>
      </c>
      <c r="L469" s="434" t="s">
        <v>3258</v>
      </c>
      <c r="M469" s="437">
        <v>26</v>
      </c>
      <c r="N469" s="438">
        <v>6630</v>
      </c>
      <c r="O469" s="439">
        <v>70</v>
      </c>
      <c r="P469" s="440">
        <v>110</v>
      </c>
      <c r="Q469" s="441">
        <v>70</v>
      </c>
      <c r="R469" s="439">
        <v>115</v>
      </c>
      <c r="S469" s="440">
        <v>70</v>
      </c>
      <c r="T469" s="441">
        <v>90</v>
      </c>
      <c r="U469" s="442">
        <f t="shared" si="0"/>
        <v>525</v>
      </c>
      <c r="V469" s="443">
        <f t="shared" si="1"/>
        <v>87.5</v>
      </c>
      <c r="W469" s="388"/>
      <c r="X469" s="388"/>
    </row>
    <row r="470" spans="1:24" ht="12.75" x14ac:dyDescent="0.2">
      <c r="A470" s="429">
        <v>449</v>
      </c>
      <c r="B470" s="434" t="s">
        <v>499</v>
      </c>
      <c r="C470" s="430" t="s">
        <v>3685</v>
      </c>
      <c r="D470" s="435" t="s">
        <v>1027</v>
      </c>
      <c r="E470" s="292" t="s">
        <v>1389</v>
      </c>
      <c r="F470" s="434" t="s">
        <v>1047</v>
      </c>
      <c r="G470" s="292" t="s">
        <v>1389</v>
      </c>
      <c r="H470" s="434" t="s">
        <v>1225</v>
      </c>
      <c r="I470" s="436">
        <v>0.5</v>
      </c>
      <c r="J470" s="292" t="s">
        <v>1389</v>
      </c>
      <c r="K470" s="434" t="s">
        <v>3195</v>
      </c>
      <c r="L470" s="434" t="s">
        <v>1389</v>
      </c>
      <c r="M470" s="437">
        <v>31</v>
      </c>
      <c r="N470" s="438">
        <v>7905</v>
      </c>
      <c r="O470" s="439">
        <v>68</v>
      </c>
      <c r="P470" s="440">
        <v>72</v>
      </c>
      <c r="Q470" s="441">
        <v>78</v>
      </c>
      <c r="R470" s="439">
        <v>38</v>
      </c>
      <c r="S470" s="440">
        <v>42</v>
      </c>
      <c r="T470" s="441">
        <v>32</v>
      </c>
      <c r="U470" s="442">
        <f t="shared" si="0"/>
        <v>330</v>
      </c>
      <c r="V470" s="443">
        <f t="shared" si="1"/>
        <v>55</v>
      </c>
      <c r="W470" s="388"/>
      <c r="X470" s="388"/>
    </row>
    <row r="471" spans="1:24" ht="12.75" x14ac:dyDescent="0.2">
      <c r="A471" s="429">
        <v>450</v>
      </c>
      <c r="B471" s="434" t="s">
        <v>500</v>
      </c>
      <c r="C471" s="430" t="s">
        <v>3686</v>
      </c>
      <c r="D471" s="435" t="s">
        <v>1027</v>
      </c>
      <c r="E471" s="292" t="s">
        <v>1389</v>
      </c>
      <c r="F471" s="434" t="s">
        <v>1047</v>
      </c>
      <c r="G471" s="292" t="s">
        <v>1389</v>
      </c>
      <c r="H471" s="434" t="s">
        <v>1225</v>
      </c>
      <c r="I471" s="436">
        <v>0.5</v>
      </c>
      <c r="J471" s="292" t="s">
        <v>1389</v>
      </c>
      <c r="K471" s="434" t="s">
        <v>3195</v>
      </c>
      <c r="L471" s="434" t="s">
        <v>1389</v>
      </c>
      <c r="M471" s="437">
        <v>31</v>
      </c>
      <c r="N471" s="438">
        <v>7905</v>
      </c>
      <c r="O471" s="439">
        <v>108</v>
      </c>
      <c r="P471" s="440">
        <v>112</v>
      </c>
      <c r="Q471" s="441">
        <v>118</v>
      </c>
      <c r="R471" s="439">
        <v>68</v>
      </c>
      <c r="S471" s="440">
        <v>72</v>
      </c>
      <c r="T471" s="441">
        <v>47</v>
      </c>
      <c r="U471" s="442">
        <f t="shared" si="0"/>
        <v>525</v>
      </c>
      <c r="V471" s="443">
        <f t="shared" si="1"/>
        <v>87.5</v>
      </c>
      <c r="W471" s="388"/>
      <c r="X471" s="388"/>
    </row>
    <row r="472" spans="1:24" ht="12.75" x14ac:dyDescent="0.2">
      <c r="A472" s="429">
        <v>451</v>
      </c>
      <c r="B472" s="434" t="s">
        <v>501</v>
      </c>
      <c r="C472" s="430" t="s">
        <v>3687</v>
      </c>
      <c r="D472" s="435" t="s">
        <v>1030</v>
      </c>
      <c r="E472" s="435" t="s">
        <v>1017</v>
      </c>
      <c r="F472" s="434" t="s">
        <v>1227</v>
      </c>
      <c r="G472" s="434" t="s">
        <v>1208</v>
      </c>
      <c r="H472" s="434" t="s">
        <v>1242</v>
      </c>
      <c r="I472" s="436">
        <v>0.5</v>
      </c>
      <c r="J472" s="292" t="s">
        <v>1389</v>
      </c>
      <c r="K472" s="434" t="s">
        <v>1017</v>
      </c>
      <c r="L472" s="434" t="s">
        <v>3270</v>
      </c>
      <c r="M472" s="437">
        <v>21</v>
      </c>
      <c r="N472" s="438">
        <v>5355</v>
      </c>
      <c r="O472" s="439">
        <v>40</v>
      </c>
      <c r="P472" s="440">
        <v>50</v>
      </c>
      <c r="Q472" s="441">
        <v>90</v>
      </c>
      <c r="R472" s="439">
        <v>30</v>
      </c>
      <c r="S472" s="440">
        <v>55</v>
      </c>
      <c r="T472" s="441">
        <v>65</v>
      </c>
      <c r="U472" s="442">
        <f t="shared" si="0"/>
        <v>330</v>
      </c>
      <c r="V472" s="443">
        <f t="shared" si="1"/>
        <v>55</v>
      </c>
      <c r="W472" s="388"/>
      <c r="X472" s="388"/>
    </row>
    <row r="473" spans="1:24" ht="12.75" x14ac:dyDescent="0.2">
      <c r="A473" s="429">
        <v>452</v>
      </c>
      <c r="B473" s="434" t="s">
        <v>502</v>
      </c>
      <c r="C473" s="430" t="s">
        <v>3688</v>
      </c>
      <c r="D473" s="435" t="s">
        <v>1030</v>
      </c>
      <c r="E473" s="435" t="s">
        <v>1018</v>
      </c>
      <c r="F473" s="434" t="s">
        <v>1227</v>
      </c>
      <c r="G473" s="434" t="s">
        <v>1208</v>
      </c>
      <c r="H473" s="434" t="s">
        <v>1242</v>
      </c>
      <c r="I473" s="436">
        <v>0.5</v>
      </c>
      <c r="J473" s="292" t="s">
        <v>1389</v>
      </c>
      <c r="K473" s="434" t="s">
        <v>1017</v>
      </c>
      <c r="L473" s="434" t="s">
        <v>3270</v>
      </c>
      <c r="M473" s="437">
        <v>21</v>
      </c>
      <c r="N473" s="438">
        <v>5355</v>
      </c>
      <c r="O473" s="439">
        <v>70</v>
      </c>
      <c r="P473" s="440">
        <v>90</v>
      </c>
      <c r="Q473" s="441">
        <v>110</v>
      </c>
      <c r="R473" s="439">
        <v>60</v>
      </c>
      <c r="S473" s="440">
        <v>75</v>
      </c>
      <c r="T473" s="441">
        <v>95</v>
      </c>
      <c r="U473" s="442">
        <f t="shared" si="0"/>
        <v>500</v>
      </c>
      <c r="V473" s="443">
        <f t="shared" si="1"/>
        <v>83.333333333333329</v>
      </c>
      <c r="W473" s="388"/>
      <c r="X473" s="388"/>
    </row>
    <row r="474" spans="1:24" ht="12.75" x14ac:dyDescent="0.2">
      <c r="A474" s="429">
        <v>453</v>
      </c>
      <c r="B474" s="434" t="s">
        <v>503</v>
      </c>
      <c r="C474" s="430" t="s">
        <v>3689</v>
      </c>
      <c r="D474" s="435" t="s">
        <v>1030</v>
      </c>
      <c r="E474" s="435" t="s">
        <v>1022</v>
      </c>
      <c r="F474" s="434" t="s">
        <v>1240</v>
      </c>
      <c r="G474" s="434" t="s">
        <v>910</v>
      </c>
      <c r="H474" s="434" t="s">
        <v>1241</v>
      </c>
      <c r="I474" s="436">
        <v>0.5</v>
      </c>
      <c r="J474" s="292" t="s">
        <v>1389</v>
      </c>
      <c r="K474" s="434" t="s">
        <v>3258</v>
      </c>
      <c r="L474" s="434" t="s">
        <v>1389</v>
      </c>
      <c r="M474" s="437">
        <v>11</v>
      </c>
      <c r="N474" s="438">
        <v>2805</v>
      </c>
      <c r="O474" s="439">
        <v>48</v>
      </c>
      <c r="P474" s="440">
        <v>61</v>
      </c>
      <c r="Q474" s="441">
        <v>40</v>
      </c>
      <c r="R474" s="439">
        <v>61</v>
      </c>
      <c r="S474" s="440">
        <v>40</v>
      </c>
      <c r="T474" s="441">
        <v>50</v>
      </c>
      <c r="U474" s="442">
        <f t="shared" si="0"/>
        <v>300</v>
      </c>
      <c r="V474" s="443">
        <f t="shared" si="1"/>
        <v>50</v>
      </c>
      <c r="W474" s="388"/>
      <c r="X474" s="388"/>
    </row>
    <row r="475" spans="1:24" ht="12.75" x14ac:dyDescent="0.2">
      <c r="A475" s="429">
        <v>454</v>
      </c>
      <c r="B475" s="434" t="s">
        <v>504</v>
      </c>
      <c r="C475" s="430" t="s">
        <v>3690</v>
      </c>
      <c r="D475" s="435" t="s">
        <v>1030</v>
      </c>
      <c r="E475" s="435" t="s">
        <v>1022</v>
      </c>
      <c r="F475" s="434" t="s">
        <v>1240</v>
      </c>
      <c r="G475" s="434" t="s">
        <v>910</v>
      </c>
      <c r="H475" s="434" t="s">
        <v>1241</v>
      </c>
      <c r="I475" s="436">
        <v>0.5</v>
      </c>
      <c r="J475" s="292" t="s">
        <v>1389</v>
      </c>
      <c r="K475" s="434" t="s">
        <v>3258</v>
      </c>
      <c r="L475" s="434" t="s">
        <v>1389</v>
      </c>
      <c r="M475" s="437">
        <v>11</v>
      </c>
      <c r="N475" s="438">
        <v>2805</v>
      </c>
      <c r="O475" s="439">
        <v>83</v>
      </c>
      <c r="P475" s="440">
        <v>106</v>
      </c>
      <c r="Q475" s="441">
        <v>65</v>
      </c>
      <c r="R475" s="439">
        <v>86</v>
      </c>
      <c r="S475" s="440">
        <v>65</v>
      </c>
      <c r="T475" s="441">
        <v>85</v>
      </c>
      <c r="U475" s="442">
        <f t="shared" si="0"/>
        <v>490</v>
      </c>
      <c r="V475" s="443">
        <f t="shared" si="1"/>
        <v>81.666666666666671</v>
      </c>
      <c r="W475" s="388"/>
      <c r="X475" s="388"/>
    </row>
    <row r="476" spans="1:24" ht="12.75" x14ac:dyDescent="0.2">
      <c r="A476" s="429">
        <v>455</v>
      </c>
      <c r="B476" s="434" t="s">
        <v>505</v>
      </c>
      <c r="C476" s="430" t="s">
        <v>3691</v>
      </c>
      <c r="D476" s="435" t="s">
        <v>1026</v>
      </c>
      <c r="E476" s="292" t="s">
        <v>1389</v>
      </c>
      <c r="F476" s="434" t="s">
        <v>851</v>
      </c>
      <c r="G476" s="292" t="s">
        <v>1389</v>
      </c>
      <c r="H476" s="292" t="s">
        <v>1389</v>
      </c>
      <c r="I476" s="436">
        <v>0.5</v>
      </c>
      <c r="J476" s="292" t="s">
        <v>1389</v>
      </c>
      <c r="K476" s="434" t="s">
        <v>1026</v>
      </c>
      <c r="L476" s="434" t="s">
        <v>1389</v>
      </c>
      <c r="M476" s="437">
        <v>26</v>
      </c>
      <c r="N476" s="438">
        <v>6630</v>
      </c>
      <c r="O476" s="439">
        <v>74</v>
      </c>
      <c r="P476" s="440">
        <v>100</v>
      </c>
      <c r="Q476" s="441">
        <v>72</v>
      </c>
      <c r="R476" s="439">
        <v>90</v>
      </c>
      <c r="S476" s="440">
        <v>72</v>
      </c>
      <c r="T476" s="441">
        <v>46</v>
      </c>
      <c r="U476" s="442">
        <f t="shared" si="0"/>
        <v>454</v>
      </c>
      <c r="V476" s="443">
        <f t="shared" si="1"/>
        <v>75.666666666666671</v>
      </c>
      <c r="W476" s="388"/>
      <c r="X476" s="388"/>
    </row>
    <row r="477" spans="1:24" ht="12.75" x14ac:dyDescent="0.2">
      <c r="A477" s="429">
        <v>456</v>
      </c>
      <c r="B477" s="434" t="s">
        <v>506</v>
      </c>
      <c r="C477" s="430" t="s">
        <v>3692</v>
      </c>
      <c r="D477" s="435" t="s">
        <v>1033</v>
      </c>
      <c r="E477" s="292" t="s">
        <v>1389</v>
      </c>
      <c r="F477" s="434" t="s">
        <v>1231</v>
      </c>
      <c r="G477" s="434" t="s">
        <v>1219</v>
      </c>
      <c r="H477" s="434" t="s">
        <v>1253</v>
      </c>
      <c r="I477" s="436">
        <v>0.5</v>
      </c>
      <c r="J477" s="292" t="s">
        <v>1389</v>
      </c>
      <c r="K477" s="434" t="s">
        <v>3333</v>
      </c>
      <c r="L477" s="434" t="s">
        <v>1389</v>
      </c>
      <c r="M477" s="437">
        <v>21</v>
      </c>
      <c r="N477" s="438">
        <v>5355</v>
      </c>
      <c r="O477" s="439">
        <v>49</v>
      </c>
      <c r="P477" s="440">
        <v>49</v>
      </c>
      <c r="Q477" s="441">
        <v>56</v>
      </c>
      <c r="R477" s="439">
        <v>49</v>
      </c>
      <c r="S477" s="440">
        <v>61</v>
      </c>
      <c r="T477" s="441">
        <v>66</v>
      </c>
      <c r="U477" s="442">
        <f t="shared" si="0"/>
        <v>330</v>
      </c>
      <c r="V477" s="443">
        <f t="shared" si="1"/>
        <v>55</v>
      </c>
      <c r="W477" s="388"/>
      <c r="X477" s="388"/>
    </row>
    <row r="478" spans="1:24" ht="12.75" x14ac:dyDescent="0.2">
      <c r="A478" s="429">
        <v>457</v>
      </c>
      <c r="B478" s="434" t="s">
        <v>507</v>
      </c>
      <c r="C478" s="430" t="s">
        <v>3693</v>
      </c>
      <c r="D478" s="435" t="s">
        <v>1033</v>
      </c>
      <c r="E478" s="292" t="s">
        <v>1389</v>
      </c>
      <c r="F478" s="434" t="s">
        <v>1231</v>
      </c>
      <c r="G478" s="434" t="s">
        <v>1219</v>
      </c>
      <c r="H478" s="434" t="s">
        <v>1253</v>
      </c>
      <c r="I478" s="436">
        <v>0.5</v>
      </c>
      <c r="J478" s="292" t="s">
        <v>1389</v>
      </c>
      <c r="K478" s="434" t="s">
        <v>3333</v>
      </c>
      <c r="L478" s="434" t="s">
        <v>1389</v>
      </c>
      <c r="M478" s="437">
        <v>21</v>
      </c>
      <c r="N478" s="438">
        <v>5355</v>
      </c>
      <c r="O478" s="439">
        <v>69</v>
      </c>
      <c r="P478" s="440">
        <v>69</v>
      </c>
      <c r="Q478" s="441">
        <v>76</v>
      </c>
      <c r="R478" s="439">
        <v>69</v>
      </c>
      <c r="S478" s="440">
        <v>86</v>
      </c>
      <c r="T478" s="441">
        <v>91</v>
      </c>
      <c r="U478" s="442">
        <f t="shared" si="0"/>
        <v>460</v>
      </c>
      <c r="V478" s="443">
        <f t="shared" si="1"/>
        <v>76.666666666666671</v>
      </c>
      <c r="W478" s="388"/>
      <c r="X478" s="388"/>
    </row>
    <row r="479" spans="1:24" ht="12.75" x14ac:dyDescent="0.2">
      <c r="A479" s="429">
        <v>458</v>
      </c>
      <c r="B479" s="434" t="s">
        <v>508</v>
      </c>
      <c r="C479" s="430" t="s">
        <v>3694</v>
      </c>
      <c r="D479" s="435" t="s">
        <v>1033</v>
      </c>
      <c r="E479" s="435" t="s">
        <v>1024</v>
      </c>
      <c r="F479" s="434" t="s">
        <v>1231</v>
      </c>
      <c r="G479" s="434" t="s">
        <v>1175</v>
      </c>
      <c r="H479" s="434" t="s">
        <v>1253</v>
      </c>
      <c r="I479" s="436">
        <v>0.5</v>
      </c>
      <c r="J479" s="292" t="s">
        <v>1389</v>
      </c>
      <c r="K479" s="434" t="s">
        <v>3213</v>
      </c>
      <c r="L479" s="434" t="s">
        <v>1389</v>
      </c>
      <c r="M479" s="437">
        <v>26</v>
      </c>
      <c r="N479" s="438">
        <v>6630</v>
      </c>
      <c r="O479" s="439">
        <v>45</v>
      </c>
      <c r="P479" s="440">
        <v>20</v>
      </c>
      <c r="Q479" s="441">
        <v>50</v>
      </c>
      <c r="R479" s="439">
        <v>60</v>
      </c>
      <c r="S479" s="440">
        <v>120</v>
      </c>
      <c r="T479" s="441">
        <v>50</v>
      </c>
      <c r="U479" s="442">
        <f t="shared" si="0"/>
        <v>345</v>
      </c>
      <c r="V479" s="443">
        <f t="shared" si="1"/>
        <v>57.5</v>
      </c>
      <c r="W479" s="388"/>
      <c r="X479" s="388"/>
    </row>
    <row r="480" spans="1:24" ht="12.75" x14ac:dyDescent="0.2">
      <c r="A480" s="429">
        <v>459</v>
      </c>
      <c r="B480" s="434" t="s">
        <v>509</v>
      </c>
      <c r="C480" s="430" t="s">
        <v>3695</v>
      </c>
      <c r="D480" s="435" t="s">
        <v>1026</v>
      </c>
      <c r="E480" s="435" t="s">
        <v>1028</v>
      </c>
      <c r="F480" s="434" t="s">
        <v>1553</v>
      </c>
      <c r="G480" s="292" t="s">
        <v>1389</v>
      </c>
      <c r="H480" s="434" t="s">
        <v>1234</v>
      </c>
      <c r="I480" s="436">
        <v>0.5</v>
      </c>
      <c r="J480" s="292" t="s">
        <v>1389</v>
      </c>
      <c r="K480" s="434" t="s">
        <v>3174</v>
      </c>
      <c r="L480" s="434" t="s">
        <v>1026</v>
      </c>
      <c r="M480" s="437">
        <v>21</v>
      </c>
      <c r="N480" s="438">
        <v>5355</v>
      </c>
      <c r="O480" s="439">
        <v>60</v>
      </c>
      <c r="P480" s="440">
        <v>62</v>
      </c>
      <c r="Q480" s="441">
        <v>50</v>
      </c>
      <c r="R480" s="439">
        <v>62</v>
      </c>
      <c r="S480" s="440">
        <v>60</v>
      </c>
      <c r="T480" s="441">
        <v>40</v>
      </c>
      <c r="U480" s="442">
        <f t="shared" si="0"/>
        <v>334</v>
      </c>
      <c r="V480" s="443">
        <f t="shared" si="1"/>
        <v>55.666666666666664</v>
      </c>
      <c r="W480" s="388"/>
      <c r="X480" s="388"/>
    </row>
    <row r="481" spans="1:24" ht="12.75" x14ac:dyDescent="0.2">
      <c r="A481" s="429">
        <v>460</v>
      </c>
      <c r="B481" s="434" t="s">
        <v>510</v>
      </c>
      <c r="C481" s="430" t="s">
        <v>3696</v>
      </c>
      <c r="D481" s="435" t="s">
        <v>1026</v>
      </c>
      <c r="E481" s="435" t="s">
        <v>1028</v>
      </c>
      <c r="F481" s="434" t="s">
        <v>1553</v>
      </c>
      <c r="G481" s="292" t="s">
        <v>1389</v>
      </c>
      <c r="H481" s="434" t="s">
        <v>1234</v>
      </c>
      <c r="I481" s="436">
        <v>0.5</v>
      </c>
      <c r="J481" s="292" t="s">
        <v>1389</v>
      </c>
      <c r="K481" s="434" t="s">
        <v>3174</v>
      </c>
      <c r="L481" s="434" t="s">
        <v>1026</v>
      </c>
      <c r="M481" s="437">
        <v>21</v>
      </c>
      <c r="N481" s="438">
        <v>5355</v>
      </c>
      <c r="O481" s="439">
        <v>90</v>
      </c>
      <c r="P481" s="440">
        <v>92</v>
      </c>
      <c r="Q481" s="441">
        <v>75</v>
      </c>
      <c r="R481" s="439">
        <v>92</v>
      </c>
      <c r="S481" s="440">
        <v>85</v>
      </c>
      <c r="T481" s="441">
        <v>60</v>
      </c>
      <c r="U481" s="442">
        <f t="shared" si="0"/>
        <v>494</v>
      </c>
      <c r="V481" s="443">
        <f t="shared" si="1"/>
        <v>82.333333333333329</v>
      </c>
      <c r="W481" s="388"/>
      <c r="X481" s="388"/>
    </row>
    <row r="482" spans="1:24" ht="12.75" x14ac:dyDescent="0.2">
      <c r="A482" s="429">
        <v>461</v>
      </c>
      <c r="B482" s="434" t="s">
        <v>511</v>
      </c>
      <c r="C482" s="430" t="s">
        <v>3697</v>
      </c>
      <c r="D482" s="435" t="s">
        <v>1018</v>
      </c>
      <c r="E482" s="435" t="s">
        <v>1028</v>
      </c>
      <c r="F482" s="434" t="s">
        <v>926</v>
      </c>
      <c r="G482" s="292" t="s">
        <v>1389</v>
      </c>
      <c r="H482" s="434" t="s">
        <v>1173</v>
      </c>
      <c r="I482" s="436">
        <v>0.5</v>
      </c>
      <c r="J482" s="292" t="s">
        <v>1389</v>
      </c>
      <c r="K482" s="434" t="s">
        <v>3195</v>
      </c>
      <c r="L482" s="434" t="s">
        <v>1389</v>
      </c>
      <c r="M482" s="437">
        <v>21</v>
      </c>
      <c r="N482" s="438">
        <v>5355</v>
      </c>
      <c r="O482" s="439">
        <v>70</v>
      </c>
      <c r="P482" s="440">
        <v>120</v>
      </c>
      <c r="Q482" s="441">
        <v>65</v>
      </c>
      <c r="R482" s="439">
        <v>45</v>
      </c>
      <c r="S482" s="440">
        <v>85</v>
      </c>
      <c r="T482" s="441">
        <v>125</v>
      </c>
      <c r="U482" s="442">
        <f t="shared" si="0"/>
        <v>510</v>
      </c>
      <c r="V482" s="443">
        <f t="shared" si="1"/>
        <v>85</v>
      </c>
      <c r="W482" s="388"/>
      <c r="X482" s="388"/>
    </row>
    <row r="483" spans="1:24" ht="12.75" x14ac:dyDescent="0.2">
      <c r="A483" s="429">
        <v>462</v>
      </c>
      <c r="B483" s="434" t="s">
        <v>512</v>
      </c>
      <c r="C483" s="430" t="s">
        <v>3698</v>
      </c>
      <c r="D483" s="435" t="s">
        <v>1020</v>
      </c>
      <c r="E483" s="435" t="s">
        <v>1032</v>
      </c>
      <c r="F483" s="434" t="s">
        <v>1482</v>
      </c>
      <c r="G483" s="434" t="s">
        <v>1233</v>
      </c>
      <c r="H483" s="434" t="s">
        <v>1120</v>
      </c>
      <c r="I483" s="292" t="s">
        <v>1389</v>
      </c>
      <c r="J483" s="292" t="s">
        <v>1389</v>
      </c>
      <c r="K483" s="434" t="s">
        <v>3273</v>
      </c>
      <c r="L483" s="434" t="s">
        <v>1389</v>
      </c>
      <c r="M483" s="437">
        <v>21</v>
      </c>
      <c r="N483" s="438">
        <v>5355</v>
      </c>
      <c r="O483" s="439">
        <v>70</v>
      </c>
      <c r="P483" s="440">
        <v>70</v>
      </c>
      <c r="Q483" s="441">
        <v>115</v>
      </c>
      <c r="R483" s="439">
        <v>130</v>
      </c>
      <c r="S483" s="440">
        <v>90</v>
      </c>
      <c r="T483" s="441">
        <v>60</v>
      </c>
      <c r="U483" s="442">
        <f t="shared" si="0"/>
        <v>535</v>
      </c>
      <c r="V483" s="443">
        <f t="shared" si="1"/>
        <v>89.166666666666671</v>
      </c>
      <c r="W483" s="452"/>
      <c r="X483" s="452"/>
    </row>
    <row r="484" spans="1:24" ht="12.75" x14ac:dyDescent="0.2">
      <c r="A484" s="429">
        <v>463</v>
      </c>
      <c r="B484" s="434" t="s">
        <v>513</v>
      </c>
      <c r="C484" s="430" t="s">
        <v>3699</v>
      </c>
      <c r="D484" s="435" t="s">
        <v>1029</v>
      </c>
      <c r="E484" s="292" t="s">
        <v>1389</v>
      </c>
      <c r="F484" s="434" t="s">
        <v>1247</v>
      </c>
      <c r="G484" s="434" t="s">
        <v>1232</v>
      </c>
      <c r="H484" s="434" t="s">
        <v>1256</v>
      </c>
      <c r="I484" s="436">
        <v>0.5</v>
      </c>
      <c r="J484" s="292" t="s">
        <v>1389</v>
      </c>
      <c r="K484" s="434" t="s">
        <v>3174</v>
      </c>
      <c r="L484" s="434" t="s">
        <v>1389</v>
      </c>
      <c r="M484" s="437">
        <v>21</v>
      </c>
      <c r="N484" s="438">
        <v>5355</v>
      </c>
      <c r="O484" s="439">
        <v>110</v>
      </c>
      <c r="P484" s="440">
        <v>85</v>
      </c>
      <c r="Q484" s="441">
        <v>95</v>
      </c>
      <c r="R484" s="439">
        <v>80</v>
      </c>
      <c r="S484" s="440">
        <v>95</v>
      </c>
      <c r="T484" s="441">
        <v>50</v>
      </c>
      <c r="U484" s="442">
        <f t="shared" si="0"/>
        <v>515</v>
      </c>
      <c r="V484" s="443">
        <f t="shared" si="1"/>
        <v>85.833333333333329</v>
      </c>
      <c r="W484" s="388"/>
      <c r="X484" s="388"/>
    </row>
    <row r="485" spans="1:24" ht="12.75" x14ac:dyDescent="0.2">
      <c r="A485" s="429">
        <v>464</v>
      </c>
      <c r="B485" s="434" t="s">
        <v>514</v>
      </c>
      <c r="C485" s="430" t="s">
        <v>3700</v>
      </c>
      <c r="D485" s="435" t="s">
        <v>1027</v>
      </c>
      <c r="E485" s="435" t="s">
        <v>1031</v>
      </c>
      <c r="F485" s="434" t="s">
        <v>958</v>
      </c>
      <c r="G485" s="434" t="s">
        <v>1556</v>
      </c>
      <c r="H485" s="434" t="s">
        <v>1202</v>
      </c>
      <c r="I485" s="436">
        <v>0.5</v>
      </c>
      <c r="J485" s="292" t="s">
        <v>1389</v>
      </c>
      <c r="K485" s="434" t="s">
        <v>3174</v>
      </c>
      <c r="L485" s="434" t="s">
        <v>3195</v>
      </c>
      <c r="M485" s="437">
        <v>21</v>
      </c>
      <c r="N485" s="438">
        <v>5355</v>
      </c>
      <c r="O485" s="439">
        <v>115</v>
      </c>
      <c r="P485" s="440">
        <v>140</v>
      </c>
      <c r="Q485" s="441">
        <v>130</v>
      </c>
      <c r="R485" s="439">
        <v>55</v>
      </c>
      <c r="S485" s="440">
        <v>55</v>
      </c>
      <c r="T485" s="441">
        <v>40</v>
      </c>
      <c r="U485" s="442">
        <f t="shared" si="0"/>
        <v>535</v>
      </c>
      <c r="V485" s="443">
        <f t="shared" si="1"/>
        <v>89.166666666666671</v>
      </c>
      <c r="W485" s="388"/>
      <c r="X485" s="388"/>
    </row>
    <row r="486" spans="1:24" ht="12.75" x14ac:dyDescent="0.2">
      <c r="A486" s="429">
        <v>465</v>
      </c>
      <c r="B486" s="434" t="s">
        <v>515</v>
      </c>
      <c r="C486" s="430" t="s">
        <v>3701</v>
      </c>
      <c r="D486" s="435" t="s">
        <v>1026</v>
      </c>
      <c r="E486" s="292" t="s">
        <v>1389</v>
      </c>
      <c r="F486" s="434" t="s">
        <v>1218</v>
      </c>
      <c r="G486" s="434" t="s">
        <v>1223</v>
      </c>
      <c r="H486" s="434" t="s">
        <v>1220</v>
      </c>
      <c r="I486" s="436">
        <v>0.5</v>
      </c>
      <c r="J486" s="292" t="s">
        <v>1389</v>
      </c>
      <c r="K486" s="434" t="s">
        <v>1026</v>
      </c>
      <c r="L486" s="434" t="s">
        <v>1389</v>
      </c>
      <c r="M486" s="437">
        <v>21</v>
      </c>
      <c r="N486" s="438">
        <v>5355</v>
      </c>
      <c r="O486" s="439">
        <v>100</v>
      </c>
      <c r="P486" s="440">
        <v>100</v>
      </c>
      <c r="Q486" s="441">
        <v>125</v>
      </c>
      <c r="R486" s="439">
        <v>110</v>
      </c>
      <c r="S486" s="440">
        <v>50</v>
      </c>
      <c r="T486" s="441">
        <v>50</v>
      </c>
      <c r="U486" s="442">
        <f t="shared" si="0"/>
        <v>535</v>
      </c>
      <c r="V486" s="443">
        <f t="shared" si="1"/>
        <v>89.166666666666671</v>
      </c>
      <c r="W486" s="388"/>
      <c r="X486" s="388"/>
    </row>
    <row r="487" spans="1:24" ht="12.75" x14ac:dyDescent="0.2">
      <c r="A487" s="429">
        <v>466</v>
      </c>
      <c r="B487" s="434" t="s">
        <v>516</v>
      </c>
      <c r="C487" s="430" t="s">
        <v>3702</v>
      </c>
      <c r="D487" s="435" t="s">
        <v>1020</v>
      </c>
      <c r="E487" s="292" t="s">
        <v>1389</v>
      </c>
      <c r="F487" s="434" t="s">
        <v>1189</v>
      </c>
      <c r="G487" s="292" t="s">
        <v>1389</v>
      </c>
      <c r="H487" s="434" t="s">
        <v>988</v>
      </c>
      <c r="I487" s="292" t="s">
        <v>1389</v>
      </c>
      <c r="J487" s="436">
        <v>0.25</v>
      </c>
      <c r="K487" s="434" t="s">
        <v>3258</v>
      </c>
      <c r="L487" s="434" t="s">
        <v>1389</v>
      </c>
      <c r="M487" s="437">
        <v>26</v>
      </c>
      <c r="N487" s="438">
        <v>6630</v>
      </c>
      <c r="O487" s="439">
        <v>75</v>
      </c>
      <c r="P487" s="440">
        <v>123</v>
      </c>
      <c r="Q487" s="441">
        <v>67</v>
      </c>
      <c r="R487" s="439">
        <v>95</v>
      </c>
      <c r="S487" s="440">
        <v>85</v>
      </c>
      <c r="T487" s="441">
        <v>95</v>
      </c>
      <c r="U487" s="442">
        <f t="shared" si="0"/>
        <v>540</v>
      </c>
      <c r="V487" s="443">
        <f t="shared" si="1"/>
        <v>90</v>
      </c>
      <c r="W487" s="388"/>
      <c r="X487" s="388"/>
    </row>
    <row r="488" spans="1:24" ht="12.75" x14ac:dyDescent="0.2">
      <c r="A488" s="429">
        <v>467</v>
      </c>
      <c r="B488" s="434" t="s">
        <v>517</v>
      </c>
      <c r="C488" s="430" t="s">
        <v>3703</v>
      </c>
      <c r="D488" s="435" t="s">
        <v>1023</v>
      </c>
      <c r="E488" s="292" t="s">
        <v>1389</v>
      </c>
      <c r="F488" s="434" t="s">
        <v>979</v>
      </c>
      <c r="G488" s="292" t="s">
        <v>1389</v>
      </c>
      <c r="H488" s="434" t="s">
        <v>988</v>
      </c>
      <c r="I488" s="292" t="s">
        <v>1389</v>
      </c>
      <c r="J488" s="436">
        <v>0.25</v>
      </c>
      <c r="K488" s="434" t="s">
        <v>3258</v>
      </c>
      <c r="L488" s="434" t="s">
        <v>1389</v>
      </c>
      <c r="M488" s="437">
        <v>26</v>
      </c>
      <c r="N488" s="438">
        <v>6630</v>
      </c>
      <c r="O488" s="439">
        <v>75</v>
      </c>
      <c r="P488" s="440">
        <v>95</v>
      </c>
      <c r="Q488" s="441">
        <v>67</v>
      </c>
      <c r="R488" s="439">
        <v>125</v>
      </c>
      <c r="S488" s="440">
        <v>95</v>
      </c>
      <c r="T488" s="441">
        <v>83</v>
      </c>
      <c r="U488" s="442">
        <f t="shared" si="0"/>
        <v>540</v>
      </c>
      <c r="V488" s="443">
        <f t="shared" si="1"/>
        <v>90</v>
      </c>
      <c r="W488" s="388"/>
      <c r="X488" s="388"/>
    </row>
    <row r="489" spans="1:24" ht="12.75" x14ac:dyDescent="0.2">
      <c r="A489" s="429">
        <v>468</v>
      </c>
      <c r="B489" s="434" t="s">
        <v>518</v>
      </c>
      <c r="C489" s="430" t="s">
        <v>3704</v>
      </c>
      <c r="D489" s="435" t="s">
        <v>1021</v>
      </c>
      <c r="E489" s="435" t="s">
        <v>1024</v>
      </c>
      <c r="F489" s="434" t="s">
        <v>1171</v>
      </c>
      <c r="G489" s="434" t="s">
        <v>915</v>
      </c>
      <c r="H489" s="434" t="s">
        <v>1194</v>
      </c>
      <c r="I489" s="292" t="s">
        <v>1389</v>
      </c>
      <c r="J489" s="436">
        <v>0.125</v>
      </c>
      <c r="K489" s="434" t="s">
        <v>1024</v>
      </c>
      <c r="L489" s="434" t="s">
        <v>1021</v>
      </c>
      <c r="M489" s="437">
        <v>11</v>
      </c>
      <c r="N489" s="438">
        <v>2805</v>
      </c>
      <c r="O489" s="439">
        <v>85</v>
      </c>
      <c r="P489" s="440">
        <v>50</v>
      </c>
      <c r="Q489" s="441">
        <v>95</v>
      </c>
      <c r="R489" s="439">
        <v>120</v>
      </c>
      <c r="S489" s="440">
        <v>115</v>
      </c>
      <c r="T489" s="441">
        <v>80</v>
      </c>
      <c r="U489" s="442">
        <f t="shared" si="0"/>
        <v>545</v>
      </c>
      <c r="V489" s="443">
        <f t="shared" si="1"/>
        <v>90.833333333333329</v>
      </c>
      <c r="W489" s="388"/>
      <c r="X489" s="388"/>
    </row>
    <row r="490" spans="1:24" ht="12.75" x14ac:dyDescent="0.2">
      <c r="A490" s="429">
        <v>469</v>
      </c>
      <c r="B490" s="434" t="s">
        <v>519</v>
      </c>
      <c r="C490" s="430" t="s">
        <v>3705</v>
      </c>
      <c r="D490" s="435" t="s">
        <v>1017</v>
      </c>
      <c r="E490" s="435" t="s">
        <v>1024</v>
      </c>
      <c r="F490" s="434" t="s">
        <v>953</v>
      </c>
      <c r="G490" s="434" t="s">
        <v>1163</v>
      </c>
      <c r="H490" s="434" t="s">
        <v>1213</v>
      </c>
      <c r="I490" s="436">
        <v>0.5</v>
      </c>
      <c r="J490" s="292" t="s">
        <v>1389</v>
      </c>
      <c r="K490" s="434" t="s">
        <v>1017</v>
      </c>
      <c r="L490" s="434" t="s">
        <v>1389</v>
      </c>
      <c r="M490" s="437">
        <v>21</v>
      </c>
      <c r="N490" s="438">
        <v>5355</v>
      </c>
      <c r="O490" s="439">
        <v>86</v>
      </c>
      <c r="P490" s="440">
        <v>76</v>
      </c>
      <c r="Q490" s="441">
        <v>86</v>
      </c>
      <c r="R490" s="439">
        <v>116</v>
      </c>
      <c r="S490" s="440">
        <v>56</v>
      </c>
      <c r="T490" s="441">
        <v>95</v>
      </c>
      <c r="U490" s="442">
        <f t="shared" si="0"/>
        <v>515</v>
      </c>
      <c r="V490" s="443">
        <f t="shared" si="1"/>
        <v>85.833333333333329</v>
      </c>
      <c r="W490" s="388"/>
      <c r="X490" s="388"/>
    </row>
    <row r="491" spans="1:24" ht="12.75" x14ac:dyDescent="0.2">
      <c r="A491" s="429">
        <v>470</v>
      </c>
      <c r="B491" s="434" t="s">
        <v>520</v>
      </c>
      <c r="C491" s="430" t="s">
        <v>3706</v>
      </c>
      <c r="D491" s="435" t="s">
        <v>1026</v>
      </c>
      <c r="E491" s="292" t="s">
        <v>1389</v>
      </c>
      <c r="F491" s="434" t="s">
        <v>1223</v>
      </c>
      <c r="G491" s="292" t="s">
        <v>1389</v>
      </c>
      <c r="H491" s="434" t="s">
        <v>1218</v>
      </c>
      <c r="I491" s="292" t="s">
        <v>1389</v>
      </c>
      <c r="J491" s="436">
        <v>0.125</v>
      </c>
      <c r="K491" s="434" t="s">
        <v>3195</v>
      </c>
      <c r="L491" s="434" t="s">
        <v>1389</v>
      </c>
      <c r="M491" s="437">
        <v>36</v>
      </c>
      <c r="N491" s="438">
        <v>9180</v>
      </c>
      <c r="O491" s="439">
        <v>65</v>
      </c>
      <c r="P491" s="440">
        <v>110</v>
      </c>
      <c r="Q491" s="441">
        <v>130</v>
      </c>
      <c r="R491" s="439">
        <v>60</v>
      </c>
      <c r="S491" s="440">
        <v>65</v>
      </c>
      <c r="T491" s="441">
        <v>95</v>
      </c>
      <c r="U491" s="442">
        <f t="shared" si="0"/>
        <v>525</v>
      </c>
      <c r="V491" s="443">
        <f t="shared" si="1"/>
        <v>87.5</v>
      </c>
      <c r="W491" s="388"/>
      <c r="X491" s="388"/>
    </row>
    <row r="492" spans="1:24" ht="12.75" x14ac:dyDescent="0.2">
      <c r="A492" s="429">
        <v>471</v>
      </c>
      <c r="B492" s="434" t="s">
        <v>521</v>
      </c>
      <c r="C492" s="430" t="s">
        <v>3707</v>
      </c>
      <c r="D492" s="435" t="s">
        <v>1028</v>
      </c>
      <c r="E492" s="292" t="s">
        <v>1389</v>
      </c>
      <c r="F492" s="434" t="s">
        <v>1551</v>
      </c>
      <c r="G492" s="292" t="s">
        <v>1389</v>
      </c>
      <c r="H492" s="434" t="s">
        <v>1229</v>
      </c>
      <c r="I492" s="292" t="s">
        <v>1389</v>
      </c>
      <c r="J492" s="436">
        <v>0.125</v>
      </c>
      <c r="K492" s="434" t="s">
        <v>3195</v>
      </c>
      <c r="L492" s="434" t="s">
        <v>1389</v>
      </c>
      <c r="M492" s="437">
        <v>36</v>
      </c>
      <c r="N492" s="438">
        <v>9180</v>
      </c>
      <c r="O492" s="439">
        <v>65</v>
      </c>
      <c r="P492" s="440">
        <v>60</v>
      </c>
      <c r="Q492" s="441">
        <v>110</v>
      </c>
      <c r="R492" s="439">
        <v>130</v>
      </c>
      <c r="S492" s="440">
        <v>95</v>
      </c>
      <c r="T492" s="441">
        <v>65</v>
      </c>
      <c r="U492" s="442">
        <f t="shared" si="0"/>
        <v>525</v>
      </c>
      <c r="V492" s="443">
        <f t="shared" si="1"/>
        <v>87.5</v>
      </c>
      <c r="W492" s="388"/>
      <c r="X492" s="388"/>
    </row>
    <row r="493" spans="1:24" ht="12.75" x14ac:dyDescent="0.2">
      <c r="A493" s="429">
        <v>472</v>
      </c>
      <c r="B493" s="434" t="s">
        <v>522</v>
      </c>
      <c r="C493" s="430" t="s">
        <v>3708</v>
      </c>
      <c r="D493" s="435" t="s">
        <v>1027</v>
      </c>
      <c r="E493" s="435" t="s">
        <v>1024</v>
      </c>
      <c r="F493" s="434" t="s">
        <v>1452</v>
      </c>
      <c r="G493" s="434" t="s">
        <v>1107</v>
      </c>
      <c r="H493" s="434" t="s">
        <v>1263</v>
      </c>
      <c r="I493" s="436">
        <v>0.5</v>
      </c>
      <c r="J493" s="292" t="s">
        <v>1389</v>
      </c>
      <c r="K493" s="434" t="s">
        <v>1017</v>
      </c>
      <c r="L493" s="434" t="s">
        <v>1389</v>
      </c>
      <c r="M493" s="437">
        <v>21</v>
      </c>
      <c r="N493" s="438">
        <v>5355</v>
      </c>
      <c r="O493" s="439">
        <v>75</v>
      </c>
      <c r="P493" s="440">
        <v>95</v>
      </c>
      <c r="Q493" s="441">
        <v>125</v>
      </c>
      <c r="R493" s="439">
        <v>45</v>
      </c>
      <c r="S493" s="440">
        <v>75</v>
      </c>
      <c r="T493" s="441">
        <v>95</v>
      </c>
      <c r="U493" s="442">
        <f t="shared" si="0"/>
        <v>510</v>
      </c>
      <c r="V493" s="443">
        <f t="shared" si="1"/>
        <v>85</v>
      </c>
      <c r="W493" s="388"/>
      <c r="X493" s="388"/>
    </row>
    <row r="494" spans="1:24" ht="12.75" x14ac:dyDescent="0.2">
      <c r="A494" s="429">
        <v>473</v>
      </c>
      <c r="B494" s="434" t="s">
        <v>523</v>
      </c>
      <c r="C494" s="430" t="s">
        <v>3709</v>
      </c>
      <c r="D494" s="435" t="s">
        <v>1028</v>
      </c>
      <c r="E494" s="435" t="s">
        <v>1027</v>
      </c>
      <c r="F494" s="434" t="s">
        <v>1232</v>
      </c>
      <c r="G494" s="434" t="s">
        <v>1551</v>
      </c>
      <c r="H494" s="434" t="s">
        <v>904</v>
      </c>
      <c r="I494" s="436">
        <v>0.5</v>
      </c>
      <c r="J494" s="292" t="s">
        <v>1389</v>
      </c>
      <c r="K494" s="434" t="s">
        <v>3195</v>
      </c>
      <c r="L494" s="434" t="s">
        <v>1389</v>
      </c>
      <c r="M494" s="437">
        <v>21</v>
      </c>
      <c r="N494" s="438">
        <v>5355</v>
      </c>
      <c r="O494" s="439">
        <v>110</v>
      </c>
      <c r="P494" s="440">
        <v>130</v>
      </c>
      <c r="Q494" s="441">
        <v>80</v>
      </c>
      <c r="R494" s="439">
        <v>70</v>
      </c>
      <c r="S494" s="440">
        <v>60</v>
      </c>
      <c r="T494" s="441">
        <v>80</v>
      </c>
      <c r="U494" s="442">
        <f t="shared" si="0"/>
        <v>530</v>
      </c>
      <c r="V494" s="443">
        <f t="shared" si="1"/>
        <v>88.333333333333329</v>
      </c>
      <c r="W494" s="388"/>
      <c r="X494" s="388"/>
    </row>
    <row r="495" spans="1:24" ht="12.75" x14ac:dyDescent="0.2">
      <c r="A495" s="429">
        <v>474</v>
      </c>
      <c r="B495" s="434" t="s">
        <v>524</v>
      </c>
      <c r="C495" s="430" t="s">
        <v>3710</v>
      </c>
      <c r="D495" s="435" t="s">
        <v>1029</v>
      </c>
      <c r="E495" s="292" t="s">
        <v>1389</v>
      </c>
      <c r="F495" s="434" t="s">
        <v>1177</v>
      </c>
      <c r="G495" s="434" t="s">
        <v>1414</v>
      </c>
      <c r="H495" s="434" t="s">
        <v>1120</v>
      </c>
      <c r="I495" s="292" t="s">
        <v>1389</v>
      </c>
      <c r="J495" s="292" t="s">
        <v>1389</v>
      </c>
      <c r="K495" s="434" t="s">
        <v>3273</v>
      </c>
      <c r="L495" s="434" t="s">
        <v>1389</v>
      </c>
      <c r="M495" s="437">
        <v>21</v>
      </c>
      <c r="N495" s="438">
        <v>5355</v>
      </c>
      <c r="O495" s="439">
        <v>85</v>
      </c>
      <c r="P495" s="440">
        <v>80</v>
      </c>
      <c r="Q495" s="441">
        <v>70</v>
      </c>
      <c r="R495" s="439">
        <v>135</v>
      </c>
      <c r="S495" s="440">
        <v>75</v>
      </c>
      <c r="T495" s="441">
        <v>90</v>
      </c>
      <c r="U495" s="442">
        <f t="shared" si="0"/>
        <v>535</v>
      </c>
      <c r="V495" s="443">
        <f t="shared" si="1"/>
        <v>89.166666666666671</v>
      </c>
      <c r="W495" s="452"/>
      <c r="X495" s="452"/>
    </row>
    <row r="496" spans="1:24" ht="12.75" x14ac:dyDescent="0.2">
      <c r="A496" s="429">
        <v>475</v>
      </c>
      <c r="B496" s="434" t="s">
        <v>525</v>
      </c>
      <c r="C496" s="430" t="s">
        <v>3711</v>
      </c>
      <c r="D496" s="435" t="s">
        <v>933</v>
      </c>
      <c r="E496" s="435" t="s">
        <v>1022</v>
      </c>
      <c r="F496" s="434" t="s">
        <v>887</v>
      </c>
      <c r="G496" s="292" t="s">
        <v>1389</v>
      </c>
      <c r="H496" s="434" t="s">
        <v>1176</v>
      </c>
      <c r="I496" s="436">
        <v>1</v>
      </c>
      <c r="J496" s="292" t="s">
        <v>1389</v>
      </c>
      <c r="K496" s="434" t="s">
        <v>3292</v>
      </c>
      <c r="L496" s="434" t="s">
        <v>1389</v>
      </c>
      <c r="M496" s="437">
        <v>21</v>
      </c>
      <c r="N496" s="438">
        <v>5355</v>
      </c>
      <c r="O496" s="439">
        <v>68</v>
      </c>
      <c r="P496" s="440">
        <v>125</v>
      </c>
      <c r="Q496" s="441">
        <v>65</v>
      </c>
      <c r="R496" s="439">
        <v>65</v>
      </c>
      <c r="S496" s="440">
        <v>115</v>
      </c>
      <c r="T496" s="441">
        <v>80</v>
      </c>
      <c r="U496" s="442">
        <f t="shared" si="0"/>
        <v>518</v>
      </c>
      <c r="V496" s="443">
        <f t="shared" si="1"/>
        <v>86.333333333333329</v>
      </c>
      <c r="W496" s="388"/>
      <c r="X496" s="388"/>
    </row>
    <row r="497" spans="1:24" ht="12.75" x14ac:dyDescent="0.2">
      <c r="A497" s="429">
        <v>476</v>
      </c>
      <c r="B497" s="434" t="s">
        <v>526</v>
      </c>
      <c r="C497" s="430" t="s">
        <v>3712</v>
      </c>
      <c r="D497" s="435" t="s">
        <v>1031</v>
      </c>
      <c r="E497" s="435" t="s">
        <v>1032</v>
      </c>
      <c r="F497" s="434" t="s">
        <v>1233</v>
      </c>
      <c r="G497" s="434" t="s">
        <v>1482</v>
      </c>
      <c r="H497" s="434" t="s">
        <v>1225</v>
      </c>
      <c r="I497" s="436">
        <v>0.5</v>
      </c>
      <c r="J497" s="292" t="s">
        <v>1389</v>
      </c>
      <c r="K497" s="434" t="s">
        <v>3273</v>
      </c>
      <c r="L497" s="434" t="s">
        <v>1389</v>
      </c>
      <c r="M497" s="437">
        <v>21</v>
      </c>
      <c r="N497" s="438">
        <v>5355</v>
      </c>
      <c r="O497" s="439">
        <v>60</v>
      </c>
      <c r="P497" s="440">
        <v>55</v>
      </c>
      <c r="Q497" s="441">
        <v>145</v>
      </c>
      <c r="R497" s="439">
        <v>75</v>
      </c>
      <c r="S497" s="440">
        <v>150</v>
      </c>
      <c r="T497" s="441">
        <v>40</v>
      </c>
      <c r="U497" s="442">
        <f t="shared" si="0"/>
        <v>525</v>
      </c>
      <c r="V497" s="443">
        <f t="shared" si="1"/>
        <v>87.5</v>
      </c>
      <c r="W497" s="388"/>
      <c r="X497" s="388"/>
    </row>
    <row r="498" spans="1:24" ht="12.75" x14ac:dyDescent="0.2">
      <c r="A498" s="429">
        <v>477</v>
      </c>
      <c r="B498" s="434" t="s">
        <v>527</v>
      </c>
      <c r="C498" s="430" t="s">
        <v>3713</v>
      </c>
      <c r="D498" s="435" t="s">
        <v>1025</v>
      </c>
      <c r="E498" s="292" t="s">
        <v>1389</v>
      </c>
      <c r="F498" s="434" t="s">
        <v>926</v>
      </c>
      <c r="G498" s="292" t="s">
        <v>1389</v>
      </c>
      <c r="H498" s="434" t="s">
        <v>1213</v>
      </c>
      <c r="I498" s="436">
        <v>0.5</v>
      </c>
      <c r="J498" s="292" t="s">
        <v>1389</v>
      </c>
      <c r="K498" s="434" t="s">
        <v>3292</v>
      </c>
      <c r="L498" s="434" t="s">
        <v>1389</v>
      </c>
      <c r="M498" s="437">
        <v>26</v>
      </c>
      <c r="N498" s="438">
        <v>6630</v>
      </c>
      <c r="O498" s="439">
        <v>45</v>
      </c>
      <c r="P498" s="440">
        <v>100</v>
      </c>
      <c r="Q498" s="441">
        <v>135</v>
      </c>
      <c r="R498" s="439">
        <v>65</v>
      </c>
      <c r="S498" s="440">
        <v>135</v>
      </c>
      <c r="T498" s="441">
        <v>45</v>
      </c>
      <c r="U498" s="442">
        <f t="shared" si="0"/>
        <v>525</v>
      </c>
      <c r="V498" s="443">
        <f t="shared" si="1"/>
        <v>87.5</v>
      </c>
      <c r="W498" s="388"/>
      <c r="X498" s="388"/>
    </row>
    <row r="499" spans="1:24" ht="12.75" x14ac:dyDescent="0.2">
      <c r="A499" s="429">
        <v>478</v>
      </c>
      <c r="B499" s="434" t="s">
        <v>528</v>
      </c>
      <c r="C499" s="430" t="s">
        <v>3714</v>
      </c>
      <c r="D499" s="435" t="s">
        <v>1028</v>
      </c>
      <c r="E499" s="435" t="s">
        <v>1025</v>
      </c>
      <c r="F499" s="434" t="s">
        <v>1551</v>
      </c>
      <c r="G499" s="292" t="s">
        <v>1389</v>
      </c>
      <c r="H499" s="434" t="s">
        <v>1212</v>
      </c>
      <c r="I499" s="292" t="s">
        <v>1389</v>
      </c>
      <c r="J499" s="436">
        <v>1</v>
      </c>
      <c r="K499" s="434" t="s">
        <v>1021</v>
      </c>
      <c r="L499" s="434" t="s">
        <v>3273</v>
      </c>
      <c r="M499" s="437">
        <v>21</v>
      </c>
      <c r="N499" s="438">
        <v>5355</v>
      </c>
      <c r="O499" s="439">
        <v>70</v>
      </c>
      <c r="P499" s="440">
        <v>80</v>
      </c>
      <c r="Q499" s="441">
        <v>70</v>
      </c>
      <c r="R499" s="439">
        <v>80</v>
      </c>
      <c r="S499" s="440">
        <v>70</v>
      </c>
      <c r="T499" s="441">
        <v>110</v>
      </c>
      <c r="U499" s="442">
        <f t="shared" si="0"/>
        <v>480</v>
      </c>
      <c r="V499" s="443">
        <f t="shared" si="1"/>
        <v>80</v>
      </c>
      <c r="W499" s="388"/>
      <c r="X499" s="388"/>
    </row>
    <row r="500" spans="1:24" ht="12.75" x14ac:dyDescent="0.2">
      <c r="A500" s="429">
        <v>479</v>
      </c>
      <c r="B500" s="434" t="s">
        <v>529</v>
      </c>
      <c r="C500" s="430" t="s">
        <v>3715</v>
      </c>
      <c r="D500" s="435" t="s">
        <v>1020</v>
      </c>
      <c r="E500" s="435" t="s">
        <v>1025</v>
      </c>
      <c r="F500" s="434" t="s">
        <v>851</v>
      </c>
      <c r="G500" s="292" t="s">
        <v>1389</v>
      </c>
      <c r="H500" s="292" t="s">
        <v>1389</v>
      </c>
      <c r="I500" s="292" t="s">
        <v>1389</v>
      </c>
      <c r="J500" s="292" t="s">
        <v>1389</v>
      </c>
      <c r="K500" s="434" t="s">
        <v>3292</v>
      </c>
      <c r="L500" s="434" t="s">
        <v>1389</v>
      </c>
      <c r="M500" s="437">
        <v>21</v>
      </c>
      <c r="N500" s="438">
        <v>5355</v>
      </c>
      <c r="O500" s="439">
        <v>50</v>
      </c>
      <c r="P500" s="440">
        <v>50</v>
      </c>
      <c r="Q500" s="441">
        <v>77</v>
      </c>
      <c r="R500" s="439">
        <v>95</v>
      </c>
      <c r="S500" s="440">
        <v>77</v>
      </c>
      <c r="T500" s="441">
        <v>91</v>
      </c>
      <c r="U500" s="442">
        <f t="shared" si="0"/>
        <v>440</v>
      </c>
      <c r="V500" s="443">
        <f t="shared" si="1"/>
        <v>73.333333333333329</v>
      </c>
      <c r="W500" s="452"/>
      <c r="X500" s="452"/>
    </row>
    <row r="501" spans="1:24" ht="12.75" x14ac:dyDescent="0.2">
      <c r="A501" s="429">
        <v>480</v>
      </c>
      <c r="B501" s="434" t="s">
        <v>530</v>
      </c>
      <c r="C501" s="430" t="s">
        <v>3716</v>
      </c>
      <c r="D501" s="435" t="s">
        <v>933</v>
      </c>
      <c r="E501" s="292" t="s">
        <v>1389</v>
      </c>
      <c r="F501" s="434" t="s">
        <v>851</v>
      </c>
      <c r="G501" s="292" t="s">
        <v>1389</v>
      </c>
      <c r="H501" s="292" t="s">
        <v>1389</v>
      </c>
      <c r="I501" s="292" t="s">
        <v>1389</v>
      </c>
      <c r="J501" s="292" t="s">
        <v>1389</v>
      </c>
      <c r="K501" s="434" t="s">
        <v>3213</v>
      </c>
      <c r="L501" s="434" t="s">
        <v>1389</v>
      </c>
      <c r="M501" s="437">
        <v>81</v>
      </c>
      <c r="N501" s="438">
        <v>20655</v>
      </c>
      <c r="O501" s="439">
        <v>75</v>
      </c>
      <c r="P501" s="440">
        <v>75</v>
      </c>
      <c r="Q501" s="441">
        <v>130</v>
      </c>
      <c r="R501" s="439">
        <v>75</v>
      </c>
      <c r="S501" s="440">
        <v>130</v>
      </c>
      <c r="T501" s="441">
        <v>95</v>
      </c>
      <c r="U501" s="442">
        <f t="shared" si="0"/>
        <v>580</v>
      </c>
      <c r="V501" s="443">
        <f t="shared" si="1"/>
        <v>96.666666666666671</v>
      </c>
      <c r="W501" s="452"/>
      <c r="X501" s="452"/>
    </row>
    <row r="502" spans="1:24" ht="12.75" x14ac:dyDescent="0.2">
      <c r="A502" s="429">
        <v>481</v>
      </c>
      <c r="B502" s="434" t="s">
        <v>531</v>
      </c>
      <c r="C502" s="430" t="s">
        <v>3717</v>
      </c>
      <c r="D502" s="435" t="s">
        <v>933</v>
      </c>
      <c r="E502" s="292" t="s">
        <v>1389</v>
      </c>
      <c r="F502" s="434" t="s">
        <v>851</v>
      </c>
      <c r="G502" s="292" t="s">
        <v>1389</v>
      </c>
      <c r="H502" s="292" t="s">
        <v>1389</v>
      </c>
      <c r="I502" s="292" t="s">
        <v>1389</v>
      </c>
      <c r="J502" s="292" t="s">
        <v>1389</v>
      </c>
      <c r="K502" s="434" t="s">
        <v>3213</v>
      </c>
      <c r="L502" s="434" t="s">
        <v>1389</v>
      </c>
      <c r="M502" s="437">
        <v>81</v>
      </c>
      <c r="N502" s="438">
        <v>20655</v>
      </c>
      <c r="O502" s="439">
        <v>80</v>
      </c>
      <c r="P502" s="440">
        <v>105</v>
      </c>
      <c r="Q502" s="441">
        <v>105</v>
      </c>
      <c r="R502" s="439">
        <v>105</v>
      </c>
      <c r="S502" s="440">
        <v>105</v>
      </c>
      <c r="T502" s="441">
        <v>80</v>
      </c>
      <c r="U502" s="442">
        <f t="shared" si="0"/>
        <v>580</v>
      </c>
      <c r="V502" s="443">
        <f t="shared" si="1"/>
        <v>96.666666666666671</v>
      </c>
      <c r="W502" s="452"/>
      <c r="X502" s="452"/>
    </row>
    <row r="503" spans="1:24" ht="12.75" x14ac:dyDescent="0.2">
      <c r="A503" s="429">
        <v>482</v>
      </c>
      <c r="B503" s="434" t="s">
        <v>532</v>
      </c>
      <c r="C503" s="430" t="s">
        <v>3718</v>
      </c>
      <c r="D503" s="435" t="s">
        <v>933</v>
      </c>
      <c r="E503" s="292" t="s">
        <v>1389</v>
      </c>
      <c r="F503" s="434" t="s">
        <v>851</v>
      </c>
      <c r="G503" s="292" t="s">
        <v>1389</v>
      </c>
      <c r="H503" s="292" t="s">
        <v>1389</v>
      </c>
      <c r="I503" s="292" t="s">
        <v>1389</v>
      </c>
      <c r="J503" s="292" t="s">
        <v>1389</v>
      </c>
      <c r="K503" s="434" t="s">
        <v>3213</v>
      </c>
      <c r="L503" s="434" t="s">
        <v>1389</v>
      </c>
      <c r="M503" s="437">
        <v>81</v>
      </c>
      <c r="N503" s="438">
        <v>20655</v>
      </c>
      <c r="O503" s="439">
        <v>75</v>
      </c>
      <c r="P503" s="440">
        <v>125</v>
      </c>
      <c r="Q503" s="441">
        <v>70</v>
      </c>
      <c r="R503" s="439">
        <v>125</v>
      </c>
      <c r="S503" s="440">
        <v>70</v>
      </c>
      <c r="T503" s="441">
        <v>115</v>
      </c>
      <c r="U503" s="442">
        <f t="shared" si="0"/>
        <v>580</v>
      </c>
      <c r="V503" s="443">
        <f t="shared" si="1"/>
        <v>96.666666666666671</v>
      </c>
      <c r="W503" s="452"/>
      <c r="X503" s="452"/>
    </row>
    <row r="504" spans="1:24" ht="12.75" x14ac:dyDescent="0.2">
      <c r="A504" s="429">
        <v>483</v>
      </c>
      <c r="B504" s="434" t="s">
        <v>533</v>
      </c>
      <c r="C504" s="430" t="s">
        <v>3719</v>
      </c>
      <c r="D504" s="435" t="s">
        <v>1032</v>
      </c>
      <c r="E504" s="435" t="s">
        <v>1019</v>
      </c>
      <c r="F504" s="434" t="s">
        <v>926</v>
      </c>
      <c r="G504" s="292" t="s">
        <v>1389</v>
      </c>
      <c r="H504" s="434" t="s">
        <v>1143</v>
      </c>
      <c r="I504" s="292" t="s">
        <v>1389</v>
      </c>
      <c r="J504" s="292" t="s">
        <v>1389</v>
      </c>
      <c r="K504" s="434" t="s">
        <v>3213</v>
      </c>
      <c r="L504" s="434" t="s">
        <v>1389</v>
      </c>
      <c r="M504" s="437">
        <v>121</v>
      </c>
      <c r="N504" s="438">
        <v>30855</v>
      </c>
      <c r="O504" s="439">
        <v>100</v>
      </c>
      <c r="P504" s="440">
        <v>120</v>
      </c>
      <c r="Q504" s="441">
        <v>120</v>
      </c>
      <c r="R504" s="439">
        <v>150</v>
      </c>
      <c r="S504" s="440">
        <v>100</v>
      </c>
      <c r="T504" s="441">
        <v>90</v>
      </c>
      <c r="U504" s="442">
        <f t="shared" si="0"/>
        <v>680</v>
      </c>
      <c r="V504" s="443">
        <f t="shared" si="1"/>
        <v>113.33333333333333</v>
      </c>
      <c r="W504" s="452"/>
      <c r="X504" s="452"/>
    </row>
    <row r="505" spans="1:24" ht="12.75" x14ac:dyDescent="0.2">
      <c r="A505" s="429">
        <v>484</v>
      </c>
      <c r="B505" s="434" t="s">
        <v>534</v>
      </c>
      <c r="C505" s="430" t="s">
        <v>3720</v>
      </c>
      <c r="D505" s="435" t="s">
        <v>1033</v>
      </c>
      <c r="E505" s="435" t="s">
        <v>1019</v>
      </c>
      <c r="F505" s="434" t="s">
        <v>926</v>
      </c>
      <c r="G505" s="292" t="s">
        <v>1389</v>
      </c>
      <c r="H505" s="434" t="s">
        <v>1143</v>
      </c>
      <c r="I505" s="292" t="s">
        <v>1389</v>
      </c>
      <c r="J505" s="292" t="s">
        <v>1389</v>
      </c>
      <c r="K505" s="434" t="s">
        <v>3213</v>
      </c>
      <c r="L505" s="434" t="s">
        <v>1389</v>
      </c>
      <c r="M505" s="437">
        <v>121</v>
      </c>
      <c r="N505" s="438">
        <v>30855</v>
      </c>
      <c r="O505" s="439">
        <v>90</v>
      </c>
      <c r="P505" s="440">
        <v>120</v>
      </c>
      <c r="Q505" s="441">
        <v>100</v>
      </c>
      <c r="R505" s="439">
        <v>150</v>
      </c>
      <c r="S505" s="440">
        <v>120</v>
      </c>
      <c r="T505" s="441">
        <v>100</v>
      </c>
      <c r="U505" s="442">
        <f t="shared" si="0"/>
        <v>680</v>
      </c>
      <c r="V505" s="443">
        <f t="shared" si="1"/>
        <v>113.33333333333333</v>
      </c>
      <c r="W505" s="452"/>
      <c r="X505" s="452"/>
    </row>
    <row r="506" spans="1:24" ht="12.75" x14ac:dyDescent="0.2">
      <c r="A506" s="429">
        <v>485</v>
      </c>
      <c r="B506" s="434" t="s">
        <v>535</v>
      </c>
      <c r="C506" s="430" t="s">
        <v>3721</v>
      </c>
      <c r="D506" s="435" t="s">
        <v>1023</v>
      </c>
      <c r="E506" s="435" t="s">
        <v>1032</v>
      </c>
      <c r="F506" s="434" t="s">
        <v>949</v>
      </c>
      <c r="G506" s="292" t="s">
        <v>1389</v>
      </c>
      <c r="H506" s="434" t="s">
        <v>979</v>
      </c>
      <c r="I506" s="436">
        <v>0.5</v>
      </c>
      <c r="J506" s="292" t="s">
        <v>1389</v>
      </c>
      <c r="K506" s="434" t="s">
        <v>3213</v>
      </c>
      <c r="L506" s="434" t="s">
        <v>1389</v>
      </c>
      <c r="M506" s="437">
        <v>11</v>
      </c>
      <c r="N506" s="438">
        <v>2805</v>
      </c>
      <c r="O506" s="439">
        <v>91</v>
      </c>
      <c r="P506" s="440">
        <v>90</v>
      </c>
      <c r="Q506" s="441">
        <v>106</v>
      </c>
      <c r="R506" s="439">
        <v>130</v>
      </c>
      <c r="S506" s="440">
        <v>106</v>
      </c>
      <c r="T506" s="441">
        <v>77</v>
      </c>
      <c r="U506" s="442">
        <f t="shared" si="0"/>
        <v>600</v>
      </c>
      <c r="V506" s="443">
        <f t="shared" si="1"/>
        <v>100</v>
      </c>
      <c r="W506" s="388"/>
      <c r="X506" s="388"/>
    </row>
    <row r="507" spans="1:24" ht="12.75" x14ac:dyDescent="0.2">
      <c r="A507" s="429">
        <v>486</v>
      </c>
      <c r="B507" s="434" t="s">
        <v>536</v>
      </c>
      <c r="C507" s="430" t="s">
        <v>3722</v>
      </c>
      <c r="D507" s="435" t="s">
        <v>1029</v>
      </c>
      <c r="E507" s="292" t="s">
        <v>1389</v>
      </c>
      <c r="F507" s="434" t="s">
        <v>1548</v>
      </c>
      <c r="G507" s="292" t="s">
        <v>1389</v>
      </c>
      <c r="H507" s="292" t="s">
        <v>1389</v>
      </c>
      <c r="I507" s="292" t="s">
        <v>1389</v>
      </c>
      <c r="J507" s="292" t="s">
        <v>1389</v>
      </c>
      <c r="K507" s="434" t="s">
        <v>3213</v>
      </c>
      <c r="L507" s="434" t="s">
        <v>1389</v>
      </c>
      <c r="M507" s="437">
        <v>121</v>
      </c>
      <c r="N507" s="438">
        <v>30855</v>
      </c>
      <c r="O507" s="439">
        <v>110</v>
      </c>
      <c r="P507" s="440">
        <v>160</v>
      </c>
      <c r="Q507" s="441">
        <v>110</v>
      </c>
      <c r="R507" s="439">
        <v>80</v>
      </c>
      <c r="S507" s="440">
        <v>110</v>
      </c>
      <c r="T507" s="441">
        <v>100</v>
      </c>
      <c r="U507" s="442">
        <f t="shared" si="0"/>
        <v>670</v>
      </c>
      <c r="V507" s="443">
        <f t="shared" si="1"/>
        <v>111.66666666666667</v>
      </c>
      <c r="W507" s="452"/>
      <c r="X507" s="452"/>
    </row>
    <row r="508" spans="1:24" ht="12.75" x14ac:dyDescent="0.2">
      <c r="A508" s="429">
        <v>487</v>
      </c>
      <c r="B508" s="434" t="s">
        <v>537</v>
      </c>
      <c r="C508" s="430" t="s">
        <v>3723</v>
      </c>
      <c r="D508" s="435" t="s">
        <v>1025</v>
      </c>
      <c r="E508" s="435" t="s">
        <v>1019</v>
      </c>
      <c r="F508" s="434" t="s">
        <v>926</v>
      </c>
      <c r="G508" s="292" t="s">
        <v>1389</v>
      </c>
      <c r="H508" s="434" t="s">
        <v>1143</v>
      </c>
      <c r="I508" s="292" t="s">
        <v>1389</v>
      </c>
      <c r="J508" s="292" t="s">
        <v>1389</v>
      </c>
      <c r="K508" s="434" t="s">
        <v>3213</v>
      </c>
      <c r="L508" s="434" t="s">
        <v>1389</v>
      </c>
      <c r="M508" s="437">
        <v>121</v>
      </c>
      <c r="N508" s="438">
        <v>30855</v>
      </c>
      <c r="O508" s="439">
        <v>150</v>
      </c>
      <c r="P508" s="440">
        <v>100</v>
      </c>
      <c r="Q508" s="441">
        <v>120</v>
      </c>
      <c r="R508" s="439">
        <v>100</v>
      </c>
      <c r="S508" s="440">
        <v>120</v>
      </c>
      <c r="T508" s="441">
        <v>90</v>
      </c>
      <c r="U508" s="442">
        <f t="shared" si="0"/>
        <v>680</v>
      </c>
      <c r="V508" s="443">
        <f t="shared" si="1"/>
        <v>113.33333333333333</v>
      </c>
      <c r="W508" s="452"/>
      <c r="X508" s="452"/>
    </row>
    <row r="509" spans="1:24" ht="12.75" x14ac:dyDescent="0.2">
      <c r="A509" s="429">
        <v>488</v>
      </c>
      <c r="B509" s="434" t="s">
        <v>538</v>
      </c>
      <c r="C509" s="430" t="s">
        <v>3724</v>
      </c>
      <c r="D509" s="435" t="s">
        <v>933</v>
      </c>
      <c r="E509" s="292" t="s">
        <v>1389</v>
      </c>
      <c r="F509" s="434" t="s">
        <v>851</v>
      </c>
      <c r="G509" s="292" t="s">
        <v>1389</v>
      </c>
      <c r="H509" s="292" t="s">
        <v>1389</v>
      </c>
      <c r="I509" s="292" t="s">
        <v>1389</v>
      </c>
      <c r="J509" s="436">
        <v>1</v>
      </c>
      <c r="K509" s="434" t="s">
        <v>3213</v>
      </c>
      <c r="L509" s="434" t="s">
        <v>1389</v>
      </c>
      <c r="M509" s="437">
        <v>121</v>
      </c>
      <c r="N509" s="438">
        <v>30855</v>
      </c>
      <c r="O509" s="439">
        <v>120</v>
      </c>
      <c r="P509" s="440">
        <v>70</v>
      </c>
      <c r="Q509" s="441">
        <v>120</v>
      </c>
      <c r="R509" s="439">
        <v>75</v>
      </c>
      <c r="S509" s="440">
        <v>130</v>
      </c>
      <c r="T509" s="441">
        <v>85</v>
      </c>
      <c r="U509" s="442">
        <f t="shared" si="0"/>
        <v>600</v>
      </c>
      <c r="V509" s="443">
        <f t="shared" si="1"/>
        <v>100</v>
      </c>
      <c r="W509" s="388"/>
      <c r="X509" s="388"/>
    </row>
    <row r="510" spans="1:24" ht="12.75" x14ac:dyDescent="0.2">
      <c r="A510" s="429">
        <v>489</v>
      </c>
      <c r="B510" s="434" t="s">
        <v>539</v>
      </c>
      <c r="C510" s="430" t="s">
        <v>3725</v>
      </c>
      <c r="D510" s="435" t="s">
        <v>1033</v>
      </c>
      <c r="E510" s="292" t="s">
        <v>1389</v>
      </c>
      <c r="F510" s="434" t="s">
        <v>1211</v>
      </c>
      <c r="G510" s="292" t="s">
        <v>1389</v>
      </c>
      <c r="H510" s="292" t="s">
        <v>1389</v>
      </c>
      <c r="I510" s="292" t="s">
        <v>1389</v>
      </c>
      <c r="J510" s="292" t="s">
        <v>1389</v>
      </c>
      <c r="K510" s="434" t="s">
        <v>3181</v>
      </c>
      <c r="L510" s="434" t="s">
        <v>1021</v>
      </c>
      <c r="M510" s="437">
        <v>41</v>
      </c>
      <c r="N510" s="438">
        <v>10455</v>
      </c>
      <c r="O510" s="439">
        <v>80</v>
      </c>
      <c r="P510" s="440">
        <v>80</v>
      </c>
      <c r="Q510" s="441">
        <v>80</v>
      </c>
      <c r="R510" s="439">
        <v>80</v>
      </c>
      <c r="S510" s="440">
        <v>80</v>
      </c>
      <c r="T510" s="441">
        <v>80</v>
      </c>
      <c r="U510" s="442">
        <f t="shared" si="0"/>
        <v>480</v>
      </c>
      <c r="V510" s="443">
        <f t="shared" si="1"/>
        <v>80</v>
      </c>
      <c r="W510" s="452"/>
      <c r="X510" s="452"/>
    </row>
    <row r="511" spans="1:24" ht="12.75" x14ac:dyDescent="0.2">
      <c r="A511" s="429">
        <v>490</v>
      </c>
      <c r="B511" s="434" t="s">
        <v>540</v>
      </c>
      <c r="C511" s="430" t="s">
        <v>3726</v>
      </c>
      <c r="D511" s="435" t="s">
        <v>1033</v>
      </c>
      <c r="E511" s="292" t="s">
        <v>1389</v>
      </c>
      <c r="F511" s="434" t="s">
        <v>1211</v>
      </c>
      <c r="G511" s="292" t="s">
        <v>1389</v>
      </c>
      <c r="H511" s="292" t="s">
        <v>1389</v>
      </c>
      <c r="I511" s="292" t="s">
        <v>1389</v>
      </c>
      <c r="J511" s="292" t="s">
        <v>1389</v>
      </c>
      <c r="K511" s="434" t="s">
        <v>3181</v>
      </c>
      <c r="L511" s="434" t="s">
        <v>1021</v>
      </c>
      <c r="M511" s="437">
        <v>11</v>
      </c>
      <c r="N511" s="438">
        <v>2805</v>
      </c>
      <c r="O511" s="439">
        <v>100</v>
      </c>
      <c r="P511" s="440">
        <v>100</v>
      </c>
      <c r="Q511" s="441">
        <v>100</v>
      </c>
      <c r="R511" s="439">
        <v>100</v>
      </c>
      <c r="S511" s="440">
        <v>100</v>
      </c>
      <c r="T511" s="441">
        <v>100</v>
      </c>
      <c r="U511" s="442">
        <f t="shared" si="0"/>
        <v>600</v>
      </c>
      <c r="V511" s="443">
        <f t="shared" si="1"/>
        <v>100</v>
      </c>
      <c r="W511" s="452"/>
      <c r="X511" s="452"/>
    </row>
    <row r="512" spans="1:24" ht="12.75" x14ac:dyDescent="0.2">
      <c r="A512" s="429">
        <v>491</v>
      </c>
      <c r="B512" s="434" t="s">
        <v>541</v>
      </c>
      <c r="C512" s="430" t="s">
        <v>3727</v>
      </c>
      <c r="D512" s="435" t="s">
        <v>1018</v>
      </c>
      <c r="E512" s="292" t="s">
        <v>1389</v>
      </c>
      <c r="F512" s="434" t="s">
        <v>874</v>
      </c>
      <c r="G512" s="292" t="s">
        <v>1389</v>
      </c>
      <c r="H512" s="292" t="s">
        <v>1389</v>
      </c>
      <c r="I512" s="292" t="s">
        <v>1389</v>
      </c>
      <c r="J512" s="292" t="s">
        <v>1389</v>
      </c>
      <c r="K512" s="434" t="s">
        <v>3213</v>
      </c>
      <c r="L512" s="434" t="s">
        <v>1389</v>
      </c>
      <c r="M512" s="437">
        <v>121</v>
      </c>
      <c r="N512" s="438">
        <v>30855</v>
      </c>
      <c r="O512" s="439">
        <v>70</v>
      </c>
      <c r="P512" s="440">
        <v>90</v>
      </c>
      <c r="Q512" s="441">
        <v>90</v>
      </c>
      <c r="R512" s="439">
        <v>135</v>
      </c>
      <c r="S512" s="440">
        <v>90</v>
      </c>
      <c r="T512" s="441">
        <v>125</v>
      </c>
      <c r="U512" s="442">
        <f t="shared" si="0"/>
        <v>600</v>
      </c>
      <c r="V512" s="443">
        <f t="shared" si="1"/>
        <v>100</v>
      </c>
      <c r="W512" s="452"/>
      <c r="X512" s="452"/>
    </row>
    <row r="513" spans="1:24" ht="12.75" x14ac:dyDescent="0.2">
      <c r="A513" s="429">
        <v>492</v>
      </c>
      <c r="B513" s="434" t="s">
        <v>542</v>
      </c>
      <c r="C513" s="430" t="s">
        <v>3728</v>
      </c>
      <c r="D513" s="435" t="s">
        <v>1026</v>
      </c>
      <c r="E513" s="292" t="s">
        <v>1389</v>
      </c>
      <c r="F513" s="434" t="s">
        <v>859</v>
      </c>
      <c r="G513" s="292" t="s">
        <v>1389</v>
      </c>
      <c r="H513" s="292" t="s">
        <v>1389</v>
      </c>
      <c r="I513" s="292" t="s">
        <v>1389</v>
      </c>
      <c r="J513" s="292" t="s">
        <v>1389</v>
      </c>
      <c r="K513" s="434" t="s">
        <v>3213</v>
      </c>
      <c r="L513" s="434" t="s">
        <v>1389</v>
      </c>
      <c r="M513" s="437">
        <v>121</v>
      </c>
      <c r="N513" s="438">
        <v>30855</v>
      </c>
      <c r="O513" s="439">
        <v>100</v>
      </c>
      <c r="P513" s="440">
        <v>100</v>
      </c>
      <c r="Q513" s="441">
        <v>100</v>
      </c>
      <c r="R513" s="439">
        <v>100</v>
      </c>
      <c r="S513" s="440">
        <v>100</v>
      </c>
      <c r="T513" s="441">
        <v>100</v>
      </c>
      <c r="U513" s="442">
        <f t="shared" si="0"/>
        <v>600</v>
      </c>
      <c r="V513" s="443">
        <f t="shared" si="1"/>
        <v>100</v>
      </c>
      <c r="W513" s="452"/>
      <c r="X513" s="452"/>
    </row>
    <row r="514" spans="1:24" ht="12.75" x14ac:dyDescent="0.2">
      <c r="A514" s="429">
        <v>493</v>
      </c>
      <c r="B514" s="434" t="s">
        <v>543</v>
      </c>
      <c r="C514" s="430" t="s">
        <v>3729</v>
      </c>
      <c r="D514" s="435" t="s">
        <v>1029</v>
      </c>
      <c r="E514" s="292" t="s">
        <v>1389</v>
      </c>
      <c r="F514" s="434" t="s">
        <v>1493</v>
      </c>
      <c r="G514" s="292" t="s">
        <v>1389</v>
      </c>
      <c r="H514" s="292" t="s">
        <v>1389</v>
      </c>
      <c r="I514" s="292" t="s">
        <v>1389</v>
      </c>
      <c r="J514" s="292" t="s">
        <v>1389</v>
      </c>
      <c r="K514" s="434" t="s">
        <v>3213</v>
      </c>
      <c r="L514" s="434" t="s">
        <v>1389</v>
      </c>
      <c r="M514" s="437">
        <v>121</v>
      </c>
      <c r="N514" s="438">
        <v>30855</v>
      </c>
      <c r="O514" s="439">
        <v>120</v>
      </c>
      <c r="P514" s="440">
        <v>120</v>
      </c>
      <c r="Q514" s="441">
        <v>120</v>
      </c>
      <c r="R514" s="439">
        <v>120</v>
      </c>
      <c r="S514" s="440">
        <v>120</v>
      </c>
      <c r="T514" s="441">
        <v>120</v>
      </c>
      <c r="U514" s="442">
        <f t="shared" si="0"/>
        <v>720</v>
      </c>
      <c r="V514" s="443">
        <f t="shared" si="1"/>
        <v>120</v>
      </c>
      <c r="W514" s="452"/>
      <c r="X514" s="452"/>
    </row>
    <row r="515" spans="1:24" ht="12.75" x14ac:dyDescent="0.2">
      <c r="A515" s="429">
        <v>494</v>
      </c>
      <c r="B515" s="434" t="s">
        <v>544</v>
      </c>
      <c r="C515" s="430" t="s">
        <v>3730</v>
      </c>
      <c r="D515" s="435" t="s">
        <v>933</v>
      </c>
      <c r="E515" s="435" t="s">
        <v>1023</v>
      </c>
      <c r="F515" s="434" t="s">
        <v>1596</v>
      </c>
      <c r="G515" s="292" t="s">
        <v>1389</v>
      </c>
      <c r="H515" s="292" t="s">
        <v>1389</v>
      </c>
      <c r="I515" s="292" t="s">
        <v>1389</v>
      </c>
      <c r="J515" s="292" t="s">
        <v>1389</v>
      </c>
      <c r="K515" s="434" t="s">
        <v>3213</v>
      </c>
      <c r="L515" s="434" t="s">
        <v>1389</v>
      </c>
      <c r="M515" s="437">
        <v>121</v>
      </c>
      <c r="N515" s="438">
        <v>30855</v>
      </c>
      <c r="O515" s="439">
        <v>100</v>
      </c>
      <c r="P515" s="440">
        <v>100</v>
      </c>
      <c r="Q515" s="441">
        <v>100</v>
      </c>
      <c r="R515" s="439">
        <v>100</v>
      </c>
      <c r="S515" s="440">
        <v>100</v>
      </c>
      <c r="T515" s="441">
        <v>100</v>
      </c>
      <c r="U515" s="442">
        <f t="shared" si="0"/>
        <v>600</v>
      </c>
      <c r="V515" s="443">
        <f t="shared" si="1"/>
        <v>100</v>
      </c>
      <c r="W515" s="452"/>
      <c r="X515" s="452"/>
    </row>
    <row r="516" spans="1:24" ht="12.75" x14ac:dyDescent="0.2">
      <c r="A516" s="429">
        <v>495</v>
      </c>
      <c r="B516" s="434" t="s">
        <v>545</v>
      </c>
      <c r="C516" s="430" t="s">
        <v>3731</v>
      </c>
      <c r="D516" s="435" t="s">
        <v>1026</v>
      </c>
      <c r="E516" s="292" t="s">
        <v>1389</v>
      </c>
      <c r="F516" s="434" t="s">
        <v>1224</v>
      </c>
      <c r="G516" s="292" t="s">
        <v>1389</v>
      </c>
      <c r="H516" s="434" t="s">
        <v>1249</v>
      </c>
      <c r="I516" s="292" t="s">
        <v>1389</v>
      </c>
      <c r="J516" s="436">
        <v>0.125</v>
      </c>
      <c r="K516" s="434" t="s">
        <v>3195</v>
      </c>
      <c r="L516" s="434" t="s">
        <v>1026</v>
      </c>
      <c r="M516" s="437">
        <v>21</v>
      </c>
      <c r="N516" s="438">
        <v>5355</v>
      </c>
      <c r="O516" s="439">
        <v>45</v>
      </c>
      <c r="P516" s="440">
        <v>45</v>
      </c>
      <c r="Q516" s="441">
        <v>55</v>
      </c>
      <c r="R516" s="439">
        <v>45</v>
      </c>
      <c r="S516" s="440">
        <v>55</v>
      </c>
      <c r="T516" s="441">
        <v>63</v>
      </c>
      <c r="U516" s="442">
        <f t="shared" si="0"/>
        <v>308</v>
      </c>
      <c r="V516" s="443">
        <f t="shared" si="1"/>
        <v>51.333333333333336</v>
      </c>
      <c r="W516" s="388"/>
      <c r="X516" s="388"/>
    </row>
    <row r="517" spans="1:24" ht="12.75" x14ac:dyDescent="0.2">
      <c r="A517" s="429">
        <v>496</v>
      </c>
      <c r="B517" s="434" t="s">
        <v>546</v>
      </c>
      <c r="C517" s="430" t="s">
        <v>3732</v>
      </c>
      <c r="D517" s="435" t="s">
        <v>1026</v>
      </c>
      <c r="E517" s="292" t="s">
        <v>1389</v>
      </c>
      <c r="F517" s="434" t="s">
        <v>1224</v>
      </c>
      <c r="G517" s="292" t="s">
        <v>1389</v>
      </c>
      <c r="H517" s="434" t="s">
        <v>1249</v>
      </c>
      <c r="I517" s="292" t="s">
        <v>1389</v>
      </c>
      <c r="J517" s="436">
        <v>0.125</v>
      </c>
      <c r="K517" s="434" t="s">
        <v>3195</v>
      </c>
      <c r="L517" s="434" t="s">
        <v>1026</v>
      </c>
      <c r="M517" s="437">
        <v>21</v>
      </c>
      <c r="N517" s="438">
        <v>5355</v>
      </c>
      <c r="O517" s="439">
        <v>60</v>
      </c>
      <c r="P517" s="440">
        <v>60</v>
      </c>
      <c r="Q517" s="441">
        <v>75</v>
      </c>
      <c r="R517" s="439">
        <v>60</v>
      </c>
      <c r="S517" s="440">
        <v>75</v>
      </c>
      <c r="T517" s="441">
        <v>83</v>
      </c>
      <c r="U517" s="442">
        <f t="shared" si="0"/>
        <v>413</v>
      </c>
      <c r="V517" s="443">
        <f t="shared" si="1"/>
        <v>68.833333333333329</v>
      </c>
      <c r="W517" s="388"/>
      <c r="X517" s="388"/>
    </row>
    <row r="518" spans="1:24" ht="12.75" x14ac:dyDescent="0.2">
      <c r="A518" s="429">
        <v>497</v>
      </c>
      <c r="B518" s="434" t="s">
        <v>547</v>
      </c>
      <c r="C518" s="430" t="s">
        <v>3733</v>
      </c>
      <c r="D518" s="435" t="s">
        <v>1026</v>
      </c>
      <c r="E518" s="292" t="s">
        <v>1389</v>
      </c>
      <c r="F518" s="434" t="s">
        <v>1224</v>
      </c>
      <c r="G518" s="292" t="s">
        <v>1389</v>
      </c>
      <c r="H518" s="434" t="s">
        <v>1249</v>
      </c>
      <c r="I518" s="292" t="s">
        <v>1389</v>
      </c>
      <c r="J518" s="436">
        <v>0.125</v>
      </c>
      <c r="K518" s="434" t="s">
        <v>3195</v>
      </c>
      <c r="L518" s="434" t="s">
        <v>1026</v>
      </c>
      <c r="M518" s="437">
        <v>21</v>
      </c>
      <c r="N518" s="438">
        <v>5355</v>
      </c>
      <c r="O518" s="439">
        <v>75</v>
      </c>
      <c r="P518" s="440">
        <v>75</v>
      </c>
      <c r="Q518" s="441">
        <v>95</v>
      </c>
      <c r="R518" s="439">
        <v>75</v>
      </c>
      <c r="S518" s="440">
        <v>95</v>
      </c>
      <c r="T518" s="441">
        <v>113</v>
      </c>
      <c r="U518" s="442">
        <f t="shared" si="0"/>
        <v>528</v>
      </c>
      <c r="V518" s="443">
        <f t="shared" si="1"/>
        <v>88</v>
      </c>
      <c r="W518" s="388"/>
      <c r="X518" s="388"/>
    </row>
    <row r="519" spans="1:24" ht="12.75" x14ac:dyDescent="0.2">
      <c r="A519" s="429">
        <v>498</v>
      </c>
      <c r="B519" s="434" t="s">
        <v>548</v>
      </c>
      <c r="C519" s="430" t="s">
        <v>3734</v>
      </c>
      <c r="D519" s="435" t="s">
        <v>1023</v>
      </c>
      <c r="E519" s="292" t="s">
        <v>1389</v>
      </c>
      <c r="F519" s="434" t="s">
        <v>867</v>
      </c>
      <c r="G519" s="292" t="s">
        <v>1389</v>
      </c>
      <c r="H519" s="434" t="s">
        <v>904</v>
      </c>
      <c r="I519" s="292" t="s">
        <v>1389</v>
      </c>
      <c r="J519" s="436">
        <v>0.125</v>
      </c>
      <c r="K519" s="434" t="s">
        <v>3195</v>
      </c>
      <c r="L519" s="434" t="s">
        <v>1389</v>
      </c>
      <c r="M519" s="437">
        <v>21</v>
      </c>
      <c r="N519" s="438">
        <v>5355</v>
      </c>
      <c r="O519" s="439">
        <v>65</v>
      </c>
      <c r="P519" s="440">
        <v>63</v>
      </c>
      <c r="Q519" s="441">
        <v>45</v>
      </c>
      <c r="R519" s="439">
        <v>45</v>
      </c>
      <c r="S519" s="440">
        <v>45</v>
      </c>
      <c r="T519" s="441">
        <v>45</v>
      </c>
      <c r="U519" s="442">
        <f t="shared" si="0"/>
        <v>308</v>
      </c>
      <c r="V519" s="443">
        <f t="shared" si="1"/>
        <v>51.333333333333336</v>
      </c>
      <c r="W519" s="388"/>
      <c r="X519" s="388"/>
    </row>
    <row r="520" spans="1:24" ht="12.75" x14ac:dyDescent="0.2">
      <c r="A520" s="429">
        <v>499</v>
      </c>
      <c r="B520" s="434" t="s">
        <v>549</v>
      </c>
      <c r="C520" s="430" t="s">
        <v>3735</v>
      </c>
      <c r="D520" s="435" t="s">
        <v>1023</v>
      </c>
      <c r="E520" s="435" t="s">
        <v>1022</v>
      </c>
      <c r="F520" s="434" t="s">
        <v>867</v>
      </c>
      <c r="G520" s="292" t="s">
        <v>1389</v>
      </c>
      <c r="H520" s="434" t="s">
        <v>904</v>
      </c>
      <c r="I520" s="292" t="s">
        <v>1389</v>
      </c>
      <c r="J520" s="436">
        <v>0.125</v>
      </c>
      <c r="K520" s="434" t="s">
        <v>3195</v>
      </c>
      <c r="L520" s="434" t="s">
        <v>1389</v>
      </c>
      <c r="M520" s="437">
        <v>21</v>
      </c>
      <c r="N520" s="438">
        <v>5355</v>
      </c>
      <c r="O520" s="439">
        <v>90</v>
      </c>
      <c r="P520" s="440">
        <v>93</v>
      </c>
      <c r="Q520" s="441">
        <v>55</v>
      </c>
      <c r="R520" s="439">
        <v>70</v>
      </c>
      <c r="S520" s="440">
        <v>55</v>
      </c>
      <c r="T520" s="441">
        <v>55</v>
      </c>
      <c r="U520" s="442">
        <f t="shared" si="0"/>
        <v>418</v>
      </c>
      <c r="V520" s="443">
        <f t="shared" si="1"/>
        <v>69.666666666666671</v>
      </c>
      <c r="W520" s="388"/>
      <c r="X520" s="388"/>
    </row>
    <row r="521" spans="1:24" ht="12.75" x14ac:dyDescent="0.2">
      <c r="A521" s="429">
        <v>500</v>
      </c>
      <c r="B521" s="434" t="s">
        <v>550</v>
      </c>
      <c r="C521" s="430" t="s">
        <v>3736</v>
      </c>
      <c r="D521" s="435" t="s">
        <v>1023</v>
      </c>
      <c r="E521" s="435" t="s">
        <v>1022</v>
      </c>
      <c r="F521" s="434" t="s">
        <v>867</v>
      </c>
      <c r="G521" s="292" t="s">
        <v>1389</v>
      </c>
      <c r="H521" s="434" t="s">
        <v>1202</v>
      </c>
      <c r="I521" s="292" t="s">
        <v>1389</v>
      </c>
      <c r="J521" s="436">
        <v>0.125</v>
      </c>
      <c r="K521" s="434" t="s">
        <v>3195</v>
      </c>
      <c r="L521" s="434" t="s">
        <v>1389</v>
      </c>
      <c r="M521" s="437">
        <v>21</v>
      </c>
      <c r="N521" s="438">
        <v>5355</v>
      </c>
      <c r="O521" s="439">
        <v>110</v>
      </c>
      <c r="P521" s="440">
        <v>123</v>
      </c>
      <c r="Q521" s="441">
        <v>65</v>
      </c>
      <c r="R521" s="439">
        <v>100</v>
      </c>
      <c r="S521" s="440">
        <v>65</v>
      </c>
      <c r="T521" s="441">
        <v>65</v>
      </c>
      <c r="U521" s="442">
        <f t="shared" si="0"/>
        <v>528</v>
      </c>
      <c r="V521" s="443">
        <f t="shared" si="1"/>
        <v>88</v>
      </c>
      <c r="W521" s="388"/>
      <c r="X521" s="388"/>
    </row>
    <row r="522" spans="1:24" ht="12.75" x14ac:dyDescent="0.2">
      <c r="A522" s="429">
        <v>501</v>
      </c>
      <c r="B522" s="434" t="s">
        <v>551</v>
      </c>
      <c r="C522" s="430" t="s">
        <v>3737</v>
      </c>
      <c r="D522" s="435" t="s">
        <v>1033</v>
      </c>
      <c r="E522" s="292" t="s">
        <v>1389</v>
      </c>
      <c r="F522" s="434" t="s">
        <v>893</v>
      </c>
      <c r="G522" s="292" t="s">
        <v>1389</v>
      </c>
      <c r="H522" s="434" t="s">
        <v>1266</v>
      </c>
      <c r="I522" s="292" t="s">
        <v>1389</v>
      </c>
      <c r="J522" s="436">
        <v>0.125</v>
      </c>
      <c r="K522" s="434" t="s">
        <v>3195</v>
      </c>
      <c r="L522" s="434" t="s">
        <v>1389</v>
      </c>
      <c r="M522" s="437">
        <v>21</v>
      </c>
      <c r="N522" s="438">
        <v>5355</v>
      </c>
      <c r="O522" s="439">
        <v>55</v>
      </c>
      <c r="P522" s="440">
        <v>55</v>
      </c>
      <c r="Q522" s="441">
        <v>45</v>
      </c>
      <c r="R522" s="439">
        <v>63</v>
      </c>
      <c r="S522" s="440">
        <v>45</v>
      </c>
      <c r="T522" s="441">
        <v>45</v>
      </c>
      <c r="U522" s="442">
        <f t="shared" si="0"/>
        <v>308</v>
      </c>
      <c r="V522" s="443">
        <f t="shared" si="1"/>
        <v>51.333333333333336</v>
      </c>
      <c r="W522" s="388"/>
      <c r="X522" s="388"/>
    </row>
    <row r="523" spans="1:24" ht="12.75" x14ac:dyDescent="0.2">
      <c r="A523" s="429">
        <v>502</v>
      </c>
      <c r="B523" s="434" t="s">
        <v>552</v>
      </c>
      <c r="C523" s="430" t="s">
        <v>3738</v>
      </c>
      <c r="D523" s="435" t="s">
        <v>1033</v>
      </c>
      <c r="E523" s="292" t="s">
        <v>1389</v>
      </c>
      <c r="F523" s="434" t="s">
        <v>893</v>
      </c>
      <c r="G523" s="292" t="s">
        <v>1389</v>
      </c>
      <c r="H523" s="434" t="s">
        <v>1266</v>
      </c>
      <c r="I523" s="292" t="s">
        <v>1389</v>
      </c>
      <c r="J523" s="436">
        <v>0.125</v>
      </c>
      <c r="K523" s="434" t="s">
        <v>3195</v>
      </c>
      <c r="L523" s="434" t="s">
        <v>1389</v>
      </c>
      <c r="M523" s="437">
        <v>21</v>
      </c>
      <c r="N523" s="438">
        <v>5355</v>
      </c>
      <c r="O523" s="439">
        <v>75</v>
      </c>
      <c r="P523" s="440">
        <v>75</v>
      </c>
      <c r="Q523" s="441">
        <v>60</v>
      </c>
      <c r="R523" s="439">
        <v>83</v>
      </c>
      <c r="S523" s="440">
        <v>60</v>
      </c>
      <c r="T523" s="441">
        <v>60</v>
      </c>
      <c r="U523" s="442">
        <f t="shared" si="0"/>
        <v>413</v>
      </c>
      <c r="V523" s="443">
        <f t="shared" si="1"/>
        <v>68.833333333333329</v>
      </c>
      <c r="W523" s="388"/>
      <c r="X523" s="388"/>
    </row>
    <row r="524" spans="1:24" ht="12.75" x14ac:dyDescent="0.2">
      <c r="A524" s="429">
        <v>503</v>
      </c>
      <c r="B524" s="434" t="s">
        <v>553</v>
      </c>
      <c r="C524" s="430" t="s">
        <v>3739</v>
      </c>
      <c r="D524" s="435" t="s">
        <v>1033</v>
      </c>
      <c r="E524" s="292" t="s">
        <v>1389</v>
      </c>
      <c r="F524" s="434" t="s">
        <v>893</v>
      </c>
      <c r="G524" s="292" t="s">
        <v>1389</v>
      </c>
      <c r="H524" s="434" t="s">
        <v>1266</v>
      </c>
      <c r="I524" s="292" t="s">
        <v>1389</v>
      </c>
      <c r="J524" s="436">
        <v>0.125</v>
      </c>
      <c r="K524" s="434" t="s">
        <v>3195</v>
      </c>
      <c r="L524" s="434" t="s">
        <v>1389</v>
      </c>
      <c r="M524" s="437">
        <v>21</v>
      </c>
      <c r="N524" s="438">
        <v>5355</v>
      </c>
      <c r="O524" s="439">
        <v>95</v>
      </c>
      <c r="P524" s="440">
        <v>100</v>
      </c>
      <c r="Q524" s="441">
        <v>85</v>
      </c>
      <c r="R524" s="439">
        <v>108</v>
      </c>
      <c r="S524" s="440">
        <v>70</v>
      </c>
      <c r="T524" s="441">
        <v>70</v>
      </c>
      <c r="U524" s="442">
        <f t="shared" si="0"/>
        <v>528</v>
      </c>
      <c r="V524" s="443">
        <f t="shared" si="1"/>
        <v>88</v>
      </c>
      <c r="W524" s="388"/>
      <c r="X524" s="388"/>
    </row>
    <row r="525" spans="1:24" ht="12.75" x14ac:dyDescent="0.2">
      <c r="A525" s="429">
        <v>504</v>
      </c>
      <c r="B525" s="434" t="s">
        <v>554</v>
      </c>
      <c r="C525" s="430" t="s">
        <v>3740</v>
      </c>
      <c r="D525" s="435" t="s">
        <v>1029</v>
      </c>
      <c r="E525" s="292" t="s">
        <v>1389</v>
      </c>
      <c r="F525" s="434" t="s">
        <v>1217</v>
      </c>
      <c r="G525" s="434" t="s">
        <v>1242</v>
      </c>
      <c r="H525" s="434" t="s">
        <v>1120</v>
      </c>
      <c r="I525" s="436">
        <v>0.5</v>
      </c>
      <c r="J525" s="292" t="s">
        <v>1389</v>
      </c>
      <c r="K525" s="434" t="s">
        <v>3195</v>
      </c>
      <c r="L525" s="434" t="s">
        <v>1389</v>
      </c>
      <c r="M525" s="437">
        <v>16</v>
      </c>
      <c r="N525" s="438">
        <v>4080</v>
      </c>
      <c r="O525" s="439">
        <v>45</v>
      </c>
      <c r="P525" s="440">
        <v>55</v>
      </c>
      <c r="Q525" s="441">
        <v>39</v>
      </c>
      <c r="R525" s="439">
        <v>35</v>
      </c>
      <c r="S525" s="440">
        <v>39</v>
      </c>
      <c r="T525" s="441">
        <v>42</v>
      </c>
      <c r="U525" s="442">
        <f t="shared" si="0"/>
        <v>255</v>
      </c>
      <c r="V525" s="443">
        <f t="shared" si="1"/>
        <v>42.5</v>
      </c>
      <c r="W525" s="388"/>
      <c r="X525" s="388"/>
    </row>
    <row r="526" spans="1:24" ht="12.75" x14ac:dyDescent="0.2">
      <c r="A526" s="429">
        <v>505</v>
      </c>
      <c r="B526" s="434" t="s">
        <v>555</v>
      </c>
      <c r="C526" s="430" t="s">
        <v>3741</v>
      </c>
      <c r="D526" s="435" t="s">
        <v>1029</v>
      </c>
      <c r="E526" s="292" t="s">
        <v>1389</v>
      </c>
      <c r="F526" s="434" t="s">
        <v>1455</v>
      </c>
      <c r="G526" s="434" t="s">
        <v>1242</v>
      </c>
      <c r="H526" s="434" t="s">
        <v>1120</v>
      </c>
      <c r="I526" s="436">
        <v>0.5</v>
      </c>
      <c r="J526" s="292" t="s">
        <v>1389</v>
      </c>
      <c r="K526" s="434" t="s">
        <v>3195</v>
      </c>
      <c r="L526" s="434" t="s">
        <v>1389</v>
      </c>
      <c r="M526" s="437">
        <v>16</v>
      </c>
      <c r="N526" s="438">
        <v>4080</v>
      </c>
      <c r="O526" s="439">
        <v>60</v>
      </c>
      <c r="P526" s="440">
        <v>85</v>
      </c>
      <c r="Q526" s="441">
        <v>69</v>
      </c>
      <c r="R526" s="439">
        <v>60</v>
      </c>
      <c r="S526" s="440">
        <v>69</v>
      </c>
      <c r="T526" s="441">
        <v>77</v>
      </c>
      <c r="U526" s="442">
        <f t="shared" si="0"/>
        <v>420</v>
      </c>
      <c r="V526" s="443">
        <f t="shared" si="1"/>
        <v>70</v>
      </c>
      <c r="W526" s="388"/>
      <c r="X526" s="388"/>
    </row>
    <row r="527" spans="1:24" ht="12.75" x14ac:dyDescent="0.2">
      <c r="A527" s="429">
        <v>506</v>
      </c>
      <c r="B527" s="434" t="s">
        <v>556</v>
      </c>
      <c r="C527" s="430" t="s">
        <v>3742</v>
      </c>
      <c r="D527" s="435" t="s">
        <v>1029</v>
      </c>
      <c r="E527" s="292" t="s">
        <v>1389</v>
      </c>
      <c r="F527" s="434" t="s">
        <v>988</v>
      </c>
      <c r="G527" s="434" t="s">
        <v>1508</v>
      </c>
      <c r="H527" s="434" t="s">
        <v>1217</v>
      </c>
      <c r="I527" s="436">
        <v>0.5</v>
      </c>
      <c r="J527" s="292" t="s">
        <v>1389</v>
      </c>
      <c r="K527" s="434" t="s">
        <v>3195</v>
      </c>
      <c r="L527" s="434" t="s">
        <v>1389</v>
      </c>
      <c r="M527" s="437">
        <v>16</v>
      </c>
      <c r="N527" s="438">
        <v>4080</v>
      </c>
      <c r="O527" s="439">
        <v>45</v>
      </c>
      <c r="P527" s="440">
        <v>60</v>
      </c>
      <c r="Q527" s="441">
        <v>45</v>
      </c>
      <c r="R527" s="439">
        <v>25</v>
      </c>
      <c r="S527" s="440">
        <v>45</v>
      </c>
      <c r="T527" s="441">
        <v>55</v>
      </c>
      <c r="U527" s="442">
        <f t="shared" si="0"/>
        <v>275</v>
      </c>
      <c r="V527" s="443">
        <f t="shared" si="1"/>
        <v>45.833333333333336</v>
      </c>
      <c r="W527" s="388"/>
      <c r="X527" s="388"/>
    </row>
    <row r="528" spans="1:24" ht="12.75" x14ac:dyDescent="0.2">
      <c r="A528" s="429">
        <v>507</v>
      </c>
      <c r="B528" s="434" t="s">
        <v>557</v>
      </c>
      <c r="C528" s="430" t="s">
        <v>3743</v>
      </c>
      <c r="D528" s="435" t="s">
        <v>1029</v>
      </c>
      <c r="E528" s="292" t="s">
        <v>1389</v>
      </c>
      <c r="F528" s="434" t="s">
        <v>1271</v>
      </c>
      <c r="G528" s="434" t="s">
        <v>1113</v>
      </c>
      <c r="H528" s="434" t="s">
        <v>1201</v>
      </c>
      <c r="I528" s="436">
        <v>0.5</v>
      </c>
      <c r="J528" s="292" t="s">
        <v>1389</v>
      </c>
      <c r="K528" s="434" t="s">
        <v>3195</v>
      </c>
      <c r="L528" s="434" t="s">
        <v>1389</v>
      </c>
      <c r="M528" s="437">
        <v>16</v>
      </c>
      <c r="N528" s="438">
        <v>4080</v>
      </c>
      <c r="O528" s="439">
        <v>65</v>
      </c>
      <c r="P528" s="440">
        <v>80</v>
      </c>
      <c r="Q528" s="441">
        <v>65</v>
      </c>
      <c r="R528" s="439">
        <v>35</v>
      </c>
      <c r="S528" s="440">
        <v>65</v>
      </c>
      <c r="T528" s="441">
        <v>60</v>
      </c>
      <c r="U528" s="442">
        <f t="shared" si="0"/>
        <v>370</v>
      </c>
      <c r="V528" s="443">
        <f t="shared" si="1"/>
        <v>61.666666666666664</v>
      </c>
      <c r="W528" s="388"/>
      <c r="X528" s="388"/>
    </row>
    <row r="529" spans="1:24" ht="12.75" x14ac:dyDescent="0.2">
      <c r="A529" s="429">
        <v>508</v>
      </c>
      <c r="B529" s="434" t="s">
        <v>558</v>
      </c>
      <c r="C529" s="430" t="s">
        <v>3744</v>
      </c>
      <c r="D529" s="435" t="s">
        <v>1029</v>
      </c>
      <c r="E529" s="292" t="s">
        <v>1389</v>
      </c>
      <c r="F529" s="434" t="s">
        <v>1271</v>
      </c>
      <c r="G529" s="434" t="s">
        <v>1113</v>
      </c>
      <c r="H529" s="434" t="s">
        <v>1201</v>
      </c>
      <c r="I529" s="436">
        <v>0.5</v>
      </c>
      <c r="J529" s="292" t="s">
        <v>1389</v>
      </c>
      <c r="K529" s="434" t="s">
        <v>3195</v>
      </c>
      <c r="L529" s="434" t="s">
        <v>1389</v>
      </c>
      <c r="M529" s="437">
        <v>16</v>
      </c>
      <c r="N529" s="438">
        <v>4080</v>
      </c>
      <c r="O529" s="439">
        <v>85</v>
      </c>
      <c r="P529" s="440">
        <v>110</v>
      </c>
      <c r="Q529" s="441">
        <v>90</v>
      </c>
      <c r="R529" s="439">
        <v>45</v>
      </c>
      <c r="S529" s="440">
        <v>90</v>
      </c>
      <c r="T529" s="441">
        <v>80</v>
      </c>
      <c r="U529" s="442">
        <f t="shared" si="0"/>
        <v>500</v>
      </c>
      <c r="V529" s="443">
        <f t="shared" si="1"/>
        <v>83.333333333333329</v>
      </c>
      <c r="W529" s="388"/>
      <c r="X529" s="388"/>
    </row>
    <row r="530" spans="1:24" ht="12.75" x14ac:dyDescent="0.2">
      <c r="A530" s="429">
        <v>509</v>
      </c>
      <c r="B530" s="434" t="s">
        <v>559</v>
      </c>
      <c r="C530" s="430" t="s">
        <v>3745</v>
      </c>
      <c r="D530" s="435" t="s">
        <v>1018</v>
      </c>
      <c r="E530" s="292" t="s">
        <v>1389</v>
      </c>
      <c r="F530" s="434" t="s">
        <v>995</v>
      </c>
      <c r="G530" s="434" t="s">
        <v>1198</v>
      </c>
      <c r="H530" s="434" t="s">
        <v>1170</v>
      </c>
      <c r="I530" s="436">
        <v>0.5</v>
      </c>
      <c r="J530" s="292" t="s">
        <v>1389</v>
      </c>
      <c r="K530" s="434" t="s">
        <v>3195</v>
      </c>
      <c r="L530" s="434" t="s">
        <v>1389</v>
      </c>
      <c r="M530" s="437">
        <v>21</v>
      </c>
      <c r="N530" s="438">
        <v>5355</v>
      </c>
      <c r="O530" s="439">
        <v>41</v>
      </c>
      <c r="P530" s="440">
        <v>50</v>
      </c>
      <c r="Q530" s="441">
        <v>37</v>
      </c>
      <c r="R530" s="439">
        <v>50</v>
      </c>
      <c r="S530" s="440">
        <v>37</v>
      </c>
      <c r="T530" s="441">
        <v>66</v>
      </c>
      <c r="U530" s="442">
        <f t="shared" si="0"/>
        <v>281</v>
      </c>
      <c r="V530" s="443">
        <f t="shared" si="1"/>
        <v>46.833333333333336</v>
      </c>
      <c r="W530" s="388"/>
      <c r="X530" s="388"/>
    </row>
    <row r="531" spans="1:24" ht="12.75" x14ac:dyDescent="0.2">
      <c r="A531" s="429">
        <v>510</v>
      </c>
      <c r="B531" s="434" t="s">
        <v>560</v>
      </c>
      <c r="C531" s="430" t="s">
        <v>3746</v>
      </c>
      <c r="D531" s="435" t="s">
        <v>1018</v>
      </c>
      <c r="E531" s="292" t="s">
        <v>1389</v>
      </c>
      <c r="F531" s="434" t="s">
        <v>995</v>
      </c>
      <c r="G531" s="434" t="s">
        <v>1198</v>
      </c>
      <c r="H531" s="434" t="s">
        <v>1170</v>
      </c>
      <c r="I531" s="436">
        <v>0.5</v>
      </c>
      <c r="J531" s="292" t="s">
        <v>1389</v>
      </c>
      <c r="K531" s="434" t="s">
        <v>3195</v>
      </c>
      <c r="L531" s="434" t="s">
        <v>1389</v>
      </c>
      <c r="M531" s="437">
        <v>21</v>
      </c>
      <c r="N531" s="438">
        <v>5355</v>
      </c>
      <c r="O531" s="439">
        <v>64</v>
      </c>
      <c r="P531" s="440">
        <v>88</v>
      </c>
      <c r="Q531" s="441">
        <v>50</v>
      </c>
      <c r="R531" s="439">
        <v>88</v>
      </c>
      <c r="S531" s="440">
        <v>50</v>
      </c>
      <c r="T531" s="441">
        <v>106</v>
      </c>
      <c r="U531" s="442">
        <f t="shared" si="0"/>
        <v>446</v>
      </c>
      <c r="V531" s="443">
        <f t="shared" si="1"/>
        <v>74.333333333333329</v>
      </c>
      <c r="W531" s="388"/>
      <c r="X531" s="388"/>
    </row>
    <row r="532" spans="1:24" ht="12.75" x14ac:dyDescent="0.2">
      <c r="A532" s="429">
        <v>511</v>
      </c>
      <c r="B532" s="434" t="s">
        <v>561</v>
      </c>
      <c r="C532" s="430" t="s">
        <v>3747</v>
      </c>
      <c r="D532" s="435" t="s">
        <v>1026</v>
      </c>
      <c r="E532" s="292" t="s">
        <v>1389</v>
      </c>
      <c r="F532" s="434" t="s">
        <v>1243</v>
      </c>
      <c r="G532" s="292" t="s">
        <v>1389</v>
      </c>
      <c r="H532" s="434" t="s">
        <v>1224</v>
      </c>
      <c r="I532" s="292" t="s">
        <v>1389</v>
      </c>
      <c r="J532" s="436">
        <v>0.125</v>
      </c>
      <c r="K532" s="434" t="s">
        <v>3195</v>
      </c>
      <c r="L532" s="434" t="s">
        <v>1389</v>
      </c>
      <c r="M532" s="437">
        <v>21</v>
      </c>
      <c r="N532" s="438">
        <v>5355</v>
      </c>
      <c r="O532" s="439">
        <v>50</v>
      </c>
      <c r="P532" s="440">
        <v>53</v>
      </c>
      <c r="Q532" s="441">
        <v>48</v>
      </c>
      <c r="R532" s="439">
        <v>53</v>
      </c>
      <c r="S532" s="440">
        <v>48</v>
      </c>
      <c r="T532" s="441">
        <v>64</v>
      </c>
      <c r="U532" s="442">
        <f t="shared" si="0"/>
        <v>316</v>
      </c>
      <c r="V532" s="443">
        <f t="shared" si="1"/>
        <v>52.666666666666664</v>
      </c>
      <c r="W532" s="388"/>
      <c r="X532" s="388"/>
    </row>
    <row r="533" spans="1:24" ht="12.75" x14ac:dyDescent="0.2">
      <c r="A533" s="429">
        <v>512</v>
      </c>
      <c r="B533" s="434" t="s">
        <v>562</v>
      </c>
      <c r="C533" s="430" t="s">
        <v>3748</v>
      </c>
      <c r="D533" s="435" t="s">
        <v>1026</v>
      </c>
      <c r="E533" s="292" t="s">
        <v>1389</v>
      </c>
      <c r="F533" s="434" t="s">
        <v>1243</v>
      </c>
      <c r="G533" s="292" t="s">
        <v>1389</v>
      </c>
      <c r="H533" s="434" t="s">
        <v>1224</v>
      </c>
      <c r="I533" s="292" t="s">
        <v>1389</v>
      </c>
      <c r="J533" s="436">
        <v>0.125</v>
      </c>
      <c r="K533" s="434" t="s">
        <v>3195</v>
      </c>
      <c r="L533" s="434" t="s">
        <v>1389</v>
      </c>
      <c r="M533" s="437">
        <v>21</v>
      </c>
      <c r="N533" s="438">
        <v>5355</v>
      </c>
      <c r="O533" s="439">
        <v>75</v>
      </c>
      <c r="P533" s="440">
        <v>98</v>
      </c>
      <c r="Q533" s="441">
        <v>63</v>
      </c>
      <c r="R533" s="439">
        <v>98</v>
      </c>
      <c r="S533" s="440">
        <v>63</v>
      </c>
      <c r="T533" s="441">
        <v>101</v>
      </c>
      <c r="U533" s="442">
        <f t="shared" si="0"/>
        <v>498</v>
      </c>
      <c r="V533" s="443">
        <f t="shared" si="1"/>
        <v>83</v>
      </c>
      <c r="W533" s="388"/>
      <c r="X533" s="388"/>
    </row>
    <row r="534" spans="1:24" ht="12.75" x14ac:dyDescent="0.2">
      <c r="A534" s="429">
        <v>513</v>
      </c>
      <c r="B534" s="434" t="s">
        <v>563</v>
      </c>
      <c r="C534" s="430" t="s">
        <v>3749</v>
      </c>
      <c r="D534" s="435" t="s">
        <v>1023</v>
      </c>
      <c r="E534" s="292" t="s">
        <v>1389</v>
      </c>
      <c r="F534" s="434" t="s">
        <v>1243</v>
      </c>
      <c r="G534" s="292" t="s">
        <v>1389</v>
      </c>
      <c r="H534" s="434" t="s">
        <v>867</v>
      </c>
      <c r="I534" s="292" t="s">
        <v>1389</v>
      </c>
      <c r="J534" s="436">
        <v>0.125</v>
      </c>
      <c r="K534" s="434" t="s">
        <v>3195</v>
      </c>
      <c r="L534" s="434" t="s">
        <v>1389</v>
      </c>
      <c r="M534" s="437">
        <v>21</v>
      </c>
      <c r="N534" s="438">
        <v>5355</v>
      </c>
      <c r="O534" s="439">
        <v>50</v>
      </c>
      <c r="P534" s="440">
        <v>53</v>
      </c>
      <c r="Q534" s="441">
        <v>48</v>
      </c>
      <c r="R534" s="439">
        <v>53</v>
      </c>
      <c r="S534" s="440">
        <v>48</v>
      </c>
      <c r="T534" s="441">
        <v>64</v>
      </c>
      <c r="U534" s="442">
        <f t="shared" si="0"/>
        <v>316</v>
      </c>
      <c r="V534" s="443">
        <f t="shared" si="1"/>
        <v>52.666666666666664</v>
      </c>
      <c r="W534" s="388"/>
      <c r="X534" s="388"/>
    </row>
    <row r="535" spans="1:24" ht="12.75" x14ac:dyDescent="0.2">
      <c r="A535" s="429">
        <v>514</v>
      </c>
      <c r="B535" s="434" t="s">
        <v>564</v>
      </c>
      <c r="C535" s="430" t="s">
        <v>3750</v>
      </c>
      <c r="D535" s="435" t="s">
        <v>1023</v>
      </c>
      <c r="E535" s="292" t="s">
        <v>1389</v>
      </c>
      <c r="F535" s="434" t="s">
        <v>1243</v>
      </c>
      <c r="G535" s="292" t="s">
        <v>1389</v>
      </c>
      <c r="H535" s="434" t="s">
        <v>867</v>
      </c>
      <c r="I535" s="292" t="s">
        <v>1389</v>
      </c>
      <c r="J535" s="436">
        <v>0.125</v>
      </c>
      <c r="K535" s="434" t="s">
        <v>3195</v>
      </c>
      <c r="L535" s="434" t="s">
        <v>1389</v>
      </c>
      <c r="M535" s="437">
        <v>21</v>
      </c>
      <c r="N535" s="438">
        <v>5355</v>
      </c>
      <c r="O535" s="439">
        <v>75</v>
      </c>
      <c r="P535" s="440">
        <v>98</v>
      </c>
      <c r="Q535" s="441">
        <v>63</v>
      </c>
      <c r="R535" s="439">
        <v>98</v>
      </c>
      <c r="S535" s="440">
        <v>63</v>
      </c>
      <c r="T535" s="441">
        <v>101</v>
      </c>
      <c r="U535" s="442">
        <f t="shared" si="0"/>
        <v>498</v>
      </c>
      <c r="V535" s="443">
        <f t="shared" si="1"/>
        <v>83</v>
      </c>
      <c r="W535" s="388"/>
      <c r="X535" s="388"/>
    </row>
    <row r="536" spans="1:24" ht="12.75" x14ac:dyDescent="0.2">
      <c r="A536" s="429">
        <v>515</v>
      </c>
      <c r="B536" s="434" t="s">
        <v>565</v>
      </c>
      <c r="C536" s="430" t="s">
        <v>3751</v>
      </c>
      <c r="D536" s="435" t="s">
        <v>1033</v>
      </c>
      <c r="E536" s="292" t="s">
        <v>1389</v>
      </c>
      <c r="F536" s="434" t="s">
        <v>1243</v>
      </c>
      <c r="G536" s="292" t="s">
        <v>1389</v>
      </c>
      <c r="H536" s="434" t="s">
        <v>893</v>
      </c>
      <c r="I536" s="292" t="s">
        <v>1389</v>
      </c>
      <c r="J536" s="436">
        <v>0.125</v>
      </c>
      <c r="K536" s="434" t="s">
        <v>3195</v>
      </c>
      <c r="L536" s="434" t="s">
        <v>1389</v>
      </c>
      <c r="M536" s="437">
        <v>21</v>
      </c>
      <c r="N536" s="438">
        <v>5355</v>
      </c>
      <c r="O536" s="439">
        <v>50</v>
      </c>
      <c r="P536" s="440">
        <v>53</v>
      </c>
      <c r="Q536" s="441">
        <v>48</v>
      </c>
      <c r="R536" s="439">
        <v>53</v>
      </c>
      <c r="S536" s="440">
        <v>48</v>
      </c>
      <c r="T536" s="441">
        <v>64</v>
      </c>
      <c r="U536" s="442">
        <f t="shared" si="0"/>
        <v>316</v>
      </c>
      <c r="V536" s="443">
        <f t="shared" si="1"/>
        <v>52.666666666666664</v>
      </c>
      <c r="W536" s="388"/>
      <c r="X536" s="388"/>
    </row>
    <row r="537" spans="1:24" ht="12.75" x14ac:dyDescent="0.2">
      <c r="A537" s="429">
        <v>516</v>
      </c>
      <c r="B537" s="434" t="s">
        <v>566</v>
      </c>
      <c r="C537" s="430" t="s">
        <v>3752</v>
      </c>
      <c r="D537" s="435" t="s">
        <v>1033</v>
      </c>
      <c r="E537" s="292" t="s">
        <v>1389</v>
      </c>
      <c r="F537" s="434" t="s">
        <v>1243</v>
      </c>
      <c r="G537" s="292" t="s">
        <v>1389</v>
      </c>
      <c r="H537" s="434" t="s">
        <v>893</v>
      </c>
      <c r="I537" s="292" t="s">
        <v>1389</v>
      </c>
      <c r="J537" s="436">
        <v>0.125</v>
      </c>
      <c r="K537" s="434" t="s">
        <v>3195</v>
      </c>
      <c r="L537" s="434" t="s">
        <v>1389</v>
      </c>
      <c r="M537" s="437">
        <v>21</v>
      </c>
      <c r="N537" s="438">
        <v>5355</v>
      </c>
      <c r="O537" s="439">
        <v>75</v>
      </c>
      <c r="P537" s="440">
        <v>98</v>
      </c>
      <c r="Q537" s="441">
        <v>63</v>
      </c>
      <c r="R537" s="439">
        <v>98</v>
      </c>
      <c r="S537" s="440">
        <v>63</v>
      </c>
      <c r="T537" s="441">
        <v>101</v>
      </c>
      <c r="U537" s="442">
        <f t="shared" si="0"/>
        <v>498</v>
      </c>
      <c r="V537" s="443">
        <f t="shared" si="1"/>
        <v>83</v>
      </c>
      <c r="W537" s="388"/>
      <c r="X537" s="388"/>
    </row>
    <row r="538" spans="1:24" ht="12.75" x14ac:dyDescent="0.2">
      <c r="A538" s="429">
        <v>517</v>
      </c>
      <c r="B538" s="434" t="s">
        <v>567</v>
      </c>
      <c r="C538" s="430" t="s">
        <v>3753</v>
      </c>
      <c r="D538" s="435" t="s">
        <v>933</v>
      </c>
      <c r="E538" s="292" t="s">
        <v>1389</v>
      </c>
      <c r="F538" s="434" t="s">
        <v>1433</v>
      </c>
      <c r="G538" s="434" t="s">
        <v>945</v>
      </c>
      <c r="H538" s="434" t="s">
        <v>1143</v>
      </c>
      <c r="I538" s="436">
        <v>0.5</v>
      </c>
      <c r="J538" s="292" t="s">
        <v>1389</v>
      </c>
      <c r="K538" s="434" t="s">
        <v>3195</v>
      </c>
      <c r="L538" s="434" t="s">
        <v>1389</v>
      </c>
      <c r="M538" s="437">
        <v>11</v>
      </c>
      <c r="N538" s="438">
        <v>2805</v>
      </c>
      <c r="O538" s="439">
        <v>76</v>
      </c>
      <c r="P538" s="440">
        <v>25</v>
      </c>
      <c r="Q538" s="441">
        <v>45</v>
      </c>
      <c r="R538" s="439">
        <v>67</v>
      </c>
      <c r="S538" s="440">
        <v>55</v>
      </c>
      <c r="T538" s="441">
        <v>24</v>
      </c>
      <c r="U538" s="442">
        <f t="shared" si="0"/>
        <v>292</v>
      </c>
      <c r="V538" s="443">
        <f t="shared" si="1"/>
        <v>48.666666666666664</v>
      </c>
      <c r="W538" s="388"/>
      <c r="X538" s="388"/>
    </row>
    <row r="539" spans="1:24" ht="12.75" x14ac:dyDescent="0.2">
      <c r="A539" s="429">
        <v>518</v>
      </c>
      <c r="B539" s="434" t="s">
        <v>568</v>
      </c>
      <c r="C539" s="430" t="s">
        <v>3754</v>
      </c>
      <c r="D539" s="435" t="s">
        <v>933</v>
      </c>
      <c r="E539" s="292" t="s">
        <v>1389</v>
      </c>
      <c r="F539" s="434" t="s">
        <v>1433</v>
      </c>
      <c r="G539" s="434" t="s">
        <v>945</v>
      </c>
      <c r="H539" s="434" t="s">
        <v>1143</v>
      </c>
      <c r="I539" s="436">
        <v>0.5</v>
      </c>
      <c r="J539" s="292" t="s">
        <v>1389</v>
      </c>
      <c r="K539" s="434" t="s">
        <v>3195</v>
      </c>
      <c r="L539" s="434" t="s">
        <v>1389</v>
      </c>
      <c r="M539" s="437">
        <v>11</v>
      </c>
      <c r="N539" s="438">
        <v>2805</v>
      </c>
      <c r="O539" s="439">
        <v>116</v>
      </c>
      <c r="P539" s="440">
        <v>55</v>
      </c>
      <c r="Q539" s="441">
        <v>85</v>
      </c>
      <c r="R539" s="439">
        <v>107</v>
      </c>
      <c r="S539" s="440">
        <v>95</v>
      </c>
      <c r="T539" s="441">
        <v>29</v>
      </c>
      <c r="U539" s="442">
        <f t="shared" si="0"/>
        <v>487</v>
      </c>
      <c r="V539" s="443">
        <f t="shared" si="1"/>
        <v>81.166666666666671</v>
      </c>
      <c r="W539" s="388"/>
      <c r="X539" s="388"/>
    </row>
    <row r="540" spans="1:24" ht="12.75" x14ac:dyDescent="0.2">
      <c r="A540" s="429">
        <v>519</v>
      </c>
      <c r="B540" s="434" t="s">
        <v>569</v>
      </c>
      <c r="C540" s="430" t="s">
        <v>3755</v>
      </c>
      <c r="D540" s="435" t="s">
        <v>1029</v>
      </c>
      <c r="E540" s="435" t="s">
        <v>1024</v>
      </c>
      <c r="F540" s="434" t="s">
        <v>1206</v>
      </c>
      <c r="G540" s="434" t="s">
        <v>1194</v>
      </c>
      <c r="H540" s="434" t="s">
        <v>1165</v>
      </c>
      <c r="I540" s="436">
        <v>0.5</v>
      </c>
      <c r="J540" s="292" t="s">
        <v>1389</v>
      </c>
      <c r="K540" s="434" t="s">
        <v>1024</v>
      </c>
      <c r="L540" s="434" t="s">
        <v>1389</v>
      </c>
      <c r="M540" s="437">
        <v>16</v>
      </c>
      <c r="N540" s="438">
        <v>4080</v>
      </c>
      <c r="O540" s="439">
        <v>50</v>
      </c>
      <c r="P540" s="440">
        <v>55</v>
      </c>
      <c r="Q540" s="441">
        <v>50</v>
      </c>
      <c r="R540" s="439">
        <v>36</v>
      </c>
      <c r="S540" s="440">
        <v>30</v>
      </c>
      <c r="T540" s="441">
        <v>43</v>
      </c>
      <c r="U540" s="442">
        <f t="shared" si="0"/>
        <v>264</v>
      </c>
      <c r="V540" s="443">
        <f t="shared" si="1"/>
        <v>44</v>
      </c>
      <c r="W540" s="388"/>
      <c r="X540" s="388"/>
    </row>
    <row r="541" spans="1:24" ht="12.75" x14ac:dyDescent="0.2">
      <c r="A541" s="429">
        <v>520</v>
      </c>
      <c r="B541" s="434" t="s">
        <v>570</v>
      </c>
      <c r="C541" s="430" t="s">
        <v>3756</v>
      </c>
      <c r="D541" s="435" t="s">
        <v>1029</v>
      </c>
      <c r="E541" s="435" t="s">
        <v>1024</v>
      </c>
      <c r="F541" s="434" t="s">
        <v>1206</v>
      </c>
      <c r="G541" s="434" t="s">
        <v>1194</v>
      </c>
      <c r="H541" s="434" t="s">
        <v>1165</v>
      </c>
      <c r="I541" s="436">
        <v>0.5</v>
      </c>
      <c r="J541" s="292" t="s">
        <v>1389</v>
      </c>
      <c r="K541" s="434" t="s">
        <v>1024</v>
      </c>
      <c r="L541" s="434" t="s">
        <v>1389</v>
      </c>
      <c r="M541" s="437">
        <v>16</v>
      </c>
      <c r="N541" s="438">
        <v>4080</v>
      </c>
      <c r="O541" s="439">
        <v>62</v>
      </c>
      <c r="P541" s="440">
        <v>77</v>
      </c>
      <c r="Q541" s="441">
        <v>62</v>
      </c>
      <c r="R541" s="439">
        <v>50</v>
      </c>
      <c r="S541" s="440">
        <v>42</v>
      </c>
      <c r="T541" s="441">
        <v>65</v>
      </c>
      <c r="U541" s="442">
        <f t="shared" si="0"/>
        <v>358</v>
      </c>
      <c r="V541" s="443">
        <f t="shared" si="1"/>
        <v>59.666666666666664</v>
      </c>
      <c r="W541" s="388"/>
      <c r="X541" s="388"/>
    </row>
    <row r="542" spans="1:24" ht="12.75" x14ac:dyDescent="0.2">
      <c r="A542" s="429">
        <v>521</v>
      </c>
      <c r="B542" s="434" t="s">
        <v>571</v>
      </c>
      <c r="C542" s="430" t="s">
        <v>3757</v>
      </c>
      <c r="D542" s="435" t="s">
        <v>1029</v>
      </c>
      <c r="E542" s="435" t="s">
        <v>1024</v>
      </c>
      <c r="F542" s="434" t="s">
        <v>1206</v>
      </c>
      <c r="G542" s="434" t="s">
        <v>1194</v>
      </c>
      <c r="H542" s="434" t="s">
        <v>1165</v>
      </c>
      <c r="I542" s="436">
        <v>0.5</v>
      </c>
      <c r="J542" s="292" t="s">
        <v>1389</v>
      </c>
      <c r="K542" s="434" t="s">
        <v>1024</v>
      </c>
      <c r="L542" s="434" t="s">
        <v>1389</v>
      </c>
      <c r="M542" s="437">
        <v>16</v>
      </c>
      <c r="N542" s="438">
        <v>4080</v>
      </c>
      <c r="O542" s="439">
        <v>80</v>
      </c>
      <c r="P542" s="440">
        <v>115</v>
      </c>
      <c r="Q542" s="441">
        <v>80</v>
      </c>
      <c r="R542" s="439">
        <v>65</v>
      </c>
      <c r="S542" s="440">
        <v>55</v>
      </c>
      <c r="T542" s="441">
        <v>93</v>
      </c>
      <c r="U542" s="442">
        <f t="shared" si="0"/>
        <v>488</v>
      </c>
      <c r="V542" s="443">
        <f t="shared" si="1"/>
        <v>81.333333333333329</v>
      </c>
      <c r="W542" s="388"/>
      <c r="X542" s="388"/>
    </row>
    <row r="543" spans="1:24" ht="12.75" x14ac:dyDescent="0.2">
      <c r="A543" s="429">
        <v>522</v>
      </c>
      <c r="B543" s="434" t="s">
        <v>572</v>
      </c>
      <c r="C543" s="430" t="s">
        <v>3758</v>
      </c>
      <c r="D543" s="435" t="s">
        <v>1020</v>
      </c>
      <c r="E543" s="292" t="s">
        <v>1389</v>
      </c>
      <c r="F543" s="434" t="s">
        <v>958</v>
      </c>
      <c r="G543" s="434" t="s">
        <v>1189</v>
      </c>
      <c r="H543" s="434" t="s">
        <v>1190</v>
      </c>
      <c r="I543" s="436">
        <v>0.5</v>
      </c>
      <c r="J543" s="292" t="s">
        <v>1389</v>
      </c>
      <c r="K543" s="434" t="s">
        <v>3195</v>
      </c>
      <c r="L543" s="434" t="s">
        <v>1389</v>
      </c>
      <c r="M543" s="437">
        <v>21</v>
      </c>
      <c r="N543" s="438">
        <v>5355</v>
      </c>
      <c r="O543" s="439">
        <v>45</v>
      </c>
      <c r="P543" s="440">
        <v>60</v>
      </c>
      <c r="Q543" s="441">
        <v>32</v>
      </c>
      <c r="R543" s="439">
        <v>50</v>
      </c>
      <c r="S543" s="440">
        <v>32</v>
      </c>
      <c r="T543" s="441">
        <v>76</v>
      </c>
      <c r="U543" s="442">
        <f t="shared" si="0"/>
        <v>295</v>
      </c>
      <c r="V543" s="443">
        <f t="shared" si="1"/>
        <v>49.166666666666664</v>
      </c>
      <c r="W543" s="388"/>
      <c r="X543" s="388"/>
    </row>
    <row r="544" spans="1:24" ht="12.75" x14ac:dyDescent="0.2">
      <c r="A544" s="429">
        <v>523</v>
      </c>
      <c r="B544" s="434" t="s">
        <v>573</v>
      </c>
      <c r="C544" s="430" t="s">
        <v>3759</v>
      </c>
      <c r="D544" s="435" t="s">
        <v>1020</v>
      </c>
      <c r="E544" s="292" t="s">
        <v>1389</v>
      </c>
      <c r="F544" s="434" t="s">
        <v>958</v>
      </c>
      <c r="G544" s="434" t="s">
        <v>1189</v>
      </c>
      <c r="H544" s="434" t="s">
        <v>1190</v>
      </c>
      <c r="I544" s="436">
        <v>0.5</v>
      </c>
      <c r="J544" s="292" t="s">
        <v>1389</v>
      </c>
      <c r="K544" s="434" t="s">
        <v>3195</v>
      </c>
      <c r="L544" s="434" t="s">
        <v>1389</v>
      </c>
      <c r="M544" s="437">
        <v>21</v>
      </c>
      <c r="N544" s="438">
        <v>5355</v>
      </c>
      <c r="O544" s="439">
        <v>75</v>
      </c>
      <c r="P544" s="440">
        <v>100</v>
      </c>
      <c r="Q544" s="441">
        <v>63</v>
      </c>
      <c r="R544" s="439">
        <v>80</v>
      </c>
      <c r="S544" s="440">
        <v>63</v>
      </c>
      <c r="T544" s="441">
        <v>116</v>
      </c>
      <c r="U544" s="442">
        <f t="shared" si="0"/>
        <v>497</v>
      </c>
      <c r="V544" s="443">
        <f t="shared" si="1"/>
        <v>82.833333333333329</v>
      </c>
      <c r="W544" s="388"/>
      <c r="X544" s="388"/>
    </row>
    <row r="545" spans="1:24" ht="12.75" x14ac:dyDescent="0.2">
      <c r="A545" s="429">
        <v>524</v>
      </c>
      <c r="B545" s="434" t="s">
        <v>574</v>
      </c>
      <c r="C545" s="430" t="s">
        <v>3760</v>
      </c>
      <c r="D545" s="435" t="s">
        <v>1031</v>
      </c>
      <c r="E545" s="292" t="s">
        <v>1389</v>
      </c>
      <c r="F545" s="434" t="s">
        <v>1233</v>
      </c>
      <c r="G545" s="292" t="s">
        <v>1389</v>
      </c>
      <c r="H545" s="434" t="s">
        <v>1225</v>
      </c>
      <c r="I545" s="436">
        <v>0.5</v>
      </c>
      <c r="J545" s="292" t="s">
        <v>1389</v>
      </c>
      <c r="K545" s="434" t="s">
        <v>3273</v>
      </c>
      <c r="L545" s="434" t="s">
        <v>1389</v>
      </c>
      <c r="M545" s="437">
        <v>16</v>
      </c>
      <c r="N545" s="438">
        <v>4080</v>
      </c>
      <c r="O545" s="439">
        <v>55</v>
      </c>
      <c r="P545" s="440">
        <v>75</v>
      </c>
      <c r="Q545" s="441">
        <v>85</v>
      </c>
      <c r="R545" s="439">
        <v>25</v>
      </c>
      <c r="S545" s="440">
        <v>25</v>
      </c>
      <c r="T545" s="441">
        <v>15</v>
      </c>
      <c r="U545" s="442">
        <f t="shared" si="0"/>
        <v>280</v>
      </c>
      <c r="V545" s="443">
        <f t="shared" si="1"/>
        <v>46.666666666666664</v>
      </c>
      <c r="W545" s="388"/>
      <c r="X545" s="388"/>
    </row>
    <row r="546" spans="1:24" ht="12.75" x14ac:dyDescent="0.2">
      <c r="A546" s="429">
        <v>525</v>
      </c>
      <c r="B546" s="434" t="s">
        <v>575</v>
      </c>
      <c r="C546" s="430" t="s">
        <v>3761</v>
      </c>
      <c r="D546" s="435" t="s">
        <v>1031</v>
      </c>
      <c r="E546" s="292" t="s">
        <v>1389</v>
      </c>
      <c r="F546" s="434" t="s">
        <v>1233</v>
      </c>
      <c r="G546" s="292" t="s">
        <v>1389</v>
      </c>
      <c r="H546" s="434" t="s">
        <v>1225</v>
      </c>
      <c r="I546" s="436">
        <v>0.5</v>
      </c>
      <c r="J546" s="292" t="s">
        <v>1389</v>
      </c>
      <c r="K546" s="434" t="s">
        <v>3273</v>
      </c>
      <c r="L546" s="434" t="s">
        <v>1389</v>
      </c>
      <c r="M546" s="437">
        <v>16</v>
      </c>
      <c r="N546" s="438">
        <v>4080</v>
      </c>
      <c r="O546" s="439">
        <v>70</v>
      </c>
      <c r="P546" s="440">
        <v>105</v>
      </c>
      <c r="Q546" s="441">
        <v>105</v>
      </c>
      <c r="R546" s="439">
        <v>50</v>
      </c>
      <c r="S546" s="440">
        <v>40</v>
      </c>
      <c r="T546" s="441">
        <v>20</v>
      </c>
      <c r="U546" s="442">
        <f t="shared" si="0"/>
        <v>390</v>
      </c>
      <c r="V546" s="443">
        <f t="shared" si="1"/>
        <v>65</v>
      </c>
      <c r="W546" s="388"/>
      <c r="X546" s="388"/>
    </row>
    <row r="547" spans="1:24" ht="12.75" x14ac:dyDescent="0.2">
      <c r="A547" s="429">
        <v>526</v>
      </c>
      <c r="B547" s="434" t="s">
        <v>576</v>
      </c>
      <c r="C547" s="430" t="s">
        <v>3762</v>
      </c>
      <c r="D547" s="435" t="s">
        <v>1031</v>
      </c>
      <c r="E547" s="292" t="s">
        <v>1389</v>
      </c>
      <c r="F547" s="434" t="s">
        <v>1233</v>
      </c>
      <c r="G547" s="292" t="s">
        <v>1389</v>
      </c>
      <c r="H547" s="434" t="s">
        <v>1225</v>
      </c>
      <c r="I547" s="436">
        <v>0.5</v>
      </c>
      <c r="J547" s="292" t="s">
        <v>1389</v>
      </c>
      <c r="K547" s="434" t="s">
        <v>3273</v>
      </c>
      <c r="L547" s="434" t="s">
        <v>1389</v>
      </c>
      <c r="M547" s="437">
        <v>16</v>
      </c>
      <c r="N547" s="438">
        <v>4080</v>
      </c>
      <c r="O547" s="439">
        <v>85</v>
      </c>
      <c r="P547" s="440">
        <v>135</v>
      </c>
      <c r="Q547" s="441">
        <v>130</v>
      </c>
      <c r="R547" s="439">
        <v>60</v>
      </c>
      <c r="S547" s="440">
        <v>80</v>
      </c>
      <c r="T547" s="441">
        <v>25</v>
      </c>
      <c r="U547" s="442">
        <f t="shared" si="0"/>
        <v>515</v>
      </c>
      <c r="V547" s="443">
        <f t="shared" si="1"/>
        <v>85.833333333333329</v>
      </c>
      <c r="W547" s="388"/>
      <c r="X547" s="388"/>
    </row>
    <row r="548" spans="1:24" ht="12.75" x14ac:dyDescent="0.2">
      <c r="A548" s="429">
        <v>527</v>
      </c>
      <c r="B548" s="434" t="s">
        <v>577</v>
      </c>
      <c r="C548" s="430" t="s">
        <v>3763</v>
      </c>
      <c r="D548" s="435" t="s">
        <v>933</v>
      </c>
      <c r="E548" s="435" t="s">
        <v>1024</v>
      </c>
      <c r="F548" s="434" t="s">
        <v>1226</v>
      </c>
      <c r="G548" s="434" t="s">
        <v>1239</v>
      </c>
      <c r="H548" s="434" t="s">
        <v>1209</v>
      </c>
      <c r="I548" s="436">
        <v>0.5</v>
      </c>
      <c r="J548" s="292" t="s">
        <v>1389</v>
      </c>
      <c r="K548" s="434" t="s">
        <v>3195</v>
      </c>
      <c r="L548" s="434" t="s">
        <v>1024</v>
      </c>
      <c r="M548" s="437">
        <v>16</v>
      </c>
      <c r="N548" s="438">
        <v>4080</v>
      </c>
      <c r="O548" s="448">
        <v>65</v>
      </c>
      <c r="P548" s="440">
        <v>45</v>
      </c>
      <c r="Q548" s="441">
        <v>43</v>
      </c>
      <c r="R548" s="439">
        <v>55</v>
      </c>
      <c r="S548" s="440">
        <v>43</v>
      </c>
      <c r="T548" s="441">
        <v>72</v>
      </c>
      <c r="U548" s="442">
        <f t="shared" si="0"/>
        <v>323</v>
      </c>
      <c r="V548" s="443">
        <f t="shared" si="1"/>
        <v>53.833333333333336</v>
      </c>
      <c r="W548" s="388"/>
      <c r="X548" s="388"/>
    </row>
    <row r="549" spans="1:24" ht="12.75" x14ac:dyDescent="0.2">
      <c r="A549" s="429">
        <v>528</v>
      </c>
      <c r="B549" s="434" t="s">
        <v>578</v>
      </c>
      <c r="C549" s="430" t="s">
        <v>3764</v>
      </c>
      <c r="D549" s="435" t="s">
        <v>933</v>
      </c>
      <c r="E549" s="435" t="s">
        <v>1024</v>
      </c>
      <c r="F549" s="434" t="s">
        <v>1226</v>
      </c>
      <c r="G549" s="434" t="s">
        <v>1239</v>
      </c>
      <c r="H549" s="434" t="s">
        <v>1209</v>
      </c>
      <c r="I549" s="436">
        <v>0.5</v>
      </c>
      <c r="J549" s="292" t="s">
        <v>1389</v>
      </c>
      <c r="K549" s="434" t="s">
        <v>3195</v>
      </c>
      <c r="L549" s="434" t="s">
        <v>1024</v>
      </c>
      <c r="M549" s="437">
        <v>16</v>
      </c>
      <c r="N549" s="438">
        <v>4080</v>
      </c>
      <c r="O549" s="439">
        <v>67</v>
      </c>
      <c r="P549" s="440">
        <v>57</v>
      </c>
      <c r="Q549" s="441">
        <v>55</v>
      </c>
      <c r="R549" s="439">
        <v>77</v>
      </c>
      <c r="S549" s="440">
        <v>55</v>
      </c>
      <c r="T549" s="441">
        <v>114</v>
      </c>
      <c r="U549" s="442">
        <f t="shared" si="0"/>
        <v>425</v>
      </c>
      <c r="V549" s="443">
        <f t="shared" si="1"/>
        <v>70.833333333333329</v>
      </c>
      <c r="W549" s="388"/>
      <c r="X549" s="388"/>
    </row>
    <row r="550" spans="1:24" ht="12.75" x14ac:dyDescent="0.2">
      <c r="A550" s="429">
        <v>529</v>
      </c>
      <c r="B550" s="434" t="s">
        <v>579</v>
      </c>
      <c r="C550" s="430" t="s">
        <v>3765</v>
      </c>
      <c r="D550" s="435" t="s">
        <v>1027</v>
      </c>
      <c r="E550" s="292" t="s">
        <v>1389</v>
      </c>
      <c r="F550" s="434" t="s">
        <v>1113</v>
      </c>
      <c r="G550" s="434" t="s">
        <v>1225</v>
      </c>
      <c r="H550" s="434" t="s">
        <v>1183</v>
      </c>
      <c r="I550" s="436">
        <v>0.5</v>
      </c>
      <c r="J550" s="292" t="s">
        <v>1389</v>
      </c>
      <c r="K550" s="434" t="s">
        <v>3195</v>
      </c>
      <c r="L550" s="434" t="s">
        <v>1389</v>
      </c>
      <c r="M550" s="437">
        <v>21</v>
      </c>
      <c r="N550" s="438">
        <v>5355</v>
      </c>
      <c r="O550" s="439">
        <v>60</v>
      </c>
      <c r="P550" s="440">
        <v>85</v>
      </c>
      <c r="Q550" s="441">
        <v>40</v>
      </c>
      <c r="R550" s="439">
        <v>30</v>
      </c>
      <c r="S550" s="440">
        <v>45</v>
      </c>
      <c r="T550" s="441">
        <v>68</v>
      </c>
      <c r="U550" s="442">
        <f t="shared" si="0"/>
        <v>328</v>
      </c>
      <c r="V550" s="443">
        <f t="shared" si="1"/>
        <v>54.666666666666664</v>
      </c>
      <c r="W550" s="388"/>
      <c r="X550" s="388"/>
    </row>
    <row r="551" spans="1:24" ht="12.75" x14ac:dyDescent="0.2">
      <c r="A551" s="429">
        <v>530</v>
      </c>
      <c r="B551" s="434" t="s">
        <v>580</v>
      </c>
      <c r="C551" s="430" t="s">
        <v>3766</v>
      </c>
      <c r="D551" s="435" t="s">
        <v>1027</v>
      </c>
      <c r="E551" s="435" t="s">
        <v>1032</v>
      </c>
      <c r="F551" s="434" t="s">
        <v>1113</v>
      </c>
      <c r="G551" s="434" t="s">
        <v>1225</v>
      </c>
      <c r="H551" s="434" t="s">
        <v>1183</v>
      </c>
      <c r="I551" s="436">
        <v>0.5</v>
      </c>
      <c r="J551" s="292" t="s">
        <v>1389</v>
      </c>
      <c r="K551" s="434" t="s">
        <v>3195</v>
      </c>
      <c r="L551" s="434" t="s">
        <v>1389</v>
      </c>
      <c r="M551" s="437">
        <v>21</v>
      </c>
      <c r="N551" s="438">
        <v>5355</v>
      </c>
      <c r="O551" s="439">
        <v>110</v>
      </c>
      <c r="P551" s="440">
        <v>135</v>
      </c>
      <c r="Q551" s="441">
        <v>60</v>
      </c>
      <c r="R551" s="439">
        <v>50</v>
      </c>
      <c r="S551" s="440">
        <v>65</v>
      </c>
      <c r="T551" s="441">
        <v>88</v>
      </c>
      <c r="U551" s="442">
        <f t="shared" si="0"/>
        <v>508</v>
      </c>
      <c r="V551" s="443">
        <f t="shared" si="1"/>
        <v>84.666666666666671</v>
      </c>
      <c r="W551" s="388"/>
      <c r="X551" s="388"/>
    </row>
    <row r="552" spans="1:24" ht="12.75" x14ac:dyDescent="0.2">
      <c r="A552" s="429">
        <v>531</v>
      </c>
      <c r="B552" s="434" t="s">
        <v>581</v>
      </c>
      <c r="C552" s="430" t="s">
        <v>3767</v>
      </c>
      <c r="D552" s="435" t="s">
        <v>1029</v>
      </c>
      <c r="E552" s="292" t="s">
        <v>1389</v>
      </c>
      <c r="F552" s="434" t="s">
        <v>1236</v>
      </c>
      <c r="G552" s="434" t="s">
        <v>1220</v>
      </c>
      <c r="H552" s="434" t="s">
        <v>1239</v>
      </c>
      <c r="I552" s="436">
        <v>0.5</v>
      </c>
      <c r="J552" s="292" t="s">
        <v>1389</v>
      </c>
      <c r="K552" s="434" t="s">
        <v>1021</v>
      </c>
      <c r="L552" s="434" t="s">
        <v>1389</v>
      </c>
      <c r="M552" s="437">
        <v>21</v>
      </c>
      <c r="N552" s="438">
        <v>5355</v>
      </c>
      <c r="O552" s="439">
        <v>103</v>
      </c>
      <c r="P552" s="440">
        <v>60</v>
      </c>
      <c r="Q552" s="441">
        <v>86</v>
      </c>
      <c r="R552" s="439">
        <v>60</v>
      </c>
      <c r="S552" s="440">
        <v>86</v>
      </c>
      <c r="T552" s="441">
        <v>50</v>
      </c>
      <c r="U552" s="442">
        <f t="shared" si="0"/>
        <v>445</v>
      </c>
      <c r="V552" s="443">
        <f t="shared" si="1"/>
        <v>74.166666666666671</v>
      </c>
      <c r="W552" s="388"/>
      <c r="X552" s="388"/>
    </row>
    <row r="553" spans="1:24" ht="12.75" x14ac:dyDescent="0.2">
      <c r="A553" s="429">
        <v>532</v>
      </c>
      <c r="B553" s="434" t="s">
        <v>582</v>
      </c>
      <c r="C553" s="430" t="s">
        <v>3768</v>
      </c>
      <c r="D553" s="435" t="s">
        <v>1022</v>
      </c>
      <c r="E553" s="292" t="s">
        <v>1389</v>
      </c>
      <c r="F553" s="434" t="s">
        <v>1053</v>
      </c>
      <c r="G553" s="434" t="s">
        <v>1195</v>
      </c>
      <c r="H553" s="434" t="s">
        <v>1257</v>
      </c>
      <c r="I553" s="292" t="s">
        <v>1389</v>
      </c>
      <c r="J553" s="436">
        <v>0.25</v>
      </c>
      <c r="K553" s="434" t="s">
        <v>3258</v>
      </c>
      <c r="L553" s="434" t="s">
        <v>1389</v>
      </c>
      <c r="M553" s="437">
        <v>21</v>
      </c>
      <c r="N553" s="438">
        <v>5355</v>
      </c>
      <c r="O553" s="439">
        <v>75</v>
      </c>
      <c r="P553" s="440">
        <v>80</v>
      </c>
      <c r="Q553" s="441">
        <v>55</v>
      </c>
      <c r="R553" s="439">
        <v>25</v>
      </c>
      <c r="S553" s="440">
        <v>35</v>
      </c>
      <c r="T553" s="441">
        <v>35</v>
      </c>
      <c r="U553" s="442">
        <f t="shared" si="0"/>
        <v>305</v>
      </c>
      <c r="V553" s="443">
        <f t="shared" si="1"/>
        <v>50.833333333333336</v>
      </c>
      <c r="W553" s="388"/>
      <c r="X553" s="388"/>
    </row>
    <row r="554" spans="1:24" ht="12.75" x14ac:dyDescent="0.2">
      <c r="A554" s="429">
        <v>533</v>
      </c>
      <c r="B554" s="434" t="s">
        <v>583</v>
      </c>
      <c r="C554" s="430" t="s">
        <v>3769</v>
      </c>
      <c r="D554" s="435" t="s">
        <v>1022</v>
      </c>
      <c r="E554" s="292" t="s">
        <v>1389</v>
      </c>
      <c r="F554" s="434" t="s">
        <v>1053</v>
      </c>
      <c r="G554" s="434" t="s">
        <v>1195</v>
      </c>
      <c r="H554" s="434" t="s">
        <v>1257</v>
      </c>
      <c r="I554" s="292" t="s">
        <v>1389</v>
      </c>
      <c r="J554" s="436">
        <v>0.25</v>
      </c>
      <c r="K554" s="434" t="s">
        <v>3258</v>
      </c>
      <c r="L554" s="434" t="s">
        <v>1389</v>
      </c>
      <c r="M554" s="437">
        <v>21</v>
      </c>
      <c r="N554" s="438">
        <v>5355</v>
      </c>
      <c r="O554" s="439">
        <v>85</v>
      </c>
      <c r="P554" s="440">
        <v>105</v>
      </c>
      <c r="Q554" s="441">
        <v>85</v>
      </c>
      <c r="R554" s="439">
        <v>40</v>
      </c>
      <c r="S554" s="440">
        <v>50</v>
      </c>
      <c r="T554" s="441">
        <v>40</v>
      </c>
      <c r="U554" s="442">
        <f t="shared" si="0"/>
        <v>405</v>
      </c>
      <c r="V554" s="443">
        <f t="shared" si="1"/>
        <v>67.5</v>
      </c>
      <c r="W554" s="388"/>
      <c r="X554" s="388"/>
    </row>
    <row r="555" spans="1:24" ht="12.75" x14ac:dyDescent="0.2">
      <c r="A555" s="429">
        <v>534</v>
      </c>
      <c r="B555" s="434" t="s">
        <v>584</v>
      </c>
      <c r="C555" s="430" t="s">
        <v>3770</v>
      </c>
      <c r="D555" s="435" t="s">
        <v>1022</v>
      </c>
      <c r="E555" s="292" t="s">
        <v>1389</v>
      </c>
      <c r="F555" s="434" t="s">
        <v>1053</v>
      </c>
      <c r="G555" s="434" t="s">
        <v>1195</v>
      </c>
      <c r="H555" s="434" t="s">
        <v>1257</v>
      </c>
      <c r="I555" s="292" t="s">
        <v>1389</v>
      </c>
      <c r="J555" s="436">
        <v>0.25</v>
      </c>
      <c r="K555" s="434" t="s">
        <v>3258</v>
      </c>
      <c r="L555" s="434" t="s">
        <v>1389</v>
      </c>
      <c r="M555" s="437">
        <v>21</v>
      </c>
      <c r="N555" s="438">
        <v>5355</v>
      </c>
      <c r="O555" s="439">
        <v>105</v>
      </c>
      <c r="P555" s="440">
        <v>140</v>
      </c>
      <c r="Q555" s="441">
        <v>95</v>
      </c>
      <c r="R555" s="439">
        <v>55</v>
      </c>
      <c r="S555" s="440">
        <v>65</v>
      </c>
      <c r="T555" s="441">
        <v>45</v>
      </c>
      <c r="U555" s="442">
        <f t="shared" si="0"/>
        <v>505</v>
      </c>
      <c r="V555" s="443">
        <f t="shared" si="1"/>
        <v>84.166666666666671</v>
      </c>
      <c r="W555" s="388"/>
      <c r="X555" s="388"/>
    </row>
    <row r="556" spans="1:24" ht="12.75" x14ac:dyDescent="0.2">
      <c r="A556" s="429">
        <v>535</v>
      </c>
      <c r="B556" s="434" t="s">
        <v>585</v>
      </c>
      <c r="C556" s="430" t="s">
        <v>3771</v>
      </c>
      <c r="D556" s="435" t="s">
        <v>1033</v>
      </c>
      <c r="E556" s="292" t="s">
        <v>1389</v>
      </c>
      <c r="F556" s="434" t="s">
        <v>1231</v>
      </c>
      <c r="G556" s="434" t="s">
        <v>1211</v>
      </c>
      <c r="H556" s="434" t="s">
        <v>1175</v>
      </c>
      <c r="I556" s="436">
        <v>0.5</v>
      </c>
      <c r="J556" s="292" t="s">
        <v>1389</v>
      </c>
      <c r="K556" s="434" t="s">
        <v>3181</v>
      </c>
      <c r="L556" s="434" t="s">
        <v>1389</v>
      </c>
      <c r="M556" s="437">
        <v>21</v>
      </c>
      <c r="N556" s="438">
        <v>5355</v>
      </c>
      <c r="O556" s="439">
        <v>50</v>
      </c>
      <c r="P556" s="440">
        <v>50</v>
      </c>
      <c r="Q556" s="441">
        <v>40</v>
      </c>
      <c r="R556" s="439">
        <v>50</v>
      </c>
      <c r="S556" s="440">
        <v>40</v>
      </c>
      <c r="T556" s="441">
        <v>64</v>
      </c>
      <c r="U556" s="442">
        <f t="shared" si="0"/>
        <v>294</v>
      </c>
      <c r="V556" s="443">
        <f t="shared" si="1"/>
        <v>49</v>
      </c>
      <c r="W556" s="388"/>
      <c r="X556" s="388"/>
    </row>
    <row r="557" spans="1:24" ht="12.75" x14ac:dyDescent="0.2">
      <c r="A557" s="429">
        <v>536</v>
      </c>
      <c r="B557" s="434" t="s">
        <v>586</v>
      </c>
      <c r="C557" s="430" t="s">
        <v>3772</v>
      </c>
      <c r="D557" s="435" t="s">
        <v>1033</v>
      </c>
      <c r="E557" s="435" t="s">
        <v>1027</v>
      </c>
      <c r="F557" s="434" t="s">
        <v>1231</v>
      </c>
      <c r="G557" s="434" t="s">
        <v>1211</v>
      </c>
      <c r="H557" s="434" t="s">
        <v>1175</v>
      </c>
      <c r="I557" s="436">
        <v>0.5</v>
      </c>
      <c r="J557" s="292" t="s">
        <v>1389</v>
      </c>
      <c r="K557" s="434" t="s">
        <v>3181</v>
      </c>
      <c r="L557" s="434" t="s">
        <v>1389</v>
      </c>
      <c r="M557" s="437">
        <v>21</v>
      </c>
      <c r="N557" s="438">
        <v>5355</v>
      </c>
      <c r="O557" s="439">
        <v>75</v>
      </c>
      <c r="P557" s="440">
        <v>65</v>
      </c>
      <c r="Q557" s="441">
        <v>55</v>
      </c>
      <c r="R557" s="439">
        <v>65</v>
      </c>
      <c r="S557" s="440">
        <v>55</v>
      </c>
      <c r="T557" s="441">
        <v>69</v>
      </c>
      <c r="U557" s="442">
        <f t="shared" si="0"/>
        <v>384</v>
      </c>
      <c r="V557" s="443">
        <f t="shared" si="1"/>
        <v>64</v>
      </c>
      <c r="W557" s="388"/>
      <c r="X557" s="388"/>
    </row>
    <row r="558" spans="1:24" ht="12.75" x14ac:dyDescent="0.2">
      <c r="A558" s="429">
        <v>537</v>
      </c>
      <c r="B558" s="434" t="s">
        <v>587</v>
      </c>
      <c r="C558" s="430" t="s">
        <v>3773</v>
      </c>
      <c r="D558" s="435" t="s">
        <v>1033</v>
      </c>
      <c r="E558" s="435" t="s">
        <v>1027</v>
      </c>
      <c r="F558" s="434" t="s">
        <v>1231</v>
      </c>
      <c r="G558" s="434" t="s">
        <v>1241</v>
      </c>
      <c r="H558" s="434" t="s">
        <v>1175</v>
      </c>
      <c r="I558" s="436">
        <v>0.5</v>
      </c>
      <c r="J558" s="292" t="s">
        <v>1389</v>
      </c>
      <c r="K558" s="434" t="s">
        <v>3181</v>
      </c>
      <c r="L558" s="434" t="s">
        <v>1389</v>
      </c>
      <c r="M558" s="437">
        <v>21</v>
      </c>
      <c r="N558" s="438">
        <v>5355</v>
      </c>
      <c r="O558" s="439">
        <v>105</v>
      </c>
      <c r="P558" s="440">
        <v>95</v>
      </c>
      <c r="Q558" s="441">
        <v>75</v>
      </c>
      <c r="R558" s="439">
        <v>85</v>
      </c>
      <c r="S558" s="440">
        <v>75</v>
      </c>
      <c r="T558" s="441">
        <v>74</v>
      </c>
      <c r="U558" s="442">
        <f t="shared" si="0"/>
        <v>509</v>
      </c>
      <c r="V558" s="443">
        <f t="shared" si="1"/>
        <v>84.833333333333329</v>
      </c>
      <c r="W558" s="388"/>
      <c r="X558" s="388"/>
    </row>
    <row r="559" spans="1:24" ht="12.75" x14ac:dyDescent="0.2">
      <c r="A559" s="429">
        <v>538</v>
      </c>
      <c r="B559" s="434" t="s">
        <v>588</v>
      </c>
      <c r="C559" s="430" t="s">
        <v>3774</v>
      </c>
      <c r="D559" s="435" t="s">
        <v>1022</v>
      </c>
      <c r="E559" s="292" t="s">
        <v>1389</v>
      </c>
      <c r="F559" s="434" t="s">
        <v>1053</v>
      </c>
      <c r="G559" s="434" t="s">
        <v>1246</v>
      </c>
      <c r="H559" s="434" t="s">
        <v>1183</v>
      </c>
      <c r="I559" s="436">
        <v>1</v>
      </c>
      <c r="J559" s="292" t="s">
        <v>1389</v>
      </c>
      <c r="K559" s="434" t="s">
        <v>3258</v>
      </c>
      <c r="L559" s="434" t="s">
        <v>1389</v>
      </c>
      <c r="M559" s="437">
        <v>21</v>
      </c>
      <c r="N559" s="438">
        <v>5355</v>
      </c>
      <c r="O559" s="439">
        <v>120</v>
      </c>
      <c r="P559" s="440">
        <v>100</v>
      </c>
      <c r="Q559" s="441">
        <v>85</v>
      </c>
      <c r="R559" s="439">
        <v>30</v>
      </c>
      <c r="S559" s="440">
        <v>85</v>
      </c>
      <c r="T559" s="441">
        <v>45</v>
      </c>
      <c r="U559" s="442">
        <f t="shared" si="0"/>
        <v>465</v>
      </c>
      <c r="V559" s="443">
        <f t="shared" si="1"/>
        <v>77.5</v>
      </c>
      <c r="W559" s="388"/>
      <c r="X559" s="388"/>
    </row>
    <row r="560" spans="1:24" ht="12.75" x14ac:dyDescent="0.2">
      <c r="A560" s="429">
        <v>539</v>
      </c>
      <c r="B560" s="434" t="s">
        <v>589</v>
      </c>
      <c r="C560" s="430" t="s">
        <v>3775</v>
      </c>
      <c r="D560" s="435" t="s">
        <v>1022</v>
      </c>
      <c r="E560" s="292" t="s">
        <v>1389</v>
      </c>
      <c r="F560" s="434" t="s">
        <v>1233</v>
      </c>
      <c r="G560" s="434" t="s">
        <v>1246</v>
      </c>
      <c r="H560" s="434" t="s">
        <v>1183</v>
      </c>
      <c r="I560" s="436">
        <v>1</v>
      </c>
      <c r="J560" s="292" t="s">
        <v>1389</v>
      </c>
      <c r="K560" s="434" t="s">
        <v>3258</v>
      </c>
      <c r="L560" s="434" t="s">
        <v>1389</v>
      </c>
      <c r="M560" s="437">
        <v>21</v>
      </c>
      <c r="N560" s="438">
        <v>5355</v>
      </c>
      <c r="O560" s="439">
        <v>75</v>
      </c>
      <c r="P560" s="440">
        <v>125</v>
      </c>
      <c r="Q560" s="441">
        <v>75</v>
      </c>
      <c r="R560" s="439">
        <v>30</v>
      </c>
      <c r="S560" s="440">
        <v>75</v>
      </c>
      <c r="T560" s="441">
        <v>85</v>
      </c>
      <c r="U560" s="442">
        <f t="shared" si="0"/>
        <v>465</v>
      </c>
      <c r="V560" s="443">
        <f t="shared" si="1"/>
        <v>77.5</v>
      </c>
      <c r="W560" s="388"/>
      <c r="X560" s="388"/>
    </row>
    <row r="561" spans="1:24" ht="12.75" x14ac:dyDescent="0.2">
      <c r="A561" s="429">
        <v>540</v>
      </c>
      <c r="B561" s="434" t="s">
        <v>590</v>
      </c>
      <c r="C561" s="430" t="s">
        <v>3776</v>
      </c>
      <c r="D561" s="435" t="s">
        <v>1017</v>
      </c>
      <c r="E561" s="435" t="s">
        <v>1026</v>
      </c>
      <c r="F561" s="434" t="s">
        <v>1193</v>
      </c>
      <c r="G561" s="434" t="s">
        <v>1218</v>
      </c>
      <c r="H561" s="434" t="s">
        <v>1184</v>
      </c>
      <c r="I561" s="436">
        <v>0.5</v>
      </c>
      <c r="J561" s="292" t="s">
        <v>1389</v>
      </c>
      <c r="K561" s="434" t="s">
        <v>1017</v>
      </c>
      <c r="L561" s="434" t="s">
        <v>1389</v>
      </c>
      <c r="M561" s="437">
        <v>16</v>
      </c>
      <c r="N561" s="438">
        <v>4080</v>
      </c>
      <c r="O561" s="439">
        <v>45</v>
      </c>
      <c r="P561" s="440">
        <v>53</v>
      </c>
      <c r="Q561" s="441">
        <v>70</v>
      </c>
      <c r="R561" s="439">
        <v>40</v>
      </c>
      <c r="S561" s="440">
        <v>60</v>
      </c>
      <c r="T561" s="441">
        <v>42</v>
      </c>
      <c r="U561" s="442">
        <f t="shared" si="0"/>
        <v>310</v>
      </c>
      <c r="V561" s="443">
        <f t="shared" si="1"/>
        <v>51.666666666666664</v>
      </c>
      <c r="W561" s="388"/>
      <c r="X561" s="388"/>
    </row>
    <row r="562" spans="1:24" ht="12.75" x14ac:dyDescent="0.2">
      <c r="A562" s="429">
        <v>541</v>
      </c>
      <c r="B562" s="434" t="s">
        <v>591</v>
      </c>
      <c r="C562" s="430" t="s">
        <v>3777</v>
      </c>
      <c r="D562" s="435" t="s">
        <v>1017</v>
      </c>
      <c r="E562" s="435" t="s">
        <v>1026</v>
      </c>
      <c r="F562" s="434" t="s">
        <v>1223</v>
      </c>
      <c r="G562" s="434" t="s">
        <v>1218</v>
      </c>
      <c r="H562" s="434" t="s">
        <v>1184</v>
      </c>
      <c r="I562" s="436">
        <v>0.5</v>
      </c>
      <c r="J562" s="292" t="s">
        <v>1389</v>
      </c>
      <c r="K562" s="434" t="s">
        <v>1017</v>
      </c>
      <c r="L562" s="434" t="s">
        <v>1389</v>
      </c>
      <c r="M562" s="437">
        <v>16</v>
      </c>
      <c r="N562" s="438">
        <v>4080</v>
      </c>
      <c r="O562" s="439">
        <v>55</v>
      </c>
      <c r="P562" s="440">
        <v>63</v>
      </c>
      <c r="Q562" s="441">
        <v>90</v>
      </c>
      <c r="R562" s="439">
        <v>50</v>
      </c>
      <c r="S562" s="440">
        <v>80</v>
      </c>
      <c r="T562" s="441">
        <v>42</v>
      </c>
      <c r="U562" s="442">
        <f t="shared" si="0"/>
        <v>380</v>
      </c>
      <c r="V562" s="443">
        <f t="shared" si="1"/>
        <v>63.333333333333336</v>
      </c>
      <c r="W562" s="388"/>
      <c r="X562" s="388"/>
    </row>
    <row r="563" spans="1:24" ht="12.75" x14ac:dyDescent="0.2">
      <c r="A563" s="429">
        <v>542</v>
      </c>
      <c r="B563" s="434" t="s">
        <v>592</v>
      </c>
      <c r="C563" s="430" t="s">
        <v>3778</v>
      </c>
      <c r="D563" s="435" t="s">
        <v>1017</v>
      </c>
      <c r="E563" s="435" t="s">
        <v>1026</v>
      </c>
      <c r="F563" s="434" t="s">
        <v>1193</v>
      </c>
      <c r="G563" s="434" t="s">
        <v>1218</v>
      </c>
      <c r="H563" s="434" t="s">
        <v>1184</v>
      </c>
      <c r="I563" s="436">
        <v>0.5</v>
      </c>
      <c r="J563" s="292" t="s">
        <v>1389</v>
      </c>
      <c r="K563" s="434" t="s">
        <v>1017</v>
      </c>
      <c r="L563" s="434" t="s">
        <v>1389</v>
      </c>
      <c r="M563" s="437">
        <v>16</v>
      </c>
      <c r="N563" s="438">
        <v>4080</v>
      </c>
      <c r="O563" s="439">
        <v>75</v>
      </c>
      <c r="P563" s="440">
        <v>103</v>
      </c>
      <c r="Q563" s="441">
        <v>80</v>
      </c>
      <c r="R563" s="439">
        <v>70</v>
      </c>
      <c r="S563" s="440">
        <v>80</v>
      </c>
      <c r="T563" s="441">
        <v>92</v>
      </c>
      <c r="U563" s="442">
        <f t="shared" si="0"/>
        <v>500</v>
      </c>
      <c r="V563" s="443">
        <f t="shared" si="1"/>
        <v>83.333333333333329</v>
      </c>
      <c r="W563" s="388"/>
      <c r="X563" s="388"/>
    </row>
    <row r="564" spans="1:24" ht="12.75" x14ac:dyDescent="0.2">
      <c r="A564" s="429">
        <v>543</v>
      </c>
      <c r="B564" s="434" t="s">
        <v>593</v>
      </c>
      <c r="C564" s="430" t="s">
        <v>3779</v>
      </c>
      <c r="D564" s="435" t="s">
        <v>1017</v>
      </c>
      <c r="E564" s="435" t="s">
        <v>1030</v>
      </c>
      <c r="F564" s="434" t="s">
        <v>1513</v>
      </c>
      <c r="G564" s="434" t="s">
        <v>1193</v>
      </c>
      <c r="H564" s="434" t="s">
        <v>953</v>
      </c>
      <c r="I564" s="436">
        <v>0.5</v>
      </c>
      <c r="J564" s="292" t="s">
        <v>1389</v>
      </c>
      <c r="K564" s="434" t="s">
        <v>1017</v>
      </c>
      <c r="L564" s="434" t="s">
        <v>1389</v>
      </c>
      <c r="M564" s="437">
        <v>16</v>
      </c>
      <c r="N564" s="438">
        <v>4080</v>
      </c>
      <c r="O564" s="439">
        <v>30</v>
      </c>
      <c r="P564" s="440">
        <v>45</v>
      </c>
      <c r="Q564" s="441">
        <v>59</v>
      </c>
      <c r="R564" s="439">
        <v>30</v>
      </c>
      <c r="S564" s="440">
        <v>39</v>
      </c>
      <c r="T564" s="441">
        <v>57</v>
      </c>
      <c r="U564" s="442">
        <f t="shared" si="0"/>
        <v>260</v>
      </c>
      <c r="V564" s="443">
        <f t="shared" si="1"/>
        <v>43.333333333333336</v>
      </c>
      <c r="W564" s="388"/>
      <c r="X564" s="388"/>
    </row>
    <row r="565" spans="1:24" ht="12.75" x14ac:dyDescent="0.2">
      <c r="A565" s="429">
        <v>544</v>
      </c>
      <c r="B565" s="434" t="s">
        <v>594</v>
      </c>
      <c r="C565" s="430" t="s">
        <v>3780</v>
      </c>
      <c r="D565" s="435" t="s">
        <v>1017</v>
      </c>
      <c r="E565" s="435" t="s">
        <v>1030</v>
      </c>
      <c r="F565" s="434" t="s">
        <v>1513</v>
      </c>
      <c r="G565" s="434" t="s">
        <v>1193</v>
      </c>
      <c r="H565" s="434" t="s">
        <v>953</v>
      </c>
      <c r="I565" s="436">
        <v>0.5</v>
      </c>
      <c r="J565" s="292" t="s">
        <v>1389</v>
      </c>
      <c r="K565" s="434" t="s">
        <v>1017</v>
      </c>
      <c r="L565" s="434" t="s">
        <v>1389</v>
      </c>
      <c r="M565" s="437">
        <v>16</v>
      </c>
      <c r="N565" s="438">
        <v>4080</v>
      </c>
      <c r="O565" s="439">
        <v>40</v>
      </c>
      <c r="P565" s="440">
        <v>55</v>
      </c>
      <c r="Q565" s="441">
        <v>99</v>
      </c>
      <c r="R565" s="439">
        <v>40</v>
      </c>
      <c r="S565" s="440">
        <v>79</v>
      </c>
      <c r="T565" s="441">
        <v>47</v>
      </c>
      <c r="U565" s="442">
        <f t="shared" si="0"/>
        <v>360</v>
      </c>
      <c r="V565" s="443">
        <f t="shared" si="1"/>
        <v>60</v>
      </c>
      <c r="W565" s="388"/>
      <c r="X565" s="388"/>
    </row>
    <row r="566" spans="1:24" ht="12.75" x14ac:dyDescent="0.2">
      <c r="A566" s="429">
        <v>545</v>
      </c>
      <c r="B566" s="434" t="s">
        <v>595</v>
      </c>
      <c r="C566" s="430" t="s">
        <v>3781</v>
      </c>
      <c r="D566" s="435" t="s">
        <v>1017</v>
      </c>
      <c r="E566" s="435" t="s">
        <v>1030</v>
      </c>
      <c r="F566" s="434" t="s">
        <v>1513</v>
      </c>
      <c r="G566" s="434" t="s">
        <v>1193</v>
      </c>
      <c r="H566" s="434" t="s">
        <v>953</v>
      </c>
      <c r="I566" s="436">
        <v>0.5</v>
      </c>
      <c r="J566" s="292" t="s">
        <v>1389</v>
      </c>
      <c r="K566" s="434" t="s">
        <v>1017</v>
      </c>
      <c r="L566" s="434" t="s">
        <v>1389</v>
      </c>
      <c r="M566" s="437">
        <v>16</v>
      </c>
      <c r="N566" s="438">
        <v>4080</v>
      </c>
      <c r="O566" s="439">
        <v>60</v>
      </c>
      <c r="P566" s="440">
        <v>100</v>
      </c>
      <c r="Q566" s="441">
        <v>89</v>
      </c>
      <c r="R566" s="439">
        <v>55</v>
      </c>
      <c r="S566" s="440">
        <v>69</v>
      </c>
      <c r="T566" s="441">
        <v>112</v>
      </c>
      <c r="U566" s="442">
        <f t="shared" si="0"/>
        <v>485</v>
      </c>
      <c r="V566" s="443">
        <f t="shared" si="1"/>
        <v>80.833333333333329</v>
      </c>
      <c r="W566" s="388"/>
      <c r="X566" s="388"/>
    </row>
    <row r="567" spans="1:24" ht="12.75" x14ac:dyDescent="0.2">
      <c r="A567" s="429">
        <v>546</v>
      </c>
      <c r="B567" s="434" t="s">
        <v>596</v>
      </c>
      <c r="C567" s="430" t="s">
        <v>3782</v>
      </c>
      <c r="D567" s="435" t="s">
        <v>1026</v>
      </c>
      <c r="E567" s="435" t="s">
        <v>1021</v>
      </c>
      <c r="F567" s="434" t="s">
        <v>1170</v>
      </c>
      <c r="G567" s="434" t="s">
        <v>1180</v>
      </c>
      <c r="H567" s="434" t="s">
        <v>1218</v>
      </c>
      <c r="I567" s="436">
        <v>0.5</v>
      </c>
      <c r="J567" s="292" t="s">
        <v>1389</v>
      </c>
      <c r="K567" s="434" t="s">
        <v>1026</v>
      </c>
      <c r="L567" s="434" t="s">
        <v>1021</v>
      </c>
      <c r="M567" s="437">
        <v>21</v>
      </c>
      <c r="N567" s="438">
        <v>5355</v>
      </c>
      <c r="O567" s="439">
        <v>40</v>
      </c>
      <c r="P567" s="440">
        <v>27</v>
      </c>
      <c r="Q567" s="441">
        <v>60</v>
      </c>
      <c r="R567" s="439">
        <v>37</v>
      </c>
      <c r="S567" s="440">
        <v>50</v>
      </c>
      <c r="T567" s="441">
        <v>66</v>
      </c>
      <c r="U567" s="442">
        <f t="shared" si="0"/>
        <v>280</v>
      </c>
      <c r="V567" s="443">
        <f t="shared" si="1"/>
        <v>46.666666666666664</v>
      </c>
      <c r="W567" s="388"/>
      <c r="X567" s="388"/>
    </row>
    <row r="568" spans="1:24" ht="12.75" x14ac:dyDescent="0.2">
      <c r="A568" s="429">
        <v>547</v>
      </c>
      <c r="B568" s="434" t="s">
        <v>597</v>
      </c>
      <c r="C568" s="430" t="s">
        <v>3783</v>
      </c>
      <c r="D568" s="435" t="s">
        <v>1026</v>
      </c>
      <c r="E568" s="435" t="s">
        <v>1021</v>
      </c>
      <c r="F568" s="434" t="s">
        <v>1170</v>
      </c>
      <c r="G568" s="434" t="s">
        <v>1180</v>
      </c>
      <c r="H568" s="434" t="s">
        <v>1218</v>
      </c>
      <c r="I568" s="436">
        <v>0.5</v>
      </c>
      <c r="J568" s="292" t="s">
        <v>1389</v>
      </c>
      <c r="K568" s="434" t="s">
        <v>1026</v>
      </c>
      <c r="L568" s="434" t="s">
        <v>1021</v>
      </c>
      <c r="M568" s="437">
        <v>21</v>
      </c>
      <c r="N568" s="438">
        <v>5355</v>
      </c>
      <c r="O568" s="439">
        <v>60</v>
      </c>
      <c r="P568" s="440">
        <v>67</v>
      </c>
      <c r="Q568" s="441">
        <v>85</v>
      </c>
      <c r="R568" s="439">
        <v>77</v>
      </c>
      <c r="S568" s="440">
        <v>75</v>
      </c>
      <c r="T568" s="441">
        <v>116</v>
      </c>
      <c r="U568" s="442">
        <f t="shared" si="0"/>
        <v>480</v>
      </c>
      <c r="V568" s="443">
        <f t="shared" si="1"/>
        <v>80</v>
      </c>
      <c r="W568" s="388"/>
      <c r="X568" s="388"/>
    </row>
    <row r="569" spans="1:24" ht="12.75" x14ac:dyDescent="0.2">
      <c r="A569" s="429">
        <v>548</v>
      </c>
      <c r="B569" s="434" t="s">
        <v>598</v>
      </c>
      <c r="C569" s="430" t="s">
        <v>3784</v>
      </c>
      <c r="D569" s="435" t="s">
        <v>1026</v>
      </c>
      <c r="E569" s="292" t="s">
        <v>1389</v>
      </c>
      <c r="F569" s="434" t="s">
        <v>1218</v>
      </c>
      <c r="G569" s="434" t="s">
        <v>1247</v>
      </c>
      <c r="H569" s="434" t="s">
        <v>1223</v>
      </c>
      <c r="I569" s="292" t="s">
        <v>1389</v>
      </c>
      <c r="J569" s="436">
        <v>1</v>
      </c>
      <c r="K569" s="434" t="s">
        <v>1026</v>
      </c>
      <c r="L569" s="434" t="s">
        <v>1389</v>
      </c>
      <c r="M569" s="437">
        <v>21</v>
      </c>
      <c r="N569" s="438">
        <v>5355</v>
      </c>
      <c r="O569" s="439">
        <v>45</v>
      </c>
      <c r="P569" s="440">
        <v>35</v>
      </c>
      <c r="Q569" s="441">
        <v>50</v>
      </c>
      <c r="R569" s="439">
        <v>70</v>
      </c>
      <c r="S569" s="440">
        <v>50</v>
      </c>
      <c r="T569" s="441">
        <v>30</v>
      </c>
      <c r="U569" s="442">
        <f t="shared" si="0"/>
        <v>280</v>
      </c>
      <c r="V569" s="443">
        <f t="shared" si="1"/>
        <v>46.666666666666664</v>
      </c>
      <c r="W569" s="388"/>
      <c r="X569" s="388"/>
    </row>
    <row r="570" spans="1:24" ht="12.75" x14ac:dyDescent="0.2">
      <c r="A570" s="429">
        <v>549</v>
      </c>
      <c r="B570" s="434" t="s">
        <v>599</v>
      </c>
      <c r="C570" s="430" t="s">
        <v>3785</v>
      </c>
      <c r="D570" s="435" t="s">
        <v>1026</v>
      </c>
      <c r="E570" s="292" t="s">
        <v>1389</v>
      </c>
      <c r="F570" s="434" t="s">
        <v>1218</v>
      </c>
      <c r="G570" s="434" t="s">
        <v>1247</v>
      </c>
      <c r="H570" s="434" t="s">
        <v>1223</v>
      </c>
      <c r="I570" s="292" t="s">
        <v>1389</v>
      </c>
      <c r="J570" s="436">
        <v>1</v>
      </c>
      <c r="K570" s="434" t="s">
        <v>1026</v>
      </c>
      <c r="L570" s="434" t="s">
        <v>1389</v>
      </c>
      <c r="M570" s="437">
        <v>21</v>
      </c>
      <c r="N570" s="438">
        <v>5355</v>
      </c>
      <c r="O570" s="439">
        <v>70</v>
      </c>
      <c r="P570" s="440">
        <v>60</v>
      </c>
      <c r="Q570" s="441">
        <v>75</v>
      </c>
      <c r="R570" s="439">
        <v>110</v>
      </c>
      <c r="S570" s="440">
        <v>75</v>
      </c>
      <c r="T570" s="441">
        <v>90</v>
      </c>
      <c r="U570" s="442">
        <f t="shared" si="0"/>
        <v>480</v>
      </c>
      <c r="V570" s="443">
        <f t="shared" si="1"/>
        <v>80</v>
      </c>
      <c r="W570" s="388"/>
      <c r="X570" s="388"/>
    </row>
    <row r="571" spans="1:24" ht="12.75" x14ac:dyDescent="0.2">
      <c r="A571" s="429">
        <v>550</v>
      </c>
      <c r="B571" s="434" t="s">
        <v>600</v>
      </c>
      <c r="C571" s="430" t="s">
        <v>3786</v>
      </c>
      <c r="D571" s="435" t="s">
        <v>1033</v>
      </c>
      <c r="E571" s="292" t="s">
        <v>1389</v>
      </c>
      <c r="F571" s="434" t="s">
        <v>1202</v>
      </c>
      <c r="G571" s="434" t="s">
        <v>1177</v>
      </c>
      <c r="H571" s="434" t="s">
        <v>1183</v>
      </c>
      <c r="I571" s="436">
        <v>0.5</v>
      </c>
      <c r="J571" s="292" t="s">
        <v>1389</v>
      </c>
      <c r="K571" s="434" t="s">
        <v>3333</v>
      </c>
      <c r="L571" s="434" t="s">
        <v>1389</v>
      </c>
      <c r="M571" s="437">
        <v>41</v>
      </c>
      <c r="N571" s="438">
        <v>10455</v>
      </c>
      <c r="O571" s="439">
        <v>70</v>
      </c>
      <c r="P571" s="440">
        <v>92</v>
      </c>
      <c r="Q571" s="441">
        <v>65</v>
      </c>
      <c r="R571" s="439">
        <v>80</v>
      </c>
      <c r="S571" s="440">
        <v>55</v>
      </c>
      <c r="T571" s="441">
        <v>98</v>
      </c>
      <c r="U571" s="442">
        <f t="shared" si="0"/>
        <v>460</v>
      </c>
      <c r="V571" s="443">
        <f t="shared" si="1"/>
        <v>76.666666666666671</v>
      </c>
      <c r="W571" s="388"/>
      <c r="X571" s="388"/>
    </row>
    <row r="572" spans="1:24" ht="12.75" x14ac:dyDescent="0.2">
      <c r="A572" s="429">
        <v>551</v>
      </c>
      <c r="B572" s="434" t="s">
        <v>601</v>
      </c>
      <c r="C572" s="430" t="s">
        <v>3787</v>
      </c>
      <c r="D572" s="435" t="s">
        <v>1027</v>
      </c>
      <c r="E572" s="435" t="s">
        <v>1018</v>
      </c>
      <c r="F572" s="434" t="s">
        <v>1271</v>
      </c>
      <c r="G572" s="434" t="s">
        <v>921</v>
      </c>
      <c r="H572" s="434" t="s">
        <v>1179</v>
      </c>
      <c r="I572" s="436">
        <v>0.5</v>
      </c>
      <c r="J572" s="292" t="s">
        <v>1389</v>
      </c>
      <c r="K572" s="434" t="s">
        <v>3195</v>
      </c>
      <c r="L572" s="434" t="s">
        <v>1389</v>
      </c>
      <c r="M572" s="437">
        <v>21</v>
      </c>
      <c r="N572" s="438">
        <v>5355</v>
      </c>
      <c r="O572" s="439">
        <v>50</v>
      </c>
      <c r="P572" s="440">
        <v>72</v>
      </c>
      <c r="Q572" s="441">
        <v>35</v>
      </c>
      <c r="R572" s="439">
        <v>35</v>
      </c>
      <c r="S572" s="440">
        <v>35</v>
      </c>
      <c r="T572" s="441">
        <v>65</v>
      </c>
      <c r="U572" s="442">
        <f t="shared" si="0"/>
        <v>292</v>
      </c>
      <c r="V572" s="443">
        <f t="shared" si="1"/>
        <v>48.666666666666664</v>
      </c>
      <c r="W572" s="388"/>
      <c r="X572" s="388"/>
    </row>
    <row r="573" spans="1:24" ht="12.75" x14ac:dyDescent="0.2">
      <c r="A573" s="429">
        <v>552</v>
      </c>
      <c r="B573" s="434" t="s">
        <v>602</v>
      </c>
      <c r="C573" s="430" t="s">
        <v>3788</v>
      </c>
      <c r="D573" s="435" t="s">
        <v>1027</v>
      </c>
      <c r="E573" s="435" t="s">
        <v>1018</v>
      </c>
      <c r="F573" s="434" t="s">
        <v>1271</v>
      </c>
      <c r="G573" s="434" t="s">
        <v>921</v>
      </c>
      <c r="H573" s="434" t="s">
        <v>1179</v>
      </c>
      <c r="I573" s="436">
        <v>0.5</v>
      </c>
      <c r="J573" s="292" t="s">
        <v>1389</v>
      </c>
      <c r="K573" s="434" t="s">
        <v>3195</v>
      </c>
      <c r="L573" s="434" t="s">
        <v>1389</v>
      </c>
      <c r="M573" s="437">
        <v>21</v>
      </c>
      <c r="N573" s="438">
        <v>5355</v>
      </c>
      <c r="O573" s="439">
        <v>60</v>
      </c>
      <c r="P573" s="440">
        <v>82</v>
      </c>
      <c r="Q573" s="441">
        <v>45</v>
      </c>
      <c r="R573" s="439">
        <v>45</v>
      </c>
      <c r="S573" s="440">
        <v>45</v>
      </c>
      <c r="T573" s="441">
        <v>74</v>
      </c>
      <c r="U573" s="442">
        <f t="shared" si="0"/>
        <v>351</v>
      </c>
      <c r="V573" s="443">
        <f t="shared" si="1"/>
        <v>58.5</v>
      </c>
      <c r="W573" s="388"/>
      <c r="X573" s="388"/>
    </row>
    <row r="574" spans="1:24" ht="12.75" x14ac:dyDescent="0.2">
      <c r="A574" s="429">
        <v>553</v>
      </c>
      <c r="B574" s="434" t="s">
        <v>603</v>
      </c>
      <c r="C574" s="430" t="s">
        <v>3789</v>
      </c>
      <c r="D574" s="435" t="s">
        <v>1027</v>
      </c>
      <c r="E574" s="435" t="s">
        <v>1018</v>
      </c>
      <c r="F574" s="434" t="s">
        <v>1271</v>
      </c>
      <c r="G574" s="434" t="s">
        <v>921</v>
      </c>
      <c r="H574" s="434" t="s">
        <v>1179</v>
      </c>
      <c r="I574" s="436">
        <v>0.5</v>
      </c>
      <c r="J574" s="292" t="s">
        <v>1389</v>
      </c>
      <c r="K574" s="434" t="s">
        <v>3195</v>
      </c>
      <c r="L574" s="434" t="s">
        <v>1389</v>
      </c>
      <c r="M574" s="437">
        <v>21</v>
      </c>
      <c r="N574" s="438">
        <v>5355</v>
      </c>
      <c r="O574" s="439">
        <v>95</v>
      </c>
      <c r="P574" s="440">
        <v>117</v>
      </c>
      <c r="Q574" s="441">
        <v>80</v>
      </c>
      <c r="R574" s="439">
        <v>65</v>
      </c>
      <c r="S574" s="440">
        <v>70</v>
      </c>
      <c r="T574" s="441">
        <v>92</v>
      </c>
      <c r="U574" s="442">
        <f t="shared" si="0"/>
        <v>519</v>
      </c>
      <c r="V574" s="443">
        <f t="shared" si="1"/>
        <v>86.5</v>
      </c>
      <c r="W574" s="388"/>
      <c r="X574" s="388"/>
    </row>
    <row r="575" spans="1:24" ht="12.75" x14ac:dyDescent="0.2">
      <c r="A575" s="429">
        <v>554</v>
      </c>
      <c r="B575" s="434" t="s">
        <v>604</v>
      </c>
      <c r="C575" s="430" t="s">
        <v>3790</v>
      </c>
      <c r="D575" s="435" t="s">
        <v>1023</v>
      </c>
      <c r="E575" s="292" t="s">
        <v>1389</v>
      </c>
      <c r="F575" s="434" t="s">
        <v>1171</v>
      </c>
      <c r="G575" s="292" t="s">
        <v>1389</v>
      </c>
      <c r="H575" s="434" t="s">
        <v>1246</v>
      </c>
      <c r="I575" s="436">
        <v>0.5</v>
      </c>
      <c r="J575" s="292" t="s">
        <v>1389</v>
      </c>
      <c r="K575" s="434" t="s">
        <v>3195</v>
      </c>
      <c r="L575" s="434" t="s">
        <v>1389</v>
      </c>
      <c r="M575" s="437">
        <v>21</v>
      </c>
      <c r="N575" s="438">
        <v>5355</v>
      </c>
      <c r="O575" s="439">
        <v>70</v>
      </c>
      <c r="P575" s="440">
        <v>90</v>
      </c>
      <c r="Q575" s="441">
        <v>45</v>
      </c>
      <c r="R575" s="439">
        <v>15</v>
      </c>
      <c r="S575" s="440">
        <v>45</v>
      </c>
      <c r="T575" s="441">
        <v>50</v>
      </c>
      <c r="U575" s="442">
        <f t="shared" si="0"/>
        <v>315</v>
      </c>
      <c r="V575" s="443">
        <f t="shared" si="1"/>
        <v>52.5</v>
      </c>
      <c r="W575" s="388"/>
      <c r="X575" s="388"/>
    </row>
    <row r="576" spans="1:24" ht="12.75" x14ac:dyDescent="0.2">
      <c r="A576" s="429">
        <v>555</v>
      </c>
      <c r="B576" s="434" t="s">
        <v>605</v>
      </c>
      <c r="C576" s="430" t="s">
        <v>3791</v>
      </c>
      <c r="D576" s="435" t="s">
        <v>1023</v>
      </c>
      <c r="E576" s="292" t="s">
        <v>1389</v>
      </c>
      <c r="F576" s="434" t="s">
        <v>1195</v>
      </c>
      <c r="G576" s="292" t="s">
        <v>1389</v>
      </c>
      <c r="H576" s="434" t="s">
        <v>1258</v>
      </c>
      <c r="I576" s="436">
        <v>0.5</v>
      </c>
      <c r="J576" s="292" t="s">
        <v>1389</v>
      </c>
      <c r="K576" s="434" t="s">
        <v>3195</v>
      </c>
      <c r="L576" s="434" t="s">
        <v>1389</v>
      </c>
      <c r="M576" s="437">
        <v>21</v>
      </c>
      <c r="N576" s="438">
        <v>5355</v>
      </c>
      <c r="O576" s="439">
        <v>105</v>
      </c>
      <c r="P576" s="440">
        <v>140</v>
      </c>
      <c r="Q576" s="441">
        <v>55</v>
      </c>
      <c r="R576" s="439">
        <v>30</v>
      </c>
      <c r="S576" s="440">
        <v>55</v>
      </c>
      <c r="T576" s="441">
        <v>95</v>
      </c>
      <c r="U576" s="442">
        <f t="shared" si="0"/>
        <v>480</v>
      </c>
      <c r="V576" s="443">
        <f t="shared" si="1"/>
        <v>80</v>
      </c>
      <c r="W576" s="388"/>
      <c r="X576" s="388"/>
    </row>
    <row r="577" spans="1:24" ht="12.75" x14ac:dyDescent="0.2">
      <c r="A577" s="429">
        <v>556</v>
      </c>
      <c r="B577" s="434" t="s">
        <v>606</v>
      </c>
      <c r="C577" s="430" t="s">
        <v>3792</v>
      </c>
      <c r="D577" s="435" t="s">
        <v>1026</v>
      </c>
      <c r="E577" s="292" t="s">
        <v>1389</v>
      </c>
      <c r="F577" s="434" t="s">
        <v>1175</v>
      </c>
      <c r="G577" s="434" t="s">
        <v>1218</v>
      </c>
      <c r="H577" s="434" t="s">
        <v>1219</v>
      </c>
      <c r="I577" s="436">
        <v>0.5</v>
      </c>
      <c r="J577" s="292" t="s">
        <v>1389</v>
      </c>
      <c r="K577" s="434" t="s">
        <v>1026</v>
      </c>
      <c r="L577" s="434" t="s">
        <v>1389</v>
      </c>
      <c r="M577" s="437">
        <v>21</v>
      </c>
      <c r="N577" s="438">
        <v>5355</v>
      </c>
      <c r="O577" s="439">
        <v>75</v>
      </c>
      <c r="P577" s="440">
        <v>86</v>
      </c>
      <c r="Q577" s="441">
        <v>67</v>
      </c>
      <c r="R577" s="439">
        <v>106</v>
      </c>
      <c r="S577" s="440">
        <v>67</v>
      </c>
      <c r="T577" s="441">
        <v>60</v>
      </c>
      <c r="U577" s="442">
        <f t="shared" si="0"/>
        <v>461</v>
      </c>
      <c r="V577" s="443">
        <f t="shared" si="1"/>
        <v>76.833333333333329</v>
      </c>
      <c r="W577" s="388"/>
      <c r="X577" s="388"/>
    </row>
    <row r="578" spans="1:24" ht="12.75" x14ac:dyDescent="0.2">
      <c r="A578" s="429">
        <v>557</v>
      </c>
      <c r="B578" s="434" t="s">
        <v>607</v>
      </c>
      <c r="C578" s="430" t="s">
        <v>3793</v>
      </c>
      <c r="D578" s="435" t="s">
        <v>1017</v>
      </c>
      <c r="E578" s="435" t="s">
        <v>1031</v>
      </c>
      <c r="F578" s="434" t="s">
        <v>1233</v>
      </c>
      <c r="G578" s="434" t="s">
        <v>1266</v>
      </c>
      <c r="H578" s="434" t="s">
        <v>1178</v>
      </c>
      <c r="I578" s="436">
        <v>0.5</v>
      </c>
      <c r="J578" s="292" t="s">
        <v>1389</v>
      </c>
      <c r="K578" s="434" t="s">
        <v>1017</v>
      </c>
      <c r="L578" s="434" t="s">
        <v>3273</v>
      </c>
      <c r="M578" s="437">
        <v>21</v>
      </c>
      <c r="N578" s="438">
        <v>5355</v>
      </c>
      <c r="O578" s="439">
        <v>50</v>
      </c>
      <c r="P578" s="440">
        <v>65</v>
      </c>
      <c r="Q578" s="441">
        <v>85</v>
      </c>
      <c r="R578" s="439">
        <v>35</v>
      </c>
      <c r="S578" s="440">
        <v>35</v>
      </c>
      <c r="T578" s="441">
        <v>55</v>
      </c>
      <c r="U578" s="442">
        <f t="shared" si="0"/>
        <v>325</v>
      </c>
      <c r="V578" s="443">
        <f t="shared" si="1"/>
        <v>54.166666666666664</v>
      </c>
      <c r="W578" s="388"/>
      <c r="X578" s="388"/>
    </row>
    <row r="579" spans="1:24" ht="12.75" x14ac:dyDescent="0.2">
      <c r="A579" s="429">
        <v>558</v>
      </c>
      <c r="B579" s="434" t="s">
        <v>608</v>
      </c>
      <c r="C579" s="430" t="s">
        <v>3794</v>
      </c>
      <c r="D579" s="435" t="s">
        <v>1017</v>
      </c>
      <c r="E579" s="435" t="s">
        <v>1031</v>
      </c>
      <c r="F579" s="434" t="s">
        <v>1233</v>
      </c>
      <c r="G579" s="434" t="s">
        <v>1266</v>
      </c>
      <c r="H579" s="434" t="s">
        <v>1178</v>
      </c>
      <c r="I579" s="436">
        <v>0.5</v>
      </c>
      <c r="J579" s="292" t="s">
        <v>1389</v>
      </c>
      <c r="K579" s="434" t="s">
        <v>1017</v>
      </c>
      <c r="L579" s="434" t="s">
        <v>3273</v>
      </c>
      <c r="M579" s="437">
        <v>21</v>
      </c>
      <c r="N579" s="438">
        <v>5355</v>
      </c>
      <c r="O579" s="439">
        <v>70</v>
      </c>
      <c r="P579" s="449">
        <v>105</v>
      </c>
      <c r="Q579" s="441">
        <v>125</v>
      </c>
      <c r="R579" s="439">
        <v>65</v>
      </c>
      <c r="S579" s="440">
        <v>75</v>
      </c>
      <c r="T579" s="441">
        <v>45</v>
      </c>
      <c r="U579" s="442">
        <f t="shared" si="0"/>
        <v>485</v>
      </c>
      <c r="V579" s="443">
        <f t="shared" si="1"/>
        <v>80.833333333333329</v>
      </c>
      <c r="W579" s="388"/>
      <c r="X579" s="388"/>
    </row>
    <row r="580" spans="1:24" ht="12.75" x14ac:dyDescent="0.2">
      <c r="A580" s="429">
        <v>559</v>
      </c>
      <c r="B580" s="434" t="s">
        <v>609</v>
      </c>
      <c r="C580" s="430" t="s">
        <v>3795</v>
      </c>
      <c r="D580" s="435" t="s">
        <v>1018</v>
      </c>
      <c r="E580" s="435" t="s">
        <v>1022</v>
      </c>
      <c r="F580" s="434" t="s">
        <v>1077</v>
      </c>
      <c r="G580" s="434" t="s">
        <v>921</v>
      </c>
      <c r="H580" s="434" t="s">
        <v>1271</v>
      </c>
      <c r="I580" s="436">
        <v>0.5</v>
      </c>
      <c r="J580" s="292" t="s">
        <v>1389</v>
      </c>
      <c r="K580" s="434" t="s">
        <v>3195</v>
      </c>
      <c r="L580" s="434" t="s">
        <v>1019</v>
      </c>
      <c r="M580" s="437">
        <v>16</v>
      </c>
      <c r="N580" s="438">
        <v>4080</v>
      </c>
      <c r="O580" s="439">
        <v>50</v>
      </c>
      <c r="P580" s="440">
        <v>75</v>
      </c>
      <c r="Q580" s="441">
        <v>70</v>
      </c>
      <c r="R580" s="439">
        <v>35</v>
      </c>
      <c r="S580" s="440">
        <v>70</v>
      </c>
      <c r="T580" s="441">
        <v>48</v>
      </c>
      <c r="U580" s="442">
        <f t="shared" si="0"/>
        <v>348</v>
      </c>
      <c r="V580" s="443">
        <f t="shared" si="1"/>
        <v>58</v>
      </c>
      <c r="W580" s="388"/>
      <c r="X580" s="388"/>
    </row>
    <row r="581" spans="1:24" ht="12.75" x14ac:dyDescent="0.2">
      <c r="A581" s="429">
        <v>560</v>
      </c>
      <c r="B581" s="434" t="s">
        <v>610</v>
      </c>
      <c r="C581" s="430" t="s">
        <v>3796</v>
      </c>
      <c r="D581" s="435" t="s">
        <v>1018</v>
      </c>
      <c r="E581" s="435" t="s">
        <v>1022</v>
      </c>
      <c r="F581" s="434" t="s">
        <v>1077</v>
      </c>
      <c r="G581" s="434" t="s">
        <v>921</v>
      </c>
      <c r="H581" s="434" t="s">
        <v>1271</v>
      </c>
      <c r="I581" s="436">
        <v>0.5</v>
      </c>
      <c r="J581" s="292" t="s">
        <v>1389</v>
      </c>
      <c r="K581" s="434" t="s">
        <v>3195</v>
      </c>
      <c r="L581" s="434" t="s">
        <v>1019</v>
      </c>
      <c r="M581" s="437">
        <v>16</v>
      </c>
      <c r="N581" s="438">
        <v>4080</v>
      </c>
      <c r="O581" s="439">
        <v>65</v>
      </c>
      <c r="P581" s="440">
        <v>90</v>
      </c>
      <c r="Q581" s="441">
        <v>115</v>
      </c>
      <c r="R581" s="439">
        <v>45</v>
      </c>
      <c r="S581" s="440">
        <v>115</v>
      </c>
      <c r="T581" s="441">
        <v>58</v>
      </c>
      <c r="U581" s="442">
        <f t="shared" si="0"/>
        <v>488</v>
      </c>
      <c r="V581" s="443">
        <f t="shared" si="1"/>
        <v>81.333333333333329</v>
      </c>
      <c r="W581" s="388"/>
      <c r="X581" s="388"/>
    </row>
    <row r="582" spans="1:24" ht="12.75" x14ac:dyDescent="0.2">
      <c r="A582" s="429">
        <v>561</v>
      </c>
      <c r="B582" s="434" t="s">
        <v>611</v>
      </c>
      <c r="C582" s="430" t="s">
        <v>3797</v>
      </c>
      <c r="D582" s="435" t="s">
        <v>933</v>
      </c>
      <c r="E582" s="435" t="s">
        <v>1024</v>
      </c>
      <c r="F582" s="434" t="s">
        <v>1166</v>
      </c>
      <c r="G582" s="434" t="s">
        <v>1244</v>
      </c>
      <c r="H582" s="434" t="s">
        <v>1163</v>
      </c>
      <c r="I582" s="436">
        <v>0.5</v>
      </c>
      <c r="J582" s="292" t="s">
        <v>1389</v>
      </c>
      <c r="K582" s="434" t="s">
        <v>1024</v>
      </c>
      <c r="L582" s="434" t="s">
        <v>1389</v>
      </c>
      <c r="M582" s="437">
        <v>21</v>
      </c>
      <c r="N582" s="438">
        <v>5355</v>
      </c>
      <c r="O582" s="439">
        <v>72</v>
      </c>
      <c r="P582" s="440">
        <v>58</v>
      </c>
      <c r="Q582" s="441">
        <v>80</v>
      </c>
      <c r="R582" s="439">
        <v>103</v>
      </c>
      <c r="S582" s="440">
        <v>80</v>
      </c>
      <c r="T582" s="441">
        <v>97</v>
      </c>
      <c r="U582" s="442">
        <f t="shared" si="0"/>
        <v>490</v>
      </c>
      <c r="V582" s="443">
        <f t="shared" si="1"/>
        <v>81.666666666666671</v>
      </c>
      <c r="W582" s="388"/>
      <c r="X582" s="388"/>
    </row>
    <row r="583" spans="1:24" ht="12.75" x14ac:dyDescent="0.2">
      <c r="A583" s="429">
        <v>562</v>
      </c>
      <c r="B583" s="434" t="s">
        <v>612</v>
      </c>
      <c r="C583" s="430" t="s">
        <v>3798</v>
      </c>
      <c r="D583" s="435" t="s">
        <v>1025</v>
      </c>
      <c r="E583" s="292" t="s">
        <v>1389</v>
      </c>
      <c r="F583" s="434" t="s">
        <v>1495</v>
      </c>
      <c r="G583" s="292" t="s">
        <v>1389</v>
      </c>
      <c r="H583" s="292" t="s">
        <v>1389</v>
      </c>
      <c r="I583" s="436">
        <v>0.5</v>
      </c>
      <c r="J583" s="292" t="s">
        <v>1389</v>
      </c>
      <c r="K583" s="434" t="s">
        <v>3273</v>
      </c>
      <c r="L583" s="434" t="s">
        <v>3292</v>
      </c>
      <c r="M583" s="437">
        <v>26</v>
      </c>
      <c r="N583" s="438">
        <v>6630</v>
      </c>
      <c r="O583" s="439">
        <v>38</v>
      </c>
      <c r="P583" s="440">
        <v>30</v>
      </c>
      <c r="Q583" s="441">
        <v>85</v>
      </c>
      <c r="R583" s="439">
        <v>55</v>
      </c>
      <c r="S583" s="440">
        <v>65</v>
      </c>
      <c r="T583" s="441">
        <v>30</v>
      </c>
      <c r="U583" s="442">
        <f t="shared" si="0"/>
        <v>303</v>
      </c>
      <c r="V583" s="443">
        <f t="shared" si="1"/>
        <v>50.5</v>
      </c>
      <c r="W583" s="388"/>
      <c r="X583" s="388"/>
    </row>
    <row r="584" spans="1:24" ht="12.75" x14ac:dyDescent="0.2">
      <c r="A584" s="429">
        <v>563</v>
      </c>
      <c r="B584" s="434" t="s">
        <v>613</v>
      </c>
      <c r="C584" s="430" t="s">
        <v>3799</v>
      </c>
      <c r="D584" s="435" t="s">
        <v>1025</v>
      </c>
      <c r="E584" s="292" t="s">
        <v>1389</v>
      </c>
      <c r="F584" s="434" t="s">
        <v>1495</v>
      </c>
      <c r="G584" s="292" t="s">
        <v>1389</v>
      </c>
      <c r="H584" s="292" t="s">
        <v>1389</v>
      </c>
      <c r="I584" s="436">
        <v>0.5</v>
      </c>
      <c r="J584" s="292" t="s">
        <v>1389</v>
      </c>
      <c r="K584" s="434" t="s">
        <v>3273</v>
      </c>
      <c r="L584" s="434" t="s">
        <v>3292</v>
      </c>
      <c r="M584" s="437">
        <v>26</v>
      </c>
      <c r="N584" s="438">
        <v>6630</v>
      </c>
      <c r="O584" s="439">
        <v>58</v>
      </c>
      <c r="P584" s="440">
        <v>50</v>
      </c>
      <c r="Q584" s="441">
        <v>145</v>
      </c>
      <c r="R584" s="439">
        <v>95</v>
      </c>
      <c r="S584" s="440">
        <v>105</v>
      </c>
      <c r="T584" s="441">
        <v>30</v>
      </c>
      <c r="U584" s="442">
        <f t="shared" si="0"/>
        <v>483</v>
      </c>
      <c r="V584" s="443">
        <f t="shared" si="1"/>
        <v>80.5</v>
      </c>
      <c r="W584" s="388"/>
      <c r="X584" s="388"/>
    </row>
    <row r="585" spans="1:24" ht="12.75" x14ac:dyDescent="0.2">
      <c r="A585" s="429">
        <v>564</v>
      </c>
      <c r="B585" s="434" t="s">
        <v>614</v>
      </c>
      <c r="C585" s="430" t="s">
        <v>3800</v>
      </c>
      <c r="D585" s="435" t="s">
        <v>1033</v>
      </c>
      <c r="E585" s="435" t="s">
        <v>1031</v>
      </c>
      <c r="F585" s="434" t="s">
        <v>1556</v>
      </c>
      <c r="G585" s="434" t="s">
        <v>1233</v>
      </c>
      <c r="H585" s="434" t="s">
        <v>1231</v>
      </c>
      <c r="I585" s="292" t="s">
        <v>1389</v>
      </c>
      <c r="J585" s="436">
        <v>0.125</v>
      </c>
      <c r="K585" s="434" t="s">
        <v>3181</v>
      </c>
      <c r="L585" s="434" t="s">
        <v>3270</v>
      </c>
      <c r="M585" s="437">
        <v>31</v>
      </c>
      <c r="N585" s="438">
        <v>7905</v>
      </c>
      <c r="O585" s="439">
        <v>54</v>
      </c>
      <c r="P585" s="440">
        <v>78</v>
      </c>
      <c r="Q585" s="441">
        <v>103</v>
      </c>
      <c r="R585" s="439">
        <v>53</v>
      </c>
      <c r="S585" s="440">
        <v>45</v>
      </c>
      <c r="T585" s="441">
        <v>22</v>
      </c>
      <c r="U585" s="442">
        <f t="shared" si="0"/>
        <v>355</v>
      </c>
      <c r="V585" s="443">
        <f t="shared" si="1"/>
        <v>59.166666666666664</v>
      </c>
      <c r="W585" s="388"/>
      <c r="X585" s="388"/>
    </row>
    <row r="586" spans="1:24" ht="12.75" x14ac:dyDescent="0.2">
      <c r="A586" s="429">
        <v>565</v>
      </c>
      <c r="B586" s="434" t="s">
        <v>615</v>
      </c>
      <c r="C586" s="430" t="s">
        <v>3801</v>
      </c>
      <c r="D586" s="435" t="s">
        <v>1033</v>
      </c>
      <c r="E586" s="435" t="s">
        <v>1031</v>
      </c>
      <c r="F586" s="434" t="s">
        <v>1556</v>
      </c>
      <c r="G586" s="434" t="s">
        <v>1233</v>
      </c>
      <c r="H586" s="434" t="s">
        <v>1231</v>
      </c>
      <c r="I586" s="292" t="s">
        <v>1389</v>
      </c>
      <c r="J586" s="436">
        <v>0.125</v>
      </c>
      <c r="K586" s="434" t="s">
        <v>3181</v>
      </c>
      <c r="L586" s="434" t="s">
        <v>3270</v>
      </c>
      <c r="M586" s="437">
        <v>31</v>
      </c>
      <c r="N586" s="438">
        <v>7905</v>
      </c>
      <c r="O586" s="439">
        <v>74</v>
      </c>
      <c r="P586" s="440">
        <v>108</v>
      </c>
      <c r="Q586" s="441">
        <v>133</v>
      </c>
      <c r="R586" s="439">
        <v>83</v>
      </c>
      <c r="S586" s="440">
        <v>65</v>
      </c>
      <c r="T586" s="441">
        <v>32</v>
      </c>
      <c r="U586" s="442">
        <f t="shared" si="0"/>
        <v>495</v>
      </c>
      <c r="V586" s="443">
        <f t="shared" si="1"/>
        <v>82.5</v>
      </c>
      <c r="W586" s="388"/>
      <c r="X586" s="388"/>
    </row>
    <row r="587" spans="1:24" ht="12.75" x14ac:dyDescent="0.2">
      <c r="A587" s="429">
        <v>566</v>
      </c>
      <c r="B587" s="434" t="s">
        <v>616</v>
      </c>
      <c r="C587" s="430" t="s">
        <v>3802</v>
      </c>
      <c r="D587" s="435" t="s">
        <v>1031</v>
      </c>
      <c r="E587" s="435" t="s">
        <v>1024</v>
      </c>
      <c r="F587" s="434" t="s">
        <v>1407</v>
      </c>
      <c r="G587" s="292" t="s">
        <v>1389</v>
      </c>
      <c r="H587" s="292" t="s">
        <v>1389</v>
      </c>
      <c r="I587" s="292" t="s">
        <v>1389</v>
      </c>
      <c r="J587" s="436">
        <v>0.125</v>
      </c>
      <c r="K587" s="434" t="s">
        <v>1024</v>
      </c>
      <c r="L587" s="434" t="s">
        <v>3270</v>
      </c>
      <c r="M587" s="437">
        <v>31</v>
      </c>
      <c r="N587" s="438">
        <v>7905</v>
      </c>
      <c r="O587" s="439">
        <v>55</v>
      </c>
      <c r="P587" s="440">
        <v>112</v>
      </c>
      <c r="Q587" s="441">
        <v>45</v>
      </c>
      <c r="R587" s="439">
        <v>74</v>
      </c>
      <c r="S587" s="440">
        <v>45</v>
      </c>
      <c r="T587" s="441">
        <v>70</v>
      </c>
      <c r="U587" s="442">
        <f t="shared" si="0"/>
        <v>401</v>
      </c>
      <c r="V587" s="443">
        <f t="shared" si="1"/>
        <v>66.833333333333329</v>
      </c>
      <c r="W587" s="388"/>
      <c r="X587" s="388"/>
    </row>
    <row r="588" spans="1:24" ht="12.75" x14ac:dyDescent="0.2">
      <c r="A588" s="429">
        <v>567</v>
      </c>
      <c r="B588" s="434" t="s">
        <v>617</v>
      </c>
      <c r="C588" s="430" t="s">
        <v>3803</v>
      </c>
      <c r="D588" s="435" t="s">
        <v>1031</v>
      </c>
      <c r="E588" s="435" t="s">
        <v>1024</v>
      </c>
      <c r="F588" s="434" t="s">
        <v>1407</v>
      </c>
      <c r="G588" s="292" t="s">
        <v>1389</v>
      </c>
      <c r="H588" s="292" t="s">
        <v>1389</v>
      </c>
      <c r="I588" s="292" t="s">
        <v>1389</v>
      </c>
      <c r="J588" s="436">
        <v>0.125</v>
      </c>
      <c r="K588" s="434" t="s">
        <v>1024</v>
      </c>
      <c r="L588" s="434" t="s">
        <v>3270</v>
      </c>
      <c r="M588" s="437">
        <v>31</v>
      </c>
      <c r="N588" s="438">
        <v>7905</v>
      </c>
      <c r="O588" s="439">
        <v>75</v>
      </c>
      <c r="P588" s="440">
        <v>140</v>
      </c>
      <c r="Q588" s="441">
        <v>65</v>
      </c>
      <c r="R588" s="439">
        <v>112</v>
      </c>
      <c r="S588" s="440">
        <v>65</v>
      </c>
      <c r="T588" s="441">
        <v>110</v>
      </c>
      <c r="U588" s="442">
        <f t="shared" si="0"/>
        <v>567</v>
      </c>
      <c r="V588" s="443">
        <f t="shared" si="1"/>
        <v>94.5</v>
      </c>
      <c r="W588" s="388"/>
      <c r="X588" s="388"/>
    </row>
    <row r="589" spans="1:24" ht="12.75" x14ac:dyDescent="0.2">
      <c r="A589" s="429">
        <v>568</v>
      </c>
      <c r="B589" s="434" t="s">
        <v>618</v>
      </c>
      <c r="C589" s="430" t="s">
        <v>3804</v>
      </c>
      <c r="D589" s="435" t="s">
        <v>1030</v>
      </c>
      <c r="E589" s="292" t="s">
        <v>1389</v>
      </c>
      <c r="F589" s="434" t="s">
        <v>899</v>
      </c>
      <c r="G589" s="434" t="s">
        <v>1566</v>
      </c>
      <c r="H589" s="434" t="s">
        <v>1186</v>
      </c>
      <c r="I589" s="436">
        <v>0.5</v>
      </c>
      <c r="J589" s="292" t="s">
        <v>1389</v>
      </c>
      <c r="K589" s="434" t="s">
        <v>3273</v>
      </c>
      <c r="L589" s="434" t="s">
        <v>1389</v>
      </c>
      <c r="M589" s="437">
        <v>21</v>
      </c>
      <c r="N589" s="438">
        <v>5355</v>
      </c>
      <c r="O589" s="439">
        <v>50</v>
      </c>
      <c r="P589" s="440">
        <v>50</v>
      </c>
      <c r="Q589" s="441">
        <v>62</v>
      </c>
      <c r="R589" s="439">
        <v>40</v>
      </c>
      <c r="S589" s="440">
        <v>62</v>
      </c>
      <c r="T589" s="441">
        <v>65</v>
      </c>
      <c r="U589" s="442">
        <f t="shared" si="0"/>
        <v>329</v>
      </c>
      <c r="V589" s="443">
        <f t="shared" si="1"/>
        <v>54.833333333333336</v>
      </c>
      <c r="W589" s="388"/>
      <c r="X589" s="388"/>
    </row>
    <row r="590" spans="1:24" ht="12.75" x14ac:dyDescent="0.2">
      <c r="A590" s="429">
        <v>569</v>
      </c>
      <c r="B590" s="434" t="s">
        <v>619</v>
      </c>
      <c r="C590" s="430" t="s">
        <v>3805</v>
      </c>
      <c r="D590" s="435" t="s">
        <v>1030</v>
      </c>
      <c r="E590" s="292" t="s">
        <v>1389</v>
      </c>
      <c r="F590" s="434" t="s">
        <v>899</v>
      </c>
      <c r="G590" s="434" t="s">
        <v>1178</v>
      </c>
      <c r="H590" s="434" t="s">
        <v>1186</v>
      </c>
      <c r="I590" s="436">
        <v>0.5</v>
      </c>
      <c r="J590" s="292" t="s">
        <v>1389</v>
      </c>
      <c r="K590" s="434" t="s">
        <v>3273</v>
      </c>
      <c r="L590" s="434" t="s">
        <v>1389</v>
      </c>
      <c r="M590" s="437">
        <v>21</v>
      </c>
      <c r="N590" s="438">
        <v>5355</v>
      </c>
      <c r="O590" s="439">
        <v>80</v>
      </c>
      <c r="P590" s="440">
        <v>95</v>
      </c>
      <c r="Q590" s="441">
        <v>82</v>
      </c>
      <c r="R590" s="439">
        <v>60</v>
      </c>
      <c r="S590" s="440">
        <v>82</v>
      </c>
      <c r="T590" s="441">
        <v>75</v>
      </c>
      <c r="U590" s="442">
        <f t="shared" si="0"/>
        <v>474</v>
      </c>
      <c r="V590" s="443">
        <f t="shared" si="1"/>
        <v>79</v>
      </c>
      <c r="W590" s="388"/>
      <c r="X590" s="388"/>
    </row>
    <row r="591" spans="1:24" ht="12.75" x14ac:dyDescent="0.2">
      <c r="A591" s="429">
        <v>570</v>
      </c>
      <c r="B591" s="434" t="s">
        <v>620</v>
      </c>
      <c r="C591" s="430" t="s">
        <v>3806</v>
      </c>
      <c r="D591" s="435" t="s">
        <v>1018</v>
      </c>
      <c r="E591" s="292" t="s">
        <v>1389</v>
      </c>
      <c r="F591" s="434" t="s">
        <v>1457</v>
      </c>
      <c r="G591" s="292" t="s">
        <v>1389</v>
      </c>
      <c r="H591" s="292" t="s">
        <v>1389</v>
      </c>
      <c r="I591" s="292" t="s">
        <v>1389</v>
      </c>
      <c r="J591" s="436">
        <v>0.125</v>
      </c>
      <c r="K591" s="434" t="s">
        <v>3195</v>
      </c>
      <c r="L591" s="434" t="s">
        <v>1389</v>
      </c>
      <c r="M591" s="437">
        <v>26</v>
      </c>
      <c r="N591" s="438">
        <v>6630</v>
      </c>
      <c r="O591" s="439">
        <v>40</v>
      </c>
      <c r="P591" s="440">
        <v>65</v>
      </c>
      <c r="Q591" s="441">
        <v>40</v>
      </c>
      <c r="R591" s="439">
        <v>80</v>
      </c>
      <c r="S591" s="440">
        <v>40</v>
      </c>
      <c r="T591" s="441">
        <v>65</v>
      </c>
      <c r="U591" s="442">
        <f t="shared" si="0"/>
        <v>330</v>
      </c>
      <c r="V591" s="443">
        <f t="shared" si="1"/>
        <v>55</v>
      </c>
      <c r="W591" s="388"/>
      <c r="X591" s="388"/>
    </row>
    <row r="592" spans="1:24" ht="12.75" x14ac:dyDescent="0.2">
      <c r="A592" s="429">
        <v>571</v>
      </c>
      <c r="B592" s="434" t="s">
        <v>621</v>
      </c>
      <c r="C592" s="430" t="s">
        <v>3807</v>
      </c>
      <c r="D592" s="435" t="s">
        <v>1018</v>
      </c>
      <c r="E592" s="292" t="s">
        <v>1389</v>
      </c>
      <c r="F592" s="434" t="s">
        <v>1457</v>
      </c>
      <c r="G592" s="292" t="s">
        <v>1389</v>
      </c>
      <c r="H592" s="292" t="s">
        <v>1389</v>
      </c>
      <c r="I592" s="292" t="s">
        <v>1389</v>
      </c>
      <c r="J592" s="436">
        <v>0.125</v>
      </c>
      <c r="K592" s="434" t="s">
        <v>3195</v>
      </c>
      <c r="L592" s="434" t="s">
        <v>1389</v>
      </c>
      <c r="M592" s="437">
        <v>26</v>
      </c>
      <c r="N592" s="438">
        <v>6630</v>
      </c>
      <c r="O592" s="439">
        <v>60</v>
      </c>
      <c r="P592" s="440">
        <v>105</v>
      </c>
      <c r="Q592" s="441">
        <v>60</v>
      </c>
      <c r="R592" s="439">
        <v>120</v>
      </c>
      <c r="S592" s="440">
        <v>60</v>
      </c>
      <c r="T592" s="441">
        <v>105</v>
      </c>
      <c r="U592" s="442">
        <f t="shared" si="0"/>
        <v>510</v>
      </c>
      <c r="V592" s="443">
        <f t="shared" si="1"/>
        <v>85</v>
      </c>
      <c r="W592" s="388"/>
      <c r="X592" s="388"/>
    </row>
    <row r="593" spans="1:24" ht="12.75" x14ac:dyDescent="0.2">
      <c r="A593" s="429">
        <v>572</v>
      </c>
      <c r="B593" s="434" t="s">
        <v>622</v>
      </c>
      <c r="C593" s="430" t="s">
        <v>3808</v>
      </c>
      <c r="D593" s="435" t="s">
        <v>1029</v>
      </c>
      <c r="E593" s="292" t="s">
        <v>1389</v>
      </c>
      <c r="F593" s="434" t="s">
        <v>975</v>
      </c>
      <c r="G593" s="434" t="s">
        <v>1200</v>
      </c>
      <c r="H593" s="434" t="s">
        <v>1235</v>
      </c>
      <c r="I593" s="292" t="s">
        <v>1389</v>
      </c>
      <c r="J593" s="436">
        <v>0.75</v>
      </c>
      <c r="K593" s="434" t="s">
        <v>3195</v>
      </c>
      <c r="L593" s="434" t="s">
        <v>1389</v>
      </c>
      <c r="M593" s="437">
        <v>16</v>
      </c>
      <c r="N593" s="438">
        <v>4080</v>
      </c>
      <c r="O593" s="439">
        <v>55</v>
      </c>
      <c r="P593" s="440">
        <v>50</v>
      </c>
      <c r="Q593" s="441">
        <v>40</v>
      </c>
      <c r="R593" s="439">
        <v>40</v>
      </c>
      <c r="S593" s="440">
        <v>40</v>
      </c>
      <c r="T593" s="441">
        <v>75</v>
      </c>
      <c r="U593" s="442">
        <f t="shared" si="0"/>
        <v>300</v>
      </c>
      <c r="V593" s="443">
        <f t="shared" si="1"/>
        <v>50</v>
      </c>
      <c r="W593" s="388"/>
      <c r="X593" s="388"/>
    </row>
    <row r="594" spans="1:24" ht="12.75" x14ac:dyDescent="0.2">
      <c r="A594" s="429">
        <v>573</v>
      </c>
      <c r="B594" s="434" t="s">
        <v>623</v>
      </c>
      <c r="C594" s="430" t="s">
        <v>3809</v>
      </c>
      <c r="D594" s="435" t="s">
        <v>1029</v>
      </c>
      <c r="E594" s="292" t="s">
        <v>1389</v>
      </c>
      <c r="F594" s="434" t="s">
        <v>975</v>
      </c>
      <c r="G594" s="434" t="s">
        <v>1200</v>
      </c>
      <c r="H594" s="434" t="s">
        <v>1235</v>
      </c>
      <c r="I594" s="292" t="s">
        <v>1389</v>
      </c>
      <c r="J594" s="436">
        <v>0.75</v>
      </c>
      <c r="K594" s="434" t="s">
        <v>3195</v>
      </c>
      <c r="L594" s="434" t="s">
        <v>1389</v>
      </c>
      <c r="M594" s="437">
        <v>16</v>
      </c>
      <c r="N594" s="438">
        <v>4080</v>
      </c>
      <c r="O594" s="439">
        <v>75</v>
      </c>
      <c r="P594" s="440">
        <v>95</v>
      </c>
      <c r="Q594" s="441">
        <v>60</v>
      </c>
      <c r="R594" s="439">
        <v>65</v>
      </c>
      <c r="S594" s="440">
        <v>60</v>
      </c>
      <c r="T594" s="441">
        <v>115</v>
      </c>
      <c r="U594" s="442">
        <f t="shared" si="0"/>
        <v>470</v>
      </c>
      <c r="V594" s="443">
        <f t="shared" si="1"/>
        <v>78.333333333333329</v>
      </c>
      <c r="W594" s="388"/>
      <c r="X594" s="388"/>
    </row>
    <row r="595" spans="1:24" ht="12.75" x14ac:dyDescent="0.2">
      <c r="A595" s="429">
        <v>574</v>
      </c>
      <c r="B595" s="434" t="s">
        <v>624</v>
      </c>
      <c r="C595" s="430" t="s">
        <v>3810</v>
      </c>
      <c r="D595" s="435" t="s">
        <v>933</v>
      </c>
      <c r="E595" s="292" t="s">
        <v>1389</v>
      </c>
      <c r="F595" s="434" t="s">
        <v>1213</v>
      </c>
      <c r="G595" s="434" t="s">
        <v>3226</v>
      </c>
      <c r="H595" s="434" t="s">
        <v>1248</v>
      </c>
      <c r="I595" s="292" t="s">
        <v>1389</v>
      </c>
      <c r="J595" s="436">
        <v>0.75</v>
      </c>
      <c r="K595" s="434" t="s">
        <v>3258</v>
      </c>
      <c r="L595" s="434" t="s">
        <v>1389</v>
      </c>
      <c r="M595" s="437">
        <v>21</v>
      </c>
      <c r="N595" s="438">
        <v>5355</v>
      </c>
      <c r="O595" s="439">
        <v>45</v>
      </c>
      <c r="P595" s="440">
        <v>30</v>
      </c>
      <c r="Q595" s="441">
        <v>50</v>
      </c>
      <c r="R595" s="439">
        <v>55</v>
      </c>
      <c r="S595" s="440">
        <v>65</v>
      </c>
      <c r="T595" s="441">
        <v>45</v>
      </c>
      <c r="U595" s="442">
        <f t="shared" si="0"/>
        <v>290</v>
      </c>
      <c r="V595" s="443">
        <f t="shared" si="1"/>
        <v>48.333333333333336</v>
      </c>
      <c r="W595" s="388"/>
      <c r="X595" s="388"/>
    </row>
    <row r="596" spans="1:24" ht="12.75" x14ac:dyDescent="0.2">
      <c r="A596" s="429">
        <v>575</v>
      </c>
      <c r="B596" s="434" t="s">
        <v>625</v>
      </c>
      <c r="C596" s="430" t="s">
        <v>3811</v>
      </c>
      <c r="D596" s="435" t="s">
        <v>933</v>
      </c>
      <c r="E596" s="292" t="s">
        <v>1389</v>
      </c>
      <c r="F596" s="434" t="s">
        <v>1213</v>
      </c>
      <c r="G596" s="434" t="s">
        <v>3226</v>
      </c>
      <c r="H596" s="434" t="s">
        <v>1248</v>
      </c>
      <c r="I596" s="292" t="s">
        <v>1389</v>
      </c>
      <c r="J596" s="436">
        <v>0.75</v>
      </c>
      <c r="K596" s="434" t="s">
        <v>3258</v>
      </c>
      <c r="L596" s="434" t="s">
        <v>1389</v>
      </c>
      <c r="M596" s="437">
        <v>21</v>
      </c>
      <c r="N596" s="438">
        <v>5355</v>
      </c>
      <c r="O596" s="439">
        <v>60</v>
      </c>
      <c r="P596" s="440">
        <v>45</v>
      </c>
      <c r="Q596" s="441">
        <v>70</v>
      </c>
      <c r="R596" s="439">
        <v>75</v>
      </c>
      <c r="S596" s="440">
        <v>85</v>
      </c>
      <c r="T596" s="441">
        <v>55</v>
      </c>
      <c r="U596" s="442">
        <f t="shared" si="0"/>
        <v>390</v>
      </c>
      <c r="V596" s="443">
        <f t="shared" si="1"/>
        <v>65</v>
      </c>
      <c r="W596" s="388"/>
      <c r="X596" s="388"/>
    </row>
    <row r="597" spans="1:24" ht="12.75" x14ac:dyDescent="0.2">
      <c r="A597" s="429">
        <v>576</v>
      </c>
      <c r="B597" s="434" t="s">
        <v>626</v>
      </c>
      <c r="C597" s="430" t="s">
        <v>3812</v>
      </c>
      <c r="D597" s="435" t="s">
        <v>933</v>
      </c>
      <c r="E597" s="292" t="s">
        <v>1389</v>
      </c>
      <c r="F597" s="434" t="s">
        <v>1213</v>
      </c>
      <c r="G597" s="434" t="s">
        <v>3226</v>
      </c>
      <c r="H597" s="434" t="s">
        <v>1248</v>
      </c>
      <c r="I597" s="292" t="s">
        <v>1389</v>
      </c>
      <c r="J597" s="436">
        <v>0.75</v>
      </c>
      <c r="K597" s="434" t="s">
        <v>3258</v>
      </c>
      <c r="L597" s="434" t="s">
        <v>1389</v>
      </c>
      <c r="M597" s="437">
        <v>21</v>
      </c>
      <c r="N597" s="438">
        <v>5355</v>
      </c>
      <c r="O597" s="439">
        <v>70</v>
      </c>
      <c r="P597" s="440">
        <v>55</v>
      </c>
      <c r="Q597" s="441">
        <v>95</v>
      </c>
      <c r="R597" s="439">
        <v>95</v>
      </c>
      <c r="S597" s="440">
        <v>110</v>
      </c>
      <c r="T597" s="441">
        <v>65</v>
      </c>
      <c r="U597" s="442">
        <f t="shared" si="0"/>
        <v>490</v>
      </c>
      <c r="V597" s="443">
        <f t="shared" si="1"/>
        <v>81.666666666666671</v>
      </c>
      <c r="W597" s="388"/>
      <c r="X597" s="388"/>
    </row>
    <row r="598" spans="1:24" ht="12.75" x14ac:dyDescent="0.2">
      <c r="A598" s="429">
        <v>577</v>
      </c>
      <c r="B598" s="434" t="s">
        <v>627</v>
      </c>
      <c r="C598" s="430" t="s">
        <v>3813</v>
      </c>
      <c r="D598" s="435" t="s">
        <v>933</v>
      </c>
      <c r="E598" s="292" t="s">
        <v>1389</v>
      </c>
      <c r="F598" s="434" t="s">
        <v>1184</v>
      </c>
      <c r="G598" s="434" t="s">
        <v>1244</v>
      </c>
      <c r="H598" s="434" t="s">
        <v>1220</v>
      </c>
      <c r="I598" s="436">
        <v>0.5</v>
      </c>
      <c r="J598" s="292" t="s">
        <v>1389</v>
      </c>
      <c r="K598" s="434" t="s">
        <v>3292</v>
      </c>
      <c r="L598" s="434" t="s">
        <v>1389</v>
      </c>
      <c r="M598" s="437">
        <v>21</v>
      </c>
      <c r="N598" s="438">
        <v>5355</v>
      </c>
      <c r="O598" s="439">
        <v>45</v>
      </c>
      <c r="P598" s="440">
        <v>30</v>
      </c>
      <c r="Q598" s="441">
        <v>40</v>
      </c>
      <c r="R598" s="439">
        <v>105</v>
      </c>
      <c r="S598" s="440">
        <v>50</v>
      </c>
      <c r="T598" s="441">
        <v>20</v>
      </c>
      <c r="U598" s="442">
        <f t="shared" si="0"/>
        <v>290</v>
      </c>
      <c r="V598" s="443">
        <f t="shared" si="1"/>
        <v>48.333333333333336</v>
      </c>
      <c r="W598" s="388"/>
      <c r="X598" s="388"/>
    </row>
    <row r="599" spans="1:24" ht="12.75" x14ac:dyDescent="0.2">
      <c r="A599" s="429">
        <v>578</v>
      </c>
      <c r="B599" s="434" t="s">
        <v>628</v>
      </c>
      <c r="C599" s="430" t="s">
        <v>3814</v>
      </c>
      <c r="D599" s="435" t="s">
        <v>933</v>
      </c>
      <c r="E599" s="292" t="s">
        <v>1389</v>
      </c>
      <c r="F599" s="434" t="s">
        <v>1184</v>
      </c>
      <c r="G599" s="434" t="s">
        <v>1244</v>
      </c>
      <c r="H599" s="434" t="s">
        <v>1220</v>
      </c>
      <c r="I599" s="436">
        <v>0.5</v>
      </c>
      <c r="J599" s="292" t="s">
        <v>1389</v>
      </c>
      <c r="K599" s="434" t="s">
        <v>3292</v>
      </c>
      <c r="L599" s="434" t="s">
        <v>1389</v>
      </c>
      <c r="M599" s="437">
        <v>21</v>
      </c>
      <c r="N599" s="438">
        <v>5355</v>
      </c>
      <c r="O599" s="439">
        <v>65</v>
      </c>
      <c r="P599" s="440">
        <v>40</v>
      </c>
      <c r="Q599" s="441">
        <v>50</v>
      </c>
      <c r="R599" s="439">
        <v>125</v>
      </c>
      <c r="S599" s="440">
        <v>60</v>
      </c>
      <c r="T599" s="441">
        <v>30</v>
      </c>
      <c r="U599" s="442">
        <f t="shared" si="0"/>
        <v>370</v>
      </c>
      <c r="V599" s="443">
        <f t="shared" si="1"/>
        <v>61.666666666666664</v>
      </c>
      <c r="W599" s="388"/>
      <c r="X599" s="388"/>
    </row>
    <row r="600" spans="1:24" ht="12.75" x14ac:dyDescent="0.2">
      <c r="A600" s="429">
        <v>579</v>
      </c>
      <c r="B600" s="434" t="s">
        <v>629</v>
      </c>
      <c r="C600" s="430" t="s">
        <v>3815</v>
      </c>
      <c r="D600" s="435" t="s">
        <v>933</v>
      </c>
      <c r="E600" s="292" t="s">
        <v>1389</v>
      </c>
      <c r="F600" s="434" t="s">
        <v>1184</v>
      </c>
      <c r="G600" s="434" t="s">
        <v>1244</v>
      </c>
      <c r="H600" s="434" t="s">
        <v>1220</v>
      </c>
      <c r="I600" s="436">
        <v>0.5</v>
      </c>
      <c r="J600" s="292" t="s">
        <v>1389</v>
      </c>
      <c r="K600" s="434" t="s">
        <v>3292</v>
      </c>
      <c r="L600" s="434" t="s">
        <v>1389</v>
      </c>
      <c r="M600" s="437">
        <v>21</v>
      </c>
      <c r="N600" s="438">
        <v>5355</v>
      </c>
      <c r="O600" s="439">
        <v>110</v>
      </c>
      <c r="P600" s="440">
        <v>65</v>
      </c>
      <c r="Q600" s="441">
        <v>75</v>
      </c>
      <c r="R600" s="439">
        <v>125</v>
      </c>
      <c r="S600" s="440">
        <v>85</v>
      </c>
      <c r="T600" s="441">
        <v>30</v>
      </c>
      <c r="U600" s="442">
        <f t="shared" si="0"/>
        <v>490</v>
      </c>
      <c r="V600" s="443">
        <f t="shared" si="1"/>
        <v>81.666666666666671</v>
      </c>
      <c r="W600" s="388"/>
      <c r="X600" s="388"/>
    </row>
    <row r="601" spans="1:24" ht="12.75" x14ac:dyDescent="0.2">
      <c r="A601" s="429">
        <v>580</v>
      </c>
      <c r="B601" s="434" t="s">
        <v>630</v>
      </c>
      <c r="C601" s="430" t="s">
        <v>3816</v>
      </c>
      <c r="D601" s="435" t="s">
        <v>1033</v>
      </c>
      <c r="E601" s="435" t="s">
        <v>1024</v>
      </c>
      <c r="F601" s="434" t="s">
        <v>1242</v>
      </c>
      <c r="G601" s="434" t="s">
        <v>1206</v>
      </c>
      <c r="H601" s="434" t="s">
        <v>1211</v>
      </c>
      <c r="I601" s="436">
        <v>0.5</v>
      </c>
      <c r="J601" s="292" t="s">
        <v>1389</v>
      </c>
      <c r="K601" s="434" t="s">
        <v>3181</v>
      </c>
      <c r="L601" s="434" t="s">
        <v>1024</v>
      </c>
      <c r="M601" s="437">
        <v>21</v>
      </c>
      <c r="N601" s="438">
        <v>5355</v>
      </c>
      <c r="O601" s="439">
        <v>62</v>
      </c>
      <c r="P601" s="440">
        <v>44</v>
      </c>
      <c r="Q601" s="441">
        <v>50</v>
      </c>
      <c r="R601" s="439">
        <v>44</v>
      </c>
      <c r="S601" s="440">
        <v>50</v>
      </c>
      <c r="T601" s="441">
        <v>55</v>
      </c>
      <c r="U601" s="442">
        <f t="shared" si="0"/>
        <v>305</v>
      </c>
      <c r="V601" s="443">
        <f t="shared" si="1"/>
        <v>50.833333333333336</v>
      </c>
      <c r="W601" s="388"/>
      <c r="X601" s="388"/>
    </row>
    <row r="602" spans="1:24" ht="12.75" x14ac:dyDescent="0.2">
      <c r="A602" s="429">
        <v>581</v>
      </c>
      <c r="B602" s="434" t="s">
        <v>631</v>
      </c>
      <c r="C602" s="430" t="s">
        <v>3817</v>
      </c>
      <c r="D602" s="435" t="s">
        <v>1033</v>
      </c>
      <c r="E602" s="435" t="s">
        <v>1024</v>
      </c>
      <c r="F602" s="434" t="s">
        <v>1242</v>
      </c>
      <c r="G602" s="434" t="s">
        <v>1206</v>
      </c>
      <c r="H602" s="434" t="s">
        <v>1211</v>
      </c>
      <c r="I602" s="436">
        <v>0.5</v>
      </c>
      <c r="J602" s="292" t="s">
        <v>1389</v>
      </c>
      <c r="K602" s="434" t="s">
        <v>3181</v>
      </c>
      <c r="L602" s="434" t="s">
        <v>1024</v>
      </c>
      <c r="M602" s="437">
        <v>21</v>
      </c>
      <c r="N602" s="438">
        <v>5355</v>
      </c>
      <c r="O602" s="439">
        <v>75</v>
      </c>
      <c r="P602" s="440">
        <v>87</v>
      </c>
      <c r="Q602" s="441">
        <v>63</v>
      </c>
      <c r="R602" s="439">
        <v>87</v>
      </c>
      <c r="S602" s="440">
        <v>63</v>
      </c>
      <c r="T602" s="441">
        <v>98</v>
      </c>
      <c r="U602" s="442">
        <f t="shared" si="0"/>
        <v>473</v>
      </c>
      <c r="V602" s="443">
        <f t="shared" si="1"/>
        <v>78.833333333333329</v>
      </c>
      <c r="W602" s="388"/>
      <c r="X602" s="388"/>
    </row>
    <row r="603" spans="1:24" ht="12.75" x14ac:dyDescent="0.2">
      <c r="A603" s="429">
        <v>582</v>
      </c>
      <c r="B603" s="434" t="s">
        <v>632</v>
      </c>
      <c r="C603" s="430" t="s">
        <v>3818</v>
      </c>
      <c r="D603" s="435" t="s">
        <v>1028</v>
      </c>
      <c r="E603" s="292" t="s">
        <v>1389</v>
      </c>
      <c r="F603" s="434" t="s">
        <v>1229</v>
      </c>
      <c r="G603" s="292" t="s">
        <v>1389</v>
      </c>
      <c r="H603" s="434" t="s">
        <v>1178</v>
      </c>
      <c r="I603" s="436">
        <v>0.5</v>
      </c>
      <c r="J603" s="292" t="s">
        <v>1389</v>
      </c>
      <c r="K603" s="434" t="s">
        <v>3273</v>
      </c>
      <c r="L603" s="434" t="s">
        <v>1389</v>
      </c>
      <c r="M603" s="437">
        <v>21</v>
      </c>
      <c r="N603" s="438">
        <v>5355</v>
      </c>
      <c r="O603" s="439">
        <v>36</v>
      </c>
      <c r="P603" s="440">
        <v>50</v>
      </c>
      <c r="Q603" s="441">
        <v>50</v>
      </c>
      <c r="R603" s="439">
        <v>65</v>
      </c>
      <c r="S603" s="440">
        <v>60</v>
      </c>
      <c r="T603" s="441">
        <v>44</v>
      </c>
      <c r="U603" s="442">
        <f t="shared" si="0"/>
        <v>305</v>
      </c>
      <c r="V603" s="443">
        <f t="shared" si="1"/>
        <v>50.833333333333336</v>
      </c>
      <c r="W603" s="388"/>
      <c r="X603" s="388"/>
    </row>
    <row r="604" spans="1:24" ht="12.75" x14ac:dyDescent="0.2">
      <c r="A604" s="429">
        <v>583</v>
      </c>
      <c r="B604" s="434" t="s">
        <v>633</v>
      </c>
      <c r="C604" s="430" t="s">
        <v>3819</v>
      </c>
      <c r="D604" s="435" t="s">
        <v>1028</v>
      </c>
      <c r="E604" s="292" t="s">
        <v>1389</v>
      </c>
      <c r="F604" s="434" t="s">
        <v>1229</v>
      </c>
      <c r="G604" s="292" t="s">
        <v>1389</v>
      </c>
      <c r="H604" s="434" t="s">
        <v>1178</v>
      </c>
      <c r="I604" s="436">
        <v>0.5</v>
      </c>
      <c r="J604" s="292" t="s">
        <v>1389</v>
      </c>
      <c r="K604" s="434" t="s">
        <v>3273</v>
      </c>
      <c r="L604" s="434" t="s">
        <v>1389</v>
      </c>
      <c r="M604" s="437">
        <v>21</v>
      </c>
      <c r="N604" s="438">
        <v>5355</v>
      </c>
      <c r="O604" s="439">
        <v>51</v>
      </c>
      <c r="P604" s="440">
        <v>65</v>
      </c>
      <c r="Q604" s="441">
        <v>65</v>
      </c>
      <c r="R604" s="439">
        <v>80</v>
      </c>
      <c r="S604" s="440">
        <v>75</v>
      </c>
      <c r="T604" s="441">
        <v>59</v>
      </c>
      <c r="U604" s="442">
        <f t="shared" si="0"/>
        <v>395</v>
      </c>
      <c r="V604" s="443">
        <f t="shared" si="1"/>
        <v>65.833333333333329</v>
      </c>
      <c r="W604" s="388"/>
      <c r="X604" s="388"/>
    </row>
    <row r="605" spans="1:24" ht="12.75" x14ac:dyDescent="0.2">
      <c r="A605" s="429">
        <v>584</v>
      </c>
      <c r="B605" s="434" t="s">
        <v>634</v>
      </c>
      <c r="C605" s="430" t="s">
        <v>3820</v>
      </c>
      <c r="D605" s="435" t="s">
        <v>1028</v>
      </c>
      <c r="E605" s="292" t="s">
        <v>1389</v>
      </c>
      <c r="F605" s="434" t="s">
        <v>1229</v>
      </c>
      <c r="G605" s="292" t="s">
        <v>1389</v>
      </c>
      <c r="H605" s="434" t="s">
        <v>1178</v>
      </c>
      <c r="I605" s="436">
        <v>0.5</v>
      </c>
      <c r="J605" s="292" t="s">
        <v>1389</v>
      </c>
      <c r="K605" s="434" t="s">
        <v>3273</v>
      </c>
      <c r="L605" s="434" t="s">
        <v>1389</v>
      </c>
      <c r="M605" s="437">
        <v>21</v>
      </c>
      <c r="N605" s="438">
        <v>5355</v>
      </c>
      <c r="O605" s="439">
        <v>71</v>
      </c>
      <c r="P605" s="440">
        <v>95</v>
      </c>
      <c r="Q605" s="441">
        <v>85</v>
      </c>
      <c r="R605" s="439">
        <v>110</v>
      </c>
      <c r="S605" s="440">
        <v>95</v>
      </c>
      <c r="T605" s="441">
        <v>79</v>
      </c>
      <c r="U605" s="442">
        <f t="shared" si="0"/>
        <v>535</v>
      </c>
      <c r="V605" s="443">
        <f t="shared" si="1"/>
        <v>89.166666666666671</v>
      </c>
      <c r="W605" s="388"/>
      <c r="X605" s="388"/>
    </row>
    <row r="606" spans="1:24" ht="12.75" x14ac:dyDescent="0.2">
      <c r="A606" s="429">
        <v>585</v>
      </c>
      <c r="B606" s="434" t="s">
        <v>635</v>
      </c>
      <c r="C606" s="430" t="s">
        <v>3821</v>
      </c>
      <c r="D606" s="435" t="s">
        <v>1029</v>
      </c>
      <c r="E606" s="435" t="s">
        <v>1026</v>
      </c>
      <c r="F606" s="434" t="s">
        <v>1218</v>
      </c>
      <c r="G606" s="434" t="s">
        <v>1190</v>
      </c>
      <c r="H606" s="434" t="s">
        <v>915</v>
      </c>
      <c r="I606" s="436">
        <v>0.5</v>
      </c>
      <c r="J606" s="292" t="s">
        <v>1389</v>
      </c>
      <c r="K606" s="434" t="s">
        <v>3195</v>
      </c>
      <c r="L606" s="434" t="s">
        <v>1389</v>
      </c>
      <c r="M606" s="437">
        <v>21</v>
      </c>
      <c r="N606" s="438">
        <v>5355</v>
      </c>
      <c r="O606" s="439">
        <v>60</v>
      </c>
      <c r="P606" s="440">
        <v>60</v>
      </c>
      <c r="Q606" s="441">
        <v>50</v>
      </c>
      <c r="R606" s="439">
        <v>40</v>
      </c>
      <c r="S606" s="440">
        <v>50</v>
      </c>
      <c r="T606" s="441">
        <v>75</v>
      </c>
      <c r="U606" s="442">
        <f t="shared" si="0"/>
        <v>335</v>
      </c>
      <c r="V606" s="443">
        <f t="shared" si="1"/>
        <v>55.833333333333336</v>
      </c>
      <c r="W606" s="388"/>
      <c r="X606" s="388"/>
    </row>
    <row r="607" spans="1:24" ht="12.75" x14ac:dyDescent="0.2">
      <c r="A607" s="429">
        <v>586</v>
      </c>
      <c r="B607" s="434" t="s">
        <v>636</v>
      </c>
      <c r="C607" s="430" t="s">
        <v>3822</v>
      </c>
      <c r="D607" s="435" t="s">
        <v>1029</v>
      </c>
      <c r="E607" s="435" t="s">
        <v>1026</v>
      </c>
      <c r="F607" s="434" t="s">
        <v>1218</v>
      </c>
      <c r="G607" s="434" t="s">
        <v>1190</v>
      </c>
      <c r="H607" s="434" t="s">
        <v>915</v>
      </c>
      <c r="I607" s="436">
        <v>0.5</v>
      </c>
      <c r="J607" s="292" t="s">
        <v>1389</v>
      </c>
      <c r="K607" s="434" t="s">
        <v>3195</v>
      </c>
      <c r="L607" s="434" t="s">
        <v>1389</v>
      </c>
      <c r="M607" s="437">
        <v>21</v>
      </c>
      <c r="N607" s="438">
        <v>5355</v>
      </c>
      <c r="O607" s="439">
        <v>80</v>
      </c>
      <c r="P607" s="440">
        <v>100</v>
      </c>
      <c r="Q607" s="441">
        <v>70</v>
      </c>
      <c r="R607" s="439">
        <v>60</v>
      </c>
      <c r="S607" s="440">
        <v>70</v>
      </c>
      <c r="T607" s="441">
        <v>95</v>
      </c>
      <c r="U607" s="442">
        <f t="shared" si="0"/>
        <v>475</v>
      </c>
      <c r="V607" s="443">
        <f t="shared" si="1"/>
        <v>79.166666666666671</v>
      </c>
      <c r="W607" s="388"/>
      <c r="X607" s="388"/>
    </row>
    <row r="608" spans="1:24" ht="12.75" x14ac:dyDescent="0.2">
      <c r="A608" s="429">
        <v>587</v>
      </c>
      <c r="B608" s="434" t="s">
        <v>637</v>
      </c>
      <c r="C608" s="430" t="s">
        <v>3823</v>
      </c>
      <c r="D608" s="435" t="s">
        <v>1020</v>
      </c>
      <c r="E608" s="435" t="s">
        <v>1024</v>
      </c>
      <c r="F608" s="434" t="s">
        <v>1562</v>
      </c>
      <c r="G608" s="292" t="s">
        <v>1389</v>
      </c>
      <c r="H608" s="434" t="s">
        <v>1189</v>
      </c>
      <c r="I608" s="436">
        <v>0.5</v>
      </c>
      <c r="J608" s="292" t="s">
        <v>1389</v>
      </c>
      <c r="K608" s="434" t="s">
        <v>3195</v>
      </c>
      <c r="L608" s="434" t="s">
        <v>1389</v>
      </c>
      <c r="M608" s="437">
        <v>21</v>
      </c>
      <c r="N608" s="438">
        <v>5355</v>
      </c>
      <c r="O608" s="439">
        <v>55</v>
      </c>
      <c r="P608" s="440">
        <v>75</v>
      </c>
      <c r="Q608" s="441">
        <v>60</v>
      </c>
      <c r="R608" s="439">
        <v>75</v>
      </c>
      <c r="S608" s="440">
        <v>60</v>
      </c>
      <c r="T608" s="441">
        <v>103</v>
      </c>
      <c r="U608" s="442">
        <f t="shared" si="0"/>
        <v>428</v>
      </c>
      <c r="V608" s="443">
        <f t="shared" si="1"/>
        <v>71.333333333333329</v>
      </c>
      <c r="W608" s="388"/>
      <c r="X608" s="388"/>
    </row>
    <row r="609" spans="1:24" ht="12.75" x14ac:dyDescent="0.2">
      <c r="A609" s="429">
        <v>588</v>
      </c>
      <c r="B609" s="434" t="s">
        <v>638</v>
      </c>
      <c r="C609" s="430" t="s">
        <v>3824</v>
      </c>
      <c r="D609" s="435" t="s">
        <v>1017</v>
      </c>
      <c r="E609" s="292" t="s">
        <v>1389</v>
      </c>
      <c r="F609" s="434" t="s">
        <v>1193</v>
      </c>
      <c r="G609" s="434" t="s">
        <v>1077</v>
      </c>
      <c r="H609" s="434" t="s">
        <v>1216</v>
      </c>
      <c r="I609" s="436">
        <v>0.5</v>
      </c>
      <c r="J609" s="292" t="s">
        <v>1389</v>
      </c>
      <c r="K609" s="434" t="s">
        <v>1017</v>
      </c>
      <c r="L609" s="434" t="s">
        <v>1389</v>
      </c>
      <c r="M609" s="437">
        <v>16</v>
      </c>
      <c r="N609" s="438">
        <v>4080</v>
      </c>
      <c r="O609" s="439">
        <v>50</v>
      </c>
      <c r="P609" s="440">
        <v>75</v>
      </c>
      <c r="Q609" s="441">
        <v>45</v>
      </c>
      <c r="R609" s="439">
        <v>40</v>
      </c>
      <c r="S609" s="440">
        <v>45</v>
      </c>
      <c r="T609" s="441">
        <v>60</v>
      </c>
      <c r="U609" s="442">
        <f t="shared" si="0"/>
        <v>315</v>
      </c>
      <c r="V609" s="443">
        <f t="shared" si="1"/>
        <v>52.5</v>
      </c>
      <c r="W609" s="388"/>
      <c r="X609" s="388"/>
    </row>
    <row r="610" spans="1:24" ht="12.75" x14ac:dyDescent="0.2">
      <c r="A610" s="429">
        <v>589</v>
      </c>
      <c r="B610" s="434" t="s">
        <v>639</v>
      </c>
      <c r="C610" s="430" t="s">
        <v>3825</v>
      </c>
      <c r="D610" s="435" t="s">
        <v>1017</v>
      </c>
      <c r="E610" s="435" t="s">
        <v>1032</v>
      </c>
      <c r="F610" s="434" t="s">
        <v>1193</v>
      </c>
      <c r="G610" s="434" t="s">
        <v>1266</v>
      </c>
      <c r="H610" s="434" t="s">
        <v>1184</v>
      </c>
      <c r="I610" s="436">
        <v>0.5</v>
      </c>
      <c r="J610" s="292" t="s">
        <v>1389</v>
      </c>
      <c r="K610" s="434" t="s">
        <v>1017</v>
      </c>
      <c r="L610" s="434" t="s">
        <v>1389</v>
      </c>
      <c r="M610" s="437">
        <v>16</v>
      </c>
      <c r="N610" s="438">
        <v>4080</v>
      </c>
      <c r="O610" s="439">
        <v>70</v>
      </c>
      <c r="P610" s="440">
        <v>135</v>
      </c>
      <c r="Q610" s="441">
        <v>105</v>
      </c>
      <c r="R610" s="439">
        <v>60</v>
      </c>
      <c r="S610" s="440">
        <v>105</v>
      </c>
      <c r="T610" s="441">
        <v>20</v>
      </c>
      <c r="U610" s="442">
        <f t="shared" si="0"/>
        <v>495</v>
      </c>
      <c r="V610" s="443">
        <f t="shared" si="1"/>
        <v>82.5</v>
      </c>
      <c r="W610" s="388"/>
      <c r="X610" s="388"/>
    </row>
    <row r="611" spans="1:24" ht="12.75" x14ac:dyDescent="0.2">
      <c r="A611" s="429">
        <v>590</v>
      </c>
      <c r="B611" s="434" t="s">
        <v>640</v>
      </c>
      <c r="C611" s="430" t="s">
        <v>3826</v>
      </c>
      <c r="D611" s="435" t="s">
        <v>1026</v>
      </c>
      <c r="E611" s="435" t="s">
        <v>1030</v>
      </c>
      <c r="F611" s="434" t="s">
        <v>1273</v>
      </c>
      <c r="G611" s="292" t="s">
        <v>1389</v>
      </c>
      <c r="H611" s="434" t="s">
        <v>1220</v>
      </c>
      <c r="I611" s="436">
        <v>0.5</v>
      </c>
      <c r="J611" s="292" t="s">
        <v>1389</v>
      </c>
      <c r="K611" s="434" t="s">
        <v>1026</v>
      </c>
      <c r="L611" s="434" t="s">
        <v>1389</v>
      </c>
      <c r="M611" s="437">
        <v>21</v>
      </c>
      <c r="N611" s="438">
        <v>5355</v>
      </c>
      <c r="O611" s="439">
        <v>69</v>
      </c>
      <c r="P611" s="440">
        <v>55</v>
      </c>
      <c r="Q611" s="441">
        <v>45</v>
      </c>
      <c r="R611" s="439">
        <v>55</v>
      </c>
      <c r="S611" s="440">
        <v>55</v>
      </c>
      <c r="T611" s="441">
        <v>15</v>
      </c>
      <c r="U611" s="442">
        <f t="shared" si="0"/>
        <v>294</v>
      </c>
      <c r="V611" s="443">
        <f t="shared" si="1"/>
        <v>49</v>
      </c>
      <c r="W611" s="388"/>
      <c r="X611" s="388"/>
    </row>
    <row r="612" spans="1:24" ht="12.75" x14ac:dyDescent="0.2">
      <c r="A612" s="429">
        <v>591</v>
      </c>
      <c r="B612" s="434" t="s">
        <v>641</v>
      </c>
      <c r="C612" s="430" t="s">
        <v>3827</v>
      </c>
      <c r="D612" s="435" t="s">
        <v>1026</v>
      </c>
      <c r="E612" s="435" t="s">
        <v>1030</v>
      </c>
      <c r="F612" s="434" t="s">
        <v>1273</v>
      </c>
      <c r="G612" s="292" t="s">
        <v>1389</v>
      </c>
      <c r="H612" s="434" t="s">
        <v>1220</v>
      </c>
      <c r="I612" s="436">
        <v>0.5</v>
      </c>
      <c r="J612" s="292" t="s">
        <v>1389</v>
      </c>
      <c r="K612" s="434" t="s">
        <v>1026</v>
      </c>
      <c r="L612" s="434" t="s">
        <v>1389</v>
      </c>
      <c r="M612" s="437">
        <v>21</v>
      </c>
      <c r="N612" s="438">
        <v>5355</v>
      </c>
      <c r="O612" s="439">
        <v>114</v>
      </c>
      <c r="P612" s="440">
        <v>85</v>
      </c>
      <c r="Q612" s="441">
        <v>70</v>
      </c>
      <c r="R612" s="439">
        <v>85</v>
      </c>
      <c r="S612" s="440">
        <v>80</v>
      </c>
      <c r="T612" s="441">
        <v>30</v>
      </c>
      <c r="U612" s="442">
        <f t="shared" si="0"/>
        <v>464</v>
      </c>
      <c r="V612" s="443">
        <f t="shared" si="1"/>
        <v>77.333333333333329</v>
      </c>
      <c r="W612" s="388"/>
      <c r="X612" s="388"/>
    </row>
    <row r="613" spans="1:24" ht="12.75" x14ac:dyDescent="0.2">
      <c r="A613" s="429">
        <v>592</v>
      </c>
      <c r="B613" s="434" t="s">
        <v>642</v>
      </c>
      <c r="C613" s="430" t="s">
        <v>3828</v>
      </c>
      <c r="D613" s="435" t="s">
        <v>1033</v>
      </c>
      <c r="E613" s="435" t="s">
        <v>1025</v>
      </c>
      <c r="F613" s="434" t="s">
        <v>1175</v>
      </c>
      <c r="G613" s="434" t="s">
        <v>1212</v>
      </c>
      <c r="H613" s="434" t="s">
        <v>1167</v>
      </c>
      <c r="I613" s="436">
        <v>0.5</v>
      </c>
      <c r="J613" s="292" t="s">
        <v>1389</v>
      </c>
      <c r="K613" s="434" t="s">
        <v>3292</v>
      </c>
      <c r="L613" s="434" t="s">
        <v>1389</v>
      </c>
      <c r="M613" s="437">
        <v>21</v>
      </c>
      <c r="N613" s="438">
        <v>5355</v>
      </c>
      <c r="O613" s="439">
        <v>55</v>
      </c>
      <c r="P613" s="440">
        <v>40</v>
      </c>
      <c r="Q613" s="441">
        <v>50</v>
      </c>
      <c r="R613" s="439">
        <v>65</v>
      </c>
      <c r="S613" s="440">
        <v>85</v>
      </c>
      <c r="T613" s="441">
        <v>40</v>
      </c>
      <c r="U613" s="442">
        <f t="shared" si="0"/>
        <v>335</v>
      </c>
      <c r="V613" s="443">
        <f t="shared" si="1"/>
        <v>55.833333333333336</v>
      </c>
      <c r="W613" s="388"/>
      <c r="X613" s="388"/>
    </row>
    <row r="614" spans="1:24" ht="12.75" x14ac:dyDescent="0.2">
      <c r="A614" s="429">
        <v>593</v>
      </c>
      <c r="B614" s="434" t="s">
        <v>643</v>
      </c>
      <c r="C614" s="430" t="s">
        <v>3829</v>
      </c>
      <c r="D614" s="435" t="s">
        <v>1033</v>
      </c>
      <c r="E614" s="435" t="s">
        <v>1025</v>
      </c>
      <c r="F614" s="434" t="s">
        <v>1175</v>
      </c>
      <c r="G614" s="434" t="s">
        <v>1212</v>
      </c>
      <c r="H614" s="434" t="s">
        <v>1167</v>
      </c>
      <c r="I614" s="436">
        <v>0.5</v>
      </c>
      <c r="J614" s="292" t="s">
        <v>1389</v>
      </c>
      <c r="K614" s="434" t="s">
        <v>3292</v>
      </c>
      <c r="L614" s="434" t="s">
        <v>1389</v>
      </c>
      <c r="M614" s="437">
        <v>21</v>
      </c>
      <c r="N614" s="438">
        <v>5355</v>
      </c>
      <c r="O614" s="439">
        <v>100</v>
      </c>
      <c r="P614" s="440">
        <v>60</v>
      </c>
      <c r="Q614" s="441">
        <v>70</v>
      </c>
      <c r="R614" s="439">
        <v>85</v>
      </c>
      <c r="S614" s="440">
        <v>105</v>
      </c>
      <c r="T614" s="441">
        <v>60</v>
      </c>
      <c r="U614" s="442">
        <f t="shared" si="0"/>
        <v>480</v>
      </c>
      <c r="V614" s="443">
        <f t="shared" si="1"/>
        <v>80</v>
      </c>
      <c r="W614" s="388"/>
      <c r="X614" s="388"/>
    </row>
    <row r="615" spans="1:24" ht="12.75" x14ac:dyDescent="0.2">
      <c r="A615" s="429">
        <v>594</v>
      </c>
      <c r="B615" s="434" t="s">
        <v>644</v>
      </c>
      <c r="C615" s="430" t="s">
        <v>3830</v>
      </c>
      <c r="D615" s="435" t="s">
        <v>1033</v>
      </c>
      <c r="E615" s="292" t="s">
        <v>1389</v>
      </c>
      <c r="F615" s="434" t="s">
        <v>1236</v>
      </c>
      <c r="G615" s="434" t="s">
        <v>1211</v>
      </c>
      <c r="H615" s="434" t="s">
        <v>1220</v>
      </c>
      <c r="I615" s="436">
        <v>0.5</v>
      </c>
      <c r="J615" s="292" t="s">
        <v>1389</v>
      </c>
      <c r="K615" s="434" t="s">
        <v>3181</v>
      </c>
      <c r="L615" s="434" t="s">
        <v>3333</v>
      </c>
      <c r="M615" s="437">
        <v>41</v>
      </c>
      <c r="N615" s="438">
        <v>10455</v>
      </c>
      <c r="O615" s="439">
        <v>165</v>
      </c>
      <c r="P615" s="440">
        <v>75</v>
      </c>
      <c r="Q615" s="441">
        <v>80</v>
      </c>
      <c r="R615" s="439">
        <v>40</v>
      </c>
      <c r="S615" s="440">
        <v>45</v>
      </c>
      <c r="T615" s="441">
        <v>65</v>
      </c>
      <c r="U615" s="442">
        <f t="shared" si="0"/>
        <v>470</v>
      </c>
      <c r="V615" s="443">
        <f t="shared" si="1"/>
        <v>78.333333333333329</v>
      </c>
      <c r="W615" s="388"/>
      <c r="X615" s="388"/>
    </row>
    <row r="616" spans="1:24" ht="12.75" x14ac:dyDescent="0.2">
      <c r="A616" s="429">
        <v>595</v>
      </c>
      <c r="B616" s="434" t="s">
        <v>645</v>
      </c>
      <c r="C616" s="430" t="s">
        <v>3831</v>
      </c>
      <c r="D616" s="435" t="s">
        <v>1017</v>
      </c>
      <c r="E616" s="435" t="s">
        <v>1020</v>
      </c>
      <c r="F616" s="434" t="s">
        <v>1399</v>
      </c>
      <c r="G616" s="434" t="s">
        <v>1168</v>
      </c>
      <c r="H616" s="434" t="s">
        <v>1193</v>
      </c>
      <c r="I616" s="436">
        <v>0.5</v>
      </c>
      <c r="J616" s="292" t="s">
        <v>1389</v>
      </c>
      <c r="K616" s="434" t="s">
        <v>1017</v>
      </c>
      <c r="L616" s="434" t="s">
        <v>1389</v>
      </c>
      <c r="M616" s="437">
        <v>21</v>
      </c>
      <c r="N616" s="438">
        <v>5355</v>
      </c>
      <c r="O616" s="439">
        <v>50</v>
      </c>
      <c r="P616" s="440">
        <v>47</v>
      </c>
      <c r="Q616" s="441">
        <v>50</v>
      </c>
      <c r="R616" s="439">
        <v>57</v>
      </c>
      <c r="S616" s="440">
        <v>50</v>
      </c>
      <c r="T616" s="441">
        <v>65</v>
      </c>
      <c r="U616" s="442">
        <f t="shared" si="0"/>
        <v>319</v>
      </c>
      <c r="V616" s="443">
        <f t="shared" si="1"/>
        <v>53.166666666666664</v>
      </c>
      <c r="W616" s="388"/>
      <c r="X616" s="388"/>
    </row>
    <row r="617" spans="1:24" ht="12.75" x14ac:dyDescent="0.2">
      <c r="A617" s="429">
        <v>596</v>
      </c>
      <c r="B617" s="434" t="s">
        <v>646</v>
      </c>
      <c r="C617" s="430" t="s">
        <v>3832</v>
      </c>
      <c r="D617" s="435" t="s">
        <v>1017</v>
      </c>
      <c r="E617" s="435" t="s">
        <v>1020</v>
      </c>
      <c r="F617" s="434" t="s">
        <v>1399</v>
      </c>
      <c r="G617" s="434" t="s">
        <v>1168</v>
      </c>
      <c r="H617" s="434" t="s">
        <v>1193</v>
      </c>
      <c r="I617" s="436">
        <v>0.5</v>
      </c>
      <c r="J617" s="292" t="s">
        <v>1389</v>
      </c>
      <c r="K617" s="434" t="s">
        <v>1017</v>
      </c>
      <c r="L617" s="434" t="s">
        <v>1389</v>
      </c>
      <c r="M617" s="437">
        <v>21</v>
      </c>
      <c r="N617" s="438">
        <v>5355</v>
      </c>
      <c r="O617" s="439">
        <v>70</v>
      </c>
      <c r="P617" s="440">
        <v>77</v>
      </c>
      <c r="Q617" s="441">
        <v>60</v>
      </c>
      <c r="R617" s="439">
        <v>97</v>
      </c>
      <c r="S617" s="440">
        <v>60</v>
      </c>
      <c r="T617" s="441">
        <v>108</v>
      </c>
      <c r="U617" s="442">
        <f t="shared" si="0"/>
        <v>472</v>
      </c>
      <c r="V617" s="443">
        <f t="shared" si="1"/>
        <v>78.666666666666671</v>
      </c>
      <c r="W617" s="388"/>
      <c r="X617" s="388"/>
    </row>
    <row r="618" spans="1:24" ht="12.75" x14ac:dyDescent="0.2">
      <c r="A618" s="429">
        <v>597</v>
      </c>
      <c r="B618" s="434" t="s">
        <v>647</v>
      </c>
      <c r="C618" s="430" t="s">
        <v>3833</v>
      </c>
      <c r="D618" s="435" t="s">
        <v>1026</v>
      </c>
      <c r="E618" s="435" t="s">
        <v>1032</v>
      </c>
      <c r="F618" s="434" t="s">
        <v>1095</v>
      </c>
      <c r="G618" s="292" t="s">
        <v>1389</v>
      </c>
      <c r="H618" s="292" t="s">
        <v>1389</v>
      </c>
      <c r="I618" s="436">
        <v>0.5</v>
      </c>
      <c r="J618" s="292" t="s">
        <v>1389</v>
      </c>
      <c r="K618" s="434" t="s">
        <v>1026</v>
      </c>
      <c r="L618" s="434" t="s">
        <v>3273</v>
      </c>
      <c r="M618" s="437">
        <v>21</v>
      </c>
      <c r="N618" s="438">
        <v>5355</v>
      </c>
      <c r="O618" s="439">
        <v>44</v>
      </c>
      <c r="P618" s="440">
        <v>50</v>
      </c>
      <c r="Q618" s="441">
        <v>91</v>
      </c>
      <c r="R618" s="439">
        <v>24</v>
      </c>
      <c r="S618" s="440">
        <v>86</v>
      </c>
      <c r="T618" s="441">
        <v>10</v>
      </c>
      <c r="U618" s="442">
        <f t="shared" si="0"/>
        <v>305</v>
      </c>
      <c r="V618" s="443">
        <f t="shared" si="1"/>
        <v>50.833333333333336</v>
      </c>
      <c r="W618" s="388"/>
      <c r="X618" s="388"/>
    </row>
    <row r="619" spans="1:24" ht="12.75" x14ac:dyDescent="0.2">
      <c r="A619" s="429">
        <v>598</v>
      </c>
      <c r="B619" s="434" t="s">
        <v>648</v>
      </c>
      <c r="C619" s="430" t="s">
        <v>3834</v>
      </c>
      <c r="D619" s="435" t="s">
        <v>1026</v>
      </c>
      <c r="E619" s="435" t="s">
        <v>1032</v>
      </c>
      <c r="F619" s="434" t="s">
        <v>1095</v>
      </c>
      <c r="G619" s="292" t="s">
        <v>1389</v>
      </c>
      <c r="H619" s="434" t="s">
        <v>1240</v>
      </c>
      <c r="I619" s="436">
        <v>0.5</v>
      </c>
      <c r="J619" s="292" t="s">
        <v>1389</v>
      </c>
      <c r="K619" s="434" t="s">
        <v>1026</v>
      </c>
      <c r="L619" s="434" t="s">
        <v>3273</v>
      </c>
      <c r="M619" s="437">
        <v>21</v>
      </c>
      <c r="N619" s="438">
        <v>5355</v>
      </c>
      <c r="O619" s="439">
        <v>74</v>
      </c>
      <c r="P619" s="440">
        <v>94</v>
      </c>
      <c r="Q619" s="441">
        <v>131</v>
      </c>
      <c r="R619" s="439">
        <v>54</v>
      </c>
      <c r="S619" s="440">
        <v>116</v>
      </c>
      <c r="T619" s="441">
        <v>20</v>
      </c>
      <c r="U619" s="442">
        <f t="shared" si="0"/>
        <v>489</v>
      </c>
      <c r="V619" s="443">
        <f t="shared" si="1"/>
        <v>81.5</v>
      </c>
      <c r="W619" s="388"/>
      <c r="X619" s="388"/>
    </row>
    <row r="620" spans="1:24" ht="12.75" x14ac:dyDescent="0.2">
      <c r="A620" s="429">
        <v>599</v>
      </c>
      <c r="B620" s="434" t="s">
        <v>649</v>
      </c>
      <c r="C620" s="430" t="s">
        <v>3835</v>
      </c>
      <c r="D620" s="435" t="s">
        <v>1032</v>
      </c>
      <c r="E620" s="292" t="s">
        <v>1389</v>
      </c>
      <c r="F620" s="434" t="s">
        <v>1191</v>
      </c>
      <c r="G620" s="434" t="s">
        <v>1187</v>
      </c>
      <c r="H620" s="434" t="s">
        <v>880</v>
      </c>
      <c r="I620" s="292" t="s">
        <v>1389</v>
      </c>
      <c r="J620" s="292" t="s">
        <v>1389</v>
      </c>
      <c r="K620" s="434" t="s">
        <v>3273</v>
      </c>
      <c r="L620" s="434" t="s">
        <v>1389</v>
      </c>
      <c r="M620" s="437">
        <v>21</v>
      </c>
      <c r="N620" s="438">
        <v>5355</v>
      </c>
      <c r="O620" s="439">
        <v>40</v>
      </c>
      <c r="P620" s="440">
        <v>55</v>
      </c>
      <c r="Q620" s="441">
        <v>70</v>
      </c>
      <c r="R620" s="439">
        <v>45</v>
      </c>
      <c r="S620" s="440">
        <v>60</v>
      </c>
      <c r="T620" s="441">
        <v>30</v>
      </c>
      <c r="U620" s="442">
        <f t="shared" si="0"/>
        <v>300</v>
      </c>
      <c r="V620" s="443">
        <f t="shared" si="1"/>
        <v>50</v>
      </c>
      <c r="W620" s="452"/>
      <c r="X620" s="452"/>
    </row>
    <row r="621" spans="1:24" ht="12.75" x14ac:dyDescent="0.2">
      <c r="A621" s="429">
        <v>600</v>
      </c>
      <c r="B621" s="434" t="s">
        <v>650</v>
      </c>
      <c r="C621" s="430" t="s">
        <v>3836</v>
      </c>
      <c r="D621" s="435" t="s">
        <v>1032</v>
      </c>
      <c r="E621" s="292" t="s">
        <v>1389</v>
      </c>
      <c r="F621" s="434" t="s">
        <v>1191</v>
      </c>
      <c r="G621" s="434" t="s">
        <v>1187</v>
      </c>
      <c r="H621" s="434" t="s">
        <v>880</v>
      </c>
      <c r="I621" s="292" t="s">
        <v>1389</v>
      </c>
      <c r="J621" s="292" t="s">
        <v>1389</v>
      </c>
      <c r="K621" s="434" t="s">
        <v>3273</v>
      </c>
      <c r="L621" s="434" t="s">
        <v>1389</v>
      </c>
      <c r="M621" s="437">
        <v>21</v>
      </c>
      <c r="N621" s="438">
        <v>5355</v>
      </c>
      <c r="O621" s="439">
        <v>60</v>
      </c>
      <c r="P621" s="440">
        <v>80</v>
      </c>
      <c r="Q621" s="441">
        <v>95</v>
      </c>
      <c r="R621" s="439">
        <v>70</v>
      </c>
      <c r="S621" s="440">
        <v>85</v>
      </c>
      <c r="T621" s="441">
        <v>50</v>
      </c>
      <c r="U621" s="442">
        <f t="shared" si="0"/>
        <v>440</v>
      </c>
      <c r="V621" s="443">
        <f t="shared" si="1"/>
        <v>73.333333333333329</v>
      </c>
      <c r="W621" s="452"/>
      <c r="X621" s="452"/>
    </row>
    <row r="622" spans="1:24" ht="12.75" x14ac:dyDescent="0.2">
      <c r="A622" s="429">
        <v>601</v>
      </c>
      <c r="B622" s="434" t="s">
        <v>651</v>
      </c>
      <c r="C622" s="430" t="s">
        <v>3837</v>
      </c>
      <c r="D622" s="435" t="s">
        <v>1032</v>
      </c>
      <c r="E622" s="292" t="s">
        <v>1389</v>
      </c>
      <c r="F622" s="434" t="s">
        <v>1191</v>
      </c>
      <c r="G622" s="434" t="s">
        <v>1187</v>
      </c>
      <c r="H622" s="434" t="s">
        <v>880</v>
      </c>
      <c r="I622" s="292" t="s">
        <v>1389</v>
      </c>
      <c r="J622" s="292" t="s">
        <v>1389</v>
      </c>
      <c r="K622" s="434" t="s">
        <v>3273</v>
      </c>
      <c r="L622" s="434" t="s">
        <v>1389</v>
      </c>
      <c r="M622" s="437">
        <v>21</v>
      </c>
      <c r="N622" s="438">
        <v>5355</v>
      </c>
      <c r="O622" s="439">
        <v>60</v>
      </c>
      <c r="P622" s="440">
        <v>100</v>
      </c>
      <c r="Q622" s="441">
        <v>115</v>
      </c>
      <c r="R622" s="439">
        <v>70</v>
      </c>
      <c r="S622" s="440">
        <v>85</v>
      </c>
      <c r="T622" s="441">
        <v>90</v>
      </c>
      <c r="U622" s="442">
        <f t="shared" si="0"/>
        <v>520</v>
      </c>
      <c r="V622" s="443">
        <f t="shared" si="1"/>
        <v>86.666666666666671</v>
      </c>
      <c r="W622" s="452"/>
      <c r="X622" s="452"/>
    </row>
    <row r="623" spans="1:24" ht="12.75" x14ac:dyDescent="0.2">
      <c r="A623" s="429">
        <v>602</v>
      </c>
      <c r="B623" s="434" t="s">
        <v>652</v>
      </c>
      <c r="C623" s="430" t="s">
        <v>3838</v>
      </c>
      <c r="D623" s="435" t="s">
        <v>1020</v>
      </c>
      <c r="E623" s="292" t="s">
        <v>1389</v>
      </c>
      <c r="F623" s="434" t="s">
        <v>851</v>
      </c>
      <c r="G623" s="292" t="s">
        <v>1389</v>
      </c>
      <c r="H623" s="292" t="s">
        <v>1389</v>
      </c>
      <c r="I623" s="436">
        <v>0.5</v>
      </c>
      <c r="J623" s="292" t="s">
        <v>1389</v>
      </c>
      <c r="K623" s="434" t="s">
        <v>3292</v>
      </c>
      <c r="L623" s="434" t="s">
        <v>1389</v>
      </c>
      <c r="M623" s="437">
        <v>21</v>
      </c>
      <c r="N623" s="438">
        <v>5355</v>
      </c>
      <c r="O623" s="439">
        <v>35</v>
      </c>
      <c r="P623" s="440">
        <v>55</v>
      </c>
      <c r="Q623" s="441">
        <v>40</v>
      </c>
      <c r="R623" s="439">
        <v>45</v>
      </c>
      <c r="S623" s="440">
        <v>40</v>
      </c>
      <c r="T623" s="441">
        <v>60</v>
      </c>
      <c r="U623" s="442">
        <f t="shared" si="0"/>
        <v>275</v>
      </c>
      <c r="V623" s="443">
        <f t="shared" si="1"/>
        <v>45.833333333333336</v>
      </c>
      <c r="W623" s="388"/>
      <c r="X623" s="388"/>
    </row>
    <row r="624" spans="1:24" ht="12.75" x14ac:dyDescent="0.2">
      <c r="A624" s="429">
        <v>603</v>
      </c>
      <c r="B624" s="434" t="s">
        <v>653</v>
      </c>
      <c r="C624" s="430" t="s">
        <v>3839</v>
      </c>
      <c r="D624" s="435" t="s">
        <v>1020</v>
      </c>
      <c r="E624" s="292" t="s">
        <v>1389</v>
      </c>
      <c r="F624" s="434" t="s">
        <v>851</v>
      </c>
      <c r="G624" s="292" t="s">
        <v>1389</v>
      </c>
      <c r="H624" s="292" t="s">
        <v>1389</v>
      </c>
      <c r="I624" s="436">
        <v>0.5</v>
      </c>
      <c r="J624" s="292" t="s">
        <v>1389</v>
      </c>
      <c r="K624" s="434" t="s">
        <v>3292</v>
      </c>
      <c r="L624" s="434" t="s">
        <v>1389</v>
      </c>
      <c r="M624" s="437">
        <v>21</v>
      </c>
      <c r="N624" s="438">
        <v>5355</v>
      </c>
      <c r="O624" s="439">
        <v>65</v>
      </c>
      <c r="P624" s="440">
        <v>85</v>
      </c>
      <c r="Q624" s="441">
        <v>70</v>
      </c>
      <c r="R624" s="439">
        <v>75</v>
      </c>
      <c r="S624" s="440">
        <v>70</v>
      </c>
      <c r="T624" s="441">
        <v>40</v>
      </c>
      <c r="U624" s="442">
        <f t="shared" si="0"/>
        <v>405</v>
      </c>
      <c r="V624" s="443">
        <f t="shared" si="1"/>
        <v>67.5</v>
      </c>
      <c r="W624" s="388"/>
      <c r="X624" s="388"/>
    </row>
    <row r="625" spans="1:24" ht="12.75" x14ac:dyDescent="0.2">
      <c r="A625" s="429">
        <v>604</v>
      </c>
      <c r="B625" s="434" t="s">
        <v>654</v>
      </c>
      <c r="C625" s="430" t="s">
        <v>3840</v>
      </c>
      <c r="D625" s="435" t="s">
        <v>1020</v>
      </c>
      <c r="E625" s="292" t="s">
        <v>1389</v>
      </c>
      <c r="F625" s="434" t="s">
        <v>851</v>
      </c>
      <c r="G625" s="292" t="s">
        <v>1389</v>
      </c>
      <c r="H625" s="292" t="s">
        <v>1389</v>
      </c>
      <c r="I625" s="436">
        <v>0.5</v>
      </c>
      <c r="J625" s="292" t="s">
        <v>1389</v>
      </c>
      <c r="K625" s="434" t="s">
        <v>3292</v>
      </c>
      <c r="L625" s="434" t="s">
        <v>1389</v>
      </c>
      <c r="M625" s="437">
        <v>21</v>
      </c>
      <c r="N625" s="438">
        <v>5355</v>
      </c>
      <c r="O625" s="439">
        <v>85</v>
      </c>
      <c r="P625" s="440">
        <v>115</v>
      </c>
      <c r="Q625" s="441">
        <v>80</v>
      </c>
      <c r="R625" s="439">
        <v>105</v>
      </c>
      <c r="S625" s="440">
        <v>80</v>
      </c>
      <c r="T625" s="441">
        <v>50</v>
      </c>
      <c r="U625" s="442">
        <f t="shared" si="0"/>
        <v>515</v>
      </c>
      <c r="V625" s="443">
        <f t="shared" si="1"/>
        <v>85.833333333333329</v>
      </c>
      <c r="W625" s="388"/>
      <c r="X625" s="388"/>
    </row>
    <row r="626" spans="1:24" ht="12.75" x14ac:dyDescent="0.2">
      <c r="A626" s="429">
        <v>605</v>
      </c>
      <c r="B626" s="434" t="s">
        <v>655</v>
      </c>
      <c r="C626" s="430" t="s">
        <v>3841</v>
      </c>
      <c r="D626" s="435" t="s">
        <v>933</v>
      </c>
      <c r="E626" s="292" t="s">
        <v>1389</v>
      </c>
      <c r="F626" s="434" t="s">
        <v>1143</v>
      </c>
      <c r="G626" s="434" t="s">
        <v>945</v>
      </c>
      <c r="H626" s="434" t="s">
        <v>1120</v>
      </c>
      <c r="I626" s="436">
        <v>0.5</v>
      </c>
      <c r="J626" s="292" t="s">
        <v>1389</v>
      </c>
      <c r="K626" s="434" t="s">
        <v>3258</v>
      </c>
      <c r="L626" s="434" t="s">
        <v>1389</v>
      </c>
      <c r="M626" s="437">
        <v>21</v>
      </c>
      <c r="N626" s="438">
        <v>5355</v>
      </c>
      <c r="O626" s="439">
        <v>55</v>
      </c>
      <c r="P626" s="440">
        <v>55</v>
      </c>
      <c r="Q626" s="441">
        <v>55</v>
      </c>
      <c r="R626" s="439">
        <v>85</v>
      </c>
      <c r="S626" s="440">
        <v>55</v>
      </c>
      <c r="T626" s="441">
        <v>30</v>
      </c>
      <c r="U626" s="442">
        <f t="shared" si="0"/>
        <v>335</v>
      </c>
      <c r="V626" s="443">
        <f t="shared" si="1"/>
        <v>55.833333333333336</v>
      </c>
      <c r="W626" s="388"/>
      <c r="X626" s="388"/>
    </row>
    <row r="627" spans="1:24" ht="12.75" x14ac:dyDescent="0.2">
      <c r="A627" s="429">
        <v>606</v>
      </c>
      <c r="B627" s="434" t="s">
        <v>656</v>
      </c>
      <c r="C627" s="430" t="s">
        <v>3842</v>
      </c>
      <c r="D627" s="435" t="s">
        <v>933</v>
      </c>
      <c r="E627" s="292" t="s">
        <v>1389</v>
      </c>
      <c r="F627" s="434" t="s">
        <v>1143</v>
      </c>
      <c r="G627" s="434" t="s">
        <v>945</v>
      </c>
      <c r="H627" s="434" t="s">
        <v>1120</v>
      </c>
      <c r="I627" s="436">
        <v>0.5</v>
      </c>
      <c r="J627" s="292" t="s">
        <v>1389</v>
      </c>
      <c r="K627" s="434" t="s">
        <v>3258</v>
      </c>
      <c r="L627" s="434" t="s">
        <v>1389</v>
      </c>
      <c r="M627" s="437">
        <v>21</v>
      </c>
      <c r="N627" s="438">
        <v>5355</v>
      </c>
      <c r="O627" s="439">
        <v>75</v>
      </c>
      <c r="P627" s="440">
        <v>75</v>
      </c>
      <c r="Q627" s="441">
        <v>75</v>
      </c>
      <c r="R627" s="439">
        <v>125</v>
      </c>
      <c r="S627" s="440">
        <v>95</v>
      </c>
      <c r="T627" s="441">
        <v>40</v>
      </c>
      <c r="U627" s="442">
        <f t="shared" si="0"/>
        <v>485</v>
      </c>
      <c r="V627" s="443">
        <f t="shared" si="1"/>
        <v>80.833333333333329</v>
      </c>
      <c r="W627" s="388"/>
      <c r="X627" s="388"/>
    </row>
    <row r="628" spans="1:24" ht="12.75" x14ac:dyDescent="0.2">
      <c r="A628" s="429">
        <v>607</v>
      </c>
      <c r="B628" s="434" t="s">
        <v>657</v>
      </c>
      <c r="C628" s="430" t="s">
        <v>3843</v>
      </c>
      <c r="D628" s="435" t="s">
        <v>1025</v>
      </c>
      <c r="E628" s="435" t="s">
        <v>1023</v>
      </c>
      <c r="F628" s="434" t="s">
        <v>949</v>
      </c>
      <c r="G628" s="434" t="s">
        <v>979</v>
      </c>
      <c r="H628" s="434" t="s">
        <v>1180</v>
      </c>
      <c r="I628" s="436">
        <v>0.5</v>
      </c>
      <c r="J628" s="292" t="s">
        <v>1389</v>
      </c>
      <c r="K628" s="434" t="s">
        <v>3292</v>
      </c>
      <c r="L628" s="434" t="s">
        <v>1389</v>
      </c>
      <c r="M628" s="437">
        <v>21</v>
      </c>
      <c r="N628" s="438">
        <v>5355</v>
      </c>
      <c r="O628" s="439">
        <v>50</v>
      </c>
      <c r="P628" s="440">
        <v>30</v>
      </c>
      <c r="Q628" s="441">
        <v>55</v>
      </c>
      <c r="R628" s="439">
        <v>65</v>
      </c>
      <c r="S628" s="440">
        <v>55</v>
      </c>
      <c r="T628" s="441">
        <v>20</v>
      </c>
      <c r="U628" s="442">
        <f t="shared" si="0"/>
        <v>275</v>
      </c>
      <c r="V628" s="443">
        <f t="shared" si="1"/>
        <v>45.833333333333336</v>
      </c>
      <c r="W628" s="388"/>
      <c r="X628" s="388"/>
    </row>
    <row r="629" spans="1:24" ht="12.75" x14ac:dyDescent="0.2">
      <c r="A629" s="429">
        <v>608</v>
      </c>
      <c r="B629" s="434" t="s">
        <v>658</v>
      </c>
      <c r="C629" s="430" t="s">
        <v>3844</v>
      </c>
      <c r="D629" s="435" t="s">
        <v>1025</v>
      </c>
      <c r="E629" s="435" t="s">
        <v>1023</v>
      </c>
      <c r="F629" s="434" t="s">
        <v>949</v>
      </c>
      <c r="G629" s="434" t="s">
        <v>979</v>
      </c>
      <c r="H629" s="434" t="s">
        <v>1180</v>
      </c>
      <c r="I629" s="436">
        <v>0.5</v>
      </c>
      <c r="J629" s="292" t="s">
        <v>1389</v>
      </c>
      <c r="K629" s="434" t="s">
        <v>3292</v>
      </c>
      <c r="L629" s="434" t="s">
        <v>1389</v>
      </c>
      <c r="M629" s="437">
        <v>21</v>
      </c>
      <c r="N629" s="438">
        <v>5355</v>
      </c>
      <c r="O629" s="439">
        <v>60</v>
      </c>
      <c r="P629" s="440">
        <v>40</v>
      </c>
      <c r="Q629" s="441">
        <v>60</v>
      </c>
      <c r="R629" s="439">
        <v>95</v>
      </c>
      <c r="S629" s="440">
        <v>60</v>
      </c>
      <c r="T629" s="441">
        <v>55</v>
      </c>
      <c r="U629" s="442">
        <f t="shared" si="0"/>
        <v>370</v>
      </c>
      <c r="V629" s="443">
        <f t="shared" si="1"/>
        <v>61.666666666666664</v>
      </c>
      <c r="W629" s="388"/>
      <c r="X629" s="388"/>
    </row>
    <row r="630" spans="1:24" ht="12.75" x14ac:dyDescent="0.2">
      <c r="A630" s="429">
        <v>609</v>
      </c>
      <c r="B630" s="434" t="s">
        <v>659</v>
      </c>
      <c r="C630" s="430" t="s">
        <v>3845</v>
      </c>
      <c r="D630" s="435" t="s">
        <v>1025</v>
      </c>
      <c r="E630" s="435" t="s">
        <v>1023</v>
      </c>
      <c r="F630" s="434" t="s">
        <v>949</v>
      </c>
      <c r="G630" s="434" t="s">
        <v>979</v>
      </c>
      <c r="H630" s="434" t="s">
        <v>1180</v>
      </c>
      <c r="I630" s="436">
        <v>0.5</v>
      </c>
      <c r="J630" s="292" t="s">
        <v>1389</v>
      </c>
      <c r="K630" s="434" t="s">
        <v>3292</v>
      </c>
      <c r="L630" s="434" t="s">
        <v>1389</v>
      </c>
      <c r="M630" s="437">
        <v>21</v>
      </c>
      <c r="N630" s="438">
        <v>5355</v>
      </c>
      <c r="O630" s="439">
        <v>60</v>
      </c>
      <c r="P630" s="440">
        <v>55</v>
      </c>
      <c r="Q630" s="441">
        <v>90</v>
      </c>
      <c r="R630" s="439">
        <v>145</v>
      </c>
      <c r="S630" s="440">
        <v>90</v>
      </c>
      <c r="T630" s="441">
        <v>80</v>
      </c>
      <c r="U630" s="442">
        <f t="shared" si="0"/>
        <v>520</v>
      </c>
      <c r="V630" s="443">
        <f t="shared" si="1"/>
        <v>86.666666666666671</v>
      </c>
      <c r="W630" s="388"/>
      <c r="X630" s="388"/>
    </row>
    <row r="631" spans="1:24" ht="12.75" x14ac:dyDescent="0.2">
      <c r="A631" s="429">
        <v>610</v>
      </c>
      <c r="B631" s="434" t="s">
        <v>660</v>
      </c>
      <c r="C631" s="430" t="s">
        <v>3846</v>
      </c>
      <c r="D631" s="435" t="s">
        <v>1019</v>
      </c>
      <c r="E631" s="292" t="s">
        <v>1389</v>
      </c>
      <c r="F631" s="434" t="s">
        <v>1165</v>
      </c>
      <c r="G631" s="434" t="s">
        <v>1183</v>
      </c>
      <c r="H631" s="434" t="s">
        <v>1168</v>
      </c>
      <c r="I631" s="436">
        <v>0.5</v>
      </c>
      <c r="J631" s="292" t="s">
        <v>1389</v>
      </c>
      <c r="K631" s="434" t="s">
        <v>3174</v>
      </c>
      <c r="L631" s="434" t="s">
        <v>1019</v>
      </c>
      <c r="M631" s="437">
        <v>41</v>
      </c>
      <c r="N631" s="438">
        <v>10455</v>
      </c>
      <c r="O631" s="439">
        <v>46</v>
      </c>
      <c r="P631" s="440">
        <v>87</v>
      </c>
      <c r="Q631" s="441">
        <v>60</v>
      </c>
      <c r="R631" s="439">
        <v>30</v>
      </c>
      <c r="S631" s="440">
        <v>40</v>
      </c>
      <c r="T631" s="441">
        <v>57</v>
      </c>
      <c r="U631" s="442">
        <f t="shared" si="0"/>
        <v>320</v>
      </c>
      <c r="V631" s="443">
        <f t="shared" si="1"/>
        <v>53.333333333333336</v>
      </c>
      <c r="W631" s="388"/>
      <c r="X631" s="388"/>
    </row>
    <row r="632" spans="1:24" ht="12.75" x14ac:dyDescent="0.2">
      <c r="A632" s="429">
        <v>611</v>
      </c>
      <c r="B632" s="434" t="s">
        <v>661</v>
      </c>
      <c r="C632" s="430" t="s">
        <v>3847</v>
      </c>
      <c r="D632" s="435" t="s">
        <v>1019</v>
      </c>
      <c r="E632" s="292" t="s">
        <v>1389</v>
      </c>
      <c r="F632" s="434" t="s">
        <v>1165</v>
      </c>
      <c r="G632" s="434" t="s">
        <v>1183</v>
      </c>
      <c r="H632" s="434" t="s">
        <v>1168</v>
      </c>
      <c r="I632" s="436">
        <v>0.5</v>
      </c>
      <c r="J632" s="292" t="s">
        <v>1389</v>
      </c>
      <c r="K632" s="434" t="s">
        <v>3174</v>
      </c>
      <c r="L632" s="434" t="s">
        <v>1019</v>
      </c>
      <c r="M632" s="437">
        <v>41</v>
      </c>
      <c r="N632" s="438">
        <v>10455</v>
      </c>
      <c r="O632" s="439">
        <v>66</v>
      </c>
      <c r="P632" s="440">
        <v>117</v>
      </c>
      <c r="Q632" s="441">
        <v>70</v>
      </c>
      <c r="R632" s="439">
        <v>40</v>
      </c>
      <c r="S632" s="440">
        <v>50</v>
      </c>
      <c r="T632" s="441">
        <v>67</v>
      </c>
      <c r="U632" s="442">
        <f t="shared" si="0"/>
        <v>410</v>
      </c>
      <c r="V632" s="443">
        <f t="shared" si="1"/>
        <v>68.333333333333329</v>
      </c>
      <c r="W632" s="388"/>
      <c r="X632" s="388"/>
    </row>
    <row r="633" spans="1:24" ht="12.75" x14ac:dyDescent="0.2">
      <c r="A633" s="429">
        <v>612</v>
      </c>
      <c r="B633" s="434" t="s">
        <v>662</v>
      </c>
      <c r="C633" s="430" t="s">
        <v>3848</v>
      </c>
      <c r="D633" s="435" t="s">
        <v>1019</v>
      </c>
      <c r="E633" s="292" t="s">
        <v>1389</v>
      </c>
      <c r="F633" s="434" t="s">
        <v>1165</v>
      </c>
      <c r="G633" s="434" t="s">
        <v>1183</v>
      </c>
      <c r="H633" s="434" t="s">
        <v>1168</v>
      </c>
      <c r="I633" s="436">
        <v>0.5</v>
      </c>
      <c r="J633" s="292" t="s">
        <v>1389</v>
      </c>
      <c r="K633" s="434" t="s">
        <v>3174</v>
      </c>
      <c r="L633" s="434" t="s">
        <v>1019</v>
      </c>
      <c r="M633" s="437">
        <v>41</v>
      </c>
      <c r="N633" s="438">
        <v>10455</v>
      </c>
      <c r="O633" s="439">
        <v>76</v>
      </c>
      <c r="P633" s="440">
        <v>147</v>
      </c>
      <c r="Q633" s="441">
        <v>90</v>
      </c>
      <c r="R633" s="439">
        <v>60</v>
      </c>
      <c r="S633" s="440">
        <v>70</v>
      </c>
      <c r="T633" s="441">
        <v>97</v>
      </c>
      <c r="U633" s="442">
        <f t="shared" si="0"/>
        <v>540</v>
      </c>
      <c r="V633" s="443">
        <f t="shared" si="1"/>
        <v>90</v>
      </c>
      <c r="W633" s="388"/>
      <c r="X633" s="388"/>
    </row>
    <row r="634" spans="1:24" ht="12.75" x14ac:dyDescent="0.2">
      <c r="A634" s="429">
        <v>613</v>
      </c>
      <c r="B634" s="434" t="s">
        <v>663</v>
      </c>
      <c r="C634" s="430" t="s">
        <v>3849</v>
      </c>
      <c r="D634" s="435" t="s">
        <v>1028</v>
      </c>
      <c r="E634" s="292" t="s">
        <v>1389</v>
      </c>
      <c r="F634" s="434" t="s">
        <v>1551</v>
      </c>
      <c r="G634" s="292" t="s">
        <v>1389</v>
      </c>
      <c r="H634" s="434" t="s">
        <v>1169</v>
      </c>
      <c r="I634" s="436">
        <v>0.5</v>
      </c>
      <c r="J634" s="292" t="s">
        <v>1389</v>
      </c>
      <c r="K634" s="434" t="s">
        <v>3195</v>
      </c>
      <c r="L634" s="434" t="s">
        <v>1389</v>
      </c>
      <c r="M634" s="437">
        <v>21</v>
      </c>
      <c r="N634" s="438">
        <v>5355</v>
      </c>
      <c r="O634" s="439">
        <v>55</v>
      </c>
      <c r="P634" s="440">
        <v>70</v>
      </c>
      <c r="Q634" s="441">
        <v>40</v>
      </c>
      <c r="R634" s="439">
        <v>60</v>
      </c>
      <c r="S634" s="440">
        <v>40</v>
      </c>
      <c r="T634" s="441">
        <v>40</v>
      </c>
      <c r="U634" s="442">
        <f t="shared" si="0"/>
        <v>305</v>
      </c>
      <c r="V634" s="443">
        <f t="shared" si="1"/>
        <v>50.833333333333336</v>
      </c>
      <c r="W634" s="388"/>
      <c r="X634" s="388"/>
    </row>
    <row r="635" spans="1:24" ht="12.75" x14ac:dyDescent="0.2">
      <c r="A635" s="429">
        <v>614</v>
      </c>
      <c r="B635" s="434" t="s">
        <v>664</v>
      </c>
      <c r="C635" s="430" t="s">
        <v>3850</v>
      </c>
      <c r="D635" s="435" t="s">
        <v>1028</v>
      </c>
      <c r="E635" s="292" t="s">
        <v>1389</v>
      </c>
      <c r="F635" s="434" t="s">
        <v>1551</v>
      </c>
      <c r="G635" s="292" t="s">
        <v>1389</v>
      </c>
      <c r="H635" s="434" t="s">
        <v>1231</v>
      </c>
      <c r="I635" s="436">
        <v>0.5</v>
      </c>
      <c r="J635" s="292" t="s">
        <v>1389</v>
      </c>
      <c r="K635" s="434" t="s">
        <v>3195</v>
      </c>
      <c r="L635" s="434" t="s">
        <v>1389</v>
      </c>
      <c r="M635" s="437">
        <v>21</v>
      </c>
      <c r="N635" s="438">
        <v>5355</v>
      </c>
      <c r="O635" s="439">
        <v>95</v>
      </c>
      <c r="P635" s="449">
        <v>130</v>
      </c>
      <c r="Q635" s="441">
        <v>80</v>
      </c>
      <c r="R635" s="439">
        <v>70</v>
      </c>
      <c r="S635" s="440">
        <v>80</v>
      </c>
      <c r="T635" s="441">
        <v>50</v>
      </c>
      <c r="U635" s="442">
        <f t="shared" si="0"/>
        <v>505</v>
      </c>
      <c r="V635" s="443">
        <f t="shared" si="1"/>
        <v>84.166666666666671</v>
      </c>
      <c r="W635" s="388"/>
      <c r="X635" s="388"/>
    </row>
    <row r="636" spans="1:24" ht="12.75" x14ac:dyDescent="0.2">
      <c r="A636" s="429">
        <v>615</v>
      </c>
      <c r="B636" s="434" t="s">
        <v>665</v>
      </c>
      <c r="C636" s="430" t="s">
        <v>3851</v>
      </c>
      <c r="D636" s="435" t="s">
        <v>1028</v>
      </c>
      <c r="E636" s="292" t="s">
        <v>1389</v>
      </c>
      <c r="F636" s="434" t="s">
        <v>851</v>
      </c>
      <c r="G636" s="292" t="s">
        <v>1389</v>
      </c>
      <c r="H636" s="292" t="s">
        <v>1389</v>
      </c>
      <c r="I636" s="292" t="s">
        <v>1389</v>
      </c>
      <c r="J636" s="292" t="s">
        <v>1389</v>
      </c>
      <c r="K636" s="434" t="s">
        <v>3273</v>
      </c>
      <c r="L636" s="434" t="s">
        <v>1389</v>
      </c>
      <c r="M636" s="437">
        <v>26</v>
      </c>
      <c r="N636" s="438">
        <v>6630</v>
      </c>
      <c r="O636" s="448">
        <v>80</v>
      </c>
      <c r="P636" s="440">
        <v>50</v>
      </c>
      <c r="Q636" s="450">
        <v>50</v>
      </c>
      <c r="R636" s="439">
        <v>95</v>
      </c>
      <c r="S636" s="440">
        <v>135</v>
      </c>
      <c r="T636" s="441">
        <v>105</v>
      </c>
      <c r="U636" s="442">
        <f t="shared" si="0"/>
        <v>515</v>
      </c>
      <c r="V636" s="443">
        <f t="shared" si="1"/>
        <v>85.833333333333329</v>
      </c>
      <c r="W636" s="452"/>
      <c r="X636" s="452"/>
    </row>
    <row r="637" spans="1:24" ht="12.75" x14ac:dyDescent="0.2">
      <c r="A637" s="429">
        <v>616</v>
      </c>
      <c r="B637" s="434" t="s">
        <v>666</v>
      </c>
      <c r="C637" s="430" t="s">
        <v>3852</v>
      </c>
      <c r="D637" s="435" t="s">
        <v>1017</v>
      </c>
      <c r="E637" s="292" t="s">
        <v>1389</v>
      </c>
      <c r="F637" s="434" t="s">
        <v>1211</v>
      </c>
      <c r="G637" s="434" t="s">
        <v>1266</v>
      </c>
      <c r="H637" s="434" t="s">
        <v>1184</v>
      </c>
      <c r="I637" s="436">
        <v>0.5</v>
      </c>
      <c r="J637" s="292" t="s">
        <v>1389</v>
      </c>
      <c r="K637" s="434" t="s">
        <v>1017</v>
      </c>
      <c r="L637" s="434" t="s">
        <v>1389</v>
      </c>
      <c r="M637" s="437">
        <v>16</v>
      </c>
      <c r="N637" s="438">
        <v>4080</v>
      </c>
      <c r="O637" s="439">
        <v>50</v>
      </c>
      <c r="P637" s="440">
        <v>40</v>
      </c>
      <c r="Q637" s="441">
        <v>85</v>
      </c>
      <c r="R637" s="439">
        <v>40</v>
      </c>
      <c r="S637" s="440">
        <v>65</v>
      </c>
      <c r="T637" s="441">
        <v>25</v>
      </c>
      <c r="U637" s="442">
        <f t="shared" si="0"/>
        <v>305</v>
      </c>
      <c r="V637" s="443">
        <f t="shared" si="1"/>
        <v>50.833333333333336</v>
      </c>
      <c r="W637" s="388"/>
      <c r="X637" s="388"/>
    </row>
    <row r="638" spans="1:24" ht="12.75" x14ac:dyDescent="0.2">
      <c r="A638" s="429">
        <v>617</v>
      </c>
      <c r="B638" s="434" t="s">
        <v>667</v>
      </c>
      <c r="C638" s="430" t="s">
        <v>3853</v>
      </c>
      <c r="D638" s="435" t="s">
        <v>1017</v>
      </c>
      <c r="E638" s="292" t="s">
        <v>1389</v>
      </c>
      <c r="F638" s="434" t="s">
        <v>1211</v>
      </c>
      <c r="G638" s="434" t="s">
        <v>1566</v>
      </c>
      <c r="H638" s="434" t="s">
        <v>1198</v>
      </c>
      <c r="I638" s="436">
        <v>0.5</v>
      </c>
      <c r="J638" s="292" t="s">
        <v>1389</v>
      </c>
      <c r="K638" s="434" t="s">
        <v>1017</v>
      </c>
      <c r="L638" s="434" t="s">
        <v>1389</v>
      </c>
      <c r="M638" s="437">
        <v>16</v>
      </c>
      <c r="N638" s="438">
        <v>4080</v>
      </c>
      <c r="O638" s="439">
        <v>80</v>
      </c>
      <c r="P638" s="440">
        <v>70</v>
      </c>
      <c r="Q638" s="441">
        <v>40</v>
      </c>
      <c r="R638" s="439">
        <v>100</v>
      </c>
      <c r="S638" s="440">
        <v>60</v>
      </c>
      <c r="T638" s="441">
        <v>145</v>
      </c>
      <c r="U638" s="442">
        <f t="shared" si="0"/>
        <v>495</v>
      </c>
      <c r="V638" s="443">
        <f t="shared" si="1"/>
        <v>82.5</v>
      </c>
      <c r="W638" s="388"/>
      <c r="X638" s="388"/>
    </row>
    <row r="639" spans="1:24" ht="12.75" x14ac:dyDescent="0.2">
      <c r="A639" s="429">
        <v>618</v>
      </c>
      <c r="B639" s="434" t="s">
        <v>668</v>
      </c>
      <c r="C639" s="430" t="s">
        <v>3854</v>
      </c>
      <c r="D639" s="435" t="s">
        <v>1027</v>
      </c>
      <c r="E639" s="435" t="s">
        <v>1020</v>
      </c>
      <c r="F639" s="434" t="s">
        <v>1562</v>
      </c>
      <c r="G639" s="434" t="s">
        <v>995</v>
      </c>
      <c r="H639" s="434" t="s">
        <v>1107</v>
      </c>
      <c r="I639" s="436">
        <v>0.5</v>
      </c>
      <c r="J639" s="292" t="s">
        <v>1389</v>
      </c>
      <c r="K639" s="434" t="s">
        <v>3181</v>
      </c>
      <c r="L639" s="434" t="s">
        <v>3292</v>
      </c>
      <c r="M639" s="437">
        <v>21</v>
      </c>
      <c r="N639" s="438">
        <v>5355</v>
      </c>
      <c r="O639" s="439">
        <v>109</v>
      </c>
      <c r="P639" s="440">
        <v>66</v>
      </c>
      <c r="Q639" s="441">
        <v>84</v>
      </c>
      <c r="R639" s="439">
        <v>81</v>
      </c>
      <c r="S639" s="440">
        <v>99</v>
      </c>
      <c r="T639" s="441">
        <v>32</v>
      </c>
      <c r="U639" s="442">
        <f t="shared" si="0"/>
        <v>471</v>
      </c>
      <c r="V639" s="443">
        <f t="shared" si="1"/>
        <v>78.5</v>
      </c>
      <c r="W639" s="388"/>
      <c r="X639" s="388"/>
    </row>
    <row r="640" spans="1:24" ht="12.75" x14ac:dyDescent="0.2">
      <c r="A640" s="429">
        <v>619</v>
      </c>
      <c r="B640" s="434" t="s">
        <v>669</v>
      </c>
      <c r="C640" s="430" t="s">
        <v>3855</v>
      </c>
      <c r="D640" s="435" t="s">
        <v>1022</v>
      </c>
      <c r="E640" s="292" t="s">
        <v>1389</v>
      </c>
      <c r="F640" s="434" t="s">
        <v>1246</v>
      </c>
      <c r="G640" s="434" t="s">
        <v>1220</v>
      </c>
      <c r="H640" s="434" t="s">
        <v>1202</v>
      </c>
      <c r="I640" s="436">
        <v>0.5</v>
      </c>
      <c r="J640" s="292" t="s">
        <v>1389</v>
      </c>
      <c r="K640" s="434" t="s">
        <v>3195</v>
      </c>
      <c r="L640" s="434" t="s">
        <v>3258</v>
      </c>
      <c r="M640" s="437">
        <v>26</v>
      </c>
      <c r="N640" s="438">
        <v>6630</v>
      </c>
      <c r="O640" s="439">
        <v>45</v>
      </c>
      <c r="P640" s="440">
        <v>85</v>
      </c>
      <c r="Q640" s="441">
        <v>50</v>
      </c>
      <c r="R640" s="439">
        <v>55</v>
      </c>
      <c r="S640" s="440">
        <v>50</v>
      </c>
      <c r="T640" s="441">
        <v>65</v>
      </c>
      <c r="U640" s="442">
        <f t="shared" si="0"/>
        <v>350</v>
      </c>
      <c r="V640" s="443">
        <f t="shared" si="1"/>
        <v>58.333333333333336</v>
      </c>
      <c r="W640" s="388"/>
      <c r="X640" s="388"/>
    </row>
    <row r="641" spans="1:24" ht="12.75" x14ac:dyDescent="0.2">
      <c r="A641" s="429">
        <v>620</v>
      </c>
      <c r="B641" s="434" t="s">
        <v>670</v>
      </c>
      <c r="C641" s="430" t="s">
        <v>3856</v>
      </c>
      <c r="D641" s="435" t="s">
        <v>1022</v>
      </c>
      <c r="E641" s="292" t="s">
        <v>1389</v>
      </c>
      <c r="F641" s="434" t="s">
        <v>1246</v>
      </c>
      <c r="G641" s="434" t="s">
        <v>1220</v>
      </c>
      <c r="H641" s="434" t="s">
        <v>1202</v>
      </c>
      <c r="I641" s="436">
        <v>0.5</v>
      </c>
      <c r="J641" s="292" t="s">
        <v>1389</v>
      </c>
      <c r="K641" s="434" t="s">
        <v>3195</v>
      </c>
      <c r="L641" s="434" t="s">
        <v>3258</v>
      </c>
      <c r="M641" s="437">
        <v>26</v>
      </c>
      <c r="N641" s="438">
        <v>6630</v>
      </c>
      <c r="O641" s="439">
        <v>65</v>
      </c>
      <c r="P641" s="440">
        <v>125</v>
      </c>
      <c r="Q641" s="441">
        <v>60</v>
      </c>
      <c r="R641" s="439">
        <v>95</v>
      </c>
      <c r="S641" s="440">
        <v>60</v>
      </c>
      <c r="T641" s="441">
        <v>105</v>
      </c>
      <c r="U641" s="442">
        <f t="shared" si="0"/>
        <v>510</v>
      </c>
      <c r="V641" s="443">
        <f t="shared" si="1"/>
        <v>85</v>
      </c>
      <c r="W641" s="388"/>
      <c r="X641" s="388"/>
    </row>
    <row r="642" spans="1:24" ht="12.75" x14ac:dyDescent="0.2">
      <c r="A642" s="429">
        <v>621</v>
      </c>
      <c r="B642" s="434" t="s">
        <v>671</v>
      </c>
      <c r="C642" s="430" t="s">
        <v>3857</v>
      </c>
      <c r="D642" s="435" t="s">
        <v>1019</v>
      </c>
      <c r="E642" s="292" t="s">
        <v>1389</v>
      </c>
      <c r="F642" s="434" t="s">
        <v>1181</v>
      </c>
      <c r="G642" s="434" t="s">
        <v>1195</v>
      </c>
      <c r="H642" s="434" t="s">
        <v>1183</v>
      </c>
      <c r="I642" s="436">
        <v>0.5</v>
      </c>
      <c r="J642" s="292" t="s">
        <v>1389</v>
      </c>
      <c r="K642" s="434" t="s">
        <v>1019</v>
      </c>
      <c r="L642" s="434" t="s">
        <v>3174</v>
      </c>
      <c r="M642" s="437">
        <v>31</v>
      </c>
      <c r="N642" s="438">
        <v>7905</v>
      </c>
      <c r="O642" s="439">
        <v>77</v>
      </c>
      <c r="P642" s="440">
        <v>120</v>
      </c>
      <c r="Q642" s="441">
        <v>90</v>
      </c>
      <c r="R642" s="439">
        <v>60</v>
      </c>
      <c r="S642" s="440">
        <v>90</v>
      </c>
      <c r="T642" s="441">
        <v>48</v>
      </c>
      <c r="U642" s="442">
        <f t="shared" si="0"/>
        <v>485</v>
      </c>
      <c r="V642" s="443">
        <f t="shared" si="1"/>
        <v>80.833333333333329</v>
      </c>
      <c r="W642" s="388"/>
      <c r="X642" s="388"/>
    </row>
    <row r="643" spans="1:24" ht="12.75" x14ac:dyDescent="0.2">
      <c r="A643" s="429">
        <v>622</v>
      </c>
      <c r="B643" s="434" t="s">
        <v>672</v>
      </c>
      <c r="C643" s="430" t="s">
        <v>3858</v>
      </c>
      <c r="D643" s="435" t="s">
        <v>1027</v>
      </c>
      <c r="E643" s="435" t="s">
        <v>1025</v>
      </c>
      <c r="F643" s="434" t="s">
        <v>1257</v>
      </c>
      <c r="G643" s="434" t="s">
        <v>1239</v>
      </c>
      <c r="H643" s="434" t="s">
        <v>1216</v>
      </c>
      <c r="I643" s="292" t="s">
        <v>1389</v>
      </c>
      <c r="J643" s="292" t="s">
        <v>1389</v>
      </c>
      <c r="K643" s="434" t="s">
        <v>3273</v>
      </c>
      <c r="L643" s="434" t="s">
        <v>1389</v>
      </c>
      <c r="M643" s="437">
        <v>26</v>
      </c>
      <c r="N643" s="438">
        <v>6630</v>
      </c>
      <c r="O643" s="439">
        <v>59</v>
      </c>
      <c r="P643" s="440">
        <v>74</v>
      </c>
      <c r="Q643" s="441">
        <v>50</v>
      </c>
      <c r="R643" s="439">
        <v>35</v>
      </c>
      <c r="S643" s="440">
        <v>50</v>
      </c>
      <c r="T643" s="441">
        <v>35</v>
      </c>
      <c r="U643" s="442">
        <f t="shared" si="0"/>
        <v>303</v>
      </c>
      <c r="V643" s="443">
        <f t="shared" si="1"/>
        <v>50.5</v>
      </c>
      <c r="W643" s="452"/>
      <c r="X643" s="452"/>
    </row>
    <row r="644" spans="1:24" ht="12.75" x14ac:dyDescent="0.2">
      <c r="A644" s="429">
        <v>623</v>
      </c>
      <c r="B644" s="434" t="s">
        <v>673</v>
      </c>
      <c r="C644" s="430" t="s">
        <v>3859</v>
      </c>
      <c r="D644" s="435" t="s">
        <v>1027</v>
      </c>
      <c r="E644" s="435" t="s">
        <v>1025</v>
      </c>
      <c r="F644" s="434" t="s">
        <v>1257</v>
      </c>
      <c r="G644" s="434" t="s">
        <v>1239</v>
      </c>
      <c r="H644" s="434" t="s">
        <v>1216</v>
      </c>
      <c r="I644" s="292" t="s">
        <v>1389</v>
      </c>
      <c r="J644" s="292" t="s">
        <v>1389</v>
      </c>
      <c r="K644" s="434" t="s">
        <v>3273</v>
      </c>
      <c r="L644" s="434" t="s">
        <v>1389</v>
      </c>
      <c r="M644" s="437">
        <v>26</v>
      </c>
      <c r="N644" s="438">
        <v>6630</v>
      </c>
      <c r="O644" s="439">
        <v>89</v>
      </c>
      <c r="P644" s="440">
        <v>124</v>
      </c>
      <c r="Q644" s="441">
        <v>80</v>
      </c>
      <c r="R644" s="439">
        <v>55</v>
      </c>
      <c r="S644" s="440">
        <v>80</v>
      </c>
      <c r="T644" s="441">
        <v>55</v>
      </c>
      <c r="U644" s="442">
        <f t="shared" si="0"/>
        <v>483</v>
      </c>
      <c r="V644" s="443">
        <f t="shared" si="1"/>
        <v>80.5</v>
      </c>
      <c r="W644" s="452"/>
      <c r="X644" s="452"/>
    </row>
    <row r="645" spans="1:24" ht="12.75" x14ac:dyDescent="0.2">
      <c r="A645" s="429">
        <v>624</v>
      </c>
      <c r="B645" s="434" t="s">
        <v>674</v>
      </c>
      <c r="C645" s="430" t="s">
        <v>3860</v>
      </c>
      <c r="D645" s="435" t="s">
        <v>1018</v>
      </c>
      <c r="E645" s="435" t="s">
        <v>1032</v>
      </c>
      <c r="F645" s="434" t="s">
        <v>1199</v>
      </c>
      <c r="G645" s="434" t="s">
        <v>1246</v>
      </c>
      <c r="H645" s="434" t="s">
        <v>926</v>
      </c>
      <c r="I645" s="436">
        <v>0.5</v>
      </c>
      <c r="J645" s="292" t="s">
        <v>1389</v>
      </c>
      <c r="K645" s="434" t="s">
        <v>3258</v>
      </c>
      <c r="L645" s="434" t="s">
        <v>1389</v>
      </c>
      <c r="M645" s="437">
        <v>21</v>
      </c>
      <c r="N645" s="438">
        <v>5355</v>
      </c>
      <c r="O645" s="439">
        <v>45</v>
      </c>
      <c r="P645" s="440">
        <v>85</v>
      </c>
      <c r="Q645" s="441">
        <v>70</v>
      </c>
      <c r="R645" s="439">
        <v>40</v>
      </c>
      <c r="S645" s="440">
        <v>40</v>
      </c>
      <c r="T645" s="441">
        <v>60</v>
      </c>
      <c r="U645" s="442">
        <f t="shared" si="0"/>
        <v>340</v>
      </c>
      <c r="V645" s="443">
        <f t="shared" si="1"/>
        <v>56.666666666666664</v>
      </c>
      <c r="W645" s="388"/>
      <c r="X645" s="388"/>
    </row>
    <row r="646" spans="1:24" ht="12.75" x14ac:dyDescent="0.2">
      <c r="A646" s="429">
        <v>625</v>
      </c>
      <c r="B646" s="434" t="s">
        <v>675</v>
      </c>
      <c r="C646" s="430" t="s">
        <v>3861</v>
      </c>
      <c r="D646" s="435" t="s">
        <v>1018</v>
      </c>
      <c r="E646" s="435" t="s">
        <v>1032</v>
      </c>
      <c r="F646" s="434" t="s">
        <v>1199</v>
      </c>
      <c r="G646" s="434" t="s">
        <v>1246</v>
      </c>
      <c r="H646" s="434" t="s">
        <v>926</v>
      </c>
      <c r="I646" s="436">
        <v>0.5</v>
      </c>
      <c r="J646" s="292" t="s">
        <v>1389</v>
      </c>
      <c r="K646" s="434" t="s">
        <v>3258</v>
      </c>
      <c r="L646" s="434" t="s">
        <v>1389</v>
      </c>
      <c r="M646" s="437">
        <v>21</v>
      </c>
      <c r="N646" s="438">
        <v>5355</v>
      </c>
      <c r="O646" s="439">
        <v>65</v>
      </c>
      <c r="P646" s="440">
        <v>125</v>
      </c>
      <c r="Q646" s="441">
        <v>100</v>
      </c>
      <c r="R646" s="439">
        <v>60</v>
      </c>
      <c r="S646" s="440">
        <v>70</v>
      </c>
      <c r="T646" s="441">
        <v>70</v>
      </c>
      <c r="U646" s="442">
        <f t="shared" si="0"/>
        <v>490</v>
      </c>
      <c r="V646" s="443">
        <f t="shared" si="1"/>
        <v>81.666666666666671</v>
      </c>
      <c r="W646" s="388"/>
      <c r="X646" s="388"/>
    </row>
    <row r="647" spans="1:24" ht="12.75" x14ac:dyDescent="0.2">
      <c r="A647" s="429">
        <v>626</v>
      </c>
      <c r="B647" s="434" t="s">
        <v>676</v>
      </c>
      <c r="C647" s="430" t="s">
        <v>3862</v>
      </c>
      <c r="D647" s="435" t="s">
        <v>1029</v>
      </c>
      <c r="E647" s="292" t="s">
        <v>1389</v>
      </c>
      <c r="F647" s="434" t="s">
        <v>1202</v>
      </c>
      <c r="G647" s="434" t="s">
        <v>1190</v>
      </c>
      <c r="H647" s="434" t="s">
        <v>1234</v>
      </c>
      <c r="I647" s="436">
        <v>0.5</v>
      </c>
      <c r="J647" s="292" t="s">
        <v>1389</v>
      </c>
      <c r="K647" s="434" t="s">
        <v>3195</v>
      </c>
      <c r="L647" s="434" t="s">
        <v>1389</v>
      </c>
      <c r="M647" s="437">
        <v>21</v>
      </c>
      <c r="N647" s="438">
        <v>5355</v>
      </c>
      <c r="O647" s="439">
        <v>95</v>
      </c>
      <c r="P647" s="440">
        <v>110</v>
      </c>
      <c r="Q647" s="441">
        <v>95</v>
      </c>
      <c r="R647" s="439">
        <v>40</v>
      </c>
      <c r="S647" s="440">
        <v>95</v>
      </c>
      <c r="T647" s="441">
        <v>55</v>
      </c>
      <c r="U647" s="442">
        <f t="shared" si="0"/>
        <v>490</v>
      </c>
      <c r="V647" s="443">
        <f t="shared" si="1"/>
        <v>81.666666666666671</v>
      </c>
      <c r="W647" s="388"/>
      <c r="X647" s="388"/>
    </row>
    <row r="648" spans="1:24" ht="12.75" x14ac:dyDescent="0.2">
      <c r="A648" s="429">
        <v>627</v>
      </c>
      <c r="B648" s="434" t="s">
        <v>677</v>
      </c>
      <c r="C648" s="430" t="s">
        <v>3863</v>
      </c>
      <c r="D648" s="435" t="s">
        <v>1029</v>
      </c>
      <c r="E648" s="435" t="s">
        <v>1024</v>
      </c>
      <c r="F648" s="434" t="s">
        <v>1242</v>
      </c>
      <c r="G648" s="434" t="s">
        <v>1195</v>
      </c>
      <c r="H648" s="434" t="s">
        <v>1171</v>
      </c>
      <c r="I648" s="436">
        <v>1</v>
      </c>
      <c r="J648" s="292" t="s">
        <v>1389</v>
      </c>
      <c r="K648" s="434" t="s">
        <v>1024</v>
      </c>
      <c r="L648" s="434" t="s">
        <v>1389</v>
      </c>
      <c r="M648" s="437">
        <v>21</v>
      </c>
      <c r="N648" s="438">
        <v>5355</v>
      </c>
      <c r="O648" s="439">
        <v>70</v>
      </c>
      <c r="P648" s="440">
        <v>83</v>
      </c>
      <c r="Q648" s="441">
        <v>50</v>
      </c>
      <c r="R648" s="439">
        <v>37</v>
      </c>
      <c r="S648" s="440">
        <v>50</v>
      </c>
      <c r="T648" s="441">
        <v>60</v>
      </c>
      <c r="U648" s="442">
        <f t="shared" si="0"/>
        <v>350</v>
      </c>
      <c r="V648" s="443">
        <f t="shared" si="1"/>
        <v>58.333333333333336</v>
      </c>
      <c r="W648" s="388"/>
      <c r="X648" s="388"/>
    </row>
    <row r="649" spans="1:24" ht="12.75" x14ac:dyDescent="0.2">
      <c r="A649" s="429">
        <v>628</v>
      </c>
      <c r="B649" s="434" t="s">
        <v>678</v>
      </c>
      <c r="C649" s="430" t="s">
        <v>3864</v>
      </c>
      <c r="D649" s="435" t="s">
        <v>1029</v>
      </c>
      <c r="E649" s="435" t="s">
        <v>1024</v>
      </c>
      <c r="F649" s="434" t="s">
        <v>1242</v>
      </c>
      <c r="G649" s="434" t="s">
        <v>1195</v>
      </c>
      <c r="H649" s="434" t="s">
        <v>1199</v>
      </c>
      <c r="I649" s="436">
        <v>1</v>
      </c>
      <c r="J649" s="292" t="s">
        <v>1389</v>
      </c>
      <c r="K649" s="434" t="s">
        <v>1024</v>
      </c>
      <c r="L649" s="434" t="s">
        <v>1389</v>
      </c>
      <c r="M649" s="437">
        <v>21</v>
      </c>
      <c r="N649" s="438">
        <v>5355</v>
      </c>
      <c r="O649" s="439">
        <v>100</v>
      </c>
      <c r="P649" s="440">
        <v>123</v>
      </c>
      <c r="Q649" s="441">
        <v>75</v>
      </c>
      <c r="R649" s="439">
        <v>57</v>
      </c>
      <c r="S649" s="440">
        <v>75</v>
      </c>
      <c r="T649" s="441">
        <v>80</v>
      </c>
      <c r="U649" s="442">
        <f t="shared" si="0"/>
        <v>510</v>
      </c>
      <c r="V649" s="443">
        <f t="shared" si="1"/>
        <v>85</v>
      </c>
      <c r="W649" s="388"/>
      <c r="X649" s="388"/>
    </row>
    <row r="650" spans="1:24" ht="12.75" x14ac:dyDescent="0.2">
      <c r="A650" s="429">
        <v>629</v>
      </c>
      <c r="B650" s="434" t="s">
        <v>679</v>
      </c>
      <c r="C650" s="430" t="s">
        <v>3865</v>
      </c>
      <c r="D650" s="435" t="s">
        <v>1018</v>
      </c>
      <c r="E650" s="435" t="s">
        <v>1024</v>
      </c>
      <c r="F650" s="434" t="s">
        <v>1206</v>
      </c>
      <c r="G650" s="434" t="s">
        <v>1184</v>
      </c>
      <c r="H650" s="434" t="s">
        <v>1178</v>
      </c>
      <c r="I650" s="292" t="s">
        <v>1389</v>
      </c>
      <c r="J650" s="436">
        <v>1</v>
      </c>
      <c r="K650" s="434" t="s">
        <v>1024</v>
      </c>
      <c r="L650" s="434" t="s">
        <v>1389</v>
      </c>
      <c r="M650" s="437">
        <v>21</v>
      </c>
      <c r="N650" s="438">
        <v>5355</v>
      </c>
      <c r="O650" s="439">
        <v>70</v>
      </c>
      <c r="P650" s="440">
        <v>55</v>
      </c>
      <c r="Q650" s="441">
        <v>75</v>
      </c>
      <c r="R650" s="439">
        <v>45</v>
      </c>
      <c r="S650" s="440">
        <v>65</v>
      </c>
      <c r="T650" s="441">
        <v>60</v>
      </c>
      <c r="U650" s="442">
        <f t="shared" si="0"/>
        <v>370</v>
      </c>
      <c r="V650" s="443">
        <f t="shared" si="1"/>
        <v>61.666666666666664</v>
      </c>
      <c r="W650" s="388"/>
      <c r="X650" s="388"/>
    </row>
    <row r="651" spans="1:24" ht="12.75" x14ac:dyDescent="0.2">
      <c r="A651" s="429">
        <v>630</v>
      </c>
      <c r="B651" s="434" t="s">
        <v>680</v>
      </c>
      <c r="C651" s="430" t="s">
        <v>3866</v>
      </c>
      <c r="D651" s="435" t="s">
        <v>1018</v>
      </c>
      <c r="E651" s="435" t="s">
        <v>1024</v>
      </c>
      <c r="F651" s="434" t="s">
        <v>1206</v>
      </c>
      <c r="G651" s="434" t="s">
        <v>1184</v>
      </c>
      <c r="H651" s="434" t="s">
        <v>1178</v>
      </c>
      <c r="I651" s="292" t="s">
        <v>1389</v>
      </c>
      <c r="J651" s="436">
        <v>1</v>
      </c>
      <c r="K651" s="434" t="s">
        <v>1024</v>
      </c>
      <c r="L651" s="434" t="s">
        <v>1389</v>
      </c>
      <c r="M651" s="437">
        <v>21</v>
      </c>
      <c r="N651" s="438">
        <v>5355</v>
      </c>
      <c r="O651" s="439">
        <v>110</v>
      </c>
      <c r="P651" s="440">
        <v>65</v>
      </c>
      <c r="Q651" s="441">
        <v>105</v>
      </c>
      <c r="R651" s="439">
        <v>55</v>
      </c>
      <c r="S651" s="440">
        <v>95</v>
      </c>
      <c r="T651" s="441">
        <v>80</v>
      </c>
      <c r="U651" s="442">
        <f t="shared" si="0"/>
        <v>510</v>
      </c>
      <c r="V651" s="443">
        <f t="shared" si="1"/>
        <v>85</v>
      </c>
      <c r="W651" s="388"/>
      <c r="X651" s="388"/>
    </row>
    <row r="652" spans="1:24" ht="12.75" x14ac:dyDescent="0.2">
      <c r="A652" s="429">
        <v>631</v>
      </c>
      <c r="B652" s="434" t="s">
        <v>681</v>
      </c>
      <c r="C652" s="430" t="s">
        <v>3867</v>
      </c>
      <c r="D652" s="435" t="s">
        <v>1023</v>
      </c>
      <c r="E652" s="292" t="s">
        <v>1389</v>
      </c>
      <c r="F652" s="434" t="s">
        <v>1243</v>
      </c>
      <c r="G652" s="434" t="s">
        <v>949</v>
      </c>
      <c r="H652" s="434" t="s">
        <v>1267</v>
      </c>
      <c r="I652" s="436">
        <v>0.5</v>
      </c>
      <c r="J652" s="292" t="s">
        <v>1389</v>
      </c>
      <c r="K652" s="434" t="s">
        <v>3195</v>
      </c>
      <c r="L652" s="434" t="s">
        <v>1389</v>
      </c>
      <c r="M652" s="437">
        <v>21</v>
      </c>
      <c r="N652" s="438">
        <v>5355</v>
      </c>
      <c r="O652" s="439">
        <v>85</v>
      </c>
      <c r="P652" s="440">
        <v>97</v>
      </c>
      <c r="Q652" s="441">
        <v>66</v>
      </c>
      <c r="R652" s="439">
        <v>105</v>
      </c>
      <c r="S652" s="440">
        <v>66</v>
      </c>
      <c r="T652" s="441">
        <v>65</v>
      </c>
      <c r="U652" s="442">
        <f t="shared" si="0"/>
        <v>484</v>
      </c>
      <c r="V652" s="443">
        <f t="shared" si="1"/>
        <v>80.666666666666671</v>
      </c>
      <c r="W652" s="388"/>
      <c r="X652" s="388"/>
    </row>
    <row r="653" spans="1:24" ht="12.75" x14ac:dyDescent="0.2">
      <c r="A653" s="429">
        <v>632</v>
      </c>
      <c r="B653" s="434" t="s">
        <v>682</v>
      </c>
      <c r="C653" s="430" t="s">
        <v>3868</v>
      </c>
      <c r="D653" s="435" t="s">
        <v>1017</v>
      </c>
      <c r="E653" s="435" t="s">
        <v>1032</v>
      </c>
      <c r="F653" s="434" t="s">
        <v>1193</v>
      </c>
      <c r="G653" s="434" t="s">
        <v>1171</v>
      </c>
      <c r="H653" s="434" t="s">
        <v>1260</v>
      </c>
      <c r="I653" s="436">
        <v>0.5</v>
      </c>
      <c r="J653" s="292" t="s">
        <v>1389</v>
      </c>
      <c r="K653" s="434" t="s">
        <v>1017</v>
      </c>
      <c r="L653" s="434" t="s">
        <v>1389</v>
      </c>
      <c r="M653" s="437">
        <v>21</v>
      </c>
      <c r="N653" s="438">
        <v>5355</v>
      </c>
      <c r="O653" s="439">
        <v>58</v>
      </c>
      <c r="P653" s="440">
        <v>109</v>
      </c>
      <c r="Q653" s="441">
        <v>112</v>
      </c>
      <c r="R653" s="439">
        <v>48</v>
      </c>
      <c r="S653" s="440">
        <v>48</v>
      </c>
      <c r="T653" s="441">
        <v>109</v>
      </c>
      <c r="U653" s="442">
        <f t="shared" si="0"/>
        <v>484</v>
      </c>
      <c r="V653" s="443">
        <f t="shared" si="1"/>
        <v>80.666666666666671</v>
      </c>
      <c r="W653" s="388"/>
      <c r="X653" s="388"/>
    </row>
    <row r="654" spans="1:24" ht="12.75" x14ac:dyDescent="0.2">
      <c r="A654" s="429">
        <v>633</v>
      </c>
      <c r="B654" s="434" t="s">
        <v>683</v>
      </c>
      <c r="C654" s="430" t="s">
        <v>3869</v>
      </c>
      <c r="D654" s="435" t="s">
        <v>1018</v>
      </c>
      <c r="E654" s="435" t="s">
        <v>1019</v>
      </c>
      <c r="F654" s="434" t="s">
        <v>1171</v>
      </c>
      <c r="G654" s="292" t="s">
        <v>1389</v>
      </c>
      <c r="H654" s="292" t="s">
        <v>1389</v>
      </c>
      <c r="I654" s="436">
        <v>0.5</v>
      </c>
      <c r="J654" s="292" t="s">
        <v>1389</v>
      </c>
      <c r="K654" s="434" t="s">
        <v>1019</v>
      </c>
      <c r="L654" s="434" t="s">
        <v>1389</v>
      </c>
      <c r="M654" s="437">
        <v>41</v>
      </c>
      <c r="N654" s="438">
        <v>10455</v>
      </c>
      <c r="O654" s="439">
        <v>52</v>
      </c>
      <c r="P654" s="440">
        <v>65</v>
      </c>
      <c r="Q654" s="441">
        <v>50</v>
      </c>
      <c r="R654" s="439">
        <v>45</v>
      </c>
      <c r="S654" s="440">
        <v>50</v>
      </c>
      <c r="T654" s="441">
        <v>38</v>
      </c>
      <c r="U654" s="442">
        <f t="shared" si="0"/>
        <v>300</v>
      </c>
      <c r="V654" s="443">
        <f t="shared" si="1"/>
        <v>50</v>
      </c>
      <c r="W654" s="388"/>
      <c r="X654" s="388"/>
    </row>
    <row r="655" spans="1:24" ht="12.75" x14ac:dyDescent="0.2">
      <c r="A655" s="429">
        <v>634</v>
      </c>
      <c r="B655" s="434" t="s">
        <v>684</v>
      </c>
      <c r="C655" s="430" t="s">
        <v>3870</v>
      </c>
      <c r="D655" s="435" t="s">
        <v>1018</v>
      </c>
      <c r="E655" s="435" t="s">
        <v>1019</v>
      </c>
      <c r="F655" s="434" t="s">
        <v>1171</v>
      </c>
      <c r="G655" s="292" t="s">
        <v>1389</v>
      </c>
      <c r="H655" s="292" t="s">
        <v>1389</v>
      </c>
      <c r="I655" s="436">
        <v>0.5</v>
      </c>
      <c r="J655" s="292" t="s">
        <v>1389</v>
      </c>
      <c r="K655" s="434" t="s">
        <v>1019</v>
      </c>
      <c r="L655" s="434" t="s">
        <v>1389</v>
      </c>
      <c r="M655" s="437">
        <v>41</v>
      </c>
      <c r="N655" s="438">
        <v>10455</v>
      </c>
      <c r="O655" s="439">
        <v>72</v>
      </c>
      <c r="P655" s="440">
        <v>85</v>
      </c>
      <c r="Q655" s="441">
        <v>70</v>
      </c>
      <c r="R655" s="439">
        <v>65</v>
      </c>
      <c r="S655" s="440">
        <v>70</v>
      </c>
      <c r="T655" s="441">
        <v>58</v>
      </c>
      <c r="U655" s="442">
        <f t="shared" si="0"/>
        <v>420</v>
      </c>
      <c r="V655" s="443">
        <f t="shared" si="1"/>
        <v>70</v>
      </c>
      <c r="W655" s="388"/>
      <c r="X655" s="388"/>
    </row>
    <row r="656" spans="1:24" ht="12.75" x14ac:dyDescent="0.2">
      <c r="A656" s="429">
        <v>635</v>
      </c>
      <c r="B656" s="434" t="s">
        <v>685</v>
      </c>
      <c r="C656" s="430" t="s">
        <v>3871</v>
      </c>
      <c r="D656" s="435" t="s">
        <v>1018</v>
      </c>
      <c r="E656" s="435" t="s">
        <v>1019</v>
      </c>
      <c r="F656" s="434" t="s">
        <v>851</v>
      </c>
      <c r="G656" s="292" t="s">
        <v>1389</v>
      </c>
      <c r="H656" s="292" t="s">
        <v>1389</v>
      </c>
      <c r="I656" s="436">
        <v>0.5</v>
      </c>
      <c r="J656" s="292" t="s">
        <v>1389</v>
      </c>
      <c r="K656" s="434" t="s">
        <v>1019</v>
      </c>
      <c r="L656" s="434" t="s">
        <v>1389</v>
      </c>
      <c r="M656" s="437">
        <v>41</v>
      </c>
      <c r="N656" s="438">
        <v>10455</v>
      </c>
      <c r="O656" s="439">
        <v>92</v>
      </c>
      <c r="P656" s="440">
        <v>105</v>
      </c>
      <c r="Q656" s="441">
        <v>90</v>
      </c>
      <c r="R656" s="439">
        <v>125</v>
      </c>
      <c r="S656" s="440">
        <v>90</v>
      </c>
      <c r="T656" s="441">
        <v>98</v>
      </c>
      <c r="U656" s="442">
        <f t="shared" si="0"/>
        <v>600</v>
      </c>
      <c r="V656" s="443">
        <f t="shared" si="1"/>
        <v>100</v>
      </c>
      <c r="W656" s="388"/>
      <c r="X656" s="388"/>
    </row>
    <row r="657" spans="1:24" ht="12.75" x14ac:dyDescent="0.2">
      <c r="A657" s="429">
        <v>636</v>
      </c>
      <c r="B657" s="434" t="s">
        <v>686</v>
      </c>
      <c r="C657" s="430" t="s">
        <v>3872</v>
      </c>
      <c r="D657" s="435" t="s">
        <v>1017</v>
      </c>
      <c r="E657" s="435" t="s">
        <v>1023</v>
      </c>
      <c r="F657" s="434" t="s">
        <v>979</v>
      </c>
      <c r="G657" s="292" t="s">
        <v>1389</v>
      </c>
      <c r="H657" s="434" t="s">
        <v>1193</v>
      </c>
      <c r="I657" s="436">
        <v>0.5</v>
      </c>
      <c r="J657" s="292" t="s">
        <v>1389</v>
      </c>
      <c r="K657" s="434" t="s">
        <v>1017</v>
      </c>
      <c r="L657" s="434" t="s">
        <v>1389</v>
      </c>
      <c r="M657" s="437">
        <v>41</v>
      </c>
      <c r="N657" s="438">
        <v>10455</v>
      </c>
      <c r="O657" s="439">
        <v>55</v>
      </c>
      <c r="P657" s="440">
        <v>85</v>
      </c>
      <c r="Q657" s="441">
        <v>55</v>
      </c>
      <c r="R657" s="439">
        <v>50</v>
      </c>
      <c r="S657" s="440">
        <v>55</v>
      </c>
      <c r="T657" s="441">
        <v>60</v>
      </c>
      <c r="U657" s="442">
        <f t="shared" si="0"/>
        <v>360</v>
      </c>
      <c r="V657" s="443">
        <f t="shared" si="1"/>
        <v>60</v>
      </c>
      <c r="W657" s="388"/>
      <c r="X657" s="388"/>
    </row>
    <row r="658" spans="1:24" ht="12.75" x14ac:dyDescent="0.2">
      <c r="A658" s="429">
        <v>637</v>
      </c>
      <c r="B658" s="434" t="s">
        <v>687</v>
      </c>
      <c r="C658" s="430" t="s">
        <v>3873</v>
      </c>
      <c r="D658" s="435" t="s">
        <v>1017</v>
      </c>
      <c r="E658" s="435" t="s">
        <v>1023</v>
      </c>
      <c r="F658" s="434" t="s">
        <v>979</v>
      </c>
      <c r="G658" s="292" t="s">
        <v>1389</v>
      </c>
      <c r="H658" s="434" t="s">
        <v>1193</v>
      </c>
      <c r="I658" s="436">
        <v>0.5</v>
      </c>
      <c r="J658" s="292" t="s">
        <v>1389</v>
      </c>
      <c r="K658" s="434" t="s">
        <v>1017</v>
      </c>
      <c r="L658" s="434" t="s">
        <v>1389</v>
      </c>
      <c r="M658" s="437">
        <v>41</v>
      </c>
      <c r="N658" s="438">
        <v>10455</v>
      </c>
      <c r="O658" s="439">
        <v>85</v>
      </c>
      <c r="P658" s="440">
        <v>60</v>
      </c>
      <c r="Q658" s="441">
        <v>65</v>
      </c>
      <c r="R658" s="439">
        <v>135</v>
      </c>
      <c r="S658" s="440">
        <v>105</v>
      </c>
      <c r="T658" s="441">
        <v>100</v>
      </c>
      <c r="U658" s="442">
        <f t="shared" si="0"/>
        <v>550</v>
      </c>
      <c r="V658" s="443">
        <f t="shared" si="1"/>
        <v>91.666666666666671</v>
      </c>
      <c r="W658" s="388"/>
      <c r="X658" s="388"/>
    </row>
    <row r="659" spans="1:24" ht="12.75" x14ac:dyDescent="0.2">
      <c r="A659" s="429">
        <v>638</v>
      </c>
      <c r="B659" s="434" t="s">
        <v>688</v>
      </c>
      <c r="C659" s="430" t="s">
        <v>3874</v>
      </c>
      <c r="D659" s="435" t="s">
        <v>1032</v>
      </c>
      <c r="E659" s="435" t="s">
        <v>1022</v>
      </c>
      <c r="F659" s="434" t="s">
        <v>1176</v>
      </c>
      <c r="G659" s="292" t="s">
        <v>1389</v>
      </c>
      <c r="H659" s="292" t="s">
        <v>1389</v>
      </c>
      <c r="I659" s="292" t="s">
        <v>1389</v>
      </c>
      <c r="J659" s="292" t="s">
        <v>1389</v>
      </c>
      <c r="K659" s="434" t="s">
        <v>3213</v>
      </c>
      <c r="L659" s="434" t="s">
        <v>1389</v>
      </c>
      <c r="M659" s="437">
        <v>81</v>
      </c>
      <c r="N659" s="438">
        <v>20655</v>
      </c>
      <c r="O659" s="439">
        <v>91</v>
      </c>
      <c r="P659" s="440">
        <v>90</v>
      </c>
      <c r="Q659" s="441">
        <v>129</v>
      </c>
      <c r="R659" s="439">
        <v>90</v>
      </c>
      <c r="S659" s="440">
        <v>72</v>
      </c>
      <c r="T659" s="441">
        <v>108</v>
      </c>
      <c r="U659" s="442">
        <f t="shared" si="0"/>
        <v>580</v>
      </c>
      <c r="V659" s="443">
        <f t="shared" si="1"/>
        <v>96.666666666666671</v>
      </c>
      <c r="W659" s="452"/>
      <c r="X659" s="452"/>
    </row>
    <row r="660" spans="1:24" ht="12.75" x14ac:dyDescent="0.2">
      <c r="A660" s="429">
        <v>639</v>
      </c>
      <c r="B660" s="434" t="s">
        <v>689</v>
      </c>
      <c r="C660" s="430" t="s">
        <v>3875</v>
      </c>
      <c r="D660" s="435" t="s">
        <v>1031</v>
      </c>
      <c r="E660" s="435" t="s">
        <v>1022</v>
      </c>
      <c r="F660" s="434" t="s">
        <v>1176</v>
      </c>
      <c r="G660" s="292" t="s">
        <v>1389</v>
      </c>
      <c r="H660" s="292" t="s">
        <v>1389</v>
      </c>
      <c r="I660" s="292" t="s">
        <v>1389</v>
      </c>
      <c r="J660" s="292" t="s">
        <v>1389</v>
      </c>
      <c r="K660" s="434" t="s">
        <v>3213</v>
      </c>
      <c r="L660" s="434" t="s">
        <v>1389</v>
      </c>
      <c r="M660" s="437">
        <v>81</v>
      </c>
      <c r="N660" s="438">
        <v>20655</v>
      </c>
      <c r="O660" s="439">
        <v>91</v>
      </c>
      <c r="P660" s="440">
        <v>129</v>
      </c>
      <c r="Q660" s="441">
        <v>90</v>
      </c>
      <c r="R660" s="439">
        <v>72</v>
      </c>
      <c r="S660" s="440">
        <v>90</v>
      </c>
      <c r="T660" s="441">
        <v>108</v>
      </c>
      <c r="U660" s="442">
        <f t="shared" si="0"/>
        <v>580</v>
      </c>
      <c r="V660" s="443">
        <f t="shared" si="1"/>
        <v>96.666666666666671</v>
      </c>
      <c r="W660" s="452"/>
      <c r="X660" s="452"/>
    </row>
    <row r="661" spans="1:24" ht="12.75" x14ac:dyDescent="0.2">
      <c r="A661" s="429">
        <v>640</v>
      </c>
      <c r="B661" s="434" t="s">
        <v>690</v>
      </c>
      <c r="C661" s="430" t="s">
        <v>3876</v>
      </c>
      <c r="D661" s="435" t="s">
        <v>1026</v>
      </c>
      <c r="E661" s="435" t="s">
        <v>1022</v>
      </c>
      <c r="F661" s="434" t="s">
        <v>1176</v>
      </c>
      <c r="G661" s="292" t="s">
        <v>1389</v>
      </c>
      <c r="H661" s="292" t="s">
        <v>1389</v>
      </c>
      <c r="I661" s="292" t="s">
        <v>1389</v>
      </c>
      <c r="J661" s="292" t="s">
        <v>1389</v>
      </c>
      <c r="K661" s="434" t="s">
        <v>3213</v>
      </c>
      <c r="L661" s="434" t="s">
        <v>1389</v>
      </c>
      <c r="M661" s="437">
        <v>81</v>
      </c>
      <c r="N661" s="438">
        <v>20655</v>
      </c>
      <c r="O661" s="439">
        <v>91</v>
      </c>
      <c r="P661" s="440">
        <v>90</v>
      </c>
      <c r="Q661" s="441">
        <v>72</v>
      </c>
      <c r="R661" s="439">
        <v>90</v>
      </c>
      <c r="S661" s="440">
        <v>129</v>
      </c>
      <c r="T661" s="441">
        <v>108</v>
      </c>
      <c r="U661" s="442">
        <f t="shared" si="0"/>
        <v>580</v>
      </c>
      <c r="V661" s="443">
        <f t="shared" si="1"/>
        <v>96.666666666666671</v>
      </c>
      <c r="W661" s="452"/>
      <c r="X661" s="452"/>
    </row>
    <row r="662" spans="1:24" ht="12.75" x14ac:dyDescent="0.2">
      <c r="A662" s="429">
        <v>641</v>
      </c>
      <c r="B662" s="434" t="s">
        <v>691</v>
      </c>
      <c r="C662" s="430" t="s">
        <v>3877</v>
      </c>
      <c r="D662" s="435" t="s">
        <v>1024</v>
      </c>
      <c r="E662" s="292" t="s">
        <v>1389</v>
      </c>
      <c r="F662" s="434" t="s">
        <v>1170</v>
      </c>
      <c r="G662" s="292" t="s">
        <v>1389</v>
      </c>
      <c r="H662" s="434" t="s">
        <v>1199</v>
      </c>
      <c r="I662" s="436">
        <v>1</v>
      </c>
      <c r="J662" s="292" t="s">
        <v>1389</v>
      </c>
      <c r="K662" s="434" t="s">
        <v>3213</v>
      </c>
      <c r="L662" s="434" t="s">
        <v>1389</v>
      </c>
      <c r="M662" s="437">
        <v>121</v>
      </c>
      <c r="N662" s="438">
        <v>30855</v>
      </c>
      <c r="O662" s="439">
        <v>79</v>
      </c>
      <c r="P662" s="440">
        <v>115</v>
      </c>
      <c r="Q662" s="441">
        <v>70</v>
      </c>
      <c r="R662" s="439">
        <v>125</v>
      </c>
      <c r="S662" s="440">
        <v>80</v>
      </c>
      <c r="T662" s="441">
        <v>111</v>
      </c>
      <c r="U662" s="442">
        <f t="shared" si="0"/>
        <v>580</v>
      </c>
      <c r="V662" s="443">
        <f t="shared" si="1"/>
        <v>96.666666666666671</v>
      </c>
      <c r="W662" s="388"/>
      <c r="X662" s="388"/>
    </row>
    <row r="663" spans="1:24" ht="12.75" x14ac:dyDescent="0.2">
      <c r="A663" s="429">
        <v>642</v>
      </c>
      <c r="B663" s="434" t="s">
        <v>692</v>
      </c>
      <c r="C663" s="430" t="s">
        <v>3878</v>
      </c>
      <c r="D663" s="435" t="s">
        <v>1020</v>
      </c>
      <c r="E663" s="435" t="s">
        <v>1024</v>
      </c>
      <c r="F663" s="434" t="s">
        <v>1170</v>
      </c>
      <c r="G663" s="292" t="s">
        <v>1389</v>
      </c>
      <c r="H663" s="434" t="s">
        <v>1199</v>
      </c>
      <c r="I663" s="436">
        <v>1</v>
      </c>
      <c r="J663" s="292" t="s">
        <v>1389</v>
      </c>
      <c r="K663" s="434" t="s">
        <v>3213</v>
      </c>
      <c r="L663" s="434" t="s">
        <v>1389</v>
      </c>
      <c r="M663" s="437">
        <v>121</v>
      </c>
      <c r="N663" s="438">
        <v>30855</v>
      </c>
      <c r="O663" s="439">
        <v>79</v>
      </c>
      <c r="P663" s="440">
        <v>115</v>
      </c>
      <c r="Q663" s="441">
        <v>70</v>
      </c>
      <c r="R663" s="439">
        <v>125</v>
      </c>
      <c r="S663" s="440">
        <v>80</v>
      </c>
      <c r="T663" s="441">
        <v>111</v>
      </c>
      <c r="U663" s="442">
        <f t="shared" si="0"/>
        <v>580</v>
      </c>
      <c r="V663" s="443">
        <f t="shared" si="1"/>
        <v>96.666666666666671</v>
      </c>
      <c r="W663" s="388"/>
      <c r="X663" s="388"/>
    </row>
    <row r="664" spans="1:24" ht="12.75" x14ac:dyDescent="0.2">
      <c r="A664" s="429">
        <v>643</v>
      </c>
      <c r="B664" s="434" t="s">
        <v>693</v>
      </c>
      <c r="C664" s="430" t="s">
        <v>3879</v>
      </c>
      <c r="D664" s="435" t="s">
        <v>1019</v>
      </c>
      <c r="E664" s="435" t="s">
        <v>1023</v>
      </c>
      <c r="F664" s="434" t="s">
        <v>969</v>
      </c>
      <c r="G664" s="292" t="s">
        <v>1389</v>
      </c>
      <c r="H664" s="292" t="s">
        <v>1389</v>
      </c>
      <c r="I664" s="292" t="s">
        <v>1389</v>
      </c>
      <c r="J664" s="292" t="s">
        <v>1389</v>
      </c>
      <c r="K664" s="434" t="s">
        <v>3213</v>
      </c>
      <c r="L664" s="434" t="s">
        <v>1389</v>
      </c>
      <c r="M664" s="437">
        <v>121</v>
      </c>
      <c r="N664" s="438">
        <v>30855</v>
      </c>
      <c r="O664" s="439">
        <v>100</v>
      </c>
      <c r="P664" s="440">
        <v>120</v>
      </c>
      <c r="Q664" s="441">
        <v>100</v>
      </c>
      <c r="R664" s="439">
        <v>150</v>
      </c>
      <c r="S664" s="440">
        <v>120</v>
      </c>
      <c r="T664" s="441">
        <v>90</v>
      </c>
      <c r="U664" s="442">
        <f t="shared" si="0"/>
        <v>680</v>
      </c>
      <c r="V664" s="443">
        <f t="shared" si="1"/>
        <v>113.33333333333333</v>
      </c>
      <c r="W664" s="452"/>
      <c r="X664" s="452"/>
    </row>
    <row r="665" spans="1:24" ht="12.75" x14ac:dyDescent="0.2">
      <c r="A665" s="429">
        <v>644</v>
      </c>
      <c r="B665" s="434" t="s">
        <v>694</v>
      </c>
      <c r="C665" s="430" t="s">
        <v>3880</v>
      </c>
      <c r="D665" s="435" t="s">
        <v>1019</v>
      </c>
      <c r="E665" s="435" t="s">
        <v>1020</v>
      </c>
      <c r="F665" s="434" t="s">
        <v>1584</v>
      </c>
      <c r="G665" s="292" t="s">
        <v>1389</v>
      </c>
      <c r="H665" s="292" t="s">
        <v>1389</v>
      </c>
      <c r="I665" s="292" t="s">
        <v>1389</v>
      </c>
      <c r="J665" s="292" t="s">
        <v>1389</v>
      </c>
      <c r="K665" s="434" t="s">
        <v>3213</v>
      </c>
      <c r="L665" s="434" t="s">
        <v>1389</v>
      </c>
      <c r="M665" s="437">
        <v>121</v>
      </c>
      <c r="N665" s="438">
        <v>30855</v>
      </c>
      <c r="O665" s="439">
        <v>100</v>
      </c>
      <c r="P665" s="440">
        <v>150</v>
      </c>
      <c r="Q665" s="441">
        <v>120</v>
      </c>
      <c r="R665" s="439">
        <v>120</v>
      </c>
      <c r="S665" s="440">
        <v>100</v>
      </c>
      <c r="T665" s="441">
        <v>90</v>
      </c>
      <c r="U665" s="442">
        <f t="shared" si="0"/>
        <v>680</v>
      </c>
      <c r="V665" s="443">
        <f t="shared" si="1"/>
        <v>113.33333333333333</v>
      </c>
      <c r="W665" s="452"/>
      <c r="X665" s="452"/>
    </row>
    <row r="666" spans="1:24" ht="12.75" x14ac:dyDescent="0.2">
      <c r="A666" s="429">
        <v>645</v>
      </c>
      <c r="B666" s="434" t="s">
        <v>695</v>
      </c>
      <c r="C666" s="430" t="s">
        <v>3881</v>
      </c>
      <c r="D666" s="435" t="s">
        <v>1027</v>
      </c>
      <c r="E666" s="435" t="s">
        <v>1024</v>
      </c>
      <c r="F666" s="434" t="s">
        <v>1225</v>
      </c>
      <c r="G666" s="292" t="s">
        <v>1389</v>
      </c>
      <c r="H666" s="434" t="s">
        <v>1195</v>
      </c>
      <c r="I666" s="436">
        <v>1</v>
      </c>
      <c r="J666" s="292" t="s">
        <v>1389</v>
      </c>
      <c r="K666" s="434" t="s">
        <v>3213</v>
      </c>
      <c r="L666" s="434" t="s">
        <v>1389</v>
      </c>
      <c r="M666" s="437">
        <v>121</v>
      </c>
      <c r="N666" s="438">
        <v>30855</v>
      </c>
      <c r="O666" s="439">
        <v>89</v>
      </c>
      <c r="P666" s="440">
        <v>125</v>
      </c>
      <c r="Q666" s="441">
        <v>90</v>
      </c>
      <c r="R666" s="439">
        <v>115</v>
      </c>
      <c r="S666" s="440">
        <v>80</v>
      </c>
      <c r="T666" s="441">
        <v>101</v>
      </c>
      <c r="U666" s="442">
        <f t="shared" si="0"/>
        <v>600</v>
      </c>
      <c r="V666" s="443">
        <f t="shared" si="1"/>
        <v>100</v>
      </c>
      <c r="W666" s="388"/>
      <c r="X666" s="388"/>
    </row>
    <row r="667" spans="1:24" ht="12.75" x14ac:dyDescent="0.2">
      <c r="A667" s="429">
        <v>646</v>
      </c>
      <c r="B667" s="434" t="s">
        <v>696</v>
      </c>
      <c r="C667" s="430" t="s">
        <v>3882</v>
      </c>
      <c r="D667" s="435" t="s">
        <v>1019</v>
      </c>
      <c r="E667" s="435" t="s">
        <v>1028</v>
      </c>
      <c r="F667" s="434" t="s">
        <v>926</v>
      </c>
      <c r="G667" s="292" t="s">
        <v>1389</v>
      </c>
      <c r="H667" s="292" t="s">
        <v>1389</v>
      </c>
      <c r="I667" s="292" t="s">
        <v>1389</v>
      </c>
      <c r="J667" s="292" t="s">
        <v>1389</v>
      </c>
      <c r="K667" s="434" t="s">
        <v>3213</v>
      </c>
      <c r="L667" s="434" t="s">
        <v>1389</v>
      </c>
      <c r="M667" s="437">
        <v>121</v>
      </c>
      <c r="N667" s="438">
        <v>30855</v>
      </c>
      <c r="O667" s="439">
        <v>125</v>
      </c>
      <c r="P667" s="440">
        <v>130</v>
      </c>
      <c r="Q667" s="441">
        <v>90</v>
      </c>
      <c r="R667" s="439">
        <v>130</v>
      </c>
      <c r="S667" s="440">
        <v>90</v>
      </c>
      <c r="T667" s="441">
        <v>95</v>
      </c>
      <c r="U667" s="442">
        <f t="shared" si="0"/>
        <v>660</v>
      </c>
      <c r="V667" s="443">
        <f t="shared" si="1"/>
        <v>110</v>
      </c>
      <c r="W667" s="452"/>
      <c r="X667" s="452"/>
    </row>
    <row r="668" spans="1:24" ht="12.75" x14ac:dyDescent="0.2">
      <c r="A668" s="429">
        <v>647</v>
      </c>
      <c r="B668" s="434" t="s">
        <v>697</v>
      </c>
      <c r="C668" s="430" t="s">
        <v>3883</v>
      </c>
      <c r="D668" s="435" t="s">
        <v>1033</v>
      </c>
      <c r="E668" s="435" t="s">
        <v>1022</v>
      </c>
      <c r="F668" s="434" t="s">
        <v>1176</v>
      </c>
      <c r="G668" s="292" t="s">
        <v>1389</v>
      </c>
      <c r="H668" s="292" t="s">
        <v>1389</v>
      </c>
      <c r="I668" s="292" t="s">
        <v>1389</v>
      </c>
      <c r="J668" s="292" t="s">
        <v>1389</v>
      </c>
      <c r="K668" s="434" t="s">
        <v>3213</v>
      </c>
      <c r="L668" s="434" t="s">
        <v>1389</v>
      </c>
      <c r="M668" s="437">
        <v>81</v>
      </c>
      <c r="N668" s="438">
        <v>20655</v>
      </c>
      <c r="O668" s="439">
        <v>91</v>
      </c>
      <c r="P668" s="440">
        <v>72</v>
      </c>
      <c r="Q668" s="441">
        <v>90</v>
      </c>
      <c r="R668" s="439">
        <v>129</v>
      </c>
      <c r="S668" s="440">
        <v>90</v>
      </c>
      <c r="T668" s="441">
        <v>108</v>
      </c>
      <c r="U668" s="442">
        <f t="shared" si="0"/>
        <v>580</v>
      </c>
      <c r="V668" s="443">
        <f t="shared" si="1"/>
        <v>96.666666666666671</v>
      </c>
      <c r="W668" s="452"/>
      <c r="X668" s="452"/>
    </row>
    <row r="669" spans="1:24" ht="12.75" x14ac:dyDescent="0.2">
      <c r="A669" s="429">
        <v>648</v>
      </c>
      <c r="B669" s="434" t="s">
        <v>698</v>
      </c>
      <c r="C669" s="430" t="s">
        <v>3884</v>
      </c>
      <c r="D669" s="435" t="s">
        <v>1029</v>
      </c>
      <c r="E669" s="435" t="s">
        <v>933</v>
      </c>
      <c r="F669" s="434" t="s">
        <v>915</v>
      </c>
      <c r="G669" s="292" t="s">
        <v>1389</v>
      </c>
      <c r="H669" s="292" t="s">
        <v>1389</v>
      </c>
      <c r="I669" s="292" t="s">
        <v>1389</v>
      </c>
      <c r="J669" s="292" t="s">
        <v>1389</v>
      </c>
      <c r="K669" s="434" t="s">
        <v>3213</v>
      </c>
      <c r="L669" s="434" t="s">
        <v>1389</v>
      </c>
      <c r="M669" s="437">
        <v>21</v>
      </c>
      <c r="N669" s="438">
        <v>5355</v>
      </c>
      <c r="O669" s="439">
        <v>100</v>
      </c>
      <c r="P669" s="440">
        <v>77</v>
      </c>
      <c r="Q669" s="441">
        <v>77</v>
      </c>
      <c r="R669" s="439">
        <v>128</v>
      </c>
      <c r="S669" s="440">
        <v>128</v>
      </c>
      <c r="T669" s="441">
        <v>90</v>
      </c>
      <c r="U669" s="442">
        <f t="shared" si="0"/>
        <v>600</v>
      </c>
      <c r="V669" s="443">
        <f t="shared" si="1"/>
        <v>100</v>
      </c>
      <c r="W669" s="452"/>
      <c r="X669" s="452"/>
    </row>
    <row r="670" spans="1:24" ht="12.75" x14ac:dyDescent="0.2">
      <c r="A670" s="429">
        <v>649</v>
      </c>
      <c r="B670" s="434" t="s">
        <v>699</v>
      </c>
      <c r="C670" s="430" t="s">
        <v>3885</v>
      </c>
      <c r="D670" s="435" t="s">
        <v>1017</v>
      </c>
      <c r="E670" s="435" t="s">
        <v>1032</v>
      </c>
      <c r="F670" s="434" t="s">
        <v>1414</v>
      </c>
      <c r="G670" s="292" t="s">
        <v>1389</v>
      </c>
      <c r="H670" s="292" t="s">
        <v>1389</v>
      </c>
      <c r="I670" s="292" t="s">
        <v>1389</v>
      </c>
      <c r="J670" s="292" t="s">
        <v>1389</v>
      </c>
      <c r="K670" s="434" t="s">
        <v>3213</v>
      </c>
      <c r="L670" s="434" t="s">
        <v>1389</v>
      </c>
      <c r="M670" s="437">
        <v>121</v>
      </c>
      <c r="N670" s="438">
        <v>30855</v>
      </c>
      <c r="O670" s="439">
        <v>71</v>
      </c>
      <c r="P670" s="440">
        <v>120</v>
      </c>
      <c r="Q670" s="441">
        <v>95</v>
      </c>
      <c r="R670" s="439">
        <v>120</v>
      </c>
      <c r="S670" s="440">
        <v>95</v>
      </c>
      <c r="T670" s="441">
        <v>99</v>
      </c>
      <c r="U670" s="442">
        <f t="shared" si="0"/>
        <v>600</v>
      </c>
      <c r="V670" s="443">
        <f t="shared" si="1"/>
        <v>100</v>
      </c>
      <c r="W670" s="452"/>
      <c r="X670" s="452"/>
    </row>
    <row r="671" spans="1:24" ht="12.75" x14ac:dyDescent="0.2">
      <c r="A671" s="429">
        <v>650</v>
      </c>
      <c r="B671" s="434" t="s">
        <v>700</v>
      </c>
      <c r="C671" s="430" t="s">
        <v>3886</v>
      </c>
      <c r="D671" s="435" t="s">
        <v>1026</v>
      </c>
      <c r="E671" s="292" t="s">
        <v>1389</v>
      </c>
      <c r="F671" s="434" t="s">
        <v>1224</v>
      </c>
      <c r="G671" s="292" t="s">
        <v>1389</v>
      </c>
      <c r="H671" s="434" t="s">
        <v>1221</v>
      </c>
      <c r="I671" s="292" t="s">
        <v>1389</v>
      </c>
      <c r="J671" s="436">
        <v>0.125</v>
      </c>
      <c r="K671" s="434" t="s">
        <v>3195</v>
      </c>
      <c r="L671" s="434" t="s">
        <v>1389</v>
      </c>
      <c r="M671" s="437">
        <v>21</v>
      </c>
      <c r="N671" s="438">
        <v>5355</v>
      </c>
      <c r="O671" s="439">
        <v>56</v>
      </c>
      <c r="P671" s="440">
        <v>61</v>
      </c>
      <c r="Q671" s="441">
        <v>65</v>
      </c>
      <c r="R671" s="439">
        <v>48</v>
      </c>
      <c r="S671" s="440">
        <v>45</v>
      </c>
      <c r="T671" s="441">
        <v>38</v>
      </c>
      <c r="U671" s="442">
        <f t="shared" si="0"/>
        <v>313</v>
      </c>
      <c r="V671" s="443">
        <f t="shared" si="1"/>
        <v>52.166666666666664</v>
      </c>
      <c r="W671" s="388"/>
      <c r="X671" s="388"/>
    </row>
    <row r="672" spans="1:24" ht="12.75" x14ac:dyDescent="0.2">
      <c r="A672" s="429">
        <v>651</v>
      </c>
      <c r="B672" s="434" t="s">
        <v>701</v>
      </c>
      <c r="C672" s="430" t="s">
        <v>3887</v>
      </c>
      <c r="D672" s="435" t="s">
        <v>1026</v>
      </c>
      <c r="E672" s="292" t="s">
        <v>1389</v>
      </c>
      <c r="F672" s="434" t="s">
        <v>1224</v>
      </c>
      <c r="G672" s="292" t="s">
        <v>1389</v>
      </c>
      <c r="H672" s="434" t="s">
        <v>1221</v>
      </c>
      <c r="I672" s="292" t="s">
        <v>1389</v>
      </c>
      <c r="J672" s="436">
        <v>0.125</v>
      </c>
      <c r="K672" s="434" t="s">
        <v>3195</v>
      </c>
      <c r="L672" s="434" t="s">
        <v>1389</v>
      </c>
      <c r="M672" s="437">
        <v>21</v>
      </c>
      <c r="N672" s="438">
        <v>5355</v>
      </c>
      <c r="O672" s="439">
        <v>61</v>
      </c>
      <c r="P672" s="440">
        <v>78</v>
      </c>
      <c r="Q672" s="441">
        <v>95</v>
      </c>
      <c r="R672" s="439">
        <v>56</v>
      </c>
      <c r="S672" s="440">
        <v>58</v>
      </c>
      <c r="T672" s="441">
        <v>57</v>
      </c>
      <c r="U672" s="442">
        <f t="shared" si="0"/>
        <v>405</v>
      </c>
      <c r="V672" s="443">
        <f t="shared" si="1"/>
        <v>67.5</v>
      </c>
      <c r="W672" s="388"/>
      <c r="X672" s="388"/>
    </row>
    <row r="673" spans="1:24" ht="12.75" x14ac:dyDescent="0.2">
      <c r="A673" s="429">
        <v>652</v>
      </c>
      <c r="B673" s="434" t="s">
        <v>702</v>
      </c>
      <c r="C673" s="430" t="s">
        <v>3888</v>
      </c>
      <c r="D673" s="435" t="s">
        <v>1026</v>
      </c>
      <c r="E673" s="435" t="s">
        <v>1022</v>
      </c>
      <c r="F673" s="434" t="s">
        <v>1224</v>
      </c>
      <c r="G673" s="292" t="s">
        <v>1389</v>
      </c>
      <c r="H673" s="434" t="s">
        <v>1221</v>
      </c>
      <c r="I673" s="292" t="s">
        <v>1389</v>
      </c>
      <c r="J673" s="436">
        <v>0.125</v>
      </c>
      <c r="K673" s="434" t="s">
        <v>3195</v>
      </c>
      <c r="L673" s="434" t="s">
        <v>1389</v>
      </c>
      <c r="M673" s="437">
        <v>21</v>
      </c>
      <c r="N673" s="438">
        <v>5355</v>
      </c>
      <c r="O673" s="439">
        <v>88</v>
      </c>
      <c r="P673" s="440">
        <v>107</v>
      </c>
      <c r="Q673" s="441">
        <v>122</v>
      </c>
      <c r="R673" s="439">
        <v>74</v>
      </c>
      <c r="S673" s="440">
        <v>75</v>
      </c>
      <c r="T673" s="441">
        <v>64</v>
      </c>
      <c r="U673" s="442">
        <f t="shared" si="0"/>
        <v>530</v>
      </c>
      <c r="V673" s="443">
        <f t="shared" si="1"/>
        <v>88.333333333333329</v>
      </c>
      <c r="W673" s="388"/>
      <c r="X673" s="388"/>
    </row>
    <row r="674" spans="1:24" ht="12.75" x14ac:dyDescent="0.2">
      <c r="A674" s="429">
        <v>653</v>
      </c>
      <c r="B674" s="434" t="s">
        <v>703</v>
      </c>
      <c r="C674" s="430" t="s">
        <v>3889</v>
      </c>
      <c r="D674" s="435" t="s">
        <v>1023</v>
      </c>
      <c r="E674" s="292" t="s">
        <v>1389</v>
      </c>
      <c r="F674" s="434" t="s">
        <v>867</v>
      </c>
      <c r="G674" s="292" t="s">
        <v>1389</v>
      </c>
      <c r="H674" s="434" t="s">
        <v>1204</v>
      </c>
      <c r="I674" s="292" t="s">
        <v>1389</v>
      </c>
      <c r="J674" s="436">
        <v>0.125</v>
      </c>
      <c r="K674" s="434" t="s">
        <v>3195</v>
      </c>
      <c r="L674" s="434" t="s">
        <v>1389</v>
      </c>
      <c r="M674" s="437">
        <v>21</v>
      </c>
      <c r="N674" s="438">
        <v>5355</v>
      </c>
      <c r="O674" s="439">
        <v>40</v>
      </c>
      <c r="P674" s="440">
        <v>45</v>
      </c>
      <c r="Q674" s="441">
        <v>40</v>
      </c>
      <c r="R674" s="439">
        <v>62</v>
      </c>
      <c r="S674" s="440">
        <v>60</v>
      </c>
      <c r="T674" s="441">
        <v>60</v>
      </c>
      <c r="U674" s="442">
        <f t="shared" si="0"/>
        <v>307</v>
      </c>
      <c r="V674" s="443">
        <f t="shared" si="1"/>
        <v>51.166666666666664</v>
      </c>
      <c r="W674" s="388"/>
      <c r="X674" s="388"/>
    </row>
    <row r="675" spans="1:24" ht="12.75" x14ac:dyDescent="0.2">
      <c r="A675" s="429">
        <v>654</v>
      </c>
      <c r="B675" s="434" t="s">
        <v>704</v>
      </c>
      <c r="C675" s="430" t="s">
        <v>3890</v>
      </c>
      <c r="D675" s="435" t="s">
        <v>1023</v>
      </c>
      <c r="E675" s="292" t="s">
        <v>1389</v>
      </c>
      <c r="F675" s="434" t="s">
        <v>867</v>
      </c>
      <c r="G675" s="292" t="s">
        <v>1389</v>
      </c>
      <c r="H675" s="434" t="s">
        <v>1204</v>
      </c>
      <c r="I675" s="292" t="s">
        <v>1389</v>
      </c>
      <c r="J675" s="436">
        <v>0.125</v>
      </c>
      <c r="K675" s="434" t="s">
        <v>3195</v>
      </c>
      <c r="L675" s="434" t="s">
        <v>1389</v>
      </c>
      <c r="M675" s="437">
        <v>21</v>
      </c>
      <c r="N675" s="438">
        <v>5355</v>
      </c>
      <c r="O675" s="439">
        <v>59</v>
      </c>
      <c r="P675" s="440">
        <v>59</v>
      </c>
      <c r="Q675" s="441">
        <v>58</v>
      </c>
      <c r="R675" s="439">
        <v>90</v>
      </c>
      <c r="S675" s="440">
        <v>70</v>
      </c>
      <c r="T675" s="441">
        <v>73</v>
      </c>
      <c r="U675" s="442">
        <f t="shared" si="0"/>
        <v>409</v>
      </c>
      <c r="V675" s="443">
        <f t="shared" si="1"/>
        <v>68.166666666666671</v>
      </c>
      <c r="W675" s="388"/>
      <c r="X675" s="388"/>
    </row>
    <row r="676" spans="1:24" ht="12.75" x14ac:dyDescent="0.2">
      <c r="A676" s="429">
        <v>655</v>
      </c>
      <c r="B676" s="434" t="s">
        <v>705</v>
      </c>
      <c r="C676" s="430" t="s">
        <v>3891</v>
      </c>
      <c r="D676" s="435" t="s">
        <v>1023</v>
      </c>
      <c r="E676" s="435" t="s">
        <v>933</v>
      </c>
      <c r="F676" s="434" t="s">
        <v>867</v>
      </c>
      <c r="G676" s="292" t="s">
        <v>1389</v>
      </c>
      <c r="H676" s="434" t="s">
        <v>1204</v>
      </c>
      <c r="I676" s="292" t="s">
        <v>1389</v>
      </c>
      <c r="J676" s="436">
        <v>0.125</v>
      </c>
      <c r="K676" s="434" t="s">
        <v>3195</v>
      </c>
      <c r="L676" s="434" t="s">
        <v>1389</v>
      </c>
      <c r="M676" s="437">
        <v>21</v>
      </c>
      <c r="N676" s="438">
        <v>5355</v>
      </c>
      <c r="O676" s="439">
        <v>75</v>
      </c>
      <c r="P676" s="440">
        <v>69</v>
      </c>
      <c r="Q676" s="441">
        <v>72</v>
      </c>
      <c r="R676" s="439">
        <v>114</v>
      </c>
      <c r="S676" s="440">
        <v>100</v>
      </c>
      <c r="T676" s="441">
        <v>104</v>
      </c>
      <c r="U676" s="442">
        <f t="shared" si="0"/>
        <v>534</v>
      </c>
      <c r="V676" s="443">
        <f t="shared" si="1"/>
        <v>89</v>
      </c>
      <c r="W676" s="388"/>
      <c r="X676" s="388"/>
    </row>
    <row r="677" spans="1:24" ht="12.75" x14ac:dyDescent="0.2">
      <c r="A677" s="429">
        <v>656</v>
      </c>
      <c r="B677" s="434" t="s">
        <v>706</v>
      </c>
      <c r="C677" s="430" t="s">
        <v>3892</v>
      </c>
      <c r="D677" s="435" t="s">
        <v>1033</v>
      </c>
      <c r="E677" s="292" t="s">
        <v>1389</v>
      </c>
      <c r="F677" s="434" t="s">
        <v>893</v>
      </c>
      <c r="G677" s="292" t="s">
        <v>1389</v>
      </c>
      <c r="H677" s="434" t="s">
        <v>1237</v>
      </c>
      <c r="I677" s="292" t="s">
        <v>1389</v>
      </c>
      <c r="J677" s="436">
        <v>0.125</v>
      </c>
      <c r="K677" s="434" t="s">
        <v>3181</v>
      </c>
      <c r="L677" s="434" t="s">
        <v>1389</v>
      </c>
      <c r="M677" s="437">
        <v>21</v>
      </c>
      <c r="N677" s="438">
        <v>5355</v>
      </c>
      <c r="O677" s="439">
        <v>41</v>
      </c>
      <c r="P677" s="440">
        <v>56</v>
      </c>
      <c r="Q677" s="441">
        <v>40</v>
      </c>
      <c r="R677" s="439">
        <v>62</v>
      </c>
      <c r="S677" s="440">
        <v>44</v>
      </c>
      <c r="T677" s="441">
        <v>71</v>
      </c>
      <c r="U677" s="442">
        <f t="shared" si="0"/>
        <v>314</v>
      </c>
      <c r="V677" s="443">
        <f t="shared" si="1"/>
        <v>52.333333333333336</v>
      </c>
      <c r="W677" s="388"/>
      <c r="X677" s="388"/>
    </row>
    <row r="678" spans="1:24" ht="12.75" x14ac:dyDescent="0.2">
      <c r="A678" s="429">
        <v>657</v>
      </c>
      <c r="B678" s="434" t="s">
        <v>707</v>
      </c>
      <c r="C678" s="430" t="s">
        <v>3893</v>
      </c>
      <c r="D678" s="435" t="s">
        <v>1033</v>
      </c>
      <c r="E678" s="292" t="s">
        <v>1389</v>
      </c>
      <c r="F678" s="434" t="s">
        <v>893</v>
      </c>
      <c r="G678" s="292" t="s">
        <v>1389</v>
      </c>
      <c r="H678" s="434" t="s">
        <v>1237</v>
      </c>
      <c r="I678" s="292" t="s">
        <v>1389</v>
      </c>
      <c r="J678" s="436">
        <v>0.125</v>
      </c>
      <c r="K678" s="434" t="s">
        <v>3181</v>
      </c>
      <c r="L678" s="434" t="s">
        <v>1389</v>
      </c>
      <c r="M678" s="437">
        <v>21</v>
      </c>
      <c r="N678" s="438">
        <v>5355</v>
      </c>
      <c r="O678" s="439">
        <v>54</v>
      </c>
      <c r="P678" s="440">
        <v>63</v>
      </c>
      <c r="Q678" s="441">
        <v>52</v>
      </c>
      <c r="R678" s="439">
        <v>83</v>
      </c>
      <c r="S678" s="440">
        <v>56</v>
      </c>
      <c r="T678" s="441">
        <v>97</v>
      </c>
      <c r="U678" s="442">
        <f t="shared" si="0"/>
        <v>405</v>
      </c>
      <c r="V678" s="443">
        <f t="shared" si="1"/>
        <v>67.5</v>
      </c>
      <c r="W678" s="388"/>
      <c r="X678" s="388"/>
    </row>
    <row r="679" spans="1:24" ht="12.75" x14ac:dyDescent="0.2">
      <c r="A679" s="429">
        <v>658</v>
      </c>
      <c r="B679" s="434" t="s">
        <v>708</v>
      </c>
      <c r="C679" s="430" t="s">
        <v>3894</v>
      </c>
      <c r="D679" s="435" t="s">
        <v>1033</v>
      </c>
      <c r="E679" s="435" t="s">
        <v>1018</v>
      </c>
      <c r="F679" s="434" t="s">
        <v>893</v>
      </c>
      <c r="G679" s="292" t="s">
        <v>1389</v>
      </c>
      <c r="H679" s="434" t="s">
        <v>1237</v>
      </c>
      <c r="I679" s="292" t="s">
        <v>1389</v>
      </c>
      <c r="J679" s="436">
        <v>0.125</v>
      </c>
      <c r="K679" s="434" t="s">
        <v>3181</v>
      </c>
      <c r="L679" s="434" t="s">
        <v>1389</v>
      </c>
      <c r="M679" s="437">
        <v>21</v>
      </c>
      <c r="N679" s="438">
        <v>5355</v>
      </c>
      <c r="O679" s="439">
        <v>72</v>
      </c>
      <c r="P679" s="440">
        <v>95</v>
      </c>
      <c r="Q679" s="441">
        <v>67</v>
      </c>
      <c r="R679" s="439">
        <v>103</v>
      </c>
      <c r="S679" s="440">
        <v>71</v>
      </c>
      <c r="T679" s="441">
        <v>122</v>
      </c>
      <c r="U679" s="442">
        <f t="shared" si="0"/>
        <v>530</v>
      </c>
      <c r="V679" s="443">
        <f t="shared" si="1"/>
        <v>88.333333333333329</v>
      </c>
      <c r="W679" s="388"/>
      <c r="X679" s="388"/>
    </row>
    <row r="680" spans="1:24" ht="12.75" x14ac:dyDescent="0.2">
      <c r="A680" s="444">
        <v>658.2</v>
      </c>
      <c r="B680" s="445" t="s">
        <v>3895</v>
      </c>
      <c r="C680" s="430"/>
      <c r="D680" s="446" t="s">
        <v>1033</v>
      </c>
      <c r="E680" s="446" t="s">
        <v>1018</v>
      </c>
      <c r="F680" s="445" t="s">
        <v>1288</v>
      </c>
      <c r="G680" s="292" t="s">
        <v>1389</v>
      </c>
      <c r="H680" s="292" t="s">
        <v>1389</v>
      </c>
      <c r="I680" s="292" t="s">
        <v>1389</v>
      </c>
      <c r="J680" s="447">
        <v>0.125</v>
      </c>
      <c r="K680" s="292" t="s">
        <v>1389</v>
      </c>
      <c r="L680" s="292" t="s">
        <v>1389</v>
      </c>
      <c r="M680" s="292" t="s">
        <v>1389</v>
      </c>
      <c r="N680" s="292" t="s">
        <v>1389</v>
      </c>
      <c r="O680" s="448">
        <v>72</v>
      </c>
      <c r="P680" s="449">
        <v>145</v>
      </c>
      <c r="Q680" s="450">
        <v>67</v>
      </c>
      <c r="R680" s="448">
        <v>153</v>
      </c>
      <c r="S680" s="449">
        <v>71</v>
      </c>
      <c r="T680" s="450">
        <v>132</v>
      </c>
      <c r="U680" s="442">
        <f t="shared" si="0"/>
        <v>640</v>
      </c>
      <c r="V680" s="443">
        <f t="shared" si="1"/>
        <v>106.66666666666667</v>
      </c>
      <c r="W680" s="388"/>
      <c r="X680" s="388"/>
    </row>
    <row r="681" spans="1:24" ht="12.75" x14ac:dyDescent="0.2">
      <c r="A681" s="429">
        <v>659</v>
      </c>
      <c r="B681" s="434" t="s">
        <v>709</v>
      </c>
      <c r="C681" s="430" t="s">
        <v>3896</v>
      </c>
      <c r="D681" s="435" t="s">
        <v>1029</v>
      </c>
      <c r="E681" s="292" t="s">
        <v>1389</v>
      </c>
      <c r="F681" s="434" t="s">
        <v>1508</v>
      </c>
      <c r="G681" s="434" t="s">
        <v>1392</v>
      </c>
      <c r="H681" s="434" t="s">
        <v>1228</v>
      </c>
      <c r="I681" s="436">
        <v>0.5</v>
      </c>
      <c r="J681" s="292" t="s">
        <v>1389</v>
      </c>
      <c r="K681" s="434" t="s">
        <v>3195</v>
      </c>
      <c r="L681" s="434" t="s">
        <v>1389</v>
      </c>
      <c r="M681" s="437">
        <v>15</v>
      </c>
      <c r="N681" s="438">
        <v>3840</v>
      </c>
      <c r="O681" s="439">
        <v>38</v>
      </c>
      <c r="P681" s="440">
        <v>36</v>
      </c>
      <c r="Q681" s="441">
        <v>38</v>
      </c>
      <c r="R681" s="439">
        <v>32</v>
      </c>
      <c r="S681" s="440">
        <v>36</v>
      </c>
      <c r="T681" s="441">
        <v>57</v>
      </c>
      <c r="U681" s="442">
        <f t="shared" si="0"/>
        <v>237</v>
      </c>
      <c r="V681" s="443">
        <f t="shared" si="1"/>
        <v>39.5</v>
      </c>
      <c r="W681" s="388"/>
      <c r="X681" s="388"/>
    </row>
    <row r="682" spans="1:24" ht="12.75" x14ac:dyDescent="0.2">
      <c r="A682" s="429">
        <v>660</v>
      </c>
      <c r="B682" s="434" t="s">
        <v>710</v>
      </c>
      <c r="C682" s="430" t="s">
        <v>3897</v>
      </c>
      <c r="D682" s="435" t="s">
        <v>1029</v>
      </c>
      <c r="E682" s="435" t="s">
        <v>1027</v>
      </c>
      <c r="F682" s="434" t="s">
        <v>1508</v>
      </c>
      <c r="G682" s="434" t="s">
        <v>1392</v>
      </c>
      <c r="H682" s="434" t="s">
        <v>1228</v>
      </c>
      <c r="I682" s="436">
        <v>0.5</v>
      </c>
      <c r="J682" s="292" t="s">
        <v>1389</v>
      </c>
      <c r="K682" s="434" t="s">
        <v>3195</v>
      </c>
      <c r="L682" s="434" t="s">
        <v>1389</v>
      </c>
      <c r="M682" s="437">
        <v>15</v>
      </c>
      <c r="N682" s="438">
        <v>3840</v>
      </c>
      <c r="O682" s="439">
        <v>85</v>
      </c>
      <c r="P682" s="440">
        <v>56</v>
      </c>
      <c r="Q682" s="441">
        <v>77</v>
      </c>
      <c r="R682" s="439">
        <v>50</v>
      </c>
      <c r="S682" s="440">
        <v>77</v>
      </c>
      <c r="T682" s="441">
        <v>78</v>
      </c>
      <c r="U682" s="442">
        <f t="shared" si="0"/>
        <v>423</v>
      </c>
      <c r="V682" s="443">
        <f t="shared" si="1"/>
        <v>70.5</v>
      </c>
      <c r="W682" s="388"/>
      <c r="X682" s="388"/>
    </row>
    <row r="683" spans="1:24" ht="12.75" x14ac:dyDescent="0.2">
      <c r="A683" s="429">
        <v>661</v>
      </c>
      <c r="B683" s="434" t="s">
        <v>711</v>
      </c>
      <c r="C683" s="430" t="s">
        <v>3898</v>
      </c>
      <c r="D683" s="435" t="s">
        <v>1029</v>
      </c>
      <c r="E683" s="435" t="s">
        <v>1024</v>
      </c>
      <c r="F683" s="434" t="s">
        <v>1206</v>
      </c>
      <c r="G683" s="292" t="s">
        <v>1389</v>
      </c>
      <c r="H683" s="434" t="s">
        <v>1205</v>
      </c>
      <c r="I683" s="436">
        <v>0.5</v>
      </c>
      <c r="J683" s="292" t="s">
        <v>1389</v>
      </c>
      <c r="K683" s="434" t="s">
        <v>1024</v>
      </c>
      <c r="L683" s="434" t="s">
        <v>1389</v>
      </c>
      <c r="M683" s="437">
        <v>15</v>
      </c>
      <c r="N683" s="438">
        <v>3840</v>
      </c>
      <c r="O683" s="439">
        <v>45</v>
      </c>
      <c r="P683" s="440">
        <v>50</v>
      </c>
      <c r="Q683" s="441">
        <v>43</v>
      </c>
      <c r="R683" s="439">
        <v>40</v>
      </c>
      <c r="S683" s="440">
        <v>38</v>
      </c>
      <c r="T683" s="441">
        <v>62</v>
      </c>
      <c r="U683" s="442">
        <f t="shared" si="0"/>
        <v>278</v>
      </c>
      <c r="V683" s="443">
        <f t="shared" si="1"/>
        <v>46.333333333333336</v>
      </c>
      <c r="W683" s="388"/>
      <c r="X683" s="388"/>
    </row>
    <row r="684" spans="1:24" ht="12.75" x14ac:dyDescent="0.2">
      <c r="A684" s="429">
        <v>662</v>
      </c>
      <c r="B684" s="434" t="s">
        <v>712</v>
      </c>
      <c r="C684" s="430" t="s">
        <v>3899</v>
      </c>
      <c r="D684" s="435" t="s">
        <v>1023</v>
      </c>
      <c r="E684" s="435" t="s">
        <v>1024</v>
      </c>
      <c r="F684" s="434" t="s">
        <v>979</v>
      </c>
      <c r="G684" s="292" t="s">
        <v>1389</v>
      </c>
      <c r="H684" s="434" t="s">
        <v>1205</v>
      </c>
      <c r="I684" s="436">
        <v>0.5</v>
      </c>
      <c r="J684" s="292" t="s">
        <v>1389</v>
      </c>
      <c r="K684" s="434" t="s">
        <v>1024</v>
      </c>
      <c r="L684" s="434" t="s">
        <v>1389</v>
      </c>
      <c r="M684" s="437">
        <v>15</v>
      </c>
      <c r="N684" s="438">
        <v>3840</v>
      </c>
      <c r="O684" s="439">
        <v>62</v>
      </c>
      <c r="P684" s="440">
        <v>73</v>
      </c>
      <c r="Q684" s="441">
        <v>55</v>
      </c>
      <c r="R684" s="439">
        <v>56</v>
      </c>
      <c r="S684" s="440">
        <v>52</v>
      </c>
      <c r="T684" s="441">
        <v>84</v>
      </c>
      <c r="U684" s="442">
        <f t="shared" si="0"/>
        <v>382</v>
      </c>
      <c r="V684" s="443">
        <f t="shared" si="1"/>
        <v>63.666666666666664</v>
      </c>
      <c r="W684" s="388"/>
      <c r="X684" s="388"/>
    </row>
    <row r="685" spans="1:24" ht="12.75" x14ac:dyDescent="0.2">
      <c r="A685" s="429">
        <v>663</v>
      </c>
      <c r="B685" s="434" t="s">
        <v>713</v>
      </c>
      <c r="C685" s="430" t="s">
        <v>3900</v>
      </c>
      <c r="D685" s="435" t="s">
        <v>1023</v>
      </c>
      <c r="E685" s="435" t="s">
        <v>1024</v>
      </c>
      <c r="F685" s="434" t="s">
        <v>979</v>
      </c>
      <c r="G685" s="292" t="s">
        <v>1389</v>
      </c>
      <c r="H685" s="434" t="s">
        <v>1205</v>
      </c>
      <c r="I685" s="436">
        <v>0.5</v>
      </c>
      <c r="J685" s="292" t="s">
        <v>1389</v>
      </c>
      <c r="K685" s="434" t="s">
        <v>1024</v>
      </c>
      <c r="L685" s="434" t="s">
        <v>1389</v>
      </c>
      <c r="M685" s="437">
        <v>15</v>
      </c>
      <c r="N685" s="438">
        <v>3840</v>
      </c>
      <c r="O685" s="439">
        <v>78</v>
      </c>
      <c r="P685" s="440">
        <v>81</v>
      </c>
      <c r="Q685" s="441">
        <v>71</v>
      </c>
      <c r="R685" s="439">
        <v>74</v>
      </c>
      <c r="S685" s="440">
        <v>69</v>
      </c>
      <c r="T685" s="441">
        <v>126</v>
      </c>
      <c r="U685" s="442">
        <f t="shared" si="0"/>
        <v>499</v>
      </c>
      <c r="V685" s="443">
        <f t="shared" si="1"/>
        <v>83.166666666666671</v>
      </c>
      <c r="W685" s="388"/>
      <c r="X685" s="388"/>
    </row>
    <row r="686" spans="1:24" ht="12.75" x14ac:dyDescent="0.2">
      <c r="A686" s="429">
        <v>664</v>
      </c>
      <c r="B686" s="434" t="s">
        <v>714</v>
      </c>
      <c r="C686" s="430" t="s">
        <v>3901</v>
      </c>
      <c r="D686" s="435" t="s">
        <v>1017</v>
      </c>
      <c r="E686" s="292" t="s">
        <v>1389</v>
      </c>
      <c r="F686" s="434" t="s">
        <v>1544</v>
      </c>
      <c r="G686" s="434" t="s">
        <v>1399</v>
      </c>
      <c r="H686" s="434" t="s">
        <v>1172</v>
      </c>
      <c r="I686" s="436">
        <v>0.5</v>
      </c>
      <c r="J686" s="292" t="s">
        <v>1389</v>
      </c>
      <c r="K686" s="434" t="s">
        <v>1017</v>
      </c>
      <c r="L686" s="434" t="s">
        <v>1389</v>
      </c>
      <c r="M686" s="437">
        <v>15</v>
      </c>
      <c r="N686" s="438">
        <v>3840</v>
      </c>
      <c r="O686" s="439">
        <v>38</v>
      </c>
      <c r="P686" s="440">
        <v>35</v>
      </c>
      <c r="Q686" s="441">
        <v>40</v>
      </c>
      <c r="R686" s="439">
        <v>27</v>
      </c>
      <c r="S686" s="440">
        <v>25</v>
      </c>
      <c r="T686" s="441">
        <v>35</v>
      </c>
      <c r="U686" s="442">
        <f t="shared" si="0"/>
        <v>200</v>
      </c>
      <c r="V686" s="443">
        <f t="shared" si="1"/>
        <v>33.333333333333336</v>
      </c>
      <c r="W686" s="388"/>
      <c r="X686" s="388"/>
    </row>
    <row r="687" spans="1:24" ht="12.75" x14ac:dyDescent="0.2">
      <c r="A687" s="429">
        <v>665</v>
      </c>
      <c r="B687" s="434" t="s">
        <v>715</v>
      </c>
      <c r="C687" s="430" t="s">
        <v>3902</v>
      </c>
      <c r="D687" s="435" t="s">
        <v>1017</v>
      </c>
      <c r="E687" s="292" t="s">
        <v>1389</v>
      </c>
      <c r="F687" s="434" t="s">
        <v>1077</v>
      </c>
      <c r="G687" s="292" t="s">
        <v>1389</v>
      </c>
      <c r="H687" s="434" t="s">
        <v>1172</v>
      </c>
      <c r="I687" s="436">
        <v>0.5</v>
      </c>
      <c r="J687" s="292" t="s">
        <v>1389</v>
      </c>
      <c r="K687" s="434" t="s">
        <v>1017</v>
      </c>
      <c r="L687" s="434" t="s">
        <v>1389</v>
      </c>
      <c r="M687" s="437">
        <v>15</v>
      </c>
      <c r="N687" s="438">
        <v>3840</v>
      </c>
      <c r="O687" s="439">
        <v>45</v>
      </c>
      <c r="P687" s="440">
        <v>22</v>
      </c>
      <c r="Q687" s="441">
        <v>60</v>
      </c>
      <c r="R687" s="439">
        <v>27</v>
      </c>
      <c r="S687" s="440">
        <v>30</v>
      </c>
      <c r="T687" s="441">
        <v>29</v>
      </c>
      <c r="U687" s="442">
        <f t="shared" si="0"/>
        <v>213</v>
      </c>
      <c r="V687" s="443">
        <f t="shared" si="1"/>
        <v>35.5</v>
      </c>
      <c r="W687" s="388"/>
      <c r="X687" s="388"/>
    </row>
    <row r="688" spans="1:24" ht="12.75" x14ac:dyDescent="0.2">
      <c r="A688" s="429">
        <v>666</v>
      </c>
      <c r="B688" s="434" t="s">
        <v>716</v>
      </c>
      <c r="C688" s="430" t="s">
        <v>3903</v>
      </c>
      <c r="D688" s="435" t="s">
        <v>1017</v>
      </c>
      <c r="E688" s="435" t="s">
        <v>1024</v>
      </c>
      <c r="F688" s="434" t="s">
        <v>1544</v>
      </c>
      <c r="G688" s="434" t="s">
        <v>1399</v>
      </c>
      <c r="H688" s="434" t="s">
        <v>1172</v>
      </c>
      <c r="I688" s="436">
        <v>0.5</v>
      </c>
      <c r="J688" s="292" t="s">
        <v>1389</v>
      </c>
      <c r="K688" s="434" t="s">
        <v>1017</v>
      </c>
      <c r="L688" s="434" t="s">
        <v>1389</v>
      </c>
      <c r="M688" s="437">
        <v>15</v>
      </c>
      <c r="N688" s="438">
        <v>3840</v>
      </c>
      <c r="O688" s="439">
        <v>80</v>
      </c>
      <c r="P688" s="440">
        <v>52</v>
      </c>
      <c r="Q688" s="441">
        <v>50</v>
      </c>
      <c r="R688" s="439">
        <v>90</v>
      </c>
      <c r="S688" s="440">
        <v>50</v>
      </c>
      <c r="T688" s="441">
        <v>89</v>
      </c>
      <c r="U688" s="442">
        <f t="shared" si="0"/>
        <v>411</v>
      </c>
      <c r="V688" s="443">
        <f t="shared" si="1"/>
        <v>68.5</v>
      </c>
      <c r="W688" s="388"/>
      <c r="X688" s="388"/>
    </row>
    <row r="689" spans="1:24" ht="12.75" x14ac:dyDescent="0.2">
      <c r="A689" s="429">
        <v>667</v>
      </c>
      <c r="B689" s="434" t="s">
        <v>717</v>
      </c>
      <c r="C689" s="430" t="s">
        <v>3904</v>
      </c>
      <c r="D689" s="435" t="s">
        <v>1023</v>
      </c>
      <c r="E689" s="435" t="s">
        <v>1029</v>
      </c>
      <c r="F689" s="434" t="s">
        <v>1165</v>
      </c>
      <c r="G689" s="434" t="s">
        <v>1168</v>
      </c>
      <c r="H689" s="434" t="s">
        <v>921</v>
      </c>
      <c r="I689" s="292" t="s">
        <v>1389</v>
      </c>
      <c r="J689" s="436">
        <v>0.75</v>
      </c>
      <c r="K689" s="434" t="s">
        <v>3195</v>
      </c>
      <c r="L689" s="434" t="s">
        <v>1389</v>
      </c>
      <c r="M689" s="437">
        <v>20</v>
      </c>
      <c r="N689" s="438">
        <v>5120</v>
      </c>
      <c r="O689" s="439">
        <v>62</v>
      </c>
      <c r="P689" s="440">
        <v>50</v>
      </c>
      <c r="Q689" s="441">
        <v>58</v>
      </c>
      <c r="R689" s="439">
        <v>73</v>
      </c>
      <c r="S689" s="440">
        <v>54</v>
      </c>
      <c r="T689" s="441">
        <v>72</v>
      </c>
      <c r="U689" s="442">
        <f t="shared" si="0"/>
        <v>369</v>
      </c>
      <c r="V689" s="443">
        <f t="shared" si="1"/>
        <v>61.5</v>
      </c>
      <c r="W689" s="388"/>
      <c r="X689" s="388"/>
    </row>
    <row r="690" spans="1:24" ht="12.75" x14ac:dyDescent="0.2">
      <c r="A690" s="429">
        <v>668</v>
      </c>
      <c r="B690" s="434" t="s">
        <v>718</v>
      </c>
      <c r="C690" s="430" t="s">
        <v>3905</v>
      </c>
      <c r="D690" s="435" t="s">
        <v>1023</v>
      </c>
      <c r="E690" s="435" t="s">
        <v>1029</v>
      </c>
      <c r="F690" s="434" t="s">
        <v>1165</v>
      </c>
      <c r="G690" s="434" t="s">
        <v>1168</v>
      </c>
      <c r="H690" s="434" t="s">
        <v>921</v>
      </c>
      <c r="I690" s="292" t="s">
        <v>1389</v>
      </c>
      <c r="J690" s="436">
        <v>0.75</v>
      </c>
      <c r="K690" s="434" t="s">
        <v>3195</v>
      </c>
      <c r="L690" s="434" t="s">
        <v>1389</v>
      </c>
      <c r="M690" s="437">
        <v>20</v>
      </c>
      <c r="N690" s="438">
        <v>5120</v>
      </c>
      <c r="O690" s="439">
        <v>86</v>
      </c>
      <c r="P690" s="440">
        <v>68</v>
      </c>
      <c r="Q690" s="441">
        <v>72</v>
      </c>
      <c r="R690" s="439">
        <v>109</v>
      </c>
      <c r="S690" s="440">
        <v>66</v>
      </c>
      <c r="T690" s="441">
        <v>106</v>
      </c>
      <c r="U690" s="442">
        <f t="shared" si="0"/>
        <v>507</v>
      </c>
      <c r="V690" s="443">
        <f t="shared" si="1"/>
        <v>84.5</v>
      </c>
      <c r="W690" s="388"/>
      <c r="X690" s="388"/>
    </row>
    <row r="691" spans="1:24" ht="12.75" x14ac:dyDescent="0.2">
      <c r="A691" s="429">
        <v>669</v>
      </c>
      <c r="B691" s="434" t="s">
        <v>719</v>
      </c>
      <c r="C691" s="430" t="s">
        <v>3906</v>
      </c>
      <c r="D691" s="435" t="s">
        <v>1021</v>
      </c>
      <c r="E691" s="292" t="s">
        <v>1389</v>
      </c>
      <c r="F691" s="434" t="s">
        <v>1429</v>
      </c>
      <c r="G691" s="292" t="s">
        <v>1389</v>
      </c>
      <c r="H691" s="434" t="s">
        <v>1196</v>
      </c>
      <c r="I691" s="292" t="s">
        <v>1389</v>
      </c>
      <c r="J691" s="436">
        <v>1</v>
      </c>
      <c r="K691" s="434" t="s">
        <v>1021</v>
      </c>
      <c r="L691" s="434" t="s">
        <v>1389</v>
      </c>
      <c r="M691" s="437">
        <v>20</v>
      </c>
      <c r="N691" s="438">
        <v>5120</v>
      </c>
      <c r="O691" s="439">
        <v>44</v>
      </c>
      <c r="P691" s="440">
        <v>38</v>
      </c>
      <c r="Q691" s="441">
        <v>39</v>
      </c>
      <c r="R691" s="439">
        <v>61</v>
      </c>
      <c r="S691" s="440">
        <v>79</v>
      </c>
      <c r="T691" s="441">
        <v>42</v>
      </c>
      <c r="U691" s="442">
        <f t="shared" si="0"/>
        <v>303</v>
      </c>
      <c r="V691" s="443">
        <f t="shared" si="1"/>
        <v>50.5</v>
      </c>
      <c r="W691" s="388"/>
      <c r="X691" s="388"/>
    </row>
    <row r="692" spans="1:24" ht="12.75" x14ac:dyDescent="0.2">
      <c r="A692" s="429">
        <v>670</v>
      </c>
      <c r="B692" s="434" t="s">
        <v>720</v>
      </c>
      <c r="C692" s="430" t="s">
        <v>3907</v>
      </c>
      <c r="D692" s="435" t="s">
        <v>1021</v>
      </c>
      <c r="E692" s="292" t="s">
        <v>1389</v>
      </c>
      <c r="F692" s="434" t="s">
        <v>1429</v>
      </c>
      <c r="G692" s="292" t="s">
        <v>1389</v>
      </c>
      <c r="H692" s="434" t="s">
        <v>1196</v>
      </c>
      <c r="I692" s="292" t="s">
        <v>1389</v>
      </c>
      <c r="J692" s="436">
        <v>1</v>
      </c>
      <c r="K692" s="434" t="s">
        <v>1021</v>
      </c>
      <c r="L692" s="434" t="s">
        <v>1389</v>
      </c>
      <c r="M692" s="437">
        <v>20</v>
      </c>
      <c r="N692" s="438">
        <v>5120</v>
      </c>
      <c r="O692" s="439">
        <v>54</v>
      </c>
      <c r="P692" s="440">
        <v>45</v>
      </c>
      <c r="Q692" s="441">
        <v>47</v>
      </c>
      <c r="R692" s="439">
        <v>75</v>
      </c>
      <c r="S692" s="440">
        <v>98</v>
      </c>
      <c r="T692" s="441">
        <v>52</v>
      </c>
      <c r="U692" s="442">
        <f t="shared" si="0"/>
        <v>371</v>
      </c>
      <c r="V692" s="443">
        <f t="shared" si="1"/>
        <v>61.833333333333336</v>
      </c>
      <c r="W692" s="388"/>
      <c r="X692" s="388"/>
    </row>
    <row r="693" spans="1:24" ht="12.75" x14ac:dyDescent="0.2">
      <c r="A693" s="429">
        <v>671</v>
      </c>
      <c r="B693" s="434" t="s">
        <v>721</v>
      </c>
      <c r="C693" s="430" t="s">
        <v>3908</v>
      </c>
      <c r="D693" s="435" t="s">
        <v>1021</v>
      </c>
      <c r="E693" s="292" t="s">
        <v>1389</v>
      </c>
      <c r="F693" s="434" t="s">
        <v>1429</v>
      </c>
      <c r="G693" s="292" t="s">
        <v>1389</v>
      </c>
      <c r="H693" s="434" t="s">
        <v>1196</v>
      </c>
      <c r="I693" s="292" t="s">
        <v>1389</v>
      </c>
      <c r="J693" s="436">
        <v>1</v>
      </c>
      <c r="K693" s="434" t="s">
        <v>1021</v>
      </c>
      <c r="L693" s="434" t="s">
        <v>1389</v>
      </c>
      <c r="M693" s="437">
        <v>20</v>
      </c>
      <c r="N693" s="438">
        <v>5120</v>
      </c>
      <c r="O693" s="439">
        <v>78</v>
      </c>
      <c r="P693" s="440">
        <v>65</v>
      </c>
      <c r="Q693" s="441">
        <v>68</v>
      </c>
      <c r="R693" s="439">
        <v>112</v>
      </c>
      <c r="S693" s="440">
        <v>154</v>
      </c>
      <c r="T693" s="441">
        <v>75</v>
      </c>
      <c r="U693" s="442">
        <f t="shared" si="0"/>
        <v>552</v>
      </c>
      <c r="V693" s="443">
        <f t="shared" si="1"/>
        <v>92</v>
      </c>
      <c r="W693" s="388"/>
      <c r="X693" s="388"/>
    </row>
    <row r="694" spans="1:24" ht="12.75" x14ac:dyDescent="0.2">
      <c r="A694" s="429">
        <v>672</v>
      </c>
      <c r="B694" s="434" t="s">
        <v>722</v>
      </c>
      <c r="C694" s="430" t="s">
        <v>3909</v>
      </c>
      <c r="D694" s="435" t="s">
        <v>1026</v>
      </c>
      <c r="E694" s="292" t="s">
        <v>1389</v>
      </c>
      <c r="F694" s="434" t="s">
        <v>1190</v>
      </c>
      <c r="G694" s="292" t="s">
        <v>1389</v>
      </c>
      <c r="H694" s="434" t="s">
        <v>1264</v>
      </c>
      <c r="I694" s="436">
        <v>0.5</v>
      </c>
      <c r="J694" s="292" t="s">
        <v>1389</v>
      </c>
      <c r="K694" s="434" t="s">
        <v>3195</v>
      </c>
      <c r="L694" s="434" t="s">
        <v>1389</v>
      </c>
      <c r="M694" s="437">
        <v>20</v>
      </c>
      <c r="N694" s="438">
        <v>5120</v>
      </c>
      <c r="O694" s="439">
        <v>66</v>
      </c>
      <c r="P694" s="440">
        <v>65</v>
      </c>
      <c r="Q694" s="441">
        <v>48</v>
      </c>
      <c r="R694" s="439">
        <v>62</v>
      </c>
      <c r="S694" s="440">
        <v>57</v>
      </c>
      <c r="T694" s="441">
        <v>52</v>
      </c>
      <c r="U694" s="442">
        <f t="shared" si="0"/>
        <v>350</v>
      </c>
      <c r="V694" s="443">
        <f t="shared" si="1"/>
        <v>58.333333333333336</v>
      </c>
      <c r="W694" s="388"/>
      <c r="X694" s="388"/>
    </row>
    <row r="695" spans="1:24" ht="12.75" x14ac:dyDescent="0.2">
      <c r="A695" s="429">
        <v>673</v>
      </c>
      <c r="B695" s="434" t="s">
        <v>723</v>
      </c>
      <c r="C695" s="430" t="s">
        <v>3910</v>
      </c>
      <c r="D695" s="435" t="s">
        <v>1026</v>
      </c>
      <c r="E695" s="292" t="s">
        <v>1389</v>
      </c>
      <c r="F695" s="434" t="s">
        <v>1190</v>
      </c>
      <c r="G695" s="292" t="s">
        <v>1389</v>
      </c>
      <c r="H695" s="434" t="s">
        <v>1264</v>
      </c>
      <c r="I695" s="436">
        <v>0.5</v>
      </c>
      <c r="J695" s="292" t="s">
        <v>1389</v>
      </c>
      <c r="K695" s="434" t="s">
        <v>3195</v>
      </c>
      <c r="L695" s="434" t="s">
        <v>1389</v>
      </c>
      <c r="M695" s="437">
        <v>20</v>
      </c>
      <c r="N695" s="438">
        <v>5120</v>
      </c>
      <c r="O695" s="439">
        <v>123</v>
      </c>
      <c r="P695" s="440">
        <v>100</v>
      </c>
      <c r="Q695" s="441">
        <v>62</v>
      </c>
      <c r="R695" s="439">
        <v>97</v>
      </c>
      <c r="S695" s="440">
        <v>81</v>
      </c>
      <c r="T695" s="441">
        <v>68</v>
      </c>
      <c r="U695" s="442">
        <f t="shared" si="0"/>
        <v>531</v>
      </c>
      <c r="V695" s="443">
        <f t="shared" si="1"/>
        <v>88.5</v>
      </c>
      <c r="W695" s="388"/>
      <c r="X695" s="388"/>
    </row>
    <row r="696" spans="1:24" ht="12.75" x14ac:dyDescent="0.2">
      <c r="A696" s="429">
        <v>674</v>
      </c>
      <c r="B696" s="434" t="s">
        <v>724</v>
      </c>
      <c r="C696" s="430" t="s">
        <v>3911</v>
      </c>
      <c r="D696" s="435" t="s">
        <v>1022</v>
      </c>
      <c r="E696" s="292" t="s">
        <v>1389</v>
      </c>
      <c r="F696" s="434" t="s">
        <v>1257</v>
      </c>
      <c r="G696" s="434" t="s">
        <v>1183</v>
      </c>
      <c r="H696" s="434" t="s">
        <v>1201</v>
      </c>
      <c r="I696" s="436">
        <v>0.5</v>
      </c>
      <c r="J696" s="292" t="s">
        <v>1389</v>
      </c>
      <c r="K696" s="434" t="s">
        <v>3195</v>
      </c>
      <c r="L696" s="434" t="s">
        <v>3258</v>
      </c>
      <c r="M696" s="437">
        <v>25</v>
      </c>
      <c r="N696" s="438">
        <v>6400</v>
      </c>
      <c r="O696" s="439">
        <v>67</v>
      </c>
      <c r="P696" s="440">
        <v>82</v>
      </c>
      <c r="Q696" s="441">
        <v>62</v>
      </c>
      <c r="R696" s="439">
        <v>46</v>
      </c>
      <c r="S696" s="440">
        <v>48</v>
      </c>
      <c r="T696" s="441">
        <v>43</v>
      </c>
      <c r="U696" s="442">
        <f t="shared" si="0"/>
        <v>348</v>
      </c>
      <c r="V696" s="443">
        <f t="shared" si="1"/>
        <v>58</v>
      </c>
      <c r="W696" s="388"/>
      <c r="X696" s="388"/>
    </row>
    <row r="697" spans="1:24" ht="12.75" x14ac:dyDescent="0.2">
      <c r="A697" s="429">
        <v>675</v>
      </c>
      <c r="B697" s="434" t="s">
        <v>725</v>
      </c>
      <c r="C697" s="430" t="s">
        <v>3912</v>
      </c>
      <c r="D697" s="435" t="s">
        <v>1022</v>
      </c>
      <c r="E697" s="435" t="s">
        <v>1018</v>
      </c>
      <c r="F697" s="434" t="s">
        <v>1257</v>
      </c>
      <c r="G697" s="434" t="s">
        <v>1183</v>
      </c>
      <c r="H697" s="434" t="s">
        <v>1201</v>
      </c>
      <c r="I697" s="436">
        <v>0.5</v>
      </c>
      <c r="J697" s="292" t="s">
        <v>1389</v>
      </c>
      <c r="K697" s="434" t="s">
        <v>3195</v>
      </c>
      <c r="L697" s="434" t="s">
        <v>3258</v>
      </c>
      <c r="M697" s="437">
        <v>25</v>
      </c>
      <c r="N697" s="438">
        <v>6400</v>
      </c>
      <c r="O697" s="439">
        <v>95</v>
      </c>
      <c r="P697" s="440">
        <v>124</v>
      </c>
      <c r="Q697" s="441">
        <v>78</v>
      </c>
      <c r="R697" s="439">
        <v>69</v>
      </c>
      <c r="S697" s="440">
        <v>71</v>
      </c>
      <c r="T697" s="441">
        <v>58</v>
      </c>
      <c r="U697" s="442">
        <f t="shared" si="0"/>
        <v>495</v>
      </c>
      <c r="V697" s="443">
        <f t="shared" si="1"/>
        <v>82.5</v>
      </c>
      <c r="W697" s="388"/>
      <c r="X697" s="388"/>
    </row>
    <row r="698" spans="1:24" ht="12.75" x14ac:dyDescent="0.2">
      <c r="A698" s="429">
        <v>676</v>
      </c>
      <c r="B698" s="434" t="s">
        <v>726</v>
      </c>
      <c r="C698" s="430" t="s">
        <v>3913</v>
      </c>
      <c r="D698" s="435" t="s">
        <v>1029</v>
      </c>
      <c r="E698" s="292" t="s">
        <v>1389</v>
      </c>
      <c r="F698" s="434" t="s">
        <v>1437</v>
      </c>
      <c r="G698" s="292" t="s">
        <v>1389</v>
      </c>
      <c r="H698" s="292" t="s">
        <v>1389</v>
      </c>
      <c r="I698" s="436">
        <v>0.5</v>
      </c>
      <c r="J698" s="292" t="s">
        <v>1389</v>
      </c>
      <c r="K698" s="434" t="s">
        <v>3195</v>
      </c>
      <c r="L698" s="434" t="s">
        <v>1389</v>
      </c>
      <c r="M698" s="437">
        <v>20</v>
      </c>
      <c r="N698" s="438">
        <v>5120</v>
      </c>
      <c r="O698" s="439">
        <v>75</v>
      </c>
      <c r="P698" s="440">
        <v>80</v>
      </c>
      <c r="Q698" s="441">
        <v>60</v>
      </c>
      <c r="R698" s="439">
        <v>65</v>
      </c>
      <c r="S698" s="440">
        <v>90</v>
      </c>
      <c r="T698" s="441">
        <v>102</v>
      </c>
      <c r="U698" s="442">
        <f t="shared" si="0"/>
        <v>472</v>
      </c>
      <c r="V698" s="443">
        <f t="shared" si="1"/>
        <v>78.666666666666671</v>
      </c>
      <c r="W698" s="388"/>
      <c r="X698" s="388"/>
    </row>
    <row r="699" spans="1:24" ht="12.75" x14ac:dyDescent="0.2">
      <c r="A699" s="429">
        <v>677</v>
      </c>
      <c r="B699" s="434" t="s">
        <v>727</v>
      </c>
      <c r="C699" s="430" t="s">
        <v>3914</v>
      </c>
      <c r="D699" s="435" t="s">
        <v>933</v>
      </c>
      <c r="E699" s="292" t="s">
        <v>1389</v>
      </c>
      <c r="F699" s="434" t="s">
        <v>1242</v>
      </c>
      <c r="G699" s="434" t="s">
        <v>1180</v>
      </c>
      <c r="H699" s="434" t="s">
        <v>1247</v>
      </c>
      <c r="I699" s="436">
        <v>0.5</v>
      </c>
      <c r="J699" s="292" t="s">
        <v>1389</v>
      </c>
      <c r="K699" s="434" t="s">
        <v>3195</v>
      </c>
      <c r="L699" s="434" t="s">
        <v>1389</v>
      </c>
      <c r="M699" s="437">
        <v>20</v>
      </c>
      <c r="N699" s="438">
        <v>5120</v>
      </c>
      <c r="O699" s="439">
        <v>62</v>
      </c>
      <c r="P699" s="440">
        <v>48</v>
      </c>
      <c r="Q699" s="441">
        <v>54</v>
      </c>
      <c r="R699" s="439">
        <v>63</v>
      </c>
      <c r="S699" s="440">
        <v>60</v>
      </c>
      <c r="T699" s="441">
        <v>68</v>
      </c>
      <c r="U699" s="442">
        <f t="shared" si="0"/>
        <v>355</v>
      </c>
      <c r="V699" s="443">
        <f t="shared" si="1"/>
        <v>59.166666666666664</v>
      </c>
      <c r="W699" s="388"/>
      <c r="X699" s="388"/>
    </row>
    <row r="700" spans="1:24" ht="12.75" x14ac:dyDescent="0.2">
      <c r="A700" s="429">
        <v>678</v>
      </c>
      <c r="B700" s="434" t="s">
        <v>728</v>
      </c>
      <c r="C700" s="430" t="s">
        <v>3915</v>
      </c>
      <c r="D700" s="435" t="s">
        <v>933</v>
      </c>
      <c r="E700" s="292" t="s">
        <v>1389</v>
      </c>
      <c r="F700" s="434" t="s">
        <v>1242</v>
      </c>
      <c r="G700" s="434" t="s">
        <v>1180</v>
      </c>
      <c r="H700" s="434" t="s">
        <v>1170</v>
      </c>
      <c r="I700" s="436">
        <v>0.5</v>
      </c>
      <c r="J700" s="292" t="s">
        <v>1389</v>
      </c>
      <c r="K700" s="434" t="s">
        <v>3195</v>
      </c>
      <c r="L700" s="434" t="s">
        <v>1389</v>
      </c>
      <c r="M700" s="437">
        <v>20</v>
      </c>
      <c r="N700" s="438">
        <v>5120</v>
      </c>
      <c r="O700" s="439">
        <v>74</v>
      </c>
      <c r="P700" s="440">
        <v>48</v>
      </c>
      <c r="Q700" s="441">
        <v>76</v>
      </c>
      <c r="R700" s="439">
        <v>83</v>
      </c>
      <c r="S700" s="440">
        <v>81</v>
      </c>
      <c r="T700" s="441">
        <v>104</v>
      </c>
      <c r="U700" s="442">
        <f t="shared" si="0"/>
        <v>466</v>
      </c>
      <c r="V700" s="443">
        <f t="shared" si="1"/>
        <v>77.666666666666671</v>
      </c>
      <c r="W700" s="388"/>
      <c r="X700" s="388"/>
    </row>
    <row r="701" spans="1:24" ht="12.75" x14ac:dyDescent="0.2">
      <c r="A701" s="429">
        <v>679</v>
      </c>
      <c r="B701" s="434" t="s">
        <v>729</v>
      </c>
      <c r="C701" s="430" t="s">
        <v>3916</v>
      </c>
      <c r="D701" s="435" t="s">
        <v>1032</v>
      </c>
      <c r="E701" s="435" t="s">
        <v>1025</v>
      </c>
      <c r="F701" s="434" t="s">
        <v>1216</v>
      </c>
      <c r="G701" s="292" t="s">
        <v>1389</v>
      </c>
      <c r="H701" s="292" t="s">
        <v>1389</v>
      </c>
      <c r="I701" s="436">
        <v>0.5</v>
      </c>
      <c r="J701" s="292" t="s">
        <v>1389</v>
      </c>
      <c r="K701" s="434" t="s">
        <v>3273</v>
      </c>
      <c r="L701" s="434" t="s">
        <v>1389</v>
      </c>
      <c r="M701" s="437">
        <v>20</v>
      </c>
      <c r="N701" s="438">
        <v>5120</v>
      </c>
      <c r="O701" s="439">
        <v>45</v>
      </c>
      <c r="P701" s="440">
        <v>80</v>
      </c>
      <c r="Q701" s="441">
        <v>100</v>
      </c>
      <c r="R701" s="439">
        <v>35</v>
      </c>
      <c r="S701" s="440">
        <v>37</v>
      </c>
      <c r="T701" s="441">
        <v>28</v>
      </c>
      <c r="U701" s="442">
        <f t="shared" si="0"/>
        <v>325</v>
      </c>
      <c r="V701" s="443">
        <f t="shared" si="1"/>
        <v>54.166666666666664</v>
      </c>
      <c r="W701" s="388"/>
      <c r="X701" s="388"/>
    </row>
    <row r="702" spans="1:24" ht="12.75" x14ac:dyDescent="0.2">
      <c r="A702" s="429">
        <v>680</v>
      </c>
      <c r="B702" s="434" t="s">
        <v>730</v>
      </c>
      <c r="C702" s="430" t="s">
        <v>3917</v>
      </c>
      <c r="D702" s="435" t="s">
        <v>1032</v>
      </c>
      <c r="E702" s="435" t="s">
        <v>1025</v>
      </c>
      <c r="F702" s="434" t="s">
        <v>1216</v>
      </c>
      <c r="G702" s="292" t="s">
        <v>1389</v>
      </c>
      <c r="H702" s="292" t="s">
        <v>1389</v>
      </c>
      <c r="I702" s="436">
        <v>0.5</v>
      </c>
      <c r="J702" s="292" t="s">
        <v>1389</v>
      </c>
      <c r="K702" s="434" t="s">
        <v>3273</v>
      </c>
      <c r="L702" s="434" t="s">
        <v>1389</v>
      </c>
      <c r="M702" s="437">
        <v>20</v>
      </c>
      <c r="N702" s="438">
        <v>5120</v>
      </c>
      <c r="O702" s="439">
        <v>59</v>
      </c>
      <c r="P702" s="440">
        <v>110</v>
      </c>
      <c r="Q702" s="441">
        <v>150</v>
      </c>
      <c r="R702" s="439">
        <v>45</v>
      </c>
      <c r="S702" s="440">
        <v>49</v>
      </c>
      <c r="T702" s="441">
        <v>35</v>
      </c>
      <c r="U702" s="442">
        <f t="shared" si="0"/>
        <v>448</v>
      </c>
      <c r="V702" s="443">
        <f t="shared" si="1"/>
        <v>74.666666666666671</v>
      </c>
      <c r="W702" s="388"/>
      <c r="X702" s="388"/>
    </row>
    <row r="703" spans="1:24" ht="12.75" x14ac:dyDescent="0.2">
      <c r="A703" s="429">
        <v>681</v>
      </c>
      <c r="B703" s="434" t="s">
        <v>731</v>
      </c>
      <c r="C703" s="430" t="s">
        <v>3918</v>
      </c>
      <c r="D703" s="435" t="s">
        <v>1032</v>
      </c>
      <c r="E703" s="435" t="s">
        <v>1025</v>
      </c>
      <c r="F703" s="434" t="s">
        <v>841</v>
      </c>
      <c r="G703" s="292" t="s">
        <v>1389</v>
      </c>
      <c r="H703" s="292" t="s">
        <v>1389</v>
      </c>
      <c r="I703" s="436">
        <v>0.5</v>
      </c>
      <c r="J703" s="292" t="s">
        <v>1389</v>
      </c>
      <c r="K703" s="434" t="s">
        <v>3273</v>
      </c>
      <c r="L703" s="434" t="s">
        <v>1389</v>
      </c>
      <c r="M703" s="437">
        <v>20</v>
      </c>
      <c r="N703" s="438">
        <v>5120</v>
      </c>
      <c r="O703" s="439">
        <v>60</v>
      </c>
      <c r="P703" s="440">
        <v>150</v>
      </c>
      <c r="Q703" s="441">
        <v>50</v>
      </c>
      <c r="R703" s="439">
        <v>150</v>
      </c>
      <c r="S703" s="440">
        <v>50</v>
      </c>
      <c r="T703" s="441">
        <v>60</v>
      </c>
      <c r="U703" s="442">
        <f t="shared" si="0"/>
        <v>520</v>
      </c>
      <c r="V703" s="443">
        <f t="shared" si="1"/>
        <v>86.666666666666671</v>
      </c>
      <c r="W703" s="388"/>
      <c r="X703" s="388"/>
    </row>
    <row r="704" spans="1:24" ht="12.75" x14ac:dyDescent="0.2">
      <c r="A704" s="429">
        <v>682</v>
      </c>
      <c r="B704" s="434" t="s">
        <v>732</v>
      </c>
      <c r="C704" s="430" t="s">
        <v>3919</v>
      </c>
      <c r="D704" s="435" t="s">
        <v>1021</v>
      </c>
      <c r="E704" s="292" t="s">
        <v>1389</v>
      </c>
      <c r="F704" s="434" t="s">
        <v>1236</v>
      </c>
      <c r="G704" s="292" t="s">
        <v>1389</v>
      </c>
      <c r="H704" s="434" t="s">
        <v>1197</v>
      </c>
      <c r="I704" s="436">
        <v>0.5</v>
      </c>
      <c r="J704" s="292" t="s">
        <v>1389</v>
      </c>
      <c r="K704" s="434" t="s">
        <v>1021</v>
      </c>
      <c r="L704" s="434" t="s">
        <v>1389</v>
      </c>
      <c r="M704" s="437">
        <v>20</v>
      </c>
      <c r="N704" s="438">
        <v>5120</v>
      </c>
      <c r="O704" s="439">
        <v>78</v>
      </c>
      <c r="P704" s="440">
        <v>52</v>
      </c>
      <c r="Q704" s="441">
        <v>60</v>
      </c>
      <c r="R704" s="439">
        <v>63</v>
      </c>
      <c r="S704" s="440">
        <v>65</v>
      </c>
      <c r="T704" s="441">
        <v>23</v>
      </c>
      <c r="U704" s="442">
        <f t="shared" si="0"/>
        <v>341</v>
      </c>
      <c r="V704" s="443">
        <f t="shared" si="1"/>
        <v>56.833333333333336</v>
      </c>
      <c r="W704" s="388"/>
      <c r="X704" s="388"/>
    </row>
    <row r="705" spans="1:24" ht="12.75" x14ac:dyDescent="0.2">
      <c r="A705" s="429">
        <v>683</v>
      </c>
      <c r="B705" s="434" t="s">
        <v>733</v>
      </c>
      <c r="C705" s="430" t="s">
        <v>3920</v>
      </c>
      <c r="D705" s="435" t="s">
        <v>1021</v>
      </c>
      <c r="E705" s="292" t="s">
        <v>1389</v>
      </c>
      <c r="F705" s="434" t="s">
        <v>1236</v>
      </c>
      <c r="G705" s="292" t="s">
        <v>1389</v>
      </c>
      <c r="H705" s="434" t="s">
        <v>1197</v>
      </c>
      <c r="I705" s="436">
        <v>0.5</v>
      </c>
      <c r="J705" s="292" t="s">
        <v>1389</v>
      </c>
      <c r="K705" s="434" t="s">
        <v>1021</v>
      </c>
      <c r="L705" s="434" t="s">
        <v>1389</v>
      </c>
      <c r="M705" s="437">
        <v>20</v>
      </c>
      <c r="N705" s="438">
        <v>5120</v>
      </c>
      <c r="O705" s="439">
        <v>101</v>
      </c>
      <c r="P705" s="440">
        <v>72</v>
      </c>
      <c r="Q705" s="441">
        <v>72</v>
      </c>
      <c r="R705" s="439">
        <v>99</v>
      </c>
      <c r="S705" s="440">
        <v>89</v>
      </c>
      <c r="T705" s="441">
        <v>29</v>
      </c>
      <c r="U705" s="442">
        <f t="shared" si="0"/>
        <v>462</v>
      </c>
      <c r="V705" s="443">
        <f t="shared" si="1"/>
        <v>77</v>
      </c>
      <c r="W705" s="388"/>
      <c r="X705" s="388"/>
    </row>
    <row r="706" spans="1:24" ht="12.75" x14ac:dyDescent="0.2">
      <c r="A706" s="429">
        <v>684</v>
      </c>
      <c r="B706" s="434" t="s">
        <v>734</v>
      </c>
      <c r="C706" s="430" t="s">
        <v>3921</v>
      </c>
      <c r="D706" s="435" t="s">
        <v>1021</v>
      </c>
      <c r="E706" s="292" t="s">
        <v>1389</v>
      </c>
      <c r="F706" s="434" t="s">
        <v>1576</v>
      </c>
      <c r="G706" s="292" t="s">
        <v>1389</v>
      </c>
      <c r="H706" s="434" t="s">
        <v>1198</v>
      </c>
      <c r="I706" s="436">
        <v>0.5</v>
      </c>
      <c r="J706" s="292" t="s">
        <v>1389</v>
      </c>
      <c r="K706" s="434" t="s">
        <v>1021</v>
      </c>
      <c r="L706" s="434" t="s">
        <v>1389</v>
      </c>
      <c r="M706" s="437">
        <v>20</v>
      </c>
      <c r="N706" s="438">
        <v>5120</v>
      </c>
      <c r="O706" s="439">
        <v>62</v>
      </c>
      <c r="P706" s="440">
        <v>48</v>
      </c>
      <c r="Q706" s="441">
        <v>66</v>
      </c>
      <c r="R706" s="439">
        <v>59</v>
      </c>
      <c r="S706" s="440">
        <v>57</v>
      </c>
      <c r="T706" s="441">
        <v>49</v>
      </c>
      <c r="U706" s="442">
        <f t="shared" si="0"/>
        <v>341</v>
      </c>
      <c r="V706" s="443">
        <f t="shared" si="1"/>
        <v>56.833333333333336</v>
      </c>
      <c r="W706" s="388"/>
      <c r="X706" s="388"/>
    </row>
    <row r="707" spans="1:24" ht="12.75" x14ac:dyDescent="0.2">
      <c r="A707" s="429">
        <v>685</v>
      </c>
      <c r="B707" s="434" t="s">
        <v>735</v>
      </c>
      <c r="C707" s="430" t="s">
        <v>3922</v>
      </c>
      <c r="D707" s="435" t="s">
        <v>1021</v>
      </c>
      <c r="E707" s="292" t="s">
        <v>1389</v>
      </c>
      <c r="F707" s="434" t="s">
        <v>1576</v>
      </c>
      <c r="G707" s="292" t="s">
        <v>1389</v>
      </c>
      <c r="H707" s="434" t="s">
        <v>1198</v>
      </c>
      <c r="I707" s="436">
        <v>0.5</v>
      </c>
      <c r="J707" s="292" t="s">
        <v>1389</v>
      </c>
      <c r="K707" s="434" t="s">
        <v>1021</v>
      </c>
      <c r="L707" s="434" t="s">
        <v>1389</v>
      </c>
      <c r="M707" s="437">
        <v>20</v>
      </c>
      <c r="N707" s="438">
        <v>5120</v>
      </c>
      <c r="O707" s="439">
        <v>82</v>
      </c>
      <c r="P707" s="440">
        <v>80</v>
      </c>
      <c r="Q707" s="441">
        <v>86</v>
      </c>
      <c r="R707" s="439">
        <v>85</v>
      </c>
      <c r="S707" s="440">
        <v>75</v>
      </c>
      <c r="T707" s="441">
        <v>72</v>
      </c>
      <c r="U707" s="442">
        <f t="shared" si="0"/>
        <v>480</v>
      </c>
      <c r="V707" s="443">
        <f t="shared" si="1"/>
        <v>80</v>
      </c>
      <c r="W707" s="388"/>
      <c r="X707" s="388"/>
    </row>
    <row r="708" spans="1:24" ht="12.75" x14ac:dyDescent="0.2">
      <c r="A708" s="429">
        <v>686</v>
      </c>
      <c r="B708" s="434" t="s">
        <v>736</v>
      </c>
      <c r="C708" s="430" t="s">
        <v>3923</v>
      </c>
      <c r="D708" s="435" t="s">
        <v>1018</v>
      </c>
      <c r="E708" s="435" t="s">
        <v>933</v>
      </c>
      <c r="F708" s="434" t="s">
        <v>1249</v>
      </c>
      <c r="G708" s="434" t="s">
        <v>1572</v>
      </c>
      <c r="H708" s="434" t="s">
        <v>1180</v>
      </c>
      <c r="I708" s="436">
        <v>0.5</v>
      </c>
      <c r="J708" s="292" t="s">
        <v>1389</v>
      </c>
      <c r="K708" s="434" t="s">
        <v>3181</v>
      </c>
      <c r="L708" s="434" t="s">
        <v>3333</v>
      </c>
      <c r="M708" s="437">
        <v>20</v>
      </c>
      <c r="N708" s="438">
        <v>5120</v>
      </c>
      <c r="O708" s="439">
        <v>53</v>
      </c>
      <c r="P708" s="440">
        <v>54</v>
      </c>
      <c r="Q708" s="441">
        <v>53</v>
      </c>
      <c r="R708" s="439">
        <v>37</v>
      </c>
      <c r="S708" s="440">
        <v>46</v>
      </c>
      <c r="T708" s="441">
        <v>45</v>
      </c>
      <c r="U708" s="442">
        <f t="shared" si="0"/>
        <v>288</v>
      </c>
      <c r="V708" s="443">
        <f t="shared" si="1"/>
        <v>48</v>
      </c>
      <c r="W708" s="388"/>
      <c r="X708" s="388"/>
    </row>
    <row r="709" spans="1:24" ht="12.75" x14ac:dyDescent="0.2">
      <c r="A709" s="429">
        <v>687</v>
      </c>
      <c r="B709" s="434" t="s">
        <v>737</v>
      </c>
      <c r="C709" s="430" t="s">
        <v>3924</v>
      </c>
      <c r="D709" s="435" t="s">
        <v>1018</v>
      </c>
      <c r="E709" s="435" t="s">
        <v>933</v>
      </c>
      <c r="F709" s="434" t="s">
        <v>1249</v>
      </c>
      <c r="G709" s="434" t="s">
        <v>1572</v>
      </c>
      <c r="H709" s="434" t="s">
        <v>1180</v>
      </c>
      <c r="I709" s="436">
        <v>0.5</v>
      </c>
      <c r="J709" s="292" t="s">
        <v>1389</v>
      </c>
      <c r="K709" s="434" t="s">
        <v>3181</v>
      </c>
      <c r="L709" s="434" t="s">
        <v>3333</v>
      </c>
      <c r="M709" s="437">
        <v>20</v>
      </c>
      <c r="N709" s="438">
        <v>5120</v>
      </c>
      <c r="O709" s="439">
        <v>86</v>
      </c>
      <c r="P709" s="440">
        <v>92</v>
      </c>
      <c r="Q709" s="441">
        <v>88</v>
      </c>
      <c r="R709" s="439">
        <v>68</v>
      </c>
      <c r="S709" s="440">
        <v>75</v>
      </c>
      <c r="T709" s="441">
        <v>73</v>
      </c>
      <c r="U709" s="442">
        <f t="shared" si="0"/>
        <v>482</v>
      </c>
      <c r="V709" s="443">
        <f t="shared" si="1"/>
        <v>80.333333333333329</v>
      </c>
      <c r="W709" s="388"/>
      <c r="X709" s="388"/>
    </row>
    <row r="710" spans="1:24" ht="12.75" x14ac:dyDescent="0.2">
      <c r="A710" s="429">
        <v>688</v>
      </c>
      <c r="B710" s="434" t="s">
        <v>738</v>
      </c>
      <c r="C710" s="430" t="s">
        <v>3925</v>
      </c>
      <c r="D710" s="435" t="s">
        <v>1031</v>
      </c>
      <c r="E710" s="435" t="s">
        <v>1033</v>
      </c>
      <c r="F710" s="434" t="s">
        <v>1588</v>
      </c>
      <c r="G710" s="434" t="s">
        <v>1208</v>
      </c>
      <c r="H710" s="434" t="s">
        <v>1173</v>
      </c>
      <c r="I710" s="436">
        <v>0.5</v>
      </c>
      <c r="J710" s="292" t="s">
        <v>1389</v>
      </c>
      <c r="K710" s="434" t="s">
        <v>3270</v>
      </c>
      <c r="L710" s="434" t="s">
        <v>1389</v>
      </c>
      <c r="M710" s="437">
        <v>20</v>
      </c>
      <c r="N710" s="438">
        <v>5120</v>
      </c>
      <c r="O710" s="439">
        <v>42</v>
      </c>
      <c r="P710" s="440">
        <v>52</v>
      </c>
      <c r="Q710" s="441">
        <v>67</v>
      </c>
      <c r="R710" s="439">
        <v>39</v>
      </c>
      <c r="S710" s="440">
        <v>56</v>
      </c>
      <c r="T710" s="441">
        <v>50</v>
      </c>
      <c r="U710" s="442">
        <f t="shared" si="0"/>
        <v>306</v>
      </c>
      <c r="V710" s="443">
        <f t="shared" si="1"/>
        <v>51</v>
      </c>
      <c r="W710" s="388"/>
      <c r="X710" s="388"/>
    </row>
    <row r="711" spans="1:24" ht="12.75" x14ac:dyDescent="0.2">
      <c r="A711" s="429">
        <v>689</v>
      </c>
      <c r="B711" s="434" t="s">
        <v>739</v>
      </c>
      <c r="C711" s="430" t="s">
        <v>3926</v>
      </c>
      <c r="D711" s="435" t="s">
        <v>1031</v>
      </c>
      <c r="E711" s="435" t="s">
        <v>1033</v>
      </c>
      <c r="F711" s="434" t="s">
        <v>1588</v>
      </c>
      <c r="G711" s="434" t="s">
        <v>1208</v>
      </c>
      <c r="H711" s="434" t="s">
        <v>1173</v>
      </c>
      <c r="I711" s="436">
        <v>0.5</v>
      </c>
      <c r="J711" s="292" t="s">
        <v>1389</v>
      </c>
      <c r="K711" s="434" t="s">
        <v>3270</v>
      </c>
      <c r="L711" s="434" t="s">
        <v>1389</v>
      </c>
      <c r="M711" s="437">
        <v>20</v>
      </c>
      <c r="N711" s="438">
        <v>5120</v>
      </c>
      <c r="O711" s="439">
        <v>72</v>
      </c>
      <c r="P711" s="440">
        <v>105</v>
      </c>
      <c r="Q711" s="441">
        <v>115</v>
      </c>
      <c r="R711" s="439">
        <v>54</v>
      </c>
      <c r="S711" s="440">
        <v>86</v>
      </c>
      <c r="T711" s="441">
        <v>68</v>
      </c>
      <c r="U711" s="442">
        <f t="shared" si="0"/>
        <v>500</v>
      </c>
      <c r="V711" s="443">
        <f t="shared" si="1"/>
        <v>83.333333333333329</v>
      </c>
      <c r="W711" s="388"/>
      <c r="X711" s="388"/>
    </row>
    <row r="712" spans="1:24" ht="12.75" x14ac:dyDescent="0.2">
      <c r="A712" s="429">
        <v>690</v>
      </c>
      <c r="B712" s="434" t="s">
        <v>740</v>
      </c>
      <c r="C712" s="430" t="s">
        <v>3927</v>
      </c>
      <c r="D712" s="435" t="s">
        <v>1030</v>
      </c>
      <c r="E712" s="435" t="s">
        <v>1033</v>
      </c>
      <c r="F712" s="434" t="s">
        <v>1513</v>
      </c>
      <c r="G712" s="434" t="s">
        <v>1241</v>
      </c>
      <c r="H712" s="434" t="s">
        <v>1177</v>
      </c>
      <c r="I712" s="436">
        <v>0.5</v>
      </c>
      <c r="J712" s="292" t="s">
        <v>1389</v>
      </c>
      <c r="K712" s="434" t="s">
        <v>3181</v>
      </c>
      <c r="L712" s="434" t="s">
        <v>1019</v>
      </c>
      <c r="M712" s="437">
        <v>20</v>
      </c>
      <c r="N712" s="438">
        <v>5120</v>
      </c>
      <c r="O712" s="439">
        <v>50</v>
      </c>
      <c r="P712" s="440">
        <v>60</v>
      </c>
      <c r="Q712" s="441">
        <v>60</v>
      </c>
      <c r="R712" s="439">
        <v>60</v>
      </c>
      <c r="S712" s="440">
        <v>60</v>
      </c>
      <c r="T712" s="441">
        <v>30</v>
      </c>
      <c r="U712" s="442">
        <f t="shared" si="0"/>
        <v>320</v>
      </c>
      <c r="V712" s="443">
        <f t="shared" si="1"/>
        <v>53.333333333333336</v>
      </c>
      <c r="W712" s="388"/>
      <c r="X712" s="388"/>
    </row>
    <row r="713" spans="1:24" ht="12.75" x14ac:dyDescent="0.2">
      <c r="A713" s="429">
        <v>691</v>
      </c>
      <c r="B713" s="434" t="s">
        <v>741</v>
      </c>
      <c r="C713" s="430" t="s">
        <v>3928</v>
      </c>
      <c r="D713" s="435" t="s">
        <v>1030</v>
      </c>
      <c r="E713" s="435" t="s">
        <v>1019</v>
      </c>
      <c r="F713" s="434" t="s">
        <v>1513</v>
      </c>
      <c r="G713" s="434" t="s">
        <v>1241</v>
      </c>
      <c r="H713" s="434" t="s">
        <v>1177</v>
      </c>
      <c r="I713" s="436">
        <v>0.5</v>
      </c>
      <c r="J713" s="292" t="s">
        <v>1389</v>
      </c>
      <c r="K713" s="434" t="s">
        <v>3181</v>
      </c>
      <c r="L713" s="434" t="s">
        <v>1019</v>
      </c>
      <c r="M713" s="437">
        <v>20</v>
      </c>
      <c r="N713" s="438">
        <v>5120</v>
      </c>
      <c r="O713" s="439">
        <v>65</v>
      </c>
      <c r="P713" s="440">
        <v>75</v>
      </c>
      <c r="Q713" s="441">
        <v>90</v>
      </c>
      <c r="R713" s="439">
        <v>97</v>
      </c>
      <c r="S713" s="440">
        <v>123</v>
      </c>
      <c r="T713" s="441">
        <v>44</v>
      </c>
      <c r="U713" s="442">
        <f t="shared" si="0"/>
        <v>494</v>
      </c>
      <c r="V713" s="443">
        <f t="shared" si="1"/>
        <v>82.333333333333329</v>
      </c>
      <c r="W713" s="388"/>
      <c r="X713" s="388"/>
    </row>
    <row r="714" spans="1:24" ht="12.75" x14ac:dyDescent="0.2">
      <c r="A714" s="429">
        <v>692</v>
      </c>
      <c r="B714" s="434" t="s">
        <v>742</v>
      </c>
      <c r="C714" s="430" t="s">
        <v>3929</v>
      </c>
      <c r="D714" s="435" t="s">
        <v>1033</v>
      </c>
      <c r="E714" s="292" t="s">
        <v>1389</v>
      </c>
      <c r="F714" s="434" t="s">
        <v>1485</v>
      </c>
      <c r="G714" s="292" t="s">
        <v>1389</v>
      </c>
      <c r="H714" s="292" t="s">
        <v>1389</v>
      </c>
      <c r="I714" s="436">
        <v>0.5</v>
      </c>
      <c r="J714" s="292" t="s">
        <v>1389</v>
      </c>
      <c r="K714" s="434" t="s">
        <v>3181</v>
      </c>
      <c r="L714" s="434" t="s">
        <v>3270</v>
      </c>
      <c r="M714" s="437">
        <v>15</v>
      </c>
      <c r="N714" s="438">
        <v>3840</v>
      </c>
      <c r="O714" s="439">
        <v>50</v>
      </c>
      <c r="P714" s="440">
        <v>53</v>
      </c>
      <c r="Q714" s="441">
        <v>62</v>
      </c>
      <c r="R714" s="439">
        <v>58</v>
      </c>
      <c r="S714" s="440">
        <v>63</v>
      </c>
      <c r="T714" s="441">
        <v>44</v>
      </c>
      <c r="U714" s="442">
        <f t="shared" si="0"/>
        <v>330</v>
      </c>
      <c r="V714" s="443">
        <f t="shared" si="1"/>
        <v>55</v>
      </c>
      <c r="W714" s="388"/>
      <c r="X714" s="388"/>
    </row>
    <row r="715" spans="1:24" ht="12.75" x14ac:dyDescent="0.2">
      <c r="A715" s="429">
        <v>693</v>
      </c>
      <c r="B715" s="434" t="s">
        <v>743</v>
      </c>
      <c r="C715" s="430" t="s">
        <v>3930</v>
      </c>
      <c r="D715" s="435" t="s">
        <v>1033</v>
      </c>
      <c r="E715" s="292" t="s">
        <v>1389</v>
      </c>
      <c r="F715" s="434" t="s">
        <v>1485</v>
      </c>
      <c r="G715" s="292" t="s">
        <v>1389</v>
      </c>
      <c r="H715" s="292" t="s">
        <v>1389</v>
      </c>
      <c r="I715" s="436">
        <v>0.5</v>
      </c>
      <c r="J715" s="292" t="s">
        <v>1389</v>
      </c>
      <c r="K715" s="434" t="s">
        <v>3181</v>
      </c>
      <c r="L715" s="434" t="s">
        <v>3270</v>
      </c>
      <c r="M715" s="437">
        <v>15</v>
      </c>
      <c r="N715" s="438">
        <v>3840</v>
      </c>
      <c r="O715" s="439">
        <v>71</v>
      </c>
      <c r="P715" s="440">
        <v>73</v>
      </c>
      <c r="Q715" s="441">
        <v>88</v>
      </c>
      <c r="R715" s="439">
        <v>120</v>
      </c>
      <c r="S715" s="440">
        <v>89</v>
      </c>
      <c r="T715" s="441">
        <v>59</v>
      </c>
      <c r="U715" s="442">
        <f t="shared" si="0"/>
        <v>500</v>
      </c>
      <c r="V715" s="443">
        <f t="shared" si="1"/>
        <v>83.333333333333329</v>
      </c>
      <c r="W715" s="388"/>
      <c r="X715" s="388"/>
    </row>
    <row r="716" spans="1:24" ht="12.75" x14ac:dyDescent="0.2">
      <c r="A716" s="429">
        <v>694</v>
      </c>
      <c r="B716" s="434" t="s">
        <v>744</v>
      </c>
      <c r="C716" s="430" t="s">
        <v>3931</v>
      </c>
      <c r="D716" s="435" t="s">
        <v>1020</v>
      </c>
      <c r="E716" s="435" t="s">
        <v>1029</v>
      </c>
      <c r="F716" s="434" t="s">
        <v>910</v>
      </c>
      <c r="G716" s="434" t="s">
        <v>1107</v>
      </c>
      <c r="H716" s="434" t="s">
        <v>1192</v>
      </c>
      <c r="I716" s="436">
        <v>0.5</v>
      </c>
      <c r="J716" s="292" t="s">
        <v>1389</v>
      </c>
      <c r="K716" s="434" t="s">
        <v>3174</v>
      </c>
      <c r="L716" s="434" t="s">
        <v>1019</v>
      </c>
      <c r="M716" s="437">
        <v>20</v>
      </c>
      <c r="N716" s="438">
        <v>5120</v>
      </c>
      <c r="O716" s="439">
        <v>44</v>
      </c>
      <c r="P716" s="440">
        <v>38</v>
      </c>
      <c r="Q716" s="441">
        <v>33</v>
      </c>
      <c r="R716" s="439">
        <v>61</v>
      </c>
      <c r="S716" s="440">
        <v>43</v>
      </c>
      <c r="T716" s="441">
        <v>70</v>
      </c>
      <c r="U716" s="442">
        <f t="shared" si="0"/>
        <v>289</v>
      </c>
      <c r="V716" s="443">
        <f t="shared" si="1"/>
        <v>48.166666666666664</v>
      </c>
      <c r="W716" s="388"/>
      <c r="X716" s="388"/>
    </row>
    <row r="717" spans="1:24" ht="12.75" x14ac:dyDescent="0.2">
      <c r="A717" s="429">
        <v>695</v>
      </c>
      <c r="B717" s="434" t="s">
        <v>745</v>
      </c>
      <c r="C717" s="430" t="s">
        <v>3932</v>
      </c>
      <c r="D717" s="435" t="s">
        <v>1020</v>
      </c>
      <c r="E717" s="435" t="s">
        <v>1029</v>
      </c>
      <c r="F717" s="434" t="s">
        <v>910</v>
      </c>
      <c r="G717" s="434" t="s">
        <v>1107</v>
      </c>
      <c r="H717" s="434" t="s">
        <v>1192</v>
      </c>
      <c r="I717" s="436">
        <v>0.5</v>
      </c>
      <c r="J717" s="292" t="s">
        <v>1389</v>
      </c>
      <c r="K717" s="434" t="s">
        <v>3174</v>
      </c>
      <c r="L717" s="434" t="s">
        <v>1019</v>
      </c>
      <c r="M717" s="437">
        <v>20</v>
      </c>
      <c r="N717" s="438">
        <v>5120</v>
      </c>
      <c r="O717" s="439">
        <v>62</v>
      </c>
      <c r="P717" s="440">
        <v>55</v>
      </c>
      <c r="Q717" s="441">
        <v>52</v>
      </c>
      <c r="R717" s="439">
        <v>109</v>
      </c>
      <c r="S717" s="440">
        <v>94</v>
      </c>
      <c r="T717" s="441">
        <v>109</v>
      </c>
      <c r="U717" s="442">
        <f t="shared" si="0"/>
        <v>481</v>
      </c>
      <c r="V717" s="443">
        <f t="shared" si="1"/>
        <v>80.166666666666671</v>
      </c>
      <c r="W717" s="388"/>
      <c r="X717" s="388"/>
    </row>
    <row r="718" spans="1:24" ht="12.75" x14ac:dyDescent="0.2">
      <c r="A718" s="429">
        <v>696</v>
      </c>
      <c r="B718" s="434" t="s">
        <v>746</v>
      </c>
      <c r="C718" s="430" t="s">
        <v>3933</v>
      </c>
      <c r="D718" s="435" t="s">
        <v>1031</v>
      </c>
      <c r="E718" s="435" t="s">
        <v>1019</v>
      </c>
      <c r="F718" s="434" t="s">
        <v>1569</v>
      </c>
      <c r="G718" s="292" t="s">
        <v>1389</v>
      </c>
      <c r="H718" s="434" t="s">
        <v>1233</v>
      </c>
      <c r="I718" s="292" t="s">
        <v>1389</v>
      </c>
      <c r="J718" s="436">
        <v>0.125</v>
      </c>
      <c r="K718" s="434" t="s">
        <v>3174</v>
      </c>
      <c r="L718" s="434" t="s">
        <v>1019</v>
      </c>
      <c r="M718" s="437">
        <v>30</v>
      </c>
      <c r="N718" s="438">
        <v>7680</v>
      </c>
      <c r="O718" s="439">
        <v>58</v>
      </c>
      <c r="P718" s="440">
        <v>89</v>
      </c>
      <c r="Q718" s="441">
        <v>77</v>
      </c>
      <c r="R718" s="439">
        <v>45</v>
      </c>
      <c r="S718" s="440">
        <v>45</v>
      </c>
      <c r="T718" s="441">
        <v>48</v>
      </c>
      <c r="U718" s="442">
        <f t="shared" si="0"/>
        <v>362</v>
      </c>
      <c r="V718" s="443">
        <f t="shared" si="1"/>
        <v>60.333333333333336</v>
      </c>
      <c r="W718" s="388"/>
      <c r="X718" s="388"/>
    </row>
    <row r="719" spans="1:24" ht="12.75" x14ac:dyDescent="0.2">
      <c r="A719" s="429">
        <v>697</v>
      </c>
      <c r="B719" s="434" t="s">
        <v>747</v>
      </c>
      <c r="C719" s="430" t="s">
        <v>3934</v>
      </c>
      <c r="D719" s="435" t="s">
        <v>1031</v>
      </c>
      <c r="E719" s="435" t="s">
        <v>1019</v>
      </c>
      <c r="F719" s="434" t="s">
        <v>1569</v>
      </c>
      <c r="G719" s="292" t="s">
        <v>1389</v>
      </c>
      <c r="H719" s="434" t="s">
        <v>28</v>
      </c>
      <c r="I719" s="292" t="s">
        <v>1389</v>
      </c>
      <c r="J719" s="436">
        <v>0.125</v>
      </c>
      <c r="K719" s="434" t="s">
        <v>3174</v>
      </c>
      <c r="L719" s="434" t="s">
        <v>1019</v>
      </c>
      <c r="M719" s="437">
        <v>30</v>
      </c>
      <c r="N719" s="438">
        <v>7680</v>
      </c>
      <c r="O719" s="439">
        <v>82</v>
      </c>
      <c r="P719" s="440">
        <v>121</v>
      </c>
      <c r="Q719" s="441">
        <v>119</v>
      </c>
      <c r="R719" s="439">
        <v>69</v>
      </c>
      <c r="S719" s="440">
        <v>59</v>
      </c>
      <c r="T719" s="441">
        <v>71</v>
      </c>
      <c r="U719" s="442">
        <f t="shared" si="0"/>
        <v>521</v>
      </c>
      <c r="V719" s="443">
        <f t="shared" si="1"/>
        <v>86.833333333333329</v>
      </c>
      <c r="W719" s="388"/>
      <c r="X719" s="388"/>
    </row>
    <row r="720" spans="1:24" ht="12.75" x14ac:dyDescent="0.2">
      <c r="A720" s="429">
        <v>698</v>
      </c>
      <c r="B720" s="434" t="s">
        <v>748</v>
      </c>
      <c r="C720" s="430" t="s">
        <v>3935</v>
      </c>
      <c r="D720" s="435" t="s">
        <v>1031</v>
      </c>
      <c r="E720" s="435" t="s">
        <v>1028</v>
      </c>
      <c r="F720" s="434" t="s">
        <v>1527</v>
      </c>
      <c r="G720" s="292" t="s">
        <v>1389</v>
      </c>
      <c r="H720" s="434" t="s">
        <v>1553</v>
      </c>
      <c r="I720" s="292" t="s">
        <v>1389</v>
      </c>
      <c r="J720" s="436">
        <v>0.125</v>
      </c>
      <c r="K720" s="434" t="s">
        <v>3174</v>
      </c>
      <c r="L720" s="434" t="s">
        <v>1389</v>
      </c>
      <c r="M720" s="437">
        <v>30</v>
      </c>
      <c r="N720" s="438">
        <v>7680</v>
      </c>
      <c r="O720" s="439">
        <v>77</v>
      </c>
      <c r="P720" s="440">
        <v>59</v>
      </c>
      <c r="Q720" s="441">
        <v>50</v>
      </c>
      <c r="R720" s="439">
        <v>67</v>
      </c>
      <c r="S720" s="440">
        <v>63</v>
      </c>
      <c r="T720" s="441">
        <v>46</v>
      </c>
      <c r="U720" s="442">
        <f t="shared" si="0"/>
        <v>362</v>
      </c>
      <c r="V720" s="443">
        <f t="shared" si="1"/>
        <v>60.333333333333336</v>
      </c>
      <c r="W720" s="388"/>
      <c r="X720" s="388"/>
    </row>
    <row r="721" spans="1:24" ht="12.75" x14ac:dyDescent="0.2">
      <c r="A721" s="429">
        <v>699</v>
      </c>
      <c r="B721" s="434" t="s">
        <v>749</v>
      </c>
      <c r="C721" s="430" t="s">
        <v>3936</v>
      </c>
      <c r="D721" s="435" t="s">
        <v>1031</v>
      </c>
      <c r="E721" s="435" t="s">
        <v>1028</v>
      </c>
      <c r="F721" s="434" t="s">
        <v>1527</v>
      </c>
      <c r="G721" s="292" t="s">
        <v>1389</v>
      </c>
      <c r="H721" s="434" t="s">
        <v>1553</v>
      </c>
      <c r="I721" s="292" t="s">
        <v>1389</v>
      </c>
      <c r="J721" s="436">
        <v>0.125</v>
      </c>
      <c r="K721" s="434" t="s">
        <v>3174</v>
      </c>
      <c r="L721" s="434" t="s">
        <v>1389</v>
      </c>
      <c r="M721" s="437">
        <v>30</v>
      </c>
      <c r="N721" s="438">
        <v>7680</v>
      </c>
      <c r="O721" s="439">
        <v>123</v>
      </c>
      <c r="P721" s="440">
        <v>77</v>
      </c>
      <c r="Q721" s="441">
        <v>72</v>
      </c>
      <c r="R721" s="439">
        <v>99</v>
      </c>
      <c r="S721" s="440">
        <v>92</v>
      </c>
      <c r="T721" s="441">
        <v>58</v>
      </c>
      <c r="U721" s="442">
        <f t="shared" si="0"/>
        <v>521</v>
      </c>
      <c r="V721" s="443">
        <f t="shared" si="1"/>
        <v>86.833333333333329</v>
      </c>
      <c r="W721" s="388"/>
      <c r="X721" s="388"/>
    </row>
    <row r="722" spans="1:24" ht="12.75" x14ac:dyDescent="0.2">
      <c r="A722" s="429">
        <v>700</v>
      </c>
      <c r="B722" s="434" t="s">
        <v>750</v>
      </c>
      <c r="C722" s="430" t="s">
        <v>3937</v>
      </c>
      <c r="D722" s="435" t="s">
        <v>1021</v>
      </c>
      <c r="E722" s="292" t="s">
        <v>1389</v>
      </c>
      <c r="F722" s="434" t="s">
        <v>975</v>
      </c>
      <c r="G722" s="292" t="s">
        <v>1389</v>
      </c>
      <c r="H722" s="434" t="s">
        <v>1272</v>
      </c>
      <c r="I722" s="292" t="s">
        <v>1389</v>
      </c>
      <c r="J722" s="436">
        <v>0.125</v>
      </c>
      <c r="K722" s="434" t="s">
        <v>3195</v>
      </c>
      <c r="L722" s="434" t="s">
        <v>1389</v>
      </c>
      <c r="M722" s="437">
        <v>36</v>
      </c>
      <c r="N722" s="438">
        <v>9180</v>
      </c>
      <c r="O722" s="439">
        <v>95</v>
      </c>
      <c r="P722" s="440">
        <v>65</v>
      </c>
      <c r="Q722" s="441">
        <v>65</v>
      </c>
      <c r="R722" s="439">
        <v>110</v>
      </c>
      <c r="S722" s="440">
        <v>130</v>
      </c>
      <c r="T722" s="441">
        <v>60</v>
      </c>
      <c r="U722" s="442">
        <f t="shared" si="0"/>
        <v>525</v>
      </c>
      <c r="V722" s="443">
        <f t="shared" si="1"/>
        <v>87.5</v>
      </c>
      <c r="W722" s="388"/>
      <c r="X722" s="388"/>
    </row>
    <row r="723" spans="1:24" ht="12.75" x14ac:dyDescent="0.2">
      <c r="A723" s="429">
        <v>701</v>
      </c>
      <c r="B723" s="434" t="s">
        <v>751</v>
      </c>
      <c r="C723" s="430" t="s">
        <v>3938</v>
      </c>
      <c r="D723" s="435" t="s">
        <v>1022</v>
      </c>
      <c r="E723" s="435" t="s">
        <v>1024</v>
      </c>
      <c r="F723" s="434" t="s">
        <v>995</v>
      </c>
      <c r="G723" s="434" t="s">
        <v>1198</v>
      </c>
      <c r="H723" s="434" t="s">
        <v>1183</v>
      </c>
      <c r="I723" s="436">
        <v>0.5</v>
      </c>
      <c r="J723" s="292" t="s">
        <v>1389</v>
      </c>
      <c r="K723" s="434" t="s">
        <v>3258</v>
      </c>
      <c r="L723" s="434" t="s">
        <v>1389</v>
      </c>
      <c r="M723" s="437">
        <v>20</v>
      </c>
      <c r="N723" s="438">
        <v>5120</v>
      </c>
      <c r="O723" s="439">
        <v>78</v>
      </c>
      <c r="P723" s="440">
        <v>92</v>
      </c>
      <c r="Q723" s="441">
        <v>75</v>
      </c>
      <c r="R723" s="439">
        <v>74</v>
      </c>
      <c r="S723" s="440">
        <v>63</v>
      </c>
      <c r="T723" s="441">
        <v>118</v>
      </c>
      <c r="U723" s="442">
        <f t="shared" si="0"/>
        <v>500</v>
      </c>
      <c r="V723" s="443">
        <f t="shared" si="1"/>
        <v>83.333333333333329</v>
      </c>
      <c r="W723" s="388"/>
      <c r="X723" s="388"/>
    </row>
    <row r="724" spans="1:24" ht="12.75" x14ac:dyDescent="0.2">
      <c r="A724" s="429">
        <v>702</v>
      </c>
      <c r="B724" s="434" t="s">
        <v>752</v>
      </c>
      <c r="C724" s="430" t="s">
        <v>3939</v>
      </c>
      <c r="D724" s="435" t="s">
        <v>1020</v>
      </c>
      <c r="E724" s="435" t="s">
        <v>1021</v>
      </c>
      <c r="F724" s="434" t="s">
        <v>1392</v>
      </c>
      <c r="G724" s="434" t="s">
        <v>1508</v>
      </c>
      <c r="H724" s="434" t="s">
        <v>1191</v>
      </c>
      <c r="I724" s="436">
        <v>0.5</v>
      </c>
      <c r="J724" s="292" t="s">
        <v>1389</v>
      </c>
      <c r="K724" s="434" t="s">
        <v>3195</v>
      </c>
      <c r="L724" s="434" t="s">
        <v>1021</v>
      </c>
      <c r="M724" s="437">
        <v>20</v>
      </c>
      <c r="N724" s="438">
        <v>5120</v>
      </c>
      <c r="O724" s="439">
        <v>67</v>
      </c>
      <c r="P724" s="440">
        <v>58</v>
      </c>
      <c r="Q724" s="441">
        <v>57</v>
      </c>
      <c r="R724" s="439">
        <v>81</v>
      </c>
      <c r="S724" s="440">
        <v>67</v>
      </c>
      <c r="T724" s="441">
        <v>101</v>
      </c>
      <c r="U724" s="442">
        <f t="shared" si="0"/>
        <v>431</v>
      </c>
      <c r="V724" s="443">
        <f t="shared" si="1"/>
        <v>71.833333333333329</v>
      </c>
      <c r="W724" s="388"/>
      <c r="X724" s="388"/>
    </row>
    <row r="725" spans="1:24" ht="12.75" x14ac:dyDescent="0.2">
      <c r="A725" s="429">
        <v>703</v>
      </c>
      <c r="B725" s="434" t="s">
        <v>753</v>
      </c>
      <c r="C725" s="430" t="s">
        <v>3940</v>
      </c>
      <c r="D725" s="435" t="s">
        <v>1031</v>
      </c>
      <c r="E725" s="435" t="s">
        <v>1021</v>
      </c>
      <c r="F725" s="434" t="s">
        <v>880</v>
      </c>
      <c r="G725" s="292" t="s">
        <v>1389</v>
      </c>
      <c r="H725" s="434" t="s">
        <v>1233</v>
      </c>
      <c r="I725" s="292" t="s">
        <v>1389</v>
      </c>
      <c r="J725" s="292" t="s">
        <v>1389</v>
      </c>
      <c r="K725" s="434" t="s">
        <v>1021</v>
      </c>
      <c r="L725" s="434" t="s">
        <v>3273</v>
      </c>
      <c r="M725" s="437">
        <v>25</v>
      </c>
      <c r="N725" s="438">
        <v>6400</v>
      </c>
      <c r="O725" s="439">
        <v>50</v>
      </c>
      <c r="P725" s="440">
        <v>50</v>
      </c>
      <c r="Q725" s="441">
        <v>150</v>
      </c>
      <c r="R725" s="439">
        <v>50</v>
      </c>
      <c r="S725" s="440">
        <v>150</v>
      </c>
      <c r="T725" s="441">
        <v>50</v>
      </c>
      <c r="U725" s="442">
        <f t="shared" si="0"/>
        <v>500</v>
      </c>
      <c r="V725" s="443">
        <f t="shared" si="1"/>
        <v>83.333333333333329</v>
      </c>
      <c r="W725" s="452"/>
      <c r="X725" s="452"/>
    </row>
    <row r="726" spans="1:24" ht="12.75" x14ac:dyDescent="0.2">
      <c r="A726" s="429">
        <v>704</v>
      </c>
      <c r="B726" s="434" t="s">
        <v>754</v>
      </c>
      <c r="C726" s="430" t="s">
        <v>3941</v>
      </c>
      <c r="D726" s="435" t="s">
        <v>1019</v>
      </c>
      <c r="E726" s="292" t="s">
        <v>1389</v>
      </c>
      <c r="F726" s="434" t="s">
        <v>1190</v>
      </c>
      <c r="G726" s="434" t="s">
        <v>1211</v>
      </c>
      <c r="H726" s="434" t="s">
        <v>1185</v>
      </c>
      <c r="I726" s="436">
        <v>0.5</v>
      </c>
      <c r="J726" s="292" t="s">
        <v>1389</v>
      </c>
      <c r="K726" s="434" t="s">
        <v>1019</v>
      </c>
      <c r="L726" s="434" t="s">
        <v>1389</v>
      </c>
      <c r="M726" s="437">
        <v>40</v>
      </c>
      <c r="N726" s="438">
        <v>10240</v>
      </c>
      <c r="O726" s="439">
        <v>45</v>
      </c>
      <c r="P726" s="440">
        <v>50</v>
      </c>
      <c r="Q726" s="441">
        <v>35</v>
      </c>
      <c r="R726" s="439">
        <v>55</v>
      </c>
      <c r="S726" s="440">
        <v>75</v>
      </c>
      <c r="T726" s="441">
        <v>40</v>
      </c>
      <c r="U726" s="442">
        <f t="shared" si="0"/>
        <v>300</v>
      </c>
      <c r="V726" s="443">
        <f t="shared" si="1"/>
        <v>50</v>
      </c>
      <c r="W726" s="388"/>
      <c r="X726" s="388"/>
    </row>
    <row r="727" spans="1:24" ht="12.75" x14ac:dyDescent="0.2">
      <c r="A727" s="429">
        <v>705</v>
      </c>
      <c r="B727" s="434" t="s">
        <v>755</v>
      </c>
      <c r="C727" s="430" t="s">
        <v>3942</v>
      </c>
      <c r="D727" s="435" t="s">
        <v>1019</v>
      </c>
      <c r="E727" s="292" t="s">
        <v>1389</v>
      </c>
      <c r="F727" s="434" t="s">
        <v>1190</v>
      </c>
      <c r="G727" s="434" t="s">
        <v>1211</v>
      </c>
      <c r="H727" s="434" t="s">
        <v>1185</v>
      </c>
      <c r="I727" s="436">
        <v>0.5</v>
      </c>
      <c r="J727" s="292" t="s">
        <v>1389</v>
      </c>
      <c r="K727" s="434" t="s">
        <v>1019</v>
      </c>
      <c r="L727" s="434" t="s">
        <v>1389</v>
      </c>
      <c r="M727" s="437">
        <v>40</v>
      </c>
      <c r="N727" s="438">
        <v>10240</v>
      </c>
      <c r="O727" s="439">
        <v>68</v>
      </c>
      <c r="P727" s="440">
        <v>75</v>
      </c>
      <c r="Q727" s="441">
        <v>53</v>
      </c>
      <c r="R727" s="439">
        <v>83</v>
      </c>
      <c r="S727" s="440">
        <v>113</v>
      </c>
      <c r="T727" s="441">
        <v>60</v>
      </c>
      <c r="U727" s="442">
        <f t="shared" si="0"/>
        <v>452</v>
      </c>
      <c r="V727" s="443">
        <f t="shared" si="1"/>
        <v>75.333333333333329</v>
      </c>
      <c r="W727" s="388"/>
      <c r="X727" s="388"/>
    </row>
    <row r="728" spans="1:24" ht="12.75" x14ac:dyDescent="0.2">
      <c r="A728" s="429">
        <v>706</v>
      </c>
      <c r="B728" s="434" t="s">
        <v>756</v>
      </c>
      <c r="C728" s="430" t="s">
        <v>3943</v>
      </c>
      <c r="D728" s="435" t="s">
        <v>1019</v>
      </c>
      <c r="E728" s="292" t="s">
        <v>1389</v>
      </c>
      <c r="F728" s="434" t="s">
        <v>1190</v>
      </c>
      <c r="G728" s="434" t="s">
        <v>1211</v>
      </c>
      <c r="H728" s="434" t="s">
        <v>1185</v>
      </c>
      <c r="I728" s="436">
        <v>0.5</v>
      </c>
      <c r="J728" s="292" t="s">
        <v>1389</v>
      </c>
      <c r="K728" s="434" t="s">
        <v>1019</v>
      </c>
      <c r="L728" s="434" t="s">
        <v>1389</v>
      </c>
      <c r="M728" s="437">
        <v>40</v>
      </c>
      <c r="N728" s="438">
        <v>10240</v>
      </c>
      <c r="O728" s="439">
        <v>90</v>
      </c>
      <c r="P728" s="440">
        <v>100</v>
      </c>
      <c r="Q728" s="441">
        <v>70</v>
      </c>
      <c r="R728" s="439">
        <v>110</v>
      </c>
      <c r="S728" s="440">
        <v>150</v>
      </c>
      <c r="T728" s="441">
        <v>80</v>
      </c>
      <c r="U728" s="442">
        <f t="shared" si="0"/>
        <v>600</v>
      </c>
      <c r="V728" s="443">
        <f t="shared" si="1"/>
        <v>100</v>
      </c>
      <c r="W728" s="388"/>
      <c r="X728" s="388"/>
    </row>
    <row r="729" spans="1:24" ht="12.75" x14ac:dyDescent="0.2">
      <c r="A729" s="429">
        <v>707</v>
      </c>
      <c r="B729" s="434" t="s">
        <v>757</v>
      </c>
      <c r="C729" s="430" t="s">
        <v>3944</v>
      </c>
      <c r="D729" s="435" t="s">
        <v>1032</v>
      </c>
      <c r="E729" s="435" t="s">
        <v>1021</v>
      </c>
      <c r="F729" s="434" t="s">
        <v>1170</v>
      </c>
      <c r="G729" s="292" t="s">
        <v>1389</v>
      </c>
      <c r="H729" s="434" t="s">
        <v>1204</v>
      </c>
      <c r="I729" s="436">
        <v>0.5</v>
      </c>
      <c r="J729" s="292" t="s">
        <v>1389</v>
      </c>
      <c r="K729" s="434" t="s">
        <v>3273</v>
      </c>
      <c r="L729" s="434" t="s">
        <v>1389</v>
      </c>
      <c r="M729" s="437">
        <v>20</v>
      </c>
      <c r="N729" s="438">
        <v>5120</v>
      </c>
      <c r="O729" s="439">
        <v>57</v>
      </c>
      <c r="P729" s="440">
        <v>80</v>
      </c>
      <c r="Q729" s="441">
        <v>91</v>
      </c>
      <c r="R729" s="439">
        <v>80</v>
      </c>
      <c r="S729" s="440">
        <v>87</v>
      </c>
      <c r="T729" s="441">
        <v>75</v>
      </c>
      <c r="U729" s="442">
        <f t="shared" si="0"/>
        <v>470</v>
      </c>
      <c r="V729" s="443">
        <f t="shared" si="1"/>
        <v>78.333333333333329</v>
      </c>
      <c r="W729" s="388"/>
      <c r="X729" s="388"/>
    </row>
    <row r="730" spans="1:24" ht="12.75" x14ac:dyDescent="0.2">
      <c r="A730" s="429">
        <v>708</v>
      </c>
      <c r="B730" s="434" t="s">
        <v>758</v>
      </c>
      <c r="C730" s="430" t="s">
        <v>3945</v>
      </c>
      <c r="D730" s="435" t="s">
        <v>1025</v>
      </c>
      <c r="E730" s="435" t="s">
        <v>1026</v>
      </c>
      <c r="F730" s="434" t="s">
        <v>859</v>
      </c>
      <c r="G730" s="434" t="s">
        <v>1213</v>
      </c>
      <c r="H730" s="434" t="s">
        <v>1207</v>
      </c>
      <c r="I730" s="436">
        <v>0.5</v>
      </c>
      <c r="J730" s="292" t="s">
        <v>1389</v>
      </c>
      <c r="K730" s="434" t="s">
        <v>1026</v>
      </c>
      <c r="L730" s="434" t="s">
        <v>3292</v>
      </c>
      <c r="M730" s="437">
        <v>20</v>
      </c>
      <c r="N730" s="438">
        <v>5120</v>
      </c>
      <c r="O730" s="439">
        <v>43</v>
      </c>
      <c r="P730" s="440">
        <v>70</v>
      </c>
      <c r="Q730" s="441">
        <v>48</v>
      </c>
      <c r="R730" s="439">
        <v>50</v>
      </c>
      <c r="S730" s="440">
        <v>60</v>
      </c>
      <c r="T730" s="441">
        <v>38</v>
      </c>
      <c r="U730" s="442">
        <f t="shared" si="0"/>
        <v>309</v>
      </c>
      <c r="V730" s="443">
        <f t="shared" si="1"/>
        <v>51.5</v>
      </c>
      <c r="W730" s="388"/>
      <c r="X730" s="388"/>
    </row>
    <row r="731" spans="1:24" ht="12.75" x14ac:dyDescent="0.2">
      <c r="A731" s="429">
        <v>709</v>
      </c>
      <c r="B731" s="434" t="s">
        <v>759</v>
      </c>
      <c r="C731" s="430" t="s">
        <v>3946</v>
      </c>
      <c r="D731" s="435" t="s">
        <v>1025</v>
      </c>
      <c r="E731" s="435" t="s">
        <v>1026</v>
      </c>
      <c r="F731" s="434" t="s">
        <v>859</v>
      </c>
      <c r="G731" s="434" t="s">
        <v>1213</v>
      </c>
      <c r="H731" s="434" t="s">
        <v>1207</v>
      </c>
      <c r="I731" s="436">
        <v>0.5</v>
      </c>
      <c r="J731" s="292" t="s">
        <v>1389</v>
      </c>
      <c r="K731" s="434" t="s">
        <v>1026</v>
      </c>
      <c r="L731" s="434" t="s">
        <v>3292</v>
      </c>
      <c r="M731" s="437">
        <v>20</v>
      </c>
      <c r="N731" s="438">
        <v>5120</v>
      </c>
      <c r="O731" s="439">
        <v>85</v>
      </c>
      <c r="P731" s="440">
        <v>110</v>
      </c>
      <c r="Q731" s="441">
        <v>76</v>
      </c>
      <c r="R731" s="439">
        <v>65</v>
      </c>
      <c r="S731" s="440">
        <v>82</v>
      </c>
      <c r="T731" s="441">
        <v>56</v>
      </c>
      <c r="U731" s="442">
        <f t="shared" si="0"/>
        <v>474</v>
      </c>
      <c r="V731" s="443">
        <f t="shared" si="1"/>
        <v>79</v>
      </c>
      <c r="W731" s="388"/>
      <c r="X731" s="388"/>
    </row>
    <row r="732" spans="1:24" ht="12.75" x14ac:dyDescent="0.2">
      <c r="A732" s="429">
        <v>710</v>
      </c>
      <c r="B732" s="434" t="s">
        <v>760</v>
      </c>
      <c r="C732" s="430" t="s">
        <v>3947</v>
      </c>
      <c r="D732" s="435" t="s">
        <v>1025</v>
      </c>
      <c r="E732" s="435" t="s">
        <v>1026</v>
      </c>
      <c r="F732" s="434" t="s">
        <v>1508</v>
      </c>
      <c r="G732" s="434" t="s">
        <v>1213</v>
      </c>
      <c r="H732" s="434" t="s">
        <v>1214</v>
      </c>
      <c r="I732" s="436">
        <v>0.5</v>
      </c>
      <c r="J732" s="292" t="s">
        <v>1389</v>
      </c>
      <c r="K732" s="434" t="s">
        <v>3292</v>
      </c>
      <c r="L732" s="434" t="s">
        <v>1389</v>
      </c>
      <c r="M732" s="437">
        <v>21</v>
      </c>
      <c r="N732" s="438">
        <v>5355</v>
      </c>
      <c r="O732" s="439">
        <v>49</v>
      </c>
      <c r="P732" s="440">
        <v>66</v>
      </c>
      <c r="Q732" s="441">
        <v>70</v>
      </c>
      <c r="R732" s="439">
        <v>44</v>
      </c>
      <c r="S732" s="440">
        <v>55</v>
      </c>
      <c r="T732" s="441">
        <v>51</v>
      </c>
      <c r="U732" s="442">
        <f t="shared" si="0"/>
        <v>335</v>
      </c>
      <c r="V732" s="443">
        <f t="shared" si="1"/>
        <v>55.833333333333336</v>
      </c>
      <c r="W732" s="388"/>
      <c r="X732" s="388"/>
    </row>
    <row r="733" spans="1:24" ht="12.75" x14ac:dyDescent="0.2">
      <c r="A733" s="429">
        <v>711</v>
      </c>
      <c r="B733" s="434" t="s">
        <v>761</v>
      </c>
      <c r="C733" s="430" t="s">
        <v>3948</v>
      </c>
      <c r="D733" s="435" t="s">
        <v>1025</v>
      </c>
      <c r="E733" s="435" t="s">
        <v>1026</v>
      </c>
      <c r="F733" s="434" t="s">
        <v>1508</v>
      </c>
      <c r="G733" s="434" t="s">
        <v>1213</v>
      </c>
      <c r="H733" s="434" t="s">
        <v>1214</v>
      </c>
      <c r="I733" s="436">
        <v>0.5</v>
      </c>
      <c r="J733" s="292" t="s">
        <v>1389</v>
      </c>
      <c r="K733" s="434" t="s">
        <v>3292</v>
      </c>
      <c r="L733" s="434" t="s">
        <v>1389</v>
      </c>
      <c r="M733" s="437">
        <v>21</v>
      </c>
      <c r="N733" s="438">
        <v>5355</v>
      </c>
      <c r="O733" s="439">
        <v>65</v>
      </c>
      <c r="P733" s="440">
        <v>90</v>
      </c>
      <c r="Q733" s="441">
        <v>122</v>
      </c>
      <c r="R733" s="439">
        <v>58</v>
      </c>
      <c r="S733" s="440">
        <v>75</v>
      </c>
      <c r="T733" s="441">
        <v>84</v>
      </c>
      <c r="U733" s="442">
        <f t="shared" si="0"/>
        <v>494</v>
      </c>
      <c r="V733" s="443">
        <f t="shared" si="1"/>
        <v>82.333333333333329</v>
      </c>
      <c r="W733" s="388"/>
      <c r="X733" s="388"/>
    </row>
    <row r="734" spans="1:24" ht="12.75" x14ac:dyDescent="0.2">
      <c r="A734" s="429">
        <v>712</v>
      </c>
      <c r="B734" s="434" t="s">
        <v>762</v>
      </c>
      <c r="C734" s="430" t="s">
        <v>3949</v>
      </c>
      <c r="D734" s="435" t="s">
        <v>1028</v>
      </c>
      <c r="E734" s="292" t="s">
        <v>1389</v>
      </c>
      <c r="F734" s="434" t="s">
        <v>1247</v>
      </c>
      <c r="G734" s="434" t="s">
        <v>1229</v>
      </c>
      <c r="H734" s="434" t="s">
        <v>1233</v>
      </c>
      <c r="I734" s="436">
        <v>0.5</v>
      </c>
      <c r="J734" s="292" t="s">
        <v>1389</v>
      </c>
      <c r="K734" s="434" t="s">
        <v>3174</v>
      </c>
      <c r="L734" s="434" t="s">
        <v>1389</v>
      </c>
      <c r="M734" s="437">
        <v>20</v>
      </c>
      <c r="N734" s="438">
        <v>5120</v>
      </c>
      <c r="O734" s="439">
        <v>55</v>
      </c>
      <c r="P734" s="440">
        <v>69</v>
      </c>
      <c r="Q734" s="441">
        <v>85</v>
      </c>
      <c r="R734" s="439">
        <v>32</v>
      </c>
      <c r="S734" s="440">
        <v>35</v>
      </c>
      <c r="T734" s="441">
        <v>28</v>
      </c>
      <c r="U734" s="442">
        <f t="shared" si="0"/>
        <v>304</v>
      </c>
      <c r="V734" s="443">
        <f t="shared" si="1"/>
        <v>50.666666666666664</v>
      </c>
      <c r="W734" s="388"/>
      <c r="X734" s="388"/>
    </row>
    <row r="735" spans="1:24" ht="12.75" x14ac:dyDescent="0.2">
      <c r="A735" s="429">
        <v>713</v>
      </c>
      <c r="B735" s="434" t="s">
        <v>763</v>
      </c>
      <c r="C735" s="430" t="s">
        <v>3950</v>
      </c>
      <c r="D735" s="435" t="s">
        <v>1028</v>
      </c>
      <c r="E735" s="292" t="s">
        <v>1389</v>
      </c>
      <c r="F735" s="434" t="s">
        <v>1247</v>
      </c>
      <c r="G735" s="434" t="s">
        <v>1229</v>
      </c>
      <c r="H735" s="434" t="s">
        <v>1233</v>
      </c>
      <c r="I735" s="436">
        <v>0.5</v>
      </c>
      <c r="J735" s="292" t="s">
        <v>1389</v>
      </c>
      <c r="K735" s="434" t="s">
        <v>3174</v>
      </c>
      <c r="L735" s="434" t="s">
        <v>1389</v>
      </c>
      <c r="M735" s="437">
        <v>20</v>
      </c>
      <c r="N735" s="438">
        <v>5120</v>
      </c>
      <c r="O735" s="439">
        <v>95</v>
      </c>
      <c r="P735" s="440">
        <v>117</v>
      </c>
      <c r="Q735" s="441">
        <v>184</v>
      </c>
      <c r="R735" s="439">
        <v>44</v>
      </c>
      <c r="S735" s="440">
        <v>46</v>
      </c>
      <c r="T735" s="441">
        <v>28</v>
      </c>
      <c r="U735" s="442">
        <f t="shared" si="0"/>
        <v>514</v>
      </c>
      <c r="V735" s="443">
        <f t="shared" si="1"/>
        <v>85.666666666666671</v>
      </c>
      <c r="W735" s="388"/>
      <c r="X735" s="388"/>
    </row>
    <row r="736" spans="1:24" ht="12.75" x14ac:dyDescent="0.2">
      <c r="A736" s="429">
        <v>714</v>
      </c>
      <c r="B736" s="434" t="s">
        <v>764</v>
      </c>
      <c r="C736" s="430" t="s">
        <v>3951</v>
      </c>
      <c r="D736" s="435" t="s">
        <v>1024</v>
      </c>
      <c r="E736" s="435" t="s">
        <v>1019</v>
      </c>
      <c r="F736" s="434" t="s">
        <v>1213</v>
      </c>
      <c r="G736" s="434" t="s">
        <v>1180</v>
      </c>
      <c r="H736" s="434" t="s">
        <v>1143</v>
      </c>
      <c r="I736" s="436">
        <v>0.5</v>
      </c>
      <c r="J736" s="292" t="s">
        <v>1389</v>
      </c>
      <c r="K736" s="434" t="s">
        <v>1024</v>
      </c>
      <c r="L736" s="434" t="s">
        <v>1389</v>
      </c>
      <c r="M736" s="437">
        <v>21</v>
      </c>
      <c r="N736" s="438">
        <v>5355</v>
      </c>
      <c r="O736" s="439">
        <v>40</v>
      </c>
      <c r="P736" s="440">
        <v>30</v>
      </c>
      <c r="Q736" s="441">
        <v>35</v>
      </c>
      <c r="R736" s="439">
        <v>45</v>
      </c>
      <c r="S736" s="440">
        <v>40</v>
      </c>
      <c r="T736" s="441">
        <v>55</v>
      </c>
      <c r="U736" s="442">
        <f t="shared" si="0"/>
        <v>245</v>
      </c>
      <c r="V736" s="443">
        <f t="shared" si="1"/>
        <v>40.833333333333336</v>
      </c>
      <c r="W736" s="388"/>
      <c r="X736" s="388"/>
    </row>
    <row r="737" spans="1:24" ht="12.75" x14ac:dyDescent="0.2">
      <c r="A737" s="429">
        <v>715</v>
      </c>
      <c r="B737" s="434" t="s">
        <v>765</v>
      </c>
      <c r="C737" s="430" t="s">
        <v>3952</v>
      </c>
      <c r="D737" s="435" t="s">
        <v>1024</v>
      </c>
      <c r="E737" s="435" t="s">
        <v>1019</v>
      </c>
      <c r="F737" s="434" t="s">
        <v>1213</v>
      </c>
      <c r="G737" s="434" t="s">
        <v>1180</v>
      </c>
      <c r="H737" s="434" t="s">
        <v>1143</v>
      </c>
      <c r="I737" s="436">
        <v>0.5</v>
      </c>
      <c r="J737" s="292" t="s">
        <v>1389</v>
      </c>
      <c r="K737" s="434" t="s">
        <v>1024</v>
      </c>
      <c r="L737" s="434" t="s">
        <v>1389</v>
      </c>
      <c r="M737" s="437">
        <v>21</v>
      </c>
      <c r="N737" s="438">
        <v>5355</v>
      </c>
      <c r="O737" s="439">
        <v>85</v>
      </c>
      <c r="P737" s="440">
        <v>70</v>
      </c>
      <c r="Q737" s="441">
        <v>80</v>
      </c>
      <c r="R737" s="439">
        <v>97</v>
      </c>
      <c r="S737" s="440">
        <v>80</v>
      </c>
      <c r="T737" s="441">
        <v>123</v>
      </c>
      <c r="U737" s="442">
        <f t="shared" si="0"/>
        <v>535</v>
      </c>
      <c r="V737" s="443">
        <f t="shared" si="1"/>
        <v>89.166666666666671</v>
      </c>
      <c r="W737" s="388"/>
      <c r="X737" s="388"/>
    </row>
    <row r="738" spans="1:24" ht="12.75" x14ac:dyDescent="0.2">
      <c r="A738" s="429">
        <v>716</v>
      </c>
      <c r="B738" s="434" t="s">
        <v>766</v>
      </c>
      <c r="C738" s="430" t="s">
        <v>3953</v>
      </c>
      <c r="D738" s="435" t="s">
        <v>1021</v>
      </c>
      <c r="E738" s="292" t="s">
        <v>1389</v>
      </c>
      <c r="F738" s="434" t="s">
        <v>986</v>
      </c>
      <c r="G738" s="292" t="s">
        <v>1389</v>
      </c>
      <c r="H738" s="292" t="s">
        <v>1389</v>
      </c>
      <c r="I738" s="292" t="s">
        <v>1389</v>
      </c>
      <c r="J738" s="292" t="s">
        <v>1389</v>
      </c>
      <c r="K738" s="434" t="s">
        <v>3213</v>
      </c>
      <c r="L738" s="434" t="s">
        <v>1389</v>
      </c>
      <c r="M738" s="437">
        <v>0</v>
      </c>
      <c r="N738" s="438">
        <v>0</v>
      </c>
      <c r="O738" s="439">
        <v>126</v>
      </c>
      <c r="P738" s="440">
        <v>131</v>
      </c>
      <c r="Q738" s="441">
        <v>95</v>
      </c>
      <c r="R738" s="439">
        <v>131</v>
      </c>
      <c r="S738" s="440">
        <v>98</v>
      </c>
      <c r="T738" s="441">
        <v>99</v>
      </c>
      <c r="U738" s="442">
        <f t="shared" si="0"/>
        <v>680</v>
      </c>
      <c r="V738" s="443">
        <f t="shared" si="1"/>
        <v>113.33333333333333</v>
      </c>
      <c r="W738" s="452"/>
      <c r="X738" s="452"/>
    </row>
    <row r="739" spans="1:24" ht="12.75" x14ac:dyDescent="0.2">
      <c r="A739" s="429">
        <v>717</v>
      </c>
      <c r="B739" s="434" t="s">
        <v>767</v>
      </c>
      <c r="C739" s="430" t="s">
        <v>3954</v>
      </c>
      <c r="D739" s="435" t="s">
        <v>1018</v>
      </c>
      <c r="E739" s="435" t="s">
        <v>1024</v>
      </c>
      <c r="F739" s="434" t="s">
        <v>1405</v>
      </c>
      <c r="G739" s="292" t="s">
        <v>1389</v>
      </c>
      <c r="H739" s="292" t="s">
        <v>1389</v>
      </c>
      <c r="I739" s="292" t="s">
        <v>1389</v>
      </c>
      <c r="J739" s="292" t="s">
        <v>1389</v>
      </c>
      <c r="K739" s="434" t="s">
        <v>3213</v>
      </c>
      <c r="L739" s="434" t="s">
        <v>1389</v>
      </c>
      <c r="M739" s="437">
        <v>0</v>
      </c>
      <c r="N739" s="438">
        <v>0</v>
      </c>
      <c r="O739" s="439">
        <v>126</v>
      </c>
      <c r="P739" s="440">
        <v>131</v>
      </c>
      <c r="Q739" s="441">
        <v>95</v>
      </c>
      <c r="R739" s="439">
        <v>131</v>
      </c>
      <c r="S739" s="440">
        <v>98</v>
      </c>
      <c r="T739" s="441">
        <v>99</v>
      </c>
      <c r="U739" s="442">
        <f t="shared" si="0"/>
        <v>680</v>
      </c>
      <c r="V739" s="443">
        <f t="shared" si="1"/>
        <v>113.33333333333333</v>
      </c>
      <c r="W739" s="452"/>
      <c r="X739" s="452"/>
    </row>
    <row r="740" spans="1:24" ht="12.75" x14ac:dyDescent="0.2">
      <c r="A740" s="444">
        <v>718</v>
      </c>
      <c r="B740" s="445" t="s">
        <v>3955</v>
      </c>
      <c r="C740" s="430" t="s">
        <v>3956</v>
      </c>
      <c r="D740" s="435" t="s">
        <v>1019</v>
      </c>
      <c r="E740" s="435" t="s">
        <v>1027</v>
      </c>
      <c r="F740" s="434" t="s">
        <v>1382</v>
      </c>
      <c r="G740" s="292" t="s">
        <v>1389</v>
      </c>
      <c r="H740" s="292" t="s">
        <v>1326</v>
      </c>
      <c r="I740" s="292" t="s">
        <v>1389</v>
      </c>
      <c r="J740" s="292" t="s">
        <v>1389</v>
      </c>
      <c r="K740" s="434" t="s">
        <v>3213</v>
      </c>
      <c r="L740" s="434" t="s">
        <v>1389</v>
      </c>
      <c r="M740" s="437">
        <v>0</v>
      </c>
      <c r="N740" s="438">
        <v>0</v>
      </c>
      <c r="O740" s="448">
        <v>54</v>
      </c>
      <c r="P740" s="440">
        <v>100</v>
      </c>
      <c r="Q740" s="450">
        <v>71</v>
      </c>
      <c r="R740" s="448">
        <v>61</v>
      </c>
      <c r="S740" s="449">
        <v>85</v>
      </c>
      <c r="T740" s="450">
        <v>115</v>
      </c>
      <c r="U740" s="442">
        <f t="shared" si="0"/>
        <v>486</v>
      </c>
      <c r="V740" s="443">
        <f t="shared" si="1"/>
        <v>81</v>
      </c>
      <c r="W740" s="292" t="s">
        <v>3957</v>
      </c>
      <c r="X740" s="452"/>
    </row>
    <row r="741" spans="1:24" ht="12.75" x14ac:dyDescent="0.2">
      <c r="A741" s="455">
        <v>718</v>
      </c>
      <c r="B741" s="445" t="s">
        <v>3958</v>
      </c>
      <c r="C741" s="453"/>
      <c r="D741" s="435" t="s">
        <v>1019</v>
      </c>
      <c r="E741" s="435" t="s">
        <v>1027</v>
      </c>
      <c r="F741" s="434" t="s">
        <v>1382</v>
      </c>
      <c r="G741" s="292" t="s">
        <v>1389</v>
      </c>
      <c r="H741" s="292" t="s">
        <v>1326</v>
      </c>
      <c r="I741" s="292" t="s">
        <v>1389</v>
      </c>
      <c r="J741" s="292" t="s">
        <v>1389</v>
      </c>
      <c r="K741" s="434" t="s">
        <v>3213</v>
      </c>
      <c r="L741" s="434" t="s">
        <v>1389</v>
      </c>
      <c r="M741" s="437">
        <v>0</v>
      </c>
      <c r="N741" s="438">
        <v>0</v>
      </c>
      <c r="O741" s="456">
        <v>108</v>
      </c>
      <c r="P741" s="457">
        <v>100</v>
      </c>
      <c r="Q741" s="458">
        <v>121</v>
      </c>
      <c r="R741" s="456">
        <v>81</v>
      </c>
      <c r="S741" s="457">
        <v>95</v>
      </c>
      <c r="T741" s="458">
        <v>95</v>
      </c>
      <c r="U741" s="442">
        <f t="shared" si="0"/>
        <v>600</v>
      </c>
      <c r="V741" s="443">
        <f t="shared" si="1"/>
        <v>100</v>
      </c>
      <c r="W741" s="292" t="s">
        <v>3957</v>
      </c>
      <c r="X741" s="388"/>
    </row>
    <row r="742" spans="1:24" ht="12.75" x14ac:dyDescent="0.2">
      <c r="A742" s="455">
        <v>718</v>
      </c>
      <c r="B742" s="445" t="s">
        <v>3959</v>
      </c>
      <c r="C742" s="453"/>
      <c r="D742" s="435" t="s">
        <v>1019</v>
      </c>
      <c r="E742" s="435" t="s">
        <v>1027</v>
      </c>
      <c r="F742" s="434" t="s">
        <v>1382</v>
      </c>
      <c r="G742" s="292" t="s">
        <v>1389</v>
      </c>
      <c r="H742" s="292" t="s">
        <v>1326</v>
      </c>
      <c r="I742" s="292" t="s">
        <v>1389</v>
      </c>
      <c r="J742" s="292" t="s">
        <v>1389</v>
      </c>
      <c r="K742" s="434" t="s">
        <v>3213</v>
      </c>
      <c r="L742" s="434" t="s">
        <v>1389</v>
      </c>
      <c r="M742" s="437">
        <v>0</v>
      </c>
      <c r="N742" s="438">
        <v>0</v>
      </c>
      <c r="O742" s="456">
        <v>216</v>
      </c>
      <c r="P742" s="457">
        <v>100</v>
      </c>
      <c r="Q742" s="458">
        <v>121</v>
      </c>
      <c r="R742" s="456">
        <v>91</v>
      </c>
      <c r="S742" s="457">
        <v>95</v>
      </c>
      <c r="T742" s="458">
        <v>85</v>
      </c>
      <c r="U742" s="442">
        <f t="shared" si="0"/>
        <v>708</v>
      </c>
      <c r="V742" s="443">
        <f t="shared" si="1"/>
        <v>118</v>
      </c>
      <c r="W742" s="292" t="s">
        <v>3957</v>
      </c>
      <c r="X742" s="388"/>
    </row>
    <row r="743" spans="1:24" ht="12.75" x14ac:dyDescent="0.2">
      <c r="A743" s="459">
        <v>719</v>
      </c>
      <c r="B743" s="434" t="s">
        <v>769</v>
      </c>
      <c r="C743" s="453" t="s">
        <v>3960</v>
      </c>
      <c r="D743" s="435" t="s">
        <v>1031</v>
      </c>
      <c r="E743" s="435" t="s">
        <v>1021</v>
      </c>
      <c r="F743" s="434" t="s">
        <v>880</v>
      </c>
      <c r="G743" s="292" t="s">
        <v>1389</v>
      </c>
      <c r="H743" s="292" t="s">
        <v>1389</v>
      </c>
      <c r="I743" s="292" t="s">
        <v>1389</v>
      </c>
      <c r="J743" s="292" t="s">
        <v>1389</v>
      </c>
      <c r="K743" s="292" t="s">
        <v>3213</v>
      </c>
      <c r="L743" s="434" t="s">
        <v>1389</v>
      </c>
      <c r="M743" s="460">
        <v>0</v>
      </c>
      <c r="N743" s="292">
        <v>0</v>
      </c>
      <c r="O743" s="456">
        <v>50</v>
      </c>
      <c r="P743" s="457">
        <v>100</v>
      </c>
      <c r="Q743" s="458">
        <v>150</v>
      </c>
      <c r="R743" s="456">
        <v>100</v>
      </c>
      <c r="S743" s="457">
        <v>150</v>
      </c>
      <c r="T743" s="458">
        <v>50</v>
      </c>
      <c r="U743" s="442">
        <f t="shared" si="0"/>
        <v>600</v>
      </c>
      <c r="V743" s="443">
        <f t="shared" si="1"/>
        <v>100</v>
      </c>
      <c r="W743" s="388"/>
      <c r="X743" s="388"/>
    </row>
    <row r="744" spans="1:24" ht="12.75" x14ac:dyDescent="0.2">
      <c r="A744" s="444">
        <v>720</v>
      </c>
      <c r="B744" s="445" t="s">
        <v>770</v>
      </c>
      <c r="C744" s="453" t="s">
        <v>3961</v>
      </c>
      <c r="D744" s="446" t="s">
        <v>933</v>
      </c>
      <c r="E744" s="446" t="s">
        <v>1025</v>
      </c>
      <c r="F744" s="292" t="s">
        <v>1204</v>
      </c>
      <c r="G744" s="292" t="s">
        <v>1389</v>
      </c>
      <c r="H744" s="292" t="s">
        <v>1389</v>
      </c>
      <c r="I744" s="292" t="s">
        <v>1389</v>
      </c>
      <c r="J744" s="292" t="s">
        <v>1389</v>
      </c>
      <c r="K744" s="292" t="s">
        <v>3213</v>
      </c>
      <c r="L744" s="434" t="s">
        <v>1389</v>
      </c>
      <c r="M744" s="460">
        <v>0</v>
      </c>
      <c r="N744" s="292">
        <v>0</v>
      </c>
      <c r="O744" s="448">
        <v>80</v>
      </c>
      <c r="P744" s="449">
        <v>110</v>
      </c>
      <c r="Q744" s="450">
        <v>60</v>
      </c>
      <c r="R744" s="448">
        <v>150</v>
      </c>
      <c r="S744" s="449">
        <v>130</v>
      </c>
      <c r="T744" s="450">
        <v>70</v>
      </c>
      <c r="U744" s="442">
        <f t="shared" si="0"/>
        <v>600</v>
      </c>
      <c r="V744" s="443">
        <f t="shared" si="1"/>
        <v>100</v>
      </c>
      <c r="W744" s="388"/>
      <c r="X744" s="388"/>
    </row>
    <row r="745" spans="1:24" ht="12.75" x14ac:dyDescent="0.2">
      <c r="A745" s="444">
        <v>721</v>
      </c>
      <c r="B745" s="445" t="s">
        <v>771</v>
      </c>
      <c r="C745" s="453" t="s">
        <v>3962</v>
      </c>
      <c r="D745" s="446" t="s">
        <v>1023</v>
      </c>
      <c r="E745" s="446" t="s">
        <v>1033</v>
      </c>
      <c r="F745" s="292" t="s">
        <v>1175</v>
      </c>
      <c r="G745" s="292" t="s">
        <v>1389</v>
      </c>
      <c r="H745" s="292" t="s">
        <v>1389</v>
      </c>
      <c r="I745" s="292" t="s">
        <v>1389</v>
      </c>
      <c r="J745" s="292" t="s">
        <v>1389</v>
      </c>
      <c r="K745" s="292" t="s">
        <v>3213</v>
      </c>
      <c r="L745" s="434" t="s">
        <v>1389</v>
      </c>
      <c r="M745" s="460">
        <v>0</v>
      </c>
      <c r="N745" s="292">
        <v>0</v>
      </c>
      <c r="O745" s="448">
        <v>80</v>
      </c>
      <c r="P745" s="449">
        <v>110</v>
      </c>
      <c r="Q745" s="450">
        <v>120</v>
      </c>
      <c r="R745" s="448">
        <v>130</v>
      </c>
      <c r="S745" s="449">
        <v>90</v>
      </c>
      <c r="T745" s="450">
        <v>70</v>
      </c>
      <c r="U745" s="442">
        <f t="shared" si="0"/>
        <v>600</v>
      </c>
      <c r="V745" s="443">
        <f t="shared" si="1"/>
        <v>100</v>
      </c>
      <c r="W745" s="388"/>
      <c r="X745" s="388"/>
    </row>
    <row r="746" spans="1:24" ht="12.75" x14ac:dyDescent="0.2">
      <c r="A746" s="444">
        <v>722</v>
      </c>
      <c r="B746" s="445" t="s">
        <v>772</v>
      </c>
      <c r="C746" s="453" t="s">
        <v>3963</v>
      </c>
      <c r="D746" s="446" t="s">
        <v>1026</v>
      </c>
      <c r="E746" s="446" t="s">
        <v>1024</v>
      </c>
      <c r="F746" s="292" t="s">
        <v>1224</v>
      </c>
      <c r="G746" s="292" t="s">
        <v>1320</v>
      </c>
      <c r="H746" s="292" t="s">
        <v>1389</v>
      </c>
      <c r="I746" s="447">
        <v>0.875</v>
      </c>
      <c r="J746" s="436">
        <v>0.125</v>
      </c>
      <c r="K746" s="292" t="s">
        <v>1024</v>
      </c>
      <c r="L746" s="292" t="s">
        <v>1389</v>
      </c>
      <c r="M746" s="460"/>
      <c r="N746" s="292">
        <v>3840</v>
      </c>
      <c r="O746" s="448">
        <v>68</v>
      </c>
      <c r="P746" s="449">
        <v>55</v>
      </c>
      <c r="Q746" s="450">
        <v>55</v>
      </c>
      <c r="R746" s="448">
        <v>50</v>
      </c>
      <c r="S746" s="449">
        <v>50</v>
      </c>
      <c r="T746" s="450">
        <v>42</v>
      </c>
      <c r="U746" s="442">
        <f t="shared" si="0"/>
        <v>320</v>
      </c>
      <c r="V746" s="443">
        <f t="shared" si="1"/>
        <v>53.333333333333336</v>
      </c>
      <c r="W746" s="388"/>
      <c r="X746" s="388"/>
    </row>
    <row r="747" spans="1:24" ht="12.75" x14ac:dyDescent="0.2">
      <c r="A747" s="444">
        <v>723</v>
      </c>
      <c r="B747" s="445" t="s">
        <v>773</v>
      </c>
      <c r="C747" s="453" t="s">
        <v>3964</v>
      </c>
      <c r="D747" s="446" t="s">
        <v>1026</v>
      </c>
      <c r="E747" s="446" t="s">
        <v>1024</v>
      </c>
      <c r="F747" s="292" t="s">
        <v>1224</v>
      </c>
      <c r="G747" s="292" t="s">
        <v>1320</v>
      </c>
      <c r="H747" s="292" t="s">
        <v>1389</v>
      </c>
      <c r="I747" s="447">
        <v>0.875</v>
      </c>
      <c r="J747" s="447">
        <v>0.125</v>
      </c>
      <c r="K747" s="292" t="s">
        <v>1024</v>
      </c>
      <c r="L747" s="292" t="s">
        <v>1389</v>
      </c>
      <c r="M747" s="460"/>
      <c r="N747" s="292">
        <v>3840</v>
      </c>
      <c r="O747" s="448">
        <v>78</v>
      </c>
      <c r="P747" s="449">
        <v>75</v>
      </c>
      <c r="Q747" s="450">
        <v>75</v>
      </c>
      <c r="R747" s="448">
        <v>70</v>
      </c>
      <c r="S747" s="449">
        <v>70</v>
      </c>
      <c r="T747" s="450">
        <v>52</v>
      </c>
      <c r="U747" s="442">
        <f t="shared" si="0"/>
        <v>420</v>
      </c>
      <c r="V747" s="443">
        <f t="shared" si="1"/>
        <v>70</v>
      </c>
      <c r="W747" s="388"/>
      <c r="X747" s="388"/>
    </row>
    <row r="748" spans="1:24" ht="12.75" x14ac:dyDescent="0.2">
      <c r="A748" s="444">
        <v>724</v>
      </c>
      <c r="B748" s="445" t="s">
        <v>774</v>
      </c>
      <c r="C748" s="453" t="s">
        <v>3965</v>
      </c>
      <c r="D748" s="446" t="s">
        <v>1026</v>
      </c>
      <c r="E748" s="446" t="s">
        <v>1025</v>
      </c>
      <c r="F748" s="292" t="s">
        <v>1224</v>
      </c>
      <c r="G748" s="292" t="s">
        <v>1320</v>
      </c>
      <c r="H748" s="292" t="s">
        <v>1389</v>
      </c>
      <c r="I748" s="447">
        <v>0.875</v>
      </c>
      <c r="J748" s="447">
        <v>0.125</v>
      </c>
      <c r="K748" s="292" t="s">
        <v>1024</v>
      </c>
      <c r="L748" s="292" t="s">
        <v>1389</v>
      </c>
      <c r="M748" s="460"/>
      <c r="N748" s="292">
        <v>3840</v>
      </c>
      <c r="O748" s="448">
        <v>78</v>
      </c>
      <c r="P748" s="449">
        <v>107</v>
      </c>
      <c r="Q748" s="450">
        <v>75</v>
      </c>
      <c r="R748" s="448">
        <v>100</v>
      </c>
      <c r="S748" s="449">
        <v>100</v>
      </c>
      <c r="T748" s="450">
        <v>70</v>
      </c>
      <c r="U748" s="442">
        <f t="shared" si="0"/>
        <v>530</v>
      </c>
      <c r="V748" s="443">
        <f t="shared" si="1"/>
        <v>88.333333333333329</v>
      </c>
      <c r="W748" s="388"/>
      <c r="X748" s="388"/>
    </row>
    <row r="749" spans="1:24" ht="12.75" x14ac:dyDescent="0.2">
      <c r="A749" s="444">
        <v>725</v>
      </c>
      <c r="B749" s="445" t="s">
        <v>775</v>
      </c>
      <c r="C749" s="453" t="s">
        <v>3966</v>
      </c>
      <c r="D749" s="446" t="s">
        <v>1023</v>
      </c>
      <c r="E749" s="292" t="s">
        <v>1389</v>
      </c>
      <c r="F749" s="292" t="s">
        <v>867</v>
      </c>
      <c r="G749" s="292" t="s">
        <v>1271</v>
      </c>
      <c r="H749" s="292" t="s">
        <v>1389</v>
      </c>
      <c r="I749" s="447">
        <v>0.875</v>
      </c>
      <c r="J749" s="447">
        <v>0.125</v>
      </c>
      <c r="K749" s="292" t="s">
        <v>3195</v>
      </c>
      <c r="L749" s="292" t="s">
        <v>1389</v>
      </c>
      <c r="M749" s="460"/>
      <c r="N749" s="292">
        <v>3840</v>
      </c>
      <c r="O749" s="448">
        <v>45</v>
      </c>
      <c r="P749" s="449">
        <v>65</v>
      </c>
      <c r="Q749" s="450">
        <v>40</v>
      </c>
      <c r="R749" s="448">
        <v>60</v>
      </c>
      <c r="S749" s="449">
        <v>40</v>
      </c>
      <c r="T749" s="450">
        <v>70</v>
      </c>
      <c r="U749" s="442">
        <f t="shared" si="0"/>
        <v>320</v>
      </c>
      <c r="V749" s="443">
        <f t="shared" si="1"/>
        <v>53.333333333333336</v>
      </c>
      <c r="W749" s="388"/>
      <c r="X749" s="388"/>
    </row>
    <row r="750" spans="1:24" ht="12.75" x14ac:dyDescent="0.2">
      <c r="A750" s="444">
        <v>726</v>
      </c>
      <c r="B750" s="445" t="s">
        <v>776</v>
      </c>
      <c r="C750" s="453" t="s">
        <v>3967</v>
      </c>
      <c r="D750" s="446" t="s">
        <v>1023</v>
      </c>
      <c r="E750" s="292" t="s">
        <v>1389</v>
      </c>
      <c r="F750" s="292" t="s">
        <v>867</v>
      </c>
      <c r="G750" s="292" t="s">
        <v>1271</v>
      </c>
      <c r="H750" s="292" t="s">
        <v>1389</v>
      </c>
      <c r="I750" s="447">
        <v>0.875</v>
      </c>
      <c r="J750" s="447">
        <v>0.125</v>
      </c>
      <c r="K750" s="292" t="s">
        <v>3195</v>
      </c>
      <c r="L750" s="292" t="s">
        <v>1389</v>
      </c>
      <c r="M750" s="460"/>
      <c r="N750" s="292">
        <v>3840</v>
      </c>
      <c r="O750" s="448">
        <v>65</v>
      </c>
      <c r="P750" s="449">
        <v>85</v>
      </c>
      <c r="Q750" s="450">
        <v>50</v>
      </c>
      <c r="R750" s="448">
        <v>80</v>
      </c>
      <c r="S750" s="449">
        <v>50</v>
      </c>
      <c r="T750" s="450">
        <v>90</v>
      </c>
      <c r="U750" s="442">
        <f t="shared" si="0"/>
        <v>420</v>
      </c>
      <c r="V750" s="443">
        <f t="shared" si="1"/>
        <v>70</v>
      </c>
      <c r="W750" s="388"/>
      <c r="X750" s="388"/>
    </row>
    <row r="751" spans="1:24" ht="12.75" x14ac:dyDescent="0.2">
      <c r="A751" s="444">
        <v>727</v>
      </c>
      <c r="B751" s="445" t="s">
        <v>777</v>
      </c>
      <c r="C751" s="453" t="s">
        <v>3968</v>
      </c>
      <c r="D751" s="446" t="s">
        <v>1023</v>
      </c>
      <c r="E751" s="446" t="s">
        <v>1018</v>
      </c>
      <c r="F751" s="292" t="s">
        <v>867</v>
      </c>
      <c r="G751" s="292" t="s">
        <v>1271</v>
      </c>
      <c r="H751" s="292" t="s">
        <v>1389</v>
      </c>
      <c r="I751" s="447">
        <v>0.875</v>
      </c>
      <c r="J751" s="447">
        <v>0.125</v>
      </c>
      <c r="K751" s="292" t="s">
        <v>3195</v>
      </c>
      <c r="L751" s="292" t="s">
        <v>1389</v>
      </c>
      <c r="M751" s="460"/>
      <c r="N751" s="292">
        <v>3840</v>
      </c>
      <c r="O751" s="448">
        <v>95</v>
      </c>
      <c r="P751" s="449">
        <v>115</v>
      </c>
      <c r="Q751" s="450">
        <v>90</v>
      </c>
      <c r="R751" s="448">
        <v>80</v>
      </c>
      <c r="S751" s="449">
        <v>90</v>
      </c>
      <c r="T751" s="450">
        <v>60</v>
      </c>
      <c r="U751" s="442">
        <f t="shared" si="0"/>
        <v>530</v>
      </c>
      <c r="V751" s="443">
        <f t="shared" si="1"/>
        <v>88.333333333333329</v>
      </c>
      <c r="W751" s="388"/>
      <c r="X751" s="388"/>
    </row>
    <row r="752" spans="1:24" ht="12.75" x14ac:dyDescent="0.2">
      <c r="A752" s="444">
        <v>728</v>
      </c>
      <c r="B752" s="445" t="s">
        <v>778</v>
      </c>
      <c r="C752" s="453" t="s">
        <v>3969</v>
      </c>
      <c r="D752" s="446" t="s">
        <v>1033</v>
      </c>
      <c r="E752" s="292" t="s">
        <v>1389</v>
      </c>
      <c r="F752" s="292" t="s">
        <v>893</v>
      </c>
      <c r="G752" s="292" t="s">
        <v>1318</v>
      </c>
      <c r="H752" s="292" t="s">
        <v>1389</v>
      </c>
      <c r="I752" s="447">
        <v>0.875</v>
      </c>
      <c r="J752" s="447">
        <v>0.125</v>
      </c>
      <c r="K752" s="292" t="s">
        <v>3181</v>
      </c>
      <c r="L752" s="445" t="s">
        <v>3195</v>
      </c>
      <c r="M752" s="460"/>
      <c r="N752" s="292">
        <v>3840</v>
      </c>
      <c r="O752" s="448">
        <v>50</v>
      </c>
      <c r="P752" s="449">
        <v>54</v>
      </c>
      <c r="Q752" s="450">
        <v>54</v>
      </c>
      <c r="R752" s="448">
        <v>66</v>
      </c>
      <c r="S752" s="449">
        <v>56</v>
      </c>
      <c r="T752" s="450">
        <v>40</v>
      </c>
      <c r="U752" s="442">
        <f t="shared" si="0"/>
        <v>320</v>
      </c>
      <c r="V752" s="443">
        <f t="shared" si="1"/>
        <v>53.333333333333336</v>
      </c>
      <c r="W752" s="388"/>
      <c r="X752" s="388"/>
    </row>
    <row r="753" spans="1:24" ht="12.75" x14ac:dyDescent="0.2">
      <c r="A753" s="444">
        <v>729</v>
      </c>
      <c r="B753" s="445" t="s">
        <v>779</v>
      </c>
      <c r="C753" s="453" t="s">
        <v>3970</v>
      </c>
      <c r="D753" s="446" t="s">
        <v>1033</v>
      </c>
      <c r="E753" s="292" t="s">
        <v>1389</v>
      </c>
      <c r="F753" s="292" t="s">
        <v>893</v>
      </c>
      <c r="G753" s="292" t="s">
        <v>1318</v>
      </c>
      <c r="H753" s="292" t="s">
        <v>1389</v>
      </c>
      <c r="I753" s="447">
        <v>0.875</v>
      </c>
      <c r="J753" s="447">
        <v>0.125</v>
      </c>
      <c r="K753" s="292" t="s">
        <v>3181</v>
      </c>
      <c r="L753" s="445" t="s">
        <v>3195</v>
      </c>
      <c r="M753" s="460"/>
      <c r="N753" s="292">
        <v>3840</v>
      </c>
      <c r="O753" s="448">
        <v>60</v>
      </c>
      <c r="P753" s="449">
        <v>69</v>
      </c>
      <c r="Q753" s="450">
        <v>69</v>
      </c>
      <c r="R753" s="448">
        <v>91</v>
      </c>
      <c r="S753" s="449">
        <v>81</v>
      </c>
      <c r="T753" s="450">
        <v>50</v>
      </c>
      <c r="U753" s="442">
        <f t="shared" si="0"/>
        <v>420</v>
      </c>
      <c r="V753" s="443">
        <f t="shared" si="1"/>
        <v>70</v>
      </c>
      <c r="W753" s="388"/>
      <c r="X753" s="388"/>
    </row>
    <row r="754" spans="1:24" ht="12.75" x14ac:dyDescent="0.2">
      <c r="A754" s="444">
        <v>730</v>
      </c>
      <c r="B754" s="445" t="s">
        <v>780</v>
      </c>
      <c r="C754" s="453" t="s">
        <v>3971</v>
      </c>
      <c r="D754" s="446" t="s">
        <v>1033</v>
      </c>
      <c r="E754" s="446" t="s">
        <v>1021</v>
      </c>
      <c r="F754" s="292" t="s">
        <v>893</v>
      </c>
      <c r="G754" s="292" t="s">
        <v>1318</v>
      </c>
      <c r="H754" s="292" t="s">
        <v>1389</v>
      </c>
      <c r="I754" s="447">
        <v>0.875</v>
      </c>
      <c r="J754" s="447">
        <v>0.125</v>
      </c>
      <c r="K754" s="292" t="s">
        <v>3181</v>
      </c>
      <c r="L754" s="445" t="s">
        <v>3195</v>
      </c>
      <c r="M754" s="460"/>
      <c r="N754" s="292">
        <v>3840</v>
      </c>
      <c r="O754" s="448">
        <v>80</v>
      </c>
      <c r="P754" s="449">
        <v>74</v>
      </c>
      <c r="Q754" s="450">
        <v>74</v>
      </c>
      <c r="R754" s="448">
        <v>126</v>
      </c>
      <c r="S754" s="449">
        <v>116</v>
      </c>
      <c r="T754" s="450">
        <v>60</v>
      </c>
      <c r="U754" s="442">
        <f t="shared" si="0"/>
        <v>530</v>
      </c>
      <c r="V754" s="443">
        <f t="shared" si="1"/>
        <v>88.333333333333329</v>
      </c>
      <c r="W754" s="388"/>
      <c r="X754" s="388"/>
    </row>
    <row r="755" spans="1:24" ht="12.75" x14ac:dyDescent="0.2">
      <c r="A755" s="444">
        <v>731</v>
      </c>
      <c r="B755" s="445" t="s">
        <v>781</v>
      </c>
      <c r="C755" s="453" t="s">
        <v>3972</v>
      </c>
      <c r="D755" s="446" t="s">
        <v>1029</v>
      </c>
      <c r="E755" s="446" t="s">
        <v>1024</v>
      </c>
      <c r="F755" s="292" t="s">
        <v>1242</v>
      </c>
      <c r="G755" s="292" t="s">
        <v>1235</v>
      </c>
      <c r="H755" s="292" t="s">
        <v>1508</v>
      </c>
      <c r="I755" s="447">
        <v>0.5</v>
      </c>
      <c r="J755" s="447">
        <v>0.5</v>
      </c>
      <c r="K755" s="292" t="s">
        <v>1024</v>
      </c>
      <c r="L755" s="292" t="s">
        <v>1389</v>
      </c>
      <c r="M755" s="460"/>
      <c r="N755" s="292">
        <v>3840</v>
      </c>
      <c r="O755" s="448">
        <v>35</v>
      </c>
      <c r="P755" s="449">
        <v>75</v>
      </c>
      <c r="Q755" s="450">
        <v>30</v>
      </c>
      <c r="R755" s="448">
        <v>30</v>
      </c>
      <c r="S755" s="449">
        <v>30</v>
      </c>
      <c r="T755" s="450">
        <v>65</v>
      </c>
      <c r="U755" s="442">
        <f t="shared" si="0"/>
        <v>265</v>
      </c>
      <c r="V755" s="443">
        <f t="shared" si="1"/>
        <v>44.166666666666664</v>
      </c>
      <c r="W755" s="388"/>
      <c r="X755" s="388"/>
    </row>
    <row r="756" spans="1:24" ht="12.75" x14ac:dyDescent="0.2">
      <c r="A756" s="444">
        <v>732</v>
      </c>
      <c r="B756" s="445" t="s">
        <v>782</v>
      </c>
      <c r="C756" s="453" t="s">
        <v>3973</v>
      </c>
      <c r="D756" s="446" t="s">
        <v>1029</v>
      </c>
      <c r="E756" s="446" t="s">
        <v>1024</v>
      </c>
      <c r="F756" s="292" t="s">
        <v>1242</v>
      </c>
      <c r="G756" s="292" t="s">
        <v>1235</v>
      </c>
      <c r="H756" s="292" t="s">
        <v>1508</v>
      </c>
      <c r="I756" s="447">
        <v>0.5</v>
      </c>
      <c r="J756" s="447">
        <v>0.5</v>
      </c>
      <c r="K756" s="292" t="s">
        <v>1024</v>
      </c>
      <c r="L756" s="292" t="s">
        <v>1389</v>
      </c>
      <c r="M756" s="460"/>
      <c r="N756" s="292">
        <v>3840</v>
      </c>
      <c r="O756" s="448">
        <v>55</v>
      </c>
      <c r="P756" s="449">
        <v>85</v>
      </c>
      <c r="Q756" s="450">
        <v>50</v>
      </c>
      <c r="R756" s="448">
        <v>40</v>
      </c>
      <c r="S756" s="449">
        <v>50</v>
      </c>
      <c r="T756" s="450">
        <v>75</v>
      </c>
      <c r="U756" s="442">
        <f t="shared" si="0"/>
        <v>355</v>
      </c>
      <c r="V756" s="443">
        <f t="shared" si="1"/>
        <v>59.166666666666664</v>
      </c>
      <c r="W756" s="388"/>
      <c r="X756" s="388"/>
    </row>
    <row r="757" spans="1:24" ht="12.75" x14ac:dyDescent="0.2">
      <c r="A757" s="444">
        <v>733</v>
      </c>
      <c r="B757" s="445" t="s">
        <v>783</v>
      </c>
      <c r="C757" s="453" t="s">
        <v>3974</v>
      </c>
      <c r="D757" s="446" t="s">
        <v>1029</v>
      </c>
      <c r="E757" s="446" t="s">
        <v>1024</v>
      </c>
      <c r="F757" s="292" t="s">
        <v>1242</v>
      </c>
      <c r="G757" s="292" t="s">
        <v>1235</v>
      </c>
      <c r="H757" s="292" t="s">
        <v>1508</v>
      </c>
      <c r="I757" s="447">
        <v>0.5</v>
      </c>
      <c r="J757" s="447">
        <v>0.5</v>
      </c>
      <c r="K757" s="292" t="s">
        <v>1024</v>
      </c>
      <c r="L757" s="292" t="s">
        <v>1389</v>
      </c>
      <c r="M757" s="460"/>
      <c r="N757" s="292">
        <v>3840</v>
      </c>
      <c r="O757" s="448">
        <v>80</v>
      </c>
      <c r="P757" s="449">
        <v>120</v>
      </c>
      <c r="Q757" s="450">
        <v>75</v>
      </c>
      <c r="R757" s="448">
        <v>75</v>
      </c>
      <c r="S757" s="449">
        <v>75</v>
      </c>
      <c r="T757" s="450">
        <v>60</v>
      </c>
      <c r="U757" s="442">
        <f t="shared" si="0"/>
        <v>485</v>
      </c>
      <c r="V757" s="443">
        <f t="shared" si="1"/>
        <v>80.833333333333329</v>
      </c>
      <c r="W757" s="388"/>
      <c r="X757" s="388"/>
    </row>
    <row r="758" spans="1:24" ht="12.75" x14ac:dyDescent="0.2">
      <c r="A758" s="444">
        <v>734</v>
      </c>
      <c r="B758" s="445" t="s">
        <v>3975</v>
      </c>
      <c r="C758" s="453" t="s">
        <v>3976</v>
      </c>
      <c r="D758" s="446" t="s">
        <v>1029</v>
      </c>
      <c r="E758" s="292" t="s">
        <v>1389</v>
      </c>
      <c r="F758" s="292" t="s">
        <v>1349</v>
      </c>
      <c r="G758" s="292" t="s">
        <v>1569</v>
      </c>
      <c r="H758" s="292" t="s">
        <v>1177</v>
      </c>
      <c r="I758" s="447">
        <v>0.5</v>
      </c>
      <c r="J758" s="447">
        <v>0.5</v>
      </c>
      <c r="K758" s="292" t="s">
        <v>3195</v>
      </c>
      <c r="L758" s="434"/>
      <c r="M758" s="460"/>
      <c r="N758" s="292">
        <v>3840</v>
      </c>
      <c r="O758" s="448">
        <v>48</v>
      </c>
      <c r="P758" s="449">
        <v>70</v>
      </c>
      <c r="Q758" s="450">
        <v>30</v>
      </c>
      <c r="R758" s="448">
        <v>30</v>
      </c>
      <c r="S758" s="449">
        <v>30</v>
      </c>
      <c r="T758" s="450">
        <v>45</v>
      </c>
      <c r="U758" s="442">
        <f t="shared" si="0"/>
        <v>253</v>
      </c>
      <c r="V758" s="443">
        <f t="shared" si="1"/>
        <v>42.166666666666664</v>
      </c>
      <c r="W758" s="388"/>
      <c r="X758" s="388"/>
    </row>
    <row r="759" spans="1:24" ht="12.75" x14ac:dyDescent="0.2">
      <c r="A759" s="444">
        <v>735</v>
      </c>
      <c r="B759" s="445" t="s">
        <v>3977</v>
      </c>
      <c r="C759" s="453" t="s">
        <v>3978</v>
      </c>
      <c r="D759" s="446" t="s">
        <v>1029</v>
      </c>
      <c r="E759" s="292" t="s">
        <v>1389</v>
      </c>
      <c r="F759" s="292" t="s">
        <v>1349</v>
      </c>
      <c r="G759" s="292" t="s">
        <v>1569</v>
      </c>
      <c r="H759" s="292" t="s">
        <v>1177</v>
      </c>
      <c r="I759" s="447">
        <v>0.5</v>
      </c>
      <c r="J759" s="447">
        <v>0.5</v>
      </c>
      <c r="K759" s="292" t="s">
        <v>3195</v>
      </c>
      <c r="L759" s="434"/>
      <c r="M759" s="460"/>
      <c r="N759" s="292">
        <v>3840</v>
      </c>
      <c r="O759" s="448">
        <v>88</v>
      </c>
      <c r="P759" s="449">
        <v>110</v>
      </c>
      <c r="Q759" s="450">
        <v>60</v>
      </c>
      <c r="R759" s="448">
        <v>55</v>
      </c>
      <c r="S759" s="449">
        <v>60</v>
      </c>
      <c r="T759" s="450">
        <v>45</v>
      </c>
      <c r="U759" s="442">
        <f t="shared" si="0"/>
        <v>418</v>
      </c>
      <c r="V759" s="443">
        <f t="shared" si="1"/>
        <v>69.666666666666671</v>
      </c>
      <c r="W759" s="388"/>
      <c r="X759" s="388"/>
    </row>
    <row r="760" spans="1:24" ht="12.75" x14ac:dyDescent="0.2">
      <c r="A760" s="444">
        <v>736</v>
      </c>
      <c r="B760" s="445" t="s">
        <v>3979</v>
      </c>
      <c r="C760" s="453" t="s">
        <v>3980</v>
      </c>
      <c r="D760" s="446" t="s">
        <v>1017</v>
      </c>
      <c r="E760" s="292" t="s">
        <v>1389</v>
      </c>
      <c r="F760" s="292" t="s">
        <v>1193</v>
      </c>
      <c r="G760" s="292" t="s">
        <v>1389</v>
      </c>
      <c r="H760" s="292" t="s">
        <v>1389</v>
      </c>
      <c r="I760" s="447">
        <v>0.5</v>
      </c>
      <c r="J760" s="447">
        <v>0.5</v>
      </c>
      <c r="K760" s="292" t="s">
        <v>1017</v>
      </c>
      <c r="L760" s="292" t="s">
        <v>1389</v>
      </c>
      <c r="M760" s="460"/>
      <c r="N760" s="292">
        <v>3840</v>
      </c>
      <c r="O760" s="448">
        <v>47</v>
      </c>
      <c r="P760" s="449">
        <v>62</v>
      </c>
      <c r="Q760" s="450">
        <v>45</v>
      </c>
      <c r="R760" s="448">
        <v>55</v>
      </c>
      <c r="S760" s="449">
        <v>45</v>
      </c>
      <c r="T760" s="450">
        <v>46</v>
      </c>
      <c r="U760" s="442">
        <f t="shared" si="0"/>
        <v>300</v>
      </c>
      <c r="V760" s="443">
        <f t="shared" si="1"/>
        <v>50</v>
      </c>
      <c r="W760" s="388"/>
      <c r="X760" s="388"/>
    </row>
    <row r="761" spans="1:24" ht="12.75" x14ac:dyDescent="0.2">
      <c r="A761" s="444">
        <v>737</v>
      </c>
      <c r="B761" s="445" t="s">
        <v>3981</v>
      </c>
      <c r="C761" s="453" t="s">
        <v>3982</v>
      </c>
      <c r="D761" s="446" t="s">
        <v>1017</v>
      </c>
      <c r="E761" s="446" t="s">
        <v>1020</v>
      </c>
      <c r="F761" s="292" t="s">
        <v>1285</v>
      </c>
      <c r="G761" s="292" t="s">
        <v>1389</v>
      </c>
      <c r="H761" s="292" t="s">
        <v>1389</v>
      </c>
      <c r="I761" s="447">
        <v>0.5</v>
      </c>
      <c r="J761" s="447">
        <v>0.5</v>
      </c>
      <c r="K761" s="292" t="s">
        <v>1017</v>
      </c>
      <c r="L761" s="292" t="s">
        <v>1389</v>
      </c>
      <c r="M761" s="460"/>
      <c r="N761" s="292">
        <v>3840</v>
      </c>
      <c r="O761" s="448">
        <v>57</v>
      </c>
      <c r="P761" s="449">
        <v>82</v>
      </c>
      <c r="Q761" s="450">
        <v>95</v>
      </c>
      <c r="R761" s="448">
        <v>55</v>
      </c>
      <c r="S761" s="449">
        <v>75</v>
      </c>
      <c r="T761" s="450">
        <v>36</v>
      </c>
      <c r="U761" s="442">
        <f t="shared" si="0"/>
        <v>400</v>
      </c>
      <c r="V761" s="443">
        <f t="shared" si="1"/>
        <v>66.666666666666671</v>
      </c>
      <c r="W761" s="388"/>
      <c r="X761" s="388"/>
    </row>
    <row r="762" spans="1:24" ht="12.75" x14ac:dyDescent="0.2">
      <c r="A762" s="444">
        <v>738</v>
      </c>
      <c r="B762" s="445" t="s">
        <v>3983</v>
      </c>
      <c r="C762" s="453" t="s">
        <v>3984</v>
      </c>
      <c r="D762" s="446" t="s">
        <v>1017</v>
      </c>
      <c r="E762" s="446" t="s">
        <v>1020</v>
      </c>
      <c r="F762" s="292" t="s">
        <v>851</v>
      </c>
      <c r="G762" s="292" t="s">
        <v>1389</v>
      </c>
      <c r="H762" s="292" t="s">
        <v>1389</v>
      </c>
      <c r="I762" s="447">
        <v>0.5</v>
      </c>
      <c r="J762" s="447">
        <v>0.5</v>
      </c>
      <c r="K762" s="292" t="s">
        <v>1017</v>
      </c>
      <c r="L762" s="292" t="s">
        <v>1389</v>
      </c>
      <c r="M762" s="460"/>
      <c r="N762" s="292">
        <v>3840</v>
      </c>
      <c r="O762" s="448">
        <v>77</v>
      </c>
      <c r="P762" s="449">
        <v>70</v>
      </c>
      <c r="Q762" s="450">
        <v>90</v>
      </c>
      <c r="R762" s="448">
        <v>145</v>
      </c>
      <c r="S762" s="449">
        <v>75</v>
      </c>
      <c r="T762" s="450">
        <v>43</v>
      </c>
      <c r="U762" s="442">
        <f t="shared" si="0"/>
        <v>500</v>
      </c>
      <c r="V762" s="443">
        <f t="shared" si="1"/>
        <v>83.333333333333329</v>
      </c>
      <c r="W762" s="388"/>
      <c r="X762" s="388"/>
    </row>
    <row r="763" spans="1:24" ht="12.75" x14ac:dyDescent="0.2">
      <c r="A763" s="444">
        <v>739</v>
      </c>
      <c r="B763" s="445" t="s">
        <v>3985</v>
      </c>
      <c r="C763" s="453" t="s">
        <v>3986</v>
      </c>
      <c r="D763" s="446" t="s">
        <v>1022</v>
      </c>
      <c r="E763" s="292" t="s">
        <v>1389</v>
      </c>
      <c r="F763" s="292" t="s">
        <v>1452</v>
      </c>
      <c r="G763" s="292" t="s">
        <v>1257</v>
      </c>
      <c r="H763" s="292" t="s">
        <v>1179</v>
      </c>
      <c r="I763" s="447">
        <v>0.5</v>
      </c>
      <c r="J763" s="447">
        <v>0.5</v>
      </c>
      <c r="K763" s="292" t="s">
        <v>3270</v>
      </c>
      <c r="L763" s="292" t="s">
        <v>1389</v>
      </c>
      <c r="M763" s="460"/>
      <c r="N763" s="292">
        <v>5120</v>
      </c>
      <c r="O763" s="448">
        <v>47</v>
      </c>
      <c r="P763" s="449">
        <v>82</v>
      </c>
      <c r="Q763" s="450">
        <v>57</v>
      </c>
      <c r="R763" s="448">
        <v>42</v>
      </c>
      <c r="S763" s="449">
        <v>47</v>
      </c>
      <c r="T763" s="450">
        <v>63</v>
      </c>
      <c r="U763" s="442">
        <f t="shared" si="0"/>
        <v>338</v>
      </c>
      <c r="V763" s="443">
        <f t="shared" si="1"/>
        <v>56.333333333333336</v>
      </c>
      <c r="W763" s="388"/>
      <c r="X763" s="388"/>
    </row>
    <row r="764" spans="1:24" ht="12.75" x14ac:dyDescent="0.2">
      <c r="A764" s="444">
        <v>740</v>
      </c>
      <c r="B764" s="445" t="s">
        <v>3987</v>
      </c>
      <c r="C764" s="453" t="s">
        <v>3988</v>
      </c>
      <c r="D764" s="446" t="s">
        <v>1022</v>
      </c>
      <c r="E764" s="446" t="s">
        <v>1028</v>
      </c>
      <c r="F764" s="292" t="s">
        <v>1452</v>
      </c>
      <c r="G764" s="292" t="s">
        <v>1257</v>
      </c>
      <c r="H764" s="292" t="s">
        <v>1179</v>
      </c>
      <c r="I764" s="447">
        <v>0.5</v>
      </c>
      <c r="J764" s="447">
        <v>0.5</v>
      </c>
      <c r="K764" s="292" t="s">
        <v>3989</v>
      </c>
      <c r="L764" s="292" t="s">
        <v>1389</v>
      </c>
      <c r="M764" s="460"/>
      <c r="N764" s="292">
        <v>5120</v>
      </c>
      <c r="O764" s="448">
        <v>97</v>
      </c>
      <c r="P764" s="449">
        <v>132</v>
      </c>
      <c r="Q764" s="450">
        <v>77</v>
      </c>
      <c r="R764" s="448">
        <v>62</v>
      </c>
      <c r="S764" s="449">
        <v>67</v>
      </c>
      <c r="T764" s="450">
        <v>43</v>
      </c>
      <c r="U764" s="442">
        <f t="shared" si="0"/>
        <v>478</v>
      </c>
      <c r="V764" s="443">
        <f t="shared" si="1"/>
        <v>79.666666666666671</v>
      </c>
      <c r="W764" s="388"/>
      <c r="X764" s="388"/>
    </row>
    <row r="765" spans="1:24" ht="12.75" x14ac:dyDescent="0.2">
      <c r="A765" s="444">
        <v>741.1</v>
      </c>
      <c r="B765" s="445" t="s">
        <v>3990</v>
      </c>
      <c r="C765" s="453" t="s">
        <v>3991</v>
      </c>
      <c r="D765" s="446" t="s">
        <v>1023</v>
      </c>
      <c r="E765" s="446" t="s">
        <v>1024</v>
      </c>
      <c r="F765" s="292" t="s">
        <v>1298</v>
      </c>
      <c r="G765" s="292" t="s">
        <v>1389</v>
      </c>
      <c r="H765" s="292" t="s">
        <v>1389</v>
      </c>
      <c r="I765" s="447">
        <v>0.25</v>
      </c>
      <c r="J765" s="447">
        <v>0.75</v>
      </c>
      <c r="K765" s="292" t="s">
        <v>1024</v>
      </c>
      <c r="L765" s="292" t="s">
        <v>1389</v>
      </c>
      <c r="M765" s="460"/>
      <c r="N765" s="292">
        <v>5120</v>
      </c>
      <c r="O765" s="448">
        <v>75</v>
      </c>
      <c r="P765" s="449">
        <v>70</v>
      </c>
      <c r="Q765" s="450">
        <v>70</v>
      </c>
      <c r="R765" s="448">
        <v>98</v>
      </c>
      <c r="S765" s="449">
        <v>70</v>
      </c>
      <c r="T765" s="450">
        <v>93</v>
      </c>
      <c r="U765" s="442">
        <f t="shared" si="0"/>
        <v>476</v>
      </c>
      <c r="V765" s="443">
        <f t="shared" si="1"/>
        <v>79.333333333333329</v>
      </c>
      <c r="W765" s="292"/>
      <c r="X765" s="388"/>
    </row>
    <row r="766" spans="1:24" ht="12.75" x14ac:dyDescent="0.2">
      <c r="A766" s="444">
        <v>741.2</v>
      </c>
      <c r="B766" s="445" t="s">
        <v>3992</v>
      </c>
      <c r="C766" s="453"/>
      <c r="D766" s="446" t="s">
        <v>933</v>
      </c>
      <c r="E766" s="446" t="s">
        <v>1024</v>
      </c>
      <c r="F766" s="292" t="s">
        <v>1298</v>
      </c>
      <c r="G766" s="292" t="s">
        <v>1389</v>
      </c>
      <c r="H766" s="292" t="s">
        <v>1389</v>
      </c>
      <c r="I766" s="447">
        <v>0.25</v>
      </c>
      <c r="J766" s="447">
        <v>0.75</v>
      </c>
      <c r="K766" s="292" t="s">
        <v>1024</v>
      </c>
      <c r="L766" s="292" t="s">
        <v>1389</v>
      </c>
      <c r="M766" s="460"/>
      <c r="N766" s="292">
        <v>5120</v>
      </c>
      <c r="O766" s="448">
        <v>75</v>
      </c>
      <c r="P766" s="449">
        <v>70</v>
      </c>
      <c r="Q766" s="450">
        <v>70</v>
      </c>
      <c r="R766" s="448">
        <v>98</v>
      </c>
      <c r="S766" s="449">
        <v>70</v>
      </c>
      <c r="T766" s="450">
        <v>93</v>
      </c>
      <c r="U766" s="442">
        <f t="shared" si="0"/>
        <v>476</v>
      </c>
      <c r="V766" s="443">
        <f t="shared" si="1"/>
        <v>79.333333333333329</v>
      </c>
      <c r="W766" s="292"/>
      <c r="X766" s="388"/>
    </row>
    <row r="767" spans="1:24" ht="12.75" x14ac:dyDescent="0.2">
      <c r="A767" s="444">
        <v>741.3</v>
      </c>
      <c r="B767" s="445" t="s">
        <v>3993</v>
      </c>
      <c r="C767" s="453"/>
      <c r="D767" s="446" t="s">
        <v>1020</v>
      </c>
      <c r="E767" s="446" t="s">
        <v>1024</v>
      </c>
      <c r="F767" s="292" t="s">
        <v>1298</v>
      </c>
      <c r="G767" s="292" t="s">
        <v>1389</v>
      </c>
      <c r="H767" s="292" t="s">
        <v>1389</v>
      </c>
      <c r="I767" s="447">
        <v>0.25</v>
      </c>
      <c r="J767" s="447">
        <v>0.75</v>
      </c>
      <c r="K767" s="292" t="s">
        <v>1024</v>
      </c>
      <c r="L767" s="292" t="s">
        <v>1389</v>
      </c>
      <c r="M767" s="460"/>
      <c r="N767" s="292">
        <v>5120</v>
      </c>
      <c r="O767" s="448">
        <v>75</v>
      </c>
      <c r="P767" s="449">
        <v>70</v>
      </c>
      <c r="Q767" s="450">
        <v>70</v>
      </c>
      <c r="R767" s="448">
        <v>98</v>
      </c>
      <c r="S767" s="449">
        <v>70</v>
      </c>
      <c r="T767" s="450">
        <v>93</v>
      </c>
      <c r="U767" s="442">
        <f t="shared" si="0"/>
        <v>476</v>
      </c>
      <c r="V767" s="443">
        <f t="shared" si="1"/>
        <v>79.333333333333329</v>
      </c>
      <c r="W767" s="292"/>
      <c r="X767" s="388"/>
    </row>
    <row r="768" spans="1:24" ht="12.75" x14ac:dyDescent="0.2">
      <c r="A768" s="444">
        <v>741.4</v>
      </c>
      <c r="B768" s="445" t="s">
        <v>3994</v>
      </c>
      <c r="C768" s="453"/>
      <c r="D768" s="446" t="s">
        <v>1025</v>
      </c>
      <c r="E768" s="446" t="s">
        <v>1024</v>
      </c>
      <c r="F768" s="292" t="s">
        <v>1298</v>
      </c>
      <c r="G768" s="292" t="s">
        <v>1389</v>
      </c>
      <c r="H768" s="292" t="s">
        <v>1389</v>
      </c>
      <c r="I768" s="447">
        <v>0.25</v>
      </c>
      <c r="J768" s="447">
        <v>0.75</v>
      </c>
      <c r="K768" s="292" t="s">
        <v>1024</v>
      </c>
      <c r="L768" s="292" t="s">
        <v>1389</v>
      </c>
      <c r="M768" s="460"/>
      <c r="N768" s="292">
        <v>5120</v>
      </c>
      <c r="O768" s="448">
        <v>75</v>
      </c>
      <c r="P768" s="449">
        <v>70</v>
      </c>
      <c r="Q768" s="450">
        <v>70</v>
      </c>
      <c r="R768" s="448">
        <v>98</v>
      </c>
      <c r="S768" s="449">
        <v>70</v>
      </c>
      <c r="T768" s="450">
        <v>93</v>
      </c>
      <c r="U768" s="442">
        <f t="shared" si="0"/>
        <v>476</v>
      </c>
      <c r="V768" s="443">
        <f t="shared" si="1"/>
        <v>79.333333333333329</v>
      </c>
      <c r="W768" s="292"/>
      <c r="X768" s="388"/>
    </row>
    <row r="769" spans="1:24" ht="12.75" x14ac:dyDescent="0.2">
      <c r="A769" s="444">
        <v>742</v>
      </c>
      <c r="B769" s="445" t="s">
        <v>3995</v>
      </c>
      <c r="C769" s="453" t="s">
        <v>3996</v>
      </c>
      <c r="D769" s="446" t="s">
        <v>1017</v>
      </c>
      <c r="E769" s="446" t="s">
        <v>1021</v>
      </c>
      <c r="F769" s="292" t="s">
        <v>1238</v>
      </c>
      <c r="G769" s="292" t="s">
        <v>1544</v>
      </c>
      <c r="H769" s="292" t="s">
        <v>1576</v>
      </c>
      <c r="I769" s="447">
        <v>0.5</v>
      </c>
      <c r="J769" s="447">
        <v>0.5</v>
      </c>
      <c r="K769" s="292" t="s">
        <v>1017</v>
      </c>
      <c r="L769" s="445" t="s">
        <v>1021</v>
      </c>
      <c r="M769" s="460"/>
      <c r="N769" s="292">
        <v>5120</v>
      </c>
      <c r="O769" s="448">
        <v>40</v>
      </c>
      <c r="P769" s="449">
        <v>45</v>
      </c>
      <c r="Q769" s="450">
        <v>40</v>
      </c>
      <c r="R769" s="448">
        <v>55</v>
      </c>
      <c r="S769" s="449">
        <v>40</v>
      </c>
      <c r="T769" s="450">
        <v>84</v>
      </c>
      <c r="U769" s="442">
        <f t="shared" si="0"/>
        <v>304</v>
      </c>
      <c r="V769" s="443">
        <f t="shared" si="1"/>
        <v>50.666666666666664</v>
      </c>
      <c r="W769" s="292"/>
      <c r="X769" s="388"/>
    </row>
    <row r="770" spans="1:24" ht="12.75" x14ac:dyDescent="0.2">
      <c r="A770" s="444">
        <v>743</v>
      </c>
      <c r="B770" s="445" t="s">
        <v>3997</v>
      </c>
      <c r="C770" s="453" t="s">
        <v>3998</v>
      </c>
      <c r="D770" s="446" t="s">
        <v>1017</v>
      </c>
      <c r="E770" s="446" t="s">
        <v>1021</v>
      </c>
      <c r="F770" s="292" t="s">
        <v>1238</v>
      </c>
      <c r="G770" s="292" t="s">
        <v>1544</v>
      </c>
      <c r="H770" s="292" t="s">
        <v>1576</v>
      </c>
      <c r="I770" s="447">
        <v>0.5</v>
      </c>
      <c r="J770" s="447">
        <v>0.5</v>
      </c>
      <c r="K770" s="292" t="s">
        <v>1017</v>
      </c>
      <c r="L770" s="445" t="s">
        <v>1021</v>
      </c>
      <c r="M770" s="460"/>
      <c r="N770" s="292">
        <v>5120</v>
      </c>
      <c r="O770" s="448">
        <v>60</v>
      </c>
      <c r="P770" s="449">
        <v>55</v>
      </c>
      <c r="Q770" s="450">
        <v>60</v>
      </c>
      <c r="R770" s="448">
        <v>95</v>
      </c>
      <c r="S770" s="449">
        <v>70</v>
      </c>
      <c r="T770" s="450">
        <v>124</v>
      </c>
      <c r="U770" s="442">
        <f t="shared" si="0"/>
        <v>464</v>
      </c>
      <c r="V770" s="443">
        <f t="shared" si="1"/>
        <v>77.333333333333329</v>
      </c>
      <c r="W770" s="388"/>
      <c r="X770" s="388"/>
    </row>
    <row r="771" spans="1:24" ht="12.75" x14ac:dyDescent="0.2">
      <c r="A771" s="444">
        <v>744</v>
      </c>
      <c r="B771" s="445" t="s">
        <v>3999</v>
      </c>
      <c r="C771" s="453" t="s">
        <v>4000</v>
      </c>
      <c r="D771" s="446" t="s">
        <v>1031</v>
      </c>
      <c r="E771" s="292" t="s">
        <v>1389</v>
      </c>
      <c r="F771" s="292" t="s">
        <v>1242</v>
      </c>
      <c r="G771" s="292" t="s">
        <v>988</v>
      </c>
      <c r="H771" s="292" t="s">
        <v>887</v>
      </c>
      <c r="I771" s="447">
        <v>0.5</v>
      </c>
      <c r="J771" s="447">
        <v>0.5</v>
      </c>
      <c r="K771" s="292" t="s">
        <v>3195</v>
      </c>
      <c r="L771" s="292" t="s">
        <v>1389</v>
      </c>
      <c r="M771" s="460"/>
      <c r="N771" s="292">
        <v>3840</v>
      </c>
      <c r="O771" s="448">
        <v>45</v>
      </c>
      <c r="P771" s="449">
        <v>65</v>
      </c>
      <c r="Q771" s="450">
        <v>40</v>
      </c>
      <c r="R771" s="448">
        <v>30</v>
      </c>
      <c r="S771" s="449">
        <v>40</v>
      </c>
      <c r="T771" s="450">
        <v>60</v>
      </c>
      <c r="U771" s="442">
        <f t="shared" si="0"/>
        <v>280</v>
      </c>
      <c r="V771" s="443">
        <f t="shared" si="1"/>
        <v>46.666666666666664</v>
      </c>
      <c r="W771" s="388"/>
      <c r="X771" s="388"/>
    </row>
    <row r="772" spans="1:24" ht="12.75" x14ac:dyDescent="0.2">
      <c r="A772" s="444">
        <v>745</v>
      </c>
      <c r="B772" s="445" t="s">
        <v>4001</v>
      </c>
      <c r="C772" s="453" t="s">
        <v>4002</v>
      </c>
      <c r="D772" s="446" t="s">
        <v>1031</v>
      </c>
      <c r="E772" s="292" t="s">
        <v>1389</v>
      </c>
      <c r="F772" s="292" t="s">
        <v>1242</v>
      </c>
      <c r="G772" s="292" t="s">
        <v>1113</v>
      </c>
      <c r="H772" s="292" t="s">
        <v>887</v>
      </c>
      <c r="I772" s="447">
        <v>0.5</v>
      </c>
      <c r="J772" s="447">
        <v>0.5</v>
      </c>
      <c r="K772" s="292" t="s">
        <v>3195</v>
      </c>
      <c r="L772" s="292" t="s">
        <v>1389</v>
      </c>
      <c r="M772" s="460"/>
      <c r="N772" s="292">
        <v>3840</v>
      </c>
      <c r="O772" s="448">
        <v>75</v>
      </c>
      <c r="P772" s="449">
        <v>115</v>
      </c>
      <c r="Q772" s="450">
        <v>65</v>
      </c>
      <c r="R772" s="448">
        <v>55</v>
      </c>
      <c r="S772" s="449">
        <v>65</v>
      </c>
      <c r="T772" s="450">
        <v>112</v>
      </c>
      <c r="U772" s="442">
        <f t="shared" si="0"/>
        <v>487</v>
      </c>
      <c r="V772" s="443">
        <f t="shared" si="1"/>
        <v>81.166666666666671</v>
      </c>
      <c r="W772" s="388"/>
      <c r="X772" s="388"/>
    </row>
    <row r="773" spans="1:24" ht="12.75" x14ac:dyDescent="0.2">
      <c r="A773" s="444">
        <v>745</v>
      </c>
      <c r="B773" s="445" t="s">
        <v>4003</v>
      </c>
      <c r="C773" s="453"/>
      <c r="D773" s="446" t="s">
        <v>1031</v>
      </c>
      <c r="E773" s="292" t="s">
        <v>1389</v>
      </c>
      <c r="F773" s="292" t="s">
        <v>1242</v>
      </c>
      <c r="G773" s="292" t="s">
        <v>988</v>
      </c>
      <c r="H773" s="292" t="s">
        <v>1216</v>
      </c>
      <c r="I773" s="447">
        <v>0.5</v>
      </c>
      <c r="J773" s="447">
        <v>0.5</v>
      </c>
      <c r="K773" s="292" t="s">
        <v>3195</v>
      </c>
      <c r="L773" s="292" t="s">
        <v>1389</v>
      </c>
      <c r="M773" s="460"/>
      <c r="N773" s="292">
        <v>3840</v>
      </c>
      <c r="O773" s="448">
        <v>85</v>
      </c>
      <c r="P773" s="449">
        <v>115</v>
      </c>
      <c r="Q773" s="450">
        <v>75</v>
      </c>
      <c r="R773" s="448">
        <v>55</v>
      </c>
      <c r="S773" s="449">
        <v>75</v>
      </c>
      <c r="T773" s="450">
        <v>82</v>
      </c>
      <c r="U773" s="442">
        <f t="shared" si="0"/>
        <v>487</v>
      </c>
      <c r="V773" s="443">
        <f t="shared" si="1"/>
        <v>81.166666666666671</v>
      </c>
      <c r="W773" s="388"/>
      <c r="X773" s="388"/>
    </row>
    <row r="774" spans="1:24" ht="12.75" x14ac:dyDescent="0.2">
      <c r="A774" s="444">
        <v>746</v>
      </c>
      <c r="B774" s="445" t="s">
        <v>4004</v>
      </c>
      <c r="C774" s="453" t="s">
        <v>4005</v>
      </c>
      <c r="D774" s="446" t="s">
        <v>1033</v>
      </c>
      <c r="E774" s="292" t="s">
        <v>1389</v>
      </c>
      <c r="F774" s="292" t="s">
        <v>1339</v>
      </c>
      <c r="G774" s="292" t="s">
        <v>1389</v>
      </c>
      <c r="H774" s="292" t="s">
        <v>1389</v>
      </c>
      <c r="I774" s="447">
        <v>0.5</v>
      </c>
      <c r="J774" s="447">
        <v>0.5</v>
      </c>
      <c r="K774" s="292" t="s">
        <v>3333</v>
      </c>
      <c r="L774" s="292" t="s">
        <v>1389</v>
      </c>
      <c r="M774" s="460"/>
      <c r="N774" s="292">
        <v>3840</v>
      </c>
      <c r="O774" s="448">
        <v>45</v>
      </c>
      <c r="P774" s="449">
        <v>20</v>
      </c>
      <c r="Q774" s="450">
        <v>20</v>
      </c>
      <c r="R774" s="448">
        <v>25</v>
      </c>
      <c r="S774" s="449">
        <v>25</v>
      </c>
      <c r="T774" s="450">
        <v>40</v>
      </c>
      <c r="U774" s="442">
        <f t="shared" si="0"/>
        <v>175</v>
      </c>
      <c r="V774" s="443">
        <f t="shared" si="1"/>
        <v>29.166666666666668</v>
      </c>
      <c r="W774" s="388"/>
      <c r="X774" s="388"/>
    </row>
    <row r="775" spans="1:24" ht="12.75" x14ac:dyDescent="0.2">
      <c r="A775" s="444">
        <v>746</v>
      </c>
      <c r="B775" s="445" t="s">
        <v>4006</v>
      </c>
      <c r="C775" s="453"/>
      <c r="D775" s="446" t="s">
        <v>1033</v>
      </c>
      <c r="E775" s="292" t="s">
        <v>1389</v>
      </c>
      <c r="F775" s="292" t="s">
        <v>1339</v>
      </c>
      <c r="G775" s="292" t="s">
        <v>1389</v>
      </c>
      <c r="H775" s="292" t="s">
        <v>1389</v>
      </c>
      <c r="I775" s="447">
        <v>0.5</v>
      </c>
      <c r="J775" s="447">
        <v>0.5</v>
      </c>
      <c r="K775" s="292" t="s">
        <v>3333</v>
      </c>
      <c r="L775" s="292" t="s">
        <v>1389</v>
      </c>
      <c r="M775" s="460"/>
      <c r="N775" s="292">
        <v>3840</v>
      </c>
      <c r="O775" s="448">
        <v>45</v>
      </c>
      <c r="P775" s="449">
        <v>140</v>
      </c>
      <c r="Q775" s="450">
        <v>130</v>
      </c>
      <c r="R775" s="448">
        <v>140</v>
      </c>
      <c r="S775" s="449">
        <v>135</v>
      </c>
      <c r="T775" s="450">
        <v>30</v>
      </c>
      <c r="U775" s="442">
        <f t="shared" si="0"/>
        <v>620</v>
      </c>
      <c r="V775" s="443">
        <f t="shared" si="1"/>
        <v>103.33333333333333</v>
      </c>
      <c r="W775" s="388"/>
      <c r="X775" s="388"/>
    </row>
    <row r="776" spans="1:24" ht="12.75" x14ac:dyDescent="0.2">
      <c r="A776" s="444">
        <v>747</v>
      </c>
      <c r="B776" s="445" t="s">
        <v>4007</v>
      </c>
      <c r="C776" s="453" t="s">
        <v>4008</v>
      </c>
      <c r="D776" s="446" t="s">
        <v>1030</v>
      </c>
      <c r="E776" s="446" t="s">
        <v>1033</v>
      </c>
      <c r="F776" s="292" t="s">
        <v>1322</v>
      </c>
      <c r="G776" s="292" t="s">
        <v>995</v>
      </c>
      <c r="H776" s="292" t="s">
        <v>1220</v>
      </c>
      <c r="I776" s="447">
        <v>0.5</v>
      </c>
      <c r="J776" s="447">
        <v>0.5</v>
      </c>
      <c r="K776" s="292" t="s">
        <v>3181</v>
      </c>
      <c r="L776" s="292" t="s">
        <v>1389</v>
      </c>
      <c r="M776" s="460"/>
      <c r="N776" s="292">
        <v>5120</v>
      </c>
      <c r="O776" s="448">
        <v>50</v>
      </c>
      <c r="P776" s="449">
        <v>53</v>
      </c>
      <c r="Q776" s="450">
        <v>62</v>
      </c>
      <c r="R776" s="448">
        <v>43</v>
      </c>
      <c r="S776" s="449">
        <v>52</v>
      </c>
      <c r="T776" s="450">
        <v>45</v>
      </c>
      <c r="U776" s="442">
        <f t="shared" si="0"/>
        <v>305</v>
      </c>
      <c r="V776" s="443">
        <f t="shared" si="1"/>
        <v>50.833333333333336</v>
      </c>
      <c r="W776" s="388"/>
      <c r="X776" s="388"/>
    </row>
    <row r="777" spans="1:24" ht="12.75" x14ac:dyDescent="0.2">
      <c r="A777" s="444">
        <v>748</v>
      </c>
      <c r="B777" s="445" t="s">
        <v>1936</v>
      </c>
      <c r="C777" s="453" t="s">
        <v>4009</v>
      </c>
      <c r="D777" s="446" t="s">
        <v>1030</v>
      </c>
      <c r="E777" s="446" t="s">
        <v>1033</v>
      </c>
      <c r="F777" s="292" t="s">
        <v>1322</v>
      </c>
      <c r="G777" s="292" t="s">
        <v>995</v>
      </c>
      <c r="H777" s="292" t="s">
        <v>1220</v>
      </c>
      <c r="I777" s="447">
        <v>0.5</v>
      </c>
      <c r="J777" s="447">
        <v>0.5</v>
      </c>
      <c r="K777" s="292" t="s">
        <v>3333</v>
      </c>
      <c r="L777" s="292" t="s">
        <v>1389</v>
      </c>
      <c r="M777" s="460"/>
      <c r="N777" s="292">
        <v>5120</v>
      </c>
      <c r="O777" s="448">
        <v>50</v>
      </c>
      <c r="P777" s="449">
        <v>63</v>
      </c>
      <c r="Q777" s="450">
        <v>152</v>
      </c>
      <c r="R777" s="448">
        <v>53</v>
      </c>
      <c r="S777" s="449">
        <v>142</v>
      </c>
      <c r="T777" s="450">
        <v>35</v>
      </c>
      <c r="U777" s="442">
        <f t="shared" si="0"/>
        <v>495</v>
      </c>
      <c r="V777" s="443">
        <f t="shared" si="1"/>
        <v>82.5</v>
      </c>
      <c r="W777" s="388"/>
      <c r="X777" s="388"/>
    </row>
    <row r="778" spans="1:24" ht="12.75" x14ac:dyDescent="0.2">
      <c r="A778" s="444">
        <v>749</v>
      </c>
      <c r="B778" s="445" t="s">
        <v>4010</v>
      </c>
      <c r="C778" s="453" t="s">
        <v>4011</v>
      </c>
      <c r="D778" s="446" t="s">
        <v>1027</v>
      </c>
      <c r="E778" s="292" t="s">
        <v>1389</v>
      </c>
      <c r="F778" s="292" t="s">
        <v>1247</v>
      </c>
      <c r="G778" s="292" t="s">
        <v>1351</v>
      </c>
      <c r="H778" s="292" t="s">
        <v>1246</v>
      </c>
      <c r="I778" s="447">
        <v>0.5</v>
      </c>
      <c r="J778" s="447">
        <v>0.5</v>
      </c>
      <c r="K778" s="292" t="s">
        <v>3195</v>
      </c>
      <c r="L778" s="292" t="s">
        <v>1389</v>
      </c>
      <c r="M778" s="460"/>
      <c r="N778" s="292">
        <v>5120</v>
      </c>
      <c r="O778" s="448">
        <v>70</v>
      </c>
      <c r="P778" s="449">
        <v>100</v>
      </c>
      <c r="Q778" s="450">
        <v>70</v>
      </c>
      <c r="R778" s="448">
        <v>45</v>
      </c>
      <c r="S778" s="449">
        <v>55</v>
      </c>
      <c r="T778" s="450">
        <v>45</v>
      </c>
      <c r="U778" s="442">
        <f t="shared" si="0"/>
        <v>385</v>
      </c>
      <c r="V778" s="443">
        <f t="shared" si="1"/>
        <v>64.166666666666671</v>
      </c>
      <c r="W778" s="388"/>
      <c r="X778" s="388"/>
    </row>
    <row r="779" spans="1:24" ht="12.75" x14ac:dyDescent="0.2">
      <c r="A779" s="444">
        <v>750</v>
      </c>
      <c r="B779" s="445" t="s">
        <v>4012</v>
      </c>
      <c r="C779" s="453" t="s">
        <v>4013</v>
      </c>
      <c r="D779" s="446" t="s">
        <v>1027</v>
      </c>
      <c r="E779" s="292" t="s">
        <v>1389</v>
      </c>
      <c r="F779" s="292" t="s">
        <v>1247</v>
      </c>
      <c r="G779" s="292" t="s">
        <v>1351</v>
      </c>
      <c r="H779" s="292" t="s">
        <v>1246</v>
      </c>
      <c r="I779" s="447">
        <v>0.5</v>
      </c>
      <c r="J779" s="447">
        <v>0.5</v>
      </c>
      <c r="K779" s="292" t="s">
        <v>3195</v>
      </c>
      <c r="L779" s="292" t="s">
        <v>1389</v>
      </c>
      <c r="M779" s="460"/>
      <c r="N779" s="292">
        <v>5120</v>
      </c>
      <c r="O779" s="448">
        <v>100</v>
      </c>
      <c r="P779" s="449">
        <v>125</v>
      </c>
      <c r="Q779" s="450">
        <v>100</v>
      </c>
      <c r="R779" s="448">
        <v>55</v>
      </c>
      <c r="S779" s="449">
        <v>85</v>
      </c>
      <c r="T779" s="450">
        <v>35</v>
      </c>
      <c r="U779" s="442">
        <f t="shared" si="0"/>
        <v>500</v>
      </c>
      <c r="V779" s="443">
        <f t="shared" si="1"/>
        <v>83.333333333333329</v>
      </c>
      <c r="W779" s="388"/>
      <c r="X779" s="388"/>
    </row>
    <row r="780" spans="1:24" ht="12.75" x14ac:dyDescent="0.2">
      <c r="A780" s="444">
        <v>751</v>
      </c>
      <c r="B780" s="445" t="s">
        <v>4014</v>
      </c>
      <c r="C780" s="453" t="s">
        <v>4015</v>
      </c>
      <c r="D780" s="446" t="s">
        <v>1033</v>
      </c>
      <c r="E780" s="446" t="s">
        <v>1017</v>
      </c>
      <c r="F780" s="292" t="s">
        <v>1361</v>
      </c>
      <c r="G780" s="292" t="s">
        <v>1389</v>
      </c>
      <c r="H780" s="292" t="s">
        <v>1175</v>
      </c>
      <c r="I780" s="447">
        <v>0.5</v>
      </c>
      <c r="J780" s="447">
        <v>0.5</v>
      </c>
      <c r="K780" s="292" t="s">
        <v>3181</v>
      </c>
      <c r="L780" s="445" t="s">
        <v>1017</v>
      </c>
      <c r="M780" s="460"/>
      <c r="N780" s="292">
        <v>3840</v>
      </c>
      <c r="O780" s="448">
        <v>38</v>
      </c>
      <c r="P780" s="449">
        <v>40</v>
      </c>
      <c r="Q780" s="450">
        <v>52</v>
      </c>
      <c r="R780" s="448">
        <v>40</v>
      </c>
      <c r="S780" s="449">
        <v>72</v>
      </c>
      <c r="T780" s="450">
        <v>27</v>
      </c>
      <c r="U780" s="442">
        <f t="shared" si="0"/>
        <v>269</v>
      </c>
      <c r="V780" s="443">
        <f t="shared" si="1"/>
        <v>44.833333333333336</v>
      </c>
      <c r="W780" s="388"/>
      <c r="X780" s="388"/>
    </row>
    <row r="781" spans="1:24" ht="12.75" x14ac:dyDescent="0.2">
      <c r="A781" s="444">
        <v>752</v>
      </c>
      <c r="B781" s="445" t="s">
        <v>4016</v>
      </c>
      <c r="C781" s="453" t="s">
        <v>4017</v>
      </c>
      <c r="D781" s="446" t="s">
        <v>1033</v>
      </c>
      <c r="E781" s="446" t="s">
        <v>1017</v>
      </c>
      <c r="F781" s="292" t="s">
        <v>1361</v>
      </c>
      <c r="G781" s="292" t="s">
        <v>1389</v>
      </c>
      <c r="H781" s="292" t="s">
        <v>1175</v>
      </c>
      <c r="I781" s="447">
        <v>0.5</v>
      </c>
      <c r="J781" s="447">
        <v>0.5</v>
      </c>
      <c r="K781" s="292" t="s">
        <v>3333</v>
      </c>
      <c r="L781" s="445" t="s">
        <v>1017</v>
      </c>
      <c r="M781" s="460"/>
      <c r="N781" s="292">
        <v>3840</v>
      </c>
      <c r="O781" s="448">
        <v>68</v>
      </c>
      <c r="P781" s="449">
        <v>70</v>
      </c>
      <c r="Q781" s="450">
        <v>92</v>
      </c>
      <c r="R781" s="448">
        <v>50</v>
      </c>
      <c r="S781" s="449">
        <v>132</v>
      </c>
      <c r="T781" s="450">
        <v>42</v>
      </c>
      <c r="U781" s="442">
        <f t="shared" si="0"/>
        <v>454</v>
      </c>
      <c r="V781" s="443">
        <f t="shared" si="1"/>
        <v>75.666666666666671</v>
      </c>
      <c r="W781" s="388"/>
      <c r="X781" s="388"/>
    </row>
    <row r="782" spans="1:24" ht="12.75" x14ac:dyDescent="0.2">
      <c r="A782" s="444">
        <v>753</v>
      </c>
      <c r="B782" s="445" t="s">
        <v>4018</v>
      </c>
      <c r="C782" s="453" t="s">
        <v>4019</v>
      </c>
      <c r="D782" s="446" t="s">
        <v>1026</v>
      </c>
      <c r="E782" s="292" t="s">
        <v>1389</v>
      </c>
      <c r="F782" s="292" t="s">
        <v>1223</v>
      </c>
      <c r="G782" s="292" t="s">
        <v>1389</v>
      </c>
      <c r="H782" s="292" t="s">
        <v>1249</v>
      </c>
      <c r="I782" s="447">
        <v>0.5</v>
      </c>
      <c r="J782" s="447">
        <v>0.5</v>
      </c>
      <c r="K782" s="292" t="s">
        <v>1026</v>
      </c>
      <c r="L782" s="292" t="s">
        <v>1389</v>
      </c>
      <c r="M782" s="460"/>
      <c r="N782" s="292">
        <v>5120</v>
      </c>
      <c r="O782" s="448">
        <v>40</v>
      </c>
      <c r="P782" s="449">
        <v>55</v>
      </c>
      <c r="Q782" s="450">
        <v>35</v>
      </c>
      <c r="R782" s="448">
        <v>50</v>
      </c>
      <c r="S782" s="449">
        <v>35</v>
      </c>
      <c r="T782" s="450">
        <v>35</v>
      </c>
      <c r="U782" s="442">
        <f t="shared" si="0"/>
        <v>250</v>
      </c>
      <c r="V782" s="443">
        <f t="shared" si="1"/>
        <v>41.666666666666664</v>
      </c>
      <c r="W782" s="388"/>
      <c r="X782" s="388"/>
    </row>
    <row r="783" spans="1:24" ht="12.75" x14ac:dyDescent="0.2">
      <c r="A783" s="444">
        <v>754</v>
      </c>
      <c r="B783" s="445" t="s">
        <v>4020</v>
      </c>
      <c r="C783" s="453" t="s">
        <v>4021</v>
      </c>
      <c r="D783" s="446" t="s">
        <v>1026</v>
      </c>
      <c r="E783" s="292" t="s">
        <v>1389</v>
      </c>
      <c r="F783" s="292" t="s">
        <v>1223</v>
      </c>
      <c r="G783" s="292" t="s">
        <v>1389</v>
      </c>
      <c r="H783" s="292" t="s">
        <v>1249</v>
      </c>
      <c r="I783" s="447">
        <v>0.5</v>
      </c>
      <c r="J783" s="447">
        <v>0.5</v>
      </c>
      <c r="K783" s="292" t="s">
        <v>1026</v>
      </c>
      <c r="L783" s="292" t="s">
        <v>1389</v>
      </c>
      <c r="M783" s="460"/>
      <c r="N783" s="292">
        <v>5120</v>
      </c>
      <c r="O783" s="448">
        <v>70</v>
      </c>
      <c r="P783" s="449">
        <v>105</v>
      </c>
      <c r="Q783" s="450">
        <v>90</v>
      </c>
      <c r="R783" s="448">
        <v>80</v>
      </c>
      <c r="S783" s="449">
        <v>90</v>
      </c>
      <c r="T783" s="450">
        <v>45</v>
      </c>
      <c r="U783" s="442">
        <f t="shared" si="0"/>
        <v>480</v>
      </c>
      <c r="V783" s="443">
        <f t="shared" si="1"/>
        <v>80</v>
      </c>
      <c r="W783" s="388"/>
      <c r="X783" s="388"/>
    </row>
    <row r="784" spans="1:24" ht="12.75" x14ac:dyDescent="0.2">
      <c r="A784" s="444">
        <v>755</v>
      </c>
      <c r="B784" s="445" t="s">
        <v>4022</v>
      </c>
      <c r="C784" s="453" t="s">
        <v>4023</v>
      </c>
      <c r="D784" s="446" t="s">
        <v>1026</v>
      </c>
      <c r="E784" s="446" t="s">
        <v>1021</v>
      </c>
      <c r="F784" s="292" t="s">
        <v>1455</v>
      </c>
      <c r="G784" s="292" t="s">
        <v>1273</v>
      </c>
      <c r="H784" s="292" t="s">
        <v>1252</v>
      </c>
      <c r="I784" s="447">
        <v>0.5</v>
      </c>
      <c r="J784" s="447">
        <v>0.5</v>
      </c>
      <c r="K784" s="292" t="s">
        <v>1026</v>
      </c>
      <c r="L784" s="292" t="s">
        <v>1389</v>
      </c>
      <c r="M784" s="460"/>
      <c r="N784" s="292">
        <v>5120</v>
      </c>
      <c r="O784" s="448">
        <v>40</v>
      </c>
      <c r="P784" s="449">
        <v>35</v>
      </c>
      <c r="Q784" s="450">
        <v>55</v>
      </c>
      <c r="R784" s="448">
        <v>65</v>
      </c>
      <c r="S784" s="449">
        <v>75</v>
      </c>
      <c r="T784" s="450">
        <v>15</v>
      </c>
      <c r="U784" s="442">
        <f t="shared" si="0"/>
        <v>285</v>
      </c>
      <c r="V784" s="443">
        <f t="shared" si="1"/>
        <v>47.5</v>
      </c>
      <c r="W784" s="388"/>
      <c r="X784" s="388"/>
    </row>
    <row r="785" spans="1:24" ht="12.75" x14ac:dyDescent="0.2">
      <c r="A785" s="444">
        <v>756</v>
      </c>
      <c r="B785" s="445" t="s">
        <v>4024</v>
      </c>
      <c r="C785" s="453" t="s">
        <v>4025</v>
      </c>
      <c r="D785" s="446" t="s">
        <v>1026</v>
      </c>
      <c r="E785" s="446" t="s">
        <v>1021</v>
      </c>
      <c r="F785" s="292" t="s">
        <v>1455</v>
      </c>
      <c r="G785" s="292" t="s">
        <v>1273</v>
      </c>
      <c r="H785" s="292" t="s">
        <v>1252</v>
      </c>
      <c r="I785" s="447">
        <v>0.5</v>
      </c>
      <c r="J785" s="447">
        <v>0.5</v>
      </c>
      <c r="K785" s="292" t="s">
        <v>1026</v>
      </c>
      <c r="L785" s="292" t="s">
        <v>1389</v>
      </c>
      <c r="M785" s="460"/>
      <c r="N785" s="292">
        <v>5120</v>
      </c>
      <c r="O785" s="448">
        <v>60</v>
      </c>
      <c r="P785" s="449">
        <v>45</v>
      </c>
      <c r="Q785" s="450">
        <v>80</v>
      </c>
      <c r="R785" s="448">
        <v>90</v>
      </c>
      <c r="S785" s="449">
        <v>100</v>
      </c>
      <c r="T785" s="450">
        <v>30</v>
      </c>
      <c r="U785" s="442">
        <f t="shared" si="0"/>
        <v>405</v>
      </c>
      <c r="V785" s="443">
        <f t="shared" si="1"/>
        <v>67.5</v>
      </c>
      <c r="W785" s="388"/>
      <c r="X785" s="388"/>
    </row>
    <row r="786" spans="1:24" ht="12.75" x14ac:dyDescent="0.2">
      <c r="A786" s="444">
        <v>757</v>
      </c>
      <c r="B786" s="445" t="s">
        <v>4026</v>
      </c>
      <c r="C786" s="453" t="s">
        <v>4027</v>
      </c>
      <c r="D786" s="446" t="s">
        <v>1030</v>
      </c>
      <c r="E786" s="446" t="s">
        <v>1023</v>
      </c>
      <c r="F786" s="292" t="s">
        <v>1296</v>
      </c>
      <c r="G786" s="292" t="s">
        <v>1389</v>
      </c>
      <c r="H786" s="292" t="s">
        <v>1232</v>
      </c>
      <c r="I786" s="447">
        <v>0.875</v>
      </c>
      <c r="J786" s="447">
        <v>0.125</v>
      </c>
      <c r="K786" s="292" t="s">
        <v>3174</v>
      </c>
      <c r="L786" s="445" t="s">
        <v>1019</v>
      </c>
      <c r="M786" s="460"/>
      <c r="N786" s="292">
        <v>5120</v>
      </c>
      <c r="O786" s="448">
        <v>48</v>
      </c>
      <c r="P786" s="449">
        <v>44</v>
      </c>
      <c r="Q786" s="450">
        <v>40</v>
      </c>
      <c r="R786" s="448">
        <v>71</v>
      </c>
      <c r="S786" s="449">
        <v>40</v>
      </c>
      <c r="T786" s="450">
        <v>77</v>
      </c>
      <c r="U786" s="442">
        <f t="shared" si="0"/>
        <v>320</v>
      </c>
      <c r="V786" s="443">
        <f t="shared" si="1"/>
        <v>53.333333333333336</v>
      </c>
      <c r="W786" s="388"/>
      <c r="X786" s="388"/>
    </row>
    <row r="787" spans="1:24" ht="12.75" x14ac:dyDescent="0.2">
      <c r="A787" s="444">
        <v>758</v>
      </c>
      <c r="B787" s="445" t="s">
        <v>4028</v>
      </c>
      <c r="C787" s="453" t="s">
        <v>4029</v>
      </c>
      <c r="D787" s="446" t="s">
        <v>1030</v>
      </c>
      <c r="E787" s="446" t="s">
        <v>1023</v>
      </c>
      <c r="F787" s="292" t="s">
        <v>1296</v>
      </c>
      <c r="G787" s="292" t="s">
        <v>1389</v>
      </c>
      <c r="H787" s="292" t="s">
        <v>1232</v>
      </c>
      <c r="I787" s="447">
        <v>0.875</v>
      </c>
      <c r="J787" s="447">
        <v>0.125</v>
      </c>
      <c r="K787" s="292" t="s">
        <v>3174</v>
      </c>
      <c r="L787" s="445" t="s">
        <v>1019</v>
      </c>
      <c r="M787" s="460"/>
      <c r="N787" s="292">
        <v>5120</v>
      </c>
      <c r="O787" s="448">
        <v>68</v>
      </c>
      <c r="P787" s="449">
        <v>64</v>
      </c>
      <c r="Q787" s="450">
        <v>60</v>
      </c>
      <c r="R787" s="448">
        <v>11</v>
      </c>
      <c r="S787" s="449">
        <v>60</v>
      </c>
      <c r="T787" s="450">
        <v>117</v>
      </c>
      <c r="U787" s="442">
        <f t="shared" si="0"/>
        <v>380</v>
      </c>
      <c r="V787" s="443">
        <f t="shared" si="1"/>
        <v>63.333333333333336</v>
      </c>
      <c r="W787" s="388"/>
      <c r="X787" s="388"/>
    </row>
    <row r="788" spans="1:24" ht="12.75" x14ac:dyDescent="0.2">
      <c r="A788" s="444">
        <v>759</v>
      </c>
      <c r="B788" s="445" t="s">
        <v>4030</v>
      </c>
      <c r="C788" s="453" t="s">
        <v>4031</v>
      </c>
      <c r="D788" s="446" t="s">
        <v>1029</v>
      </c>
      <c r="E788" s="446" t="s">
        <v>1022</v>
      </c>
      <c r="F788" s="292" t="s">
        <v>1308</v>
      </c>
      <c r="G788" s="292" t="s">
        <v>1239</v>
      </c>
      <c r="H788" s="292" t="s">
        <v>975</v>
      </c>
      <c r="I788" s="447">
        <v>0.5</v>
      </c>
      <c r="J788" s="447">
        <v>0.5</v>
      </c>
      <c r="K788" s="292" t="s">
        <v>3195</v>
      </c>
      <c r="L788" s="292" t="s">
        <v>1389</v>
      </c>
      <c r="M788" s="460"/>
      <c r="N788" s="292">
        <v>3840</v>
      </c>
      <c r="O788" s="448">
        <v>70</v>
      </c>
      <c r="P788" s="449">
        <v>75</v>
      </c>
      <c r="Q788" s="450">
        <v>50</v>
      </c>
      <c r="R788" s="448">
        <v>45</v>
      </c>
      <c r="S788" s="449">
        <v>50</v>
      </c>
      <c r="T788" s="450">
        <v>50</v>
      </c>
      <c r="U788" s="442">
        <f t="shared" si="0"/>
        <v>340</v>
      </c>
      <c r="V788" s="443">
        <f t="shared" si="1"/>
        <v>56.666666666666664</v>
      </c>
      <c r="W788" s="388"/>
      <c r="X788" s="388"/>
    </row>
    <row r="789" spans="1:24" ht="12.75" x14ac:dyDescent="0.2">
      <c r="A789" s="444">
        <v>760</v>
      </c>
      <c r="B789" s="445" t="s">
        <v>4032</v>
      </c>
      <c r="C789" s="453" t="s">
        <v>4033</v>
      </c>
      <c r="D789" s="446" t="s">
        <v>1029</v>
      </c>
      <c r="E789" s="446" t="s">
        <v>1022</v>
      </c>
      <c r="F789" s="292" t="s">
        <v>1308</v>
      </c>
      <c r="G789" s="292" t="s">
        <v>1239</v>
      </c>
      <c r="H789" s="292" t="s">
        <v>975</v>
      </c>
      <c r="I789" s="447">
        <v>0.5</v>
      </c>
      <c r="J789" s="447">
        <v>0.5</v>
      </c>
      <c r="K789" s="292" t="s">
        <v>3195</v>
      </c>
      <c r="L789" s="292" t="s">
        <v>1389</v>
      </c>
      <c r="M789" s="460"/>
      <c r="N789" s="292">
        <v>3840</v>
      </c>
      <c r="O789" s="448">
        <v>120</v>
      </c>
      <c r="P789" s="449">
        <v>125</v>
      </c>
      <c r="Q789" s="450">
        <v>80</v>
      </c>
      <c r="R789" s="448">
        <v>55</v>
      </c>
      <c r="S789" s="449">
        <v>60</v>
      </c>
      <c r="T789" s="450">
        <v>60</v>
      </c>
      <c r="U789" s="442">
        <f t="shared" si="0"/>
        <v>500</v>
      </c>
      <c r="V789" s="443">
        <f t="shared" si="1"/>
        <v>83.333333333333329</v>
      </c>
      <c r="W789" s="388"/>
      <c r="X789" s="388"/>
    </row>
    <row r="790" spans="1:24" ht="12.75" x14ac:dyDescent="0.2">
      <c r="A790" s="444">
        <v>761</v>
      </c>
      <c r="B790" s="445" t="s">
        <v>4034</v>
      </c>
      <c r="C790" s="453" t="s">
        <v>4035</v>
      </c>
      <c r="D790" s="446" t="s">
        <v>1026</v>
      </c>
      <c r="E790" s="292" t="s">
        <v>1389</v>
      </c>
      <c r="F790" s="292" t="s">
        <v>1223</v>
      </c>
      <c r="G790" s="292" t="s">
        <v>1232</v>
      </c>
      <c r="H790" s="292" t="s">
        <v>1576</v>
      </c>
      <c r="I790" s="447">
        <v>0</v>
      </c>
      <c r="J790" s="447">
        <v>1</v>
      </c>
      <c r="K790" s="292" t="s">
        <v>1026</v>
      </c>
      <c r="L790" s="292" t="s">
        <v>1389</v>
      </c>
      <c r="M790" s="460"/>
      <c r="N790" s="292"/>
      <c r="O790" s="448">
        <v>42</v>
      </c>
      <c r="P790" s="449">
        <v>30</v>
      </c>
      <c r="Q790" s="450">
        <v>38</v>
      </c>
      <c r="R790" s="448">
        <v>30</v>
      </c>
      <c r="S790" s="449">
        <v>38</v>
      </c>
      <c r="T790" s="450">
        <v>32</v>
      </c>
      <c r="U790" s="442">
        <f t="shared" si="0"/>
        <v>210</v>
      </c>
      <c r="V790" s="443">
        <f t="shared" si="1"/>
        <v>35</v>
      </c>
      <c r="W790" s="388"/>
      <c r="X790" s="388"/>
    </row>
    <row r="791" spans="1:24" ht="12.75" x14ac:dyDescent="0.2">
      <c r="A791" s="444">
        <v>762</v>
      </c>
      <c r="B791" s="445" t="s">
        <v>4036</v>
      </c>
      <c r="C791" s="453" t="s">
        <v>4037</v>
      </c>
      <c r="D791" s="446" t="s">
        <v>1026</v>
      </c>
      <c r="E791" s="292" t="s">
        <v>1389</v>
      </c>
      <c r="F791" s="292" t="s">
        <v>1223</v>
      </c>
      <c r="G791" s="292" t="s">
        <v>1232</v>
      </c>
      <c r="H791" s="292" t="s">
        <v>1576</v>
      </c>
      <c r="I791" s="447">
        <v>0</v>
      </c>
      <c r="J791" s="447">
        <v>1</v>
      </c>
      <c r="K791" s="292" t="s">
        <v>1026</v>
      </c>
      <c r="L791" s="292" t="s">
        <v>1389</v>
      </c>
      <c r="M791" s="460"/>
      <c r="N791" s="292"/>
      <c r="O791" s="448">
        <v>52</v>
      </c>
      <c r="P791" s="449">
        <v>40</v>
      </c>
      <c r="Q791" s="450">
        <v>48</v>
      </c>
      <c r="R791" s="448">
        <v>40</v>
      </c>
      <c r="S791" s="449">
        <v>48</v>
      </c>
      <c r="T791" s="450">
        <v>62</v>
      </c>
      <c r="U791" s="442">
        <f t="shared" si="0"/>
        <v>290</v>
      </c>
      <c r="V791" s="443">
        <f t="shared" si="1"/>
        <v>48.333333333333336</v>
      </c>
      <c r="W791" s="388"/>
      <c r="X791" s="388"/>
    </row>
    <row r="792" spans="1:24" ht="12.75" x14ac:dyDescent="0.2">
      <c r="A792" s="444">
        <v>763</v>
      </c>
      <c r="B792" s="445" t="s">
        <v>4038</v>
      </c>
      <c r="C792" s="453" t="s">
        <v>4039</v>
      </c>
      <c r="D792" s="446" t="s">
        <v>1026</v>
      </c>
      <c r="E792" s="292" t="s">
        <v>1389</v>
      </c>
      <c r="F792" s="292" t="s">
        <v>1223</v>
      </c>
      <c r="G792" s="292" t="s">
        <v>1232</v>
      </c>
      <c r="H792" s="292" t="s">
        <v>1576</v>
      </c>
      <c r="I792" s="447">
        <v>0</v>
      </c>
      <c r="J792" s="447">
        <v>1</v>
      </c>
      <c r="K792" s="292" t="s">
        <v>1026</v>
      </c>
      <c r="L792" s="292" t="s">
        <v>1389</v>
      </c>
      <c r="M792" s="460"/>
      <c r="N792" s="292"/>
      <c r="O792" s="448">
        <v>72</v>
      </c>
      <c r="P792" s="449">
        <v>120</v>
      </c>
      <c r="Q792" s="450">
        <v>98</v>
      </c>
      <c r="R792" s="448">
        <v>50</v>
      </c>
      <c r="S792" s="449">
        <v>98</v>
      </c>
      <c r="T792" s="450">
        <v>72</v>
      </c>
      <c r="U792" s="442">
        <f t="shared" si="0"/>
        <v>510</v>
      </c>
      <c r="V792" s="443">
        <f t="shared" si="1"/>
        <v>85</v>
      </c>
      <c r="W792" s="388"/>
      <c r="X792" s="388"/>
    </row>
    <row r="793" spans="1:24" ht="12.75" x14ac:dyDescent="0.2">
      <c r="A793" s="444">
        <v>764</v>
      </c>
      <c r="B793" s="445" t="s">
        <v>4040</v>
      </c>
      <c r="C793" s="453" t="s">
        <v>4041</v>
      </c>
      <c r="D793" s="446" t="s">
        <v>1021</v>
      </c>
      <c r="E793" s="446"/>
      <c r="F793" s="292" t="s">
        <v>1429</v>
      </c>
      <c r="G793" s="292" t="s">
        <v>34</v>
      </c>
      <c r="H793" s="292" t="s">
        <v>859</v>
      </c>
      <c r="I793" s="447">
        <v>0.25</v>
      </c>
      <c r="J793" s="447">
        <v>0.75</v>
      </c>
      <c r="K793" s="292" t="s">
        <v>1026</v>
      </c>
      <c r="L793" s="434"/>
      <c r="M793" s="460"/>
      <c r="N793" s="292">
        <v>5120</v>
      </c>
      <c r="O793" s="448">
        <v>51</v>
      </c>
      <c r="P793" s="449">
        <v>52</v>
      </c>
      <c r="Q793" s="450">
        <v>90</v>
      </c>
      <c r="R793" s="448">
        <v>82</v>
      </c>
      <c r="S793" s="449">
        <v>110</v>
      </c>
      <c r="T793" s="450">
        <v>100</v>
      </c>
      <c r="U793" s="442">
        <f t="shared" si="0"/>
        <v>485</v>
      </c>
      <c r="V793" s="443">
        <f t="shared" si="1"/>
        <v>80.833333333333329</v>
      </c>
      <c r="W793" s="388"/>
      <c r="X793" s="388"/>
    </row>
    <row r="794" spans="1:24" ht="12.75" x14ac:dyDescent="0.2">
      <c r="A794" s="444">
        <v>765</v>
      </c>
      <c r="B794" s="445" t="s">
        <v>4042</v>
      </c>
      <c r="C794" s="453" t="s">
        <v>4043</v>
      </c>
      <c r="D794" s="446" t="s">
        <v>1029</v>
      </c>
      <c r="E794" s="446" t="s">
        <v>933</v>
      </c>
      <c r="F794" s="292" t="s">
        <v>1246</v>
      </c>
      <c r="G794" s="292" t="s">
        <v>1143</v>
      </c>
      <c r="H794" s="292" t="s">
        <v>1196</v>
      </c>
      <c r="I794" s="447">
        <v>0.5</v>
      </c>
      <c r="J794" s="447">
        <v>0.5</v>
      </c>
      <c r="K794" s="292" t="s">
        <v>3195</v>
      </c>
      <c r="L794" s="434"/>
      <c r="M794" s="460"/>
      <c r="N794" s="292">
        <v>5120</v>
      </c>
      <c r="O794" s="448">
        <v>90</v>
      </c>
      <c r="P794" s="449">
        <v>60</v>
      </c>
      <c r="Q794" s="450">
        <v>80</v>
      </c>
      <c r="R794" s="448">
        <v>90</v>
      </c>
      <c r="S794" s="449">
        <v>110</v>
      </c>
      <c r="T794" s="450">
        <v>60</v>
      </c>
      <c r="U794" s="442">
        <f t="shared" si="0"/>
        <v>490</v>
      </c>
      <c r="V794" s="443">
        <f t="shared" si="1"/>
        <v>81.666666666666671</v>
      </c>
      <c r="W794" s="388"/>
      <c r="X794" s="388"/>
    </row>
    <row r="795" spans="1:24" ht="12.75" x14ac:dyDescent="0.2">
      <c r="A795" s="444">
        <v>766</v>
      </c>
      <c r="B795" s="445" t="s">
        <v>4044</v>
      </c>
      <c r="C795" s="453" t="s">
        <v>4045</v>
      </c>
      <c r="D795" s="446" t="s">
        <v>1022</v>
      </c>
      <c r="E795" s="292" t="s">
        <v>1389</v>
      </c>
      <c r="F795" s="292" t="s">
        <v>1336</v>
      </c>
      <c r="G795" s="292" t="s">
        <v>1389</v>
      </c>
      <c r="H795" s="292" t="s">
        <v>1199</v>
      </c>
      <c r="I795" s="447">
        <v>0.5</v>
      </c>
      <c r="J795" s="447">
        <v>0.5</v>
      </c>
      <c r="K795" s="292" t="s">
        <v>3195</v>
      </c>
      <c r="L795" s="434"/>
      <c r="M795" s="460"/>
      <c r="N795" s="292">
        <v>5120</v>
      </c>
      <c r="O795" s="448">
        <v>100</v>
      </c>
      <c r="P795" s="449">
        <v>120</v>
      </c>
      <c r="Q795" s="450">
        <v>90</v>
      </c>
      <c r="R795" s="448">
        <v>40</v>
      </c>
      <c r="S795" s="449">
        <v>60</v>
      </c>
      <c r="T795" s="450">
        <v>80</v>
      </c>
      <c r="U795" s="442">
        <f t="shared" si="0"/>
        <v>490</v>
      </c>
      <c r="V795" s="443">
        <f t="shared" si="1"/>
        <v>81.666666666666671</v>
      </c>
      <c r="W795" s="388"/>
      <c r="X795" s="388"/>
    </row>
    <row r="796" spans="1:24" ht="12.75" x14ac:dyDescent="0.2">
      <c r="A796" s="444">
        <v>767</v>
      </c>
      <c r="B796" s="445" t="s">
        <v>4046</v>
      </c>
      <c r="C796" s="453" t="s">
        <v>4047</v>
      </c>
      <c r="D796" s="446" t="s">
        <v>1017</v>
      </c>
      <c r="E796" s="446" t="s">
        <v>1033</v>
      </c>
      <c r="F796" s="292" t="s">
        <v>1365</v>
      </c>
      <c r="G796" s="292" t="s">
        <v>1389</v>
      </c>
      <c r="H796" s="292" t="s">
        <v>1389</v>
      </c>
      <c r="I796" s="447">
        <v>0.5</v>
      </c>
      <c r="J796" s="447">
        <v>0.5</v>
      </c>
      <c r="K796" s="292" t="s">
        <v>1017</v>
      </c>
      <c r="L796" s="445" t="s">
        <v>3270</v>
      </c>
      <c r="M796" s="460"/>
      <c r="N796" s="292">
        <v>5120</v>
      </c>
      <c r="O796" s="448">
        <v>25</v>
      </c>
      <c r="P796" s="449">
        <v>35</v>
      </c>
      <c r="Q796" s="450">
        <v>40</v>
      </c>
      <c r="R796" s="448">
        <v>20</v>
      </c>
      <c r="S796" s="449">
        <v>30</v>
      </c>
      <c r="T796" s="450">
        <v>80</v>
      </c>
      <c r="U796" s="442">
        <f t="shared" si="0"/>
        <v>230</v>
      </c>
      <c r="V796" s="443">
        <f t="shared" si="1"/>
        <v>38.333333333333336</v>
      </c>
      <c r="W796" s="388"/>
      <c r="X796" s="388"/>
    </row>
    <row r="797" spans="1:24" ht="12.75" x14ac:dyDescent="0.2">
      <c r="A797" s="444">
        <v>768</v>
      </c>
      <c r="B797" s="445" t="s">
        <v>4048</v>
      </c>
      <c r="C797" s="453" t="s">
        <v>4049</v>
      </c>
      <c r="D797" s="446" t="s">
        <v>1017</v>
      </c>
      <c r="E797" s="446" t="s">
        <v>1033</v>
      </c>
      <c r="F797" s="292" t="s">
        <v>1306</v>
      </c>
      <c r="G797" s="292" t="s">
        <v>1389</v>
      </c>
      <c r="H797" s="292" t="s">
        <v>1389</v>
      </c>
      <c r="I797" s="447">
        <v>0.5</v>
      </c>
      <c r="J797" s="447">
        <v>0.5</v>
      </c>
      <c r="K797" s="292" t="s">
        <v>1017</v>
      </c>
      <c r="L797" s="445" t="s">
        <v>3270</v>
      </c>
      <c r="M797" s="460"/>
      <c r="N797" s="292">
        <v>5120</v>
      </c>
      <c r="O797" s="448">
        <v>75</v>
      </c>
      <c r="P797" s="449">
        <v>125</v>
      </c>
      <c r="Q797" s="450">
        <v>140</v>
      </c>
      <c r="R797" s="448">
        <v>60</v>
      </c>
      <c r="S797" s="449">
        <v>90</v>
      </c>
      <c r="T797" s="450">
        <v>40</v>
      </c>
      <c r="U797" s="442">
        <f t="shared" si="0"/>
        <v>530</v>
      </c>
      <c r="V797" s="443">
        <f t="shared" si="1"/>
        <v>88.333333333333329</v>
      </c>
      <c r="W797" s="388"/>
      <c r="X797" s="388"/>
    </row>
    <row r="798" spans="1:24" ht="12.75" x14ac:dyDescent="0.2">
      <c r="A798" s="444">
        <v>769</v>
      </c>
      <c r="B798" s="445" t="s">
        <v>4050</v>
      </c>
      <c r="C798" s="453" t="s">
        <v>4051</v>
      </c>
      <c r="D798" s="446" t="s">
        <v>1025</v>
      </c>
      <c r="E798" s="446" t="s">
        <v>1027</v>
      </c>
      <c r="F798" s="292" t="s">
        <v>1363</v>
      </c>
      <c r="G798" s="292" t="s">
        <v>1389</v>
      </c>
      <c r="H798" s="292" t="s">
        <v>1107</v>
      </c>
      <c r="I798" s="447">
        <v>0.5</v>
      </c>
      <c r="J798" s="447">
        <v>0.5</v>
      </c>
      <c r="K798" s="292" t="s">
        <v>3292</v>
      </c>
      <c r="L798" s="292" t="s">
        <v>1389</v>
      </c>
      <c r="M798" s="460"/>
      <c r="N798" s="292">
        <v>3840</v>
      </c>
      <c r="O798" s="448">
        <v>55</v>
      </c>
      <c r="P798" s="449">
        <v>55</v>
      </c>
      <c r="Q798" s="450">
        <v>80</v>
      </c>
      <c r="R798" s="448">
        <v>70</v>
      </c>
      <c r="S798" s="449">
        <v>45</v>
      </c>
      <c r="T798" s="450">
        <v>15</v>
      </c>
      <c r="U798" s="442">
        <f t="shared" si="0"/>
        <v>320</v>
      </c>
      <c r="V798" s="443">
        <f t="shared" si="1"/>
        <v>53.333333333333336</v>
      </c>
      <c r="W798" s="388"/>
      <c r="X798" s="388"/>
    </row>
    <row r="799" spans="1:24" ht="12.75" x14ac:dyDescent="0.2">
      <c r="A799" s="444">
        <v>770</v>
      </c>
      <c r="B799" s="445" t="s">
        <v>4052</v>
      </c>
      <c r="C799" s="453" t="s">
        <v>4053</v>
      </c>
      <c r="D799" s="446" t="s">
        <v>1025</v>
      </c>
      <c r="E799" s="446" t="s">
        <v>1027</v>
      </c>
      <c r="F799" s="292" t="s">
        <v>1363</v>
      </c>
      <c r="G799" s="292" t="s">
        <v>1389</v>
      </c>
      <c r="H799" s="292" t="s">
        <v>1107</v>
      </c>
      <c r="I799" s="447">
        <v>0.5</v>
      </c>
      <c r="J799" s="447">
        <v>0.5</v>
      </c>
      <c r="K799" s="292" t="s">
        <v>3292</v>
      </c>
      <c r="L799" s="292" t="s">
        <v>1389</v>
      </c>
      <c r="M799" s="460"/>
      <c r="N799" s="292">
        <v>3840</v>
      </c>
      <c r="O799" s="448">
        <v>85</v>
      </c>
      <c r="P799" s="449">
        <v>75</v>
      </c>
      <c r="Q799" s="450">
        <v>110</v>
      </c>
      <c r="R799" s="448">
        <v>100</v>
      </c>
      <c r="S799" s="449">
        <v>75</v>
      </c>
      <c r="T799" s="450">
        <v>35</v>
      </c>
      <c r="U799" s="442">
        <f t="shared" si="0"/>
        <v>480</v>
      </c>
      <c r="V799" s="443">
        <f t="shared" si="1"/>
        <v>80</v>
      </c>
      <c r="W799" s="388"/>
      <c r="X799" s="388"/>
    </row>
    <row r="800" spans="1:24" ht="12.75" x14ac:dyDescent="0.2">
      <c r="A800" s="444">
        <v>771</v>
      </c>
      <c r="B800" s="445" t="s">
        <v>4054</v>
      </c>
      <c r="C800" s="453" t="s">
        <v>4055</v>
      </c>
      <c r="D800" s="446" t="s">
        <v>1033</v>
      </c>
      <c r="E800" s="292" t="s">
        <v>1389</v>
      </c>
      <c r="F800" s="292" t="s">
        <v>1316</v>
      </c>
      <c r="G800" s="292" t="s">
        <v>1389</v>
      </c>
      <c r="H800" s="292" t="s">
        <v>1226</v>
      </c>
      <c r="I800" s="447">
        <v>0.5</v>
      </c>
      <c r="J800" s="447">
        <v>0.5</v>
      </c>
      <c r="K800" s="292" t="s">
        <v>3181</v>
      </c>
      <c r="L800" s="292" t="s">
        <v>1389</v>
      </c>
      <c r="M800" s="460"/>
      <c r="N800" s="292">
        <v>3840</v>
      </c>
      <c r="O800" s="448">
        <v>55</v>
      </c>
      <c r="P800" s="449">
        <v>60</v>
      </c>
      <c r="Q800" s="450">
        <v>130</v>
      </c>
      <c r="R800" s="448">
        <v>30</v>
      </c>
      <c r="S800" s="449">
        <v>130</v>
      </c>
      <c r="T800" s="450">
        <v>5</v>
      </c>
      <c r="U800" s="442">
        <f t="shared" si="0"/>
        <v>410</v>
      </c>
      <c r="V800" s="443">
        <f t="shared" si="1"/>
        <v>68.333333333333329</v>
      </c>
      <c r="W800" s="388"/>
      <c r="X800" s="388"/>
    </row>
    <row r="801" spans="1:24" ht="12.75" x14ac:dyDescent="0.2">
      <c r="A801" s="444">
        <v>772</v>
      </c>
      <c r="B801" s="445" t="s">
        <v>4056</v>
      </c>
      <c r="C801" s="453" t="s">
        <v>4057</v>
      </c>
      <c r="D801" s="446" t="s">
        <v>1029</v>
      </c>
      <c r="E801" s="292" t="s">
        <v>1389</v>
      </c>
      <c r="F801" s="292" t="s">
        <v>1227</v>
      </c>
      <c r="G801" s="292" t="s">
        <v>1389</v>
      </c>
      <c r="H801" s="292" t="s">
        <v>1389</v>
      </c>
      <c r="I801" s="292" t="s">
        <v>1389</v>
      </c>
      <c r="J801" s="292" t="s">
        <v>1389</v>
      </c>
      <c r="K801" s="292" t="s">
        <v>1389</v>
      </c>
      <c r="L801" s="292" t="s">
        <v>1389</v>
      </c>
      <c r="M801" s="460"/>
      <c r="N801" s="292">
        <v>30720</v>
      </c>
      <c r="O801" s="448">
        <v>95</v>
      </c>
      <c r="P801" s="449">
        <v>95</v>
      </c>
      <c r="Q801" s="450">
        <v>95</v>
      </c>
      <c r="R801" s="448">
        <v>95</v>
      </c>
      <c r="S801" s="449">
        <v>95</v>
      </c>
      <c r="T801" s="450">
        <v>59</v>
      </c>
      <c r="U801" s="442">
        <f t="shared" si="0"/>
        <v>534</v>
      </c>
      <c r="V801" s="443">
        <f t="shared" si="1"/>
        <v>89</v>
      </c>
      <c r="W801" s="388"/>
      <c r="X801" s="388"/>
    </row>
    <row r="802" spans="1:24" ht="12.75" x14ac:dyDescent="0.2">
      <c r="A802" s="444">
        <v>773</v>
      </c>
      <c r="B802" s="445" t="s">
        <v>4058</v>
      </c>
      <c r="C802" s="453" t="s">
        <v>4059</v>
      </c>
      <c r="D802" s="446" t="s">
        <v>1029</v>
      </c>
      <c r="E802" s="292" t="s">
        <v>1389</v>
      </c>
      <c r="F802" s="292" t="s">
        <v>1337</v>
      </c>
      <c r="G802" s="292" t="s">
        <v>1389</v>
      </c>
      <c r="H802" s="292" t="s">
        <v>1389</v>
      </c>
      <c r="I802" s="292" t="s">
        <v>1389</v>
      </c>
      <c r="J802" s="292" t="s">
        <v>1389</v>
      </c>
      <c r="K802" s="292" t="s">
        <v>1389</v>
      </c>
      <c r="L802" s="292" t="s">
        <v>1389</v>
      </c>
      <c r="M802" s="460"/>
      <c r="N802" s="292">
        <v>30720</v>
      </c>
      <c r="O802" s="448">
        <v>95</v>
      </c>
      <c r="P802" s="449">
        <v>95</v>
      </c>
      <c r="Q802" s="450">
        <v>95</v>
      </c>
      <c r="R802" s="448">
        <v>95</v>
      </c>
      <c r="S802" s="449">
        <v>95</v>
      </c>
      <c r="T802" s="450">
        <v>95</v>
      </c>
      <c r="U802" s="442">
        <f t="shared" si="0"/>
        <v>570</v>
      </c>
      <c r="V802" s="443">
        <f t="shared" si="1"/>
        <v>95</v>
      </c>
      <c r="W802" s="292" t="s">
        <v>4060</v>
      </c>
      <c r="X802" s="388"/>
    </row>
    <row r="803" spans="1:24" ht="12.75" x14ac:dyDescent="0.2">
      <c r="A803" s="444">
        <v>774.1</v>
      </c>
      <c r="B803" s="445" t="s">
        <v>4061</v>
      </c>
      <c r="C803" s="453" t="s">
        <v>4062</v>
      </c>
      <c r="D803" s="446" t="s">
        <v>1031</v>
      </c>
      <c r="E803" s="446" t="s">
        <v>1024</v>
      </c>
      <c r="F803" s="292" t="s">
        <v>1343</v>
      </c>
      <c r="G803" s="292" t="s">
        <v>1389</v>
      </c>
      <c r="H803" s="292" t="s">
        <v>1389</v>
      </c>
      <c r="I803" s="292" t="s">
        <v>1389</v>
      </c>
      <c r="J803" s="292" t="s">
        <v>1389</v>
      </c>
      <c r="K803" s="292" t="s">
        <v>3273</v>
      </c>
      <c r="L803" s="292" t="s">
        <v>1389</v>
      </c>
      <c r="M803" s="460"/>
      <c r="N803" s="292">
        <v>6400</v>
      </c>
      <c r="O803" s="448">
        <v>60</v>
      </c>
      <c r="P803" s="449">
        <v>60</v>
      </c>
      <c r="Q803" s="450">
        <v>100</v>
      </c>
      <c r="R803" s="448">
        <v>60</v>
      </c>
      <c r="S803" s="449">
        <v>100</v>
      </c>
      <c r="T803" s="450">
        <v>60</v>
      </c>
      <c r="U803" s="442">
        <f t="shared" si="0"/>
        <v>440</v>
      </c>
      <c r="V803" s="443">
        <f t="shared" si="1"/>
        <v>73.333333333333329</v>
      </c>
      <c r="W803" s="388"/>
      <c r="X803" s="388"/>
    </row>
    <row r="804" spans="1:24" ht="12.75" x14ac:dyDescent="0.2">
      <c r="A804" s="444">
        <v>774.2</v>
      </c>
      <c r="B804" s="445" t="s">
        <v>4063</v>
      </c>
      <c r="C804" s="453"/>
      <c r="D804" s="446" t="s">
        <v>1031</v>
      </c>
      <c r="E804" s="446" t="s">
        <v>1024</v>
      </c>
      <c r="F804" s="292" t="s">
        <v>1343</v>
      </c>
      <c r="G804" s="292" t="s">
        <v>1389</v>
      </c>
      <c r="H804" s="292" t="s">
        <v>1389</v>
      </c>
      <c r="I804" s="292" t="s">
        <v>1389</v>
      </c>
      <c r="J804" s="292" t="s">
        <v>1389</v>
      </c>
      <c r="K804" s="292" t="s">
        <v>3273</v>
      </c>
      <c r="L804" s="292" t="s">
        <v>1389</v>
      </c>
      <c r="M804" s="460"/>
      <c r="N804" s="292">
        <v>6400</v>
      </c>
      <c r="O804" s="448">
        <v>60</v>
      </c>
      <c r="P804" s="449">
        <v>100</v>
      </c>
      <c r="Q804" s="450">
        <v>60</v>
      </c>
      <c r="R804" s="448">
        <v>100</v>
      </c>
      <c r="S804" s="449">
        <v>60</v>
      </c>
      <c r="T804" s="450">
        <v>120</v>
      </c>
      <c r="U804" s="442">
        <f t="shared" si="0"/>
        <v>500</v>
      </c>
      <c r="V804" s="443">
        <f t="shared" si="1"/>
        <v>83.333333333333329</v>
      </c>
      <c r="W804" s="292" t="s">
        <v>4064</v>
      </c>
      <c r="X804" s="388"/>
    </row>
    <row r="805" spans="1:24" ht="12.75" x14ac:dyDescent="0.2">
      <c r="A805" s="444">
        <v>774.3</v>
      </c>
      <c r="B805" s="445" t="s">
        <v>4065</v>
      </c>
      <c r="C805" s="453"/>
      <c r="D805" s="446" t="s">
        <v>1031</v>
      </c>
      <c r="E805" s="446" t="s">
        <v>1024</v>
      </c>
      <c r="F805" s="292" t="s">
        <v>1343</v>
      </c>
      <c r="G805" s="292" t="s">
        <v>1389</v>
      </c>
      <c r="H805" s="292" t="s">
        <v>1389</v>
      </c>
      <c r="I805" s="292" t="s">
        <v>1389</v>
      </c>
      <c r="J805" s="292" t="s">
        <v>1389</v>
      </c>
      <c r="K805" s="292" t="s">
        <v>3273</v>
      </c>
      <c r="L805" s="292" t="s">
        <v>1389</v>
      </c>
      <c r="M805" s="460"/>
      <c r="N805" s="292">
        <v>6400</v>
      </c>
      <c r="O805" s="448">
        <v>60</v>
      </c>
      <c r="P805" s="449">
        <v>100</v>
      </c>
      <c r="Q805" s="450">
        <v>60</v>
      </c>
      <c r="R805" s="448">
        <v>100</v>
      </c>
      <c r="S805" s="449">
        <v>60</v>
      </c>
      <c r="T805" s="450">
        <v>120</v>
      </c>
      <c r="U805" s="442">
        <f t="shared" si="0"/>
        <v>500</v>
      </c>
      <c r="V805" s="443">
        <f t="shared" si="1"/>
        <v>83.333333333333329</v>
      </c>
      <c r="W805" s="292" t="s">
        <v>4064</v>
      </c>
      <c r="X805" s="388"/>
    </row>
    <row r="806" spans="1:24" ht="12.75" x14ac:dyDescent="0.2">
      <c r="A806" s="444">
        <v>774.4</v>
      </c>
      <c r="B806" s="445" t="s">
        <v>4066</v>
      </c>
      <c r="C806" s="453"/>
      <c r="D806" s="446" t="s">
        <v>1031</v>
      </c>
      <c r="E806" s="446" t="s">
        <v>1024</v>
      </c>
      <c r="F806" s="292" t="s">
        <v>1343</v>
      </c>
      <c r="G806" s="292" t="s">
        <v>1389</v>
      </c>
      <c r="H806" s="292" t="s">
        <v>1389</v>
      </c>
      <c r="I806" s="292" t="s">
        <v>1389</v>
      </c>
      <c r="J806" s="292" t="s">
        <v>1389</v>
      </c>
      <c r="K806" s="292" t="s">
        <v>3273</v>
      </c>
      <c r="L806" s="292" t="s">
        <v>1389</v>
      </c>
      <c r="M806" s="460"/>
      <c r="N806" s="292">
        <v>6400</v>
      </c>
      <c r="O806" s="448">
        <v>60</v>
      </c>
      <c r="P806" s="449">
        <v>100</v>
      </c>
      <c r="Q806" s="450">
        <v>60</v>
      </c>
      <c r="R806" s="448">
        <v>100</v>
      </c>
      <c r="S806" s="449">
        <v>60</v>
      </c>
      <c r="T806" s="450">
        <v>120</v>
      </c>
      <c r="U806" s="442">
        <f t="shared" si="0"/>
        <v>500</v>
      </c>
      <c r="V806" s="443">
        <f t="shared" si="1"/>
        <v>83.333333333333329</v>
      </c>
      <c r="W806" s="292" t="s">
        <v>4064</v>
      </c>
      <c r="X806" s="388"/>
    </row>
    <row r="807" spans="1:24" ht="12.75" x14ac:dyDescent="0.2">
      <c r="A807" s="444">
        <v>774.5</v>
      </c>
      <c r="B807" s="445" t="s">
        <v>4067</v>
      </c>
      <c r="C807" s="453"/>
      <c r="D807" s="446" t="s">
        <v>1031</v>
      </c>
      <c r="E807" s="446" t="s">
        <v>1024</v>
      </c>
      <c r="F807" s="292" t="s">
        <v>1343</v>
      </c>
      <c r="G807" s="292" t="s">
        <v>1389</v>
      </c>
      <c r="H807" s="292" t="s">
        <v>1389</v>
      </c>
      <c r="I807" s="292" t="s">
        <v>1389</v>
      </c>
      <c r="J807" s="292" t="s">
        <v>1389</v>
      </c>
      <c r="K807" s="292" t="s">
        <v>3273</v>
      </c>
      <c r="L807" s="292" t="s">
        <v>1389</v>
      </c>
      <c r="M807" s="460"/>
      <c r="N807" s="292">
        <v>6400</v>
      </c>
      <c r="O807" s="448">
        <v>60</v>
      </c>
      <c r="P807" s="449">
        <v>100</v>
      </c>
      <c r="Q807" s="450">
        <v>60</v>
      </c>
      <c r="R807" s="448">
        <v>100</v>
      </c>
      <c r="S807" s="449">
        <v>60</v>
      </c>
      <c r="T807" s="450">
        <v>120</v>
      </c>
      <c r="U807" s="442">
        <f t="shared" si="0"/>
        <v>500</v>
      </c>
      <c r="V807" s="443">
        <f t="shared" si="1"/>
        <v>83.333333333333329</v>
      </c>
      <c r="W807" s="292" t="s">
        <v>4064</v>
      </c>
      <c r="X807" s="388"/>
    </row>
    <row r="808" spans="1:24" ht="12.75" x14ac:dyDescent="0.2">
      <c r="A808" s="444">
        <v>774.6</v>
      </c>
      <c r="B808" s="445" t="s">
        <v>4068</v>
      </c>
      <c r="C808" s="453"/>
      <c r="D808" s="446" t="s">
        <v>1031</v>
      </c>
      <c r="E808" s="446" t="s">
        <v>1024</v>
      </c>
      <c r="F808" s="292" t="s">
        <v>1343</v>
      </c>
      <c r="G808" s="292" t="s">
        <v>1389</v>
      </c>
      <c r="H808" s="292" t="s">
        <v>1389</v>
      </c>
      <c r="I808" s="292" t="s">
        <v>1389</v>
      </c>
      <c r="J808" s="292" t="s">
        <v>1389</v>
      </c>
      <c r="K808" s="292" t="s">
        <v>3273</v>
      </c>
      <c r="L808" s="292" t="s">
        <v>1389</v>
      </c>
      <c r="M808" s="460"/>
      <c r="N808" s="292">
        <v>6400</v>
      </c>
      <c r="O808" s="448">
        <v>60</v>
      </c>
      <c r="P808" s="449">
        <v>100</v>
      </c>
      <c r="Q808" s="450">
        <v>60</v>
      </c>
      <c r="R808" s="448">
        <v>100</v>
      </c>
      <c r="S808" s="449">
        <v>60</v>
      </c>
      <c r="T808" s="450">
        <v>120</v>
      </c>
      <c r="U808" s="442">
        <f t="shared" si="0"/>
        <v>500</v>
      </c>
      <c r="V808" s="443">
        <f t="shared" si="1"/>
        <v>83.333333333333329</v>
      </c>
      <c r="W808" s="292" t="s">
        <v>4064</v>
      </c>
      <c r="X808" s="388"/>
    </row>
    <row r="809" spans="1:24" ht="12.75" x14ac:dyDescent="0.2">
      <c r="A809" s="444">
        <v>774.7</v>
      </c>
      <c r="B809" s="445" t="s">
        <v>4069</v>
      </c>
      <c r="C809" s="453"/>
      <c r="D809" s="446" t="s">
        <v>1031</v>
      </c>
      <c r="E809" s="446" t="s">
        <v>1024</v>
      </c>
      <c r="F809" s="292" t="s">
        <v>1343</v>
      </c>
      <c r="G809" s="292" t="s">
        <v>1389</v>
      </c>
      <c r="H809" s="292" t="s">
        <v>1389</v>
      </c>
      <c r="I809" s="292" t="s">
        <v>1389</v>
      </c>
      <c r="J809" s="292" t="s">
        <v>1389</v>
      </c>
      <c r="K809" s="292" t="s">
        <v>3273</v>
      </c>
      <c r="L809" s="292" t="s">
        <v>1389</v>
      </c>
      <c r="M809" s="460"/>
      <c r="N809" s="292">
        <v>6400</v>
      </c>
      <c r="O809" s="448">
        <v>60</v>
      </c>
      <c r="P809" s="449">
        <v>100</v>
      </c>
      <c r="Q809" s="450">
        <v>60</v>
      </c>
      <c r="R809" s="448">
        <v>100</v>
      </c>
      <c r="S809" s="449">
        <v>60</v>
      </c>
      <c r="T809" s="450">
        <v>120</v>
      </c>
      <c r="U809" s="442">
        <f t="shared" si="0"/>
        <v>500</v>
      </c>
      <c r="V809" s="443">
        <f t="shared" si="1"/>
        <v>83.333333333333329</v>
      </c>
      <c r="W809" s="292" t="s">
        <v>4064</v>
      </c>
      <c r="X809" s="388"/>
    </row>
    <row r="810" spans="1:24" ht="12.75" x14ac:dyDescent="0.2">
      <c r="A810" s="444">
        <v>774.8</v>
      </c>
      <c r="B810" s="445" t="s">
        <v>4070</v>
      </c>
      <c r="C810" s="453"/>
      <c r="D810" s="446" t="s">
        <v>1031</v>
      </c>
      <c r="E810" s="446" t="s">
        <v>1024</v>
      </c>
      <c r="F810" s="292" t="s">
        <v>1343</v>
      </c>
      <c r="G810" s="292" t="s">
        <v>1389</v>
      </c>
      <c r="H810" s="292" t="s">
        <v>1389</v>
      </c>
      <c r="I810" s="292" t="s">
        <v>1389</v>
      </c>
      <c r="J810" s="292" t="s">
        <v>1389</v>
      </c>
      <c r="K810" s="292" t="s">
        <v>3273</v>
      </c>
      <c r="L810" s="292" t="s">
        <v>1389</v>
      </c>
      <c r="M810" s="460"/>
      <c r="N810" s="292">
        <v>6400</v>
      </c>
      <c r="O810" s="448">
        <v>60</v>
      </c>
      <c r="P810" s="449">
        <v>100</v>
      </c>
      <c r="Q810" s="450">
        <v>60</v>
      </c>
      <c r="R810" s="448">
        <v>100</v>
      </c>
      <c r="S810" s="449">
        <v>60</v>
      </c>
      <c r="T810" s="450">
        <v>120</v>
      </c>
      <c r="U810" s="442">
        <f t="shared" si="0"/>
        <v>500</v>
      </c>
      <c r="V810" s="443">
        <f t="shared" si="1"/>
        <v>83.333333333333329</v>
      </c>
      <c r="W810" s="292" t="s">
        <v>4064</v>
      </c>
      <c r="X810" s="388"/>
    </row>
    <row r="811" spans="1:24" ht="12.75" x14ac:dyDescent="0.2">
      <c r="A811" s="444">
        <v>775</v>
      </c>
      <c r="B811" s="445" t="s">
        <v>4071</v>
      </c>
      <c r="C811" s="453" t="s">
        <v>4072</v>
      </c>
      <c r="D811" s="446" t="s">
        <v>1029</v>
      </c>
      <c r="E811" s="292" t="s">
        <v>1389</v>
      </c>
      <c r="F811" s="292" t="s">
        <v>1294</v>
      </c>
      <c r="G811" s="292" t="s">
        <v>1389</v>
      </c>
      <c r="H811" s="292" t="s">
        <v>1389</v>
      </c>
      <c r="I811" s="447">
        <v>0.5</v>
      </c>
      <c r="J811" s="447">
        <v>0.5</v>
      </c>
      <c r="K811" s="292" t="s">
        <v>3195</v>
      </c>
      <c r="L811" s="292" t="s">
        <v>1389</v>
      </c>
      <c r="M811" s="460"/>
      <c r="N811" s="292">
        <v>5120</v>
      </c>
      <c r="O811" s="448">
        <v>65</v>
      </c>
      <c r="P811" s="449">
        <v>115</v>
      </c>
      <c r="Q811" s="450">
        <v>65</v>
      </c>
      <c r="R811" s="448">
        <v>75</v>
      </c>
      <c r="S811" s="449">
        <v>95</v>
      </c>
      <c r="T811" s="450">
        <v>65</v>
      </c>
      <c r="U811" s="442">
        <f t="shared" si="0"/>
        <v>480</v>
      </c>
      <c r="V811" s="443">
        <f t="shared" si="1"/>
        <v>80</v>
      </c>
      <c r="W811" s="388"/>
      <c r="X811" s="388"/>
    </row>
    <row r="812" spans="1:24" ht="12.75" x14ac:dyDescent="0.2">
      <c r="A812" s="444">
        <v>776</v>
      </c>
      <c r="B812" s="445" t="s">
        <v>4073</v>
      </c>
      <c r="C812" s="453" t="s">
        <v>4074</v>
      </c>
      <c r="D812" s="446" t="s">
        <v>1023</v>
      </c>
      <c r="E812" s="446" t="s">
        <v>1019</v>
      </c>
      <c r="F812" s="292" t="s">
        <v>1266</v>
      </c>
      <c r="G812" s="292" t="s">
        <v>1389</v>
      </c>
      <c r="H812" s="292" t="s">
        <v>1389</v>
      </c>
      <c r="I812" s="447">
        <v>0.5</v>
      </c>
      <c r="J812" s="447">
        <v>0.5</v>
      </c>
      <c r="K812" s="292" t="s">
        <v>3174</v>
      </c>
      <c r="L812" s="445" t="s">
        <v>1019</v>
      </c>
      <c r="M812" s="460"/>
      <c r="N812" s="292">
        <v>5120</v>
      </c>
      <c r="O812" s="448">
        <v>60</v>
      </c>
      <c r="P812" s="449">
        <v>78</v>
      </c>
      <c r="Q812" s="450">
        <v>135</v>
      </c>
      <c r="R812" s="448">
        <v>91</v>
      </c>
      <c r="S812" s="449">
        <v>85</v>
      </c>
      <c r="T812" s="450">
        <v>36</v>
      </c>
      <c r="U812" s="442">
        <f t="shared" si="0"/>
        <v>485</v>
      </c>
      <c r="V812" s="443">
        <f t="shared" si="1"/>
        <v>80.833333333333329</v>
      </c>
      <c r="W812" s="388"/>
      <c r="X812" s="388"/>
    </row>
    <row r="813" spans="1:24" ht="12.75" x14ac:dyDescent="0.2">
      <c r="A813" s="444">
        <v>777</v>
      </c>
      <c r="B813" s="445" t="s">
        <v>4075</v>
      </c>
      <c r="C813" s="453" t="s">
        <v>4076</v>
      </c>
      <c r="D813" s="446" t="s">
        <v>1020</v>
      </c>
      <c r="E813" s="446" t="s">
        <v>1032</v>
      </c>
      <c r="F813" s="292" t="s">
        <v>1095</v>
      </c>
      <c r="G813" s="292" t="s">
        <v>958</v>
      </c>
      <c r="H813" s="292" t="s">
        <v>1233</v>
      </c>
      <c r="I813" s="447">
        <v>0.5</v>
      </c>
      <c r="J813" s="447">
        <v>0.5</v>
      </c>
      <c r="K813" s="292" t="s">
        <v>3195</v>
      </c>
      <c r="L813" s="445" t="s">
        <v>1021</v>
      </c>
      <c r="M813" s="460"/>
      <c r="N813" s="292">
        <v>2560</v>
      </c>
      <c r="O813" s="448">
        <v>65</v>
      </c>
      <c r="P813" s="449">
        <v>98</v>
      </c>
      <c r="Q813" s="450">
        <v>63</v>
      </c>
      <c r="R813" s="448">
        <v>40</v>
      </c>
      <c r="S813" s="449">
        <v>73</v>
      </c>
      <c r="T813" s="450">
        <v>96</v>
      </c>
      <c r="U813" s="442">
        <f t="shared" si="0"/>
        <v>435</v>
      </c>
      <c r="V813" s="443">
        <f t="shared" si="1"/>
        <v>72.5</v>
      </c>
      <c r="W813" s="388"/>
      <c r="X813" s="388"/>
    </row>
    <row r="814" spans="1:24" ht="12.75" x14ac:dyDescent="0.2">
      <c r="A814" s="444">
        <v>778</v>
      </c>
      <c r="B814" s="445" t="s">
        <v>4077</v>
      </c>
      <c r="C814" s="453" t="s">
        <v>4078</v>
      </c>
      <c r="D814" s="446" t="s">
        <v>1025</v>
      </c>
      <c r="E814" s="446" t="s">
        <v>1021</v>
      </c>
      <c r="F814" s="292" t="s">
        <v>1302</v>
      </c>
      <c r="G814" s="292" t="s">
        <v>1389</v>
      </c>
      <c r="H814" s="292" t="s">
        <v>1389</v>
      </c>
      <c r="I814" s="447">
        <v>0.5</v>
      </c>
      <c r="J814" s="447">
        <v>0.5</v>
      </c>
      <c r="K814" s="292" t="s">
        <v>3292</v>
      </c>
      <c r="L814" s="292" t="s">
        <v>1389</v>
      </c>
      <c r="M814" s="460"/>
      <c r="N814" s="292">
        <v>5120</v>
      </c>
      <c r="O814" s="448">
        <v>55</v>
      </c>
      <c r="P814" s="449">
        <v>90</v>
      </c>
      <c r="Q814" s="450">
        <v>80</v>
      </c>
      <c r="R814" s="448">
        <v>50</v>
      </c>
      <c r="S814" s="449">
        <v>105</v>
      </c>
      <c r="T814" s="450">
        <v>96</v>
      </c>
      <c r="U814" s="442">
        <f t="shared" si="0"/>
        <v>476</v>
      </c>
      <c r="V814" s="443">
        <f t="shared" si="1"/>
        <v>79.333333333333329</v>
      </c>
      <c r="W814" s="388"/>
      <c r="X814" s="388"/>
    </row>
    <row r="815" spans="1:24" ht="12.75" x14ac:dyDescent="0.2">
      <c r="A815" s="444">
        <v>779</v>
      </c>
      <c r="B815" s="445" t="s">
        <v>4079</v>
      </c>
      <c r="C815" s="453" t="s">
        <v>4080</v>
      </c>
      <c r="D815" s="446" t="s">
        <v>1033</v>
      </c>
      <c r="E815" s="446" t="s">
        <v>933</v>
      </c>
      <c r="F815" s="292" t="s">
        <v>1300</v>
      </c>
      <c r="G815" s="292" t="s">
        <v>1569</v>
      </c>
      <c r="H815" s="292" t="s">
        <v>1166</v>
      </c>
      <c r="I815" s="447">
        <v>0.5</v>
      </c>
      <c r="J815" s="447">
        <v>0.5</v>
      </c>
      <c r="K815" s="292" t="s">
        <v>3333</v>
      </c>
      <c r="L815" s="292" t="s">
        <v>1389</v>
      </c>
      <c r="M815" s="460"/>
      <c r="N815" s="292">
        <v>3840</v>
      </c>
      <c r="O815" s="448">
        <v>68</v>
      </c>
      <c r="P815" s="449">
        <v>105</v>
      </c>
      <c r="Q815" s="450">
        <v>70</v>
      </c>
      <c r="R815" s="448">
        <v>70</v>
      </c>
      <c r="S815" s="449">
        <v>70</v>
      </c>
      <c r="T815" s="450">
        <v>92</v>
      </c>
      <c r="U815" s="442">
        <f t="shared" si="0"/>
        <v>475</v>
      </c>
      <c r="V815" s="443">
        <f t="shared" si="1"/>
        <v>79.166666666666671</v>
      </c>
      <c r="W815" s="388"/>
      <c r="X815" s="388"/>
    </row>
    <row r="816" spans="1:24" ht="12.75" x14ac:dyDescent="0.2">
      <c r="A816" s="444">
        <v>780</v>
      </c>
      <c r="B816" s="445" t="s">
        <v>4081</v>
      </c>
      <c r="C816" s="453" t="s">
        <v>4082</v>
      </c>
      <c r="D816" s="446" t="s">
        <v>1029</v>
      </c>
      <c r="E816" s="446" t="s">
        <v>1019</v>
      </c>
      <c r="F816" s="292" t="s">
        <v>1292</v>
      </c>
      <c r="G816" s="292" t="s">
        <v>1190</v>
      </c>
      <c r="H816" s="292" t="s">
        <v>1256</v>
      </c>
      <c r="I816" s="447">
        <v>0.5</v>
      </c>
      <c r="J816" s="447">
        <v>0.5</v>
      </c>
      <c r="K816" s="292" t="s">
        <v>3174</v>
      </c>
      <c r="L816" s="445" t="s">
        <v>1019</v>
      </c>
      <c r="M816" s="460"/>
      <c r="N816" s="292">
        <v>5120</v>
      </c>
      <c r="O816" s="448">
        <v>78</v>
      </c>
      <c r="P816" s="449">
        <v>60</v>
      </c>
      <c r="Q816" s="450">
        <v>85</v>
      </c>
      <c r="R816" s="448">
        <v>135</v>
      </c>
      <c r="S816" s="449">
        <v>91</v>
      </c>
      <c r="T816" s="450">
        <v>36</v>
      </c>
      <c r="U816" s="442">
        <f t="shared" si="0"/>
        <v>485</v>
      </c>
      <c r="V816" s="443">
        <f t="shared" si="1"/>
        <v>80.833333333333329</v>
      </c>
      <c r="W816" s="388"/>
      <c r="X816" s="388"/>
    </row>
    <row r="817" spans="1:24" ht="12.75" x14ac:dyDescent="0.2">
      <c r="A817" s="444">
        <v>781</v>
      </c>
      <c r="B817" s="445" t="s">
        <v>1888</v>
      </c>
      <c r="C817" s="453" t="s">
        <v>4083</v>
      </c>
      <c r="D817" s="446" t="s">
        <v>1025</v>
      </c>
      <c r="E817" s="446" t="s">
        <v>1026</v>
      </c>
      <c r="F817" s="292" t="s">
        <v>1353</v>
      </c>
      <c r="G817" s="292" t="s">
        <v>1389</v>
      </c>
      <c r="H817" s="292" t="s">
        <v>1389</v>
      </c>
      <c r="I817" s="292" t="s">
        <v>1389</v>
      </c>
      <c r="J817" s="292" t="s">
        <v>1389</v>
      </c>
      <c r="K817" s="292" t="s">
        <v>3273</v>
      </c>
      <c r="L817" s="292" t="s">
        <v>1389</v>
      </c>
      <c r="M817" s="460"/>
      <c r="N817" s="292">
        <v>6400</v>
      </c>
      <c r="O817" s="448">
        <v>70</v>
      </c>
      <c r="P817" s="449">
        <v>131</v>
      </c>
      <c r="Q817" s="450">
        <v>100</v>
      </c>
      <c r="R817" s="448">
        <v>86</v>
      </c>
      <c r="S817" s="449">
        <v>90</v>
      </c>
      <c r="T817" s="450">
        <v>40</v>
      </c>
      <c r="U817" s="442">
        <f t="shared" si="0"/>
        <v>517</v>
      </c>
      <c r="V817" s="443">
        <f t="shared" si="1"/>
        <v>86.166666666666671</v>
      </c>
      <c r="W817" s="388"/>
      <c r="X817" s="388"/>
    </row>
    <row r="818" spans="1:24" ht="12.75" x14ac:dyDescent="0.2">
      <c r="A818" s="444">
        <v>782</v>
      </c>
      <c r="B818" s="445" t="s">
        <v>4084</v>
      </c>
      <c r="C818" s="453" t="s">
        <v>4085</v>
      </c>
      <c r="D818" s="446" t="s">
        <v>1019</v>
      </c>
      <c r="E818" s="292" t="s">
        <v>1389</v>
      </c>
      <c r="F818" s="292" t="s">
        <v>1221</v>
      </c>
      <c r="G818" s="292" t="s">
        <v>1234</v>
      </c>
      <c r="H818" s="292" t="s">
        <v>1184</v>
      </c>
      <c r="I818" s="447">
        <v>0.5</v>
      </c>
      <c r="J818" s="447">
        <v>0.5</v>
      </c>
      <c r="K818" s="292" t="s">
        <v>1019</v>
      </c>
      <c r="L818" s="292" t="s">
        <v>1389</v>
      </c>
      <c r="M818" s="460"/>
      <c r="N818" s="292">
        <v>10240</v>
      </c>
      <c r="O818" s="448">
        <v>45</v>
      </c>
      <c r="P818" s="449">
        <v>55</v>
      </c>
      <c r="Q818" s="450">
        <v>65</v>
      </c>
      <c r="R818" s="448">
        <v>45</v>
      </c>
      <c r="S818" s="449">
        <v>45</v>
      </c>
      <c r="T818" s="450">
        <v>45</v>
      </c>
      <c r="U818" s="442">
        <f t="shared" si="0"/>
        <v>300</v>
      </c>
      <c r="V818" s="443">
        <f t="shared" si="1"/>
        <v>50</v>
      </c>
      <c r="W818" s="388"/>
      <c r="X818" s="388"/>
    </row>
    <row r="819" spans="1:24" ht="12.75" x14ac:dyDescent="0.2">
      <c r="A819" s="444">
        <v>783</v>
      </c>
      <c r="B819" s="445" t="s">
        <v>4086</v>
      </c>
      <c r="C819" s="453" t="s">
        <v>4087</v>
      </c>
      <c r="D819" s="446" t="s">
        <v>1019</v>
      </c>
      <c r="E819" s="446" t="s">
        <v>1022</v>
      </c>
      <c r="F819" s="292" t="s">
        <v>1221</v>
      </c>
      <c r="G819" s="292" t="s">
        <v>1234</v>
      </c>
      <c r="H819" s="292" t="s">
        <v>1184</v>
      </c>
      <c r="I819" s="447">
        <v>0.5</v>
      </c>
      <c r="J819" s="447">
        <v>0.5</v>
      </c>
      <c r="K819" s="292" t="s">
        <v>1019</v>
      </c>
      <c r="L819" s="292" t="s">
        <v>1389</v>
      </c>
      <c r="M819" s="460"/>
      <c r="N819" s="292">
        <v>10240</v>
      </c>
      <c r="O819" s="448">
        <v>55</v>
      </c>
      <c r="P819" s="449">
        <v>75</v>
      </c>
      <c r="Q819" s="450">
        <v>90</v>
      </c>
      <c r="R819" s="448">
        <v>65</v>
      </c>
      <c r="S819" s="449">
        <v>70</v>
      </c>
      <c r="T819" s="450">
        <v>65</v>
      </c>
      <c r="U819" s="442">
        <f t="shared" si="0"/>
        <v>420</v>
      </c>
      <c r="V819" s="443">
        <f t="shared" si="1"/>
        <v>70</v>
      </c>
      <c r="W819" s="388"/>
      <c r="X819" s="388"/>
    </row>
    <row r="820" spans="1:24" ht="12.75" x14ac:dyDescent="0.2">
      <c r="A820" s="444">
        <v>784</v>
      </c>
      <c r="B820" s="445" t="s">
        <v>4088</v>
      </c>
      <c r="C820" s="453" t="s">
        <v>4089</v>
      </c>
      <c r="D820" s="446" t="s">
        <v>1019</v>
      </c>
      <c r="E820" s="446" t="s">
        <v>1022</v>
      </c>
      <c r="F820" s="292" t="s">
        <v>1221</v>
      </c>
      <c r="G820" s="292" t="s">
        <v>1234</v>
      </c>
      <c r="H820" s="292" t="s">
        <v>1184</v>
      </c>
      <c r="I820" s="447">
        <v>0.5</v>
      </c>
      <c r="J820" s="447">
        <v>0.5</v>
      </c>
      <c r="K820" s="292" t="s">
        <v>1019</v>
      </c>
      <c r="L820" s="292" t="s">
        <v>1389</v>
      </c>
      <c r="M820" s="460"/>
      <c r="N820" s="292">
        <v>10240</v>
      </c>
      <c r="O820" s="448">
        <v>75</v>
      </c>
      <c r="P820" s="449">
        <v>110</v>
      </c>
      <c r="Q820" s="450">
        <v>125</v>
      </c>
      <c r="R820" s="448">
        <v>100</v>
      </c>
      <c r="S820" s="449">
        <v>105</v>
      </c>
      <c r="T820" s="450">
        <v>85</v>
      </c>
      <c r="U820" s="442">
        <f t="shared" si="0"/>
        <v>600</v>
      </c>
      <c r="V820" s="443">
        <f t="shared" si="1"/>
        <v>100</v>
      </c>
      <c r="W820" s="388"/>
      <c r="X820" s="388"/>
    </row>
    <row r="821" spans="1:24" ht="12.75" x14ac:dyDescent="0.2">
      <c r="A821" s="444">
        <v>785</v>
      </c>
      <c r="B821" s="445" t="s">
        <v>4090</v>
      </c>
      <c r="C821" s="453" t="s">
        <v>4091</v>
      </c>
      <c r="D821" s="446" t="s">
        <v>1020</v>
      </c>
      <c r="E821" s="446" t="s">
        <v>1021</v>
      </c>
      <c r="F821" s="292" t="s">
        <v>1304</v>
      </c>
      <c r="G821" s="292" t="s">
        <v>1143</v>
      </c>
      <c r="H821" s="292" t="s">
        <v>1389</v>
      </c>
      <c r="I821" s="292" t="s">
        <v>1389</v>
      </c>
      <c r="J821" s="292" t="s">
        <v>1389</v>
      </c>
      <c r="K821" s="292" t="s">
        <v>1389</v>
      </c>
      <c r="L821" s="292" t="s">
        <v>1389</v>
      </c>
      <c r="M821" s="460"/>
      <c r="N821" s="292">
        <v>3840</v>
      </c>
      <c r="O821" s="448">
        <v>70</v>
      </c>
      <c r="P821" s="449">
        <v>115</v>
      </c>
      <c r="Q821" s="450">
        <v>85</v>
      </c>
      <c r="R821" s="448">
        <v>95</v>
      </c>
      <c r="S821" s="449">
        <v>75</v>
      </c>
      <c r="T821" s="450">
        <v>130</v>
      </c>
      <c r="U821" s="442">
        <f t="shared" si="0"/>
        <v>570</v>
      </c>
      <c r="V821" s="443">
        <f t="shared" si="1"/>
        <v>95</v>
      </c>
      <c r="W821" s="388"/>
      <c r="X821" s="388"/>
    </row>
    <row r="822" spans="1:24" ht="12.75" x14ac:dyDescent="0.2">
      <c r="A822" s="444">
        <v>786</v>
      </c>
      <c r="B822" s="445" t="s">
        <v>4092</v>
      </c>
      <c r="C822" s="453" t="s">
        <v>4093</v>
      </c>
      <c r="D822" s="446" t="s">
        <v>933</v>
      </c>
      <c r="E822" s="446" t="s">
        <v>1021</v>
      </c>
      <c r="F822" s="292" t="s">
        <v>1332</v>
      </c>
      <c r="G822" s="292" t="s">
        <v>1143</v>
      </c>
      <c r="H822" s="292" t="s">
        <v>1389</v>
      </c>
      <c r="I822" s="292" t="s">
        <v>1389</v>
      </c>
      <c r="J822" s="292" t="s">
        <v>1389</v>
      </c>
      <c r="K822" s="292" t="s">
        <v>1389</v>
      </c>
      <c r="L822" s="292" t="s">
        <v>1389</v>
      </c>
      <c r="M822" s="460"/>
      <c r="N822" s="292">
        <v>3840</v>
      </c>
      <c r="O822" s="448">
        <v>70</v>
      </c>
      <c r="P822" s="449">
        <v>85</v>
      </c>
      <c r="Q822" s="450">
        <v>75</v>
      </c>
      <c r="R822" s="448">
        <v>130</v>
      </c>
      <c r="S822" s="449">
        <v>115</v>
      </c>
      <c r="T822" s="450">
        <v>95</v>
      </c>
      <c r="U822" s="442">
        <f t="shared" si="0"/>
        <v>570</v>
      </c>
      <c r="V822" s="443">
        <f t="shared" si="1"/>
        <v>95</v>
      </c>
      <c r="W822" s="388"/>
      <c r="X822" s="388"/>
    </row>
    <row r="823" spans="1:24" ht="12.75" x14ac:dyDescent="0.2">
      <c r="A823" s="444">
        <v>787</v>
      </c>
      <c r="B823" s="445" t="s">
        <v>4094</v>
      </c>
      <c r="C823" s="453" t="s">
        <v>4095</v>
      </c>
      <c r="D823" s="446" t="s">
        <v>1026</v>
      </c>
      <c r="E823" s="446" t="s">
        <v>1021</v>
      </c>
      <c r="F823" s="292" t="s">
        <v>1314</v>
      </c>
      <c r="G823" s="292" t="s">
        <v>1143</v>
      </c>
      <c r="H823" s="292" t="s">
        <v>1389</v>
      </c>
      <c r="I823" s="292" t="s">
        <v>1389</v>
      </c>
      <c r="J823" s="292" t="s">
        <v>1389</v>
      </c>
      <c r="K823" s="292" t="s">
        <v>1389</v>
      </c>
      <c r="L823" s="292" t="s">
        <v>1389</v>
      </c>
      <c r="M823" s="460"/>
      <c r="N823" s="292">
        <v>3840</v>
      </c>
      <c r="O823" s="448">
        <v>70</v>
      </c>
      <c r="P823" s="449">
        <v>130</v>
      </c>
      <c r="Q823" s="450">
        <v>115</v>
      </c>
      <c r="R823" s="448">
        <v>85</v>
      </c>
      <c r="S823" s="449">
        <v>95</v>
      </c>
      <c r="T823" s="450">
        <v>75</v>
      </c>
      <c r="U823" s="442">
        <f t="shared" si="0"/>
        <v>570</v>
      </c>
      <c r="V823" s="443">
        <f t="shared" si="1"/>
        <v>95</v>
      </c>
      <c r="W823" s="388"/>
      <c r="X823" s="388"/>
    </row>
    <row r="824" spans="1:24" ht="12.75" x14ac:dyDescent="0.2">
      <c r="A824" s="444">
        <v>788</v>
      </c>
      <c r="B824" s="445" t="s">
        <v>4096</v>
      </c>
      <c r="C824" s="453" t="s">
        <v>4097</v>
      </c>
      <c r="D824" s="446" t="s">
        <v>1033</v>
      </c>
      <c r="E824" s="446" t="s">
        <v>1021</v>
      </c>
      <c r="F824" s="292" t="s">
        <v>1324</v>
      </c>
      <c r="G824" s="292" t="s">
        <v>1143</v>
      </c>
      <c r="H824" s="292" t="s">
        <v>1389</v>
      </c>
      <c r="I824" s="292" t="s">
        <v>1389</v>
      </c>
      <c r="J824" s="292" t="s">
        <v>1389</v>
      </c>
      <c r="K824" s="292" t="s">
        <v>1389</v>
      </c>
      <c r="L824" s="292" t="s">
        <v>1389</v>
      </c>
      <c r="M824" s="460"/>
      <c r="N824" s="292">
        <v>3840</v>
      </c>
      <c r="O824" s="448">
        <v>70</v>
      </c>
      <c r="P824" s="449">
        <v>75</v>
      </c>
      <c r="Q824" s="450">
        <v>115</v>
      </c>
      <c r="R824" s="448">
        <v>95</v>
      </c>
      <c r="S824" s="449">
        <v>130</v>
      </c>
      <c r="T824" s="450">
        <v>85</v>
      </c>
      <c r="U824" s="442">
        <f t="shared" si="0"/>
        <v>570</v>
      </c>
      <c r="V824" s="443">
        <f t="shared" si="1"/>
        <v>95</v>
      </c>
      <c r="W824" s="388"/>
      <c r="X824" s="388"/>
    </row>
    <row r="825" spans="1:24" ht="12.75" x14ac:dyDescent="0.2">
      <c r="A825" s="444">
        <v>789</v>
      </c>
      <c r="B825" s="445" t="s">
        <v>4098</v>
      </c>
      <c r="C825" s="453" t="s">
        <v>4099</v>
      </c>
      <c r="D825" s="446" t="s">
        <v>933</v>
      </c>
      <c r="E825" s="292" t="s">
        <v>1389</v>
      </c>
      <c r="F825" s="292" t="s">
        <v>1226</v>
      </c>
      <c r="G825" s="292" t="s">
        <v>1389</v>
      </c>
      <c r="H825" s="292" t="s">
        <v>1389</v>
      </c>
      <c r="I825" s="292" t="s">
        <v>1389</v>
      </c>
      <c r="J825" s="292" t="s">
        <v>1389</v>
      </c>
      <c r="K825" s="292" t="s">
        <v>1389</v>
      </c>
      <c r="L825" s="292" t="s">
        <v>1389</v>
      </c>
      <c r="M825" s="460"/>
      <c r="N825" s="292">
        <v>30720</v>
      </c>
      <c r="O825" s="448">
        <v>43</v>
      </c>
      <c r="P825" s="449">
        <v>29</v>
      </c>
      <c r="Q825" s="450">
        <v>31</v>
      </c>
      <c r="R825" s="448">
        <v>29</v>
      </c>
      <c r="S825" s="449">
        <v>31</v>
      </c>
      <c r="T825" s="450">
        <v>37</v>
      </c>
      <c r="U825" s="442">
        <f t="shared" si="0"/>
        <v>200</v>
      </c>
      <c r="V825" s="443">
        <f t="shared" si="1"/>
        <v>33.333333333333336</v>
      </c>
      <c r="W825" s="388"/>
      <c r="X825" s="388"/>
    </row>
    <row r="826" spans="1:24" ht="12.75" x14ac:dyDescent="0.2">
      <c r="A826" s="444">
        <v>790</v>
      </c>
      <c r="B826" s="445" t="s">
        <v>4100</v>
      </c>
      <c r="C826" s="453" t="s">
        <v>4101</v>
      </c>
      <c r="D826" s="446" t="s">
        <v>933</v>
      </c>
      <c r="E826" s="292" t="s">
        <v>1389</v>
      </c>
      <c r="F826" s="292" t="s">
        <v>1233</v>
      </c>
      <c r="G826" s="292" t="s">
        <v>1389</v>
      </c>
      <c r="H826" s="292" t="s">
        <v>1389</v>
      </c>
      <c r="I826" s="292" t="s">
        <v>1389</v>
      </c>
      <c r="J826" s="292" t="s">
        <v>1389</v>
      </c>
      <c r="K826" s="292" t="s">
        <v>1389</v>
      </c>
      <c r="L826" s="292" t="s">
        <v>1389</v>
      </c>
      <c r="M826" s="460"/>
      <c r="N826" s="292">
        <v>30720</v>
      </c>
      <c r="O826" s="448">
        <v>43</v>
      </c>
      <c r="P826" s="449">
        <v>29</v>
      </c>
      <c r="Q826" s="450">
        <v>131</v>
      </c>
      <c r="R826" s="448">
        <v>29</v>
      </c>
      <c r="S826" s="449">
        <v>131</v>
      </c>
      <c r="T826" s="450">
        <v>37</v>
      </c>
      <c r="U826" s="442">
        <f t="shared" si="0"/>
        <v>400</v>
      </c>
      <c r="V826" s="443">
        <f t="shared" si="1"/>
        <v>66.666666666666671</v>
      </c>
      <c r="W826" s="388"/>
      <c r="X826" s="388"/>
    </row>
    <row r="827" spans="1:24" ht="12.75" x14ac:dyDescent="0.2">
      <c r="A827" s="444">
        <v>791</v>
      </c>
      <c r="B827" s="445" t="s">
        <v>4102</v>
      </c>
      <c r="C827" s="453" t="s">
        <v>4103</v>
      </c>
      <c r="D827" s="446" t="s">
        <v>933</v>
      </c>
      <c r="E827" s="446" t="s">
        <v>1032</v>
      </c>
      <c r="F827" s="292" t="s">
        <v>1310</v>
      </c>
      <c r="G827" s="292" t="s">
        <v>1389</v>
      </c>
      <c r="H827" s="292" t="s">
        <v>1389</v>
      </c>
      <c r="I827" s="292" t="s">
        <v>1389</v>
      </c>
      <c r="J827" s="292" t="s">
        <v>1389</v>
      </c>
      <c r="K827" s="292" t="s">
        <v>1389</v>
      </c>
      <c r="L827" s="292" t="s">
        <v>1389</v>
      </c>
      <c r="M827" s="460"/>
      <c r="N827" s="292">
        <v>30720</v>
      </c>
      <c r="O827" s="448">
        <v>137</v>
      </c>
      <c r="P827" s="449">
        <v>137</v>
      </c>
      <c r="Q827" s="450">
        <v>107</v>
      </c>
      <c r="R827" s="448">
        <v>113</v>
      </c>
      <c r="S827" s="449">
        <v>89</v>
      </c>
      <c r="T827" s="450">
        <v>97</v>
      </c>
      <c r="U827" s="442">
        <f t="shared" si="0"/>
        <v>680</v>
      </c>
      <c r="V827" s="443">
        <f t="shared" si="1"/>
        <v>113.33333333333333</v>
      </c>
      <c r="W827" s="388"/>
      <c r="X827" s="388"/>
    </row>
    <row r="828" spans="1:24" ht="12.75" x14ac:dyDescent="0.2">
      <c r="A828" s="444">
        <v>792</v>
      </c>
      <c r="B828" s="445" t="s">
        <v>4104</v>
      </c>
      <c r="C828" s="453" t="s">
        <v>4105</v>
      </c>
      <c r="D828" s="446" t="s">
        <v>933</v>
      </c>
      <c r="E828" s="446" t="s">
        <v>1025</v>
      </c>
      <c r="F828" s="292" t="s">
        <v>1341</v>
      </c>
      <c r="G828" s="292" t="s">
        <v>1389</v>
      </c>
      <c r="H828" s="292" t="s">
        <v>1389</v>
      </c>
      <c r="I828" s="292" t="s">
        <v>1389</v>
      </c>
      <c r="J828" s="292" t="s">
        <v>1389</v>
      </c>
      <c r="K828" s="292" t="s">
        <v>1389</v>
      </c>
      <c r="L828" s="292" t="s">
        <v>1389</v>
      </c>
      <c r="M828" s="460"/>
      <c r="N828" s="292">
        <v>30720</v>
      </c>
      <c r="O828" s="448">
        <v>137</v>
      </c>
      <c r="P828" s="449">
        <v>113</v>
      </c>
      <c r="Q828" s="450">
        <v>89</v>
      </c>
      <c r="R828" s="448">
        <v>137</v>
      </c>
      <c r="S828" s="449">
        <v>107</v>
      </c>
      <c r="T828" s="450">
        <v>97</v>
      </c>
      <c r="U828" s="442">
        <f t="shared" si="0"/>
        <v>680</v>
      </c>
      <c r="V828" s="443">
        <f t="shared" si="1"/>
        <v>113.33333333333333</v>
      </c>
      <c r="W828" s="388"/>
      <c r="X828" s="388"/>
    </row>
    <row r="829" spans="1:24" ht="12.75" x14ac:dyDescent="0.2">
      <c r="A829" s="444">
        <v>793</v>
      </c>
      <c r="B829" s="445" t="s">
        <v>4106</v>
      </c>
      <c r="C829" s="453" t="s">
        <v>4107</v>
      </c>
      <c r="D829" s="446" t="s">
        <v>1031</v>
      </c>
      <c r="E829" s="446" t="s">
        <v>1030</v>
      </c>
      <c r="F829" s="292" t="s">
        <v>1290</v>
      </c>
      <c r="G829" s="292" t="s">
        <v>1389</v>
      </c>
      <c r="H829" s="292" t="s">
        <v>1389</v>
      </c>
      <c r="I829" s="292" t="s">
        <v>1389</v>
      </c>
      <c r="J829" s="292" t="s">
        <v>1389</v>
      </c>
      <c r="K829" s="292" t="s">
        <v>1389</v>
      </c>
      <c r="L829" s="292" t="s">
        <v>1389</v>
      </c>
      <c r="M829" s="460"/>
      <c r="N829" s="292">
        <v>30720</v>
      </c>
      <c r="O829" s="448">
        <v>109</v>
      </c>
      <c r="P829" s="449">
        <v>53</v>
      </c>
      <c r="Q829" s="450">
        <v>47</v>
      </c>
      <c r="R829" s="448">
        <v>127</v>
      </c>
      <c r="S829" s="449">
        <v>131</v>
      </c>
      <c r="T829" s="450">
        <v>103</v>
      </c>
      <c r="U829" s="442">
        <f t="shared" si="0"/>
        <v>570</v>
      </c>
      <c r="V829" s="443">
        <f t="shared" si="1"/>
        <v>95</v>
      </c>
      <c r="W829" s="388"/>
      <c r="X829" s="388"/>
    </row>
    <row r="830" spans="1:24" ht="12.75" x14ac:dyDescent="0.2">
      <c r="A830" s="444">
        <v>794</v>
      </c>
      <c r="B830" s="445" t="s">
        <v>4108</v>
      </c>
      <c r="C830" s="453" t="s">
        <v>4109</v>
      </c>
      <c r="D830" s="446" t="s">
        <v>1017</v>
      </c>
      <c r="E830" s="446" t="s">
        <v>1022</v>
      </c>
      <c r="F830" s="292" t="s">
        <v>1290</v>
      </c>
      <c r="G830" s="292" t="s">
        <v>1389</v>
      </c>
      <c r="H830" s="292" t="s">
        <v>1389</v>
      </c>
      <c r="I830" s="292" t="s">
        <v>1389</v>
      </c>
      <c r="J830" s="292" t="s">
        <v>1389</v>
      </c>
      <c r="K830" s="292" t="s">
        <v>1389</v>
      </c>
      <c r="L830" s="292" t="s">
        <v>1389</v>
      </c>
      <c r="M830" s="460"/>
      <c r="N830" s="292">
        <v>30720</v>
      </c>
      <c r="O830" s="448">
        <v>107</v>
      </c>
      <c r="P830" s="449">
        <v>139</v>
      </c>
      <c r="Q830" s="450">
        <v>139</v>
      </c>
      <c r="R830" s="448">
        <v>53</v>
      </c>
      <c r="S830" s="449">
        <v>53</v>
      </c>
      <c r="T830" s="450">
        <v>79</v>
      </c>
      <c r="U830" s="442">
        <f t="shared" si="0"/>
        <v>570</v>
      </c>
      <c r="V830" s="443">
        <f t="shared" si="1"/>
        <v>95</v>
      </c>
      <c r="W830" s="388"/>
      <c r="X830" s="388"/>
    </row>
    <row r="831" spans="1:24" ht="12.75" x14ac:dyDescent="0.2">
      <c r="A831" s="444">
        <v>795</v>
      </c>
      <c r="B831" s="445" t="s">
        <v>4110</v>
      </c>
      <c r="C831" s="453" t="s">
        <v>4111</v>
      </c>
      <c r="D831" s="446" t="s">
        <v>1017</v>
      </c>
      <c r="E831" s="446" t="s">
        <v>1022</v>
      </c>
      <c r="F831" s="292" t="s">
        <v>1290</v>
      </c>
      <c r="G831" s="292" t="s">
        <v>1389</v>
      </c>
      <c r="H831" s="292" t="s">
        <v>1389</v>
      </c>
      <c r="I831" s="292" t="s">
        <v>1389</v>
      </c>
      <c r="J831" s="292" t="s">
        <v>1389</v>
      </c>
      <c r="K831" s="292" t="s">
        <v>1389</v>
      </c>
      <c r="L831" s="292" t="s">
        <v>1389</v>
      </c>
      <c r="M831" s="460"/>
      <c r="N831" s="292">
        <v>30720</v>
      </c>
      <c r="O831" s="448">
        <v>71</v>
      </c>
      <c r="P831" s="449">
        <v>137</v>
      </c>
      <c r="Q831" s="450">
        <v>37</v>
      </c>
      <c r="R831" s="448">
        <v>137</v>
      </c>
      <c r="S831" s="449">
        <v>37</v>
      </c>
      <c r="T831" s="450">
        <v>151</v>
      </c>
      <c r="U831" s="442">
        <f t="shared" si="0"/>
        <v>570</v>
      </c>
      <c r="V831" s="443">
        <f t="shared" si="1"/>
        <v>95</v>
      </c>
      <c r="W831" s="388"/>
      <c r="X831" s="388"/>
    </row>
    <row r="832" spans="1:24" ht="12.75" x14ac:dyDescent="0.2">
      <c r="A832" s="444">
        <v>796</v>
      </c>
      <c r="B832" s="445" t="s">
        <v>4112</v>
      </c>
      <c r="C832" s="453" t="s">
        <v>4113</v>
      </c>
      <c r="D832" s="446" t="s">
        <v>1020</v>
      </c>
      <c r="E832" s="292" t="s">
        <v>1389</v>
      </c>
      <c r="F832" s="292" t="s">
        <v>1290</v>
      </c>
      <c r="G832" s="292" t="s">
        <v>1389</v>
      </c>
      <c r="H832" s="292" t="s">
        <v>1389</v>
      </c>
      <c r="I832" s="292" t="s">
        <v>1389</v>
      </c>
      <c r="J832" s="292" t="s">
        <v>1389</v>
      </c>
      <c r="K832" s="292" t="s">
        <v>1389</v>
      </c>
      <c r="L832" s="292" t="s">
        <v>1389</v>
      </c>
      <c r="M832" s="460"/>
      <c r="N832" s="292">
        <v>30720</v>
      </c>
      <c r="O832" s="448">
        <v>83</v>
      </c>
      <c r="P832" s="449">
        <v>89</v>
      </c>
      <c r="Q832" s="450">
        <v>71</v>
      </c>
      <c r="R832" s="448">
        <v>173</v>
      </c>
      <c r="S832" s="449">
        <v>71</v>
      </c>
      <c r="T832" s="450">
        <v>83</v>
      </c>
      <c r="U832" s="442">
        <f t="shared" si="0"/>
        <v>570</v>
      </c>
      <c r="V832" s="443">
        <f t="shared" si="1"/>
        <v>95</v>
      </c>
      <c r="W832" s="388"/>
      <c r="X832" s="388"/>
    </row>
    <row r="833" spans="1:24" ht="12.75" x14ac:dyDescent="0.2">
      <c r="A833" s="444">
        <v>797</v>
      </c>
      <c r="B833" s="445" t="s">
        <v>4114</v>
      </c>
      <c r="C833" s="453" t="s">
        <v>4115</v>
      </c>
      <c r="D833" s="446" t="s">
        <v>1032</v>
      </c>
      <c r="E833" s="446" t="s">
        <v>1024</v>
      </c>
      <c r="F833" s="292" t="s">
        <v>1290</v>
      </c>
      <c r="G833" s="292" t="s">
        <v>1389</v>
      </c>
      <c r="H833" s="292" t="s">
        <v>1389</v>
      </c>
      <c r="I833" s="292" t="s">
        <v>1389</v>
      </c>
      <c r="J833" s="292" t="s">
        <v>1389</v>
      </c>
      <c r="K833" s="292" t="s">
        <v>1389</v>
      </c>
      <c r="L833" s="292" t="s">
        <v>1389</v>
      </c>
      <c r="M833" s="460"/>
      <c r="N833" s="292">
        <v>30720</v>
      </c>
      <c r="O833" s="448">
        <v>97</v>
      </c>
      <c r="P833" s="449">
        <v>101</v>
      </c>
      <c r="Q833" s="450">
        <v>103</v>
      </c>
      <c r="R833" s="448">
        <v>107</v>
      </c>
      <c r="S833" s="449">
        <v>101</v>
      </c>
      <c r="T833" s="450">
        <v>61</v>
      </c>
      <c r="U833" s="442">
        <f t="shared" si="0"/>
        <v>570</v>
      </c>
      <c r="V833" s="443">
        <f t="shared" si="1"/>
        <v>95</v>
      </c>
      <c r="W833" s="388"/>
      <c r="X833" s="388"/>
    </row>
    <row r="834" spans="1:24" ht="12.75" x14ac:dyDescent="0.2">
      <c r="A834" s="444">
        <v>798</v>
      </c>
      <c r="B834" s="445" t="s">
        <v>4116</v>
      </c>
      <c r="C834" s="453" t="s">
        <v>4117</v>
      </c>
      <c r="D834" s="446" t="s">
        <v>1026</v>
      </c>
      <c r="E834" s="446" t="s">
        <v>1032</v>
      </c>
      <c r="F834" s="292" t="s">
        <v>1290</v>
      </c>
      <c r="G834" s="292" t="s">
        <v>1389</v>
      </c>
      <c r="H834" s="292" t="s">
        <v>1389</v>
      </c>
      <c r="I834" s="292" t="s">
        <v>1389</v>
      </c>
      <c r="J834" s="292" t="s">
        <v>1389</v>
      </c>
      <c r="K834" s="292" t="s">
        <v>1389</v>
      </c>
      <c r="L834" s="292" t="s">
        <v>1389</v>
      </c>
      <c r="M834" s="460"/>
      <c r="N834" s="292">
        <v>30720</v>
      </c>
      <c r="O834" s="448">
        <v>59</v>
      </c>
      <c r="P834" s="449">
        <v>181</v>
      </c>
      <c r="Q834" s="450">
        <v>131</v>
      </c>
      <c r="R834" s="448">
        <v>59</v>
      </c>
      <c r="S834" s="449">
        <v>31</v>
      </c>
      <c r="T834" s="450">
        <v>109</v>
      </c>
      <c r="U834" s="442">
        <f t="shared" si="0"/>
        <v>570</v>
      </c>
      <c r="V834" s="443">
        <f t="shared" si="1"/>
        <v>95</v>
      </c>
      <c r="W834" s="388"/>
      <c r="X834" s="388"/>
    </row>
    <row r="835" spans="1:24" ht="12.75" x14ac:dyDescent="0.2">
      <c r="A835" s="444">
        <v>799</v>
      </c>
      <c r="B835" s="445" t="s">
        <v>4118</v>
      </c>
      <c r="C835" s="453" t="s">
        <v>4119</v>
      </c>
      <c r="D835" s="446" t="s">
        <v>1018</v>
      </c>
      <c r="E835" s="446" t="s">
        <v>1019</v>
      </c>
      <c r="F835" s="292" t="s">
        <v>1290</v>
      </c>
      <c r="G835" s="292" t="s">
        <v>1389</v>
      </c>
      <c r="H835" s="292" t="s">
        <v>1389</v>
      </c>
      <c r="I835" s="292" t="s">
        <v>1389</v>
      </c>
      <c r="J835" s="292" t="s">
        <v>1389</v>
      </c>
      <c r="K835" s="292" t="s">
        <v>1389</v>
      </c>
      <c r="L835" s="292" t="s">
        <v>1389</v>
      </c>
      <c r="M835" s="460"/>
      <c r="N835" s="292">
        <v>30720</v>
      </c>
      <c r="O835" s="448">
        <v>223</v>
      </c>
      <c r="P835" s="449">
        <v>101</v>
      </c>
      <c r="Q835" s="450">
        <v>53</v>
      </c>
      <c r="R835" s="448">
        <v>97</v>
      </c>
      <c r="S835" s="449">
        <v>53</v>
      </c>
      <c r="T835" s="450">
        <v>43</v>
      </c>
      <c r="U835" s="442">
        <f t="shared" si="0"/>
        <v>570</v>
      </c>
      <c r="V835" s="443">
        <f t="shared" si="1"/>
        <v>95</v>
      </c>
      <c r="W835" s="388"/>
      <c r="X835" s="388"/>
    </row>
    <row r="836" spans="1:24" ht="12.75" x14ac:dyDescent="0.2">
      <c r="A836" s="444">
        <v>800</v>
      </c>
      <c r="B836" s="445" t="s">
        <v>4120</v>
      </c>
      <c r="C836" s="453" t="s">
        <v>4121</v>
      </c>
      <c r="D836" s="446" t="s">
        <v>933</v>
      </c>
      <c r="E836" s="292" t="s">
        <v>1389</v>
      </c>
      <c r="F836" s="292" t="s">
        <v>1290</v>
      </c>
      <c r="G836" s="292" t="s">
        <v>1389</v>
      </c>
      <c r="H836" s="292" t="s">
        <v>1389</v>
      </c>
      <c r="I836" s="292" t="s">
        <v>1389</v>
      </c>
      <c r="J836" s="292" t="s">
        <v>1389</v>
      </c>
      <c r="K836" s="292" t="s">
        <v>1389</v>
      </c>
      <c r="L836" s="292" t="s">
        <v>1389</v>
      </c>
      <c r="M836" s="460"/>
      <c r="N836" s="292">
        <v>30720</v>
      </c>
      <c r="O836" s="448">
        <v>97</v>
      </c>
      <c r="P836" s="449">
        <v>107</v>
      </c>
      <c r="Q836" s="450">
        <v>101</v>
      </c>
      <c r="R836" s="448">
        <v>127</v>
      </c>
      <c r="S836" s="449">
        <v>89</v>
      </c>
      <c r="T836" s="450">
        <v>79</v>
      </c>
      <c r="U836" s="442">
        <f t="shared" si="0"/>
        <v>600</v>
      </c>
      <c r="V836" s="443">
        <f t="shared" si="1"/>
        <v>100</v>
      </c>
      <c r="W836" s="388"/>
      <c r="X836" s="388"/>
    </row>
    <row r="837" spans="1:24" ht="12.75" x14ac:dyDescent="0.2">
      <c r="A837" s="444">
        <v>801</v>
      </c>
      <c r="B837" s="445" t="s">
        <v>4122</v>
      </c>
      <c r="C837" s="453" t="s">
        <v>4123</v>
      </c>
      <c r="D837" s="446" t="s">
        <v>1032</v>
      </c>
      <c r="E837" s="446" t="s">
        <v>1021</v>
      </c>
      <c r="F837" s="292" t="s">
        <v>4124</v>
      </c>
      <c r="G837" s="292" t="s">
        <v>1389</v>
      </c>
      <c r="H837" s="292" t="s">
        <v>1389</v>
      </c>
      <c r="I837" s="292" t="s">
        <v>1389</v>
      </c>
      <c r="J837" s="292" t="s">
        <v>1389</v>
      </c>
      <c r="K837" s="292" t="s">
        <v>3213</v>
      </c>
      <c r="L837" s="292" t="s">
        <v>1389</v>
      </c>
      <c r="M837" s="460">
        <v>0</v>
      </c>
      <c r="N837" s="292">
        <v>0</v>
      </c>
      <c r="O837" s="448">
        <v>80</v>
      </c>
      <c r="P837" s="449">
        <v>95</v>
      </c>
      <c r="Q837" s="450">
        <v>115</v>
      </c>
      <c r="R837" s="448">
        <v>130</v>
      </c>
      <c r="S837" s="449">
        <v>115</v>
      </c>
      <c r="T837" s="450">
        <v>65</v>
      </c>
      <c r="U837" s="442">
        <f t="shared" si="0"/>
        <v>600</v>
      </c>
      <c r="V837" s="443">
        <f t="shared" si="1"/>
        <v>100</v>
      </c>
      <c r="W837" s="388"/>
      <c r="X837" s="388"/>
    </row>
  </sheetData>
  <autoFilter ref="A1:X745" xr:uid="{00000000-0009-0000-0000-000017000000}"/>
  <conditionalFormatting sqref="D2:D837 E2:E748 U3:U837 L79 G680:I680 K680:N680 F745:F837 G745:G836 K745:K837 L745 M745:T837 L750:L836 E751:E837 H761:H762 H765:H768 H796:H797 H801:H812 I801:J810 H814 H817:J817 H821:J836">
    <cfRule type="containsText" dxfId="35" priority="1" operator="containsText" text="Bug">
      <formula>NOT(ISERROR(SEARCH(("Bug"),(D2))))</formula>
    </cfRule>
  </conditionalFormatting>
  <conditionalFormatting sqref="D2:D837 E2:E748 U3:U837 L79 G680:I680 K680:N680 F745:F837 G745:G836 K745:K837 L745 M745:T837 L750:L836 E751:E837 H761:H762 H765:H768 H796:H797 H801:H812 I801:J810 H814 H817:J817 H821:J836">
    <cfRule type="containsText" dxfId="34" priority="2" operator="containsText" text="Dragon">
      <formula>NOT(ISERROR(SEARCH(("Dragon"),(D2))))</formula>
    </cfRule>
  </conditionalFormatting>
  <conditionalFormatting sqref="D2:D837 E2:E748 U3:U837 L79 G680:I680 K680:N680 F745:F837 G745:G836 K745:K837 L745 M745:T837 L750:L836 E751:E837 H761:H762 H765:H768 H796:H797 H801:H812 I801:J810 H814 H817:J817 H821:J836">
    <cfRule type="containsText" dxfId="33" priority="3" operator="containsText" text="Dark">
      <formula>NOT(ISERROR(SEARCH(("Dark"),(D2))))</formula>
    </cfRule>
  </conditionalFormatting>
  <conditionalFormatting sqref="D2:D837 E2:E748 U3:U837 L79 G680:I680 K680:N680 F745:F837 G745:G836 K745:K837 L745 M745:T837 L750:L836 E751:E837 H761:H762 H765:H768 H796:H797 H801:H812 I801:J810 H814 H817:J817 H821:J836">
    <cfRule type="containsText" dxfId="32" priority="4" operator="containsText" text="Electric">
      <formula>NOT(ISERROR(SEARCH(("Electric"),(D2))))</formula>
    </cfRule>
  </conditionalFormatting>
  <conditionalFormatting sqref="D2:D837 E2:E748 U3:U837 L79 G680:I680 K680:N680 F745:F837 G745:G836 K745:K837 L745 M745:T837 L750:L836 E751:E837 H761:H762 H765:H768 H796:H797 H801:H812 I801:J810 H814 H817:J817 H821:J836">
    <cfRule type="containsText" dxfId="31" priority="5" operator="containsText" text="Fairy">
      <formula>NOT(ISERROR(SEARCH(("Fairy"),(D2))))</formula>
    </cfRule>
  </conditionalFormatting>
  <conditionalFormatting sqref="D2:D837 E2:E748 U3:U837 L79 G680:I680 K680:N680 F745:F837 G745:G836 K745:K837 L745 M745:T837 L750:L836 E751:E837 H761:H762 H765:H768 H796:H797 H801:H812 I801:J810 H814 H817:J817 H821:J836">
    <cfRule type="containsText" dxfId="30" priority="6" operator="containsText" text="Fire">
      <formula>NOT(ISERROR(SEARCH(("Fire"),(D2))))</formula>
    </cfRule>
  </conditionalFormatting>
  <conditionalFormatting sqref="D2:D837 E2:E748 U3:U837 L79 G680:I680 K680:N680 F745:F837 G745:G836 K745:K837 L745 M745:T837 L750:L836 E751:E837 H761:H762 H765:H768 H796:H797 H801:H812 I801:J810 H814 H817:J817 H821:J836">
    <cfRule type="containsText" dxfId="29" priority="7" operator="containsText" text="Flying">
      <formula>NOT(ISERROR(SEARCH(("Flying"),(D2))))</formula>
    </cfRule>
  </conditionalFormatting>
  <conditionalFormatting sqref="D2:D837 E2:E748 U3:U837 L79 G680:I680 K680:N680 F745:F837 G745:G836 K745:K837 L745 M745:T837 L750:L836 E751:E837 H761:H762 H765:H768 H796:H797 H801:H812 I801:J810 H814 H817:J817 H821:J836">
    <cfRule type="containsText" dxfId="28" priority="8" operator="containsText" text="Ghost">
      <formula>NOT(ISERROR(SEARCH(("Ghost"),(D2))))</formula>
    </cfRule>
  </conditionalFormatting>
  <conditionalFormatting sqref="D2:D837 E2:E748 U3:U837 L79 G680:I680 K680:N680 F745:F837 G745:G836 K745:K837 L745 M745:T837 L750:L836 E751:E837 H761:H762 H765:H768 H796:H797 H801:H812 I801:J810 H814 H817:J817 H821:J836">
    <cfRule type="containsText" dxfId="27" priority="9" operator="containsText" text="Grass">
      <formula>NOT(ISERROR(SEARCH(("Grass"),(D2))))</formula>
    </cfRule>
  </conditionalFormatting>
  <conditionalFormatting sqref="D2:D837 E2:E748 U3:U837 L79 G680:I680 K680:N680 F745:F837 G745:G836 K745:K837 L745 M745:T837 L750:L836 E751:E837 H761:H762 H765:H768 H796:H797 H801:H812 I801:J810 H814 H817:J817 H821:J836">
    <cfRule type="containsText" dxfId="26" priority="10" operator="containsText" text="Ground">
      <formula>NOT(ISERROR(SEARCH(("Ground"),(D2))))</formula>
    </cfRule>
  </conditionalFormatting>
  <conditionalFormatting sqref="D2:D837 E2:E748 U3:U837 L79 G680:I680 K680:N680 F745:F837 G745:G836 K745:K837 L745 M745:T837 L750:L836 E751:E837 H761:H762 H765:H768 H796:H797 H801:H812 I801:J810 H814 H817:J817 H821:J836">
    <cfRule type="containsText" dxfId="25" priority="11" operator="containsText" text="Ice">
      <formula>NOT(ISERROR(SEARCH(("Ice"),(D2))))</formula>
    </cfRule>
  </conditionalFormatting>
  <conditionalFormatting sqref="D2:D837 E2:E748 U3:U837 L79 G680:I680 K680:N680 F745:F837 G745:G836 K745:K837 L745 M745:T837 L750:L836 E751:E837 H761:H762 H765:H768 H796:H797 H801:H812 I801:J810 H814 H817:J817 H821:J836">
    <cfRule type="containsText" dxfId="24" priority="12" operator="containsText" text="Normal">
      <formula>NOT(ISERROR(SEARCH(("Normal"),(D2))))</formula>
    </cfRule>
  </conditionalFormatting>
  <conditionalFormatting sqref="D2:D837 E2:E748 U3:U837 L79 G680:I680 K680:N680 F745:F837 G745:G836 K745:K837 L745 M745:T837 L750:L836 E751:E837 H761:H762 H765:H768 H796:H797 H801:H812 I801:J810 H814 H817:J817 H821:J836">
    <cfRule type="containsText" dxfId="23" priority="13" operator="containsText" text="Poison">
      <formula>NOT(ISERROR(SEARCH(("Poison"),(D2))))</formula>
    </cfRule>
  </conditionalFormatting>
  <conditionalFormatting sqref="D2:D837 E2:E748 U3:U837 L79 G680:I680 K680:N680 F745:F837 G745:G836 K745:K837 L745 M745:T837 L750:L836 E751:E837 H761:H762 H765:H768 H796:H797 H801:H812 I801:J810 H814 H817:J817 H821:J836">
    <cfRule type="containsText" dxfId="22" priority="14" operator="containsText" text="Psychic">
      <formula>NOT(ISERROR(SEARCH(("Psychic"),(D2))))</formula>
    </cfRule>
  </conditionalFormatting>
  <conditionalFormatting sqref="D2:D837 E2:E748 U3:U837 L79 G680:I680 K680:N680 F745:F837 G745:G836 K745:K837 L745 M745:T837 L750:L836 E751:E837 H761:H762 H765:H768 H796:H797 H801:H812 I801:J810 H814 H817:J817 H821:J836">
    <cfRule type="containsText" dxfId="21" priority="15" operator="containsText" text="Rock">
      <formula>NOT(ISERROR(SEARCH(("Rock"),(D2))))</formula>
    </cfRule>
  </conditionalFormatting>
  <conditionalFormatting sqref="D2:D837 E2:E748 U3:U837 L79 G680:I680 K680:N680 F745:F837 G745:G836 K745:K837 L745 M745:T837 L750:L836 E751:E837 H761:H762 H765:H768 H796:H797 H801:H812 I801:J810 H814 H817:J817 H821:J836">
    <cfRule type="containsText" dxfId="20" priority="16" operator="containsText" text="Steel">
      <formula>NOT(ISERROR(SEARCH(("Steel"),(D2))))</formula>
    </cfRule>
  </conditionalFormatting>
  <conditionalFormatting sqref="D2:D837 E2:E748 U3:U837 L79 G680:I680 K680:N680 F745:F837 G745:G836 K745:K837 L745 M745:T837 L750:L836 E751:E837 H761:H762 H765:H768 H796:H797 H801:H812 I801:J810 H814 H817:J817 H821:J836">
    <cfRule type="containsText" dxfId="19" priority="17" operator="containsText" text="Water">
      <formula>NOT(ISERROR(SEARCH(("Water"),(D2))))</formula>
    </cfRule>
  </conditionalFormatting>
  <conditionalFormatting sqref="D2:D837 E2:E748 U3:U837 L79 G680:I680 K680:N680 F745:F837 G745:G836 K745:K837 L745 M745:T837 L750:L836 E751:E837 H761:H762 H765:H768 H796:H797 H801:H812 I801:J810 H814 H817:J817 H821:J836">
    <cfRule type="containsText" dxfId="18" priority="18" operator="containsText" text="Fighting">
      <formula>NOT(ISERROR(SEARCH(("Fighting"),(D2))))</formula>
    </cfRule>
  </conditionalFormatting>
  <hyperlinks>
    <hyperlink ref="C107" r:id="rId1" xr:uid="{00000000-0004-0000-1700-000000000000}"/>
    <hyperlink ref="C743" r:id="rId2" xr:uid="{00000000-0004-0000-1700-000001000000}"/>
    <hyperlink ref="C744" r:id="rId3" xr:uid="{00000000-0004-0000-1700-000002000000}"/>
    <hyperlink ref="C745" r:id="rId4" xr:uid="{00000000-0004-0000-1700-000003000000}"/>
    <hyperlink ref="C746" r:id="rId5" xr:uid="{00000000-0004-0000-1700-000004000000}"/>
    <hyperlink ref="C747" r:id="rId6" xr:uid="{00000000-0004-0000-1700-000005000000}"/>
    <hyperlink ref="C748" r:id="rId7" xr:uid="{00000000-0004-0000-1700-000006000000}"/>
    <hyperlink ref="C749" r:id="rId8" xr:uid="{00000000-0004-0000-1700-000007000000}"/>
    <hyperlink ref="C750" r:id="rId9" xr:uid="{00000000-0004-0000-1700-000008000000}"/>
    <hyperlink ref="C751" r:id="rId10" xr:uid="{00000000-0004-0000-1700-000009000000}"/>
    <hyperlink ref="C752" r:id="rId11" xr:uid="{00000000-0004-0000-1700-00000A000000}"/>
    <hyperlink ref="C753" r:id="rId12" xr:uid="{00000000-0004-0000-1700-00000B000000}"/>
    <hyperlink ref="C754" r:id="rId13" xr:uid="{00000000-0004-0000-1700-00000C000000}"/>
    <hyperlink ref="C755" r:id="rId14" xr:uid="{00000000-0004-0000-1700-00000D000000}"/>
    <hyperlink ref="C756" r:id="rId15" xr:uid="{00000000-0004-0000-1700-00000E000000}"/>
    <hyperlink ref="C757" r:id="rId16" xr:uid="{00000000-0004-0000-1700-00000F000000}"/>
    <hyperlink ref="C758" r:id="rId17" xr:uid="{00000000-0004-0000-1700-000010000000}"/>
    <hyperlink ref="C759" r:id="rId18" xr:uid="{00000000-0004-0000-1700-000011000000}"/>
    <hyperlink ref="C760" r:id="rId19" xr:uid="{00000000-0004-0000-1700-000012000000}"/>
    <hyperlink ref="C761" r:id="rId20" xr:uid="{00000000-0004-0000-1700-000013000000}"/>
    <hyperlink ref="C762" r:id="rId21" xr:uid="{00000000-0004-0000-1700-000014000000}"/>
    <hyperlink ref="C763" r:id="rId22" xr:uid="{00000000-0004-0000-1700-000015000000}"/>
    <hyperlink ref="C764" r:id="rId23" xr:uid="{00000000-0004-0000-1700-000016000000}"/>
    <hyperlink ref="C765" r:id="rId24" xr:uid="{00000000-0004-0000-1700-000017000000}"/>
    <hyperlink ref="C769" r:id="rId25" xr:uid="{00000000-0004-0000-1700-000018000000}"/>
    <hyperlink ref="C770" r:id="rId26" xr:uid="{00000000-0004-0000-1700-000019000000}"/>
    <hyperlink ref="C771" r:id="rId27" xr:uid="{00000000-0004-0000-1700-00001A000000}"/>
    <hyperlink ref="C772" r:id="rId28" xr:uid="{00000000-0004-0000-1700-00001B000000}"/>
    <hyperlink ref="C774" r:id="rId29" xr:uid="{00000000-0004-0000-1700-00001C000000}"/>
    <hyperlink ref="C776" r:id="rId30" xr:uid="{00000000-0004-0000-1700-00001D000000}"/>
    <hyperlink ref="C777" r:id="rId31" xr:uid="{00000000-0004-0000-1700-00001E000000}"/>
    <hyperlink ref="C778" r:id="rId32" xr:uid="{00000000-0004-0000-1700-00001F000000}"/>
    <hyperlink ref="C779" r:id="rId33" xr:uid="{00000000-0004-0000-1700-000020000000}"/>
    <hyperlink ref="C780" r:id="rId34" xr:uid="{00000000-0004-0000-1700-000021000000}"/>
    <hyperlink ref="C781" r:id="rId35" xr:uid="{00000000-0004-0000-1700-000022000000}"/>
    <hyperlink ref="C782" r:id="rId36" xr:uid="{00000000-0004-0000-1700-000023000000}"/>
    <hyperlink ref="C783" r:id="rId37" xr:uid="{00000000-0004-0000-1700-000024000000}"/>
    <hyperlink ref="C784" r:id="rId38" xr:uid="{00000000-0004-0000-1700-000025000000}"/>
    <hyperlink ref="C785" r:id="rId39" xr:uid="{00000000-0004-0000-1700-000026000000}"/>
    <hyperlink ref="C786" r:id="rId40" xr:uid="{00000000-0004-0000-1700-000027000000}"/>
    <hyperlink ref="C787" r:id="rId41" xr:uid="{00000000-0004-0000-1700-000028000000}"/>
    <hyperlink ref="C788" r:id="rId42" xr:uid="{00000000-0004-0000-1700-000029000000}"/>
    <hyperlink ref="C789" r:id="rId43" xr:uid="{00000000-0004-0000-1700-00002A000000}"/>
    <hyperlink ref="C790" r:id="rId44" xr:uid="{00000000-0004-0000-1700-00002B000000}"/>
    <hyperlink ref="C791" r:id="rId45" xr:uid="{00000000-0004-0000-1700-00002C000000}"/>
    <hyperlink ref="C792" r:id="rId46" xr:uid="{00000000-0004-0000-1700-00002D000000}"/>
    <hyperlink ref="C793" r:id="rId47" xr:uid="{00000000-0004-0000-1700-00002E000000}"/>
    <hyperlink ref="C794" r:id="rId48" xr:uid="{00000000-0004-0000-1700-00002F000000}"/>
    <hyperlink ref="C795" r:id="rId49" xr:uid="{00000000-0004-0000-1700-000030000000}"/>
    <hyperlink ref="C796" r:id="rId50" xr:uid="{00000000-0004-0000-1700-000031000000}"/>
    <hyperlink ref="C797" r:id="rId51" xr:uid="{00000000-0004-0000-1700-000032000000}"/>
    <hyperlink ref="C798" r:id="rId52" xr:uid="{00000000-0004-0000-1700-000033000000}"/>
    <hyperlink ref="C799" r:id="rId53" xr:uid="{00000000-0004-0000-1700-000034000000}"/>
    <hyperlink ref="C800" r:id="rId54" xr:uid="{00000000-0004-0000-1700-000035000000}"/>
    <hyperlink ref="C801" r:id="rId55" xr:uid="{00000000-0004-0000-1700-000036000000}"/>
    <hyperlink ref="C802" r:id="rId56" xr:uid="{00000000-0004-0000-1700-000037000000}"/>
    <hyperlink ref="C803" r:id="rId57" xr:uid="{00000000-0004-0000-1700-000038000000}"/>
    <hyperlink ref="C811" r:id="rId58" xr:uid="{00000000-0004-0000-1700-000039000000}"/>
    <hyperlink ref="C812" r:id="rId59" xr:uid="{00000000-0004-0000-1700-00003A000000}"/>
    <hyperlink ref="C813" r:id="rId60" xr:uid="{00000000-0004-0000-1700-00003B000000}"/>
    <hyperlink ref="C814" r:id="rId61" xr:uid="{00000000-0004-0000-1700-00003C000000}"/>
    <hyperlink ref="C815" r:id="rId62" xr:uid="{00000000-0004-0000-1700-00003D000000}"/>
    <hyperlink ref="C816" r:id="rId63" xr:uid="{00000000-0004-0000-1700-00003E000000}"/>
    <hyperlink ref="C817" r:id="rId64" xr:uid="{00000000-0004-0000-1700-00003F000000}"/>
    <hyperlink ref="C818" r:id="rId65" xr:uid="{00000000-0004-0000-1700-000040000000}"/>
    <hyperlink ref="C819" r:id="rId66" xr:uid="{00000000-0004-0000-1700-000041000000}"/>
    <hyperlink ref="C820" r:id="rId67" xr:uid="{00000000-0004-0000-1700-000042000000}"/>
    <hyperlink ref="C821" r:id="rId68" xr:uid="{00000000-0004-0000-1700-000043000000}"/>
    <hyperlink ref="C822" r:id="rId69" xr:uid="{00000000-0004-0000-1700-000044000000}"/>
    <hyperlink ref="C823" r:id="rId70" xr:uid="{00000000-0004-0000-1700-000045000000}"/>
    <hyperlink ref="C824" r:id="rId71" xr:uid="{00000000-0004-0000-1700-000046000000}"/>
    <hyperlink ref="C825" r:id="rId72" xr:uid="{00000000-0004-0000-1700-000047000000}"/>
    <hyperlink ref="C826" r:id="rId73" xr:uid="{00000000-0004-0000-1700-000048000000}"/>
    <hyperlink ref="C827" r:id="rId74" xr:uid="{00000000-0004-0000-1700-000049000000}"/>
    <hyperlink ref="C828" r:id="rId75" xr:uid="{00000000-0004-0000-1700-00004A000000}"/>
    <hyperlink ref="C829" r:id="rId76" xr:uid="{00000000-0004-0000-1700-00004B000000}"/>
    <hyperlink ref="C830" r:id="rId77" xr:uid="{00000000-0004-0000-1700-00004C000000}"/>
    <hyperlink ref="C831" r:id="rId78" xr:uid="{00000000-0004-0000-1700-00004D000000}"/>
    <hyperlink ref="C832" r:id="rId79" xr:uid="{00000000-0004-0000-1700-00004E000000}"/>
    <hyperlink ref="C833" r:id="rId80" xr:uid="{00000000-0004-0000-1700-00004F000000}"/>
    <hyperlink ref="C834" r:id="rId81" xr:uid="{00000000-0004-0000-1700-000050000000}"/>
    <hyperlink ref="C835" r:id="rId82" xr:uid="{00000000-0004-0000-1700-000051000000}"/>
    <hyperlink ref="C836" r:id="rId83" xr:uid="{00000000-0004-0000-1700-000052000000}"/>
    <hyperlink ref="C837" r:id="rId84" xr:uid="{00000000-0004-0000-1700-000053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666666"/>
    <outlinePr summaryBelow="0" summaryRight="0"/>
  </sheetPr>
  <dimension ref="A1:X8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x14ac:dyDescent="0.2"/>
  <cols>
    <col min="1" max="1" width="6.28515625" customWidth="1"/>
    <col min="2" max="2" width="20.85546875" customWidth="1"/>
    <col min="3" max="3" width="97.85546875" hidden="1" customWidth="1"/>
    <col min="6" max="6" width="16" customWidth="1"/>
    <col min="9" max="9" width="7.28515625" customWidth="1"/>
    <col min="10" max="10" width="7.5703125" customWidth="1"/>
    <col min="13" max="13" width="7.140625" customWidth="1"/>
    <col min="14" max="14" width="7.28515625" customWidth="1"/>
    <col min="15" max="22" width="5.85546875" customWidth="1"/>
    <col min="23" max="23" width="17" customWidth="1"/>
  </cols>
  <sheetData>
    <row r="1" spans="1:24" ht="15.75" customHeight="1" x14ac:dyDescent="0.2">
      <c r="A1" s="461" t="s">
        <v>3151</v>
      </c>
      <c r="B1" s="418" t="s">
        <v>3152</v>
      </c>
      <c r="C1" s="419" t="s">
        <v>3153</v>
      </c>
      <c r="D1" s="420" t="s">
        <v>3154</v>
      </c>
      <c r="E1" s="421" t="s">
        <v>3155</v>
      </c>
      <c r="F1" s="421" t="s">
        <v>3156</v>
      </c>
      <c r="G1" s="421" t="s">
        <v>3157</v>
      </c>
      <c r="H1" s="422" t="s">
        <v>3158</v>
      </c>
      <c r="I1" s="423" t="s">
        <v>3159</v>
      </c>
      <c r="J1" s="423" t="s">
        <v>3160</v>
      </c>
      <c r="K1" s="423" t="s">
        <v>3161</v>
      </c>
      <c r="L1" s="423" t="s">
        <v>3162</v>
      </c>
      <c r="M1" s="424" t="s">
        <v>3163</v>
      </c>
      <c r="N1" s="423" t="s">
        <v>3164</v>
      </c>
      <c r="O1" s="421" t="s">
        <v>820</v>
      </c>
      <c r="P1" s="421" t="s">
        <v>3165</v>
      </c>
      <c r="Q1" s="421" t="s">
        <v>3166</v>
      </c>
      <c r="R1" s="421" t="s">
        <v>3167</v>
      </c>
      <c r="S1" s="421" t="s">
        <v>3168</v>
      </c>
      <c r="T1" s="421" t="s">
        <v>3169</v>
      </c>
      <c r="U1" s="421" t="s">
        <v>3170</v>
      </c>
      <c r="V1" s="421" t="s">
        <v>3171</v>
      </c>
      <c r="W1" s="428" t="s">
        <v>1139</v>
      </c>
      <c r="X1" s="423"/>
    </row>
    <row r="2" spans="1:24" ht="15.75" customHeight="1" x14ac:dyDescent="0.2">
      <c r="A2" s="462">
        <v>0</v>
      </c>
      <c r="B2" s="388"/>
      <c r="C2" s="430" t="s">
        <v>3172</v>
      </c>
      <c r="D2" s="292" t="s">
        <v>1389</v>
      </c>
      <c r="E2" s="292" t="s">
        <v>1389</v>
      </c>
      <c r="F2" s="292" t="s">
        <v>1389</v>
      </c>
      <c r="G2" s="292" t="s">
        <v>1389</v>
      </c>
      <c r="H2" s="292" t="s">
        <v>1389</v>
      </c>
      <c r="I2" s="292" t="s">
        <v>1389</v>
      </c>
      <c r="J2" s="292" t="s">
        <v>1389</v>
      </c>
      <c r="K2" s="292" t="s">
        <v>1389</v>
      </c>
      <c r="L2" s="292" t="s">
        <v>1389</v>
      </c>
      <c r="M2" s="292" t="s">
        <v>1389</v>
      </c>
      <c r="N2" s="292" t="s">
        <v>1389</v>
      </c>
      <c r="O2" s="292" t="s">
        <v>1389</v>
      </c>
      <c r="P2" s="292" t="s">
        <v>1389</v>
      </c>
      <c r="Q2" s="292" t="s">
        <v>1389</v>
      </c>
      <c r="R2" s="292" t="s">
        <v>1389</v>
      </c>
      <c r="S2" s="292" t="s">
        <v>1389</v>
      </c>
      <c r="T2" s="292" t="s">
        <v>1389</v>
      </c>
      <c r="U2" s="292" t="s">
        <v>1389</v>
      </c>
      <c r="V2" s="292" t="s">
        <v>1389</v>
      </c>
      <c r="W2" s="388"/>
      <c r="X2" s="388"/>
    </row>
    <row r="3" spans="1:24" ht="15.75" customHeight="1" x14ac:dyDescent="0.2">
      <c r="A3" s="462">
        <v>1</v>
      </c>
      <c r="B3" s="434" t="s">
        <v>52</v>
      </c>
      <c r="C3" s="430" t="s">
        <v>3173</v>
      </c>
      <c r="D3" s="435" t="s">
        <v>1026</v>
      </c>
      <c r="E3" s="435" t="s">
        <v>1030</v>
      </c>
      <c r="F3" s="434" t="s">
        <v>1224</v>
      </c>
      <c r="G3" s="292" t="s">
        <v>1389</v>
      </c>
      <c r="H3" s="434" t="s">
        <v>1218</v>
      </c>
      <c r="I3" s="292" t="s">
        <v>1389</v>
      </c>
      <c r="J3" s="436">
        <v>0.125</v>
      </c>
      <c r="K3" s="434" t="s">
        <v>3174</v>
      </c>
      <c r="L3" s="434" t="s">
        <v>1026</v>
      </c>
      <c r="M3" s="437">
        <v>21</v>
      </c>
      <c r="N3" s="438">
        <v>5355</v>
      </c>
      <c r="O3" s="438">
        <v>45</v>
      </c>
      <c r="P3" s="438">
        <v>49</v>
      </c>
      <c r="Q3" s="438">
        <v>49</v>
      </c>
      <c r="R3" s="438">
        <v>65</v>
      </c>
      <c r="S3" s="438">
        <v>65</v>
      </c>
      <c r="T3" s="438">
        <v>45</v>
      </c>
      <c r="U3" s="438">
        <v>318</v>
      </c>
      <c r="V3" s="438">
        <v>53</v>
      </c>
      <c r="W3" s="388"/>
      <c r="X3" s="388"/>
    </row>
    <row r="4" spans="1:24" ht="15.75" customHeight="1" x14ac:dyDescent="0.2">
      <c r="A4" s="462">
        <v>2</v>
      </c>
      <c r="B4" s="434" t="s">
        <v>53</v>
      </c>
      <c r="C4" s="430" t="s">
        <v>3175</v>
      </c>
      <c r="D4" s="435" t="s">
        <v>1026</v>
      </c>
      <c r="E4" s="435" t="s">
        <v>1030</v>
      </c>
      <c r="F4" s="434" t="s">
        <v>1224</v>
      </c>
      <c r="G4" s="292" t="s">
        <v>1389</v>
      </c>
      <c r="H4" s="434" t="s">
        <v>1218</v>
      </c>
      <c r="I4" s="292" t="s">
        <v>1389</v>
      </c>
      <c r="J4" s="436">
        <v>0.125</v>
      </c>
      <c r="K4" s="434" t="s">
        <v>3174</v>
      </c>
      <c r="L4" s="434" t="s">
        <v>1026</v>
      </c>
      <c r="M4" s="437">
        <v>21</v>
      </c>
      <c r="N4" s="438">
        <v>5355</v>
      </c>
      <c r="O4" s="438">
        <v>60</v>
      </c>
      <c r="P4" s="438">
        <v>62</v>
      </c>
      <c r="Q4" s="438">
        <v>63</v>
      </c>
      <c r="R4" s="438">
        <v>80</v>
      </c>
      <c r="S4" s="438">
        <v>80</v>
      </c>
      <c r="T4" s="438">
        <v>60</v>
      </c>
      <c r="U4" s="438">
        <v>405</v>
      </c>
      <c r="V4" s="438">
        <v>67.5</v>
      </c>
      <c r="W4" s="388"/>
      <c r="X4" s="388"/>
    </row>
    <row r="5" spans="1:24" ht="15.75" customHeight="1" x14ac:dyDescent="0.2">
      <c r="A5" s="462">
        <v>3</v>
      </c>
      <c r="B5" s="434" t="s">
        <v>54</v>
      </c>
      <c r="C5" s="430" t="s">
        <v>3176</v>
      </c>
      <c r="D5" s="435" t="s">
        <v>1026</v>
      </c>
      <c r="E5" s="435" t="s">
        <v>1030</v>
      </c>
      <c r="F5" s="434" t="s">
        <v>1224</v>
      </c>
      <c r="G5" s="292" t="s">
        <v>1389</v>
      </c>
      <c r="H5" s="434" t="s">
        <v>1218</v>
      </c>
      <c r="I5" s="292" t="s">
        <v>1389</v>
      </c>
      <c r="J5" s="436">
        <v>0.125</v>
      </c>
      <c r="K5" s="434" t="s">
        <v>3174</v>
      </c>
      <c r="L5" s="434" t="s">
        <v>1026</v>
      </c>
      <c r="M5" s="437">
        <v>21</v>
      </c>
      <c r="N5" s="438">
        <v>5355</v>
      </c>
      <c r="O5" s="438">
        <v>80</v>
      </c>
      <c r="P5" s="438">
        <v>82</v>
      </c>
      <c r="Q5" s="438">
        <v>83</v>
      </c>
      <c r="R5" s="438">
        <v>100</v>
      </c>
      <c r="S5" s="438">
        <v>100</v>
      </c>
      <c r="T5" s="438">
        <v>80</v>
      </c>
      <c r="U5" s="438">
        <v>525</v>
      </c>
      <c r="V5" s="438">
        <v>87.5</v>
      </c>
      <c r="W5" s="388"/>
      <c r="X5" s="388"/>
    </row>
    <row r="6" spans="1:24" ht="15.75" customHeight="1" x14ac:dyDescent="0.2">
      <c r="A6" s="462">
        <v>4</v>
      </c>
      <c r="B6" s="434" t="s">
        <v>55</v>
      </c>
      <c r="C6" s="430" t="s">
        <v>3177</v>
      </c>
      <c r="D6" s="435" t="s">
        <v>1023</v>
      </c>
      <c r="E6" s="292" t="s">
        <v>1389</v>
      </c>
      <c r="F6" s="434" t="s">
        <v>867</v>
      </c>
      <c r="G6" s="292" t="s">
        <v>1389</v>
      </c>
      <c r="H6" s="434" t="s">
        <v>1192</v>
      </c>
      <c r="I6" s="292" t="s">
        <v>1389</v>
      </c>
      <c r="J6" s="436">
        <v>0.125</v>
      </c>
      <c r="K6" s="434" t="s">
        <v>3174</v>
      </c>
      <c r="L6" s="434" t="s">
        <v>1019</v>
      </c>
      <c r="M6" s="437">
        <v>21</v>
      </c>
      <c r="N6" s="438">
        <v>5355</v>
      </c>
      <c r="O6" s="438">
        <v>39</v>
      </c>
      <c r="P6" s="438">
        <v>52</v>
      </c>
      <c r="Q6" s="438">
        <v>43</v>
      </c>
      <c r="R6" s="438">
        <v>60</v>
      </c>
      <c r="S6" s="438">
        <v>50</v>
      </c>
      <c r="T6" s="438">
        <v>65</v>
      </c>
      <c r="U6" s="438">
        <v>309</v>
      </c>
      <c r="V6" s="438">
        <v>51.5</v>
      </c>
      <c r="W6" s="388"/>
      <c r="X6" s="388"/>
    </row>
    <row r="7" spans="1:24" ht="15.75" customHeight="1" x14ac:dyDescent="0.2">
      <c r="A7" s="462">
        <v>5</v>
      </c>
      <c r="B7" s="434" t="s">
        <v>56</v>
      </c>
      <c r="C7" s="430" t="s">
        <v>3178</v>
      </c>
      <c r="D7" s="435" t="s">
        <v>1023</v>
      </c>
      <c r="E7" s="292" t="s">
        <v>1389</v>
      </c>
      <c r="F7" s="434" t="s">
        <v>867</v>
      </c>
      <c r="G7" s="292" t="s">
        <v>1389</v>
      </c>
      <c r="H7" s="434" t="s">
        <v>1192</v>
      </c>
      <c r="I7" s="292" t="s">
        <v>1389</v>
      </c>
      <c r="J7" s="436">
        <v>0.125</v>
      </c>
      <c r="K7" s="434" t="s">
        <v>3174</v>
      </c>
      <c r="L7" s="434" t="s">
        <v>1019</v>
      </c>
      <c r="M7" s="437">
        <v>21</v>
      </c>
      <c r="N7" s="438">
        <v>5355</v>
      </c>
      <c r="O7" s="438">
        <v>58</v>
      </c>
      <c r="P7" s="438">
        <v>64</v>
      </c>
      <c r="Q7" s="438">
        <v>58</v>
      </c>
      <c r="R7" s="438">
        <v>80</v>
      </c>
      <c r="S7" s="438">
        <v>65</v>
      </c>
      <c r="T7" s="438">
        <v>80</v>
      </c>
      <c r="U7" s="438">
        <v>405</v>
      </c>
      <c r="V7" s="438">
        <v>67.5</v>
      </c>
      <c r="W7" s="388"/>
      <c r="X7" s="388"/>
    </row>
    <row r="8" spans="1:24" ht="15.75" customHeight="1" x14ac:dyDescent="0.2">
      <c r="A8" s="462">
        <v>6</v>
      </c>
      <c r="B8" s="434" t="s">
        <v>57</v>
      </c>
      <c r="C8" s="430" t="s">
        <v>3179</v>
      </c>
      <c r="D8" s="435" t="s">
        <v>1023</v>
      </c>
      <c r="E8" s="435" t="s">
        <v>1024</v>
      </c>
      <c r="F8" s="434" t="s">
        <v>867</v>
      </c>
      <c r="G8" s="292" t="s">
        <v>1389</v>
      </c>
      <c r="H8" s="434" t="s">
        <v>1192</v>
      </c>
      <c r="I8" s="292" t="s">
        <v>1389</v>
      </c>
      <c r="J8" s="436">
        <v>0.125</v>
      </c>
      <c r="K8" s="434" t="s">
        <v>3174</v>
      </c>
      <c r="L8" s="434" t="s">
        <v>1019</v>
      </c>
      <c r="M8" s="437">
        <v>21</v>
      </c>
      <c r="N8" s="438">
        <v>5355</v>
      </c>
      <c r="O8" s="438">
        <v>78</v>
      </c>
      <c r="P8" s="438">
        <v>84</v>
      </c>
      <c r="Q8" s="438">
        <v>78</v>
      </c>
      <c r="R8" s="438">
        <v>109</v>
      </c>
      <c r="S8" s="438">
        <v>85</v>
      </c>
      <c r="T8" s="438">
        <v>100</v>
      </c>
      <c r="U8" s="438">
        <v>534</v>
      </c>
      <c r="V8" s="438">
        <v>89</v>
      </c>
      <c r="W8" s="388"/>
      <c r="X8" s="388"/>
    </row>
    <row r="9" spans="1:24" ht="15.75" customHeight="1" x14ac:dyDescent="0.2">
      <c r="A9" s="462">
        <v>7</v>
      </c>
      <c r="B9" s="434" t="s">
        <v>58</v>
      </c>
      <c r="C9" s="430" t="s">
        <v>3180</v>
      </c>
      <c r="D9" s="435" t="s">
        <v>1033</v>
      </c>
      <c r="E9" s="292" t="s">
        <v>1389</v>
      </c>
      <c r="F9" s="434" t="s">
        <v>893</v>
      </c>
      <c r="G9" s="292" t="s">
        <v>1389</v>
      </c>
      <c r="H9" s="434" t="s">
        <v>1252</v>
      </c>
      <c r="I9" s="292" t="s">
        <v>1389</v>
      </c>
      <c r="J9" s="436">
        <v>0.125</v>
      </c>
      <c r="K9" s="434" t="s">
        <v>3174</v>
      </c>
      <c r="L9" s="434" t="s">
        <v>3181</v>
      </c>
      <c r="M9" s="437">
        <v>21</v>
      </c>
      <c r="N9" s="438">
        <v>5355</v>
      </c>
      <c r="O9" s="438">
        <v>44</v>
      </c>
      <c r="P9" s="438">
        <v>48</v>
      </c>
      <c r="Q9" s="438">
        <v>65</v>
      </c>
      <c r="R9" s="438">
        <v>50</v>
      </c>
      <c r="S9" s="438">
        <v>64</v>
      </c>
      <c r="T9" s="438">
        <v>43</v>
      </c>
      <c r="U9" s="438">
        <v>314</v>
      </c>
      <c r="V9" s="438">
        <v>52.33</v>
      </c>
      <c r="W9" s="388"/>
      <c r="X9" s="388"/>
    </row>
    <row r="10" spans="1:24" ht="15.75" customHeight="1" x14ac:dyDescent="0.2">
      <c r="A10" s="462">
        <v>8</v>
      </c>
      <c r="B10" s="434" t="s">
        <v>59</v>
      </c>
      <c r="C10" s="430" t="s">
        <v>3182</v>
      </c>
      <c r="D10" s="435" t="s">
        <v>1033</v>
      </c>
      <c r="E10" s="292" t="s">
        <v>1389</v>
      </c>
      <c r="F10" s="434" t="s">
        <v>893</v>
      </c>
      <c r="G10" s="292" t="s">
        <v>1389</v>
      </c>
      <c r="H10" s="434" t="s">
        <v>1252</v>
      </c>
      <c r="I10" s="292" t="s">
        <v>1389</v>
      </c>
      <c r="J10" s="436">
        <v>0.125</v>
      </c>
      <c r="K10" s="434" t="s">
        <v>3174</v>
      </c>
      <c r="L10" s="434" t="s">
        <v>3181</v>
      </c>
      <c r="M10" s="437">
        <v>21</v>
      </c>
      <c r="N10" s="438">
        <v>5355</v>
      </c>
      <c r="O10" s="438">
        <v>59</v>
      </c>
      <c r="P10" s="438">
        <v>63</v>
      </c>
      <c r="Q10" s="438">
        <v>80</v>
      </c>
      <c r="R10" s="438">
        <v>65</v>
      </c>
      <c r="S10" s="438">
        <v>80</v>
      </c>
      <c r="T10" s="438">
        <v>58</v>
      </c>
      <c r="U10" s="438">
        <v>405</v>
      </c>
      <c r="V10" s="438">
        <v>67.5</v>
      </c>
      <c r="W10" s="388"/>
      <c r="X10" s="388"/>
    </row>
    <row r="11" spans="1:24" ht="15.75" customHeight="1" x14ac:dyDescent="0.2">
      <c r="A11" s="462">
        <v>9</v>
      </c>
      <c r="B11" s="434" t="s">
        <v>27</v>
      </c>
      <c r="C11" s="430" t="s">
        <v>3183</v>
      </c>
      <c r="D11" s="435" t="s">
        <v>1033</v>
      </c>
      <c r="E11" s="292" t="s">
        <v>1389</v>
      </c>
      <c r="F11" s="434" t="s">
        <v>893</v>
      </c>
      <c r="G11" s="292" t="s">
        <v>1389</v>
      </c>
      <c r="H11" s="434" t="s">
        <v>1252</v>
      </c>
      <c r="I11" s="292" t="s">
        <v>1389</v>
      </c>
      <c r="J11" s="436">
        <v>0.125</v>
      </c>
      <c r="K11" s="434" t="s">
        <v>3174</v>
      </c>
      <c r="L11" s="434" t="s">
        <v>3181</v>
      </c>
      <c r="M11" s="437">
        <v>21</v>
      </c>
      <c r="N11" s="438">
        <v>5355</v>
      </c>
      <c r="O11" s="438">
        <v>79</v>
      </c>
      <c r="P11" s="438">
        <v>83</v>
      </c>
      <c r="Q11" s="438">
        <v>100</v>
      </c>
      <c r="R11" s="438">
        <v>85</v>
      </c>
      <c r="S11" s="438">
        <v>105</v>
      </c>
      <c r="T11" s="438">
        <v>78</v>
      </c>
      <c r="U11" s="438">
        <v>530</v>
      </c>
      <c r="V11" s="438">
        <v>88.33</v>
      </c>
      <c r="W11" s="388"/>
      <c r="X11" s="388"/>
    </row>
    <row r="12" spans="1:24" ht="15.75" customHeight="1" x14ac:dyDescent="0.2">
      <c r="A12" s="462">
        <v>10</v>
      </c>
      <c r="B12" s="434" t="s">
        <v>60</v>
      </c>
      <c r="C12" s="430" t="s">
        <v>3184</v>
      </c>
      <c r="D12" s="435" t="s">
        <v>1017</v>
      </c>
      <c r="E12" s="292" t="s">
        <v>1389</v>
      </c>
      <c r="F12" s="434" t="s">
        <v>1544</v>
      </c>
      <c r="G12" s="292" t="s">
        <v>1389</v>
      </c>
      <c r="H12" s="434" t="s">
        <v>1217</v>
      </c>
      <c r="I12" s="436">
        <v>0.5</v>
      </c>
      <c r="J12" s="436">
        <v>0.5</v>
      </c>
      <c r="K12" s="434" t="s">
        <v>1017</v>
      </c>
      <c r="L12" s="434" t="s">
        <v>1389</v>
      </c>
      <c r="M12" s="437">
        <v>11</v>
      </c>
      <c r="N12" s="438">
        <v>2805</v>
      </c>
      <c r="O12" s="438">
        <v>45</v>
      </c>
      <c r="P12" s="438">
        <v>30</v>
      </c>
      <c r="Q12" s="438">
        <v>35</v>
      </c>
      <c r="R12" s="438">
        <v>20</v>
      </c>
      <c r="S12" s="438">
        <v>20</v>
      </c>
      <c r="T12" s="438">
        <v>45</v>
      </c>
      <c r="U12" s="438">
        <v>195</v>
      </c>
      <c r="V12" s="438">
        <v>32.5</v>
      </c>
      <c r="W12" s="388"/>
      <c r="X12" s="388"/>
    </row>
    <row r="13" spans="1:24" ht="15.75" customHeight="1" x14ac:dyDescent="0.2">
      <c r="A13" s="462">
        <v>11</v>
      </c>
      <c r="B13" s="434" t="s">
        <v>61</v>
      </c>
      <c r="C13" s="430" t="s">
        <v>3185</v>
      </c>
      <c r="D13" s="435" t="s">
        <v>1017</v>
      </c>
      <c r="E13" s="292" t="s">
        <v>1389</v>
      </c>
      <c r="F13" s="434" t="s">
        <v>1077</v>
      </c>
      <c r="G13" s="292" t="s">
        <v>1389</v>
      </c>
      <c r="H13" s="292" t="s">
        <v>1389</v>
      </c>
      <c r="I13" s="436">
        <v>0.5</v>
      </c>
      <c r="J13" s="436">
        <v>0.5</v>
      </c>
      <c r="K13" s="434" t="s">
        <v>1017</v>
      </c>
      <c r="L13" s="434" t="s">
        <v>1389</v>
      </c>
      <c r="M13" s="437">
        <v>11</v>
      </c>
      <c r="N13" s="438">
        <v>2805</v>
      </c>
      <c r="O13" s="438">
        <v>50</v>
      </c>
      <c r="P13" s="438">
        <v>20</v>
      </c>
      <c r="Q13" s="438">
        <v>55</v>
      </c>
      <c r="R13" s="438">
        <v>25</v>
      </c>
      <c r="S13" s="438">
        <v>25</v>
      </c>
      <c r="T13" s="438">
        <v>30</v>
      </c>
      <c r="U13" s="438">
        <v>205</v>
      </c>
      <c r="V13" s="438">
        <v>34.17</v>
      </c>
      <c r="W13" s="388"/>
      <c r="X13" s="388"/>
    </row>
    <row r="14" spans="1:24" ht="15.75" customHeight="1" x14ac:dyDescent="0.2">
      <c r="A14" s="462">
        <v>12</v>
      </c>
      <c r="B14" s="434" t="s">
        <v>62</v>
      </c>
      <c r="C14" s="430" t="s">
        <v>3186</v>
      </c>
      <c r="D14" s="435" t="s">
        <v>1017</v>
      </c>
      <c r="E14" s="435" t="s">
        <v>1024</v>
      </c>
      <c r="F14" s="434" t="s">
        <v>1399</v>
      </c>
      <c r="G14" s="292" t="s">
        <v>1389</v>
      </c>
      <c r="H14" s="434" t="s">
        <v>1163</v>
      </c>
      <c r="I14" s="436">
        <v>0.5</v>
      </c>
      <c r="J14" s="436">
        <v>0.5</v>
      </c>
      <c r="K14" s="434" t="s">
        <v>1017</v>
      </c>
      <c r="L14" s="434" t="s">
        <v>1389</v>
      </c>
      <c r="M14" s="437">
        <v>11</v>
      </c>
      <c r="N14" s="438">
        <v>2805</v>
      </c>
      <c r="O14" s="438">
        <v>60</v>
      </c>
      <c r="P14" s="438">
        <v>45</v>
      </c>
      <c r="Q14" s="438">
        <v>50</v>
      </c>
      <c r="R14" s="438">
        <v>90</v>
      </c>
      <c r="S14" s="438">
        <v>80</v>
      </c>
      <c r="T14" s="438">
        <v>70</v>
      </c>
      <c r="U14" s="438">
        <v>395</v>
      </c>
      <c r="V14" s="438">
        <v>65.83</v>
      </c>
      <c r="W14" s="388"/>
      <c r="X14" s="388"/>
    </row>
    <row r="15" spans="1:24" ht="15.75" customHeight="1" x14ac:dyDescent="0.2">
      <c r="A15" s="462">
        <v>13</v>
      </c>
      <c r="B15" s="434" t="s">
        <v>63</v>
      </c>
      <c r="C15" s="430" t="s">
        <v>3187</v>
      </c>
      <c r="D15" s="435" t="s">
        <v>1017</v>
      </c>
      <c r="E15" s="435" t="s">
        <v>1030</v>
      </c>
      <c r="F15" s="434" t="s">
        <v>1544</v>
      </c>
      <c r="G15" s="292" t="s">
        <v>1389</v>
      </c>
      <c r="H15" s="434" t="s">
        <v>1217</v>
      </c>
      <c r="I15" s="436">
        <v>0.5</v>
      </c>
      <c r="J15" s="436">
        <v>0.5</v>
      </c>
      <c r="K15" s="434" t="s">
        <v>1017</v>
      </c>
      <c r="L15" s="434" t="s">
        <v>1389</v>
      </c>
      <c r="M15" s="437">
        <v>11</v>
      </c>
      <c r="N15" s="438">
        <v>2805</v>
      </c>
      <c r="O15" s="438">
        <v>40</v>
      </c>
      <c r="P15" s="438">
        <v>35</v>
      </c>
      <c r="Q15" s="438">
        <v>30</v>
      </c>
      <c r="R15" s="438">
        <v>20</v>
      </c>
      <c r="S15" s="438">
        <v>20</v>
      </c>
      <c r="T15" s="438">
        <v>50</v>
      </c>
      <c r="U15" s="438">
        <v>195</v>
      </c>
      <c r="V15" s="438">
        <v>32.5</v>
      </c>
      <c r="W15" s="388"/>
      <c r="X15" s="388"/>
    </row>
    <row r="16" spans="1:24" ht="15.75" customHeight="1" x14ac:dyDescent="0.2">
      <c r="A16" s="462">
        <v>14</v>
      </c>
      <c r="B16" s="434" t="s">
        <v>64</v>
      </c>
      <c r="C16" s="430" t="s">
        <v>3188</v>
      </c>
      <c r="D16" s="435" t="s">
        <v>1017</v>
      </c>
      <c r="E16" s="435" t="s">
        <v>1030</v>
      </c>
      <c r="F16" s="434" t="s">
        <v>1077</v>
      </c>
      <c r="G16" s="292" t="s">
        <v>1389</v>
      </c>
      <c r="H16" s="292" t="s">
        <v>1389</v>
      </c>
      <c r="I16" s="436">
        <v>0.5</v>
      </c>
      <c r="J16" s="436">
        <v>0.5</v>
      </c>
      <c r="K16" s="434" t="s">
        <v>1017</v>
      </c>
      <c r="L16" s="434" t="s">
        <v>1389</v>
      </c>
      <c r="M16" s="437">
        <v>11</v>
      </c>
      <c r="N16" s="438">
        <v>2805</v>
      </c>
      <c r="O16" s="438">
        <v>45</v>
      </c>
      <c r="P16" s="438">
        <v>25</v>
      </c>
      <c r="Q16" s="438">
        <v>50</v>
      </c>
      <c r="R16" s="438">
        <v>25</v>
      </c>
      <c r="S16" s="438">
        <v>25</v>
      </c>
      <c r="T16" s="438">
        <v>35</v>
      </c>
      <c r="U16" s="438">
        <v>205</v>
      </c>
      <c r="V16" s="438">
        <v>34.17</v>
      </c>
      <c r="W16" s="388"/>
      <c r="X16" s="388"/>
    </row>
    <row r="17" spans="1:24" ht="15.75" customHeight="1" x14ac:dyDescent="0.2">
      <c r="A17" s="462">
        <v>15</v>
      </c>
      <c r="B17" s="434" t="s">
        <v>65</v>
      </c>
      <c r="C17" s="430" t="s">
        <v>3189</v>
      </c>
      <c r="D17" s="435" t="s">
        <v>1017</v>
      </c>
      <c r="E17" s="435" t="s">
        <v>1030</v>
      </c>
      <c r="F17" s="434" t="s">
        <v>1193</v>
      </c>
      <c r="G17" s="292" t="s">
        <v>1389</v>
      </c>
      <c r="H17" s="434" t="s">
        <v>1208</v>
      </c>
      <c r="I17" s="436">
        <v>0.5</v>
      </c>
      <c r="J17" s="436">
        <v>0.5</v>
      </c>
      <c r="K17" s="434" t="s">
        <v>1017</v>
      </c>
      <c r="L17" s="434" t="s">
        <v>1389</v>
      </c>
      <c r="M17" s="437">
        <v>11</v>
      </c>
      <c r="N17" s="438">
        <v>2805</v>
      </c>
      <c r="O17" s="438">
        <v>65</v>
      </c>
      <c r="P17" s="438">
        <v>90</v>
      </c>
      <c r="Q17" s="438">
        <v>40</v>
      </c>
      <c r="R17" s="438">
        <v>45</v>
      </c>
      <c r="S17" s="438">
        <v>80</v>
      </c>
      <c r="T17" s="438">
        <v>75</v>
      </c>
      <c r="U17" s="438">
        <v>395</v>
      </c>
      <c r="V17" s="438">
        <v>65.83</v>
      </c>
      <c r="W17" s="388"/>
      <c r="X17" s="388"/>
    </row>
    <row r="18" spans="1:24" ht="15.75" customHeight="1" x14ac:dyDescent="0.2">
      <c r="A18" s="462">
        <v>16</v>
      </c>
      <c r="B18" s="434" t="s">
        <v>66</v>
      </c>
      <c r="C18" s="430" t="s">
        <v>3190</v>
      </c>
      <c r="D18" s="435" t="s">
        <v>1029</v>
      </c>
      <c r="E18" s="435" t="s">
        <v>1024</v>
      </c>
      <c r="F18" s="434" t="s">
        <v>1242</v>
      </c>
      <c r="G18" s="434" t="s">
        <v>3191</v>
      </c>
      <c r="H18" s="434" t="s">
        <v>1206</v>
      </c>
      <c r="I18" s="436">
        <v>0.5</v>
      </c>
      <c r="J18" s="436">
        <v>0.5</v>
      </c>
      <c r="K18" s="434" t="s">
        <v>1024</v>
      </c>
      <c r="L18" s="434" t="s">
        <v>1389</v>
      </c>
      <c r="M18" s="437">
        <v>16</v>
      </c>
      <c r="N18" s="438">
        <v>4080</v>
      </c>
      <c r="O18" s="438">
        <v>40</v>
      </c>
      <c r="P18" s="438">
        <v>45</v>
      </c>
      <c r="Q18" s="438">
        <v>40</v>
      </c>
      <c r="R18" s="438">
        <v>35</v>
      </c>
      <c r="S18" s="438">
        <v>35</v>
      </c>
      <c r="T18" s="438">
        <v>56</v>
      </c>
      <c r="U18" s="438">
        <v>251</v>
      </c>
      <c r="V18" s="438">
        <v>41.83</v>
      </c>
      <c r="W18" s="388"/>
      <c r="X18" s="388"/>
    </row>
    <row r="19" spans="1:24" ht="15.75" customHeight="1" x14ac:dyDescent="0.2">
      <c r="A19" s="462">
        <v>17</v>
      </c>
      <c r="B19" s="434" t="s">
        <v>67</v>
      </c>
      <c r="C19" s="430" t="s">
        <v>3192</v>
      </c>
      <c r="D19" s="435" t="s">
        <v>1029</v>
      </c>
      <c r="E19" s="435" t="s">
        <v>1024</v>
      </c>
      <c r="F19" s="434" t="s">
        <v>1242</v>
      </c>
      <c r="G19" s="434" t="s">
        <v>3191</v>
      </c>
      <c r="H19" s="434" t="s">
        <v>1206</v>
      </c>
      <c r="I19" s="436">
        <v>0.5</v>
      </c>
      <c r="J19" s="436">
        <v>0.5</v>
      </c>
      <c r="K19" s="434" t="s">
        <v>1024</v>
      </c>
      <c r="L19" s="434" t="s">
        <v>1389</v>
      </c>
      <c r="M19" s="437">
        <v>16</v>
      </c>
      <c r="N19" s="438">
        <v>4080</v>
      </c>
      <c r="O19" s="438">
        <v>63</v>
      </c>
      <c r="P19" s="438">
        <v>60</v>
      </c>
      <c r="Q19" s="438">
        <v>55</v>
      </c>
      <c r="R19" s="438">
        <v>50</v>
      </c>
      <c r="S19" s="438">
        <v>50</v>
      </c>
      <c r="T19" s="438">
        <v>71</v>
      </c>
      <c r="U19" s="438">
        <v>349</v>
      </c>
      <c r="V19" s="438">
        <v>58.17</v>
      </c>
      <c r="W19" s="388"/>
      <c r="X19" s="388"/>
    </row>
    <row r="20" spans="1:24" ht="15.75" customHeight="1" x14ac:dyDescent="0.2">
      <c r="A20" s="462">
        <v>18</v>
      </c>
      <c r="B20" s="434" t="s">
        <v>68</v>
      </c>
      <c r="C20" s="430" t="s">
        <v>3193</v>
      </c>
      <c r="D20" s="435" t="s">
        <v>1029</v>
      </c>
      <c r="E20" s="435" t="s">
        <v>1024</v>
      </c>
      <c r="F20" s="434" t="s">
        <v>1242</v>
      </c>
      <c r="G20" s="434" t="s">
        <v>3191</v>
      </c>
      <c r="H20" s="434" t="s">
        <v>1206</v>
      </c>
      <c r="I20" s="436">
        <v>0.5</v>
      </c>
      <c r="J20" s="436">
        <v>0.5</v>
      </c>
      <c r="K20" s="434" t="s">
        <v>1024</v>
      </c>
      <c r="L20" s="434" t="s">
        <v>1389</v>
      </c>
      <c r="M20" s="437">
        <v>16</v>
      </c>
      <c r="N20" s="438">
        <v>4080</v>
      </c>
      <c r="O20" s="438">
        <v>83</v>
      </c>
      <c r="P20" s="438">
        <v>80</v>
      </c>
      <c r="Q20" s="438">
        <v>75</v>
      </c>
      <c r="R20" s="438">
        <v>70</v>
      </c>
      <c r="S20" s="438">
        <v>70</v>
      </c>
      <c r="T20" s="438">
        <v>101</v>
      </c>
      <c r="U20" s="438">
        <v>479</v>
      </c>
      <c r="V20" s="438">
        <v>79.83</v>
      </c>
      <c r="W20" s="388"/>
      <c r="X20" s="388"/>
    </row>
    <row r="21" spans="1:24" ht="15.75" customHeight="1" x14ac:dyDescent="0.2">
      <c r="A21" s="462">
        <v>19</v>
      </c>
      <c r="B21" s="434" t="s">
        <v>69</v>
      </c>
      <c r="C21" s="430" t="s">
        <v>3194</v>
      </c>
      <c r="D21" s="435" t="s">
        <v>1029</v>
      </c>
      <c r="E21" s="292" t="s">
        <v>1389</v>
      </c>
      <c r="F21" s="434" t="s">
        <v>1217</v>
      </c>
      <c r="G21" s="434" t="s">
        <v>1053</v>
      </c>
      <c r="H21" s="434" t="s">
        <v>1171</v>
      </c>
      <c r="I21" s="436">
        <v>0.5</v>
      </c>
      <c r="J21" s="436">
        <v>0.5</v>
      </c>
      <c r="K21" s="434" t="s">
        <v>3195</v>
      </c>
      <c r="L21" s="434" t="s">
        <v>1389</v>
      </c>
      <c r="M21" s="437">
        <v>16</v>
      </c>
      <c r="N21" s="438">
        <v>4080</v>
      </c>
      <c r="O21" s="438">
        <v>30</v>
      </c>
      <c r="P21" s="438">
        <v>56</v>
      </c>
      <c r="Q21" s="438">
        <v>35</v>
      </c>
      <c r="R21" s="438">
        <v>25</v>
      </c>
      <c r="S21" s="438">
        <v>35</v>
      </c>
      <c r="T21" s="438">
        <v>72</v>
      </c>
      <c r="U21" s="438">
        <v>253</v>
      </c>
      <c r="V21" s="438">
        <v>42.17</v>
      </c>
      <c r="W21" s="388"/>
      <c r="X21" s="388"/>
    </row>
    <row r="22" spans="1:24" ht="15.75" customHeight="1" x14ac:dyDescent="0.2">
      <c r="A22" s="462">
        <v>20</v>
      </c>
      <c r="B22" s="434" t="s">
        <v>70</v>
      </c>
      <c r="C22" s="430" t="s">
        <v>3197</v>
      </c>
      <c r="D22" s="435" t="s">
        <v>1029</v>
      </c>
      <c r="E22" s="292" t="s">
        <v>1389</v>
      </c>
      <c r="F22" s="434" t="s">
        <v>1217</v>
      </c>
      <c r="G22" s="434" t="s">
        <v>1053</v>
      </c>
      <c r="H22" s="434" t="s">
        <v>1171</v>
      </c>
      <c r="I22" s="436">
        <v>0.5</v>
      </c>
      <c r="J22" s="436">
        <v>0.5</v>
      </c>
      <c r="K22" s="434" t="s">
        <v>3195</v>
      </c>
      <c r="L22" s="434" t="s">
        <v>1389</v>
      </c>
      <c r="M22" s="437">
        <v>16</v>
      </c>
      <c r="N22" s="438">
        <v>4080</v>
      </c>
      <c r="O22" s="438">
        <v>55</v>
      </c>
      <c r="P22" s="438">
        <v>81</v>
      </c>
      <c r="Q22" s="438">
        <v>60</v>
      </c>
      <c r="R22" s="438">
        <v>50</v>
      </c>
      <c r="S22" s="438">
        <v>70</v>
      </c>
      <c r="T22" s="438">
        <v>97</v>
      </c>
      <c r="U22" s="438">
        <v>413</v>
      </c>
      <c r="V22" s="438">
        <v>68.83</v>
      </c>
      <c r="W22" s="388"/>
      <c r="X22" s="388"/>
    </row>
    <row r="23" spans="1:24" ht="15.75" customHeight="1" x14ac:dyDescent="0.2">
      <c r="A23" s="462">
        <v>21</v>
      </c>
      <c r="B23" s="434" t="s">
        <v>71</v>
      </c>
      <c r="C23" s="430" t="s">
        <v>3199</v>
      </c>
      <c r="D23" s="435" t="s">
        <v>1029</v>
      </c>
      <c r="E23" s="435" t="s">
        <v>1024</v>
      </c>
      <c r="F23" s="434" t="s">
        <v>1242</v>
      </c>
      <c r="G23" s="292" t="s">
        <v>1389</v>
      </c>
      <c r="H23" s="434" t="s">
        <v>1208</v>
      </c>
      <c r="I23" s="436">
        <v>0.5</v>
      </c>
      <c r="J23" s="436">
        <v>0.5</v>
      </c>
      <c r="K23" s="434" t="s">
        <v>1024</v>
      </c>
      <c r="L23" s="434" t="s">
        <v>1389</v>
      </c>
      <c r="M23" s="437">
        <v>16</v>
      </c>
      <c r="N23" s="438">
        <v>4080</v>
      </c>
      <c r="O23" s="438">
        <v>40</v>
      </c>
      <c r="P23" s="438">
        <v>60</v>
      </c>
      <c r="Q23" s="438">
        <v>30</v>
      </c>
      <c r="R23" s="438">
        <v>31</v>
      </c>
      <c r="S23" s="438">
        <v>31</v>
      </c>
      <c r="T23" s="438">
        <v>70</v>
      </c>
      <c r="U23" s="438">
        <v>262</v>
      </c>
      <c r="V23" s="438">
        <v>43.67</v>
      </c>
      <c r="W23" s="388"/>
      <c r="X23" s="388"/>
    </row>
    <row r="24" spans="1:24" ht="12.75" x14ac:dyDescent="0.2">
      <c r="A24" s="462">
        <v>22</v>
      </c>
      <c r="B24" s="434" t="s">
        <v>72</v>
      </c>
      <c r="C24" s="430" t="s">
        <v>3200</v>
      </c>
      <c r="D24" s="435" t="s">
        <v>1029</v>
      </c>
      <c r="E24" s="435" t="s">
        <v>1024</v>
      </c>
      <c r="F24" s="434" t="s">
        <v>1242</v>
      </c>
      <c r="G24" s="292" t="s">
        <v>1389</v>
      </c>
      <c r="H24" s="434" t="s">
        <v>1208</v>
      </c>
      <c r="I24" s="436">
        <v>0.5</v>
      </c>
      <c r="J24" s="436">
        <v>0.5</v>
      </c>
      <c r="K24" s="434" t="s">
        <v>1024</v>
      </c>
      <c r="L24" s="434" t="s">
        <v>1389</v>
      </c>
      <c r="M24" s="437">
        <v>16</v>
      </c>
      <c r="N24" s="438">
        <v>4080</v>
      </c>
      <c r="O24" s="438">
        <v>65</v>
      </c>
      <c r="P24" s="438">
        <v>90</v>
      </c>
      <c r="Q24" s="438">
        <v>65</v>
      </c>
      <c r="R24" s="438">
        <v>61</v>
      </c>
      <c r="S24" s="438">
        <v>61</v>
      </c>
      <c r="T24" s="438">
        <v>100</v>
      </c>
      <c r="U24" s="438">
        <v>442</v>
      </c>
      <c r="V24" s="438">
        <v>73.67</v>
      </c>
      <c r="W24" s="388"/>
      <c r="X24" s="388"/>
    </row>
    <row r="25" spans="1:24" ht="12.75" x14ac:dyDescent="0.2">
      <c r="A25" s="462">
        <v>23</v>
      </c>
      <c r="B25" s="434" t="s">
        <v>73</v>
      </c>
      <c r="C25" s="430" t="s">
        <v>3201</v>
      </c>
      <c r="D25" s="435" t="s">
        <v>1030</v>
      </c>
      <c r="E25" s="292" t="s">
        <v>1389</v>
      </c>
      <c r="F25" s="434" t="s">
        <v>1271</v>
      </c>
      <c r="G25" s="434" t="s">
        <v>1077</v>
      </c>
      <c r="H25" s="434" t="s">
        <v>1168</v>
      </c>
      <c r="I25" s="436">
        <v>0.5</v>
      </c>
      <c r="J25" s="436">
        <v>0.5</v>
      </c>
      <c r="K25" s="434" t="s">
        <v>3195</v>
      </c>
      <c r="L25" s="434" t="s">
        <v>1019</v>
      </c>
      <c r="M25" s="437">
        <v>21</v>
      </c>
      <c r="N25" s="438">
        <v>5355</v>
      </c>
      <c r="O25" s="438">
        <v>35</v>
      </c>
      <c r="P25" s="438">
        <v>60</v>
      </c>
      <c r="Q25" s="438">
        <v>44</v>
      </c>
      <c r="R25" s="438">
        <v>40</v>
      </c>
      <c r="S25" s="438">
        <v>54</v>
      </c>
      <c r="T25" s="438">
        <v>55</v>
      </c>
      <c r="U25" s="438">
        <v>288</v>
      </c>
      <c r="V25" s="438">
        <v>48</v>
      </c>
      <c r="W25" s="388"/>
      <c r="X25" s="388"/>
    </row>
    <row r="26" spans="1:24" ht="12.75" x14ac:dyDescent="0.2">
      <c r="A26" s="462">
        <v>24</v>
      </c>
      <c r="B26" s="434" t="s">
        <v>74</v>
      </c>
      <c r="C26" s="430" t="s">
        <v>3202</v>
      </c>
      <c r="D26" s="435" t="s">
        <v>1030</v>
      </c>
      <c r="E26" s="292" t="s">
        <v>1389</v>
      </c>
      <c r="F26" s="434" t="s">
        <v>1271</v>
      </c>
      <c r="G26" s="434" t="s">
        <v>1077</v>
      </c>
      <c r="H26" s="434" t="s">
        <v>1168</v>
      </c>
      <c r="I26" s="436">
        <v>0.5</v>
      </c>
      <c r="J26" s="436">
        <v>0.5</v>
      </c>
      <c r="K26" s="434" t="s">
        <v>3195</v>
      </c>
      <c r="L26" s="434" t="s">
        <v>1019</v>
      </c>
      <c r="M26" s="437">
        <v>21</v>
      </c>
      <c r="N26" s="438">
        <v>5355</v>
      </c>
      <c r="O26" s="438">
        <v>60</v>
      </c>
      <c r="P26" s="438">
        <v>85</v>
      </c>
      <c r="Q26" s="438">
        <v>69</v>
      </c>
      <c r="R26" s="438">
        <v>65</v>
      </c>
      <c r="S26" s="438">
        <v>79</v>
      </c>
      <c r="T26" s="438">
        <v>80</v>
      </c>
      <c r="U26" s="438">
        <v>438</v>
      </c>
      <c r="V26" s="438">
        <v>73</v>
      </c>
      <c r="W26" s="388"/>
      <c r="X26" s="388"/>
    </row>
    <row r="27" spans="1:24" ht="12.75" x14ac:dyDescent="0.2">
      <c r="A27" s="462">
        <v>25</v>
      </c>
      <c r="B27" s="434" t="s">
        <v>75</v>
      </c>
      <c r="C27" s="430" t="s">
        <v>3203</v>
      </c>
      <c r="D27" s="435" t="s">
        <v>1020</v>
      </c>
      <c r="E27" s="292" t="s">
        <v>1389</v>
      </c>
      <c r="F27" s="434" t="s">
        <v>1562</v>
      </c>
      <c r="G27" s="292" t="s">
        <v>1389</v>
      </c>
      <c r="H27" s="434" t="s">
        <v>958</v>
      </c>
      <c r="I27" s="436">
        <v>0.5</v>
      </c>
      <c r="J27" s="436">
        <v>0.5</v>
      </c>
      <c r="K27" s="434" t="s">
        <v>3195</v>
      </c>
      <c r="L27" s="434" t="s">
        <v>1021</v>
      </c>
      <c r="M27" s="437">
        <v>21</v>
      </c>
      <c r="N27" s="438">
        <v>5355</v>
      </c>
      <c r="O27" s="438">
        <v>35</v>
      </c>
      <c r="P27" s="438">
        <v>55</v>
      </c>
      <c r="Q27" s="438">
        <v>40</v>
      </c>
      <c r="R27" s="438">
        <v>50</v>
      </c>
      <c r="S27" s="438">
        <v>50</v>
      </c>
      <c r="T27" s="438">
        <v>90</v>
      </c>
      <c r="U27" s="438">
        <v>320</v>
      </c>
      <c r="V27" s="438">
        <v>53.33</v>
      </c>
      <c r="W27" s="388"/>
      <c r="X27" s="388"/>
    </row>
    <row r="28" spans="1:24" ht="12.75" x14ac:dyDescent="0.2">
      <c r="A28" s="462">
        <v>26</v>
      </c>
      <c r="B28" s="434" t="s">
        <v>76</v>
      </c>
      <c r="C28" s="430" t="s">
        <v>3204</v>
      </c>
      <c r="D28" s="435" t="s">
        <v>1020</v>
      </c>
      <c r="E28" s="292" t="s">
        <v>1389</v>
      </c>
      <c r="F28" s="434" t="s">
        <v>1562</v>
      </c>
      <c r="G28" s="292" t="s">
        <v>1389</v>
      </c>
      <c r="H28" s="434" t="s">
        <v>958</v>
      </c>
      <c r="I28" s="436">
        <v>0.5</v>
      </c>
      <c r="J28" s="436">
        <v>0.5</v>
      </c>
      <c r="K28" s="434" t="s">
        <v>3195</v>
      </c>
      <c r="L28" s="434" t="s">
        <v>1021</v>
      </c>
      <c r="M28" s="437">
        <v>21</v>
      </c>
      <c r="N28" s="438">
        <v>5355</v>
      </c>
      <c r="O28" s="438">
        <v>60</v>
      </c>
      <c r="P28" s="438">
        <v>90</v>
      </c>
      <c r="Q28" s="438">
        <v>55</v>
      </c>
      <c r="R28" s="438">
        <v>90</v>
      </c>
      <c r="S28" s="438">
        <v>80</v>
      </c>
      <c r="T28" s="438">
        <v>110</v>
      </c>
      <c r="U28" s="438">
        <v>485</v>
      </c>
      <c r="V28" s="438">
        <v>80.83</v>
      </c>
      <c r="W28" s="388"/>
      <c r="X28" s="388"/>
    </row>
    <row r="29" spans="1:24" ht="12.75" x14ac:dyDescent="0.2">
      <c r="A29" s="462">
        <v>27</v>
      </c>
      <c r="B29" s="434" t="s">
        <v>77</v>
      </c>
      <c r="C29" s="430" t="s">
        <v>3206</v>
      </c>
      <c r="D29" s="435" t="s">
        <v>1027</v>
      </c>
      <c r="E29" s="292" t="s">
        <v>1389</v>
      </c>
      <c r="F29" s="434" t="s">
        <v>1107</v>
      </c>
      <c r="G29" s="292" t="s">
        <v>1389</v>
      </c>
      <c r="H29" s="434" t="s">
        <v>1113</v>
      </c>
      <c r="I29" s="436">
        <v>0.5</v>
      </c>
      <c r="J29" s="436">
        <v>0.5</v>
      </c>
      <c r="K29" s="434" t="s">
        <v>3195</v>
      </c>
      <c r="L29" s="434" t="s">
        <v>1389</v>
      </c>
      <c r="M29" s="437">
        <v>21</v>
      </c>
      <c r="N29" s="438">
        <v>5355</v>
      </c>
      <c r="O29" s="438">
        <v>50</v>
      </c>
      <c r="P29" s="438">
        <v>75</v>
      </c>
      <c r="Q29" s="438">
        <v>85</v>
      </c>
      <c r="R29" s="438">
        <v>20</v>
      </c>
      <c r="S29" s="438">
        <v>30</v>
      </c>
      <c r="T29" s="438">
        <v>40</v>
      </c>
      <c r="U29" s="438">
        <v>300</v>
      </c>
      <c r="V29" s="438">
        <v>50</v>
      </c>
      <c r="W29" s="388"/>
      <c r="X29" s="388"/>
    </row>
    <row r="30" spans="1:24" ht="12.75" x14ac:dyDescent="0.2">
      <c r="A30" s="462">
        <v>28</v>
      </c>
      <c r="B30" s="434" t="s">
        <v>78</v>
      </c>
      <c r="C30" s="430" t="s">
        <v>3208</v>
      </c>
      <c r="D30" s="435" t="s">
        <v>1027</v>
      </c>
      <c r="E30" s="292" t="s">
        <v>1389</v>
      </c>
      <c r="F30" s="434" t="s">
        <v>1107</v>
      </c>
      <c r="G30" s="292" t="s">
        <v>1389</v>
      </c>
      <c r="H30" s="434" t="s">
        <v>1113</v>
      </c>
      <c r="I30" s="436">
        <v>0.5</v>
      </c>
      <c r="J30" s="436">
        <v>0.5</v>
      </c>
      <c r="K30" s="434" t="s">
        <v>3195</v>
      </c>
      <c r="L30" s="434" t="s">
        <v>1389</v>
      </c>
      <c r="M30" s="437">
        <v>21</v>
      </c>
      <c r="N30" s="438">
        <v>5355</v>
      </c>
      <c r="O30" s="438">
        <v>75</v>
      </c>
      <c r="P30" s="438">
        <v>100</v>
      </c>
      <c r="Q30" s="438">
        <v>110</v>
      </c>
      <c r="R30" s="438">
        <v>45</v>
      </c>
      <c r="S30" s="438">
        <v>55</v>
      </c>
      <c r="T30" s="438">
        <v>65</v>
      </c>
      <c r="U30" s="438">
        <v>450</v>
      </c>
      <c r="V30" s="438">
        <v>75</v>
      </c>
      <c r="W30" s="388"/>
      <c r="X30" s="388"/>
    </row>
    <row r="31" spans="1:24" ht="12.75" x14ac:dyDescent="0.2">
      <c r="A31" s="462">
        <v>29</v>
      </c>
      <c r="B31" s="434" t="s">
        <v>79</v>
      </c>
      <c r="C31" s="430" t="s">
        <v>3210</v>
      </c>
      <c r="D31" s="435" t="s">
        <v>1030</v>
      </c>
      <c r="E31" s="292" t="s">
        <v>1389</v>
      </c>
      <c r="F31" s="434" t="s">
        <v>1513</v>
      </c>
      <c r="G31" s="434" t="s">
        <v>3211</v>
      </c>
      <c r="H31" s="434" t="s">
        <v>1171</v>
      </c>
      <c r="I31" s="447">
        <v>0</v>
      </c>
      <c r="J31" s="436">
        <v>1</v>
      </c>
      <c r="K31" s="434" t="s">
        <v>3174</v>
      </c>
      <c r="L31" s="434" t="s">
        <v>3195</v>
      </c>
      <c r="M31" s="437">
        <v>21</v>
      </c>
      <c r="N31" s="438">
        <v>5355</v>
      </c>
      <c r="O31" s="438">
        <v>55</v>
      </c>
      <c r="P31" s="438">
        <v>47</v>
      </c>
      <c r="Q31" s="438">
        <v>52</v>
      </c>
      <c r="R31" s="438">
        <v>40</v>
      </c>
      <c r="S31" s="438">
        <v>40</v>
      </c>
      <c r="T31" s="438">
        <v>41</v>
      </c>
      <c r="U31" s="438">
        <v>275</v>
      </c>
      <c r="V31" s="438">
        <v>45.83</v>
      </c>
      <c r="W31" s="388"/>
      <c r="X31" s="388"/>
    </row>
    <row r="32" spans="1:24" ht="12.75" x14ac:dyDescent="0.2">
      <c r="A32" s="462">
        <v>30</v>
      </c>
      <c r="B32" s="434" t="s">
        <v>80</v>
      </c>
      <c r="C32" s="430" t="s">
        <v>3212</v>
      </c>
      <c r="D32" s="435" t="s">
        <v>1030</v>
      </c>
      <c r="E32" s="292" t="s">
        <v>1389</v>
      </c>
      <c r="F32" s="434" t="s">
        <v>1513</v>
      </c>
      <c r="G32" s="434" t="s">
        <v>3211</v>
      </c>
      <c r="H32" s="434" t="s">
        <v>1171</v>
      </c>
      <c r="I32" s="447">
        <v>0</v>
      </c>
      <c r="J32" s="436">
        <v>1</v>
      </c>
      <c r="K32" s="434" t="s">
        <v>3213</v>
      </c>
      <c r="L32" s="434" t="s">
        <v>1389</v>
      </c>
      <c r="M32" s="437">
        <v>21</v>
      </c>
      <c r="N32" s="438">
        <v>5355</v>
      </c>
      <c r="O32" s="438">
        <v>70</v>
      </c>
      <c r="P32" s="438">
        <v>62</v>
      </c>
      <c r="Q32" s="438">
        <v>67</v>
      </c>
      <c r="R32" s="438">
        <v>55</v>
      </c>
      <c r="S32" s="438">
        <v>55</v>
      </c>
      <c r="T32" s="438">
        <v>56</v>
      </c>
      <c r="U32" s="438">
        <v>365</v>
      </c>
      <c r="V32" s="438">
        <v>60.83</v>
      </c>
      <c r="W32" s="388"/>
      <c r="X32" s="388"/>
    </row>
    <row r="33" spans="1:24" ht="12.75" x14ac:dyDescent="0.2">
      <c r="A33" s="462">
        <v>31</v>
      </c>
      <c r="B33" s="434" t="s">
        <v>81</v>
      </c>
      <c r="C33" s="430" t="s">
        <v>3214</v>
      </c>
      <c r="D33" s="435" t="s">
        <v>1030</v>
      </c>
      <c r="E33" s="435" t="s">
        <v>1027</v>
      </c>
      <c r="F33" s="434" t="s">
        <v>1513</v>
      </c>
      <c r="G33" s="434" t="s">
        <v>3211</v>
      </c>
      <c r="H33" s="434" t="s">
        <v>1195</v>
      </c>
      <c r="I33" s="447">
        <v>0</v>
      </c>
      <c r="J33" s="436">
        <v>1</v>
      </c>
      <c r="K33" s="434" t="s">
        <v>3213</v>
      </c>
      <c r="L33" s="434" t="s">
        <v>1389</v>
      </c>
      <c r="M33" s="437">
        <v>21</v>
      </c>
      <c r="N33" s="438">
        <v>5355</v>
      </c>
      <c r="O33" s="438">
        <v>90</v>
      </c>
      <c r="P33" s="438">
        <v>92</v>
      </c>
      <c r="Q33" s="438">
        <v>87</v>
      </c>
      <c r="R33" s="438">
        <v>75</v>
      </c>
      <c r="S33" s="438">
        <v>85</v>
      </c>
      <c r="T33" s="438">
        <v>76</v>
      </c>
      <c r="U33" s="438">
        <v>505</v>
      </c>
      <c r="V33" s="438">
        <v>84.17</v>
      </c>
      <c r="W33" s="388"/>
      <c r="X33" s="388"/>
    </row>
    <row r="34" spans="1:24" ht="12.75" x14ac:dyDescent="0.2">
      <c r="A34" s="462">
        <v>32</v>
      </c>
      <c r="B34" s="434" t="s">
        <v>82</v>
      </c>
      <c r="C34" s="430" t="s">
        <v>3215</v>
      </c>
      <c r="D34" s="435" t="s">
        <v>1030</v>
      </c>
      <c r="E34" s="292" t="s">
        <v>1389</v>
      </c>
      <c r="F34" s="434" t="s">
        <v>1513</v>
      </c>
      <c r="G34" s="434" t="s">
        <v>3211</v>
      </c>
      <c r="H34" s="434" t="s">
        <v>1171</v>
      </c>
      <c r="I34" s="436">
        <v>1</v>
      </c>
      <c r="J34" s="447">
        <v>0</v>
      </c>
      <c r="K34" s="434" t="s">
        <v>3174</v>
      </c>
      <c r="L34" s="434" t="s">
        <v>3195</v>
      </c>
      <c r="M34" s="437">
        <v>21</v>
      </c>
      <c r="N34" s="438">
        <v>5355</v>
      </c>
      <c r="O34" s="438">
        <v>46</v>
      </c>
      <c r="P34" s="438">
        <v>57</v>
      </c>
      <c r="Q34" s="438">
        <v>40</v>
      </c>
      <c r="R34" s="438">
        <v>40</v>
      </c>
      <c r="S34" s="438">
        <v>40</v>
      </c>
      <c r="T34" s="438">
        <v>50</v>
      </c>
      <c r="U34" s="438">
        <v>273</v>
      </c>
      <c r="V34" s="438">
        <v>45.5</v>
      </c>
      <c r="W34" s="388"/>
      <c r="X34" s="388"/>
    </row>
    <row r="35" spans="1:24" ht="12.75" x14ac:dyDescent="0.2">
      <c r="A35" s="462">
        <v>33</v>
      </c>
      <c r="B35" s="434" t="s">
        <v>83</v>
      </c>
      <c r="C35" s="430" t="s">
        <v>3216</v>
      </c>
      <c r="D35" s="435" t="s">
        <v>1030</v>
      </c>
      <c r="E35" s="292" t="s">
        <v>1389</v>
      </c>
      <c r="F35" s="434" t="s">
        <v>1513</v>
      </c>
      <c r="G35" s="434" t="s">
        <v>3211</v>
      </c>
      <c r="H35" s="434" t="s">
        <v>1171</v>
      </c>
      <c r="I35" s="436">
        <v>1</v>
      </c>
      <c r="J35" s="447">
        <v>0</v>
      </c>
      <c r="K35" s="434" t="s">
        <v>3174</v>
      </c>
      <c r="L35" s="434" t="s">
        <v>3195</v>
      </c>
      <c r="M35" s="437">
        <v>21</v>
      </c>
      <c r="N35" s="438">
        <v>5355</v>
      </c>
      <c r="O35" s="438">
        <v>61</v>
      </c>
      <c r="P35" s="438">
        <v>72</v>
      </c>
      <c r="Q35" s="438">
        <v>57</v>
      </c>
      <c r="R35" s="438">
        <v>55</v>
      </c>
      <c r="S35" s="438">
        <v>55</v>
      </c>
      <c r="T35" s="438">
        <v>65</v>
      </c>
      <c r="U35" s="438">
        <v>365</v>
      </c>
      <c r="V35" s="438">
        <v>60.83</v>
      </c>
      <c r="W35" s="388"/>
      <c r="X35" s="388"/>
    </row>
    <row r="36" spans="1:24" ht="12.75" x14ac:dyDescent="0.2">
      <c r="A36" s="462">
        <v>34</v>
      </c>
      <c r="B36" s="434" t="s">
        <v>84</v>
      </c>
      <c r="C36" s="430" t="s">
        <v>3217</v>
      </c>
      <c r="D36" s="435" t="s">
        <v>1030</v>
      </c>
      <c r="E36" s="435" t="s">
        <v>1027</v>
      </c>
      <c r="F36" s="434" t="s">
        <v>1513</v>
      </c>
      <c r="G36" s="434" t="s">
        <v>3211</v>
      </c>
      <c r="H36" s="434" t="s">
        <v>1195</v>
      </c>
      <c r="I36" s="436">
        <v>1</v>
      </c>
      <c r="J36" s="447">
        <v>0</v>
      </c>
      <c r="K36" s="434" t="s">
        <v>3174</v>
      </c>
      <c r="L36" s="434" t="s">
        <v>3195</v>
      </c>
      <c r="M36" s="437">
        <v>21</v>
      </c>
      <c r="N36" s="438">
        <v>5355</v>
      </c>
      <c r="O36" s="438">
        <v>81</v>
      </c>
      <c r="P36" s="438">
        <v>102</v>
      </c>
      <c r="Q36" s="438">
        <v>77</v>
      </c>
      <c r="R36" s="438">
        <v>85</v>
      </c>
      <c r="S36" s="438">
        <v>75</v>
      </c>
      <c r="T36" s="438">
        <v>85</v>
      </c>
      <c r="U36" s="438">
        <v>505</v>
      </c>
      <c r="V36" s="438">
        <v>84.17</v>
      </c>
      <c r="W36" s="388"/>
      <c r="X36" s="388"/>
    </row>
    <row r="37" spans="1:24" ht="12.75" x14ac:dyDescent="0.2">
      <c r="A37" s="462">
        <v>35</v>
      </c>
      <c r="B37" s="434" t="s">
        <v>85</v>
      </c>
      <c r="C37" s="430" t="s">
        <v>3218</v>
      </c>
      <c r="D37" s="435" t="s">
        <v>1021</v>
      </c>
      <c r="E37" s="292" t="s">
        <v>1389</v>
      </c>
      <c r="F37" s="434" t="s">
        <v>975</v>
      </c>
      <c r="G37" s="434" t="s">
        <v>3219</v>
      </c>
      <c r="H37" s="434" t="s">
        <v>1172</v>
      </c>
      <c r="I37" s="447">
        <v>0.25</v>
      </c>
      <c r="J37" s="436">
        <v>0.75</v>
      </c>
      <c r="K37" s="434" t="s">
        <v>1021</v>
      </c>
      <c r="L37" s="434" t="s">
        <v>1389</v>
      </c>
      <c r="M37" s="437">
        <v>21</v>
      </c>
      <c r="N37" s="438">
        <v>5355</v>
      </c>
      <c r="O37" s="438">
        <v>70</v>
      </c>
      <c r="P37" s="438">
        <v>45</v>
      </c>
      <c r="Q37" s="438">
        <v>48</v>
      </c>
      <c r="R37" s="438">
        <v>60</v>
      </c>
      <c r="S37" s="438">
        <v>65</v>
      </c>
      <c r="T37" s="438">
        <v>35</v>
      </c>
      <c r="U37" s="438">
        <v>323</v>
      </c>
      <c r="V37" s="438">
        <v>53.83</v>
      </c>
      <c r="W37" s="388"/>
      <c r="X37" s="388"/>
    </row>
    <row r="38" spans="1:24" ht="12.75" x14ac:dyDescent="0.2">
      <c r="A38" s="462">
        <v>36</v>
      </c>
      <c r="B38" s="434" t="s">
        <v>86</v>
      </c>
      <c r="C38" s="430" t="s">
        <v>3220</v>
      </c>
      <c r="D38" s="435" t="s">
        <v>1021</v>
      </c>
      <c r="E38" s="292" t="s">
        <v>1389</v>
      </c>
      <c r="F38" s="434" t="s">
        <v>975</v>
      </c>
      <c r="G38" s="434" t="s">
        <v>3219</v>
      </c>
      <c r="H38" s="434" t="s">
        <v>1226</v>
      </c>
      <c r="I38" s="447">
        <v>0.25</v>
      </c>
      <c r="J38" s="436">
        <v>0.75</v>
      </c>
      <c r="K38" s="434" t="s">
        <v>1021</v>
      </c>
      <c r="L38" s="434" t="s">
        <v>1389</v>
      </c>
      <c r="M38" s="437">
        <v>21</v>
      </c>
      <c r="N38" s="438">
        <v>5355</v>
      </c>
      <c r="O38" s="438">
        <v>95</v>
      </c>
      <c r="P38" s="438">
        <v>70</v>
      </c>
      <c r="Q38" s="438">
        <v>73</v>
      </c>
      <c r="R38" s="438">
        <v>95</v>
      </c>
      <c r="S38" s="438">
        <v>90</v>
      </c>
      <c r="T38" s="438">
        <v>60</v>
      </c>
      <c r="U38" s="438">
        <v>483</v>
      </c>
      <c r="V38" s="438">
        <v>80.5</v>
      </c>
      <c r="W38" s="388"/>
      <c r="X38" s="388"/>
    </row>
    <row r="39" spans="1:24" ht="12.75" x14ac:dyDescent="0.2">
      <c r="A39" s="462">
        <v>37</v>
      </c>
      <c r="B39" s="434" t="s">
        <v>87</v>
      </c>
      <c r="C39" s="430" t="s">
        <v>3221</v>
      </c>
      <c r="D39" s="435" t="s">
        <v>1023</v>
      </c>
      <c r="E39" s="292" t="s">
        <v>1389</v>
      </c>
      <c r="F39" s="434" t="s">
        <v>949</v>
      </c>
      <c r="G39" s="292" t="s">
        <v>1389</v>
      </c>
      <c r="H39" s="434" t="s">
        <v>1203</v>
      </c>
      <c r="I39" s="447">
        <v>0.25</v>
      </c>
      <c r="J39" s="436">
        <v>0.75</v>
      </c>
      <c r="K39" s="434" t="s">
        <v>3195</v>
      </c>
      <c r="L39" s="434" t="s">
        <v>1389</v>
      </c>
      <c r="M39" s="437">
        <v>21</v>
      </c>
      <c r="N39" s="438">
        <v>5355</v>
      </c>
      <c r="O39" s="438">
        <v>38</v>
      </c>
      <c r="P39" s="438">
        <v>41</v>
      </c>
      <c r="Q39" s="438">
        <v>40</v>
      </c>
      <c r="R39" s="438">
        <v>50</v>
      </c>
      <c r="S39" s="438">
        <v>65</v>
      </c>
      <c r="T39" s="438">
        <v>65</v>
      </c>
      <c r="U39" s="438">
        <v>299</v>
      </c>
      <c r="V39" s="438">
        <v>49.83</v>
      </c>
      <c r="W39" s="388"/>
      <c r="X39" s="388"/>
    </row>
    <row r="40" spans="1:24" ht="12.75" x14ac:dyDescent="0.2">
      <c r="A40" s="462">
        <v>38</v>
      </c>
      <c r="B40" s="434" t="s">
        <v>88</v>
      </c>
      <c r="C40" s="430" t="s">
        <v>3223</v>
      </c>
      <c r="D40" s="435" t="s">
        <v>1023</v>
      </c>
      <c r="E40" s="292" t="s">
        <v>1389</v>
      </c>
      <c r="F40" s="434" t="s">
        <v>949</v>
      </c>
      <c r="G40" s="292" t="s">
        <v>1389</v>
      </c>
      <c r="H40" s="434" t="s">
        <v>1203</v>
      </c>
      <c r="I40" s="447">
        <v>0.25</v>
      </c>
      <c r="J40" s="436">
        <v>0.75</v>
      </c>
      <c r="K40" s="434" t="s">
        <v>3195</v>
      </c>
      <c r="L40" s="434" t="s">
        <v>1389</v>
      </c>
      <c r="M40" s="437">
        <v>21</v>
      </c>
      <c r="N40" s="438">
        <v>5355</v>
      </c>
      <c r="O40" s="438">
        <v>73</v>
      </c>
      <c r="P40" s="438">
        <v>76</v>
      </c>
      <c r="Q40" s="438">
        <v>75</v>
      </c>
      <c r="R40" s="438">
        <v>81</v>
      </c>
      <c r="S40" s="438">
        <v>100</v>
      </c>
      <c r="T40" s="438">
        <v>100</v>
      </c>
      <c r="U40" s="438">
        <v>505</v>
      </c>
      <c r="V40" s="438">
        <v>84.17</v>
      </c>
      <c r="W40" s="388"/>
      <c r="X40" s="388"/>
    </row>
    <row r="41" spans="1:24" ht="12.75" x14ac:dyDescent="0.2">
      <c r="A41" s="462">
        <v>39</v>
      </c>
      <c r="B41" s="434" t="s">
        <v>89</v>
      </c>
      <c r="C41" s="430" t="s">
        <v>3225</v>
      </c>
      <c r="D41" s="435" t="s">
        <v>1029</v>
      </c>
      <c r="E41" s="435" t="s">
        <v>1021</v>
      </c>
      <c r="F41" s="434" t="s">
        <v>975</v>
      </c>
      <c r="G41" s="434" t="s">
        <v>3226</v>
      </c>
      <c r="H41" s="434" t="s">
        <v>1172</v>
      </c>
      <c r="I41" s="447">
        <v>0.25</v>
      </c>
      <c r="J41" s="436">
        <v>0.75</v>
      </c>
      <c r="K41" s="434" t="s">
        <v>1021</v>
      </c>
      <c r="L41" s="434" t="s">
        <v>1389</v>
      </c>
      <c r="M41" s="437">
        <v>21</v>
      </c>
      <c r="N41" s="438">
        <v>5355</v>
      </c>
      <c r="O41" s="438">
        <v>115</v>
      </c>
      <c r="P41" s="438">
        <v>45</v>
      </c>
      <c r="Q41" s="438">
        <v>20</v>
      </c>
      <c r="R41" s="438">
        <v>45</v>
      </c>
      <c r="S41" s="438">
        <v>25</v>
      </c>
      <c r="T41" s="438">
        <v>20</v>
      </c>
      <c r="U41" s="438">
        <v>270</v>
      </c>
      <c r="V41" s="438">
        <v>45</v>
      </c>
      <c r="W41" s="388"/>
      <c r="X41" s="388"/>
    </row>
    <row r="42" spans="1:24" ht="12.75" x14ac:dyDescent="0.2">
      <c r="A42" s="462">
        <v>40</v>
      </c>
      <c r="B42" s="434" t="s">
        <v>90</v>
      </c>
      <c r="C42" s="430" t="s">
        <v>3227</v>
      </c>
      <c r="D42" s="435" t="s">
        <v>1029</v>
      </c>
      <c r="E42" s="435" t="s">
        <v>1021</v>
      </c>
      <c r="F42" s="434" t="s">
        <v>975</v>
      </c>
      <c r="G42" s="434" t="s">
        <v>3226</v>
      </c>
      <c r="H42" s="434" t="s">
        <v>1213</v>
      </c>
      <c r="I42" s="447">
        <v>0.25</v>
      </c>
      <c r="J42" s="436">
        <v>0.75</v>
      </c>
      <c r="K42" s="434" t="s">
        <v>1021</v>
      </c>
      <c r="L42" s="434" t="s">
        <v>1389</v>
      </c>
      <c r="M42" s="437">
        <v>21</v>
      </c>
      <c r="N42" s="438">
        <v>5355</v>
      </c>
      <c r="O42" s="438">
        <v>140</v>
      </c>
      <c r="P42" s="438">
        <v>70</v>
      </c>
      <c r="Q42" s="438">
        <v>45</v>
      </c>
      <c r="R42" s="438">
        <v>85</v>
      </c>
      <c r="S42" s="438">
        <v>50</v>
      </c>
      <c r="T42" s="438">
        <v>45</v>
      </c>
      <c r="U42" s="438">
        <v>435</v>
      </c>
      <c r="V42" s="438">
        <v>72.5</v>
      </c>
      <c r="W42" s="388"/>
      <c r="X42" s="388"/>
    </row>
    <row r="43" spans="1:24" ht="12.75" x14ac:dyDescent="0.2">
      <c r="A43" s="462">
        <v>41</v>
      </c>
      <c r="B43" s="434" t="s">
        <v>91</v>
      </c>
      <c r="C43" s="430" t="s">
        <v>3228</v>
      </c>
      <c r="D43" s="435" t="s">
        <v>1030</v>
      </c>
      <c r="E43" s="435" t="s">
        <v>1024</v>
      </c>
      <c r="F43" s="434" t="s">
        <v>1246</v>
      </c>
      <c r="G43" s="292" t="s">
        <v>1389</v>
      </c>
      <c r="H43" s="434" t="s">
        <v>1180</v>
      </c>
      <c r="I43" s="436">
        <v>0.5</v>
      </c>
      <c r="J43" s="447">
        <v>0.5</v>
      </c>
      <c r="K43" s="434" t="s">
        <v>1024</v>
      </c>
      <c r="L43" s="434" t="s">
        <v>1389</v>
      </c>
      <c r="M43" s="437">
        <v>16</v>
      </c>
      <c r="N43" s="438">
        <v>4080</v>
      </c>
      <c r="O43" s="438">
        <v>40</v>
      </c>
      <c r="P43" s="438">
        <v>45</v>
      </c>
      <c r="Q43" s="438">
        <v>35</v>
      </c>
      <c r="R43" s="438">
        <v>30</v>
      </c>
      <c r="S43" s="438">
        <v>40</v>
      </c>
      <c r="T43" s="438">
        <v>55</v>
      </c>
      <c r="U43" s="438">
        <v>245</v>
      </c>
      <c r="V43" s="438">
        <v>40.83</v>
      </c>
      <c r="W43" s="388"/>
      <c r="X43" s="388"/>
    </row>
    <row r="44" spans="1:24" ht="12.75" x14ac:dyDescent="0.2">
      <c r="A44" s="462">
        <v>42</v>
      </c>
      <c r="B44" s="434" t="s">
        <v>92</v>
      </c>
      <c r="C44" s="430" t="s">
        <v>3229</v>
      </c>
      <c r="D44" s="435" t="s">
        <v>1030</v>
      </c>
      <c r="E44" s="435" t="s">
        <v>1024</v>
      </c>
      <c r="F44" s="434" t="s">
        <v>1246</v>
      </c>
      <c r="G44" s="292" t="s">
        <v>1389</v>
      </c>
      <c r="H44" s="434" t="s">
        <v>1180</v>
      </c>
      <c r="I44" s="436">
        <v>0.5</v>
      </c>
      <c r="J44" s="447">
        <v>0.5</v>
      </c>
      <c r="K44" s="434" t="s">
        <v>1024</v>
      </c>
      <c r="L44" s="434" t="s">
        <v>1389</v>
      </c>
      <c r="M44" s="437">
        <v>16</v>
      </c>
      <c r="N44" s="438">
        <v>4080</v>
      </c>
      <c r="O44" s="438">
        <v>75</v>
      </c>
      <c r="P44" s="438">
        <v>80</v>
      </c>
      <c r="Q44" s="438">
        <v>70</v>
      </c>
      <c r="R44" s="438">
        <v>65</v>
      </c>
      <c r="S44" s="438">
        <v>75</v>
      </c>
      <c r="T44" s="438">
        <v>90</v>
      </c>
      <c r="U44" s="438">
        <v>455</v>
      </c>
      <c r="V44" s="438">
        <v>75.83</v>
      </c>
      <c r="W44" s="388"/>
      <c r="X44" s="388"/>
    </row>
    <row r="45" spans="1:24" ht="12.75" x14ac:dyDescent="0.2">
      <c r="A45" s="462">
        <v>43</v>
      </c>
      <c r="B45" s="434" t="s">
        <v>93</v>
      </c>
      <c r="C45" s="430" t="s">
        <v>3230</v>
      </c>
      <c r="D45" s="435" t="s">
        <v>1026</v>
      </c>
      <c r="E45" s="435" t="s">
        <v>1030</v>
      </c>
      <c r="F45" s="434" t="s">
        <v>1218</v>
      </c>
      <c r="G45" s="292" t="s">
        <v>1389</v>
      </c>
      <c r="H45" s="434" t="s">
        <v>1217</v>
      </c>
      <c r="I45" s="436">
        <v>0.5</v>
      </c>
      <c r="J45" s="447">
        <v>0.5</v>
      </c>
      <c r="K45" s="434" t="s">
        <v>1026</v>
      </c>
      <c r="L45" s="434" t="s">
        <v>1389</v>
      </c>
      <c r="M45" s="437">
        <v>21</v>
      </c>
      <c r="N45" s="438">
        <v>5355</v>
      </c>
      <c r="O45" s="438">
        <v>45</v>
      </c>
      <c r="P45" s="438">
        <v>50</v>
      </c>
      <c r="Q45" s="438">
        <v>55</v>
      </c>
      <c r="R45" s="438">
        <v>75</v>
      </c>
      <c r="S45" s="438">
        <v>65</v>
      </c>
      <c r="T45" s="438">
        <v>30</v>
      </c>
      <c r="U45" s="438">
        <v>320</v>
      </c>
      <c r="V45" s="438">
        <v>53.33</v>
      </c>
      <c r="W45" s="388"/>
      <c r="X45" s="388"/>
    </row>
    <row r="46" spans="1:24" ht="12.75" x14ac:dyDescent="0.2">
      <c r="A46" s="462">
        <v>44</v>
      </c>
      <c r="B46" s="434" t="s">
        <v>94</v>
      </c>
      <c r="C46" s="430" t="s">
        <v>3231</v>
      </c>
      <c r="D46" s="435" t="s">
        <v>1026</v>
      </c>
      <c r="E46" s="435" t="s">
        <v>1030</v>
      </c>
      <c r="F46" s="434" t="s">
        <v>1218</v>
      </c>
      <c r="G46" s="292" t="s">
        <v>1389</v>
      </c>
      <c r="H46" s="434" t="s">
        <v>899</v>
      </c>
      <c r="I46" s="436">
        <v>0.5</v>
      </c>
      <c r="J46" s="447">
        <v>0.5</v>
      </c>
      <c r="K46" s="434" t="s">
        <v>1026</v>
      </c>
      <c r="L46" s="434" t="s">
        <v>1389</v>
      </c>
      <c r="M46" s="437">
        <v>21</v>
      </c>
      <c r="N46" s="438">
        <v>5355</v>
      </c>
      <c r="O46" s="438">
        <v>60</v>
      </c>
      <c r="P46" s="438">
        <v>65</v>
      </c>
      <c r="Q46" s="438">
        <v>70</v>
      </c>
      <c r="R46" s="438">
        <v>85</v>
      </c>
      <c r="S46" s="438">
        <v>75</v>
      </c>
      <c r="T46" s="438">
        <v>40</v>
      </c>
      <c r="U46" s="438">
        <v>395</v>
      </c>
      <c r="V46" s="438">
        <v>65.83</v>
      </c>
      <c r="W46" s="388"/>
      <c r="X46" s="388"/>
    </row>
    <row r="47" spans="1:24" ht="12.75" x14ac:dyDescent="0.2">
      <c r="A47" s="462">
        <v>45</v>
      </c>
      <c r="B47" s="434" t="s">
        <v>95</v>
      </c>
      <c r="C47" s="430" t="s">
        <v>3232</v>
      </c>
      <c r="D47" s="435" t="s">
        <v>1026</v>
      </c>
      <c r="E47" s="435" t="s">
        <v>1030</v>
      </c>
      <c r="F47" s="434" t="s">
        <v>1218</v>
      </c>
      <c r="G47" s="292" t="s">
        <v>1389</v>
      </c>
      <c r="H47" s="434" t="s">
        <v>1273</v>
      </c>
      <c r="I47" s="436">
        <v>0.5</v>
      </c>
      <c r="J47" s="447">
        <v>0.5</v>
      </c>
      <c r="K47" s="434" t="s">
        <v>1026</v>
      </c>
      <c r="L47" s="434" t="s">
        <v>1389</v>
      </c>
      <c r="M47" s="437">
        <v>21</v>
      </c>
      <c r="N47" s="438">
        <v>5355</v>
      </c>
      <c r="O47" s="438">
        <v>75</v>
      </c>
      <c r="P47" s="438">
        <v>80</v>
      </c>
      <c r="Q47" s="438">
        <v>85</v>
      </c>
      <c r="R47" s="438">
        <v>110</v>
      </c>
      <c r="S47" s="438">
        <v>90</v>
      </c>
      <c r="T47" s="438">
        <v>50</v>
      </c>
      <c r="U47" s="438">
        <v>490</v>
      </c>
      <c r="V47" s="438">
        <v>81.67</v>
      </c>
      <c r="W47" s="388"/>
      <c r="X47" s="388"/>
    </row>
    <row r="48" spans="1:24" ht="12.75" x14ac:dyDescent="0.2">
      <c r="A48" s="462">
        <v>46</v>
      </c>
      <c r="B48" s="434" t="s">
        <v>96</v>
      </c>
      <c r="C48" s="430" t="s">
        <v>3233</v>
      </c>
      <c r="D48" s="435" t="s">
        <v>1017</v>
      </c>
      <c r="E48" s="435" t="s">
        <v>1026</v>
      </c>
      <c r="F48" s="434" t="s">
        <v>1273</v>
      </c>
      <c r="G48" s="434" t="s">
        <v>3234</v>
      </c>
      <c r="H48" s="434" t="s">
        <v>1167</v>
      </c>
      <c r="I48" s="436">
        <v>0.5</v>
      </c>
      <c r="J48" s="447">
        <v>0.5</v>
      </c>
      <c r="K48" s="434" t="s">
        <v>1017</v>
      </c>
      <c r="L48" s="434" t="s">
        <v>1026</v>
      </c>
      <c r="M48" s="437">
        <v>21</v>
      </c>
      <c r="N48" s="438">
        <v>5355</v>
      </c>
      <c r="O48" s="438">
        <v>35</v>
      </c>
      <c r="P48" s="438">
        <v>70</v>
      </c>
      <c r="Q48" s="438">
        <v>55</v>
      </c>
      <c r="R48" s="438">
        <v>45</v>
      </c>
      <c r="S48" s="438">
        <v>55</v>
      </c>
      <c r="T48" s="438">
        <v>25</v>
      </c>
      <c r="U48" s="438">
        <v>285</v>
      </c>
      <c r="V48" s="438">
        <v>47.5</v>
      </c>
      <c r="W48" s="388"/>
      <c r="X48" s="388"/>
    </row>
    <row r="49" spans="1:24" ht="12.75" x14ac:dyDescent="0.2">
      <c r="A49" s="462">
        <v>47</v>
      </c>
      <c r="B49" s="434" t="s">
        <v>97</v>
      </c>
      <c r="C49" s="430" t="s">
        <v>3235</v>
      </c>
      <c r="D49" s="435" t="s">
        <v>1017</v>
      </c>
      <c r="E49" s="435" t="s">
        <v>1026</v>
      </c>
      <c r="F49" s="434" t="s">
        <v>1273</v>
      </c>
      <c r="G49" s="434" t="s">
        <v>3234</v>
      </c>
      <c r="H49" s="434" t="s">
        <v>1167</v>
      </c>
      <c r="I49" s="436">
        <v>0.5</v>
      </c>
      <c r="J49" s="447">
        <v>0.5</v>
      </c>
      <c r="K49" s="434" t="s">
        <v>1017</v>
      </c>
      <c r="L49" s="434" t="s">
        <v>1026</v>
      </c>
      <c r="M49" s="437">
        <v>21</v>
      </c>
      <c r="N49" s="438">
        <v>5355</v>
      </c>
      <c r="O49" s="438">
        <v>60</v>
      </c>
      <c r="P49" s="438">
        <v>95</v>
      </c>
      <c r="Q49" s="438">
        <v>80</v>
      </c>
      <c r="R49" s="438">
        <v>60</v>
      </c>
      <c r="S49" s="438">
        <v>80</v>
      </c>
      <c r="T49" s="438">
        <v>30</v>
      </c>
      <c r="U49" s="438">
        <v>405</v>
      </c>
      <c r="V49" s="438">
        <v>67.5</v>
      </c>
      <c r="W49" s="388"/>
      <c r="X49" s="388"/>
    </row>
    <row r="50" spans="1:24" ht="12.75" x14ac:dyDescent="0.2">
      <c r="A50" s="462">
        <v>48</v>
      </c>
      <c r="B50" s="434" t="s">
        <v>98</v>
      </c>
      <c r="C50" s="430" t="s">
        <v>3236</v>
      </c>
      <c r="D50" s="435" t="s">
        <v>1017</v>
      </c>
      <c r="E50" s="435" t="s">
        <v>1030</v>
      </c>
      <c r="F50" s="434" t="s">
        <v>1399</v>
      </c>
      <c r="G50" s="434" t="s">
        <v>3237</v>
      </c>
      <c r="H50" s="434" t="s">
        <v>1217</v>
      </c>
      <c r="I50" s="436">
        <v>0.5</v>
      </c>
      <c r="J50" s="447">
        <v>0.5</v>
      </c>
      <c r="K50" s="434" t="s">
        <v>1017</v>
      </c>
      <c r="L50" s="434" t="s">
        <v>1389</v>
      </c>
      <c r="M50" s="437">
        <v>21</v>
      </c>
      <c r="N50" s="438">
        <v>5355</v>
      </c>
      <c r="O50" s="438">
        <v>60</v>
      </c>
      <c r="P50" s="438">
        <v>55</v>
      </c>
      <c r="Q50" s="438">
        <v>50</v>
      </c>
      <c r="R50" s="438">
        <v>40</v>
      </c>
      <c r="S50" s="438">
        <v>55</v>
      </c>
      <c r="T50" s="438">
        <v>45</v>
      </c>
      <c r="U50" s="438">
        <v>305</v>
      </c>
      <c r="V50" s="438">
        <v>50.83</v>
      </c>
      <c r="W50" s="388"/>
      <c r="X50" s="388"/>
    </row>
    <row r="51" spans="1:24" ht="12.75" x14ac:dyDescent="0.2">
      <c r="A51" s="462">
        <v>49</v>
      </c>
      <c r="B51" s="434" t="s">
        <v>99</v>
      </c>
      <c r="C51" s="430" t="s">
        <v>3238</v>
      </c>
      <c r="D51" s="435" t="s">
        <v>1017</v>
      </c>
      <c r="E51" s="435" t="s">
        <v>1030</v>
      </c>
      <c r="F51" s="434" t="s">
        <v>1544</v>
      </c>
      <c r="G51" s="434" t="s">
        <v>3237</v>
      </c>
      <c r="H51" s="434" t="s">
        <v>1166</v>
      </c>
      <c r="I51" s="436">
        <v>0.5</v>
      </c>
      <c r="J51" s="447">
        <v>0.5</v>
      </c>
      <c r="K51" s="434" t="s">
        <v>1017</v>
      </c>
      <c r="L51" s="434" t="s">
        <v>1389</v>
      </c>
      <c r="M51" s="437">
        <v>21</v>
      </c>
      <c r="N51" s="438">
        <v>5355</v>
      </c>
      <c r="O51" s="438">
        <v>70</v>
      </c>
      <c r="P51" s="438">
        <v>65</v>
      </c>
      <c r="Q51" s="438">
        <v>60</v>
      </c>
      <c r="R51" s="438">
        <v>90</v>
      </c>
      <c r="S51" s="438">
        <v>75</v>
      </c>
      <c r="T51" s="438">
        <v>90</v>
      </c>
      <c r="U51" s="438">
        <v>450</v>
      </c>
      <c r="V51" s="438">
        <v>75</v>
      </c>
      <c r="W51" s="388"/>
      <c r="X51" s="388"/>
    </row>
    <row r="52" spans="1:24" ht="12.75" x14ac:dyDescent="0.2">
      <c r="A52" s="462">
        <v>50</v>
      </c>
      <c r="B52" s="434" t="s">
        <v>100</v>
      </c>
      <c r="C52" s="430" t="s">
        <v>3239</v>
      </c>
      <c r="D52" s="435" t="s">
        <v>1027</v>
      </c>
      <c r="E52" s="292" t="s">
        <v>1389</v>
      </c>
      <c r="F52" s="434" t="s">
        <v>1107</v>
      </c>
      <c r="G52" s="434" t="s">
        <v>1379</v>
      </c>
      <c r="H52" s="434" t="s">
        <v>1225</v>
      </c>
      <c r="I52" s="436">
        <v>0.5</v>
      </c>
      <c r="J52" s="447">
        <v>0.5</v>
      </c>
      <c r="K52" s="434" t="s">
        <v>3195</v>
      </c>
      <c r="L52" s="434" t="s">
        <v>1389</v>
      </c>
      <c r="M52" s="437">
        <v>21</v>
      </c>
      <c r="N52" s="438">
        <v>5355</v>
      </c>
      <c r="O52" s="438">
        <v>10</v>
      </c>
      <c r="P52" s="438">
        <v>55</v>
      </c>
      <c r="Q52" s="438">
        <v>25</v>
      </c>
      <c r="R52" s="438">
        <v>35</v>
      </c>
      <c r="S52" s="438">
        <v>45</v>
      </c>
      <c r="T52" s="438">
        <v>95</v>
      </c>
      <c r="U52" s="438">
        <v>265</v>
      </c>
      <c r="V52" s="438">
        <v>44.17</v>
      </c>
      <c r="W52" s="388"/>
      <c r="X52" s="388"/>
    </row>
    <row r="53" spans="1:24" ht="12.75" x14ac:dyDescent="0.2">
      <c r="A53" s="462">
        <v>51</v>
      </c>
      <c r="B53" s="434" t="s">
        <v>101</v>
      </c>
      <c r="C53" s="430" t="s">
        <v>3241</v>
      </c>
      <c r="D53" s="435" t="s">
        <v>1027</v>
      </c>
      <c r="E53" s="292" t="s">
        <v>1389</v>
      </c>
      <c r="F53" s="434" t="s">
        <v>1107</v>
      </c>
      <c r="G53" s="434" t="s">
        <v>1379</v>
      </c>
      <c r="H53" s="434" t="s">
        <v>1225</v>
      </c>
      <c r="I53" s="436">
        <v>0.5</v>
      </c>
      <c r="J53" s="447">
        <v>0.5</v>
      </c>
      <c r="K53" s="434" t="s">
        <v>3195</v>
      </c>
      <c r="L53" s="434" t="s">
        <v>1389</v>
      </c>
      <c r="M53" s="437">
        <v>21</v>
      </c>
      <c r="N53" s="438">
        <v>5355</v>
      </c>
      <c r="O53" s="438">
        <v>35</v>
      </c>
      <c r="P53" s="438">
        <v>80</v>
      </c>
      <c r="Q53" s="438">
        <v>50</v>
      </c>
      <c r="R53" s="438">
        <v>50</v>
      </c>
      <c r="S53" s="438">
        <v>70</v>
      </c>
      <c r="T53" s="438">
        <v>120</v>
      </c>
      <c r="U53" s="438">
        <v>405</v>
      </c>
      <c r="V53" s="438">
        <v>67.5</v>
      </c>
      <c r="W53" s="388"/>
      <c r="X53" s="388"/>
    </row>
    <row r="54" spans="1:24" ht="12.75" x14ac:dyDescent="0.2">
      <c r="A54" s="462">
        <v>52</v>
      </c>
      <c r="B54" s="434" t="s">
        <v>102</v>
      </c>
      <c r="C54" s="430" t="s">
        <v>3243</v>
      </c>
      <c r="D54" s="435" t="s">
        <v>1029</v>
      </c>
      <c r="E54" s="292" t="s">
        <v>1389</v>
      </c>
      <c r="F54" s="434" t="s">
        <v>1508</v>
      </c>
      <c r="G54" s="434" t="s">
        <v>3340</v>
      </c>
      <c r="H54" s="434" t="s">
        <v>1168</v>
      </c>
      <c r="I54" s="436">
        <v>0.5</v>
      </c>
      <c r="J54" s="447">
        <v>0.5</v>
      </c>
      <c r="K54" s="434" t="s">
        <v>3195</v>
      </c>
      <c r="L54" s="434" t="s">
        <v>1389</v>
      </c>
      <c r="M54" s="437">
        <v>21</v>
      </c>
      <c r="N54" s="438">
        <v>5355</v>
      </c>
      <c r="O54" s="438">
        <v>40</v>
      </c>
      <c r="P54" s="438">
        <v>45</v>
      </c>
      <c r="Q54" s="438">
        <v>35</v>
      </c>
      <c r="R54" s="438">
        <v>40</v>
      </c>
      <c r="S54" s="438">
        <v>40</v>
      </c>
      <c r="T54" s="438">
        <v>90</v>
      </c>
      <c r="U54" s="438">
        <v>290</v>
      </c>
      <c r="V54" s="438">
        <v>48.33</v>
      </c>
      <c r="W54" s="388"/>
      <c r="X54" s="388"/>
    </row>
    <row r="55" spans="1:24" ht="12.75" x14ac:dyDescent="0.2">
      <c r="A55" s="462">
        <v>53</v>
      </c>
      <c r="B55" s="434" t="s">
        <v>103</v>
      </c>
      <c r="C55" s="430" t="s">
        <v>3245</v>
      </c>
      <c r="D55" s="435" t="s">
        <v>1029</v>
      </c>
      <c r="E55" s="292" t="s">
        <v>1389</v>
      </c>
      <c r="F55" s="434" t="s">
        <v>995</v>
      </c>
      <c r="G55" s="434" t="s">
        <v>3340</v>
      </c>
      <c r="H55" s="434" t="s">
        <v>1168</v>
      </c>
      <c r="I55" s="436">
        <v>0.5</v>
      </c>
      <c r="J55" s="447">
        <v>0.5</v>
      </c>
      <c r="K55" s="434" t="s">
        <v>3195</v>
      </c>
      <c r="L55" s="434" t="s">
        <v>1389</v>
      </c>
      <c r="M55" s="437">
        <v>21</v>
      </c>
      <c r="N55" s="438">
        <v>5355</v>
      </c>
      <c r="O55" s="438">
        <v>65</v>
      </c>
      <c r="P55" s="438">
        <v>70</v>
      </c>
      <c r="Q55" s="438">
        <v>60</v>
      </c>
      <c r="R55" s="438">
        <v>65</v>
      </c>
      <c r="S55" s="438">
        <v>65</v>
      </c>
      <c r="T55" s="438">
        <v>115</v>
      </c>
      <c r="U55" s="438">
        <v>440</v>
      </c>
      <c r="V55" s="438">
        <v>73.33</v>
      </c>
      <c r="W55" s="388"/>
      <c r="X55" s="388"/>
    </row>
    <row r="56" spans="1:24" ht="12.75" x14ac:dyDescent="0.2">
      <c r="A56" s="462">
        <v>54</v>
      </c>
      <c r="B56" s="434" t="s">
        <v>104</v>
      </c>
      <c r="C56" s="430" t="s">
        <v>3247</v>
      </c>
      <c r="D56" s="435" t="s">
        <v>1033</v>
      </c>
      <c r="E56" s="292" t="s">
        <v>1389</v>
      </c>
      <c r="F56" s="434" t="s">
        <v>1167</v>
      </c>
      <c r="G56" s="434" t="s">
        <v>1256</v>
      </c>
      <c r="H56" s="434" t="s">
        <v>1231</v>
      </c>
      <c r="I56" s="436">
        <v>0.5</v>
      </c>
      <c r="J56" s="447">
        <v>0.5</v>
      </c>
      <c r="K56" s="434" t="s">
        <v>3181</v>
      </c>
      <c r="L56" s="434" t="s">
        <v>3195</v>
      </c>
      <c r="M56" s="437">
        <v>21</v>
      </c>
      <c r="N56" s="438">
        <v>5355</v>
      </c>
      <c r="O56" s="438">
        <v>50</v>
      </c>
      <c r="P56" s="438">
        <v>52</v>
      </c>
      <c r="Q56" s="438">
        <v>48</v>
      </c>
      <c r="R56" s="438">
        <v>65</v>
      </c>
      <c r="S56" s="438">
        <v>50</v>
      </c>
      <c r="T56" s="438">
        <v>55</v>
      </c>
      <c r="U56" s="438">
        <v>320</v>
      </c>
      <c r="V56" s="438">
        <v>53.33</v>
      </c>
      <c r="W56" s="388"/>
      <c r="X56" s="388"/>
    </row>
    <row r="57" spans="1:24" ht="12.75" x14ac:dyDescent="0.2">
      <c r="A57" s="462">
        <v>55</v>
      </c>
      <c r="B57" s="434" t="s">
        <v>105</v>
      </c>
      <c r="C57" s="430" t="s">
        <v>3248</v>
      </c>
      <c r="D57" s="435" t="s">
        <v>1033</v>
      </c>
      <c r="E57" s="292" t="s">
        <v>1389</v>
      </c>
      <c r="F57" s="434" t="s">
        <v>1167</v>
      </c>
      <c r="G57" s="434" t="s">
        <v>1256</v>
      </c>
      <c r="H57" s="434" t="s">
        <v>1231</v>
      </c>
      <c r="I57" s="436">
        <v>0.5</v>
      </c>
      <c r="J57" s="447">
        <v>0.5</v>
      </c>
      <c r="K57" s="434" t="s">
        <v>3181</v>
      </c>
      <c r="L57" s="434" t="s">
        <v>3195</v>
      </c>
      <c r="M57" s="437">
        <v>21</v>
      </c>
      <c r="N57" s="438">
        <v>5355</v>
      </c>
      <c r="O57" s="438">
        <v>80</v>
      </c>
      <c r="P57" s="438">
        <v>82</v>
      </c>
      <c r="Q57" s="438">
        <v>78</v>
      </c>
      <c r="R57" s="438">
        <v>95</v>
      </c>
      <c r="S57" s="438">
        <v>80</v>
      </c>
      <c r="T57" s="438">
        <v>85</v>
      </c>
      <c r="U57" s="438">
        <v>500</v>
      </c>
      <c r="V57" s="438">
        <v>83.33</v>
      </c>
      <c r="W57" s="388"/>
      <c r="X57" s="388"/>
    </row>
    <row r="58" spans="1:24" ht="12.75" x14ac:dyDescent="0.2">
      <c r="A58" s="462">
        <v>56</v>
      </c>
      <c r="B58" s="434" t="s">
        <v>106</v>
      </c>
      <c r="C58" s="430" t="s">
        <v>3249</v>
      </c>
      <c r="D58" s="435" t="s">
        <v>1022</v>
      </c>
      <c r="E58" s="292" t="s">
        <v>1389</v>
      </c>
      <c r="F58" s="434" t="s">
        <v>988</v>
      </c>
      <c r="G58" s="434" t="s">
        <v>3250</v>
      </c>
      <c r="H58" s="434" t="s">
        <v>1199</v>
      </c>
      <c r="I58" s="436">
        <v>0.5</v>
      </c>
      <c r="J58" s="447">
        <v>0.5</v>
      </c>
      <c r="K58" s="434" t="s">
        <v>3195</v>
      </c>
      <c r="L58" s="434" t="s">
        <v>1389</v>
      </c>
      <c r="M58" s="437">
        <v>21</v>
      </c>
      <c r="N58" s="438">
        <v>5355</v>
      </c>
      <c r="O58" s="438">
        <v>40</v>
      </c>
      <c r="P58" s="438">
        <v>80</v>
      </c>
      <c r="Q58" s="438">
        <v>35</v>
      </c>
      <c r="R58" s="438">
        <v>35</v>
      </c>
      <c r="S58" s="438">
        <v>45</v>
      </c>
      <c r="T58" s="438">
        <v>70</v>
      </c>
      <c r="U58" s="438">
        <v>305</v>
      </c>
      <c r="V58" s="438">
        <v>50.83</v>
      </c>
      <c r="W58" s="388"/>
      <c r="X58" s="388"/>
    </row>
    <row r="59" spans="1:24" ht="12.75" x14ac:dyDescent="0.2">
      <c r="A59" s="462">
        <v>57</v>
      </c>
      <c r="B59" s="434" t="s">
        <v>107</v>
      </c>
      <c r="C59" s="430" t="s">
        <v>3251</v>
      </c>
      <c r="D59" s="435" t="s">
        <v>1022</v>
      </c>
      <c r="E59" s="292" t="s">
        <v>1389</v>
      </c>
      <c r="F59" s="434" t="s">
        <v>988</v>
      </c>
      <c r="G59" s="434" t="s">
        <v>3250</v>
      </c>
      <c r="H59" s="434" t="s">
        <v>1199</v>
      </c>
      <c r="I59" s="436">
        <v>0.5</v>
      </c>
      <c r="J59" s="447">
        <v>0.5</v>
      </c>
      <c r="K59" s="434" t="s">
        <v>3195</v>
      </c>
      <c r="L59" s="434" t="s">
        <v>1389</v>
      </c>
      <c r="M59" s="437">
        <v>21</v>
      </c>
      <c r="N59" s="438">
        <v>5355</v>
      </c>
      <c r="O59" s="438">
        <v>65</v>
      </c>
      <c r="P59" s="438">
        <v>105</v>
      </c>
      <c r="Q59" s="438">
        <v>60</v>
      </c>
      <c r="R59" s="438">
        <v>60</v>
      </c>
      <c r="S59" s="438">
        <v>70</v>
      </c>
      <c r="T59" s="438">
        <v>95</v>
      </c>
      <c r="U59" s="438">
        <v>455</v>
      </c>
      <c r="V59" s="438">
        <v>75.83</v>
      </c>
      <c r="W59" s="388"/>
      <c r="X59" s="388"/>
    </row>
    <row r="60" spans="1:24" ht="12.75" x14ac:dyDescent="0.2">
      <c r="A60" s="462">
        <v>58</v>
      </c>
      <c r="B60" s="434" t="s">
        <v>108</v>
      </c>
      <c r="C60" s="430" t="s">
        <v>3252</v>
      </c>
      <c r="D60" s="435" t="s">
        <v>1023</v>
      </c>
      <c r="E60" s="292" t="s">
        <v>1389</v>
      </c>
      <c r="F60" s="434" t="s">
        <v>1271</v>
      </c>
      <c r="G60" s="434" t="s">
        <v>949</v>
      </c>
      <c r="H60" s="434" t="s">
        <v>1176</v>
      </c>
      <c r="I60" s="447">
        <v>0.75</v>
      </c>
      <c r="J60" s="436">
        <v>0.25</v>
      </c>
      <c r="K60" s="434" t="s">
        <v>3195</v>
      </c>
      <c r="L60" s="434" t="s">
        <v>1389</v>
      </c>
      <c r="M60" s="437">
        <v>21</v>
      </c>
      <c r="N60" s="438">
        <v>5355</v>
      </c>
      <c r="O60" s="438">
        <v>55</v>
      </c>
      <c r="P60" s="438">
        <v>70</v>
      </c>
      <c r="Q60" s="438">
        <v>45</v>
      </c>
      <c r="R60" s="438">
        <v>70</v>
      </c>
      <c r="S60" s="438">
        <v>50</v>
      </c>
      <c r="T60" s="438">
        <v>60</v>
      </c>
      <c r="U60" s="438">
        <v>350</v>
      </c>
      <c r="V60" s="438">
        <v>58.33</v>
      </c>
      <c r="W60" s="388"/>
      <c r="X60" s="388"/>
    </row>
    <row r="61" spans="1:24" ht="12.75" x14ac:dyDescent="0.2">
      <c r="A61" s="462">
        <v>59</v>
      </c>
      <c r="B61" s="434" t="s">
        <v>109</v>
      </c>
      <c r="C61" s="430" t="s">
        <v>3253</v>
      </c>
      <c r="D61" s="435" t="s">
        <v>1023</v>
      </c>
      <c r="E61" s="292" t="s">
        <v>1389</v>
      </c>
      <c r="F61" s="434" t="s">
        <v>1271</v>
      </c>
      <c r="G61" s="434" t="s">
        <v>949</v>
      </c>
      <c r="H61" s="434" t="s">
        <v>1176</v>
      </c>
      <c r="I61" s="447">
        <v>0.75</v>
      </c>
      <c r="J61" s="436">
        <v>0.25</v>
      </c>
      <c r="K61" s="434" t="s">
        <v>3195</v>
      </c>
      <c r="L61" s="434" t="s">
        <v>1389</v>
      </c>
      <c r="M61" s="437">
        <v>21</v>
      </c>
      <c r="N61" s="438">
        <v>5355</v>
      </c>
      <c r="O61" s="438">
        <v>90</v>
      </c>
      <c r="P61" s="438">
        <v>110</v>
      </c>
      <c r="Q61" s="438">
        <v>80</v>
      </c>
      <c r="R61" s="438">
        <v>100</v>
      </c>
      <c r="S61" s="438">
        <v>80</v>
      </c>
      <c r="T61" s="438">
        <v>95</v>
      </c>
      <c r="U61" s="438">
        <v>555</v>
      </c>
      <c r="V61" s="438">
        <v>92.5</v>
      </c>
      <c r="W61" s="388"/>
      <c r="X61" s="388"/>
    </row>
    <row r="62" spans="1:24" ht="12.75" x14ac:dyDescent="0.2">
      <c r="A62" s="462">
        <v>60</v>
      </c>
      <c r="B62" s="434" t="s">
        <v>110</v>
      </c>
      <c r="C62" s="430" t="s">
        <v>3254</v>
      </c>
      <c r="D62" s="435" t="s">
        <v>1033</v>
      </c>
      <c r="E62" s="292" t="s">
        <v>1389</v>
      </c>
      <c r="F62" s="434" t="s">
        <v>1175</v>
      </c>
      <c r="G62" s="434" t="s">
        <v>1167</v>
      </c>
      <c r="H62" s="434" t="s">
        <v>1231</v>
      </c>
      <c r="I62" s="436">
        <v>0.5</v>
      </c>
      <c r="J62" s="447">
        <v>0.5</v>
      </c>
      <c r="K62" s="434" t="s">
        <v>3181</v>
      </c>
      <c r="L62" s="434" t="s">
        <v>1389</v>
      </c>
      <c r="M62" s="437">
        <v>21</v>
      </c>
      <c r="N62" s="438">
        <v>5355</v>
      </c>
      <c r="O62" s="438">
        <v>40</v>
      </c>
      <c r="P62" s="438">
        <v>50</v>
      </c>
      <c r="Q62" s="438">
        <v>40</v>
      </c>
      <c r="R62" s="438">
        <v>40</v>
      </c>
      <c r="S62" s="438">
        <v>40</v>
      </c>
      <c r="T62" s="438">
        <v>90</v>
      </c>
      <c r="U62" s="438">
        <v>300</v>
      </c>
      <c r="V62" s="438">
        <v>50</v>
      </c>
      <c r="W62" s="388"/>
      <c r="X62" s="388"/>
    </row>
    <row r="63" spans="1:24" ht="12.75" x14ac:dyDescent="0.2">
      <c r="A63" s="462">
        <v>61</v>
      </c>
      <c r="B63" s="434" t="s">
        <v>111</v>
      </c>
      <c r="C63" s="430" t="s">
        <v>3255</v>
      </c>
      <c r="D63" s="435" t="s">
        <v>1033</v>
      </c>
      <c r="E63" s="292" t="s">
        <v>1389</v>
      </c>
      <c r="F63" s="434" t="s">
        <v>1175</v>
      </c>
      <c r="G63" s="434" t="s">
        <v>1167</v>
      </c>
      <c r="H63" s="434" t="s">
        <v>1231</v>
      </c>
      <c r="I63" s="436">
        <v>0.5</v>
      </c>
      <c r="J63" s="447">
        <v>0.5</v>
      </c>
      <c r="K63" s="434" t="s">
        <v>3181</v>
      </c>
      <c r="L63" s="434" t="s">
        <v>1389</v>
      </c>
      <c r="M63" s="437">
        <v>21</v>
      </c>
      <c r="N63" s="438">
        <v>5355</v>
      </c>
      <c r="O63" s="438">
        <v>65</v>
      </c>
      <c r="P63" s="438">
        <v>65</v>
      </c>
      <c r="Q63" s="438">
        <v>65</v>
      </c>
      <c r="R63" s="438">
        <v>50</v>
      </c>
      <c r="S63" s="438">
        <v>50</v>
      </c>
      <c r="T63" s="438">
        <v>90</v>
      </c>
      <c r="U63" s="438">
        <v>385</v>
      </c>
      <c r="V63" s="438">
        <v>64.17</v>
      </c>
      <c r="W63" s="388"/>
      <c r="X63" s="388"/>
    </row>
    <row r="64" spans="1:24" ht="12.75" x14ac:dyDescent="0.2">
      <c r="A64" s="462">
        <v>62</v>
      </c>
      <c r="B64" s="434" t="s">
        <v>112</v>
      </c>
      <c r="C64" s="430" t="s">
        <v>3256</v>
      </c>
      <c r="D64" s="435" t="s">
        <v>1033</v>
      </c>
      <c r="E64" s="435" t="s">
        <v>1022</v>
      </c>
      <c r="F64" s="434" t="s">
        <v>1175</v>
      </c>
      <c r="G64" s="434" t="s">
        <v>1167</v>
      </c>
      <c r="H64" s="434" t="s">
        <v>1231</v>
      </c>
      <c r="I64" s="436">
        <v>0.5</v>
      </c>
      <c r="J64" s="447">
        <v>0.5</v>
      </c>
      <c r="K64" s="434" t="s">
        <v>3181</v>
      </c>
      <c r="L64" s="434" t="s">
        <v>1389</v>
      </c>
      <c r="M64" s="437">
        <v>21</v>
      </c>
      <c r="N64" s="438">
        <v>5355</v>
      </c>
      <c r="O64" s="438">
        <v>90</v>
      </c>
      <c r="P64" s="438">
        <v>95</v>
      </c>
      <c r="Q64" s="438">
        <v>95</v>
      </c>
      <c r="R64" s="438">
        <v>70</v>
      </c>
      <c r="S64" s="438">
        <v>90</v>
      </c>
      <c r="T64" s="438">
        <v>70</v>
      </c>
      <c r="U64" s="438">
        <v>510</v>
      </c>
      <c r="V64" s="438">
        <v>85</v>
      </c>
      <c r="W64" s="388"/>
      <c r="X64" s="388"/>
    </row>
    <row r="65" spans="1:24" ht="12.75" x14ac:dyDescent="0.2">
      <c r="A65" s="462">
        <v>63</v>
      </c>
      <c r="B65" s="434" t="s">
        <v>113</v>
      </c>
      <c r="C65" s="430" t="s">
        <v>3257</v>
      </c>
      <c r="D65" s="435" t="s">
        <v>933</v>
      </c>
      <c r="E65" s="292" t="s">
        <v>1389</v>
      </c>
      <c r="F65" s="434" t="s">
        <v>945</v>
      </c>
      <c r="G65" s="434" t="s">
        <v>1246</v>
      </c>
      <c r="H65" s="434" t="s">
        <v>1244</v>
      </c>
      <c r="I65" s="447">
        <v>0.75</v>
      </c>
      <c r="J65" s="436">
        <v>0.25</v>
      </c>
      <c r="K65" s="434" t="s">
        <v>3258</v>
      </c>
      <c r="L65" s="434" t="s">
        <v>1389</v>
      </c>
      <c r="M65" s="437">
        <v>21</v>
      </c>
      <c r="N65" s="438">
        <v>5355</v>
      </c>
      <c r="O65" s="438">
        <v>25</v>
      </c>
      <c r="P65" s="438">
        <v>20</v>
      </c>
      <c r="Q65" s="438">
        <v>15</v>
      </c>
      <c r="R65" s="438">
        <v>105</v>
      </c>
      <c r="S65" s="438">
        <v>55</v>
      </c>
      <c r="T65" s="438">
        <v>90</v>
      </c>
      <c r="U65" s="438">
        <v>310</v>
      </c>
      <c r="V65" s="438">
        <v>51.67</v>
      </c>
      <c r="W65" s="388"/>
      <c r="X65" s="388"/>
    </row>
    <row r="66" spans="1:24" ht="12.75" x14ac:dyDescent="0.2">
      <c r="A66" s="462">
        <v>64</v>
      </c>
      <c r="B66" s="434" t="s">
        <v>114</v>
      </c>
      <c r="C66" s="430" t="s">
        <v>3259</v>
      </c>
      <c r="D66" s="435" t="s">
        <v>933</v>
      </c>
      <c r="E66" s="292" t="s">
        <v>1389</v>
      </c>
      <c r="F66" s="434" t="s">
        <v>945</v>
      </c>
      <c r="G66" s="434" t="s">
        <v>1246</v>
      </c>
      <c r="H66" s="434" t="s">
        <v>1244</v>
      </c>
      <c r="I66" s="447">
        <v>0.75</v>
      </c>
      <c r="J66" s="436">
        <v>0.25</v>
      </c>
      <c r="K66" s="434" t="s">
        <v>3258</v>
      </c>
      <c r="L66" s="434" t="s">
        <v>1389</v>
      </c>
      <c r="M66" s="437">
        <v>21</v>
      </c>
      <c r="N66" s="438">
        <v>5355</v>
      </c>
      <c r="O66" s="438">
        <v>40</v>
      </c>
      <c r="P66" s="438">
        <v>35</v>
      </c>
      <c r="Q66" s="438">
        <v>30</v>
      </c>
      <c r="R66" s="438">
        <v>120</v>
      </c>
      <c r="S66" s="438">
        <v>70</v>
      </c>
      <c r="T66" s="438">
        <v>105</v>
      </c>
      <c r="U66" s="438">
        <v>400</v>
      </c>
      <c r="V66" s="438">
        <v>66.67</v>
      </c>
      <c r="W66" s="388"/>
      <c r="X66" s="388"/>
    </row>
    <row r="67" spans="1:24" ht="12.75" x14ac:dyDescent="0.2">
      <c r="A67" s="462">
        <v>65</v>
      </c>
      <c r="B67" s="434" t="s">
        <v>115</v>
      </c>
      <c r="C67" s="430" t="s">
        <v>3260</v>
      </c>
      <c r="D67" s="435" t="s">
        <v>933</v>
      </c>
      <c r="E67" s="292" t="s">
        <v>1389</v>
      </c>
      <c r="F67" s="434" t="s">
        <v>945</v>
      </c>
      <c r="G67" s="434" t="s">
        <v>1246</v>
      </c>
      <c r="H67" s="434" t="s">
        <v>1244</v>
      </c>
      <c r="I67" s="447">
        <v>0.75</v>
      </c>
      <c r="J67" s="436">
        <v>0.25</v>
      </c>
      <c r="K67" s="434" t="s">
        <v>3258</v>
      </c>
      <c r="L67" s="434" t="s">
        <v>1389</v>
      </c>
      <c r="M67" s="437">
        <v>21</v>
      </c>
      <c r="N67" s="438">
        <v>5355</v>
      </c>
      <c r="O67" s="438">
        <v>55</v>
      </c>
      <c r="P67" s="438">
        <v>50</v>
      </c>
      <c r="Q67" s="438">
        <v>45</v>
      </c>
      <c r="R67" s="438">
        <v>135</v>
      </c>
      <c r="S67" s="438">
        <v>95</v>
      </c>
      <c r="T67" s="438">
        <v>120</v>
      </c>
      <c r="U67" s="438">
        <v>500</v>
      </c>
      <c r="V67" s="438">
        <v>83.33</v>
      </c>
      <c r="W67" s="388"/>
      <c r="X67" s="388"/>
    </row>
    <row r="68" spans="1:24" ht="12.75" x14ac:dyDescent="0.2">
      <c r="A68" s="462">
        <v>66</v>
      </c>
      <c r="B68" s="434" t="s">
        <v>116</v>
      </c>
      <c r="C68" s="430" t="s">
        <v>3262</v>
      </c>
      <c r="D68" s="435" t="s">
        <v>1022</v>
      </c>
      <c r="E68" s="292" t="s">
        <v>1389</v>
      </c>
      <c r="F68" s="434" t="s">
        <v>1053</v>
      </c>
      <c r="G68" s="434" t="s">
        <v>3263</v>
      </c>
      <c r="H68" s="434" t="s">
        <v>887</v>
      </c>
      <c r="I68" s="447">
        <v>0.75</v>
      </c>
      <c r="J68" s="436">
        <v>0.25</v>
      </c>
      <c r="K68" s="434" t="s">
        <v>3258</v>
      </c>
      <c r="L68" s="434" t="s">
        <v>1389</v>
      </c>
      <c r="M68" s="437">
        <v>21</v>
      </c>
      <c r="N68" s="438">
        <v>5355</v>
      </c>
      <c r="O68" s="438">
        <v>70</v>
      </c>
      <c r="P68" s="438">
        <v>80</v>
      </c>
      <c r="Q68" s="438">
        <v>50</v>
      </c>
      <c r="R68" s="438">
        <v>35</v>
      </c>
      <c r="S68" s="438">
        <v>35</v>
      </c>
      <c r="T68" s="438">
        <v>35</v>
      </c>
      <c r="U68" s="438">
        <v>305</v>
      </c>
      <c r="V68" s="438">
        <v>50.83</v>
      </c>
      <c r="W68" s="388"/>
      <c r="X68" s="388"/>
    </row>
    <row r="69" spans="1:24" ht="12.75" x14ac:dyDescent="0.2">
      <c r="A69" s="462">
        <v>67</v>
      </c>
      <c r="B69" s="434" t="s">
        <v>117</v>
      </c>
      <c r="C69" s="430" t="s">
        <v>3264</v>
      </c>
      <c r="D69" s="435" t="s">
        <v>1022</v>
      </c>
      <c r="E69" s="292" t="s">
        <v>1389</v>
      </c>
      <c r="F69" s="434" t="s">
        <v>1053</v>
      </c>
      <c r="G69" s="434" t="s">
        <v>3263</v>
      </c>
      <c r="H69" s="434" t="s">
        <v>887</v>
      </c>
      <c r="I69" s="447">
        <v>0.75</v>
      </c>
      <c r="J69" s="436">
        <v>0.25</v>
      </c>
      <c r="K69" s="434" t="s">
        <v>3258</v>
      </c>
      <c r="L69" s="434" t="s">
        <v>1389</v>
      </c>
      <c r="M69" s="437">
        <v>21</v>
      </c>
      <c r="N69" s="438">
        <v>5355</v>
      </c>
      <c r="O69" s="438">
        <v>80</v>
      </c>
      <c r="P69" s="438">
        <v>100</v>
      </c>
      <c r="Q69" s="438">
        <v>70</v>
      </c>
      <c r="R69" s="438">
        <v>50</v>
      </c>
      <c r="S69" s="438">
        <v>60</v>
      </c>
      <c r="T69" s="438">
        <v>45</v>
      </c>
      <c r="U69" s="438">
        <v>405</v>
      </c>
      <c r="V69" s="438">
        <v>67.5</v>
      </c>
      <c r="W69" s="388"/>
      <c r="X69" s="388"/>
    </row>
    <row r="70" spans="1:24" ht="12.75" x14ac:dyDescent="0.2">
      <c r="A70" s="462">
        <v>68</v>
      </c>
      <c r="B70" s="434" t="s">
        <v>118</v>
      </c>
      <c r="C70" s="430" t="s">
        <v>3265</v>
      </c>
      <c r="D70" s="435" t="s">
        <v>1022</v>
      </c>
      <c r="E70" s="292" t="s">
        <v>1389</v>
      </c>
      <c r="F70" s="434" t="s">
        <v>1053</v>
      </c>
      <c r="G70" s="434" t="s">
        <v>3263</v>
      </c>
      <c r="H70" s="434" t="s">
        <v>887</v>
      </c>
      <c r="I70" s="447">
        <v>0.75</v>
      </c>
      <c r="J70" s="436">
        <v>0.25</v>
      </c>
      <c r="K70" s="434" t="s">
        <v>3258</v>
      </c>
      <c r="L70" s="434" t="s">
        <v>1389</v>
      </c>
      <c r="M70" s="437">
        <v>21</v>
      </c>
      <c r="N70" s="438">
        <v>5355</v>
      </c>
      <c r="O70" s="438">
        <v>90</v>
      </c>
      <c r="P70" s="438">
        <v>130</v>
      </c>
      <c r="Q70" s="438">
        <v>80</v>
      </c>
      <c r="R70" s="438">
        <v>65</v>
      </c>
      <c r="S70" s="438">
        <v>85</v>
      </c>
      <c r="T70" s="438">
        <v>55</v>
      </c>
      <c r="U70" s="438">
        <v>505</v>
      </c>
      <c r="V70" s="438">
        <v>84.17</v>
      </c>
      <c r="W70" s="388"/>
      <c r="X70" s="388"/>
    </row>
    <row r="71" spans="1:24" ht="12.75" x14ac:dyDescent="0.2">
      <c r="A71" s="462">
        <v>69</v>
      </c>
      <c r="B71" s="434" t="s">
        <v>119</v>
      </c>
      <c r="C71" s="430" t="s">
        <v>3266</v>
      </c>
      <c r="D71" s="435" t="s">
        <v>1026</v>
      </c>
      <c r="E71" s="435" t="s">
        <v>1030</v>
      </c>
      <c r="F71" s="434" t="s">
        <v>1218</v>
      </c>
      <c r="G71" s="292" t="s">
        <v>1389</v>
      </c>
      <c r="H71" s="434" t="s">
        <v>1243</v>
      </c>
      <c r="I71" s="436">
        <v>0.5</v>
      </c>
      <c r="J71" s="447">
        <v>0.5</v>
      </c>
      <c r="K71" s="434" t="s">
        <v>1026</v>
      </c>
      <c r="L71" s="434" t="s">
        <v>1389</v>
      </c>
      <c r="M71" s="437">
        <v>21</v>
      </c>
      <c r="N71" s="438">
        <v>5355</v>
      </c>
      <c r="O71" s="438">
        <v>50</v>
      </c>
      <c r="P71" s="438">
        <v>75</v>
      </c>
      <c r="Q71" s="438">
        <v>35</v>
      </c>
      <c r="R71" s="438">
        <v>70</v>
      </c>
      <c r="S71" s="438">
        <v>30</v>
      </c>
      <c r="T71" s="438">
        <v>40</v>
      </c>
      <c r="U71" s="438">
        <v>300</v>
      </c>
      <c r="V71" s="438">
        <v>50</v>
      </c>
      <c r="W71" s="388"/>
      <c r="X71" s="388"/>
    </row>
    <row r="72" spans="1:24" ht="12.75" x14ac:dyDescent="0.2">
      <c r="A72" s="462">
        <v>70</v>
      </c>
      <c r="B72" s="434" t="s">
        <v>120</v>
      </c>
      <c r="C72" s="430" t="s">
        <v>3267</v>
      </c>
      <c r="D72" s="435" t="s">
        <v>1026</v>
      </c>
      <c r="E72" s="435" t="s">
        <v>1030</v>
      </c>
      <c r="F72" s="434" t="s">
        <v>1218</v>
      </c>
      <c r="G72" s="292" t="s">
        <v>1389</v>
      </c>
      <c r="H72" s="434" t="s">
        <v>1243</v>
      </c>
      <c r="I72" s="436">
        <v>0.5</v>
      </c>
      <c r="J72" s="447">
        <v>0.5</v>
      </c>
      <c r="K72" s="434" t="s">
        <v>1026</v>
      </c>
      <c r="L72" s="434" t="s">
        <v>1389</v>
      </c>
      <c r="M72" s="437">
        <v>21</v>
      </c>
      <c r="N72" s="438">
        <v>5355</v>
      </c>
      <c r="O72" s="438">
        <v>65</v>
      </c>
      <c r="P72" s="438">
        <v>90</v>
      </c>
      <c r="Q72" s="438">
        <v>50</v>
      </c>
      <c r="R72" s="438">
        <v>85</v>
      </c>
      <c r="S72" s="438">
        <v>45</v>
      </c>
      <c r="T72" s="438">
        <v>55</v>
      </c>
      <c r="U72" s="438">
        <v>390</v>
      </c>
      <c r="V72" s="438">
        <v>65</v>
      </c>
      <c r="W72" s="388"/>
      <c r="X72" s="388"/>
    </row>
    <row r="73" spans="1:24" ht="12.75" x14ac:dyDescent="0.2">
      <c r="A73" s="462">
        <v>71</v>
      </c>
      <c r="B73" s="434" t="s">
        <v>121</v>
      </c>
      <c r="C73" s="430" t="s">
        <v>3268</v>
      </c>
      <c r="D73" s="435" t="s">
        <v>1026</v>
      </c>
      <c r="E73" s="435" t="s">
        <v>1030</v>
      </c>
      <c r="F73" s="434" t="s">
        <v>1218</v>
      </c>
      <c r="G73" s="292" t="s">
        <v>1389</v>
      </c>
      <c r="H73" s="434" t="s">
        <v>1243</v>
      </c>
      <c r="I73" s="436">
        <v>0.5</v>
      </c>
      <c r="J73" s="447">
        <v>0.5</v>
      </c>
      <c r="K73" s="434" t="s">
        <v>1026</v>
      </c>
      <c r="L73" s="434" t="s">
        <v>1389</v>
      </c>
      <c r="M73" s="437">
        <v>21</v>
      </c>
      <c r="N73" s="438">
        <v>5355</v>
      </c>
      <c r="O73" s="438">
        <v>80</v>
      </c>
      <c r="P73" s="438">
        <v>105</v>
      </c>
      <c r="Q73" s="438">
        <v>65</v>
      </c>
      <c r="R73" s="438">
        <v>100</v>
      </c>
      <c r="S73" s="438">
        <v>70</v>
      </c>
      <c r="T73" s="438">
        <v>70</v>
      </c>
      <c r="U73" s="438">
        <v>490</v>
      </c>
      <c r="V73" s="438">
        <v>81.67</v>
      </c>
      <c r="W73" s="388"/>
      <c r="X73" s="388"/>
    </row>
    <row r="74" spans="1:24" ht="12.75" x14ac:dyDescent="0.2">
      <c r="A74" s="462">
        <v>72</v>
      </c>
      <c r="B74" s="434" t="s">
        <v>122</v>
      </c>
      <c r="C74" s="430" t="s">
        <v>3269</v>
      </c>
      <c r="D74" s="435" t="s">
        <v>1033</v>
      </c>
      <c r="E74" s="435" t="s">
        <v>1030</v>
      </c>
      <c r="F74" s="434" t="s">
        <v>880</v>
      </c>
      <c r="G74" s="434" t="s">
        <v>1475</v>
      </c>
      <c r="H74" s="434" t="s">
        <v>1252</v>
      </c>
      <c r="I74" s="436">
        <v>0.5</v>
      </c>
      <c r="J74" s="447">
        <v>0.5</v>
      </c>
      <c r="K74" s="434" t="s">
        <v>3270</v>
      </c>
      <c r="L74" s="434" t="s">
        <v>1389</v>
      </c>
      <c r="M74" s="437">
        <v>21</v>
      </c>
      <c r="N74" s="438">
        <v>5355</v>
      </c>
      <c r="O74" s="438">
        <v>40</v>
      </c>
      <c r="P74" s="438">
        <v>40</v>
      </c>
      <c r="Q74" s="438">
        <v>35</v>
      </c>
      <c r="R74" s="438">
        <v>50</v>
      </c>
      <c r="S74" s="438">
        <v>100</v>
      </c>
      <c r="T74" s="438">
        <v>70</v>
      </c>
      <c r="U74" s="438">
        <v>335</v>
      </c>
      <c r="V74" s="438">
        <v>55.83</v>
      </c>
      <c r="W74" s="388"/>
      <c r="X74" s="388"/>
    </row>
    <row r="75" spans="1:24" ht="12.75" x14ac:dyDescent="0.2">
      <c r="A75" s="462">
        <v>73</v>
      </c>
      <c r="B75" s="434" t="s">
        <v>123</v>
      </c>
      <c r="C75" s="430" t="s">
        <v>3271</v>
      </c>
      <c r="D75" s="435" t="s">
        <v>1033</v>
      </c>
      <c r="E75" s="435" t="s">
        <v>1030</v>
      </c>
      <c r="F75" s="434" t="s">
        <v>880</v>
      </c>
      <c r="G75" s="434" t="s">
        <v>1475</v>
      </c>
      <c r="H75" s="434" t="s">
        <v>1252</v>
      </c>
      <c r="I75" s="436">
        <v>0.5</v>
      </c>
      <c r="J75" s="447">
        <v>0.5</v>
      </c>
      <c r="K75" s="434" t="s">
        <v>3270</v>
      </c>
      <c r="L75" s="434" t="s">
        <v>1389</v>
      </c>
      <c r="M75" s="437">
        <v>21</v>
      </c>
      <c r="N75" s="438">
        <v>5355</v>
      </c>
      <c r="O75" s="438">
        <v>80</v>
      </c>
      <c r="P75" s="438">
        <v>70</v>
      </c>
      <c r="Q75" s="438">
        <v>65</v>
      </c>
      <c r="R75" s="438">
        <v>80</v>
      </c>
      <c r="S75" s="438">
        <v>120</v>
      </c>
      <c r="T75" s="438">
        <v>100</v>
      </c>
      <c r="U75" s="438">
        <v>515</v>
      </c>
      <c r="V75" s="438">
        <v>85.83</v>
      </c>
      <c r="W75" s="388"/>
      <c r="X75" s="388"/>
    </row>
    <row r="76" spans="1:24" ht="12.75" x14ac:dyDescent="0.2">
      <c r="A76" s="462">
        <v>74</v>
      </c>
      <c r="B76" s="434" t="s">
        <v>124</v>
      </c>
      <c r="C76" s="430" t="s">
        <v>3272</v>
      </c>
      <c r="D76" s="435" t="s">
        <v>1031</v>
      </c>
      <c r="E76" s="435" t="s">
        <v>1027</v>
      </c>
      <c r="F76" s="434" t="s">
        <v>28</v>
      </c>
      <c r="G76" s="434" t="s">
        <v>1233</v>
      </c>
      <c r="H76" s="434" t="s">
        <v>1107</v>
      </c>
      <c r="I76" s="436">
        <v>0.5</v>
      </c>
      <c r="J76" s="447">
        <v>0.5</v>
      </c>
      <c r="K76" s="434" t="s">
        <v>3273</v>
      </c>
      <c r="L76" s="434" t="s">
        <v>1389</v>
      </c>
      <c r="M76" s="437">
        <v>16</v>
      </c>
      <c r="N76" s="438">
        <v>4080</v>
      </c>
      <c r="O76" s="438">
        <v>40</v>
      </c>
      <c r="P76" s="438">
        <v>80</v>
      </c>
      <c r="Q76" s="438">
        <v>100</v>
      </c>
      <c r="R76" s="438">
        <v>30</v>
      </c>
      <c r="S76" s="438">
        <v>30</v>
      </c>
      <c r="T76" s="438">
        <v>20</v>
      </c>
      <c r="U76" s="438">
        <v>300</v>
      </c>
      <c r="V76" s="438">
        <v>50</v>
      </c>
      <c r="W76" s="388"/>
      <c r="X76" s="388"/>
    </row>
    <row r="77" spans="1:24" ht="12.75" x14ac:dyDescent="0.2">
      <c r="A77" s="462">
        <v>75</v>
      </c>
      <c r="B77" s="434" t="s">
        <v>125</v>
      </c>
      <c r="C77" s="430" t="s">
        <v>3275</v>
      </c>
      <c r="D77" s="435" t="s">
        <v>1031</v>
      </c>
      <c r="E77" s="435" t="s">
        <v>1027</v>
      </c>
      <c r="F77" s="434" t="s">
        <v>28</v>
      </c>
      <c r="G77" s="434" t="s">
        <v>1233</v>
      </c>
      <c r="H77" s="434" t="s">
        <v>1107</v>
      </c>
      <c r="I77" s="436">
        <v>0.5</v>
      </c>
      <c r="J77" s="447">
        <v>0.5</v>
      </c>
      <c r="K77" s="434" t="s">
        <v>3273</v>
      </c>
      <c r="L77" s="434" t="s">
        <v>1389</v>
      </c>
      <c r="M77" s="437">
        <v>16</v>
      </c>
      <c r="N77" s="438">
        <v>4080</v>
      </c>
      <c r="O77" s="438">
        <v>55</v>
      </c>
      <c r="P77" s="438">
        <v>95</v>
      </c>
      <c r="Q77" s="438">
        <v>115</v>
      </c>
      <c r="R77" s="438">
        <v>45</v>
      </c>
      <c r="S77" s="438">
        <v>45</v>
      </c>
      <c r="T77" s="438">
        <v>35</v>
      </c>
      <c r="U77" s="438">
        <v>390</v>
      </c>
      <c r="V77" s="438">
        <v>65</v>
      </c>
      <c r="W77" s="388"/>
      <c r="X77" s="388"/>
    </row>
    <row r="78" spans="1:24" ht="12.75" x14ac:dyDescent="0.2">
      <c r="A78" s="462">
        <v>76</v>
      </c>
      <c r="B78" s="434" t="s">
        <v>126</v>
      </c>
      <c r="C78" s="430" t="s">
        <v>3277</v>
      </c>
      <c r="D78" s="435" t="s">
        <v>1031</v>
      </c>
      <c r="E78" s="435" t="s">
        <v>1027</v>
      </c>
      <c r="F78" s="434" t="s">
        <v>28</v>
      </c>
      <c r="G78" s="434" t="s">
        <v>1233</v>
      </c>
      <c r="H78" s="434" t="s">
        <v>1107</v>
      </c>
      <c r="I78" s="436">
        <v>0.5</v>
      </c>
      <c r="J78" s="447">
        <v>0.5</v>
      </c>
      <c r="K78" s="434" t="s">
        <v>3273</v>
      </c>
      <c r="L78" s="434" t="s">
        <v>1389</v>
      </c>
      <c r="M78" s="437">
        <v>16</v>
      </c>
      <c r="N78" s="438">
        <v>4080</v>
      </c>
      <c r="O78" s="438">
        <v>80</v>
      </c>
      <c r="P78" s="438">
        <v>120</v>
      </c>
      <c r="Q78" s="438">
        <v>130</v>
      </c>
      <c r="R78" s="438">
        <v>55</v>
      </c>
      <c r="S78" s="438">
        <v>65</v>
      </c>
      <c r="T78" s="438">
        <v>45</v>
      </c>
      <c r="U78" s="438">
        <v>495</v>
      </c>
      <c r="V78" s="438">
        <v>82.5</v>
      </c>
      <c r="W78" s="388"/>
      <c r="X78" s="388"/>
    </row>
    <row r="79" spans="1:24" ht="12.75" x14ac:dyDescent="0.2">
      <c r="A79" s="462">
        <v>77</v>
      </c>
      <c r="B79" s="434" t="s">
        <v>127</v>
      </c>
      <c r="C79" s="430" t="s">
        <v>3279</v>
      </c>
      <c r="D79" s="435" t="s">
        <v>1023</v>
      </c>
      <c r="E79" s="292" t="s">
        <v>1389</v>
      </c>
      <c r="F79" s="434" t="s">
        <v>1217</v>
      </c>
      <c r="G79" s="434" t="s">
        <v>949</v>
      </c>
      <c r="H79" s="434" t="s">
        <v>979</v>
      </c>
      <c r="I79" s="436">
        <v>0.5</v>
      </c>
      <c r="J79" s="447">
        <v>0.5</v>
      </c>
      <c r="K79" s="434" t="s">
        <v>3195</v>
      </c>
      <c r="L79" s="434" t="s">
        <v>1389</v>
      </c>
      <c r="M79" s="437">
        <v>21</v>
      </c>
      <c r="N79" s="438">
        <v>5355</v>
      </c>
      <c r="O79" s="438">
        <v>50</v>
      </c>
      <c r="P79" s="438">
        <v>85</v>
      </c>
      <c r="Q79" s="438">
        <v>55</v>
      </c>
      <c r="R79" s="438">
        <v>65</v>
      </c>
      <c r="S79" s="438">
        <v>65</v>
      </c>
      <c r="T79" s="438">
        <v>90</v>
      </c>
      <c r="U79" s="438">
        <v>410</v>
      </c>
      <c r="V79" s="438">
        <v>68.33</v>
      </c>
      <c r="W79" s="388"/>
      <c r="X79" s="388"/>
    </row>
    <row r="80" spans="1:24" ht="12.75" x14ac:dyDescent="0.2">
      <c r="A80" s="462">
        <v>78</v>
      </c>
      <c r="B80" s="434" t="s">
        <v>128</v>
      </c>
      <c r="C80" s="430" t="s">
        <v>3280</v>
      </c>
      <c r="D80" s="435" t="s">
        <v>1023</v>
      </c>
      <c r="E80" s="292" t="s">
        <v>1389</v>
      </c>
      <c r="F80" s="434" t="s">
        <v>1217</v>
      </c>
      <c r="G80" s="434" t="s">
        <v>949</v>
      </c>
      <c r="H80" s="434" t="s">
        <v>979</v>
      </c>
      <c r="I80" s="436">
        <v>0.5</v>
      </c>
      <c r="J80" s="447">
        <v>0.5</v>
      </c>
      <c r="K80" s="434" t="s">
        <v>3195</v>
      </c>
      <c r="L80" s="434" t="s">
        <v>1389</v>
      </c>
      <c r="M80" s="437">
        <v>21</v>
      </c>
      <c r="N80" s="438">
        <v>5355</v>
      </c>
      <c r="O80" s="438">
        <v>65</v>
      </c>
      <c r="P80" s="438">
        <v>100</v>
      </c>
      <c r="Q80" s="438">
        <v>70</v>
      </c>
      <c r="R80" s="438">
        <v>80</v>
      </c>
      <c r="S80" s="438">
        <v>80</v>
      </c>
      <c r="T80" s="438">
        <v>105</v>
      </c>
      <c r="U80" s="438">
        <v>500</v>
      </c>
      <c r="V80" s="438">
        <v>83.33</v>
      </c>
      <c r="W80" s="388"/>
      <c r="X80" s="388"/>
    </row>
    <row r="81" spans="1:24" ht="12.75" x14ac:dyDescent="0.2">
      <c r="A81" s="462">
        <v>79</v>
      </c>
      <c r="B81" s="434" t="s">
        <v>129</v>
      </c>
      <c r="C81" s="430" t="s">
        <v>3281</v>
      </c>
      <c r="D81" s="435" t="s">
        <v>1033</v>
      </c>
      <c r="E81" s="435" t="s">
        <v>933</v>
      </c>
      <c r="F81" s="434" t="s">
        <v>1232</v>
      </c>
      <c r="G81" s="434" t="s">
        <v>1247</v>
      </c>
      <c r="H81" s="434" t="s">
        <v>1220</v>
      </c>
      <c r="I81" s="436">
        <v>0.5</v>
      </c>
      <c r="J81" s="447">
        <v>0.5</v>
      </c>
      <c r="K81" s="434" t="s">
        <v>3174</v>
      </c>
      <c r="L81" s="434" t="s">
        <v>3181</v>
      </c>
      <c r="M81" s="437">
        <v>21</v>
      </c>
      <c r="N81" s="438">
        <v>5355</v>
      </c>
      <c r="O81" s="438">
        <v>90</v>
      </c>
      <c r="P81" s="438">
        <v>65</v>
      </c>
      <c r="Q81" s="438">
        <v>65</v>
      </c>
      <c r="R81" s="438">
        <v>40</v>
      </c>
      <c r="S81" s="438">
        <v>40</v>
      </c>
      <c r="T81" s="438">
        <v>15</v>
      </c>
      <c r="U81" s="438">
        <v>315</v>
      </c>
      <c r="V81" s="438">
        <v>52.5</v>
      </c>
      <c r="W81" s="388"/>
      <c r="X81" s="388"/>
    </row>
    <row r="82" spans="1:24" ht="12.75" x14ac:dyDescent="0.2">
      <c r="A82" s="462">
        <v>80</v>
      </c>
      <c r="B82" s="434" t="s">
        <v>130</v>
      </c>
      <c r="C82" s="430" t="s">
        <v>3282</v>
      </c>
      <c r="D82" s="435" t="s">
        <v>1033</v>
      </c>
      <c r="E82" s="435" t="s">
        <v>933</v>
      </c>
      <c r="F82" s="434" t="s">
        <v>1232</v>
      </c>
      <c r="G82" s="434" t="s">
        <v>1247</v>
      </c>
      <c r="H82" s="434" t="s">
        <v>1220</v>
      </c>
      <c r="I82" s="436">
        <v>0.5</v>
      </c>
      <c r="J82" s="447">
        <v>0.5</v>
      </c>
      <c r="K82" s="434" t="s">
        <v>3174</v>
      </c>
      <c r="L82" s="434" t="s">
        <v>3181</v>
      </c>
      <c r="M82" s="437">
        <v>21</v>
      </c>
      <c r="N82" s="438">
        <v>5355</v>
      </c>
      <c r="O82" s="438">
        <v>95</v>
      </c>
      <c r="P82" s="438">
        <v>75</v>
      </c>
      <c r="Q82" s="438">
        <v>110</v>
      </c>
      <c r="R82" s="438">
        <v>100</v>
      </c>
      <c r="S82" s="438">
        <v>80</v>
      </c>
      <c r="T82" s="438">
        <v>30</v>
      </c>
      <c r="U82" s="438">
        <v>490</v>
      </c>
      <c r="V82" s="438">
        <v>81.67</v>
      </c>
      <c r="W82" s="388"/>
      <c r="X82" s="388"/>
    </row>
    <row r="83" spans="1:24" ht="12.75" x14ac:dyDescent="0.2">
      <c r="A83" s="462">
        <v>81</v>
      </c>
      <c r="B83" s="434" t="s">
        <v>131</v>
      </c>
      <c r="C83" s="430" t="s">
        <v>3283</v>
      </c>
      <c r="D83" s="435" t="s">
        <v>1020</v>
      </c>
      <c r="E83" s="435" t="s">
        <v>1032</v>
      </c>
      <c r="F83" s="434" t="s">
        <v>1482</v>
      </c>
      <c r="G83" s="434" t="s">
        <v>1233</v>
      </c>
      <c r="H83" s="434" t="s">
        <v>1120</v>
      </c>
      <c r="I83" s="447">
        <v>0</v>
      </c>
      <c r="J83" s="447">
        <v>0</v>
      </c>
      <c r="K83" s="434" t="s">
        <v>3273</v>
      </c>
      <c r="L83" s="434" t="s">
        <v>1389</v>
      </c>
      <c r="M83" s="437">
        <v>21</v>
      </c>
      <c r="N83" s="438">
        <v>5355</v>
      </c>
      <c r="O83" s="438">
        <v>25</v>
      </c>
      <c r="P83" s="438">
        <v>35</v>
      </c>
      <c r="Q83" s="438">
        <v>70</v>
      </c>
      <c r="R83" s="438">
        <v>95</v>
      </c>
      <c r="S83" s="438">
        <v>55</v>
      </c>
      <c r="T83" s="438">
        <v>45</v>
      </c>
      <c r="U83" s="438">
        <v>325</v>
      </c>
      <c r="V83" s="438">
        <v>54.17</v>
      </c>
      <c r="W83" s="452"/>
      <c r="X83" s="452"/>
    </row>
    <row r="84" spans="1:24" ht="12.75" x14ac:dyDescent="0.2">
      <c r="A84" s="462">
        <v>82</v>
      </c>
      <c r="B84" s="434" t="s">
        <v>132</v>
      </c>
      <c r="C84" s="430" t="s">
        <v>3284</v>
      </c>
      <c r="D84" s="435" t="s">
        <v>1020</v>
      </c>
      <c r="E84" s="435" t="s">
        <v>1032</v>
      </c>
      <c r="F84" s="434" t="s">
        <v>1482</v>
      </c>
      <c r="G84" s="434" t="s">
        <v>1233</v>
      </c>
      <c r="H84" s="434" t="s">
        <v>1120</v>
      </c>
      <c r="I84" s="447">
        <v>0</v>
      </c>
      <c r="J84" s="447">
        <v>0</v>
      </c>
      <c r="K84" s="434" t="s">
        <v>3273</v>
      </c>
      <c r="L84" s="434" t="s">
        <v>1389</v>
      </c>
      <c r="M84" s="437">
        <v>21</v>
      </c>
      <c r="N84" s="438">
        <v>5355</v>
      </c>
      <c r="O84" s="438">
        <v>50</v>
      </c>
      <c r="P84" s="438">
        <v>60</v>
      </c>
      <c r="Q84" s="438">
        <v>95</v>
      </c>
      <c r="R84" s="438">
        <v>120</v>
      </c>
      <c r="S84" s="438">
        <v>70</v>
      </c>
      <c r="T84" s="438">
        <v>70</v>
      </c>
      <c r="U84" s="438">
        <v>465</v>
      </c>
      <c r="V84" s="438">
        <v>77.5</v>
      </c>
      <c r="W84" s="452"/>
      <c r="X84" s="452"/>
    </row>
    <row r="85" spans="1:24" ht="12.75" x14ac:dyDescent="0.2">
      <c r="A85" s="462">
        <v>83</v>
      </c>
      <c r="B85" s="434" t="s">
        <v>133</v>
      </c>
      <c r="C85" s="430" t="s">
        <v>3285</v>
      </c>
      <c r="D85" s="435" t="s">
        <v>1029</v>
      </c>
      <c r="E85" s="435" t="s">
        <v>1024</v>
      </c>
      <c r="F85" s="434" t="s">
        <v>1242</v>
      </c>
      <c r="G85" s="434" t="s">
        <v>1246</v>
      </c>
      <c r="H85" s="434" t="s">
        <v>1199</v>
      </c>
      <c r="I85" s="436">
        <v>0.5</v>
      </c>
      <c r="J85" s="447">
        <v>0.5</v>
      </c>
      <c r="K85" s="434" t="s">
        <v>1024</v>
      </c>
      <c r="L85" s="434" t="s">
        <v>3195</v>
      </c>
      <c r="M85" s="437">
        <v>21</v>
      </c>
      <c r="N85" s="438">
        <v>5355</v>
      </c>
      <c r="O85" s="438">
        <v>52</v>
      </c>
      <c r="P85" s="438">
        <v>65</v>
      </c>
      <c r="Q85" s="438">
        <v>55</v>
      </c>
      <c r="R85" s="438">
        <v>58</v>
      </c>
      <c r="S85" s="438">
        <v>62</v>
      </c>
      <c r="T85" s="438">
        <v>60</v>
      </c>
      <c r="U85" s="438">
        <v>352</v>
      </c>
      <c r="V85" s="438">
        <v>58.67</v>
      </c>
      <c r="W85" s="388"/>
      <c r="X85" s="388"/>
    </row>
    <row r="86" spans="1:24" ht="12.75" x14ac:dyDescent="0.2">
      <c r="A86" s="462">
        <v>84</v>
      </c>
      <c r="B86" s="434" t="s">
        <v>134</v>
      </c>
      <c r="C86" s="430" t="s">
        <v>3286</v>
      </c>
      <c r="D86" s="435" t="s">
        <v>1029</v>
      </c>
      <c r="E86" s="435" t="s">
        <v>1024</v>
      </c>
      <c r="F86" s="434" t="s">
        <v>1217</v>
      </c>
      <c r="G86" s="434" t="s">
        <v>1222</v>
      </c>
      <c r="H86" s="434" t="s">
        <v>1210</v>
      </c>
      <c r="I86" s="436">
        <v>0.5</v>
      </c>
      <c r="J86" s="447">
        <v>0.5</v>
      </c>
      <c r="K86" s="434" t="s">
        <v>1024</v>
      </c>
      <c r="L86" s="434" t="s">
        <v>1389</v>
      </c>
      <c r="M86" s="437">
        <v>21</v>
      </c>
      <c r="N86" s="438">
        <v>5355</v>
      </c>
      <c r="O86" s="438">
        <v>35</v>
      </c>
      <c r="P86" s="438">
        <v>85</v>
      </c>
      <c r="Q86" s="438">
        <v>45</v>
      </c>
      <c r="R86" s="438">
        <v>35</v>
      </c>
      <c r="S86" s="438">
        <v>35</v>
      </c>
      <c r="T86" s="438">
        <v>75</v>
      </c>
      <c r="U86" s="438">
        <v>310</v>
      </c>
      <c r="V86" s="438">
        <v>51.67</v>
      </c>
      <c r="W86" s="388"/>
      <c r="X86" s="388"/>
    </row>
    <row r="87" spans="1:24" ht="12.75" x14ac:dyDescent="0.2">
      <c r="A87" s="462">
        <v>85</v>
      </c>
      <c r="B87" s="434" t="s">
        <v>135</v>
      </c>
      <c r="C87" s="430" t="s">
        <v>3287</v>
      </c>
      <c r="D87" s="435" t="s">
        <v>1029</v>
      </c>
      <c r="E87" s="435" t="s">
        <v>1024</v>
      </c>
      <c r="F87" s="434" t="s">
        <v>1217</v>
      </c>
      <c r="G87" s="434" t="s">
        <v>1222</v>
      </c>
      <c r="H87" s="434" t="s">
        <v>1210</v>
      </c>
      <c r="I87" s="436">
        <v>0.5</v>
      </c>
      <c r="J87" s="447">
        <v>0.5</v>
      </c>
      <c r="K87" s="434" t="s">
        <v>1024</v>
      </c>
      <c r="L87" s="434" t="s">
        <v>1389</v>
      </c>
      <c r="M87" s="437">
        <v>21</v>
      </c>
      <c r="N87" s="438">
        <v>5355</v>
      </c>
      <c r="O87" s="438">
        <v>60</v>
      </c>
      <c r="P87" s="438">
        <v>110</v>
      </c>
      <c r="Q87" s="438">
        <v>70</v>
      </c>
      <c r="R87" s="438">
        <v>60</v>
      </c>
      <c r="S87" s="438">
        <v>60</v>
      </c>
      <c r="T87" s="438">
        <v>100</v>
      </c>
      <c r="U87" s="438">
        <v>460</v>
      </c>
      <c r="V87" s="438">
        <v>76.67</v>
      </c>
      <c r="W87" s="388"/>
      <c r="X87" s="388"/>
    </row>
    <row r="88" spans="1:24" ht="12.75" x14ac:dyDescent="0.2">
      <c r="A88" s="462">
        <v>86</v>
      </c>
      <c r="B88" s="434" t="s">
        <v>136</v>
      </c>
      <c r="C88" s="430" t="s">
        <v>3288</v>
      </c>
      <c r="D88" s="435" t="s">
        <v>1033</v>
      </c>
      <c r="E88" s="292" t="s">
        <v>1389</v>
      </c>
      <c r="F88" s="434" t="s">
        <v>904</v>
      </c>
      <c r="G88" s="434" t="s">
        <v>3289</v>
      </c>
      <c r="H88" s="434" t="s">
        <v>1229</v>
      </c>
      <c r="I88" s="436">
        <v>0.5</v>
      </c>
      <c r="J88" s="447">
        <v>0.5</v>
      </c>
      <c r="K88" s="434" t="s">
        <v>3181</v>
      </c>
      <c r="L88" s="434" t="s">
        <v>3195</v>
      </c>
      <c r="M88" s="437">
        <v>21</v>
      </c>
      <c r="N88" s="438">
        <v>5355</v>
      </c>
      <c r="O88" s="438">
        <v>65</v>
      </c>
      <c r="P88" s="438">
        <v>45</v>
      </c>
      <c r="Q88" s="438">
        <v>55</v>
      </c>
      <c r="R88" s="438">
        <v>45</v>
      </c>
      <c r="S88" s="438">
        <v>70</v>
      </c>
      <c r="T88" s="438">
        <v>45</v>
      </c>
      <c r="U88" s="438">
        <v>325</v>
      </c>
      <c r="V88" s="438">
        <v>54.17</v>
      </c>
      <c r="W88" s="388"/>
      <c r="X88" s="388"/>
    </row>
    <row r="89" spans="1:24" ht="12.75" x14ac:dyDescent="0.2">
      <c r="A89" s="462">
        <v>87</v>
      </c>
      <c r="B89" s="434" t="s">
        <v>137</v>
      </c>
      <c r="C89" s="430" t="s">
        <v>3290</v>
      </c>
      <c r="D89" s="435" t="s">
        <v>1033</v>
      </c>
      <c r="E89" s="435" t="s">
        <v>1028</v>
      </c>
      <c r="F89" s="434" t="s">
        <v>904</v>
      </c>
      <c r="G89" s="434" t="s">
        <v>3289</v>
      </c>
      <c r="H89" s="434" t="s">
        <v>1229</v>
      </c>
      <c r="I89" s="436">
        <v>0.5</v>
      </c>
      <c r="J89" s="447">
        <v>0.5</v>
      </c>
      <c r="K89" s="434" t="s">
        <v>3181</v>
      </c>
      <c r="L89" s="434" t="s">
        <v>3195</v>
      </c>
      <c r="M89" s="437">
        <v>21</v>
      </c>
      <c r="N89" s="438">
        <v>5355</v>
      </c>
      <c r="O89" s="438">
        <v>90</v>
      </c>
      <c r="P89" s="438">
        <v>70</v>
      </c>
      <c r="Q89" s="438">
        <v>80</v>
      </c>
      <c r="R89" s="438">
        <v>70</v>
      </c>
      <c r="S89" s="438">
        <v>95</v>
      </c>
      <c r="T89" s="438">
        <v>70</v>
      </c>
      <c r="U89" s="438">
        <v>475</v>
      </c>
      <c r="V89" s="438">
        <v>79.17</v>
      </c>
      <c r="W89" s="388"/>
      <c r="X89" s="388"/>
    </row>
    <row r="90" spans="1:24" ht="12.75" x14ac:dyDescent="0.2">
      <c r="A90" s="462">
        <v>88</v>
      </c>
      <c r="B90" s="434" t="s">
        <v>138</v>
      </c>
      <c r="C90" s="430" t="s">
        <v>3291</v>
      </c>
      <c r="D90" s="435" t="s">
        <v>1030</v>
      </c>
      <c r="E90" s="292" t="s">
        <v>1389</v>
      </c>
      <c r="F90" s="434" t="s">
        <v>899</v>
      </c>
      <c r="G90" s="434" t="s">
        <v>1566</v>
      </c>
      <c r="H90" s="434" t="s">
        <v>1241</v>
      </c>
      <c r="I90" s="436">
        <v>0.5</v>
      </c>
      <c r="J90" s="447">
        <v>0.5</v>
      </c>
      <c r="K90" s="434" t="s">
        <v>3292</v>
      </c>
      <c r="L90" s="434" t="s">
        <v>1389</v>
      </c>
      <c r="M90" s="437">
        <v>21</v>
      </c>
      <c r="N90" s="438">
        <v>5355</v>
      </c>
      <c r="O90" s="438">
        <v>80</v>
      </c>
      <c r="P90" s="438">
        <v>80</v>
      </c>
      <c r="Q90" s="438">
        <v>50</v>
      </c>
      <c r="R90" s="438">
        <v>40</v>
      </c>
      <c r="S90" s="438">
        <v>50</v>
      </c>
      <c r="T90" s="438">
        <v>25</v>
      </c>
      <c r="U90" s="438">
        <v>325</v>
      </c>
      <c r="V90" s="438">
        <v>54.17</v>
      </c>
      <c r="W90" s="388"/>
      <c r="X90" s="388"/>
    </row>
    <row r="91" spans="1:24" ht="12.75" x14ac:dyDescent="0.2">
      <c r="A91" s="463">
        <v>89</v>
      </c>
      <c r="B91" s="445" t="s">
        <v>139</v>
      </c>
      <c r="C91" s="453" t="s">
        <v>3294</v>
      </c>
      <c r="D91" s="446" t="s">
        <v>1030</v>
      </c>
      <c r="E91" s="292" t="s">
        <v>1389</v>
      </c>
      <c r="F91" s="445" t="s">
        <v>899</v>
      </c>
      <c r="G91" s="445" t="s">
        <v>1566</v>
      </c>
      <c r="H91" s="445" t="s">
        <v>1241</v>
      </c>
      <c r="I91" s="447">
        <v>0.5</v>
      </c>
      <c r="J91" s="447">
        <v>0.5</v>
      </c>
      <c r="K91" s="445" t="s">
        <v>3292</v>
      </c>
      <c r="L91" s="434" t="s">
        <v>1389</v>
      </c>
      <c r="M91" s="292" t="s">
        <v>1389</v>
      </c>
      <c r="N91" s="442">
        <v>5120</v>
      </c>
      <c r="O91" s="442">
        <v>105</v>
      </c>
      <c r="P91" s="442">
        <v>105</v>
      </c>
      <c r="Q91" s="442">
        <v>75</v>
      </c>
      <c r="R91" s="442">
        <v>65</v>
      </c>
      <c r="S91" s="442">
        <v>100</v>
      </c>
      <c r="T91" s="442">
        <v>50</v>
      </c>
      <c r="U91" s="442">
        <v>500</v>
      </c>
      <c r="V91" s="438">
        <f>SUM(O91:U91)/6</f>
        <v>166.66666666666666</v>
      </c>
      <c r="W91" s="388"/>
      <c r="X91" s="388"/>
    </row>
    <row r="92" spans="1:24" ht="12.75" x14ac:dyDescent="0.2">
      <c r="A92" s="462">
        <v>90</v>
      </c>
      <c r="B92" s="434" t="s">
        <v>140</v>
      </c>
      <c r="C92" s="430" t="s">
        <v>3296</v>
      </c>
      <c r="D92" s="435" t="s">
        <v>1033</v>
      </c>
      <c r="E92" s="292" t="s">
        <v>1389</v>
      </c>
      <c r="F92" s="434" t="s">
        <v>1266</v>
      </c>
      <c r="G92" s="434" t="s">
        <v>3297</v>
      </c>
      <c r="H92" s="434" t="s">
        <v>1184</v>
      </c>
      <c r="I92" s="436">
        <v>0.5</v>
      </c>
      <c r="J92" s="447">
        <v>0.5</v>
      </c>
      <c r="K92" s="434" t="s">
        <v>3270</v>
      </c>
      <c r="L92" s="434" t="s">
        <v>1389</v>
      </c>
      <c r="M92" s="437">
        <v>21</v>
      </c>
      <c r="N92" s="438">
        <v>5355</v>
      </c>
      <c r="O92" s="438">
        <v>30</v>
      </c>
      <c r="P92" s="438">
        <v>65</v>
      </c>
      <c r="Q92" s="438">
        <v>100</v>
      </c>
      <c r="R92" s="438">
        <v>45</v>
      </c>
      <c r="S92" s="438">
        <v>25</v>
      </c>
      <c r="T92" s="438">
        <v>40</v>
      </c>
      <c r="U92" s="438">
        <v>305</v>
      </c>
      <c r="V92" s="438">
        <v>50.83</v>
      </c>
      <c r="W92" s="388"/>
      <c r="X92" s="388"/>
    </row>
    <row r="93" spans="1:24" ht="12.75" x14ac:dyDescent="0.2">
      <c r="A93" s="462">
        <v>91</v>
      </c>
      <c r="B93" s="434" t="s">
        <v>141</v>
      </c>
      <c r="C93" s="430" t="s">
        <v>3298</v>
      </c>
      <c r="D93" s="435" t="s">
        <v>1033</v>
      </c>
      <c r="E93" s="435" t="s">
        <v>1028</v>
      </c>
      <c r="F93" s="434" t="s">
        <v>1266</v>
      </c>
      <c r="G93" s="434" t="s">
        <v>3297</v>
      </c>
      <c r="H93" s="434" t="s">
        <v>1184</v>
      </c>
      <c r="I93" s="436">
        <v>0.5</v>
      </c>
      <c r="J93" s="447">
        <v>0.5</v>
      </c>
      <c r="K93" s="434" t="s">
        <v>3270</v>
      </c>
      <c r="L93" s="434" t="s">
        <v>1389</v>
      </c>
      <c r="M93" s="437">
        <v>21</v>
      </c>
      <c r="N93" s="438">
        <v>5355</v>
      </c>
      <c r="O93" s="438">
        <v>50</v>
      </c>
      <c r="P93" s="438">
        <v>95</v>
      </c>
      <c r="Q93" s="438">
        <v>180</v>
      </c>
      <c r="R93" s="438">
        <v>85</v>
      </c>
      <c r="S93" s="438">
        <v>45</v>
      </c>
      <c r="T93" s="438">
        <v>70</v>
      </c>
      <c r="U93" s="438">
        <v>525</v>
      </c>
      <c r="V93" s="438">
        <v>87.5</v>
      </c>
      <c r="W93" s="388"/>
      <c r="X93" s="388"/>
    </row>
    <row r="94" spans="1:24" ht="12.75" x14ac:dyDescent="0.2">
      <c r="A94" s="462">
        <v>92</v>
      </c>
      <c r="B94" s="434" t="s">
        <v>142</v>
      </c>
      <c r="C94" s="430" t="s">
        <v>3299</v>
      </c>
      <c r="D94" s="435" t="s">
        <v>1025</v>
      </c>
      <c r="E94" s="435" t="s">
        <v>1030</v>
      </c>
      <c r="F94" s="434" t="s">
        <v>851</v>
      </c>
      <c r="G94" s="292" t="s">
        <v>1389</v>
      </c>
      <c r="H94" s="292" t="s">
        <v>1389</v>
      </c>
      <c r="I94" s="436">
        <v>0.5</v>
      </c>
      <c r="J94" s="447">
        <v>0.5</v>
      </c>
      <c r="K94" s="434" t="s">
        <v>3292</v>
      </c>
      <c r="L94" s="434" t="s">
        <v>1389</v>
      </c>
      <c r="M94" s="437">
        <v>21</v>
      </c>
      <c r="N94" s="438">
        <v>5355</v>
      </c>
      <c r="O94" s="438">
        <v>30</v>
      </c>
      <c r="P94" s="438">
        <v>35</v>
      </c>
      <c r="Q94" s="438">
        <v>30</v>
      </c>
      <c r="R94" s="438">
        <v>100</v>
      </c>
      <c r="S94" s="438">
        <v>35</v>
      </c>
      <c r="T94" s="438">
        <v>80</v>
      </c>
      <c r="U94" s="438">
        <v>310</v>
      </c>
      <c r="V94" s="438">
        <v>51.67</v>
      </c>
      <c r="W94" s="388"/>
      <c r="X94" s="388"/>
    </row>
    <row r="95" spans="1:24" ht="12.75" x14ac:dyDescent="0.2">
      <c r="A95" s="462">
        <v>93</v>
      </c>
      <c r="B95" s="434" t="s">
        <v>143</v>
      </c>
      <c r="C95" s="430" t="s">
        <v>3300</v>
      </c>
      <c r="D95" s="435" t="s">
        <v>1025</v>
      </c>
      <c r="E95" s="435" t="s">
        <v>1030</v>
      </c>
      <c r="F95" s="434" t="s">
        <v>851</v>
      </c>
      <c r="G95" s="292" t="s">
        <v>1389</v>
      </c>
      <c r="H95" s="292" t="s">
        <v>1389</v>
      </c>
      <c r="I95" s="436">
        <v>0.5</v>
      </c>
      <c r="J95" s="447">
        <v>0.5</v>
      </c>
      <c r="K95" s="434" t="s">
        <v>3292</v>
      </c>
      <c r="L95" s="434" t="s">
        <v>1389</v>
      </c>
      <c r="M95" s="437">
        <v>21</v>
      </c>
      <c r="N95" s="438">
        <v>5355</v>
      </c>
      <c r="O95" s="438">
        <v>45</v>
      </c>
      <c r="P95" s="438">
        <v>50</v>
      </c>
      <c r="Q95" s="438">
        <v>45</v>
      </c>
      <c r="R95" s="438">
        <v>115</v>
      </c>
      <c r="S95" s="438">
        <v>55</v>
      </c>
      <c r="T95" s="438">
        <v>95</v>
      </c>
      <c r="U95" s="438">
        <v>405</v>
      </c>
      <c r="V95" s="438">
        <v>67.5</v>
      </c>
      <c r="W95" s="388"/>
      <c r="X95" s="388"/>
    </row>
    <row r="96" spans="1:24" ht="12.75" x14ac:dyDescent="0.2">
      <c r="A96" s="462">
        <v>94</v>
      </c>
      <c r="B96" s="434" t="s">
        <v>144</v>
      </c>
      <c r="C96" s="430" t="s">
        <v>3301</v>
      </c>
      <c r="D96" s="435" t="s">
        <v>1025</v>
      </c>
      <c r="E96" s="435" t="s">
        <v>1030</v>
      </c>
      <c r="F96" s="434" t="s">
        <v>851</v>
      </c>
      <c r="G96" s="292" t="s">
        <v>1389</v>
      </c>
      <c r="H96" s="292" t="s">
        <v>1389</v>
      </c>
      <c r="I96" s="436">
        <v>0.5</v>
      </c>
      <c r="J96" s="447">
        <v>0.5</v>
      </c>
      <c r="K96" s="434" t="s">
        <v>3292</v>
      </c>
      <c r="L96" s="434" t="s">
        <v>1389</v>
      </c>
      <c r="M96" s="437">
        <v>21</v>
      </c>
      <c r="N96" s="438">
        <v>5355</v>
      </c>
      <c r="O96" s="438">
        <v>60</v>
      </c>
      <c r="P96" s="438">
        <v>65</v>
      </c>
      <c r="Q96" s="438">
        <v>60</v>
      </c>
      <c r="R96" s="438">
        <v>130</v>
      </c>
      <c r="S96" s="438">
        <v>75</v>
      </c>
      <c r="T96" s="438">
        <v>110</v>
      </c>
      <c r="U96" s="438">
        <v>500</v>
      </c>
      <c r="V96" s="438">
        <v>83.33</v>
      </c>
      <c r="W96" s="388"/>
      <c r="X96" s="388"/>
    </row>
    <row r="97" spans="1:24" ht="12.75" x14ac:dyDescent="0.2">
      <c r="A97" s="462">
        <v>95</v>
      </c>
      <c r="B97" s="434" t="s">
        <v>145</v>
      </c>
      <c r="C97" s="430" t="s">
        <v>3302</v>
      </c>
      <c r="D97" s="435" t="s">
        <v>1031</v>
      </c>
      <c r="E97" s="435" t="s">
        <v>1027</v>
      </c>
      <c r="F97" s="434" t="s">
        <v>28</v>
      </c>
      <c r="G97" s="434" t="s">
        <v>1233</v>
      </c>
      <c r="H97" s="434" t="s">
        <v>1178</v>
      </c>
      <c r="I97" s="436">
        <v>0.5</v>
      </c>
      <c r="J97" s="447">
        <v>0.5</v>
      </c>
      <c r="K97" s="434" t="s">
        <v>3273</v>
      </c>
      <c r="L97" s="434" t="s">
        <v>1389</v>
      </c>
      <c r="M97" s="437">
        <v>26</v>
      </c>
      <c r="N97" s="438">
        <v>6630</v>
      </c>
      <c r="O97" s="438">
        <v>35</v>
      </c>
      <c r="P97" s="438">
        <v>45</v>
      </c>
      <c r="Q97" s="438">
        <v>160</v>
      </c>
      <c r="R97" s="438">
        <v>30</v>
      </c>
      <c r="S97" s="438">
        <v>45</v>
      </c>
      <c r="T97" s="438">
        <v>70</v>
      </c>
      <c r="U97" s="438">
        <v>385</v>
      </c>
      <c r="V97" s="438">
        <v>64.17</v>
      </c>
      <c r="W97" s="388"/>
      <c r="X97" s="388"/>
    </row>
    <row r="98" spans="1:24" ht="12.75" x14ac:dyDescent="0.2">
      <c r="A98" s="462">
        <v>96</v>
      </c>
      <c r="B98" s="434" t="s">
        <v>146</v>
      </c>
      <c r="C98" s="430" t="s">
        <v>3303</v>
      </c>
      <c r="D98" s="435" t="s">
        <v>933</v>
      </c>
      <c r="E98" s="292" t="s">
        <v>1389</v>
      </c>
      <c r="F98" s="434" t="s">
        <v>1214</v>
      </c>
      <c r="G98" s="434" t="s">
        <v>3304</v>
      </c>
      <c r="H98" s="434" t="s">
        <v>1246</v>
      </c>
      <c r="I98" s="436">
        <v>0.5</v>
      </c>
      <c r="J98" s="447">
        <v>0.5</v>
      </c>
      <c r="K98" s="434" t="s">
        <v>3258</v>
      </c>
      <c r="L98" s="434" t="s">
        <v>1389</v>
      </c>
      <c r="M98" s="437">
        <v>21</v>
      </c>
      <c r="N98" s="438">
        <v>5355</v>
      </c>
      <c r="O98" s="438">
        <v>60</v>
      </c>
      <c r="P98" s="438">
        <v>48</v>
      </c>
      <c r="Q98" s="438">
        <v>45</v>
      </c>
      <c r="R98" s="438">
        <v>43</v>
      </c>
      <c r="S98" s="438">
        <v>90</v>
      </c>
      <c r="T98" s="438">
        <v>42</v>
      </c>
      <c r="U98" s="438">
        <v>328</v>
      </c>
      <c r="V98" s="438">
        <v>54.67</v>
      </c>
      <c r="W98" s="388"/>
      <c r="X98" s="388"/>
    </row>
    <row r="99" spans="1:24" ht="12.75" x14ac:dyDescent="0.2">
      <c r="A99" s="462">
        <v>97</v>
      </c>
      <c r="B99" s="434" t="s">
        <v>147</v>
      </c>
      <c r="C99" s="430" t="s">
        <v>3305</v>
      </c>
      <c r="D99" s="435" t="s">
        <v>933</v>
      </c>
      <c r="E99" s="292" t="s">
        <v>1389</v>
      </c>
      <c r="F99" s="434" t="s">
        <v>1214</v>
      </c>
      <c r="G99" s="434" t="s">
        <v>3304</v>
      </c>
      <c r="H99" s="434" t="s">
        <v>1246</v>
      </c>
      <c r="I99" s="436">
        <v>0.5</v>
      </c>
      <c r="J99" s="447">
        <v>0.5</v>
      </c>
      <c r="K99" s="434" t="s">
        <v>3258</v>
      </c>
      <c r="L99" s="434" t="s">
        <v>1389</v>
      </c>
      <c r="M99" s="437">
        <v>21</v>
      </c>
      <c r="N99" s="438">
        <v>5355</v>
      </c>
      <c r="O99" s="438">
        <v>85</v>
      </c>
      <c r="P99" s="438">
        <v>73</v>
      </c>
      <c r="Q99" s="438">
        <v>70</v>
      </c>
      <c r="R99" s="438">
        <v>73</v>
      </c>
      <c r="S99" s="438">
        <v>115</v>
      </c>
      <c r="T99" s="438">
        <v>67</v>
      </c>
      <c r="U99" s="438">
        <v>483</v>
      </c>
      <c r="V99" s="438">
        <v>80.5</v>
      </c>
      <c r="W99" s="388"/>
      <c r="X99" s="388"/>
    </row>
    <row r="100" spans="1:24" ht="12.75" x14ac:dyDescent="0.2">
      <c r="A100" s="462">
        <v>98</v>
      </c>
      <c r="B100" s="434" t="s">
        <v>148</v>
      </c>
      <c r="C100" s="430" t="s">
        <v>3306</v>
      </c>
      <c r="D100" s="435" t="s">
        <v>1033</v>
      </c>
      <c r="E100" s="292" t="s">
        <v>1389</v>
      </c>
      <c r="F100" s="434" t="s">
        <v>1452</v>
      </c>
      <c r="G100" s="434" t="s">
        <v>1266</v>
      </c>
      <c r="H100" s="434" t="s">
        <v>1195</v>
      </c>
      <c r="I100" s="436">
        <v>0.5</v>
      </c>
      <c r="J100" s="447">
        <v>0.5</v>
      </c>
      <c r="K100" s="434" t="s">
        <v>3270</v>
      </c>
      <c r="L100" s="434" t="s">
        <v>1389</v>
      </c>
      <c r="M100" s="437">
        <v>21</v>
      </c>
      <c r="N100" s="438">
        <v>5355</v>
      </c>
      <c r="O100" s="438">
        <v>30</v>
      </c>
      <c r="P100" s="438">
        <v>105</v>
      </c>
      <c r="Q100" s="438">
        <v>90</v>
      </c>
      <c r="R100" s="438">
        <v>25</v>
      </c>
      <c r="S100" s="438">
        <v>25</v>
      </c>
      <c r="T100" s="438">
        <v>50</v>
      </c>
      <c r="U100" s="438">
        <v>325</v>
      </c>
      <c r="V100" s="438">
        <v>54.17</v>
      </c>
      <c r="W100" s="388"/>
      <c r="X100" s="388"/>
    </row>
    <row r="101" spans="1:24" ht="12.75" x14ac:dyDescent="0.2">
      <c r="A101" s="462">
        <v>99</v>
      </c>
      <c r="B101" s="434" t="s">
        <v>149</v>
      </c>
      <c r="C101" s="430" t="s">
        <v>3307</v>
      </c>
      <c r="D101" s="435" t="s">
        <v>1033</v>
      </c>
      <c r="E101" s="292" t="s">
        <v>1389</v>
      </c>
      <c r="F101" s="434" t="s">
        <v>1452</v>
      </c>
      <c r="G101" s="434" t="s">
        <v>1266</v>
      </c>
      <c r="H101" s="434" t="s">
        <v>1195</v>
      </c>
      <c r="I101" s="436">
        <v>0.5</v>
      </c>
      <c r="J101" s="447">
        <v>0.5</v>
      </c>
      <c r="K101" s="434" t="s">
        <v>3270</v>
      </c>
      <c r="L101" s="434" t="s">
        <v>1389</v>
      </c>
      <c r="M101" s="437">
        <v>21</v>
      </c>
      <c r="N101" s="438">
        <v>5355</v>
      </c>
      <c r="O101" s="438">
        <v>55</v>
      </c>
      <c r="P101" s="438">
        <v>130</v>
      </c>
      <c r="Q101" s="438">
        <v>115</v>
      </c>
      <c r="R101" s="438">
        <v>50</v>
      </c>
      <c r="S101" s="438">
        <v>50</v>
      </c>
      <c r="T101" s="438">
        <v>75</v>
      </c>
      <c r="U101" s="438">
        <v>475</v>
      </c>
      <c r="V101" s="438">
        <v>79.17</v>
      </c>
      <c r="W101" s="388"/>
      <c r="X101" s="388"/>
    </row>
    <row r="102" spans="1:24" ht="12.75" x14ac:dyDescent="0.2">
      <c r="A102" s="462">
        <v>100</v>
      </c>
      <c r="B102" s="434" t="s">
        <v>150</v>
      </c>
      <c r="C102" s="430" t="s">
        <v>3308</v>
      </c>
      <c r="D102" s="435" t="s">
        <v>1020</v>
      </c>
      <c r="E102" s="292" t="s">
        <v>1389</v>
      </c>
      <c r="F102" s="434" t="s">
        <v>1234</v>
      </c>
      <c r="G102" s="434" t="s">
        <v>1562</v>
      </c>
      <c r="H102" s="434" t="s">
        <v>1186</v>
      </c>
      <c r="I102" s="447">
        <v>0</v>
      </c>
      <c r="J102" s="447">
        <v>0</v>
      </c>
      <c r="K102" s="434" t="s">
        <v>3273</v>
      </c>
      <c r="L102" s="434" t="s">
        <v>1389</v>
      </c>
      <c r="M102" s="437">
        <v>21</v>
      </c>
      <c r="N102" s="438">
        <v>5355</v>
      </c>
      <c r="O102" s="438">
        <v>40</v>
      </c>
      <c r="P102" s="438">
        <v>30</v>
      </c>
      <c r="Q102" s="438">
        <v>50</v>
      </c>
      <c r="R102" s="438">
        <v>55</v>
      </c>
      <c r="S102" s="438">
        <v>55</v>
      </c>
      <c r="T102" s="438">
        <v>100</v>
      </c>
      <c r="U102" s="438">
        <v>330</v>
      </c>
      <c r="V102" s="438">
        <v>55</v>
      </c>
      <c r="W102" s="452"/>
      <c r="X102" s="452"/>
    </row>
    <row r="103" spans="1:24" ht="12.75" x14ac:dyDescent="0.2">
      <c r="A103" s="462">
        <v>101</v>
      </c>
      <c r="B103" s="434" t="s">
        <v>151</v>
      </c>
      <c r="C103" s="430" t="s">
        <v>3309</v>
      </c>
      <c r="D103" s="435" t="s">
        <v>1020</v>
      </c>
      <c r="E103" s="292" t="s">
        <v>1389</v>
      </c>
      <c r="F103" s="434" t="s">
        <v>1234</v>
      </c>
      <c r="G103" s="434" t="s">
        <v>1562</v>
      </c>
      <c r="H103" s="434" t="s">
        <v>1186</v>
      </c>
      <c r="I103" s="447">
        <v>0</v>
      </c>
      <c r="J103" s="447">
        <v>0</v>
      </c>
      <c r="K103" s="434" t="s">
        <v>3273</v>
      </c>
      <c r="L103" s="434" t="s">
        <v>1389</v>
      </c>
      <c r="M103" s="437">
        <v>21</v>
      </c>
      <c r="N103" s="438">
        <v>5355</v>
      </c>
      <c r="O103" s="438">
        <v>60</v>
      </c>
      <c r="P103" s="438">
        <v>50</v>
      </c>
      <c r="Q103" s="438">
        <v>70</v>
      </c>
      <c r="R103" s="438">
        <v>80</v>
      </c>
      <c r="S103" s="438">
        <v>80</v>
      </c>
      <c r="T103" s="438">
        <v>140</v>
      </c>
      <c r="U103" s="438">
        <v>480</v>
      </c>
      <c r="V103" s="438">
        <v>80</v>
      </c>
      <c r="W103" s="452"/>
      <c r="X103" s="452"/>
    </row>
    <row r="104" spans="1:24" ht="12.75" x14ac:dyDescent="0.2">
      <c r="A104" s="462">
        <v>102</v>
      </c>
      <c r="B104" s="434" t="s">
        <v>152</v>
      </c>
      <c r="C104" s="430" t="s">
        <v>3310</v>
      </c>
      <c r="D104" s="435" t="s">
        <v>1026</v>
      </c>
      <c r="E104" s="435" t="s">
        <v>933</v>
      </c>
      <c r="F104" s="434" t="s">
        <v>1218</v>
      </c>
      <c r="G104" s="292" t="s">
        <v>1389</v>
      </c>
      <c r="H104" s="434" t="s">
        <v>1207</v>
      </c>
      <c r="I104" s="436">
        <v>0.5</v>
      </c>
      <c r="J104" s="436">
        <v>0.5</v>
      </c>
      <c r="K104" s="434" t="s">
        <v>1026</v>
      </c>
      <c r="L104" s="434" t="s">
        <v>1389</v>
      </c>
      <c r="M104" s="437">
        <v>21</v>
      </c>
      <c r="N104" s="438">
        <v>5355</v>
      </c>
      <c r="O104" s="438">
        <v>60</v>
      </c>
      <c r="P104" s="438">
        <v>40</v>
      </c>
      <c r="Q104" s="438">
        <v>80</v>
      </c>
      <c r="R104" s="438">
        <v>60</v>
      </c>
      <c r="S104" s="438">
        <v>45</v>
      </c>
      <c r="T104" s="438">
        <v>40</v>
      </c>
      <c r="U104" s="438">
        <v>325</v>
      </c>
      <c r="V104" s="438">
        <v>54.17</v>
      </c>
      <c r="W104" s="388"/>
      <c r="X104" s="388"/>
    </row>
    <row r="105" spans="1:24" ht="12.75" x14ac:dyDescent="0.2">
      <c r="A105" s="462">
        <v>103</v>
      </c>
      <c r="B105" s="434" t="s">
        <v>153</v>
      </c>
      <c r="C105" s="430" t="s">
        <v>3311</v>
      </c>
      <c r="D105" s="435" t="s">
        <v>1026</v>
      </c>
      <c r="E105" s="435" t="s">
        <v>933</v>
      </c>
      <c r="F105" s="434" t="s">
        <v>1218</v>
      </c>
      <c r="G105" s="292" t="s">
        <v>1389</v>
      </c>
      <c r="H105" s="434" t="s">
        <v>1207</v>
      </c>
      <c r="I105" s="436">
        <v>0.5</v>
      </c>
      <c r="J105" s="436">
        <v>0.5</v>
      </c>
      <c r="K105" s="434" t="s">
        <v>1026</v>
      </c>
      <c r="L105" s="434" t="s">
        <v>1389</v>
      </c>
      <c r="M105" s="437">
        <v>21</v>
      </c>
      <c r="N105" s="438">
        <v>5355</v>
      </c>
      <c r="O105" s="438">
        <v>95</v>
      </c>
      <c r="P105" s="438">
        <v>95</v>
      </c>
      <c r="Q105" s="438">
        <v>85</v>
      </c>
      <c r="R105" s="438">
        <v>125</v>
      </c>
      <c r="S105" s="438">
        <v>65</v>
      </c>
      <c r="T105" s="438">
        <v>55</v>
      </c>
      <c r="U105" s="438">
        <v>520</v>
      </c>
      <c r="V105" s="438">
        <v>86.67</v>
      </c>
      <c r="W105" s="388"/>
      <c r="X105" s="388"/>
    </row>
    <row r="106" spans="1:24" ht="12.75" x14ac:dyDescent="0.2">
      <c r="A106" s="462">
        <v>104</v>
      </c>
      <c r="B106" s="434" t="s">
        <v>154</v>
      </c>
      <c r="C106" s="430" t="s">
        <v>3313</v>
      </c>
      <c r="D106" s="435" t="s">
        <v>1027</v>
      </c>
      <c r="E106" s="292" t="s">
        <v>1389</v>
      </c>
      <c r="F106" s="434" t="s">
        <v>28</v>
      </c>
      <c r="G106" s="434" t="s">
        <v>958</v>
      </c>
      <c r="H106" s="434" t="s">
        <v>1227</v>
      </c>
      <c r="I106" s="436">
        <v>0.5</v>
      </c>
      <c r="J106" s="436">
        <v>0.5</v>
      </c>
      <c r="K106" s="434" t="s">
        <v>3174</v>
      </c>
      <c r="L106" s="434" t="s">
        <v>1389</v>
      </c>
      <c r="M106" s="437">
        <v>21</v>
      </c>
      <c r="N106" s="438">
        <v>5355</v>
      </c>
      <c r="O106" s="438">
        <v>50</v>
      </c>
      <c r="P106" s="438">
        <v>50</v>
      </c>
      <c r="Q106" s="438">
        <v>95</v>
      </c>
      <c r="R106" s="438">
        <v>40</v>
      </c>
      <c r="S106" s="438">
        <v>50</v>
      </c>
      <c r="T106" s="438">
        <v>35</v>
      </c>
      <c r="U106" s="438">
        <v>320</v>
      </c>
      <c r="V106" s="438">
        <v>53.33</v>
      </c>
      <c r="W106" s="388"/>
      <c r="X106" s="388"/>
    </row>
    <row r="107" spans="1:24" ht="12.75" x14ac:dyDescent="0.2">
      <c r="A107" s="462">
        <v>105</v>
      </c>
      <c r="B107" s="434" t="s">
        <v>155</v>
      </c>
      <c r="C107" s="430" t="s">
        <v>3314</v>
      </c>
      <c r="D107" s="435" t="s">
        <v>1027</v>
      </c>
      <c r="E107" s="292" t="s">
        <v>1389</v>
      </c>
      <c r="F107" s="434" t="s">
        <v>28</v>
      </c>
      <c r="G107" s="434" t="s">
        <v>958</v>
      </c>
      <c r="H107" s="434" t="s">
        <v>1227</v>
      </c>
      <c r="I107" s="436">
        <v>0.5</v>
      </c>
      <c r="J107" s="436">
        <v>0.5</v>
      </c>
      <c r="K107" s="434" t="s">
        <v>3174</v>
      </c>
      <c r="L107" s="434" t="s">
        <v>1389</v>
      </c>
      <c r="M107" s="437">
        <v>21</v>
      </c>
      <c r="N107" s="438">
        <v>5355</v>
      </c>
      <c r="O107" s="438">
        <v>60</v>
      </c>
      <c r="P107" s="438">
        <v>80</v>
      </c>
      <c r="Q107" s="438">
        <v>110</v>
      </c>
      <c r="R107" s="438">
        <v>50</v>
      </c>
      <c r="S107" s="438">
        <v>80</v>
      </c>
      <c r="T107" s="438">
        <v>45</v>
      </c>
      <c r="U107" s="438">
        <v>425</v>
      </c>
      <c r="V107" s="438">
        <v>70.83</v>
      </c>
      <c r="W107" s="388"/>
      <c r="X107" s="388"/>
    </row>
    <row r="108" spans="1:24" ht="12.75" x14ac:dyDescent="0.2">
      <c r="A108" s="462">
        <v>106</v>
      </c>
      <c r="B108" s="434" t="s">
        <v>156</v>
      </c>
      <c r="C108" s="430" t="s">
        <v>3315</v>
      </c>
      <c r="D108" s="435" t="s">
        <v>1022</v>
      </c>
      <c r="E108" s="292" t="s">
        <v>1389</v>
      </c>
      <c r="F108" s="434" t="s">
        <v>995</v>
      </c>
      <c r="G108" s="434" t="s">
        <v>3316</v>
      </c>
      <c r="H108" s="434" t="s">
        <v>1198</v>
      </c>
      <c r="I108" s="436">
        <v>1</v>
      </c>
      <c r="J108" s="447">
        <v>0</v>
      </c>
      <c r="K108" s="434" t="s">
        <v>3258</v>
      </c>
      <c r="L108" s="434" t="s">
        <v>1389</v>
      </c>
      <c r="M108" s="437">
        <v>26</v>
      </c>
      <c r="N108" s="438">
        <v>6630</v>
      </c>
      <c r="O108" s="438">
        <v>50</v>
      </c>
      <c r="P108" s="438">
        <v>120</v>
      </c>
      <c r="Q108" s="438">
        <v>53</v>
      </c>
      <c r="R108" s="438">
        <v>35</v>
      </c>
      <c r="S108" s="438">
        <v>110</v>
      </c>
      <c r="T108" s="438">
        <v>87</v>
      </c>
      <c r="U108" s="438">
        <v>455</v>
      </c>
      <c r="V108" s="438">
        <v>75.83</v>
      </c>
      <c r="W108" s="388"/>
      <c r="X108" s="388"/>
    </row>
    <row r="109" spans="1:24" ht="12.75" x14ac:dyDescent="0.2">
      <c r="A109" s="462">
        <v>107</v>
      </c>
      <c r="B109" s="434" t="s">
        <v>157</v>
      </c>
      <c r="C109" s="430" t="s">
        <v>3317</v>
      </c>
      <c r="D109" s="435" t="s">
        <v>1022</v>
      </c>
      <c r="E109" s="292" t="s">
        <v>1389</v>
      </c>
      <c r="F109" s="434" t="s">
        <v>1242</v>
      </c>
      <c r="G109" s="434" t="s">
        <v>3318</v>
      </c>
      <c r="H109" s="434" t="s">
        <v>1246</v>
      </c>
      <c r="I109" s="436">
        <v>1</v>
      </c>
      <c r="J109" s="447">
        <v>0</v>
      </c>
      <c r="K109" s="434" t="s">
        <v>3258</v>
      </c>
      <c r="L109" s="434" t="s">
        <v>1389</v>
      </c>
      <c r="M109" s="437">
        <v>26</v>
      </c>
      <c r="N109" s="438">
        <v>6630</v>
      </c>
      <c r="O109" s="438">
        <v>50</v>
      </c>
      <c r="P109" s="438">
        <v>105</v>
      </c>
      <c r="Q109" s="438">
        <v>79</v>
      </c>
      <c r="R109" s="438">
        <v>35</v>
      </c>
      <c r="S109" s="438">
        <v>110</v>
      </c>
      <c r="T109" s="438">
        <v>76</v>
      </c>
      <c r="U109" s="438">
        <v>455</v>
      </c>
      <c r="V109" s="438">
        <v>75.83</v>
      </c>
      <c r="W109" s="388"/>
      <c r="X109" s="388"/>
    </row>
    <row r="110" spans="1:24" ht="12.75" x14ac:dyDescent="0.2">
      <c r="A110" s="462">
        <v>108</v>
      </c>
      <c r="B110" s="434" t="s">
        <v>158</v>
      </c>
      <c r="C110" s="430" t="s">
        <v>3319</v>
      </c>
      <c r="D110" s="435" t="s">
        <v>1029</v>
      </c>
      <c r="E110" s="292" t="s">
        <v>1389</v>
      </c>
      <c r="F110" s="434" t="s">
        <v>1247</v>
      </c>
      <c r="G110" s="434" t="s">
        <v>1232</v>
      </c>
      <c r="H110" s="434" t="s">
        <v>1256</v>
      </c>
      <c r="I110" s="436">
        <v>0.5</v>
      </c>
      <c r="J110" s="436">
        <v>0.5</v>
      </c>
      <c r="K110" s="434" t="s">
        <v>3174</v>
      </c>
      <c r="L110" s="434" t="s">
        <v>1389</v>
      </c>
      <c r="M110" s="437">
        <v>21</v>
      </c>
      <c r="N110" s="438">
        <v>5355</v>
      </c>
      <c r="O110" s="438">
        <v>90</v>
      </c>
      <c r="P110" s="438">
        <v>55</v>
      </c>
      <c r="Q110" s="438">
        <v>75</v>
      </c>
      <c r="R110" s="438">
        <v>60</v>
      </c>
      <c r="S110" s="438">
        <v>75</v>
      </c>
      <c r="T110" s="438">
        <v>30</v>
      </c>
      <c r="U110" s="438">
        <v>385</v>
      </c>
      <c r="V110" s="438">
        <v>64.17</v>
      </c>
      <c r="W110" s="388"/>
      <c r="X110" s="388"/>
    </row>
    <row r="111" spans="1:24" ht="12.75" x14ac:dyDescent="0.2">
      <c r="A111" s="462">
        <v>109</v>
      </c>
      <c r="B111" s="434" t="s">
        <v>159</v>
      </c>
      <c r="C111" s="430" t="s">
        <v>3320</v>
      </c>
      <c r="D111" s="435" t="s">
        <v>1030</v>
      </c>
      <c r="E111" s="292" t="s">
        <v>1389</v>
      </c>
      <c r="F111" s="434" t="s">
        <v>851</v>
      </c>
      <c r="G111" s="292" t="s">
        <v>1389</v>
      </c>
      <c r="H111" s="292" t="s">
        <v>1389</v>
      </c>
      <c r="I111" s="436">
        <v>0.5</v>
      </c>
      <c r="J111" s="436">
        <v>0.5</v>
      </c>
      <c r="K111" s="434" t="s">
        <v>3292</v>
      </c>
      <c r="L111" s="434" t="s">
        <v>1389</v>
      </c>
      <c r="M111" s="437">
        <v>21</v>
      </c>
      <c r="N111" s="438">
        <v>5355</v>
      </c>
      <c r="O111" s="438">
        <v>40</v>
      </c>
      <c r="P111" s="438">
        <v>65</v>
      </c>
      <c r="Q111" s="438">
        <v>95</v>
      </c>
      <c r="R111" s="438">
        <v>60</v>
      </c>
      <c r="S111" s="438">
        <v>45</v>
      </c>
      <c r="T111" s="438">
        <v>35</v>
      </c>
      <c r="U111" s="438">
        <v>340</v>
      </c>
      <c r="V111" s="438">
        <v>56.67</v>
      </c>
      <c r="W111" s="388"/>
      <c r="X111" s="388"/>
    </row>
    <row r="112" spans="1:24" ht="12.75" x14ac:dyDescent="0.2">
      <c r="A112" s="462">
        <v>110</v>
      </c>
      <c r="B112" s="434" t="s">
        <v>160</v>
      </c>
      <c r="C112" s="430" t="s">
        <v>3321</v>
      </c>
      <c r="D112" s="435" t="s">
        <v>1030</v>
      </c>
      <c r="E112" s="292" t="s">
        <v>1389</v>
      </c>
      <c r="F112" s="434" t="s">
        <v>851</v>
      </c>
      <c r="G112" s="292" t="s">
        <v>1389</v>
      </c>
      <c r="H112" s="292" t="s">
        <v>1389</v>
      </c>
      <c r="I112" s="436">
        <v>0.5</v>
      </c>
      <c r="J112" s="436">
        <v>0.5</v>
      </c>
      <c r="K112" s="434" t="s">
        <v>3292</v>
      </c>
      <c r="L112" s="434" t="s">
        <v>1389</v>
      </c>
      <c r="M112" s="437">
        <v>21</v>
      </c>
      <c r="N112" s="438">
        <v>5355</v>
      </c>
      <c r="O112" s="438">
        <v>65</v>
      </c>
      <c r="P112" s="438">
        <v>90</v>
      </c>
      <c r="Q112" s="438">
        <v>120</v>
      </c>
      <c r="R112" s="438">
        <v>85</v>
      </c>
      <c r="S112" s="438">
        <v>70</v>
      </c>
      <c r="T112" s="438">
        <v>60</v>
      </c>
      <c r="U112" s="438">
        <v>490</v>
      </c>
      <c r="V112" s="438">
        <v>81.67</v>
      </c>
      <c r="W112" s="388"/>
      <c r="X112" s="388"/>
    </row>
    <row r="113" spans="1:24" ht="12.75" x14ac:dyDescent="0.2">
      <c r="A113" s="462">
        <v>111</v>
      </c>
      <c r="B113" s="434" t="s">
        <v>161</v>
      </c>
      <c r="C113" s="430" t="s">
        <v>3322</v>
      </c>
      <c r="D113" s="435" t="s">
        <v>1027</v>
      </c>
      <c r="E113" s="435" t="s">
        <v>1031</v>
      </c>
      <c r="F113" s="434" t="s">
        <v>958</v>
      </c>
      <c r="G113" s="434" t="s">
        <v>28</v>
      </c>
      <c r="H113" s="434" t="s">
        <v>1202</v>
      </c>
      <c r="I113" s="436">
        <v>0.5</v>
      </c>
      <c r="J113" s="436">
        <v>0.5</v>
      </c>
      <c r="K113" s="434" t="s">
        <v>3174</v>
      </c>
      <c r="L113" s="434" t="s">
        <v>3195</v>
      </c>
      <c r="M113" s="437">
        <v>21</v>
      </c>
      <c r="N113" s="438">
        <v>5355</v>
      </c>
      <c r="O113" s="438">
        <v>80</v>
      </c>
      <c r="P113" s="438">
        <v>85</v>
      </c>
      <c r="Q113" s="438">
        <v>95</v>
      </c>
      <c r="R113" s="438">
        <v>30</v>
      </c>
      <c r="S113" s="438">
        <v>30</v>
      </c>
      <c r="T113" s="438">
        <v>25</v>
      </c>
      <c r="U113" s="438">
        <v>345</v>
      </c>
      <c r="V113" s="438">
        <v>57.5</v>
      </c>
      <c r="W113" s="388"/>
      <c r="X113" s="388"/>
    </row>
    <row r="114" spans="1:24" ht="12.75" x14ac:dyDescent="0.2">
      <c r="A114" s="462">
        <v>112</v>
      </c>
      <c r="B114" s="434" t="s">
        <v>162</v>
      </c>
      <c r="C114" s="430" t="s">
        <v>3323</v>
      </c>
      <c r="D114" s="435" t="s">
        <v>1027</v>
      </c>
      <c r="E114" s="435" t="s">
        <v>1031</v>
      </c>
      <c r="F114" s="434" t="s">
        <v>958</v>
      </c>
      <c r="G114" s="434" t="s">
        <v>28</v>
      </c>
      <c r="H114" s="434" t="s">
        <v>1202</v>
      </c>
      <c r="I114" s="436">
        <v>0.5</v>
      </c>
      <c r="J114" s="436">
        <v>0.5</v>
      </c>
      <c r="K114" s="434" t="s">
        <v>3174</v>
      </c>
      <c r="L114" s="434" t="s">
        <v>3195</v>
      </c>
      <c r="M114" s="437">
        <v>21</v>
      </c>
      <c r="N114" s="438">
        <v>5355</v>
      </c>
      <c r="O114" s="438">
        <v>105</v>
      </c>
      <c r="P114" s="438">
        <v>130</v>
      </c>
      <c r="Q114" s="438">
        <v>120</v>
      </c>
      <c r="R114" s="438">
        <v>45</v>
      </c>
      <c r="S114" s="438">
        <v>45</v>
      </c>
      <c r="T114" s="438">
        <v>40</v>
      </c>
      <c r="U114" s="438">
        <v>485</v>
      </c>
      <c r="V114" s="438">
        <v>80.83</v>
      </c>
      <c r="W114" s="388"/>
      <c r="X114" s="388"/>
    </row>
    <row r="115" spans="1:24" ht="12.75" x14ac:dyDescent="0.2">
      <c r="A115" s="462">
        <v>113</v>
      </c>
      <c r="B115" s="434" t="s">
        <v>163</v>
      </c>
      <c r="C115" s="430" t="s">
        <v>3324</v>
      </c>
      <c r="D115" s="435" t="s">
        <v>1029</v>
      </c>
      <c r="E115" s="292" t="s">
        <v>1389</v>
      </c>
      <c r="F115" s="434" t="s">
        <v>859</v>
      </c>
      <c r="G115" s="434" t="s">
        <v>915</v>
      </c>
      <c r="H115" s="434" t="s">
        <v>1236</v>
      </c>
      <c r="I115" s="447">
        <v>0</v>
      </c>
      <c r="J115" s="436">
        <v>1</v>
      </c>
      <c r="K115" s="434" t="s">
        <v>1021</v>
      </c>
      <c r="L115" s="434" t="s">
        <v>1389</v>
      </c>
      <c r="M115" s="437">
        <v>41</v>
      </c>
      <c r="N115" s="438">
        <v>10455</v>
      </c>
      <c r="O115" s="438">
        <v>250</v>
      </c>
      <c r="P115" s="438">
        <v>5</v>
      </c>
      <c r="Q115" s="438">
        <v>5</v>
      </c>
      <c r="R115" s="438">
        <v>35</v>
      </c>
      <c r="S115" s="438">
        <v>105</v>
      </c>
      <c r="T115" s="438">
        <v>50</v>
      </c>
      <c r="U115" s="438">
        <v>450</v>
      </c>
      <c r="V115" s="438">
        <v>75</v>
      </c>
      <c r="W115" s="388"/>
      <c r="X115" s="388"/>
    </row>
    <row r="116" spans="1:24" ht="12.75" x14ac:dyDescent="0.2">
      <c r="A116" s="462">
        <v>114</v>
      </c>
      <c r="B116" s="434" t="s">
        <v>164</v>
      </c>
      <c r="C116" s="430" t="s">
        <v>3325</v>
      </c>
      <c r="D116" s="435" t="s">
        <v>1026</v>
      </c>
      <c r="E116" s="292" t="s">
        <v>1389</v>
      </c>
      <c r="F116" s="434" t="s">
        <v>1218</v>
      </c>
      <c r="G116" s="434" t="s">
        <v>3326</v>
      </c>
      <c r="H116" s="434" t="s">
        <v>1220</v>
      </c>
      <c r="I116" s="436">
        <v>0.5</v>
      </c>
      <c r="J116" s="436">
        <v>0.5</v>
      </c>
      <c r="K116" s="434" t="s">
        <v>1026</v>
      </c>
      <c r="L116" s="434" t="s">
        <v>1389</v>
      </c>
      <c r="M116" s="437">
        <v>21</v>
      </c>
      <c r="N116" s="438">
        <v>5355</v>
      </c>
      <c r="O116" s="438">
        <v>65</v>
      </c>
      <c r="P116" s="438">
        <v>55</v>
      </c>
      <c r="Q116" s="438">
        <v>115</v>
      </c>
      <c r="R116" s="438">
        <v>100</v>
      </c>
      <c r="S116" s="438">
        <v>40</v>
      </c>
      <c r="T116" s="438">
        <v>60</v>
      </c>
      <c r="U116" s="438">
        <v>435</v>
      </c>
      <c r="V116" s="438">
        <v>72.5</v>
      </c>
      <c r="W116" s="388"/>
      <c r="X116" s="388"/>
    </row>
    <row r="117" spans="1:24" ht="12.75" x14ac:dyDescent="0.2">
      <c r="A117" s="462">
        <v>115</v>
      </c>
      <c r="B117" s="434" t="s">
        <v>165</v>
      </c>
      <c r="C117" s="430" t="s">
        <v>3327</v>
      </c>
      <c r="D117" s="435" t="s">
        <v>1029</v>
      </c>
      <c r="E117" s="292" t="s">
        <v>1389</v>
      </c>
      <c r="F117" s="434" t="s">
        <v>1222</v>
      </c>
      <c r="G117" s="434" t="s">
        <v>3328</v>
      </c>
      <c r="H117" s="434" t="s">
        <v>1246</v>
      </c>
      <c r="I117" s="447">
        <v>0</v>
      </c>
      <c r="J117" s="436">
        <v>1</v>
      </c>
      <c r="K117" s="434" t="s">
        <v>3174</v>
      </c>
      <c r="L117" s="434" t="s">
        <v>1389</v>
      </c>
      <c r="M117" s="437">
        <v>21</v>
      </c>
      <c r="N117" s="438">
        <v>5355</v>
      </c>
      <c r="O117" s="438">
        <v>105</v>
      </c>
      <c r="P117" s="438">
        <v>95</v>
      </c>
      <c r="Q117" s="438">
        <v>80</v>
      </c>
      <c r="R117" s="438">
        <v>40</v>
      </c>
      <c r="S117" s="438">
        <v>80</v>
      </c>
      <c r="T117" s="438">
        <v>90</v>
      </c>
      <c r="U117" s="438">
        <v>490</v>
      </c>
      <c r="V117" s="438">
        <v>81.67</v>
      </c>
      <c r="W117" s="388"/>
      <c r="X117" s="388"/>
    </row>
    <row r="118" spans="1:24" ht="12.75" x14ac:dyDescent="0.2">
      <c r="A118" s="462">
        <v>116</v>
      </c>
      <c r="B118" s="434" t="s">
        <v>166</v>
      </c>
      <c r="C118" s="430" t="s">
        <v>3329</v>
      </c>
      <c r="D118" s="435" t="s">
        <v>1033</v>
      </c>
      <c r="E118" s="292" t="s">
        <v>1389</v>
      </c>
      <c r="F118" s="434" t="s">
        <v>1231</v>
      </c>
      <c r="G118" s="434" t="s">
        <v>3330</v>
      </c>
      <c r="H118" s="434" t="s">
        <v>1167</v>
      </c>
      <c r="I118" s="436">
        <v>0.5</v>
      </c>
      <c r="J118" s="436">
        <v>0.5</v>
      </c>
      <c r="K118" s="434" t="s">
        <v>3181</v>
      </c>
      <c r="L118" s="434" t="s">
        <v>1019</v>
      </c>
      <c r="M118" s="437">
        <v>21</v>
      </c>
      <c r="N118" s="438">
        <v>5355</v>
      </c>
      <c r="O118" s="438">
        <v>30</v>
      </c>
      <c r="P118" s="438">
        <v>40</v>
      </c>
      <c r="Q118" s="438">
        <v>70</v>
      </c>
      <c r="R118" s="438">
        <v>70</v>
      </c>
      <c r="S118" s="438">
        <v>25</v>
      </c>
      <c r="T118" s="438">
        <v>60</v>
      </c>
      <c r="U118" s="438">
        <v>295</v>
      </c>
      <c r="V118" s="438">
        <v>49.17</v>
      </c>
      <c r="W118" s="388"/>
      <c r="X118" s="388"/>
    </row>
    <row r="119" spans="1:24" ht="12.75" x14ac:dyDescent="0.2">
      <c r="A119" s="462">
        <v>117</v>
      </c>
      <c r="B119" s="434" t="s">
        <v>167</v>
      </c>
      <c r="C119" s="430" t="s">
        <v>3331</v>
      </c>
      <c r="D119" s="435" t="s">
        <v>1033</v>
      </c>
      <c r="E119" s="292" t="s">
        <v>1389</v>
      </c>
      <c r="F119" s="434" t="s">
        <v>1513</v>
      </c>
      <c r="G119" s="434" t="s">
        <v>3330</v>
      </c>
      <c r="H119" s="434" t="s">
        <v>1167</v>
      </c>
      <c r="I119" s="436">
        <v>0.5</v>
      </c>
      <c r="J119" s="436">
        <v>0.5</v>
      </c>
      <c r="K119" s="434" t="s">
        <v>3181</v>
      </c>
      <c r="L119" s="434" t="s">
        <v>1019</v>
      </c>
      <c r="M119" s="437">
        <v>21</v>
      </c>
      <c r="N119" s="438">
        <v>5355</v>
      </c>
      <c r="O119" s="438">
        <v>55</v>
      </c>
      <c r="P119" s="438">
        <v>65</v>
      </c>
      <c r="Q119" s="438">
        <v>95</v>
      </c>
      <c r="R119" s="438">
        <v>95</v>
      </c>
      <c r="S119" s="438">
        <v>45</v>
      </c>
      <c r="T119" s="438">
        <v>85</v>
      </c>
      <c r="U119" s="438">
        <v>440</v>
      </c>
      <c r="V119" s="438">
        <v>73.33</v>
      </c>
      <c r="W119" s="388"/>
      <c r="X119" s="388"/>
    </row>
    <row r="120" spans="1:24" ht="12.75" x14ac:dyDescent="0.2">
      <c r="A120" s="462">
        <v>118</v>
      </c>
      <c r="B120" s="434" t="s">
        <v>168</v>
      </c>
      <c r="C120" s="430" t="s">
        <v>3332</v>
      </c>
      <c r="D120" s="435" t="s">
        <v>1033</v>
      </c>
      <c r="E120" s="292" t="s">
        <v>1389</v>
      </c>
      <c r="F120" s="434" t="s">
        <v>1231</v>
      </c>
      <c r="G120" s="434" t="s">
        <v>1253</v>
      </c>
      <c r="H120" s="434" t="s">
        <v>958</v>
      </c>
      <c r="I120" s="436">
        <v>0.5</v>
      </c>
      <c r="J120" s="436">
        <v>0.5</v>
      </c>
      <c r="K120" s="434" t="s">
        <v>3333</v>
      </c>
      <c r="L120" s="434" t="s">
        <v>1389</v>
      </c>
      <c r="M120" s="437">
        <v>21</v>
      </c>
      <c r="N120" s="438">
        <v>5355</v>
      </c>
      <c r="O120" s="438">
        <v>45</v>
      </c>
      <c r="P120" s="438">
        <v>67</v>
      </c>
      <c r="Q120" s="438">
        <v>60</v>
      </c>
      <c r="R120" s="438">
        <v>35</v>
      </c>
      <c r="S120" s="438">
        <v>50</v>
      </c>
      <c r="T120" s="438">
        <v>63</v>
      </c>
      <c r="U120" s="438">
        <v>320</v>
      </c>
      <c r="V120" s="438">
        <v>53.33</v>
      </c>
      <c r="W120" s="388"/>
      <c r="X120" s="388"/>
    </row>
    <row r="121" spans="1:24" ht="12.75" x14ac:dyDescent="0.2">
      <c r="A121" s="462">
        <v>119</v>
      </c>
      <c r="B121" s="434" t="s">
        <v>169</v>
      </c>
      <c r="C121" s="430" t="s">
        <v>3334</v>
      </c>
      <c r="D121" s="435" t="s">
        <v>1033</v>
      </c>
      <c r="E121" s="292" t="s">
        <v>1389</v>
      </c>
      <c r="F121" s="434" t="s">
        <v>1231</v>
      </c>
      <c r="G121" s="434" t="s">
        <v>1253</v>
      </c>
      <c r="H121" s="434" t="s">
        <v>958</v>
      </c>
      <c r="I121" s="436">
        <v>0.5</v>
      </c>
      <c r="J121" s="436">
        <v>0.5</v>
      </c>
      <c r="K121" s="434" t="s">
        <v>3333</v>
      </c>
      <c r="L121" s="434" t="s">
        <v>1389</v>
      </c>
      <c r="M121" s="437">
        <v>21</v>
      </c>
      <c r="N121" s="438">
        <v>5355</v>
      </c>
      <c r="O121" s="438">
        <v>80</v>
      </c>
      <c r="P121" s="438">
        <v>92</v>
      </c>
      <c r="Q121" s="438">
        <v>65</v>
      </c>
      <c r="R121" s="438">
        <v>65</v>
      </c>
      <c r="S121" s="438">
        <v>80</v>
      </c>
      <c r="T121" s="438">
        <v>68</v>
      </c>
      <c r="U121" s="438">
        <v>450</v>
      </c>
      <c r="V121" s="438">
        <v>75</v>
      </c>
      <c r="W121" s="388"/>
      <c r="X121" s="388"/>
    </row>
    <row r="122" spans="1:24" ht="12.75" x14ac:dyDescent="0.2">
      <c r="A122" s="462">
        <v>120</v>
      </c>
      <c r="B122" s="434" t="s">
        <v>170</v>
      </c>
      <c r="C122" s="430" t="s">
        <v>3335</v>
      </c>
      <c r="D122" s="435" t="s">
        <v>1033</v>
      </c>
      <c r="E122" s="292" t="s">
        <v>1389</v>
      </c>
      <c r="F122" s="434" t="s">
        <v>1455</v>
      </c>
      <c r="G122" s="434" t="s">
        <v>859</v>
      </c>
      <c r="H122" s="434" t="s">
        <v>1120</v>
      </c>
      <c r="I122" s="447">
        <v>0</v>
      </c>
      <c r="J122" s="447">
        <v>0</v>
      </c>
      <c r="K122" s="434" t="s">
        <v>3270</v>
      </c>
      <c r="L122" s="434" t="s">
        <v>1389</v>
      </c>
      <c r="M122" s="437">
        <v>21</v>
      </c>
      <c r="N122" s="438">
        <v>5355</v>
      </c>
      <c r="O122" s="438">
        <v>30</v>
      </c>
      <c r="P122" s="438">
        <v>45</v>
      </c>
      <c r="Q122" s="438">
        <v>55</v>
      </c>
      <c r="R122" s="438">
        <v>70</v>
      </c>
      <c r="S122" s="438">
        <v>55</v>
      </c>
      <c r="T122" s="438">
        <v>85</v>
      </c>
      <c r="U122" s="438">
        <v>340</v>
      </c>
      <c r="V122" s="438">
        <v>56.67</v>
      </c>
      <c r="W122" s="452"/>
      <c r="X122" s="452"/>
    </row>
    <row r="123" spans="1:24" ht="12.75" x14ac:dyDescent="0.2">
      <c r="A123" s="462">
        <v>121</v>
      </c>
      <c r="B123" s="434" t="s">
        <v>171</v>
      </c>
      <c r="C123" s="430" t="s">
        <v>3336</v>
      </c>
      <c r="D123" s="435" t="s">
        <v>1033</v>
      </c>
      <c r="E123" s="435" t="s">
        <v>933</v>
      </c>
      <c r="F123" s="434" t="s">
        <v>1455</v>
      </c>
      <c r="G123" s="434" t="s">
        <v>859</v>
      </c>
      <c r="H123" s="434" t="s">
        <v>1120</v>
      </c>
      <c r="I123" s="447">
        <v>0</v>
      </c>
      <c r="J123" s="447">
        <v>0</v>
      </c>
      <c r="K123" s="434" t="s">
        <v>3270</v>
      </c>
      <c r="L123" s="434" t="s">
        <v>1389</v>
      </c>
      <c r="M123" s="437">
        <v>21</v>
      </c>
      <c r="N123" s="438">
        <v>5355</v>
      </c>
      <c r="O123" s="438">
        <v>60</v>
      </c>
      <c r="P123" s="438">
        <v>75</v>
      </c>
      <c r="Q123" s="438">
        <v>85</v>
      </c>
      <c r="R123" s="438">
        <v>100</v>
      </c>
      <c r="S123" s="438">
        <v>85</v>
      </c>
      <c r="T123" s="438">
        <v>115</v>
      </c>
      <c r="U123" s="438">
        <v>520</v>
      </c>
      <c r="V123" s="438">
        <v>86.67</v>
      </c>
      <c r="W123" s="452"/>
      <c r="X123" s="452"/>
    </row>
    <row r="124" spans="1:24" ht="12.75" x14ac:dyDescent="0.2">
      <c r="A124" s="462">
        <v>122</v>
      </c>
      <c r="B124" s="434" t="s">
        <v>172</v>
      </c>
      <c r="C124" s="430" t="s">
        <v>3337</v>
      </c>
      <c r="D124" s="435" t="s">
        <v>933</v>
      </c>
      <c r="E124" s="435" t="s">
        <v>1021</v>
      </c>
      <c r="F124" s="434" t="s">
        <v>1234</v>
      </c>
      <c r="G124" s="434" t="s">
        <v>3338</v>
      </c>
      <c r="H124" s="434" t="s">
        <v>1200</v>
      </c>
      <c r="I124" s="436">
        <v>0.5</v>
      </c>
      <c r="J124" s="436">
        <v>0.5</v>
      </c>
      <c r="K124" s="434" t="s">
        <v>3258</v>
      </c>
      <c r="L124" s="434" t="s">
        <v>1389</v>
      </c>
      <c r="M124" s="437">
        <v>26</v>
      </c>
      <c r="N124" s="438">
        <v>6630</v>
      </c>
      <c r="O124" s="438">
        <v>40</v>
      </c>
      <c r="P124" s="438">
        <v>45</v>
      </c>
      <c r="Q124" s="438">
        <v>65</v>
      </c>
      <c r="R124" s="438">
        <v>100</v>
      </c>
      <c r="S124" s="438">
        <v>120</v>
      </c>
      <c r="T124" s="438">
        <v>90</v>
      </c>
      <c r="U124" s="438">
        <v>460</v>
      </c>
      <c r="V124" s="438">
        <v>76.67</v>
      </c>
      <c r="W124" s="388"/>
      <c r="X124" s="388"/>
    </row>
    <row r="125" spans="1:24" ht="12.75" x14ac:dyDescent="0.2">
      <c r="A125" s="462">
        <v>123</v>
      </c>
      <c r="B125" s="434" t="s">
        <v>173</v>
      </c>
      <c r="C125" s="430" t="s">
        <v>3339</v>
      </c>
      <c r="D125" s="435" t="s">
        <v>1017</v>
      </c>
      <c r="E125" s="435" t="s">
        <v>1024</v>
      </c>
      <c r="F125" s="434" t="s">
        <v>1193</v>
      </c>
      <c r="G125" s="434" t="s">
        <v>3340</v>
      </c>
      <c r="H125" s="434" t="s">
        <v>887</v>
      </c>
      <c r="I125" s="436">
        <v>0.5</v>
      </c>
      <c r="J125" s="436">
        <v>0.5</v>
      </c>
      <c r="K125" s="434" t="s">
        <v>1017</v>
      </c>
      <c r="L125" s="434" t="s">
        <v>1389</v>
      </c>
      <c r="M125" s="437">
        <v>26</v>
      </c>
      <c r="N125" s="438">
        <v>6630</v>
      </c>
      <c r="O125" s="438">
        <v>70</v>
      </c>
      <c r="P125" s="438">
        <v>110</v>
      </c>
      <c r="Q125" s="438">
        <v>80</v>
      </c>
      <c r="R125" s="438">
        <v>55</v>
      </c>
      <c r="S125" s="438">
        <v>80</v>
      </c>
      <c r="T125" s="438">
        <v>105</v>
      </c>
      <c r="U125" s="438">
        <v>500</v>
      </c>
      <c r="V125" s="438">
        <v>83.33</v>
      </c>
      <c r="W125" s="388"/>
      <c r="X125" s="388"/>
    </row>
    <row r="126" spans="1:24" ht="12.75" x14ac:dyDescent="0.2">
      <c r="A126" s="462">
        <v>124</v>
      </c>
      <c r="B126" s="434" t="s">
        <v>174</v>
      </c>
      <c r="C126" s="430" t="s">
        <v>3341</v>
      </c>
      <c r="D126" s="435" t="s">
        <v>1028</v>
      </c>
      <c r="E126" s="435" t="s">
        <v>933</v>
      </c>
      <c r="F126" s="434" t="s">
        <v>1232</v>
      </c>
      <c r="G126" s="434" t="s">
        <v>3304</v>
      </c>
      <c r="H126" s="434" t="s">
        <v>910</v>
      </c>
      <c r="I126" s="292" t="s">
        <v>1389</v>
      </c>
      <c r="J126" s="436">
        <v>1</v>
      </c>
      <c r="K126" s="434" t="s">
        <v>3258</v>
      </c>
      <c r="L126" s="434" t="s">
        <v>1389</v>
      </c>
      <c r="M126" s="437">
        <v>26</v>
      </c>
      <c r="N126" s="438">
        <v>6630</v>
      </c>
      <c r="O126" s="438">
        <v>65</v>
      </c>
      <c r="P126" s="438">
        <v>50</v>
      </c>
      <c r="Q126" s="438">
        <v>35</v>
      </c>
      <c r="R126" s="438">
        <v>115</v>
      </c>
      <c r="S126" s="438">
        <v>95</v>
      </c>
      <c r="T126" s="438">
        <v>95</v>
      </c>
      <c r="U126" s="438">
        <v>455</v>
      </c>
      <c r="V126" s="438">
        <v>75.83</v>
      </c>
      <c r="W126" s="388"/>
      <c r="X126" s="388"/>
    </row>
    <row r="127" spans="1:24" ht="12.75" x14ac:dyDescent="0.2">
      <c r="A127" s="462">
        <v>125</v>
      </c>
      <c r="B127" s="434" t="s">
        <v>175</v>
      </c>
      <c r="C127" s="430" t="s">
        <v>3342</v>
      </c>
      <c r="D127" s="435" t="s">
        <v>1020</v>
      </c>
      <c r="E127" s="292" t="s">
        <v>1389</v>
      </c>
      <c r="F127" s="434" t="s">
        <v>1562</v>
      </c>
      <c r="G127" s="292" t="s">
        <v>1389</v>
      </c>
      <c r="H127" s="434" t="s">
        <v>988</v>
      </c>
      <c r="I127" s="292" t="s">
        <v>1389</v>
      </c>
      <c r="J127" s="436">
        <v>0.25</v>
      </c>
      <c r="K127" s="434" t="s">
        <v>3258</v>
      </c>
      <c r="L127" s="434" t="s">
        <v>1389</v>
      </c>
      <c r="M127" s="437">
        <v>26</v>
      </c>
      <c r="N127" s="438">
        <v>6630</v>
      </c>
      <c r="O127" s="438">
        <v>65</v>
      </c>
      <c r="P127" s="438">
        <v>83</v>
      </c>
      <c r="Q127" s="438">
        <v>57</v>
      </c>
      <c r="R127" s="438">
        <v>95</v>
      </c>
      <c r="S127" s="438">
        <v>85</v>
      </c>
      <c r="T127" s="438">
        <v>105</v>
      </c>
      <c r="U127" s="438">
        <v>490</v>
      </c>
      <c r="V127" s="438">
        <v>81.67</v>
      </c>
      <c r="W127" s="388"/>
      <c r="X127" s="388"/>
    </row>
    <row r="128" spans="1:24" ht="12.75" x14ac:dyDescent="0.2">
      <c r="A128" s="462">
        <v>126</v>
      </c>
      <c r="B128" s="434" t="s">
        <v>176</v>
      </c>
      <c r="C128" s="430" t="s">
        <v>3343</v>
      </c>
      <c r="D128" s="435" t="s">
        <v>1023</v>
      </c>
      <c r="E128" s="292" t="s">
        <v>1389</v>
      </c>
      <c r="F128" s="434" t="s">
        <v>979</v>
      </c>
      <c r="G128" s="292" t="s">
        <v>1389</v>
      </c>
      <c r="H128" s="434" t="s">
        <v>988</v>
      </c>
      <c r="I128" s="292" t="s">
        <v>1389</v>
      </c>
      <c r="J128" s="436">
        <v>0.25</v>
      </c>
      <c r="K128" s="434" t="s">
        <v>3258</v>
      </c>
      <c r="L128" s="434" t="s">
        <v>1389</v>
      </c>
      <c r="M128" s="437">
        <v>26</v>
      </c>
      <c r="N128" s="438">
        <v>6630</v>
      </c>
      <c r="O128" s="438">
        <v>65</v>
      </c>
      <c r="P128" s="438">
        <v>95</v>
      </c>
      <c r="Q128" s="438">
        <v>57</v>
      </c>
      <c r="R128" s="438">
        <v>100</v>
      </c>
      <c r="S128" s="438">
        <v>85</v>
      </c>
      <c r="T128" s="438">
        <v>93</v>
      </c>
      <c r="U128" s="438">
        <v>495</v>
      </c>
      <c r="V128" s="438">
        <v>82.5</v>
      </c>
      <c r="W128" s="388"/>
      <c r="X128" s="388"/>
    </row>
    <row r="129" spans="1:24" ht="12.75" x14ac:dyDescent="0.2">
      <c r="A129" s="462">
        <v>127</v>
      </c>
      <c r="B129" s="434" t="s">
        <v>177</v>
      </c>
      <c r="C129" s="430" t="s">
        <v>3344</v>
      </c>
      <c r="D129" s="435" t="s">
        <v>1017</v>
      </c>
      <c r="E129" s="292" t="s">
        <v>1389</v>
      </c>
      <c r="F129" s="434" t="s">
        <v>1452</v>
      </c>
      <c r="G129" s="434" t="s">
        <v>3345</v>
      </c>
      <c r="H129" s="434" t="s">
        <v>921</v>
      </c>
      <c r="I129" s="436">
        <v>0.5</v>
      </c>
      <c r="J129" s="292" t="s">
        <v>1389</v>
      </c>
      <c r="K129" s="434" t="s">
        <v>1017</v>
      </c>
      <c r="L129" s="434" t="s">
        <v>1389</v>
      </c>
      <c r="M129" s="437">
        <v>26</v>
      </c>
      <c r="N129" s="438">
        <v>6630</v>
      </c>
      <c r="O129" s="438">
        <v>65</v>
      </c>
      <c r="P129" s="438">
        <v>125</v>
      </c>
      <c r="Q129" s="438">
        <v>100</v>
      </c>
      <c r="R129" s="438">
        <v>55</v>
      </c>
      <c r="S129" s="438">
        <v>70</v>
      </c>
      <c r="T129" s="438">
        <v>85</v>
      </c>
      <c r="U129" s="438">
        <v>500</v>
      </c>
      <c r="V129" s="438">
        <v>83.33</v>
      </c>
      <c r="W129" s="388"/>
      <c r="X129" s="388"/>
    </row>
    <row r="130" spans="1:24" ht="12.75" x14ac:dyDescent="0.2">
      <c r="A130" s="462">
        <v>128</v>
      </c>
      <c r="B130" s="434" t="s">
        <v>178</v>
      </c>
      <c r="C130" s="430" t="s">
        <v>3346</v>
      </c>
      <c r="D130" s="435" t="s">
        <v>1029</v>
      </c>
      <c r="E130" s="292" t="s">
        <v>1389</v>
      </c>
      <c r="F130" s="434" t="s">
        <v>1271</v>
      </c>
      <c r="G130" s="434" t="s">
        <v>3250</v>
      </c>
      <c r="H130" s="434" t="s">
        <v>1195</v>
      </c>
      <c r="I130" s="436">
        <v>1</v>
      </c>
      <c r="J130" s="292" t="s">
        <v>1389</v>
      </c>
      <c r="K130" s="434" t="s">
        <v>3195</v>
      </c>
      <c r="L130" s="434" t="s">
        <v>1389</v>
      </c>
      <c r="M130" s="437">
        <v>21</v>
      </c>
      <c r="N130" s="438">
        <v>5355</v>
      </c>
      <c r="O130" s="438">
        <v>75</v>
      </c>
      <c r="P130" s="438">
        <v>100</v>
      </c>
      <c r="Q130" s="438">
        <v>95</v>
      </c>
      <c r="R130" s="438">
        <v>40</v>
      </c>
      <c r="S130" s="438">
        <v>70</v>
      </c>
      <c r="T130" s="438">
        <v>110</v>
      </c>
      <c r="U130" s="438">
        <v>490</v>
      </c>
      <c r="V130" s="438">
        <v>81.67</v>
      </c>
      <c r="W130" s="388"/>
      <c r="X130" s="388"/>
    </row>
    <row r="131" spans="1:24" ht="12.75" x14ac:dyDescent="0.2">
      <c r="A131" s="462">
        <v>129</v>
      </c>
      <c r="B131" s="434" t="s">
        <v>179</v>
      </c>
      <c r="C131" s="430" t="s">
        <v>3347</v>
      </c>
      <c r="D131" s="435" t="s">
        <v>1033</v>
      </c>
      <c r="E131" s="292" t="s">
        <v>1389</v>
      </c>
      <c r="F131" s="434" t="s">
        <v>1231</v>
      </c>
      <c r="G131" s="292" t="s">
        <v>1389</v>
      </c>
      <c r="H131" s="434" t="s">
        <v>1169</v>
      </c>
      <c r="I131" s="436">
        <v>0.5</v>
      </c>
      <c r="J131" s="292" t="s">
        <v>1389</v>
      </c>
      <c r="K131" s="434" t="s">
        <v>3333</v>
      </c>
      <c r="L131" s="434" t="s">
        <v>1019</v>
      </c>
      <c r="M131" s="437">
        <v>6</v>
      </c>
      <c r="N131" s="438">
        <v>1530</v>
      </c>
      <c r="O131" s="438">
        <v>20</v>
      </c>
      <c r="P131" s="438">
        <v>10</v>
      </c>
      <c r="Q131" s="438">
        <v>55</v>
      </c>
      <c r="R131" s="438">
        <v>15</v>
      </c>
      <c r="S131" s="438">
        <v>20</v>
      </c>
      <c r="T131" s="438">
        <v>80</v>
      </c>
      <c r="U131" s="438">
        <v>200</v>
      </c>
      <c r="V131" s="438">
        <v>33.33</v>
      </c>
      <c r="W131" s="388"/>
      <c r="X131" s="388"/>
    </row>
    <row r="132" spans="1:24" ht="12.75" x14ac:dyDescent="0.2">
      <c r="A132" s="462">
        <v>130</v>
      </c>
      <c r="B132" s="434" t="s">
        <v>180</v>
      </c>
      <c r="C132" s="430" t="s">
        <v>3348</v>
      </c>
      <c r="D132" s="435" t="s">
        <v>1033</v>
      </c>
      <c r="E132" s="435" t="s">
        <v>1024</v>
      </c>
      <c r="F132" s="434" t="s">
        <v>1271</v>
      </c>
      <c r="G132" s="292" t="s">
        <v>1389</v>
      </c>
      <c r="H132" s="434" t="s">
        <v>921</v>
      </c>
      <c r="I132" s="436">
        <v>0.5</v>
      </c>
      <c r="J132" s="292" t="s">
        <v>1389</v>
      </c>
      <c r="K132" s="434" t="s">
        <v>3333</v>
      </c>
      <c r="L132" s="434" t="s">
        <v>1019</v>
      </c>
      <c r="M132" s="437">
        <v>6</v>
      </c>
      <c r="N132" s="438">
        <v>1530</v>
      </c>
      <c r="O132" s="438">
        <v>95</v>
      </c>
      <c r="P132" s="438">
        <v>125</v>
      </c>
      <c r="Q132" s="438">
        <v>79</v>
      </c>
      <c r="R132" s="438">
        <v>60</v>
      </c>
      <c r="S132" s="438">
        <v>100</v>
      </c>
      <c r="T132" s="438">
        <v>81</v>
      </c>
      <c r="U132" s="438">
        <v>540</v>
      </c>
      <c r="V132" s="438">
        <v>90</v>
      </c>
      <c r="W132" s="388"/>
      <c r="X132" s="388"/>
    </row>
    <row r="133" spans="1:24" ht="12.75" x14ac:dyDescent="0.2">
      <c r="A133" s="462">
        <v>131</v>
      </c>
      <c r="B133" s="434" t="s">
        <v>181</v>
      </c>
      <c r="C133" s="430" t="s">
        <v>3349</v>
      </c>
      <c r="D133" s="435" t="s">
        <v>1033</v>
      </c>
      <c r="E133" s="435" t="s">
        <v>1028</v>
      </c>
      <c r="F133" s="434" t="s">
        <v>1175</v>
      </c>
      <c r="G133" s="434" t="s">
        <v>1266</v>
      </c>
      <c r="H133" s="434" t="s">
        <v>1211</v>
      </c>
      <c r="I133" s="436">
        <v>0.5</v>
      </c>
      <c r="J133" s="292" t="s">
        <v>1389</v>
      </c>
      <c r="K133" s="434" t="s">
        <v>3174</v>
      </c>
      <c r="L133" s="434" t="s">
        <v>3181</v>
      </c>
      <c r="M133" s="437">
        <v>41</v>
      </c>
      <c r="N133" s="438">
        <v>10455</v>
      </c>
      <c r="O133" s="438">
        <v>130</v>
      </c>
      <c r="P133" s="438">
        <v>85</v>
      </c>
      <c r="Q133" s="438">
        <v>80</v>
      </c>
      <c r="R133" s="438">
        <v>85</v>
      </c>
      <c r="S133" s="438">
        <v>95</v>
      </c>
      <c r="T133" s="438">
        <v>60</v>
      </c>
      <c r="U133" s="438">
        <v>535</v>
      </c>
      <c r="V133" s="438">
        <v>89.17</v>
      </c>
      <c r="W133" s="388"/>
      <c r="X133" s="388"/>
    </row>
    <row r="134" spans="1:24" ht="12.75" x14ac:dyDescent="0.2">
      <c r="A134" s="462">
        <v>132</v>
      </c>
      <c r="B134" s="434" t="s">
        <v>182</v>
      </c>
      <c r="C134" s="430" t="s">
        <v>3350</v>
      </c>
      <c r="D134" s="435" t="s">
        <v>1029</v>
      </c>
      <c r="E134" s="292" t="s">
        <v>1389</v>
      </c>
      <c r="F134" s="434" t="s">
        <v>995</v>
      </c>
      <c r="G134" s="292" t="s">
        <v>1389</v>
      </c>
      <c r="H134" s="434" t="s">
        <v>1004</v>
      </c>
      <c r="I134" s="292" t="s">
        <v>1389</v>
      </c>
      <c r="J134" s="292" t="s">
        <v>1389</v>
      </c>
      <c r="K134" s="434" t="s">
        <v>182</v>
      </c>
      <c r="L134" s="434" t="s">
        <v>1389</v>
      </c>
      <c r="M134" s="437">
        <v>21</v>
      </c>
      <c r="N134" s="438">
        <v>5355</v>
      </c>
      <c r="O134" s="438">
        <v>48</v>
      </c>
      <c r="P134" s="438">
        <v>48</v>
      </c>
      <c r="Q134" s="438">
        <v>48</v>
      </c>
      <c r="R134" s="438">
        <v>48</v>
      </c>
      <c r="S134" s="438">
        <v>48</v>
      </c>
      <c r="T134" s="438">
        <v>48</v>
      </c>
      <c r="U134" s="438">
        <v>288</v>
      </c>
      <c r="V134" s="438">
        <v>48</v>
      </c>
      <c r="W134" s="452"/>
      <c r="X134" s="452"/>
    </row>
    <row r="135" spans="1:24" ht="12.75" x14ac:dyDescent="0.2">
      <c r="A135" s="462">
        <v>133</v>
      </c>
      <c r="B135" s="434" t="s">
        <v>183</v>
      </c>
      <c r="C135" s="430" t="s">
        <v>3351</v>
      </c>
      <c r="D135" s="435" t="s">
        <v>1029</v>
      </c>
      <c r="E135" s="292" t="s">
        <v>1389</v>
      </c>
      <c r="F135" s="434" t="s">
        <v>1217</v>
      </c>
      <c r="G135" s="434" t="s">
        <v>3352</v>
      </c>
      <c r="H135" s="434" t="s">
        <v>1240</v>
      </c>
      <c r="I135" s="292" t="s">
        <v>1389</v>
      </c>
      <c r="J135" s="436">
        <v>0.125</v>
      </c>
      <c r="K135" s="434" t="s">
        <v>3195</v>
      </c>
      <c r="L135" s="434" t="s">
        <v>1389</v>
      </c>
      <c r="M135" s="437">
        <v>36</v>
      </c>
      <c r="N135" s="438">
        <v>9180</v>
      </c>
      <c r="O135" s="438">
        <v>55</v>
      </c>
      <c r="P135" s="438">
        <v>55</v>
      </c>
      <c r="Q135" s="438">
        <v>50</v>
      </c>
      <c r="R135" s="438">
        <v>45</v>
      </c>
      <c r="S135" s="438">
        <v>65</v>
      </c>
      <c r="T135" s="438">
        <v>55</v>
      </c>
      <c r="U135" s="438">
        <v>325</v>
      </c>
      <c r="V135" s="438">
        <v>54.17</v>
      </c>
      <c r="W135" s="388"/>
      <c r="X135" s="388"/>
    </row>
    <row r="136" spans="1:24" ht="12.75" x14ac:dyDescent="0.2">
      <c r="A136" s="462">
        <v>134</v>
      </c>
      <c r="B136" s="434" t="s">
        <v>184</v>
      </c>
      <c r="C136" s="430" t="s">
        <v>3353</v>
      </c>
      <c r="D136" s="435" t="s">
        <v>1033</v>
      </c>
      <c r="E136" s="292" t="s">
        <v>1389</v>
      </c>
      <c r="F136" s="434" t="s">
        <v>1175</v>
      </c>
      <c r="G136" s="292" t="s">
        <v>1389</v>
      </c>
      <c r="H136" s="434" t="s">
        <v>1211</v>
      </c>
      <c r="I136" s="292" t="s">
        <v>1389</v>
      </c>
      <c r="J136" s="436">
        <v>0.125</v>
      </c>
      <c r="K136" s="434" t="s">
        <v>3195</v>
      </c>
      <c r="L136" s="434" t="s">
        <v>1389</v>
      </c>
      <c r="M136" s="437">
        <v>36</v>
      </c>
      <c r="N136" s="438">
        <v>9180</v>
      </c>
      <c r="O136" s="438">
        <v>130</v>
      </c>
      <c r="P136" s="438">
        <v>65</v>
      </c>
      <c r="Q136" s="438">
        <v>60</v>
      </c>
      <c r="R136" s="438">
        <v>110</v>
      </c>
      <c r="S136" s="438">
        <v>95</v>
      </c>
      <c r="T136" s="438">
        <v>65</v>
      </c>
      <c r="U136" s="438">
        <v>525</v>
      </c>
      <c r="V136" s="438">
        <v>87.5</v>
      </c>
      <c r="W136" s="388"/>
      <c r="X136" s="388"/>
    </row>
    <row r="137" spans="1:24" ht="12.75" x14ac:dyDescent="0.2">
      <c r="A137" s="462">
        <v>135</v>
      </c>
      <c r="B137" s="434" t="s">
        <v>185</v>
      </c>
      <c r="C137" s="430" t="s">
        <v>3354</v>
      </c>
      <c r="D137" s="435" t="s">
        <v>1020</v>
      </c>
      <c r="E137" s="292" t="s">
        <v>1389</v>
      </c>
      <c r="F137" s="434" t="s">
        <v>1188</v>
      </c>
      <c r="G137" s="292" t="s">
        <v>1389</v>
      </c>
      <c r="H137" s="434" t="s">
        <v>1268</v>
      </c>
      <c r="I137" s="292" t="s">
        <v>1389</v>
      </c>
      <c r="J137" s="436">
        <v>0.125</v>
      </c>
      <c r="K137" s="434" t="s">
        <v>3195</v>
      </c>
      <c r="L137" s="434" t="s">
        <v>1389</v>
      </c>
      <c r="M137" s="437">
        <v>36</v>
      </c>
      <c r="N137" s="438">
        <v>9180</v>
      </c>
      <c r="O137" s="438">
        <v>65</v>
      </c>
      <c r="P137" s="438">
        <v>65</v>
      </c>
      <c r="Q137" s="438">
        <v>60</v>
      </c>
      <c r="R137" s="438">
        <v>110</v>
      </c>
      <c r="S137" s="438">
        <v>95</v>
      </c>
      <c r="T137" s="438">
        <v>130</v>
      </c>
      <c r="U137" s="438">
        <v>525</v>
      </c>
      <c r="V137" s="438">
        <v>87.5</v>
      </c>
      <c r="W137" s="388"/>
      <c r="X137" s="388"/>
    </row>
    <row r="138" spans="1:24" ht="12.75" x14ac:dyDescent="0.2">
      <c r="A138" s="462">
        <v>136</v>
      </c>
      <c r="B138" s="434" t="s">
        <v>186</v>
      </c>
      <c r="C138" s="430" t="s">
        <v>3355</v>
      </c>
      <c r="D138" s="435" t="s">
        <v>1023</v>
      </c>
      <c r="E138" s="292" t="s">
        <v>1389</v>
      </c>
      <c r="F138" s="434" t="s">
        <v>949</v>
      </c>
      <c r="G138" s="292" t="s">
        <v>1389</v>
      </c>
      <c r="H138" s="434" t="s">
        <v>1053</v>
      </c>
      <c r="I138" s="292" t="s">
        <v>1389</v>
      </c>
      <c r="J138" s="436">
        <v>0.125</v>
      </c>
      <c r="K138" s="434" t="s">
        <v>3195</v>
      </c>
      <c r="L138" s="434" t="s">
        <v>1389</v>
      </c>
      <c r="M138" s="437">
        <v>36</v>
      </c>
      <c r="N138" s="438">
        <v>9180</v>
      </c>
      <c r="O138" s="438">
        <v>65</v>
      </c>
      <c r="P138" s="438">
        <v>130</v>
      </c>
      <c r="Q138" s="438">
        <v>60</v>
      </c>
      <c r="R138" s="438">
        <v>95</v>
      </c>
      <c r="S138" s="438">
        <v>110</v>
      </c>
      <c r="T138" s="438">
        <v>65</v>
      </c>
      <c r="U138" s="438">
        <v>525</v>
      </c>
      <c r="V138" s="438">
        <v>87.5</v>
      </c>
      <c r="W138" s="388"/>
      <c r="X138" s="388"/>
    </row>
    <row r="139" spans="1:24" ht="12.75" x14ac:dyDescent="0.2">
      <c r="A139" s="462">
        <v>137</v>
      </c>
      <c r="B139" s="434" t="s">
        <v>187</v>
      </c>
      <c r="C139" s="430" t="s">
        <v>3356</v>
      </c>
      <c r="D139" s="435" t="s">
        <v>1029</v>
      </c>
      <c r="E139" s="292" t="s">
        <v>1389</v>
      </c>
      <c r="F139" s="434" t="s">
        <v>1147</v>
      </c>
      <c r="G139" s="434" t="s">
        <v>3357</v>
      </c>
      <c r="H139" s="434" t="s">
        <v>1120</v>
      </c>
      <c r="I139" s="292" t="s">
        <v>1389</v>
      </c>
      <c r="J139" s="292" t="s">
        <v>1389</v>
      </c>
      <c r="K139" s="434" t="s">
        <v>3273</v>
      </c>
      <c r="L139" s="434" t="s">
        <v>1389</v>
      </c>
      <c r="M139" s="437">
        <v>21</v>
      </c>
      <c r="N139" s="438">
        <v>5355</v>
      </c>
      <c r="O139" s="438">
        <v>65</v>
      </c>
      <c r="P139" s="438">
        <v>60</v>
      </c>
      <c r="Q139" s="438">
        <v>70</v>
      </c>
      <c r="R139" s="438">
        <v>85</v>
      </c>
      <c r="S139" s="438">
        <v>75</v>
      </c>
      <c r="T139" s="438">
        <v>40</v>
      </c>
      <c r="U139" s="438">
        <v>395</v>
      </c>
      <c r="V139" s="438">
        <v>65.83</v>
      </c>
      <c r="W139" s="452"/>
      <c r="X139" s="452"/>
    </row>
    <row r="140" spans="1:24" ht="12.75" x14ac:dyDescent="0.2">
      <c r="A140" s="462">
        <v>138</v>
      </c>
      <c r="B140" s="434" t="s">
        <v>188</v>
      </c>
      <c r="C140" s="430" t="s">
        <v>3358</v>
      </c>
      <c r="D140" s="435" t="s">
        <v>1031</v>
      </c>
      <c r="E140" s="435" t="s">
        <v>1033</v>
      </c>
      <c r="F140" s="434" t="s">
        <v>1231</v>
      </c>
      <c r="G140" s="434" t="s">
        <v>1266</v>
      </c>
      <c r="H140" s="434" t="s">
        <v>1178</v>
      </c>
      <c r="I140" s="292" t="s">
        <v>1389</v>
      </c>
      <c r="J140" s="436">
        <v>0.125</v>
      </c>
      <c r="K140" s="434" t="s">
        <v>3181</v>
      </c>
      <c r="L140" s="434" t="s">
        <v>3270</v>
      </c>
      <c r="M140" s="437">
        <v>31</v>
      </c>
      <c r="N140" s="438">
        <v>7905</v>
      </c>
      <c r="O140" s="438">
        <v>35</v>
      </c>
      <c r="P140" s="438">
        <v>40</v>
      </c>
      <c r="Q140" s="438">
        <v>100</v>
      </c>
      <c r="R140" s="438">
        <v>90</v>
      </c>
      <c r="S140" s="438">
        <v>55</v>
      </c>
      <c r="T140" s="438">
        <v>35</v>
      </c>
      <c r="U140" s="438">
        <v>355</v>
      </c>
      <c r="V140" s="438">
        <v>59.17</v>
      </c>
      <c r="W140" s="388"/>
      <c r="X140" s="388"/>
    </row>
    <row r="141" spans="1:24" ht="12.75" x14ac:dyDescent="0.2">
      <c r="A141" s="462">
        <v>139</v>
      </c>
      <c r="B141" s="434" t="s">
        <v>189</v>
      </c>
      <c r="C141" s="430" t="s">
        <v>3359</v>
      </c>
      <c r="D141" s="435" t="s">
        <v>1031</v>
      </c>
      <c r="E141" s="435" t="s">
        <v>1033</v>
      </c>
      <c r="F141" s="434" t="s">
        <v>1231</v>
      </c>
      <c r="G141" s="434" t="s">
        <v>1266</v>
      </c>
      <c r="H141" s="434" t="s">
        <v>1178</v>
      </c>
      <c r="I141" s="292" t="s">
        <v>1389</v>
      </c>
      <c r="J141" s="436">
        <v>0.125</v>
      </c>
      <c r="K141" s="434" t="s">
        <v>3181</v>
      </c>
      <c r="L141" s="434" t="s">
        <v>3270</v>
      </c>
      <c r="M141" s="437">
        <v>31</v>
      </c>
      <c r="N141" s="438">
        <v>7905</v>
      </c>
      <c r="O141" s="438">
        <v>70</v>
      </c>
      <c r="P141" s="438">
        <v>60</v>
      </c>
      <c r="Q141" s="438">
        <v>125</v>
      </c>
      <c r="R141" s="438">
        <v>115</v>
      </c>
      <c r="S141" s="438">
        <v>70</v>
      </c>
      <c r="T141" s="438">
        <v>55</v>
      </c>
      <c r="U141" s="438">
        <v>495</v>
      </c>
      <c r="V141" s="438">
        <v>82.5</v>
      </c>
      <c r="W141" s="388"/>
      <c r="X141" s="388"/>
    </row>
    <row r="142" spans="1:24" ht="12.75" x14ac:dyDescent="0.2">
      <c r="A142" s="462">
        <v>140</v>
      </c>
      <c r="B142" s="434" t="s">
        <v>190</v>
      </c>
      <c r="C142" s="430" t="s">
        <v>3360</v>
      </c>
      <c r="D142" s="435" t="s">
        <v>1031</v>
      </c>
      <c r="E142" s="435" t="s">
        <v>1033</v>
      </c>
      <c r="F142" s="434" t="s">
        <v>1231</v>
      </c>
      <c r="G142" s="434" t="s">
        <v>1227</v>
      </c>
      <c r="H142" s="434" t="s">
        <v>1178</v>
      </c>
      <c r="I142" s="292" t="s">
        <v>1389</v>
      </c>
      <c r="J142" s="436">
        <v>0.125</v>
      </c>
      <c r="K142" s="434" t="s">
        <v>3181</v>
      </c>
      <c r="L142" s="434" t="s">
        <v>3270</v>
      </c>
      <c r="M142" s="437">
        <v>31</v>
      </c>
      <c r="N142" s="438">
        <v>7905</v>
      </c>
      <c r="O142" s="438">
        <v>30</v>
      </c>
      <c r="P142" s="438">
        <v>80</v>
      </c>
      <c r="Q142" s="438">
        <v>90</v>
      </c>
      <c r="R142" s="438">
        <v>55</v>
      </c>
      <c r="S142" s="438">
        <v>45</v>
      </c>
      <c r="T142" s="438">
        <v>55</v>
      </c>
      <c r="U142" s="438">
        <v>355</v>
      </c>
      <c r="V142" s="438">
        <v>59.17</v>
      </c>
      <c r="W142" s="388"/>
      <c r="X142" s="388"/>
    </row>
    <row r="143" spans="1:24" ht="12.75" x14ac:dyDescent="0.2">
      <c r="A143" s="462">
        <v>141</v>
      </c>
      <c r="B143" s="434" t="s">
        <v>191</v>
      </c>
      <c r="C143" s="430" t="s">
        <v>3361</v>
      </c>
      <c r="D143" s="435" t="s">
        <v>1031</v>
      </c>
      <c r="E143" s="435" t="s">
        <v>1033</v>
      </c>
      <c r="F143" s="434" t="s">
        <v>1231</v>
      </c>
      <c r="G143" s="434" t="s">
        <v>1227</v>
      </c>
      <c r="H143" s="434" t="s">
        <v>1178</v>
      </c>
      <c r="I143" s="292" t="s">
        <v>1389</v>
      </c>
      <c r="J143" s="436">
        <v>0.125</v>
      </c>
      <c r="K143" s="434" t="s">
        <v>3181</v>
      </c>
      <c r="L143" s="434" t="s">
        <v>3270</v>
      </c>
      <c r="M143" s="437">
        <v>31</v>
      </c>
      <c r="N143" s="438">
        <v>7905</v>
      </c>
      <c r="O143" s="438">
        <v>60</v>
      </c>
      <c r="P143" s="438">
        <v>115</v>
      </c>
      <c r="Q143" s="438">
        <v>105</v>
      </c>
      <c r="R143" s="438">
        <v>65</v>
      </c>
      <c r="S143" s="438">
        <v>70</v>
      </c>
      <c r="T143" s="438">
        <v>80</v>
      </c>
      <c r="U143" s="438">
        <v>495</v>
      </c>
      <c r="V143" s="438">
        <v>82.5</v>
      </c>
      <c r="W143" s="388"/>
      <c r="X143" s="388"/>
    </row>
    <row r="144" spans="1:24" ht="12.75" x14ac:dyDescent="0.2">
      <c r="A144" s="462">
        <v>142</v>
      </c>
      <c r="B144" s="434" t="s">
        <v>192</v>
      </c>
      <c r="C144" s="430" t="s">
        <v>3362</v>
      </c>
      <c r="D144" s="435" t="s">
        <v>1031</v>
      </c>
      <c r="E144" s="435" t="s">
        <v>1024</v>
      </c>
      <c r="F144" s="434" t="s">
        <v>28</v>
      </c>
      <c r="G144" s="434" t="s">
        <v>926</v>
      </c>
      <c r="H144" s="434" t="s">
        <v>1168</v>
      </c>
      <c r="I144" s="292" t="s">
        <v>1389</v>
      </c>
      <c r="J144" s="436">
        <v>0.125</v>
      </c>
      <c r="K144" s="434" t="s">
        <v>1024</v>
      </c>
      <c r="L144" s="434" t="s">
        <v>1389</v>
      </c>
      <c r="M144" s="437">
        <v>31</v>
      </c>
      <c r="N144" s="438">
        <v>7905</v>
      </c>
      <c r="O144" s="438">
        <v>80</v>
      </c>
      <c r="P144" s="438">
        <v>105</v>
      </c>
      <c r="Q144" s="438">
        <v>65</v>
      </c>
      <c r="R144" s="438">
        <v>60</v>
      </c>
      <c r="S144" s="438">
        <v>75</v>
      </c>
      <c r="T144" s="438">
        <v>130</v>
      </c>
      <c r="U144" s="438">
        <v>515</v>
      </c>
      <c r="V144" s="438">
        <v>85.83</v>
      </c>
      <c r="W144" s="388"/>
      <c r="X144" s="388"/>
    </row>
    <row r="145" spans="1:24" ht="12.75" x14ac:dyDescent="0.2">
      <c r="A145" s="462">
        <v>143</v>
      </c>
      <c r="B145" s="434" t="s">
        <v>193</v>
      </c>
      <c r="C145" s="430" t="s">
        <v>3363</v>
      </c>
      <c r="D145" s="435" t="s">
        <v>1029</v>
      </c>
      <c r="E145" s="292" t="s">
        <v>1389</v>
      </c>
      <c r="F145" s="434" t="s">
        <v>1262</v>
      </c>
      <c r="G145" s="434" t="s">
        <v>904</v>
      </c>
      <c r="H145" s="434" t="s">
        <v>1243</v>
      </c>
      <c r="I145" s="292" t="s">
        <v>1389</v>
      </c>
      <c r="J145" s="436">
        <v>0.125</v>
      </c>
      <c r="K145" s="434" t="s">
        <v>3174</v>
      </c>
      <c r="L145" s="434" t="s">
        <v>1389</v>
      </c>
      <c r="M145" s="437">
        <v>41</v>
      </c>
      <c r="N145" s="438">
        <v>10455</v>
      </c>
      <c r="O145" s="438">
        <v>160</v>
      </c>
      <c r="P145" s="438">
        <v>110</v>
      </c>
      <c r="Q145" s="438">
        <v>65</v>
      </c>
      <c r="R145" s="438">
        <v>65</v>
      </c>
      <c r="S145" s="438">
        <v>110</v>
      </c>
      <c r="T145" s="438">
        <v>30</v>
      </c>
      <c r="U145" s="438">
        <v>540</v>
      </c>
      <c r="V145" s="438">
        <v>90</v>
      </c>
      <c r="W145" s="388"/>
      <c r="X145" s="388"/>
    </row>
    <row r="146" spans="1:24" ht="12.75" x14ac:dyDescent="0.2">
      <c r="A146" s="462">
        <v>144</v>
      </c>
      <c r="B146" s="434" t="s">
        <v>194</v>
      </c>
      <c r="C146" s="430" t="s">
        <v>3364</v>
      </c>
      <c r="D146" s="435" t="s">
        <v>1028</v>
      </c>
      <c r="E146" s="435" t="s">
        <v>1024</v>
      </c>
      <c r="F146" s="434" t="s">
        <v>926</v>
      </c>
      <c r="G146" s="292" t="s">
        <v>1389</v>
      </c>
      <c r="H146" s="434" t="s">
        <v>1551</v>
      </c>
      <c r="I146" s="292" t="s">
        <v>1389</v>
      </c>
      <c r="J146" s="292" t="s">
        <v>1389</v>
      </c>
      <c r="K146" s="434" t="s">
        <v>3213</v>
      </c>
      <c r="L146" s="434" t="s">
        <v>1389</v>
      </c>
      <c r="M146" s="437">
        <v>81</v>
      </c>
      <c r="N146" s="438">
        <v>20655</v>
      </c>
      <c r="O146" s="438">
        <v>90</v>
      </c>
      <c r="P146" s="438">
        <v>85</v>
      </c>
      <c r="Q146" s="438">
        <v>100</v>
      </c>
      <c r="R146" s="438">
        <v>95</v>
      </c>
      <c r="S146" s="438">
        <v>125</v>
      </c>
      <c r="T146" s="438">
        <v>85</v>
      </c>
      <c r="U146" s="438">
        <v>580</v>
      </c>
      <c r="V146" s="438">
        <v>96.67</v>
      </c>
      <c r="W146" s="452"/>
      <c r="X146" s="452"/>
    </row>
    <row r="147" spans="1:24" ht="12.75" x14ac:dyDescent="0.2">
      <c r="A147" s="462">
        <v>145</v>
      </c>
      <c r="B147" s="434" t="s">
        <v>195</v>
      </c>
      <c r="C147" s="430" t="s">
        <v>3365</v>
      </c>
      <c r="D147" s="435" t="s">
        <v>1020</v>
      </c>
      <c r="E147" s="435" t="s">
        <v>1024</v>
      </c>
      <c r="F147" s="434" t="s">
        <v>926</v>
      </c>
      <c r="G147" s="292" t="s">
        <v>1389</v>
      </c>
      <c r="H147" s="434" t="s">
        <v>1562</v>
      </c>
      <c r="I147" s="292" t="s">
        <v>1389</v>
      </c>
      <c r="J147" s="292" t="s">
        <v>1389</v>
      </c>
      <c r="K147" s="434" t="s">
        <v>3213</v>
      </c>
      <c r="L147" s="434" t="s">
        <v>1389</v>
      </c>
      <c r="M147" s="437">
        <v>81</v>
      </c>
      <c r="N147" s="438">
        <v>20655</v>
      </c>
      <c r="O147" s="438">
        <v>90</v>
      </c>
      <c r="P147" s="438">
        <v>90</v>
      </c>
      <c r="Q147" s="438">
        <v>85</v>
      </c>
      <c r="R147" s="438">
        <v>125</v>
      </c>
      <c r="S147" s="438">
        <v>90</v>
      </c>
      <c r="T147" s="438">
        <v>100</v>
      </c>
      <c r="U147" s="438">
        <v>580</v>
      </c>
      <c r="V147" s="438">
        <v>96.67</v>
      </c>
      <c r="W147" s="452"/>
      <c r="X147" s="452"/>
    </row>
    <row r="148" spans="1:24" ht="12.75" x14ac:dyDescent="0.2">
      <c r="A148" s="462">
        <v>146</v>
      </c>
      <c r="B148" s="434" t="s">
        <v>196</v>
      </c>
      <c r="C148" s="430" t="s">
        <v>3366</v>
      </c>
      <c r="D148" s="435" t="s">
        <v>1023</v>
      </c>
      <c r="E148" s="435" t="s">
        <v>1024</v>
      </c>
      <c r="F148" s="434" t="s">
        <v>926</v>
      </c>
      <c r="G148" s="292" t="s">
        <v>1389</v>
      </c>
      <c r="H148" s="434" t="s">
        <v>979</v>
      </c>
      <c r="I148" s="292" t="s">
        <v>1389</v>
      </c>
      <c r="J148" s="292" t="s">
        <v>1389</v>
      </c>
      <c r="K148" s="434" t="s">
        <v>3213</v>
      </c>
      <c r="L148" s="434" t="s">
        <v>1389</v>
      </c>
      <c r="M148" s="437">
        <v>81</v>
      </c>
      <c r="N148" s="438">
        <v>20655</v>
      </c>
      <c r="O148" s="438">
        <v>90</v>
      </c>
      <c r="P148" s="438">
        <v>100</v>
      </c>
      <c r="Q148" s="438">
        <v>90</v>
      </c>
      <c r="R148" s="438">
        <v>125</v>
      </c>
      <c r="S148" s="438">
        <v>85</v>
      </c>
      <c r="T148" s="438">
        <v>90</v>
      </c>
      <c r="U148" s="438">
        <v>580</v>
      </c>
      <c r="V148" s="438">
        <v>96.67</v>
      </c>
      <c r="W148" s="452"/>
      <c r="X148" s="452"/>
    </row>
    <row r="149" spans="1:24" ht="12.75" x14ac:dyDescent="0.2">
      <c r="A149" s="462">
        <v>147</v>
      </c>
      <c r="B149" s="434" t="s">
        <v>197</v>
      </c>
      <c r="C149" s="430" t="s">
        <v>3367</v>
      </c>
      <c r="D149" s="435" t="s">
        <v>1019</v>
      </c>
      <c r="E149" s="292" t="s">
        <v>1389</v>
      </c>
      <c r="F149" s="434" t="s">
        <v>1077</v>
      </c>
      <c r="G149" s="292" t="s">
        <v>1389</v>
      </c>
      <c r="H149" s="434" t="s">
        <v>1182</v>
      </c>
      <c r="I149" s="436">
        <v>0.5</v>
      </c>
      <c r="J149" s="292" t="s">
        <v>1389</v>
      </c>
      <c r="K149" s="434" t="s">
        <v>3181</v>
      </c>
      <c r="L149" s="434" t="s">
        <v>1019</v>
      </c>
      <c r="M149" s="437">
        <v>41</v>
      </c>
      <c r="N149" s="438">
        <v>10455</v>
      </c>
      <c r="O149" s="438">
        <v>41</v>
      </c>
      <c r="P149" s="438">
        <v>64</v>
      </c>
      <c r="Q149" s="438">
        <v>45</v>
      </c>
      <c r="R149" s="438">
        <v>50</v>
      </c>
      <c r="S149" s="438">
        <v>50</v>
      </c>
      <c r="T149" s="438">
        <v>50</v>
      </c>
      <c r="U149" s="438">
        <v>300</v>
      </c>
      <c r="V149" s="438">
        <v>50</v>
      </c>
      <c r="W149" s="388"/>
      <c r="X149" s="388"/>
    </row>
    <row r="150" spans="1:24" ht="12.75" x14ac:dyDescent="0.2">
      <c r="A150" s="462">
        <v>148</v>
      </c>
      <c r="B150" s="434" t="s">
        <v>198</v>
      </c>
      <c r="C150" s="430" t="s">
        <v>3368</v>
      </c>
      <c r="D150" s="435" t="s">
        <v>1019</v>
      </c>
      <c r="E150" s="292" t="s">
        <v>1389</v>
      </c>
      <c r="F150" s="434" t="s">
        <v>1077</v>
      </c>
      <c r="G150" s="292" t="s">
        <v>1389</v>
      </c>
      <c r="H150" s="434" t="s">
        <v>1182</v>
      </c>
      <c r="I150" s="436">
        <v>0.5</v>
      </c>
      <c r="J150" s="292" t="s">
        <v>1389</v>
      </c>
      <c r="K150" s="434" t="s">
        <v>3181</v>
      </c>
      <c r="L150" s="434" t="s">
        <v>1019</v>
      </c>
      <c r="M150" s="437">
        <v>41</v>
      </c>
      <c r="N150" s="438">
        <v>10455</v>
      </c>
      <c r="O150" s="438">
        <v>61</v>
      </c>
      <c r="P150" s="438">
        <v>84</v>
      </c>
      <c r="Q150" s="438">
        <v>65</v>
      </c>
      <c r="R150" s="438">
        <v>70</v>
      </c>
      <c r="S150" s="438">
        <v>70</v>
      </c>
      <c r="T150" s="438">
        <v>70</v>
      </c>
      <c r="U150" s="438">
        <v>420</v>
      </c>
      <c r="V150" s="438">
        <v>70</v>
      </c>
      <c r="W150" s="388"/>
      <c r="X150" s="388"/>
    </row>
    <row r="151" spans="1:24" ht="12.75" x14ac:dyDescent="0.2">
      <c r="A151" s="462">
        <v>149</v>
      </c>
      <c r="B151" s="434" t="s">
        <v>199</v>
      </c>
      <c r="C151" s="430" t="s">
        <v>3369</v>
      </c>
      <c r="D151" s="435" t="s">
        <v>1019</v>
      </c>
      <c r="E151" s="435" t="s">
        <v>1024</v>
      </c>
      <c r="F151" s="434" t="s">
        <v>1246</v>
      </c>
      <c r="G151" s="292" t="s">
        <v>1389</v>
      </c>
      <c r="H151" s="434" t="s">
        <v>1259</v>
      </c>
      <c r="I151" s="436">
        <v>0.5</v>
      </c>
      <c r="J151" s="292" t="s">
        <v>1389</v>
      </c>
      <c r="K151" s="434" t="s">
        <v>3181</v>
      </c>
      <c r="L151" s="434" t="s">
        <v>1019</v>
      </c>
      <c r="M151" s="437">
        <v>41</v>
      </c>
      <c r="N151" s="438">
        <v>10455</v>
      </c>
      <c r="O151" s="438">
        <v>91</v>
      </c>
      <c r="P151" s="438">
        <v>134</v>
      </c>
      <c r="Q151" s="438">
        <v>95</v>
      </c>
      <c r="R151" s="438">
        <v>100</v>
      </c>
      <c r="S151" s="438">
        <v>100</v>
      </c>
      <c r="T151" s="438">
        <v>80</v>
      </c>
      <c r="U151" s="438">
        <v>600</v>
      </c>
      <c r="V151" s="438">
        <v>100</v>
      </c>
      <c r="W151" s="388"/>
      <c r="X151" s="388"/>
    </row>
    <row r="152" spans="1:24" ht="12.75" x14ac:dyDescent="0.2">
      <c r="A152" s="462">
        <v>150</v>
      </c>
      <c r="B152" s="434" t="s">
        <v>200</v>
      </c>
      <c r="C152" s="430" t="s">
        <v>3370</v>
      </c>
      <c r="D152" s="435" t="s">
        <v>933</v>
      </c>
      <c r="E152" s="292" t="s">
        <v>1389</v>
      </c>
      <c r="F152" s="434" t="s">
        <v>926</v>
      </c>
      <c r="G152" s="292" t="s">
        <v>1389</v>
      </c>
      <c r="H152" s="434" t="s">
        <v>1168</v>
      </c>
      <c r="I152" s="292" t="s">
        <v>1389</v>
      </c>
      <c r="J152" s="292" t="s">
        <v>1389</v>
      </c>
      <c r="K152" s="434" t="s">
        <v>3213</v>
      </c>
      <c r="L152" s="434" t="s">
        <v>1389</v>
      </c>
      <c r="M152" s="437">
        <v>121</v>
      </c>
      <c r="N152" s="438">
        <v>30855</v>
      </c>
      <c r="O152" s="438">
        <v>106</v>
      </c>
      <c r="P152" s="438">
        <v>110</v>
      </c>
      <c r="Q152" s="438">
        <v>90</v>
      </c>
      <c r="R152" s="438">
        <v>154</v>
      </c>
      <c r="S152" s="438">
        <v>90</v>
      </c>
      <c r="T152" s="438">
        <v>130</v>
      </c>
      <c r="U152" s="438">
        <v>680</v>
      </c>
      <c r="V152" s="438">
        <v>113.33</v>
      </c>
      <c r="W152" s="452"/>
      <c r="X152" s="452"/>
    </row>
    <row r="153" spans="1:24" ht="12.75" x14ac:dyDescent="0.2">
      <c r="A153" s="462">
        <v>151</v>
      </c>
      <c r="B153" s="434" t="s">
        <v>201</v>
      </c>
      <c r="C153" s="430" t="s">
        <v>3371</v>
      </c>
      <c r="D153" s="435" t="s">
        <v>933</v>
      </c>
      <c r="E153" s="292" t="s">
        <v>1389</v>
      </c>
      <c r="F153" s="434" t="s">
        <v>945</v>
      </c>
      <c r="G153" s="292" t="s">
        <v>1389</v>
      </c>
      <c r="H153" s="292" t="s">
        <v>1389</v>
      </c>
      <c r="I153" s="292" t="s">
        <v>1389</v>
      </c>
      <c r="J153" s="292" t="s">
        <v>1389</v>
      </c>
      <c r="K153" s="434" t="s">
        <v>3213</v>
      </c>
      <c r="L153" s="434" t="s">
        <v>1389</v>
      </c>
      <c r="M153" s="437">
        <v>121</v>
      </c>
      <c r="N153" s="438">
        <v>30855</v>
      </c>
      <c r="O153" s="438">
        <v>100</v>
      </c>
      <c r="P153" s="438">
        <v>100</v>
      </c>
      <c r="Q153" s="438">
        <v>100</v>
      </c>
      <c r="R153" s="438">
        <v>100</v>
      </c>
      <c r="S153" s="438">
        <v>100</v>
      </c>
      <c r="T153" s="438">
        <v>100</v>
      </c>
      <c r="U153" s="438">
        <v>600</v>
      </c>
      <c r="V153" s="438">
        <v>100</v>
      </c>
      <c r="W153" s="452"/>
      <c r="X153" s="452"/>
    </row>
    <row r="154" spans="1:24" ht="12.75" x14ac:dyDescent="0.2">
      <c r="A154" s="462">
        <v>152</v>
      </c>
      <c r="B154" s="434" t="s">
        <v>202</v>
      </c>
      <c r="C154" s="430" t="s">
        <v>3372</v>
      </c>
      <c r="D154" s="435" t="s">
        <v>1026</v>
      </c>
      <c r="E154" s="292" t="s">
        <v>1389</v>
      </c>
      <c r="F154" s="434" t="s">
        <v>1224</v>
      </c>
      <c r="G154" s="292" t="s">
        <v>1389</v>
      </c>
      <c r="H154" s="434" t="s">
        <v>1223</v>
      </c>
      <c r="I154" s="292" t="s">
        <v>1389</v>
      </c>
      <c r="J154" s="436">
        <v>0.125</v>
      </c>
      <c r="K154" s="434" t="s">
        <v>3174</v>
      </c>
      <c r="L154" s="434" t="s">
        <v>1026</v>
      </c>
      <c r="M154" s="437">
        <v>21</v>
      </c>
      <c r="N154" s="438">
        <v>5355</v>
      </c>
      <c r="O154" s="438">
        <v>45</v>
      </c>
      <c r="P154" s="438">
        <v>49</v>
      </c>
      <c r="Q154" s="438">
        <v>65</v>
      </c>
      <c r="R154" s="438">
        <v>49</v>
      </c>
      <c r="S154" s="438">
        <v>65</v>
      </c>
      <c r="T154" s="438">
        <v>45</v>
      </c>
      <c r="U154" s="438">
        <v>318</v>
      </c>
      <c r="V154" s="438">
        <v>53</v>
      </c>
      <c r="W154" s="388"/>
      <c r="X154" s="388"/>
    </row>
    <row r="155" spans="1:24" ht="12.75" x14ac:dyDescent="0.2">
      <c r="A155" s="462">
        <v>153</v>
      </c>
      <c r="B155" s="434" t="s">
        <v>203</v>
      </c>
      <c r="C155" s="430" t="s">
        <v>3373</v>
      </c>
      <c r="D155" s="435" t="s">
        <v>1026</v>
      </c>
      <c r="E155" s="292" t="s">
        <v>1389</v>
      </c>
      <c r="F155" s="434" t="s">
        <v>1224</v>
      </c>
      <c r="G155" s="292" t="s">
        <v>1389</v>
      </c>
      <c r="H155" s="434" t="s">
        <v>1223</v>
      </c>
      <c r="I155" s="292" t="s">
        <v>1389</v>
      </c>
      <c r="J155" s="436">
        <v>0.125</v>
      </c>
      <c r="K155" s="434" t="s">
        <v>3174</v>
      </c>
      <c r="L155" s="434" t="s">
        <v>1026</v>
      </c>
      <c r="M155" s="437">
        <v>21</v>
      </c>
      <c r="N155" s="438">
        <v>5355</v>
      </c>
      <c r="O155" s="438">
        <v>60</v>
      </c>
      <c r="P155" s="438">
        <v>62</v>
      </c>
      <c r="Q155" s="438">
        <v>80</v>
      </c>
      <c r="R155" s="438">
        <v>63</v>
      </c>
      <c r="S155" s="438">
        <v>80</v>
      </c>
      <c r="T155" s="438">
        <v>60</v>
      </c>
      <c r="U155" s="438">
        <v>405</v>
      </c>
      <c r="V155" s="438">
        <v>67.5</v>
      </c>
      <c r="W155" s="388"/>
      <c r="X155" s="388"/>
    </row>
    <row r="156" spans="1:24" ht="12.75" x14ac:dyDescent="0.2">
      <c r="A156" s="462">
        <v>154</v>
      </c>
      <c r="B156" s="434" t="s">
        <v>204</v>
      </c>
      <c r="C156" s="430" t="s">
        <v>3374</v>
      </c>
      <c r="D156" s="435" t="s">
        <v>1026</v>
      </c>
      <c r="E156" s="292" t="s">
        <v>1389</v>
      </c>
      <c r="F156" s="434" t="s">
        <v>1224</v>
      </c>
      <c r="G156" s="292" t="s">
        <v>1389</v>
      </c>
      <c r="H156" s="434" t="s">
        <v>1223</v>
      </c>
      <c r="I156" s="292" t="s">
        <v>1389</v>
      </c>
      <c r="J156" s="436">
        <v>0.125</v>
      </c>
      <c r="K156" s="434" t="s">
        <v>3174</v>
      </c>
      <c r="L156" s="434" t="s">
        <v>1026</v>
      </c>
      <c r="M156" s="437">
        <v>21</v>
      </c>
      <c r="N156" s="438">
        <v>5355</v>
      </c>
      <c r="O156" s="438">
        <v>80</v>
      </c>
      <c r="P156" s="438">
        <v>82</v>
      </c>
      <c r="Q156" s="438">
        <v>100</v>
      </c>
      <c r="R156" s="438">
        <v>83</v>
      </c>
      <c r="S156" s="438">
        <v>100</v>
      </c>
      <c r="T156" s="438">
        <v>80</v>
      </c>
      <c r="U156" s="438">
        <v>525</v>
      </c>
      <c r="V156" s="438">
        <v>87.5</v>
      </c>
      <c r="W156" s="388"/>
      <c r="X156" s="388"/>
    </row>
    <row r="157" spans="1:24" ht="12.75" x14ac:dyDescent="0.2">
      <c r="A157" s="462">
        <v>155</v>
      </c>
      <c r="B157" s="434" t="s">
        <v>205</v>
      </c>
      <c r="C157" s="430" t="s">
        <v>3375</v>
      </c>
      <c r="D157" s="435" t="s">
        <v>1023</v>
      </c>
      <c r="E157" s="292" t="s">
        <v>1389</v>
      </c>
      <c r="F157" s="434" t="s">
        <v>867</v>
      </c>
      <c r="G157" s="292" t="s">
        <v>1389</v>
      </c>
      <c r="H157" s="434" t="s">
        <v>949</v>
      </c>
      <c r="I157" s="292" t="s">
        <v>1389</v>
      </c>
      <c r="J157" s="436">
        <v>0.125</v>
      </c>
      <c r="K157" s="434" t="s">
        <v>3195</v>
      </c>
      <c r="L157" s="434" t="s">
        <v>1389</v>
      </c>
      <c r="M157" s="437">
        <v>21</v>
      </c>
      <c r="N157" s="438">
        <v>5355</v>
      </c>
      <c r="O157" s="438">
        <v>39</v>
      </c>
      <c r="P157" s="438">
        <v>52</v>
      </c>
      <c r="Q157" s="438">
        <v>43</v>
      </c>
      <c r="R157" s="438">
        <v>60</v>
      </c>
      <c r="S157" s="438">
        <v>50</v>
      </c>
      <c r="T157" s="438">
        <v>65</v>
      </c>
      <c r="U157" s="438">
        <v>309</v>
      </c>
      <c r="V157" s="438">
        <v>51.5</v>
      </c>
      <c r="W157" s="388"/>
      <c r="X157" s="388"/>
    </row>
    <row r="158" spans="1:24" ht="12.75" x14ac:dyDescent="0.2">
      <c r="A158" s="462">
        <v>156</v>
      </c>
      <c r="B158" s="434" t="s">
        <v>206</v>
      </c>
      <c r="C158" s="430" t="s">
        <v>3376</v>
      </c>
      <c r="D158" s="435" t="s">
        <v>1023</v>
      </c>
      <c r="E158" s="292" t="s">
        <v>1389</v>
      </c>
      <c r="F158" s="434" t="s">
        <v>867</v>
      </c>
      <c r="G158" s="292" t="s">
        <v>1389</v>
      </c>
      <c r="H158" s="434" t="s">
        <v>949</v>
      </c>
      <c r="I158" s="292" t="s">
        <v>1389</v>
      </c>
      <c r="J158" s="436">
        <v>0.125</v>
      </c>
      <c r="K158" s="434" t="s">
        <v>3195</v>
      </c>
      <c r="L158" s="434" t="s">
        <v>1389</v>
      </c>
      <c r="M158" s="437">
        <v>21</v>
      </c>
      <c r="N158" s="438">
        <v>5355</v>
      </c>
      <c r="O158" s="438">
        <v>58</v>
      </c>
      <c r="P158" s="438">
        <v>64</v>
      </c>
      <c r="Q158" s="438">
        <v>58</v>
      </c>
      <c r="R158" s="438">
        <v>80</v>
      </c>
      <c r="S158" s="438">
        <v>65</v>
      </c>
      <c r="T158" s="438">
        <v>80</v>
      </c>
      <c r="U158" s="438">
        <v>405</v>
      </c>
      <c r="V158" s="438">
        <v>67.5</v>
      </c>
      <c r="W158" s="388"/>
      <c r="X158" s="388"/>
    </row>
    <row r="159" spans="1:24" ht="12.75" x14ac:dyDescent="0.2">
      <c r="A159" s="462">
        <v>157</v>
      </c>
      <c r="B159" s="434" t="s">
        <v>207</v>
      </c>
      <c r="C159" s="430" t="s">
        <v>3377</v>
      </c>
      <c r="D159" s="435" t="s">
        <v>1023</v>
      </c>
      <c r="E159" s="292" t="s">
        <v>1389</v>
      </c>
      <c r="F159" s="434" t="s">
        <v>867</v>
      </c>
      <c r="G159" s="292" t="s">
        <v>1389</v>
      </c>
      <c r="H159" s="434" t="s">
        <v>949</v>
      </c>
      <c r="I159" s="292" t="s">
        <v>1389</v>
      </c>
      <c r="J159" s="436">
        <v>0.125</v>
      </c>
      <c r="K159" s="434" t="s">
        <v>3195</v>
      </c>
      <c r="L159" s="434" t="s">
        <v>1389</v>
      </c>
      <c r="M159" s="437">
        <v>21</v>
      </c>
      <c r="N159" s="438">
        <v>5355</v>
      </c>
      <c r="O159" s="438">
        <v>78</v>
      </c>
      <c r="P159" s="438">
        <v>84</v>
      </c>
      <c r="Q159" s="438">
        <v>78</v>
      </c>
      <c r="R159" s="438">
        <v>109</v>
      </c>
      <c r="S159" s="438">
        <v>85</v>
      </c>
      <c r="T159" s="438">
        <v>100</v>
      </c>
      <c r="U159" s="438">
        <v>534</v>
      </c>
      <c r="V159" s="438">
        <v>89</v>
      </c>
      <c r="W159" s="388"/>
      <c r="X159" s="388"/>
    </row>
    <row r="160" spans="1:24" ht="12.75" x14ac:dyDescent="0.2">
      <c r="A160" s="462">
        <v>158</v>
      </c>
      <c r="B160" s="434" t="s">
        <v>208</v>
      </c>
      <c r="C160" s="430" t="s">
        <v>3378</v>
      </c>
      <c r="D160" s="435" t="s">
        <v>1033</v>
      </c>
      <c r="E160" s="292" t="s">
        <v>1389</v>
      </c>
      <c r="F160" s="434" t="s">
        <v>893</v>
      </c>
      <c r="G160" s="292" t="s">
        <v>1389</v>
      </c>
      <c r="H160" s="434" t="s">
        <v>1195</v>
      </c>
      <c r="I160" s="292" t="s">
        <v>1389</v>
      </c>
      <c r="J160" s="436">
        <v>0.125</v>
      </c>
      <c r="K160" s="434" t="s">
        <v>3174</v>
      </c>
      <c r="L160" s="434" t="s">
        <v>3181</v>
      </c>
      <c r="M160" s="437">
        <v>21</v>
      </c>
      <c r="N160" s="438">
        <v>5355</v>
      </c>
      <c r="O160" s="438">
        <v>50</v>
      </c>
      <c r="P160" s="438">
        <v>65</v>
      </c>
      <c r="Q160" s="438">
        <v>64</v>
      </c>
      <c r="R160" s="438">
        <v>44</v>
      </c>
      <c r="S160" s="438">
        <v>48</v>
      </c>
      <c r="T160" s="438">
        <v>43</v>
      </c>
      <c r="U160" s="438">
        <v>314</v>
      </c>
      <c r="V160" s="438">
        <v>52.33</v>
      </c>
      <c r="W160" s="388"/>
      <c r="X160" s="388"/>
    </row>
    <row r="161" spans="1:24" ht="12.75" x14ac:dyDescent="0.2">
      <c r="A161" s="462">
        <v>159</v>
      </c>
      <c r="B161" s="434" t="s">
        <v>209</v>
      </c>
      <c r="C161" s="430" t="s">
        <v>3379</v>
      </c>
      <c r="D161" s="435" t="s">
        <v>1033</v>
      </c>
      <c r="E161" s="292" t="s">
        <v>1389</v>
      </c>
      <c r="F161" s="434" t="s">
        <v>893</v>
      </c>
      <c r="G161" s="292" t="s">
        <v>1389</v>
      </c>
      <c r="H161" s="434" t="s">
        <v>1195</v>
      </c>
      <c r="I161" s="292" t="s">
        <v>1389</v>
      </c>
      <c r="J161" s="436">
        <v>0.125</v>
      </c>
      <c r="K161" s="434" t="s">
        <v>3174</v>
      </c>
      <c r="L161" s="434" t="s">
        <v>3181</v>
      </c>
      <c r="M161" s="437">
        <v>21</v>
      </c>
      <c r="N161" s="438">
        <v>5355</v>
      </c>
      <c r="O161" s="438">
        <v>65</v>
      </c>
      <c r="P161" s="438">
        <v>80</v>
      </c>
      <c r="Q161" s="438">
        <v>80</v>
      </c>
      <c r="R161" s="438">
        <v>59</v>
      </c>
      <c r="S161" s="438">
        <v>63</v>
      </c>
      <c r="T161" s="438">
        <v>58</v>
      </c>
      <c r="U161" s="438">
        <v>405</v>
      </c>
      <c r="V161" s="438">
        <v>67.5</v>
      </c>
      <c r="W161" s="388"/>
      <c r="X161" s="388"/>
    </row>
    <row r="162" spans="1:24" ht="12.75" x14ac:dyDescent="0.2">
      <c r="A162" s="462">
        <v>160</v>
      </c>
      <c r="B162" s="434" t="s">
        <v>210</v>
      </c>
      <c r="C162" s="430" t="s">
        <v>3380</v>
      </c>
      <c r="D162" s="435" t="s">
        <v>1033</v>
      </c>
      <c r="E162" s="292" t="s">
        <v>1389</v>
      </c>
      <c r="F162" s="434" t="s">
        <v>893</v>
      </c>
      <c r="G162" s="292" t="s">
        <v>1389</v>
      </c>
      <c r="H162" s="434" t="s">
        <v>1195</v>
      </c>
      <c r="I162" s="292" t="s">
        <v>1389</v>
      </c>
      <c r="J162" s="436">
        <v>0.125</v>
      </c>
      <c r="K162" s="434" t="s">
        <v>3174</v>
      </c>
      <c r="L162" s="434" t="s">
        <v>3181</v>
      </c>
      <c r="M162" s="437">
        <v>21</v>
      </c>
      <c r="N162" s="438">
        <v>5355</v>
      </c>
      <c r="O162" s="438">
        <v>85</v>
      </c>
      <c r="P162" s="438">
        <v>105</v>
      </c>
      <c r="Q162" s="438">
        <v>100</v>
      </c>
      <c r="R162" s="438">
        <v>79</v>
      </c>
      <c r="S162" s="438">
        <v>83</v>
      </c>
      <c r="T162" s="438">
        <v>78</v>
      </c>
      <c r="U162" s="438">
        <v>530</v>
      </c>
      <c r="V162" s="438">
        <v>88.33</v>
      </c>
      <c r="W162" s="388"/>
      <c r="X162" s="388"/>
    </row>
    <row r="163" spans="1:24" ht="12.75" x14ac:dyDescent="0.2">
      <c r="A163" s="462">
        <v>161</v>
      </c>
      <c r="B163" s="434" t="s">
        <v>211</v>
      </c>
      <c r="C163" s="430" t="s">
        <v>3381</v>
      </c>
      <c r="D163" s="435" t="s">
        <v>1029</v>
      </c>
      <c r="E163" s="292" t="s">
        <v>1389</v>
      </c>
      <c r="F163" s="434" t="s">
        <v>1217</v>
      </c>
      <c r="G163" s="434" t="s">
        <v>1242</v>
      </c>
      <c r="H163" s="434" t="s">
        <v>1213</v>
      </c>
      <c r="I163" s="436">
        <v>0.5</v>
      </c>
      <c r="J163" s="292" t="s">
        <v>1389</v>
      </c>
      <c r="K163" s="434" t="s">
        <v>3195</v>
      </c>
      <c r="L163" s="434" t="s">
        <v>1389</v>
      </c>
      <c r="M163" s="437">
        <v>16</v>
      </c>
      <c r="N163" s="438">
        <v>4080</v>
      </c>
      <c r="O163" s="438">
        <v>35</v>
      </c>
      <c r="P163" s="438">
        <v>46</v>
      </c>
      <c r="Q163" s="438">
        <v>34</v>
      </c>
      <c r="R163" s="438">
        <v>35</v>
      </c>
      <c r="S163" s="438">
        <v>45</v>
      </c>
      <c r="T163" s="438">
        <v>20</v>
      </c>
      <c r="U163" s="438">
        <v>215</v>
      </c>
      <c r="V163" s="438">
        <v>35.83</v>
      </c>
      <c r="W163" s="388"/>
      <c r="X163" s="388"/>
    </row>
    <row r="164" spans="1:24" ht="12.75" x14ac:dyDescent="0.2">
      <c r="A164" s="462">
        <v>162</v>
      </c>
      <c r="B164" s="434" t="s">
        <v>212</v>
      </c>
      <c r="C164" s="430" t="s">
        <v>3382</v>
      </c>
      <c r="D164" s="435" t="s">
        <v>1029</v>
      </c>
      <c r="E164" s="292" t="s">
        <v>1389</v>
      </c>
      <c r="F164" s="434" t="s">
        <v>1217</v>
      </c>
      <c r="G164" s="434" t="s">
        <v>1242</v>
      </c>
      <c r="H164" s="434" t="s">
        <v>1213</v>
      </c>
      <c r="I164" s="436">
        <v>0.5</v>
      </c>
      <c r="J164" s="292" t="s">
        <v>1389</v>
      </c>
      <c r="K164" s="434" t="s">
        <v>3195</v>
      </c>
      <c r="L164" s="434" t="s">
        <v>1389</v>
      </c>
      <c r="M164" s="437">
        <v>16</v>
      </c>
      <c r="N164" s="438">
        <v>4080</v>
      </c>
      <c r="O164" s="438">
        <v>85</v>
      </c>
      <c r="P164" s="438">
        <v>76</v>
      </c>
      <c r="Q164" s="438">
        <v>64</v>
      </c>
      <c r="R164" s="438">
        <v>45</v>
      </c>
      <c r="S164" s="438">
        <v>55</v>
      </c>
      <c r="T164" s="438">
        <v>90</v>
      </c>
      <c r="U164" s="438">
        <v>415</v>
      </c>
      <c r="V164" s="438">
        <v>69.17</v>
      </c>
      <c r="W164" s="388"/>
      <c r="X164" s="388"/>
    </row>
    <row r="165" spans="1:24" ht="12.75" x14ac:dyDescent="0.2">
      <c r="A165" s="462">
        <v>163</v>
      </c>
      <c r="B165" s="434" t="s">
        <v>213</v>
      </c>
      <c r="C165" s="430" t="s">
        <v>3383</v>
      </c>
      <c r="D165" s="435" t="s">
        <v>1029</v>
      </c>
      <c r="E165" s="435" t="s">
        <v>1024</v>
      </c>
      <c r="F165" s="434" t="s">
        <v>1214</v>
      </c>
      <c r="G165" s="434" t="s">
        <v>1242</v>
      </c>
      <c r="H165" s="434" t="s">
        <v>1163</v>
      </c>
      <c r="I165" s="436">
        <v>0.5</v>
      </c>
      <c r="J165" s="292" t="s">
        <v>1389</v>
      </c>
      <c r="K165" s="434" t="s">
        <v>1024</v>
      </c>
      <c r="L165" s="434" t="s">
        <v>1389</v>
      </c>
      <c r="M165" s="437">
        <v>16</v>
      </c>
      <c r="N165" s="438">
        <v>4080</v>
      </c>
      <c r="O165" s="438">
        <v>60</v>
      </c>
      <c r="P165" s="438">
        <v>30</v>
      </c>
      <c r="Q165" s="438">
        <v>30</v>
      </c>
      <c r="R165" s="438">
        <v>36</v>
      </c>
      <c r="S165" s="438">
        <v>56</v>
      </c>
      <c r="T165" s="438">
        <v>50</v>
      </c>
      <c r="U165" s="438">
        <v>262</v>
      </c>
      <c r="V165" s="438">
        <v>43.67</v>
      </c>
      <c r="W165" s="388"/>
      <c r="X165" s="388"/>
    </row>
    <row r="166" spans="1:24" ht="12.75" x14ac:dyDescent="0.2">
      <c r="A166" s="462">
        <v>164</v>
      </c>
      <c r="B166" s="434" t="s">
        <v>214</v>
      </c>
      <c r="C166" s="430" t="s">
        <v>3384</v>
      </c>
      <c r="D166" s="435" t="s">
        <v>1029</v>
      </c>
      <c r="E166" s="435" t="s">
        <v>1024</v>
      </c>
      <c r="F166" s="434" t="s">
        <v>1214</v>
      </c>
      <c r="G166" s="434" t="s">
        <v>1242</v>
      </c>
      <c r="H166" s="434" t="s">
        <v>1163</v>
      </c>
      <c r="I166" s="436">
        <v>0.5</v>
      </c>
      <c r="J166" s="292" t="s">
        <v>1389</v>
      </c>
      <c r="K166" s="434" t="s">
        <v>1024</v>
      </c>
      <c r="L166" s="434" t="s">
        <v>1389</v>
      </c>
      <c r="M166" s="437">
        <v>16</v>
      </c>
      <c r="N166" s="438">
        <v>4080</v>
      </c>
      <c r="O166" s="438">
        <v>100</v>
      </c>
      <c r="P166" s="438">
        <v>50</v>
      </c>
      <c r="Q166" s="438">
        <v>50</v>
      </c>
      <c r="R166" s="438">
        <v>76</v>
      </c>
      <c r="S166" s="438">
        <v>96</v>
      </c>
      <c r="T166" s="438">
        <v>70</v>
      </c>
      <c r="U166" s="438">
        <v>442</v>
      </c>
      <c r="V166" s="438">
        <v>73.67</v>
      </c>
      <c r="W166" s="388"/>
      <c r="X166" s="388"/>
    </row>
    <row r="167" spans="1:24" ht="12.75" x14ac:dyDescent="0.2">
      <c r="A167" s="462">
        <v>165</v>
      </c>
      <c r="B167" s="434" t="s">
        <v>215</v>
      </c>
      <c r="C167" s="430" t="s">
        <v>3385</v>
      </c>
      <c r="D167" s="435" t="s">
        <v>1017</v>
      </c>
      <c r="E167" s="435" t="s">
        <v>1024</v>
      </c>
      <c r="F167" s="434" t="s">
        <v>1193</v>
      </c>
      <c r="G167" s="434" t="s">
        <v>1222</v>
      </c>
      <c r="H167" s="434" t="s">
        <v>1169</v>
      </c>
      <c r="I167" s="436">
        <v>0.5</v>
      </c>
      <c r="J167" s="292" t="s">
        <v>1389</v>
      </c>
      <c r="K167" s="434" t="s">
        <v>1017</v>
      </c>
      <c r="L167" s="434" t="s">
        <v>1389</v>
      </c>
      <c r="M167" s="437">
        <v>16</v>
      </c>
      <c r="N167" s="438">
        <v>4080</v>
      </c>
      <c r="O167" s="438">
        <v>40</v>
      </c>
      <c r="P167" s="438">
        <v>20</v>
      </c>
      <c r="Q167" s="438">
        <v>30</v>
      </c>
      <c r="R167" s="438">
        <v>40</v>
      </c>
      <c r="S167" s="438">
        <v>80</v>
      </c>
      <c r="T167" s="438">
        <v>55</v>
      </c>
      <c r="U167" s="438">
        <v>265</v>
      </c>
      <c r="V167" s="438">
        <v>44.17</v>
      </c>
      <c r="W167" s="388"/>
      <c r="X167" s="388"/>
    </row>
    <row r="168" spans="1:24" ht="12.75" x14ac:dyDescent="0.2">
      <c r="A168" s="462">
        <v>166</v>
      </c>
      <c r="B168" s="434" t="s">
        <v>216</v>
      </c>
      <c r="C168" s="430" t="s">
        <v>3386</v>
      </c>
      <c r="D168" s="435" t="s">
        <v>1017</v>
      </c>
      <c r="E168" s="435" t="s">
        <v>1024</v>
      </c>
      <c r="F168" s="434" t="s">
        <v>1193</v>
      </c>
      <c r="G168" s="434" t="s">
        <v>1222</v>
      </c>
      <c r="H168" s="434" t="s">
        <v>1257</v>
      </c>
      <c r="I168" s="436">
        <v>0.5</v>
      </c>
      <c r="J168" s="292" t="s">
        <v>1389</v>
      </c>
      <c r="K168" s="434" t="s">
        <v>1017</v>
      </c>
      <c r="L168" s="434" t="s">
        <v>1389</v>
      </c>
      <c r="M168" s="437">
        <v>16</v>
      </c>
      <c r="N168" s="438">
        <v>4080</v>
      </c>
      <c r="O168" s="438">
        <v>55</v>
      </c>
      <c r="P168" s="438">
        <v>35</v>
      </c>
      <c r="Q168" s="438">
        <v>50</v>
      </c>
      <c r="R168" s="438">
        <v>55</v>
      </c>
      <c r="S168" s="438">
        <v>110</v>
      </c>
      <c r="T168" s="438">
        <v>85</v>
      </c>
      <c r="U168" s="438">
        <v>390</v>
      </c>
      <c r="V168" s="438">
        <v>65</v>
      </c>
      <c r="W168" s="388"/>
      <c r="X168" s="388"/>
    </row>
    <row r="169" spans="1:24" ht="12.75" x14ac:dyDescent="0.2">
      <c r="A169" s="462">
        <v>167</v>
      </c>
      <c r="B169" s="434" t="s">
        <v>217</v>
      </c>
      <c r="C169" s="430" t="s">
        <v>3387</v>
      </c>
      <c r="D169" s="435" t="s">
        <v>1017</v>
      </c>
      <c r="E169" s="435" t="s">
        <v>1030</v>
      </c>
      <c r="F169" s="434" t="s">
        <v>1193</v>
      </c>
      <c r="G169" s="434" t="s">
        <v>1214</v>
      </c>
      <c r="H169" s="434" t="s">
        <v>1208</v>
      </c>
      <c r="I169" s="436">
        <v>0.5</v>
      </c>
      <c r="J169" s="292" t="s">
        <v>1389</v>
      </c>
      <c r="K169" s="434" t="s">
        <v>1017</v>
      </c>
      <c r="L169" s="434" t="s">
        <v>1389</v>
      </c>
      <c r="M169" s="437">
        <v>16</v>
      </c>
      <c r="N169" s="438">
        <v>4080</v>
      </c>
      <c r="O169" s="438">
        <v>40</v>
      </c>
      <c r="P169" s="438">
        <v>60</v>
      </c>
      <c r="Q169" s="438">
        <v>40</v>
      </c>
      <c r="R169" s="438">
        <v>40</v>
      </c>
      <c r="S169" s="438">
        <v>40</v>
      </c>
      <c r="T169" s="438">
        <v>30</v>
      </c>
      <c r="U169" s="438">
        <v>250</v>
      </c>
      <c r="V169" s="438">
        <v>41.67</v>
      </c>
      <c r="W169" s="388"/>
      <c r="X169" s="388"/>
    </row>
    <row r="170" spans="1:24" ht="12.75" x14ac:dyDescent="0.2">
      <c r="A170" s="462">
        <v>168</v>
      </c>
      <c r="B170" s="434" t="s">
        <v>218</v>
      </c>
      <c r="C170" s="430" t="s">
        <v>3388</v>
      </c>
      <c r="D170" s="435" t="s">
        <v>1017</v>
      </c>
      <c r="E170" s="435" t="s">
        <v>1030</v>
      </c>
      <c r="F170" s="434" t="s">
        <v>1193</v>
      </c>
      <c r="G170" s="434" t="s">
        <v>1214</v>
      </c>
      <c r="H170" s="434" t="s">
        <v>1208</v>
      </c>
      <c r="I170" s="436">
        <v>0.5</v>
      </c>
      <c r="J170" s="292" t="s">
        <v>1389</v>
      </c>
      <c r="K170" s="434" t="s">
        <v>1017</v>
      </c>
      <c r="L170" s="434" t="s">
        <v>1389</v>
      </c>
      <c r="M170" s="437">
        <v>16</v>
      </c>
      <c r="N170" s="438">
        <v>4080</v>
      </c>
      <c r="O170" s="438">
        <v>70</v>
      </c>
      <c r="P170" s="438">
        <v>90</v>
      </c>
      <c r="Q170" s="438">
        <v>70</v>
      </c>
      <c r="R170" s="438">
        <v>60</v>
      </c>
      <c r="S170" s="438">
        <v>60</v>
      </c>
      <c r="T170" s="438">
        <v>40</v>
      </c>
      <c r="U170" s="438">
        <v>390</v>
      </c>
      <c r="V170" s="438">
        <v>65</v>
      </c>
      <c r="W170" s="388"/>
      <c r="X170" s="388"/>
    </row>
    <row r="171" spans="1:24" ht="12.75" x14ac:dyDescent="0.2">
      <c r="A171" s="462">
        <v>169</v>
      </c>
      <c r="B171" s="434" t="s">
        <v>219</v>
      </c>
      <c r="C171" s="430" t="s">
        <v>3389</v>
      </c>
      <c r="D171" s="435" t="s">
        <v>1030</v>
      </c>
      <c r="E171" s="435" t="s">
        <v>1024</v>
      </c>
      <c r="F171" s="434" t="s">
        <v>1246</v>
      </c>
      <c r="G171" s="292" t="s">
        <v>1389</v>
      </c>
      <c r="H171" s="434" t="s">
        <v>1180</v>
      </c>
      <c r="I171" s="436">
        <v>0.5</v>
      </c>
      <c r="J171" s="292" t="s">
        <v>1389</v>
      </c>
      <c r="K171" s="434" t="s">
        <v>1024</v>
      </c>
      <c r="L171" s="434" t="s">
        <v>1389</v>
      </c>
      <c r="M171" s="437">
        <v>16</v>
      </c>
      <c r="N171" s="438">
        <v>4080</v>
      </c>
      <c r="O171" s="438">
        <v>85</v>
      </c>
      <c r="P171" s="438">
        <v>90</v>
      </c>
      <c r="Q171" s="438">
        <v>80</v>
      </c>
      <c r="R171" s="438">
        <v>70</v>
      </c>
      <c r="S171" s="438">
        <v>80</v>
      </c>
      <c r="T171" s="438">
        <v>130</v>
      </c>
      <c r="U171" s="438">
        <v>535</v>
      </c>
      <c r="V171" s="438">
        <v>89.17</v>
      </c>
      <c r="W171" s="388"/>
      <c r="X171" s="388"/>
    </row>
    <row r="172" spans="1:24" ht="12.75" x14ac:dyDescent="0.2">
      <c r="A172" s="462">
        <v>170</v>
      </c>
      <c r="B172" s="434" t="s">
        <v>220</v>
      </c>
      <c r="C172" s="430" t="s">
        <v>3390</v>
      </c>
      <c r="D172" s="435" t="s">
        <v>1033</v>
      </c>
      <c r="E172" s="435" t="s">
        <v>1020</v>
      </c>
      <c r="F172" s="434" t="s">
        <v>1188</v>
      </c>
      <c r="G172" s="434" t="s">
        <v>1455</v>
      </c>
      <c r="H172" s="434" t="s">
        <v>1175</v>
      </c>
      <c r="I172" s="436">
        <v>0.5</v>
      </c>
      <c r="J172" s="292" t="s">
        <v>1389</v>
      </c>
      <c r="K172" s="434" t="s">
        <v>3333</v>
      </c>
      <c r="L172" s="434" t="s">
        <v>1389</v>
      </c>
      <c r="M172" s="437">
        <v>21</v>
      </c>
      <c r="N172" s="438">
        <v>5355</v>
      </c>
      <c r="O172" s="438">
        <v>75</v>
      </c>
      <c r="P172" s="438">
        <v>38</v>
      </c>
      <c r="Q172" s="438">
        <v>38</v>
      </c>
      <c r="R172" s="438">
        <v>56</v>
      </c>
      <c r="S172" s="438">
        <v>56</v>
      </c>
      <c r="T172" s="438">
        <v>67</v>
      </c>
      <c r="U172" s="438">
        <v>330</v>
      </c>
      <c r="V172" s="438">
        <v>55</v>
      </c>
      <c r="W172" s="388"/>
      <c r="X172" s="388"/>
    </row>
    <row r="173" spans="1:24" ht="12.75" x14ac:dyDescent="0.2">
      <c r="A173" s="462">
        <v>171</v>
      </c>
      <c r="B173" s="434" t="s">
        <v>221</v>
      </c>
      <c r="C173" s="430" t="s">
        <v>3391</v>
      </c>
      <c r="D173" s="435" t="s">
        <v>1033</v>
      </c>
      <c r="E173" s="435" t="s">
        <v>1020</v>
      </c>
      <c r="F173" s="434" t="s">
        <v>1188</v>
      </c>
      <c r="G173" s="434" t="s">
        <v>1455</v>
      </c>
      <c r="H173" s="434" t="s">
        <v>1175</v>
      </c>
      <c r="I173" s="436">
        <v>0.5</v>
      </c>
      <c r="J173" s="292" t="s">
        <v>1389</v>
      </c>
      <c r="K173" s="434" t="s">
        <v>3333</v>
      </c>
      <c r="L173" s="434" t="s">
        <v>1389</v>
      </c>
      <c r="M173" s="437">
        <v>21</v>
      </c>
      <c r="N173" s="438">
        <v>5355</v>
      </c>
      <c r="O173" s="438">
        <v>125</v>
      </c>
      <c r="P173" s="438">
        <v>58</v>
      </c>
      <c r="Q173" s="438">
        <v>58</v>
      </c>
      <c r="R173" s="438">
        <v>76</v>
      </c>
      <c r="S173" s="438">
        <v>76</v>
      </c>
      <c r="T173" s="438">
        <v>67</v>
      </c>
      <c r="U173" s="438">
        <v>460</v>
      </c>
      <c r="V173" s="438">
        <v>76.67</v>
      </c>
      <c r="W173" s="388"/>
      <c r="X173" s="388"/>
    </row>
    <row r="174" spans="1:24" ht="12.75" x14ac:dyDescent="0.2">
      <c r="A174" s="462">
        <v>172</v>
      </c>
      <c r="B174" s="434" t="s">
        <v>222</v>
      </c>
      <c r="C174" s="430" t="s">
        <v>3392</v>
      </c>
      <c r="D174" s="435" t="s">
        <v>1020</v>
      </c>
      <c r="E174" s="292" t="s">
        <v>1389</v>
      </c>
      <c r="F174" s="434" t="s">
        <v>1562</v>
      </c>
      <c r="G174" s="292" t="s">
        <v>1389</v>
      </c>
      <c r="H174" s="434" t="s">
        <v>958</v>
      </c>
      <c r="I174" s="436">
        <v>0.5</v>
      </c>
      <c r="J174" s="292" t="s">
        <v>1389</v>
      </c>
      <c r="K174" s="434" t="s">
        <v>3213</v>
      </c>
      <c r="L174" s="434" t="s">
        <v>1389</v>
      </c>
      <c r="M174" s="437">
        <v>21</v>
      </c>
      <c r="N174" s="438">
        <v>5355</v>
      </c>
      <c r="O174" s="438">
        <v>20</v>
      </c>
      <c r="P174" s="438">
        <v>40</v>
      </c>
      <c r="Q174" s="438">
        <v>15</v>
      </c>
      <c r="R174" s="438">
        <v>35</v>
      </c>
      <c r="S174" s="438">
        <v>35</v>
      </c>
      <c r="T174" s="438">
        <v>60</v>
      </c>
      <c r="U174" s="438">
        <v>205</v>
      </c>
      <c r="V174" s="438">
        <v>34.17</v>
      </c>
      <c r="W174" s="388"/>
      <c r="X174" s="388"/>
    </row>
    <row r="175" spans="1:24" ht="12.75" x14ac:dyDescent="0.2">
      <c r="A175" s="462">
        <v>173</v>
      </c>
      <c r="B175" s="434" t="s">
        <v>223</v>
      </c>
      <c r="C175" s="430" t="s">
        <v>3393</v>
      </c>
      <c r="D175" s="435" t="s">
        <v>1021</v>
      </c>
      <c r="E175" s="292" t="s">
        <v>1389</v>
      </c>
      <c r="F175" s="434" t="s">
        <v>975</v>
      </c>
      <c r="G175" s="434" t="s">
        <v>3219</v>
      </c>
      <c r="H175" s="434" t="s">
        <v>1172</v>
      </c>
      <c r="I175" s="292" t="s">
        <v>1389</v>
      </c>
      <c r="J175" s="436">
        <v>0.75</v>
      </c>
      <c r="K175" s="434" t="s">
        <v>3213</v>
      </c>
      <c r="L175" s="434" t="s">
        <v>1389</v>
      </c>
      <c r="M175" s="437">
        <v>21</v>
      </c>
      <c r="N175" s="438">
        <v>5355</v>
      </c>
      <c r="O175" s="438">
        <v>50</v>
      </c>
      <c r="P175" s="438">
        <v>25</v>
      </c>
      <c r="Q175" s="438">
        <v>28</v>
      </c>
      <c r="R175" s="438">
        <v>45</v>
      </c>
      <c r="S175" s="438">
        <v>55</v>
      </c>
      <c r="T175" s="438">
        <v>15</v>
      </c>
      <c r="U175" s="438">
        <v>218</v>
      </c>
      <c r="V175" s="438">
        <v>36.33</v>
      </c>
      <c r="W175" s="388"/>
      <c r="X175" s="388"/>
    </row>
    <row r="176" spans="1:24" ht="12.75" x14ac:dyDescent="0.2">
      <c r="A176" s="462">
        <v>174</v>
      </c>
      <c r="B176" s="434" t="s">
        <v>224</v>
      </c>
      <c r="C176" s="430" t="s">
        <v>3394</v>
      </c>
      <c r="D176" s="435" t="s">
        <v>1029</v>
      </c>
      <c r="E176" s="435" t="s">
        <v>1021</v>
      </c>
      <c r="F176" s="434" t="s">
        <v>975</v>
      </c>
      <c r="G176" s="434" t="s">
        <v>3226</v>
      </c>
      <c r="H176" s="434" t="s">
        <v>1172</v>
      </c>
      <c r="I176" s="292" t="s">
        <v>1389</v>
      </c>
      <c r="J176" s="436">
        <v>0.75</v>
      </c>
      <c r="K176" s="434" t="s">
        <v>3213</v>
      </c>
      <c r="L176" s="434" t="s">
        <v>1389</v>
      </c>
      <c r="M176" s="437">
        <v>21</v>
      </c>
      <c r="N176" s="438">
        <v>5355</v>
      </c>
      <c r="O176" s="438">
        <v>90</v>
      </c>
      <c r="P176" s="438">
        <v>30</v>
      </c>
      <c r="Q176" s="438">
        <v>15</v>
      </c>
      <c r="R176" s="438">
        <v>40</v>
      </c>
      <c r="S176" s="438">
        <v>20</v>
      </c>
      <c r="T176" s="438">
        <v>15</v>
      </c>
      <c r="U176" s="438">
        <v>210</v>
      </c>
      <c r="V176" s="438">
        <v>35</v>
      </c>
      <c r="W176" s="388"/>
      <c r="X176" s="388"/>
    </row>
    <row r="177" spans="1:24" ht="12.75" x14ac:dyDescent="0.2">
      <c r="A177" s="462">
        <v>175</v>
      </c>
      <c r="B177" s="434" t="s">
        <v>225</v>
      </c>
      <c r="C177" s="430" t="s">
        <v>3395</v>
      </c>
      <c r="D177" s="435" t="s">
        <v>1021</v>
      </c>
      <c r="E177" s="292" t="s">
        <v>1389</v>
      </c>
      <c r="F177" s="434" t="s">
        <v>1171</v>
      </c>
      <c r="G177" s="434" t="s">
        <v>915</v>
      </c>
      <c r="H177" s="434" t="s">
        <v>1194</v>
      </c>
      <c r="I177" s="292" t="s">
        <v>1389</v>
      </c>
      <c r="J177" s="436">
        <v>0.125</v>
      </c>
      <c r="K177" s="434" t="s">
        <v>3213</v>
      </c>
      <c r="L177" s="434" t="s">
        <v>1389</v>
      </c>
      <c r="M177" s="437">
        <v>11</v>
      </c>
      <c r="N177" s="438">
        <v>2805</v>
      </c>
      <c r="O177" s="438">
        <v>35</v>
      </c>
      <c r="P177" s="438">
        <v>20</v>
      </c>
      <c r="Q177" s="438">
        <v>65</v>
      </c>
      <c r="R177" s="438">
        <v>40</v>
      </c>
      <c r="S177" s="438">
        <v>65</v>
      </c>
      <c r="T177" s="438">
        <v>20</v>
      </c>
      <c r="U177" s="438">
        <v>245</v>
      </c>
      <c r="V177" s="438">
        <v>40.83</v>
      </c>
      <c r="W177" s="388"/>
      <c r="X177" s="388"/>
    </row>
    <row r="178" spans="1:24" ht="12.75" x14ac:dyDescent="0.2">
      <c r="A178" s="462">
        <v>176</v>
      </c>
      <c r="B178" s="434" t="s">
        <v>226</v>
      </c>
      <c r="C178" s="430" t="s">
        <v>3396</v>
      </c>
      <c r="D178" s="435" t="s">
        <v>1021</v>
      </c>
      <c r="E178" s="435" t="s">
        <v>1024</v>
      </c>
      <c r="F178" s="434" t="s">
        <v>1171</v>
      </c>
      <c r="G178" s="434" t="s">
        <v>915</v>
      </c>
      <c r="H178" s="434" t="s">
        <v>1194</v>
      </c>
      <c r="I178" s="292" t="s">
        <v>1389</v>
      </c>
      <c r="J178" s="436">
        <v>0.125</v>
      </c>
      <c r="K178" s="434" t="s">
        <v>1024</v>
      </c>
      <c r="L178" s="434" t="s">
        <v>1021</v>
      </c>
      <c r="M178" s="437">
        <v>11</v>
      </c>
      <c r="N178" s="438">
        <v>2805</v>
      </c>
      <c r="O178" s="438">
        <v>55</v>
      </c>
      <c r="P178" s="438">
        <v>40</v>
      </c>
      <c r="Q178" s="438">
        <v>85</v>
      </c>
      <c r="R178" s="438">
        <v>80</v>
      </c>
      <c r="S178" s="438">
        <v>105</v>
      </c>
      <c r="T178" s="438">
        <v>40</v>
      </c>
      <c r="U178" s="438">
        <v>405</v>
      </c>
      <c r="V178" s="438">
        <v>67.5</v>
      </c>
      <c r="W178" s="388"/>
      <c r="X178" s="388"/>
    </row>
    <row r="179" spans="1:24" ht="12.75" x14ac:dyDescent="0.2">
      <c r="A179" s="462">
        <v>177</v>
      </c>
      <c r="B179" s="434" t="s">
        <v>227</v>
      </c>
      <c r="C179" s="430" t="s">
        <v>3397</v>
      </c>
      <c r="D179" s="435" t="s">
        <v>933</v>
      </c>
      <c r="E179" s="435" t="s">
        <v>1024</v>
      </c>
      <c r="F179" s="434" t="s">
        <v>945</v>
      </c>
      <c r="G179" s="434" t="s">
        <v>1222</v>
      </c>
      <c r="H179" s="434" t="s">
        <v>1245</v>
      </c>
      <c r="I179" s="436">
        <v>0.5</v>
      </c>
      <c r="J179" s="292" t="s">
        <v>1389</v>
      </c>
      <c r="K179" s="434" t="s">
        <v>1024</v>
      </c>
      <c r="L179" s="434" t="s">
        <v>1389</v>
      </c>
      <c r="M179" s="437">
        <v>21</v>
      </c>
      <c r="N179" s="438">
        <v>5355</v>
      </c>
      <c r="O179" s="438">
        <v>40</v>
      </c>
      <c r="P179" s="438">
        <v>50</v>
      </c>
      <c r="Q179" s="438">
        <v>45</v>
      </c>
      <c r="R179" s="438">
        <v>70</v>
      </c>
      <c r="S179" s="438">
        <v>45</v>
      </c>
      <c r="T179" s="438">
        <v>70</v>
      </c>
      <c r="U179" s="438">
        <v>320</v>
      </c>
      <c r="V179" s="438">
        <v>53.33</v>
      </c>
      <c r="W179" s="388"/>
      <c r="X179" s="388"/>
    </row>
    <row r="180" spans="1:24" ht="12.75" x14ac:dyDescent="0.2">
      <c r="A180" s="462">
        <v>178</v>
      </c>
      <c r="B180" s="434" t="s">
        <v>228</v>
      </c>
      <c r="C180" s="430" t="s">
        <v>3398</v>
      </c>
      <c r="D180" s="435" t="s">
        <v>933</v>
      </c>
      <c r="E180" s="435" t="s">
        <v>1024</v>
      </c>
      <c r="F180" s="434" t="s">
        <v>945</v>
      </c>
      <c r="G180" s="434" t="s">
        <v>1222</v>
      </c>
      <c r="H180" s="434" t="s">
        <v>1245</v>
      </c>
      <c r="I180" s="436">
        <v>0.5</v>
      </c>
      <c r="J180" s="292" t="s">
        <v>1389</v>
      </c>
      <c r="K180" s="434" t="s">
        <v>1024</v>
      </c>
      <c r="L180" s="434" t="s">
        <v>1389</v>
      </c>
      <c r="M180" s="437">
        <v>21</v>
      </c>
      <c r="N180" s="438">
        <v>5355</v>
      </c>
      <c r="O180" s="438">
        <v>65</v>
      </c>
      <c r="P180" s="438">
        <v>75</v>
      </c>
      <c r="Q180" s="438">
        <v>70</v>
      </c>
      <c r="R180" s="438">
        <v>95</v>
      </c>
      <c r="S180" s="438">
        <v>70</v>
      </c>
      <c r="T180" s="438">
        <v>95</v>
      </c>
      <c r="U180" s="438">
        <v>470</v>
      </c>
      <c r="V180" s="438">
        <v>78.33</v>
      </c>
      <c r="W180" s="388"/>
      <c r="X180" s="388"/>
    </row>
    <row r="181" spans="1:24" ht="12.75" x14ac:dyDescent="0.2">
      <c r="A181" s="462">
        <v>179</v>
      </c>
      <c r="B181" s="434" t="s">
        <v>229</v>
      </c>
      <c r="C181" s="430" t="s">
        <v>3399</v>
      </c>
      <c r="D181" s="435" t="s">
        <v>1020</v>
      </c>
      <c r="E181" s="292" t="s">
        <v>1389</v>
      </c>
      <c r="F181" s="434" t="s">
        <v>1562</v>
      </c>
      <c r="G181" s="292" t="s">
        <v>1389</v>
      </c>
      <c r="H181" s="434" t="s">
        <v>1191</v>
      </c>
      <c r="I181" s="436">
        <v>0.5</v>
      </c>
      <c r="J181" s="292" t="s">
        <v>1389</v>
      </c>
      <c r="K181" s="434" t="s">
        <v>3174</v>
      </c>
      <c r="L181" s="434" t="s">
        <v>3195</v>
      </c>
      <c r="M181" s="437">
        <v>21</v>
      </c>
      <c r="N181" s="438">
        <v>5355</v>
      </c>
      <c r="O181" s="438">
        <v>55</v>
      </c>
      <c r="P181" s="438">
        <v>40</v>
      </c>
      <c r="Q181" s="438">
        <v>40</v>
      </c>
      <c r="R181" s="438">
        <v>65</v>
      </c>
      <c r="S181" s="438">
        <v>45</v>
      </c>
      <c r="T181" s="438">
        <v>35</v>
      </c>
      <c r="U181" s="438">
        <v>280</v>
      </c>
      <c r="V181" s="438">
        <v>46.67</v>
      </c>
      <c r="W181" s="388"/>
      <c r="X181" s="388"/>
    </row>
    <row r="182" spans="1:24" ht="12.75" x14ac:dyDescent="0.2">
      <c r="A182" s="462">
        <v>180</v>
      </c>
      <c r="B182" s="434" t="s">
        <v>230</v>
      </c>
      <c r="C182" s="430" t="s">
        <v>3400</v>
      </c>
      <c r="D182" s="435" t="s">
        <v>1020</v>
      </c>
      <c r="E182" s="292" t="s">
        <v>1389</v>
      </c>
      <c r="F182" s="434" t="s">
        <v>1562</v>
      </c>
      <c r="G182" s="292" t="s">
        <v>1389</v>
      </c>
      <c r="H182" s="434" t="s">
        <v>1191</v>
      </c>
      <c r="I182" s="436">
        <v>0.5</v>
      </c>
      <c r="J182" s="292" t="s">
        <v>1389</v>
      </c>
      <c r="K182" s="434" t="s">
        <v>3174</v>
      </c>
      <c r="L182" s="434" t="s">
        <v>3195</v>
      </c>
      <c r="M182" s="437">
        <v>21</v>
      </c>
      <c r="N182" s="438">
        <v>5355</v>
      </c>
      <c r="O182" s="438">
        <v>70</v>
      </c>
      <c r="P182" s="438">
        <v>55</v>
      </c>
      <c r="Q182" s="438">
        <v>55</v>
      </c>
      <c r="R182" s="438">
        <v>80</v>
      </c>
      <c r="S182" s="438">
        <v>60</v>
      </c>
      <c r="T182" s="438">
        <v>45</v>
      </c>
      <c r="U182" s="438">
        <v>365</v>
      </c>
      <c r="V182" s="438">
        <v>60.83</v>
      </c>
      <c r="W182" s="388"/>
      <c r="X182" s="388"/>
    </row>
    <row r="183" spans="1:24" ht="12.75" x14ac:dyDescent="0.2">
      <c r="A183" s="462">
        <v>181</v>
      </c>
      <c r="B183" s="434" t="s">
        <v>231</v>
      </c>
      <c r="C183" s="430" t="s">
        <v>3401</v>
      </c>
      <c r="D183" s="435" t="s">
        <v>1020</v>
      </c>
      <c r="E183" s="292" t="s">
        <v>1389</v>
      </c>
      <c r="F183" s="434" t="s">
        <v>1562</v>
      </c>
      <c r="G183" s="292" t="s">
        <v>1389</v>
      </c>
      <c r="H183" s="434" t="s">
        <v>1191</v>
      </c>
      <c r="I183" s="436">
        <v>0.5</v>
      </c>
      <c r="J183" s="292" t="s">
        <v>1389</v>
      </c>
      <c r="K183" s="434" t="s">
        <v>3174</v>
      </c>
      <c r="L183" s="434" t="s">
        <v>3195</v>
      </c>
      <c r="M183" s="437">
        <v>21</v>
      </c>
      <c r="N183" s="438">
        <v>5355</v>
      </c>
      <c r="O183" s="438">
        <v>90</v>
      </c>
      <c r="P183" s="438">
        <v>75</v>
      </c>
      <c r="Q183" s="438">
        <v>85</v>
      </c>
      <c r="R183" s="438">
        <v>115</v>
      </c>
      <c r="S183" s="438">
        <v>90</v>
      </c>
      <c r="T183" s="438">
        <v>55</v>
      </c>
      <c r="U183" s="438">
        <v>510</v>
      </c>
      <c r="V183" s="438">
        <v>85</v>
      </c>
      <c r="W183" s="388"/>
      <c r="X183" s="388"/>
    </row>
    <row r="184" spans="1:24" ht="12.75" x14ac:dyDescent="0.2">
      <c r="A184" s="462">
        <v>182</v>
      </c>
      <c r="B184" s="434" t="s">
        <v>232</v>
      </c>
      <c r="C184" s="430" t="s">
        <v>3402</v>
      </c>
      <c r="D184" s="435" t="s">
        <v>1026</v>
      </c>
      <c r="E184" s="292" t="s">
        <v>1389</v>
      </c>
      <c r="F184" s="434" t="s">
        <v>1218</v>
      </c>
      <c r="G184" s="292" t="s">
        <v>1389</v>
      </c>
      <c r="H184" s="434" t="s">
        <v>1236</v>
      </c>
      <c r="I184" s="436">
        <v>0.5</v>
      </c>
      <c r="J184" s="292" t="s">
        <v>1389</v>
      </c>
      <c r="K184" s="434" t="s">
        <v>1026</v>
      </c>
      <c r="L184" s="434" t="s">
        <v>1389</v>
      </c>
      <c r="M184" s="437">
        <v>21</v>
      </c>
      <c r="N184" s="438">
        <v>5355</v>
      </c>
      <c r="O184" s="438">
        <v>75</v>
      </c>
      <c r="P184" s="438">
        <v>80</v>
      </c>
      <c r="Q184" s="438">
        <v>95</v>
      </c>
      <c r="R184" s="438">
        <v>90</v>
      </c>
      <c r="S184" s="438">
        <v>100</v>
      </c>
      <c r="T184" s="438">
        <v>50</v>
      </c>
      <c r="U184" s="438">
        <v>490</v>
      </c>
      <c r="V184" s="438">
        <v>81.67</v>
      </c>
      <c r="W184" s="388"/>
      <c r="X184" s="388"/>
    </row>
    <row r="185" spans="1:24" ht="12.75" x14ac:dyDescent="0.2">
      <c r="A185" s="462">
        <v>183</v>
      </c>
      <c r="B185" s="434" t="s">
        <v>233</v>
      </c>
      <c r="C185" s="430" t="s">
        <v>3403</v>
      </c>
      <c r="D185" s="435" t="s">
        <v>1033</v>
      </c>
      <c r="E185" s="435" t="s">
        <v>1021</v>
      </c>
      <c r="F185" s="434" t="s">
        <v>904</v>
      </c>
      <c r="G185" s="434" t="s">
        <v>1228</v>
      </c>
      <c r="H185" s="434" t="s">
        <v>1190</v>
      </c>
      <c r="I185" s="436">
        <v>0.5</v>
      </c>
      <c r="J185" s="292" t="s">
        <v>1389</v>
      </c>
      <c r="K185" s="434" t="s">
        <v>3181</v>
      </c>
      <c r="L185" s="434" t="s">
        <v>1021</v>
      </c>
      <c r="M185" s="437">
        <v>11</v>
      </c>
      <c r="N185" s="438">
        <v>2805</v>
      </c>
      <c r="O185" s="438">
        <v>70</v>
      </c>
      <c r="P185" s="438">
        <v>20</v>
      </c>
      <c r="Q185" s="438">
        <v>50</v>
      </c>
      <c r="R185" s="438">
        <v>20</v>
      </c>
      <c r="S185" s="438">
        <v>50</v>
      </c>
      <c r="T185" s="438">
        <v>40</v>
      </c>
      <c r="U185" s="438">
        <v>250</v>
      </c>
      <c r="V185" s="438">
        <v>41.67</v>
      </c>
      <c r="W185" s="388"/>
      <c r="X185" s="388"/>
    </row>
    <row r="186" spans="1:24" ht="12.75" x14ac:dyDescent="0.2">
      <c r="A186" s="462">
        <v>184</v>
      </c>
      <c r="B186" s="434" t="s">
        <v>234</v>
      </c>
      <c r="C186" s="430" t="s">
        <v>3404</v>
      </c>
      <c r="D186" s="435" t="s">
        <v>1033</v>
      </c>
      <c r="E186" s="435" t="s">
        <v>1021</v>
      </c>
      <c r="F186" s="434" t="s">
        <v>904</v>
      </c>
      <c r="G186" s="434" t="s">
        <v>1228</v>
      </c>
      <c r="H186" s="434" t="s">
        <v>1190</v>
      </c>
      <c r="I186" s="436">
        <v>0.5</v>
      </c>
      <c r="J186" s="292" t="s">
        <v>1389</v>
      </c>
      <c r="K186" s="434" t="s">
        <v>3181</v>
      </c>
      <c r="L186" s="434" t="s">
        <v>1021</v>
      </c>
      <c r="M186" s="437">
        <v>11</v>
      </c>
      <c r="N186" s="438">
        <v>2805</v>
      </c>
      <c r="O186" s="438">
        <v>100</v>
      </c>
      <c r="P186" s="438">
        <v>50</v>
      </c>
      <c r="Q186" s="438">
        <v>80</v>
      </c>
      <c r="R186" s="438">
        <v>60</v>
      </c>
      <c r="S186" s="438">
        <v>80</v>
      </c>
      <c r="T186" s="438">
        <v>50</v>
      </c>
      <c r="U186" s="438">
        <v>420</v>
      </c>
      <c r="V186" s="438">
        <v>70</v>
      </c>
      <c r="W186" s="388"/>
      <c r="X186" s="388"/>
    </row>
    <row r="187" spans="1:24" ht="12.75" x14ac:dyDescent="0.2">
      <c r="A187" s="462">
        <v>185</v>
      </c>
      <c r="B187" s="434" t="s">
        <v>235</v>
      </c>
      <c r="C187" s="430" t="s">
        <v>3405</v>
      </c>
      <c r="D187" s="435" t="s">
        <v>1031</v>
      </c>
      <c r="E187" s="292" t="s">
        <v>1389</v>
      </c>
      <c r="F187" s="434" t="s">
        <v>1233</v>
      </c>
      <c r="G187" s="434" t="s">
        <v>28</v>
      </c>
      <c r="H187" s="434" t="s">
        <v>1169</v>
      </c>
      <c r="I187" s="436">
        <v>0.5</v>
      </c>
      <c r="J187" s="292" t="s">
        <v>1389</v>
      </c>
      <c r="K187" s="434" t="s">
        <v>3273</v>
      </c>
      <c r="L187" s="434" t="s">
        <v>1389</v>
      </c>
      <c r="M187" s="437">
        <v>21</v>
      </c>
      <c r="N187" s="438">
        <v>5355</v>
      </c>
      <c r="O187" s="438">
        <v>70</v>
      </c>
      <c r="P187" s="438">
        <v>100</v>
      </c>
      <c r="Q187" s="438">
        <v>115</v>
      </c>
      <c r="R187" s="438">
        <v>30</v>
      </c>
      <c r="S187" s="438">
        <v>65</v>
      </c>
      <c r="T187" s="438">
        <v>30</v>
      </c>
      <c r="U187" s="438">
        <v>410</v>
      </c>
      <c r="V187" s="438">
        <v>68.33</v>
      </c>
      <c r="W187" s="388"/>
      <c r="X187" s="388"/>
    </row>
    <row r="188" spans="1:24" ht="12.75" x14ac:dyDescent="0.2">
      <c r="A188" s="462">
        <v>186</v>
      </c>
      <c r="B188" s="434" t="s">
        <v>236</v>
      </c>
      <c r="C188" s="430" t="s">
        <v>3406</v>
      </c>
      <c r="D188" s="435" t="s">
        <v>1033</v>
      </c>
      <c r="E188" s="292" t="s">
        <v>1389</v>
      </c>
      <c r="F188" s="434" t="s">
        <v>1175</v>
      </c>
      <c r="G188" s="434" t="s">
        <v>1167</v>
      </c>
      <c r="H188" s="434" t="s">
        <v>1270</v>
      </c>
      <c r="I188" s="436">
        <v>0.5</v>
      </c>
      <c r="J188" s="292" t="s">
        <v>1389</v>
      </c>
      <c r="K188" s="434" t="s">
        <v>3181</v>
      </c>
      <c r="L188" s="434" t="s">
        <v>1389</v>
      </c>
      <c r="M188" s="437">
        <v>21</v>
      </c>
      <c r="N188" s="438">
        <v>5355</v>
      </c>
      <c r="O188" s="438">
        <v>90</v>
      </c>
      <c r="P188" s="438">
        <v>75</v>
      </c>
      <c r="Q188" s="438">
        <v>75</v>
      </c>
      <c r="R188" s="438">
        <v>90</v>
      </c>
      <c r="S188" s="438">
        <v>100</v>
      </c>
      <c r="T188" s="438">
        <v>70</v>
      </c>
      <c r="U188" s="438">
        <v>500</v>
      </c>
      <c r="V188" s="438">
        <v>83.33</v>
      </c>
      <c r="W188" s="388"/>
      <c r="X188" s="388"/>
    </row>
    <row r="189" spans="1:24" ht="12.75" x14ac:dyDescent="0.2">
      <c r="A189" s="462">
        <v>187</v>
      </c>
      <c r="B189" s="434" t="s">
        <v>237</v>
      </c>
      <c r="C189" s="430" t="s">
        <v>3407</v>
      </c>
      <c r="D189" s="435" t="s">
        <v>1026</v>
      </c>
      <c r="E189" s="435" t="s">
        <v>1024</v>
      </c>
      <c r="F189" s="434" t="s">
        <v>1218</v>
      </c>
      <c r="G189" s="434" t="s">
        <v>3326</v>
      </c>
      <c r="H189" s="434" t="s">
        <v>1180</v>
      </c>
      <c r="I189" s="436">
        <v>0.5</v>
      </c>
      <c r="J189" s="292" t="s">
        <v>1389</v>
      </c>
      <c r="K189" s="434" t="s">
        <v>1021</v>
      </c>
      <c r="L189" s="434" t="s">
        <v>1026</v>
      </c>
      <c r="M189" s="437">
        <v>21</v>
      </c>
      <c r="N189" s="438">
        <v>5355</v>
      </c>
      <c r="O189" s="438">
        <v>35</v>
      </c>
      <c r="P189" s="438">
        <v>35</v>
      </c>
      <c r="Q189" s="438">
        <v>40</v>
      </c>
      <c r="R189" s="438">
        <v>35</v>
      </c>
      <c r="S189" s="438">
        <v>55</v>
      </c>
      <c r="T189" s="438">
        <v>50</v>
      </c>
      <c r="U189" s="438">
        <v>250</v>
      </c>
      <c r="V189" s="438">
        <v>41.67</v>
      </c>
      <c r="W189" s="388"/>
      <c r="X189" s="388"/>
    </row>
    <row r="190" spans="1:24" ht="12.75" x14ac:dyDescent="0.2">
      <c r="A190" s="462">
        <v>188</v>
      </c>
      <c r="B190" s="434" t="s">
        <v>238</v>
      </c>
      <c r="C190" s="430" t="s">
        <v>3408</v>
      </c>
      <c r="D190" s="435" t="s">
        <v>1026</v>
      </c>
      <c r="E190" s="435" t="s">
        <v>1024</v>
      </c>
      <c r="F190" s="434" t="s">
        <v>1218</v>
      </c>
      <c r="G190" s="434" t="s">
        <v>3326</v>
      </c>
      <c r="H190" s="434" t="s">
        <v>1180</v>
      </c>
      <c r="I190" s="436">
        <v>0.5</v>
      </c>
      <c r="J190" s="292" t="s">
        <v>1389</v>
      </c>
      <c r="K190" s="434" t="s">
        <v>1021</v>
      </c>
      <c r="L190" s="434" t="s">
        <v>1026</v>
      </c>
      <c r="M190" s="437">
        <v>21</v>
      </c>
      <c r="N190" s="438">
        <v>5355</v>
      </c>
      <c r="O190" s="438">
        <v>55</v>
      </c>
      <c r="P190" s="438">
        <v>45</v>
      </c>
      <c r="Q190" s="438">
        <v>50</v>
      </c>
      <c r="R190" s="438">
        <v>45</v>
      </c>
      <c r="S190" s="438">
        <v>65</v>
      </c>
      <c r="T190" s="438">
        <v>80</v>
      </c>
      <c r="U190" s="438">
        <v>340</v>
      </c>
      <c r="V190" s="438">
        <v>56.67</v>
      </c>
      <c r="W190" s="388"/>
      <c r="X190" s="388"/>
    </row>
    <row r="191" spans="1:24" ht="12.75" x14ac:dyDescent="0.2">
      <c r="A191" s="462">
        <v>189</v>
      </c>
      <c r="B191" s="434" t="s">
        <v>239</v>
      </c>
      <c r="C191" s="430" t="s">
        <v>3409</v>
      </c>
      <c r="D191" s="435" t="s">
        <v>1026</v>
      </c>
      <c r="E191" s="435" t="s">
        <v>1024</v>
      </c>
      <c r="F191" s="434" t="s">
        <v>1218</v>
      </c>
      <c r="G191" s="434" t="s">
        <v>3326</v>
      </c>
      <c r="H191" s="434" t="s">
        <v>1180</v>
      </c>
      <c r="I191" s="436">
        <v>0.5</v>
      </c>
      <c r="J191" s="292" t="s">
        <v>1389</v>
      </c>
      <c r="K191" s="434" t="s">
        <v>1021</v>
      </c>
      <c r="L191" s="434" t="s">
        <v>1026</v>
      </c>
      <c r="M191" s="437">
        <v>21</v>
      </c>
      <c r="N191" s="438">
        <v>5355</v>
      </c>
      <c r="O191" s="438">
        <v>75</v>
      </c>
      <c r="P191" s="438">
        <v>55</v>
      </c>
      <c r="Q191" s="438">
        <v>70</v>
      </c>
      <c r="R191" s="438">
        <v>55</v>
      </c>
      <c r="S191" s="438">
        <v>95</v>
      </c>
      <c r="T191" s="438">
        <v>110</v>
      </c>
      <c r="U191" s="438">
        <v>460</v>
      </c>
      <c r="V191" s="438">
        <v>76.67</v>
      </c>
      <c r="W191" s="388"/>
      <c r="X191" s="388"/>
    </row>
    <row r="192" spans="1:24" ht="12.75" x14ac:dyDescent="0.2">
      <c r="A192" s="462">
        <v>190</v>
      </c>
      <c r="B192" s="434" t="s">
        <v>240</v>
      </c>
      <c r="C192" s="430" t="s">
        <v>3410</v>
      </c>
      <c r="D192" s="435" t="s">
        <v>1029</v>
      </c>
      <c r="E192" s="292" t="s">
        <v>1389</v>
      </c>
      <c r="F192" s="434" t="s">
        <v>1217</v>
      </c>
      <c r="G192" s="434" t="s">
        <v>1508</v>
      </c>
      <c r="H192" s="434" t="s">
        <v>1235</v>
      </c>
      <c r="I192" s="436">
        <v>0.5</v>
      </c>
      <c r="J192" s="292" t="s">
        <v>1389</v>
      </c>
      <c r="K192" s="434" t="s">
        <v>3195</v>
      </c>
      <c r="L192" s="434" t="s">
        <v>1389</v>
      </c>
      <c r="M192" s="437">
        <v>21</v>
      </c>
      <c r="N192" s="438">
        <v>5355</v>
      </c>
      <c r="O192" s="438">
        <v>55</v>
      </c>
      <c r="P192" s="438">
        <v>70</v>
      </c>
      <c r="Q192" s="438">
        <v>55</v>
      </c>
      <c r="R192" s="438">
        <v>40</v>
      </c>
      <c r="S192" s="438">
        <v>55</v>
      </c>
      <c r="T192" s="438">
        <v>85</v>
      </c>
      <c r="U192" s="438">
        <v>360</v>
      </c>
      <c r="V192" s="438">
        <v>60</v>
      </c>
      <c r="W192" s="388"/>
      <c r="X192" s="388"/>
    </row>
    <row r="193" spans="1:24" ht="12.75" x14ac:dyDescent="0.2">
      <c r="A193" s="462">
        <v>191</v>
      </c>
      <c r="B193" s="434" t="s">
        <v>241</v>
      </c>
      <c r="C193" s="430" t="s">
        <v>3411</v>
      </c>
      <c r="D193" s="435" t="s">
        <v>1026</v>
      </c>
      <c r="E193" s="292" t="s">
        <v>1389</v>
      </c>
      <c r="F193" s="434" t="s">
        <v>1218</v>
      </c>
      <c r="G193" s="434" t="s">
        <v>3412</v>
      </c>
      <c r="H193" s="434" t="s">
        <v>1222</v>
      </c>
      <c r="I193" s="436">
        <v>0.5</v>
      </c>
      <c r="J193" s="292" t="s">
        <v>1389</v>
      </c>
      <c r="K193" s="434" t="s">
        <v>1026</v>
      </c>
      <c r="L193" s="434" t="s">
        <v>1389</v>
      </c>
      <c r="M193" s="437">
        <v>21</v>
      </c>
      <c r="N193" s="438">
        <v>5355</v>
      </c>
      <c r="O193" s="438">
        <v>30</v>
      </c>
      <c r="P193" s="438">
        <v>30</v>
      </c>
      <c r="Q193" s="438">
        <v>30</v>
      </c>
      <c r="R193" s="438">
        <v>30</v>
      </c>
      <c r="S193" s="438">
        <v>30</v>
      </c>
      <c r="T193" s="438">
        <v>30</v>
      </c>
      <c r="U193" s="438">
        <v>180</v>
      </c>
      <c r="V193" s="438">
        <v>30</v>
      </c>
      <c r="W193" s="388"/>
      <c r="X193" s="388"/>
    </row>
    <row r="194" spans="1:24" ht="12.75" x14ac:dyDescent="0.2">
      <c r="A194" s="462">
        <v>192</v>
      </c>
      <c r="B194" s="434" t="s">
        <v>242</v>
      </c>
      <c r="C194" s="430" t="s">
        <v>3413</v>
      </c>
      <c r="D194" s="435" t="s">
        <v>1026</v>
      </c>
      <c r="E194" s="292" t="s">
        <v>1389</v>
      </c>
      <c r="F194" s="434" t="s">
        <v>1218</v>
      </c>
      <c r="G194" s="434" t="s">
        <v>3412</v>
      </c>
      <c r="H194" s="434" t="s">
        <v>1222</v>
      </c>
      <c r="I194" s="436">
        <v>0.5</v>
      </c>
      <c r="J194" s="292" t="s">
        <v>1389</v>
      </c>
      <c r="K194" s="434" t="s">
        <v>1026</v>
      </c>
      <c r="L194" s="434" t="s">
        <v>1389</v>
      </c>
      <c r="M194" s="437">
        <v>21</v>
      </c>
      <c r="N194" s="438">
        <v>5355</v>
      </c>
      <c r="O194" s="438">
        <v>75</v>
      </c>
      <c r="P194" s="438">
        <v>75</v>
      </c>
      <c r="Q194" s="438">
        <v>55</v>
      </c>
      <c r="R194" s="438">
        <v>105</v>
      </c>
      <c r="S194" s="438">
        <v>85</v>
      </c>
      <c r="T194" s="438">
        <v>30</v>
      </c>
      <c r="U194" s="438">
        <v>425</v>
      </c>
      <c r="V194" s="438">
        <v>70.83</v>
      </c>
      <c r="W194" s="388"/>
      <c r="X194" s="388"/>
    </row>
    <row r="195" spans="1:24" ht="12.75" x14ac:dyDescent="0.2">
      <c r="A195" s="462">
        <v>193</v>
      </c>
      <c r="B195" s="434" t="s">
        <v>243</v>
      </c>
      <c r="C195" s="430" t="s">
        <v>3414</v>
      </c>
      <c r="D195" s="435" t="s">
        <v>1017</v>
      </c>
      <c r="E195" s="435" t="s">
        <v>1024</v>
      </c>
      <c r="F195" s="434" t="s">
        <v>953</v>
      </c>
      <c r="G195" s="434" t="s">
        <v>1399</v>
      </c>
      <c r="H195" s="434" t="s">
        <v>1213</v>
      </c>
      <c r="I195" s="436">
        <v>0.5</v>
      </c>
      <c r="J195" s="292" t="s">
        <v>1389</v>
      </c>
      <c r="K195" s="434" t="s">
        <v>1017</v>
      </c>
      <c r="L195" s="434" t="s">
        <v>1389</v>
      </c>
      <c r="M195" s="437">
        <v>21</v>
      </c>
      <c r="N195" s="438">
        <v>5355</v>
      </c>
      <c r="O195" s="438">
        <v>65</v>
      </c>
      <c r="P195" s="438">
        <v>65</v>
      </c>
      <c r="Q195" s="438">
        <v>45</v>
      </c>
      <c r="R195" s="438">
        <v>75</v>
      </c>
      <c r="S195" s="438">
        <v>45</v>
      </c>
      <c r="T195" s="438">
        <v>95</v>
      </c>
      <c r="U195" s="438">
        <v>390</v>
      </c>
      <c r="V195" s="438">
        <v>65</v>
      </c>
      <c r="W195" s="388"/>
      <c r="X195" s="388"/>
    </row>
    <row r="196" spans="1:24" ht="12.75" x14ac:dyDescent="0.2">
      <c r="A196" s="462">
        <v>194</v>
      </c>
      <c r="B196" s="434" t="s">
        <v>244</v>
      </c>
      <c r="C196" s="430" t="s">
        <v>3415</v>
      </c>
      <c r="D196" s="435" t="s">
        <v>1033</v>
      </c>
      <c r="E196" s="435" t="s">
        <v>1027</v>
      </c>
      <c r="F196" s="434" t="s">
        <v>1167</v>
      </c>
      <c r="G196" s="434" t="s">
        <v>1175</v>
      </c>
      <c r="H196" s="434" t="s">
        <v>1226</v>
      </c>
      <c r="I196" s="436">
        <v>0.5</v>
      </c>
      <c r="J196" s="292" t="s">
        <v>1389</v>
      </c>
      <c r="K196" s="434" t="s">
        <v>3181</v>
      </c>
      <c r="L196" s="434" t="s">
        <v>3195</v>
      </c>
      <c r="M196" s="437">
        <v>21</v>
      </c>
      <c r="N196" s="438">
        <v>5355</v>
      </c>
      <c r="O196" s="438">
        <v>55</v>
      </c>
      <c r="P196" s="438">
        <v>45</v>
      </c>
      <c r="Q196" s="438">
        <v>45</v>
      </c>
      <c r="R196" s="438">
        <v>25</v>
      </c>
      <c r="S196" s="438">
        <v>25</v>
      </c>
      <c r="T196" s="438">
        <v>15</v>
      </c>
      <c r="U196" s="438">
        <v>210</v>
      </c>
      <c r="V196" s="438">
        <v>35</v>
      </c>
      <c r="W196" s="388"/>
      <c r="X196" s="388"/>
    </row>
    <row r="197" spans="1:24" ht="12.75" x14ac:dyDescent="0.2">
      <c r="A197" s="462">
        <v>195</v>
      </c>
      <c r="B197" s="434" t="s">
        <v>245</v>
      </c>
      <c r="C197" s="430" t="s">
        <v>3416</v>
      </c>
      <c r="D197" s="435" t="s">
        <v>1033</v>
      </c>
      <c r="E197" s="435" t="s">
        <v>1027</v>
      </c>
      <c r="F197" s="434" t="s">
        <v>1167</v>
      </c>
      <c r="G197" s="434" t="s">
        <v>1175</v>
      </c>
      <c r="H197" s="434" t="s">
        <v>1226</v>
      </c>
      <c r="I197" s="436">
        <v>0.5</v>
      </c>
      <c r="J197" s="292" t="s">
        <v>1389</v>
      </c>
      <c r="K197" s="434" t="s">
        <v>3181</v>
      </c>
      <c r="L197" s="434" t="s">
        <v>3195</v>
      </c>
      <c r="M197" s="437">
        <v>21</v>
      </c>
      <c r="N197" s="438">
        <v>5355</v>
      </c>
      <c r="O197" s="438">
        <v>95</v>
      </c>
      <c r="P197" s="438">
        <v>85</v>
      </c>
      <c r="Q197" s="438">
        <v>85</v>
      </c>
      <c r="R197" s="438">
        <v>65</v>
      </c>
      <c r="S197" s="438">
        <v>65</v>
      </c>
      <c r="T197" s="438">
        <v>35</v>
      </c>
      <c r="U197" s="438">
        <v>430</v>
      </c>
      <c r="V197" s="438">
        <v>71.67</v>
      </c>
      <c r="W197" s="388"/>
      <c r="X197" s="388"/>
    </row>
    <row r="198" spans="1:24" ht="12.75" x14ac:dyDescent="0.2">
      <c r="A198" s="462">
        <v>196</v>
      </c>
      <c r="B198" s="434" t="s">
        <v>246</v>
      </c>
      <c r="C198" s="430" t="s">
        <v>3417</v>
      </c>
      <c r="D198" s="435" t="s">
        <v>933</v>
      </c>
      <c r="E198" s="292" t="s">
        <v>1389</v>
      </c>
      <c r="F198" s="434" t="s">
        <v>945</v>
      </c>
      <c r="G198" s="292" t="s">
        <v>1389</v>
      </c>
      <c r="H198" s="434" t="s">
        <v>1245</v>
      </c>
      <c r="I198" s="292" t="s">
        <v>1389</v>
      </c>
      <c r="J198" s="436">
        <v>0.125</v>
      </c>
      <c r="K198" s="434" t="s">
        <v>3195</v>
      </c>
      <c r="L198" s="434" t="s">
        <v>1389</v>
      </c>
      <c r="M198" s="437">
        <v>36</v>
      </c>
      <c r="N198" s="438">
        <v>9180</v>
      </c>
      <c r="O198" s="438">
        <v>65</v>
      </c>
      <c r="P198" s="438">
        <v>65</v>
      </c>
      <c r="Q198" s="438">
        <v>60</v>
      </c>
      <c r="R198" s="438">
        <v>130</v>
      </c>
      <c r="S198" s="438">
        <v>95</v>
      </c>
      <c r="T198" s="438">
        <v>110</v>
      </c>
      <c r="U198" s="438">
        <v>525</v>
      </c>
      <c r="V198" s="438">
        <v>87.5</v>
      </c>
      <c r="W198" s="388"/>
      <c r="X198" s="388"/>
    </row>
    <row r="199" spans="1:24" ht="12.75" x14ac:dyDescent="0.2">
      <c r="A199" s="462">
        <v>197</v>
      </c>
      <c r="B199" s="434" t="s">
        <v>247</v>
      </c>
      <c r="C199" s="430" t="s">
        <v>3418</v>
      </c>
      <c r="D199" s="435" t="s">
        <v>1018</v>
      </c>
      <c r="E199" s="292" t="s">
        <v>1389</v>
      </c>
      <c r="F199" s="434" t="s">
        <v>945</v>
      </c>
      <c r="G199" s="292" t="s">
        <v>1389</v>
      </c>
      <c r="H199" s="434" t="s">
        <v>1246</v>
      </c>
      <c r="I199" s="292" t="s">
        <v>1389</v>
      </c>
      <c r="J199" s="436">
        <v>0.125</v>
      </c>
      <c r="K199" s="434" t="s">
        <v>3195</v>
      </c>
      <c r="L199" s="434" t="s">
        <v>1389</v>
      </c>
      <c r="M199" s="437">
        <v>36</v>
      </c>
      <c r="N199" s="438">
        <v>9180</v>
      </c>
      <c r="O199" s="438">
        <v>95</v>
      </c>
      <c r="P199" s="438">
        <v>65</v>
      </c>
      <c r="Q199" s="438">
        <v>110</v>
      </c>
      <c r="R199" s="438">
        <v>60</v>
      </c>
      <c r="S199" s="438">
        <v>130</v>
      </c>
      <c r="T199" s="438">
        <v>65</v>
      </c>
      <c r="U199" s="438">
        <v>525</v>
      </c>
      <c r="V199" s="438">
        <v>87.5</v>
      </c>
      <c r="W199" s="388"/>
      <c r="X199" s="388"/>
    </row>
    <row r="200" spans="1:24" ht="12.75" x14ac:dyDescent="0.2">
      <c r="A200" s="462">
        <v>198</v>
      </c>
      <c r="B200" s="434" t="s">
        <v>248</v>
      </c>
      <c r="C200" s="430" t="s">
        <v>3419</v>
      </c>
      <c r="D200" s="435" t="s">
        <v>1018</v>
      </c>
      <c r="E200" s="435" t="s">
        <v>1024</v>
      </c>
      <c r="F200" s="434" t="s">
        <v>1214</v>
      </c>
      <c r="G200" s="434" t="s">
        <v>3420</v>
      </c>
      <c r="H200" s="434" t="s">
        <v>1170</v>
      </c>
      <c r="I200" s="436">
        <v>0.5</v>
      </c>
      <c r="J200" s="292" t="s">
        <v>1389</v>
      </c>
      <c r="K200" s="434" t="s">
        <v>1024</v>
      </c>
      <c r="L200" s="434" t="s">
        <v>1389</v>
      </c>
      <c r="M200" s="437">
        <v>21</v>
      </c>
      <c r="N200" s="438">
        <v>5355</v>
      </c>
      <c r="O200" s="438">
        <v>60</v>
      </c>
      <c r="P200" s="438">
        <v>85</v>
      </c>
      <c r="Q200" s="438">
        <v>42</v>
      </c>
      <c r="R200" s="438">
        <v>85</v>
      </c>
      <c r="S200" s="438">
        <v>42</v>
      </c>
      <c r="T200" s="438">
        <v>91</v>
      </c>
      <c r="U200" s="438">
        <v>405</v>
      </c>
      <c r="V200" s="438">
        <v>67.5</v>
      </c>
      <c r="W200" s="388"/>
      <c r="X200" s="388"/>
    </row>
    <row r="201" spans="1:24" ht="12.75" x14ac:dyDescent="0.2">
      <c r="A201" s="462">
        <v>199</v>
      </c>
      <c r="B201" s="434" t="s">
        <v>249</v>
      </c>
      <c r="C201" s="430" t="s">
        <v>3421</v>
      </c>
      <c r="D201" s="435" t="s">
        <v>1033</v>
      </c>
      <c r="E201" s="435" t="s">
        <v>933</v>
      </c>
      <c r="F201" s="434" t="s">
        <v>1232</v>
      </c>
      <c r="G201" s="434" t="s">
        <v>1247</v>
      </c>
      <c r="H201" s="434" t="s">
        <v>1220</v>
      </c>
      <c r="I201" s="436">
        <v>0.5</v>
      </c>
      <c r="J201" s="292" t="s">
        <v>1389</v>
      </c>
      <c r="K201" s="434" t="s">
        <v>3174</v>
      </c>
      <c r="L201" s="434" t="s">
        <v>3181</v>
      </c>
      <c r="M201" s="437">
        <v>21</v>
      </c>
      <c r="N201" s="438">
        <v>5355</v>
      </c>
      <c r="O201" s="438">
        <v>95</v>
      </c>
      <c r="P201" s="438">
        <v>75</v>
      </c>
      <c r="Q201" s="438">
        <v>80</v>
      </c>
      <c r="R201" s="438">
        <v>100</v>
      </c>
      <c r="S201" s="438">
        <v>110</v>
      </c>
      <c r="T201" s="438">
        <v>30</v>
      </c>
      <c r="U201" s="438">
        <v>490</v>
      </c>
      <c r="V201" s="438">
        <v>81.67</v>
      </c>
      <c r="W201" s="388"/>
      <c r="X201" s="388"/>
    </row>
    <row r="202" spans="1:24" ht="12.75" x14ac:dyDescent="0.2">
      <c r="A202" s="462">
        <v>200</v>
      </c>
      <c r="B202" s="434" t="s">
        <v>250</v>
      </c>
      <c r="C202" s="430" t="s">
        <v>3422</v>
      </c>
      <c r="D202" s="435" t="s">
        <v>1025</v>
      </c>
      <c r="E202" s="292" t="s">
        <v>1389</v>
      </c>
      <c r="F202" s="434" t="s">
        <v>851</v>
      </c>
      <c r="G202" s="292" t="s">
        <v>1389</v>
      </c>
      <c r="H202" s="292" t="s">
        <v>1389</v>
      </c>
      <c r="I202" s="436">
        <v>0.5</v>
      </c>
      <c r="J202" s="292" t="s">
        <v>1389</v>
      </c>
      <c r="K202" s="434" t="s">
        <v>3292</v>
      </c>
      <c r="L202" s="434" t="s">
        <v>1389</v>
      </c>
      <c r="M202" s="437">
        <v>26</v>
      </c>
      <c r="N202" s="438">
        <v>6630</v>
      </c>
      <c r="O202" s="438">
        <v>60</v>
      </c>
      <c r="P202" s="438">
        <v>60</v>
      </c>
      <c r="Q202" s="438">
        <v>60</v>
      </c>
      <c r="R202" s="438">
        <v>85</v>
      </c>
      <c r="S202" s="438">
        <v>85</v>
      </c>
      <c r="T202" s="438">
        <v>85</v>
      </c>
      <c r="U202" s="438">
        <v>435</v>
      </c>
      <c r="V202" s="438">
        <v>72.5</v>
      </c>
      <c r="W202" s="388"/>
      <c r="X202" s="388"/>
    </row>
    <row r="203" spans="1:24" ht="12.75" x14ac:dyDescent="0.2">
      <c r="A203" s="462">
        <v>201</v>
      </c>
      <c r="B203" s="434" t="s">
        <v>251</v>
      </c>
      <c r="C203" s="430" t="s">
        <v>3423</v>
      </c>
      <c r="D203" s="435" t="s">
        <v>933</v>
      </c>
      <c r="E203" s="292" t="s">
        <v>1389</v>
      </c>
      <c r="F203" s="434" t="s">
        <v>851</v>
      </c>
      <c r="G203" s="292" t="s">
        <v>1389</v>
      </c>
      <c r="H203" s="292" t="s">
        <v>1389</v>
      </c>
      <c r="I203" s="292" t="s">
        <v>1389</v>
      </c>
      <c r="J203" s="292" t="s">
        <v>1389</v>
      </c>
      <c r="K203" s="434" t="s">
        <v>3213</v>
      </c>
      <c r="L203" s="434" t="s">
        <v>1389</v>
      </c>
      <c r="M203" s="437">
        <v>41</v>
      </c>
      <c r="N203" s="438">
        <v>10455</v>
      </c>
      <c r="O203" s="438">
        <v>48</v>
      </c>
      <c r="P203" s="438">
        <v>72</v>
      </c>
      <c r="Q203" s="438">
        <v>48</v>
      </c>
      <c r="R203" s="438">
        <v>72</v>
      </c>
      <c r="S203" s="438">
        <v>48</v>
      </c>
      <c r="T203" s="438">
        <v>48</v>
      </c>
      <c r="U203" s="438">
        <v>336</v>
      </c>
      <c r="V203" s="438">
        <v>56</v>
      </c>
      <c r="W203" s="452"/>
      <c r="X203" s="452"/>
    </row>
    <row r="204" spans="1:24" ht="12.75" x14ac:dyDescent="0.2">
      <c r="A204" s="462">
        <v>202</v>
      </c>
      <c r="B204" s="434" t="s">
        <v>252</v>
      </c>
      <c r="C204" s="430" t="s">
        <v>3424</v>
      </c>
      <c r="D204" s="435" t="s">
        <v>933</v>
      </c>
      <c r="E204" s="292" t="s">
        <v>1389</v>
      </c>
      <c r="F204" s="434" t="s">
        <v>1248</v>
      </c>
      <c r="G204" s="292" t="s">
        <v>1389</v>
      </c>
      <c r="H204" s="434" t="s">
        <v>1143</v>
      </c>
      <c r="I204" s="436">
        <v>0.5</v>
      </c>
      <c r="J204" s="292" t="s">
        <v>1389</v>
      </c>
      <c r="K204" s="434" t="s">
        <v>3292</v>
      </c>
      <c r="L204" s="434" t="s">
        <v>1389</v>
      </c>
      <c r="M204" s="437">
        <v>21</v>
      </c>
      <c r="N204" s="438">
        <v>5355</v>
      </c>
      <c r="O204" s="438">
        <v>190</v>
      </c>
      <c r="P204" s="438">
        <v>33</v>
      </c>
      <c r="Q204" s="438">
        <v>58</v>
      </c>
      <c r="R204" s="438">
        <v>33</v>
      </c>
      <c r="S204" s="438">
        <v>58</v>
      </c>
      <c r="T204" s="438">
        <v>33</v>
      </c>
      <c r="U204" s="438">
        <v>405</v>
      </c>
      <c r="V204" s="438">
        <v>67.5</v>
      </c>
      <c r="W204" s="388"/>
      <c r="X204" s="388"/>
    </row>
    <row r="205" spans="1:24" ht="12.75" x14ac:dyDescent="0.2">
      <c r="A205" s="462">
        <v>203</v>
      </c>
      <c r="B205" s="434" t="s">
        <v>253</v>
      </c>
      <c r="C205" s="430" t="s">
        <v>3425</v>
      </c>
      <c r="D205" s="435" t="s">
        <v>1029</v>
      </c>
      <c r="E205" s="435" t="s">
        <v>933</v>
      </c>
      <c r="F205" s="434" t="s">
        <v>1246</v>
      </c>
      <c r="G205" s="434" t="s">
        <v>1222</v>
      </c>
      <c r="H205" s="434" t="s">
        <v>1190</v>
      </c>
      <c r="I205" s="436">
        <v>0.5</v>
      </c>
      <c r="J205" s="292" t="s">
        <v>1389</v>
      </c>
      <c r="K205" s="434" t="s">
        <v>3195</v>
      </c>
      <c r="L205" s="434" t="s">
        <v>1389</v>
      </c>
      <c r="M205" s="437">
        <v>21</v>
      </c>
      <c r="N205" s="438">
        <v>5355</v>
      </c>
      <c r="O205" s="438">
        <v>70</v>
      </c>
      <c r="P205" s="438">
        <v>80</v>
      </c>
      <c r="Q205" s="438">
        <v>65</v>
      </c>
      <c r="R205" s="438">
        <v>90</v>
      </c>
      <c r="S205" s="438">
        <v>65</v>
      </c>
      <c r="T205" s="438">
        <v>85</v>
      </c>
      <c r="U205" s="438">
        <v>455</v>
      </c>
      <c r="V205" s="438">
        <v>75.83</v>
      </c>
      <c r="W205" s="388"/>
      <c r="X205" s="388"/>
    </row>
    <row r="206" spans="1:24" ht="12.75" x14ac:dyDescent="0.2">
      <c r="A206" s="462">
        <v>204</v>
      </c>
      <c r="B206" s="434" t="s">
        <v>254</v>
      </c>
      <c r="C206" s="430" t="s">
        <v>3426</v>
      </c>
      <c r="D206" s="435" t="s">
        <v>1017</v>
      </c>
      <c r="E206" s="292" t="s">
        <v>1389</v>
      </c>
      <c r="F206" s="434" t="s">
        <v>1233</v>
      </c>
      <c r="G206" s="292" t="s">
        <v>1389</v>
      </c>
      <c r="H206" s="434" t="s">
        <v>1184</v>
      </c>
      <c r="I206" s="436">
        <v>0.5</v>
      </c>
      <c r="J206" s="292" t="s">
        <v>1389</v>
      </c>
      <c r="K206" s="434" t="s">
        <v>1017</v>
      </c>
      <c r="L206" s="434" t="s">
        <v>1389</v>
      </c>
      <c r="M206" s="437">
        <v>21</v>
      </c>
      <c r="N206" s="438">
        <v>5355</v>
      </c>
      <c r="O206" s="438">
        <v>50</v>
      </c>
      <c r="P206" s="438">
        <v>65</v>
      </c>
      <c r="Q206" s="438">
        <v>90</v>
      </c>
      <c r="R206" s="438">
        <v>35</v>
      </c>
      <c r="S206" s="438">
        <v>35</v>
      </c>
      <c r="T206" s="438">
        <v>15</v>
      </c>
      <c r="U206" s="438">
        <v>290</v>
      </c>
      <c r="V206" s="438">
        <v>48.33</v>
      </c>
      <c r="W206" s="388"/>
      <c r="X206" s="388"/>
    </row>
    <row r="207" spans="1:24" ht="12.75" x14ac:dyDescent="0.2">
      <c r="A207" s="462">
        <v>205</v>
      </c>
      <c r="B207" s="434" t="s">
        <v>255</v>
      </c>
      <c r="C207" s="430" t="s">
        <v>3427</v>
      </c>
      <c r="D207" s="435" t="s">
        <v>1017</v>
      </c>
      <c r="E207" s="435" t="s">
        <v>1032</v>
      </c>
      <c r="F207" s="434" t="s">
        <v>1233</v>
      </c>
      <c r="G207" s="292" t="s">
        <v>1389</v>
      </c>
      <c r="H207" s="434" t="s">
        <v>1184</v>
      </c>
      <c r="I207" s="436">
        <v>0.5</v>
      </c>
      <c r="J207" s="292" t="s">
        <v>1389</v>
      </c>
      <c r="K207" s="434" t="s">
        <v>1017</v>
      </c>
      <c r="L207" s="434" t="s">
        <v>1389</v>
      </c>
      <c r="M207" s="437">
        <v>21</v>
      </c>
      <c r="N207" s="438">
        <v>5355</v>
      </c>
      <c r="O207" s="438">
        <v>75</v>
      </c>
      <c r="P207" s="438">
        <v>90</v>
      </c>
      <c r="Q207" s="438">
        <v>140</v>
      </c>
      <c r="R207" s="438">
        <v>60</v>
      </c>
      <c r="S207" s="438">
        <v>60</v>
      </c>
      <c r="T207" s="438">
        <v>40</v>
      </c>
      <c r="U207" s="438">
        <v>465</v>
      </c>
      <c r="V207" s="438">
        <v>77.5</v>
      </c>
      <c r="W207" s="388"/>
      <c r="X207" s="388"/>
    </row>
    <row r="208" spans="1:24" ht="12.75" x14ac:dyDescent="0.2">
      <c r="A208" s="462">
        <v>206</v>
      </c>
      <c r="B208" s="434" t="s">
        <v>256</v>
      </c>
      <c r="C208" s="430" t="s">
        <v>3428</v>
      </c>
      <c r="D208" s="435" t="s">
        <v>1029</v>
      </c>
      <c r="E208" s="292" t="s">
        <v>1389</v>
      </c>
      <c r="F208" s="434" t="s">
        <v>915</v>
      </c>
      <c r="G208" s="434" t="s">
        <v>1217</v>
      </c>
      <c r="H208" s="434" t="s">
        <v>1169</v>
      </c>
      <c r="I208" s="436">
        <v>0.5</v>
      </c>
      <c r="J208" s="292" t="s">
        <v>1389</v>
      </c>
      <c r="K208" s="434" t="s">
        <v>3195</v>
      </c>
      <c r="L208" s="434" t="s">
        <v>1389</v>
      </c>
      <c r="M208" s="437">
        <v>21</v>
      </c>
      <c r="N208" s="438">
        <v>5355</v>
      </c>
      <c r="O208" s="438">
        <v>100</v>
      </c>
      <c r="P208" s="438">
        <v>70</v>
      </c>
      <c r="Q208" s="438">
        <v>70</v>
      </c>
      <c r="R208" s="438">
        <v>65</v>
      </c>
      <c r="S208" s="438">
        <v>65</v>
      </c>
      <c r="T208" s="438">
        <v>45</v>
      </c>
      <c r="U208" s="438">
        <v>415</v>
      </c>
      <c r="V208" s="438">
        <v>69.17</v>
      </c>
      <c r="W208" s="388"/>
      <c r="X208" s="388"/>
    </row>
    <row r="209" spans="1:24" ht="12.75" x14ac:dyDescent="0.2">
      <c r="A209" s="462">
        <v>207</v>
      </c>
      <c r="B209" s="434" t="s">
        <v>257</v>
      </c>
      <c r="C209" s="430" t="s">
        <v>3429</v>
      </c>
      <c r="D209" s="435" t="s">
        <v>1027</v>
      </c>
      <c r="E209" s="435" t="s">
        <v>1024</v>
      </c>
      <c r="F209" s="434" t="s">
        <v>1452</v>
      </c>
      <c r="G209" s="434" t="s">
        <v>1107</v>
      </c>
      <c r="H209" s="434" t="s">
        <v>1262</v>
      </c>
      <c r="I209" s="436">
        <v>0.5</v>
      </c>
      <c r="J209" s="292" t="s">
        <v>1389</v>
      </c>
      <c r="K209" s="434" t="s">
        <v>1017</v>
      </c>
      <c r="L209" s="434" t="s">
        <v>1389</v>
      </c>
      <c r="M209" s="437">
        <v>21</v>
      </c>
      <c r="N209" s="438">
        <v>5355</v>
      </c>
      <c r="O209" s="438">
        <v>65</v>
      </c>
      <c r="P209" s="438">
        <v>75</v>
      </c>
      <c r="Q209" s="438">
        <v>105</v>
      </c>
      <c r="R209" s="438">
        <v>35</v>
      </c>
      <c r="S209" s="438">
        <v>65</v>
      </c>
      <c r="T209" s="438">
        <v>85</v>
      </c>
      <c r="U209" s="438">
        <v>430</v>
      </c>
      <c r="V209" s="438">
        <v>71.67</v>
      </c>
      <c r="W209" s="388"/>
      <c r="X209" s="388"/>
    </row>
    <row r="210" spans="1:24" ht="12.75" x14ac:dyDescent="0.2">
      <c r="A210" s="462">
        <v>208</v>
      </c>
      <c r="B210" s="434" t="s">
        <v>258</v>
      </c>
      <c r="C210" s="430" t="s">
        <v>3430</v>
      </c>
      <c r="D210" s="435" t="s">
        <v>1032</v>
      </c>
      <c r="E210" s="435" t="s">
        <v>1027</v>
      </c>
      <c r="F210" s="434" t="s">
        <v>28</v>
      </c>
      <c r="G210" s="434" t="s">
        <v>1233</v>
      </c>
      <c r="H210" s="434" t="s">
        <v>1195</v>
      </c>
      <c r="I210" s="436">
        <v>0.5</v>
      </c>
      <c r="J210" s="292" t="s">
        <v>1389</v>
      </c>
      <c r="K210" s="434" t="s">
        <v>3273</v>
      </c>
      <c r="L210" s="434" t="s">
        <v>1389</v>
      </c>
      <c r="M210" s="437">
        <v>26</v>
      </c>
      <c r="N210" s="438">
        <v>6630</v>
      </c>
      <c r="O210" s="438">
        <v>75</v>
      </c>
      <c r="P210" s="438">
        <v>85</v>
      </c>
      <c r="Q210" s="438">
        <v>200</v>
      </c>
      <c r="R210" s="438">
        <v>55</v>
      </c>
      <c r="S210" s="438">
        <v>65</v>
      </c>
      <c r="T210" s="438">
        <v>30</v>
      </c>
      <c r="U210" s="438">
        <v>510</v>
      </c>
      <c r="V210" s="438">
        <v>85</v>
      </c>
      <c r="W210" s="388"/>
      <c r="X210" s="388"/>
    </row>
    <row r="211" spans="1:24" ht="12.75" x14ac:dyDescent="0.2">
      <c r="A211" s="462">
        <v>209</v>
      </c>
      <c r="B211" s="434" t="s">
        <v>259</v>
      </c>
      <c r="C211" s="430" t="s">
        <v>3431</v>
      </c>
      <c r="D211" s="435" t="s">
        <v>1021</v>
      </c>
      <c r="E211" s="292" t="s">
        <v>1389</v>
      </c>
      <c r="F211" s="434" t="s">
        <v>1271</v>
      </c>
      <c r="G211" s="434" t="s">
        <v>1217</v>
      </c>
      <c r="H211" s="434" t="s">
        <v>1169</v>
      </c>
      <c r="I211" s="292" t="s">
        <v>1389</v>
      </c>
      <c r="J211" s="436">
        <v>0.75</v>
      </c>
      <c r="K211" s="434" t="s">
        <v>3195</v>
      </c>
      <c r="L211" s="434" t="s">
        <v>1021</v>
      </c>
      <c r="M211" s="437">
        <v>21</v>
      </c>
      <c r="N211" s="438">
        <v>5355</v>
      </c>
      <c r="O211" s="438">
        <v>60</v>
      </c>
      <c r="P211" s="438">
        <v>80</v>
      </c>
      <c r="Q211" s="438">
        <v>50</v>
      </c>
      <c r="R211" s="438">
        <v>40</v>
      </c>
      <c r="S211" s="438">
        <v>40</v>
      </c>
      <c r="T211" s="438">
        <v>30</v>
      </c>
      <c r="U211" s="438">
        <v>300</v>
      </c>
      <c r="V211" s="438">
        <v>50</v>
      </c>
      <c r="W211" s="388"/>
      <c r="X211" s="388"/>
    </row>
    <row r="212" spans="1:24" ht="12.75" x14ac:dyDescent="0.2">
      <c r="A212" s="462">
        <v>210</v>
      </c>
      <c r="B212" s="434" t="s">
        <v>260</v>
      </c>
      <c r="C212" s="430" t="s">
        <v>3432</v>
      </c>
      <c r="D212" s="435" t="s">
        <v>1021</v>
      </c>
      <c r="E212" s="292" t="s">
        <v>1389</v>
      </c>
      <c r="F212" s="434" t="s">
        <v>1271</v>
      </c>
      <c r="G212" s="434" t="s">
        <v>3433</v>
      </c>
      <c r="H212" s="434" t="s">
        <v>1169</v>
      </c>
      <c r="I212" s="292" t="s">
        <v>1389</v>
      </c>
      <c r="J212" s="436">
        <v>0.75</v>
      </c>
      <c r="K212" s="434" t="s">
        <v>3195</v>
      </c>
      <c r="L212" s="434" t="s">
        <v>1021</v>
      </c>
      <c r="M212" s="437">
        <v>21</v>
      </c>
      <c r="N212" s="438">
        <v>5355</v>
      </c>
      <c r="O212" s="438">
        <v>90</v>
      </c>
      <c r="P212" s="438">
        <v>120</v>
      </c>
      <c r="Q212" s="438">
        <v>75</v>
      </c>
      <c r="R212" s="438">
        <v>60</v>
      </c>
      <c r="S212" s="438">
        <v>60</v>
      </c>
      <c r="T212" s="438">
        <v>45</v>
      </c>
      <c r="U212" s="438">
        <v>450</v>
      </c>
      <c r="V212" s="438">
        <v>75</v>
      </c>
      <c r="W212" s="388"/>
      <c r="X212" s="388"/>
    </row>
    <row r="213" spans="1:24" ht="12.75" x14ac:dyDescent="0.2">
      <c r="A213" s="462">
        <v>211</v>
      </c>
      <c r="B213" s="434" t="s">
        <v>261</v>
      </c>
      <c r="C213" s="430" t="s">
        <v>3434</v>
      </c>
      <c r="D213" s="435" t="s">
        <v>1033</v>
      </c>
      <c r="E213" s="435" t="s">
        <v>1030</v>
      </c>
      <c r="F213" s="434" t="s">
        <v>1513</v>
      </c>
      <c r="G213" s="434" t="s">
        <v>1231</v>
      </c>
      <c r="H213" s="434" t="s">
        <v>1271</v>
      </c>
      <c r="I213" s="436">
        <v>0.5</v>
      </c>
      <c r="J213" s="292" t="s">
        <v>1389</v>
      </c>
      <c r="K213" s="434" t="s">
        <v>3333</v>
      </c>
      <c r="L213" s="434" t="s">
        <v>1389</v>
      </c>
      <c r="M213" s="437">
        <v>21</v>
      </c>
      <c r="N213" s="438">
        <v>5355</v>
      </c>
      <c r="O213" s="438">
        <v>65</v>
      </c>
      <c r="P213" s="438">
        <v>95</v>
      </c>
      <c r="Q213" s="438">
        <v>75</v>
      </c>
      <c r="R213" s="438">
        <v>55</v>
      </c>
      <c r="S213" s="438">
        <v>55</v>
      </c>
      <c r="T213" s="438">
        <v>85</v>
      </c>
      <c r="U213" s="438">
        <v>430</v>
      </c>
      <c r="V213" s="438">
        <v>71.67</v>
      </c>
      <c r="W213" s="388"/>
      <c r="X213" s="388"/>
    </row>
    <row r="214" spans="1:24" ht="12.75" x14ac:dyDescent="0.2">
      <c r="A214" s="462">
        <v>212</v>
      </c>
      <c r="B214" s="434" t="s">
        <v>262</v>
      </c>
      <c r="C214" s="430" t="s">
        <v>3435</v>
      </c>
      <c r="D214" s="435" t="s">
        <v>1017</v>
      </c>
      <c r="E214" s="435" t="s">
        <v>1032</v>
      </c>
      <c r="F214" s="434" t="s">
        <v>1193</v>
      </c>
      <c r="G214" s="434" t="s">
        <v>3340</v>
      </c>
      <c r="H214" s="434" t="s">
        <v>1251</v>
      </c>
      <c r="I214" s="436">
        <v>0.5</v>
      </c>
      <c r="J214" s="292" t="s">
        <v>1389</v>
      </c>
      <c r="K214" s="434" t="s">
        <v>1017</v>
      </c>
      <c r="L214" s="434" t="s">
        <v>1389</v>
      </c>
      <c r="M214" s="437">
        <v>26</v>
      </c>
      <c r="N214" s="438">
        <v>6630</v>
      </c>
      <c r="O214" s="438">
        <v>70</v>
      </c>
      <c r="P214" s="438">
        <v>130</v>
      </c>
      <c r="Q214" s="438">
        <v>100</v>
      </c>
      <c r="R214" s="438">
        <v>55</v>
      </c>
      <c r="S214" s="438">
        <v>80</v>
      </c>
      <c r="T214" s="438">
        <v>65</v>
      </c>
      <c r="U214" s="438">
        <v>500</v>
      </c>
      <c r="V214" s="438">
        <v>83.33</v>
      </c>
      <c r="W214" s="388"/>
      <c r="X214" s="388"/>
    </row>
    <row r="215" spans="1:24" ht="12.75" x14ac:dyDescent="0.2">
      <c r="A215" s="462">
        <v>213</v>
      </c>
      <c r="B215" s="434" t="s">
        <v>263</v>
      </c>
      <c r="C215" s="430" t="s">
        <v>3436</v>
      </c>
      <c r="D215" s="435" t="s">
        <v>1017</v>
      </c>
      <c r="E215" s="435" t="s">
        <v>1031</v>
      </c>
      <c r="F215" s="434" t="s">
        <v>1233</v>
      </c>
      <c r="G215" s="434" t="s">
        <v>3437</v>
      </c>
      <c r="H215" s="434" t="s">
        <v>1249</v>
      </c>
      <c r="I215" s="436">
        <v>0.5</v>
      </c>
      <c r="J215" s="292" t="s">
        <v>1389</v>
      </c>
      <c r="K215" s="434" t="s">
        <v>1017</v>
      </c>
      <c r="L215" s="434" t="s">
        <v>1389</v>
      </c>
      <c r="M215" s="437">
        <v>21</v>
      </c>
      <c r="N215" s="438">
        <v>5355</v>
      </c>
      <c r="O215" s="438">
        <v>20</v>
      </c>
      <c r="P215" s="438">
        <v>10</v>
      </c>
      <c r="Q215" s="438">
        <v>230</v>
      </c>
      <c r="R215" s="438">
        <v>10</v>
      </c>
      <c r="S215" s="438">
        <v>230</v>
      </c>
      <c r="T215" s="438">
        <v>5</v>
      </c>
      <c r="U215" s="438">
        <v>505</v>
      </c>
      <c r="V215" s="438">
        <v>84.17</v>
      </c>
      <c r="W215" s="388"/>
      <c r="X215" s="388"/>
    </row>
    <row r="216" spans="1:24" ht="12.75" x14ac:dyDescent="0.2">
      <c r="A216" s="462">
        <v>214</v>
      </c>
      <c r="B216" s="434" t="s">
        <v>264</v>
      </c>
      <c r="C216" s="430" t="s">
        <v>3438</v>
      </c>
      <c r="D216" s="435" t="s">
        <v>1017</v>
      </c>
      <c r="E216" s="435" t="s">
        <v>1022</v>
      </c>
      <c r="F216" s="434" t="s">
        <v>1193</v>
      </c>
      <c r="G216" s="434" t="s">
        <v>1053</v>
      </c>
      <c r="H216" s="434" t="s">
        <v>921</v>
      </c>
      <c r="I216" s="436">
        <v>0.5</v>
      </c>
      <c r="J216" s="292" t="s">
        <v>1389</v>
      </c>
      <c r="K216" s="434" t="s">
        <v>1017</v>
      </c>
      <c r="L216" s="434" t="s">
        <v>1389</v>
      </c>
      <c r="M216" s="437">
        <v>26</v>
      </c>
      <c r="N216" s="438">
        <v>6630</v>
      </c>
      <c r="O216" s="438">
        <v>80</v>
      </c>
      <c r="P216" s="438">
        <v>125</v>
      </c>
      <c r="Q216" s="438">
        <v>75</v>
      </c>
      <c r="R216" s="438">
        <v>40</v>
      </c>
      <c r="S216" s="438">
        <v>95</v>
      </c>
      <c r="T216" s="438">
        <v>85</v>
      </c>
      <c r="U216" s="438">
        <v>500</v>
      </c>
      <c r="V216" s="438">
        <v>83.33</v>
      </c>
      <c r="W216" s="388"/>
      <c r="X216" s="388"/>
    </row>
    <row r="217" spans="1:24" ht="12.75" x14ac:dyDescent="0.2">
      <c r="A217" s="462">
        <v>215</v>
      </c>
      <c r="B217" s="434" t="s">
        <v>265</v>
      </c>
      <c r="C217" s="430" t="s">
        <v>3439</v>
      </c>
      <c r="D217" s="435" t="s">
        <v>1018</v>
      </c>
      <c r="E217" s="435" t="s">
        <v>1028</v>
      </c>
      <c r="F217" s="434" t="s">
        <v>1246</v>
      </c>
      <c r="G217" s="434" t="s">
        <v>1242</v>
      </c>
      <c r="H217" s="434" t="s">
        <v>1173</v>
      </c>
      <c r="I217" s="436">
        <v>0.5</v>
      </c>
      <c r="J217" s="292" t="s">
        <v>1389</v>
      </c>
      <c r="K217" s="434" t="s">
        <v>3195</v>
      </c>
      <c r="L217" s="434" t="s">
        <v>1389</v>
      </c>
      <c r="M217" s="437">
        <v>21</v>
      </c>
      <c r="N217" s="438">
        <v>5355</v>
      </c>
      <c r="O217" s="438">
        <v>55</v>
      </c>
      <c r="P217" s="438">
        <v>95</v>
      </c>
      <c r="Q217" s="438">
        <v>55</v>
      </c>
      <c r="R217" s="438">
        <v>35</v>
      </c>
      <c r="S217" s="438">
        <v>75</v>
      </c>
      <c r="T217" s="438">
        <v>115</v>
      </c>
      <c r="U217" s="438">
        <v>430</v>
      </c>
      <c r="V217" s="438">
        <v>71.67</v>
      </c>
      <c r="W217" s="388"/>
      <c r="X217" s="388"/>
    </row>
    <row r="218" spans="1:24" ht="12.75" x14ac:dyDescent="0.2">
      <c r="A218" s="462">
        <v>216</v>
      </c>
      <c r="B218" s="434" t="s">
        <v>266</v>
      </c>
      <c r="C218" s="430" t="s">
        <v>3440</v>
      </c>
      <c r="D218" s="435" t="s">
        <v>1029</v>
      </c>
      <c r="E218" s="292" t="s">
        <v>1389</v>
      </c>
      <c r="F218" s="434" t="s">
        <v>1508</v>
      </c>
      <c r="G218" s="434" t="s">
        <v>3433</v>
      </c>
      <c r="H218" s="434" t="s">
        <v>1238</v>
      </c>
      <c r="I218" s="436">
        <v>0.5</v>
      </c>
      <c r="J218" s="292" t="s">
        <v>1389</v>
      </c>
      <c r="K218" s="434" t="s">
        <v>3195</v>
      </c>
      <c r="L218" s="434" t="s">
        <v>1389</v>
      </c>
      <c r="M218" s="437">
        <v>21</v>
      </c>
      <c r="N218" s="438">
        <v>5355</v>
      </c>
      <c r="O218" s="438">
        <v>60</v>
      </c>
      <c r="P218" s="438">
        <v>80</v>
      </c>
      <c r="Q218" s="438">
        <v>50</v>
      </c>
      <c r="R218" s="438">
        <v>50</v>
      </c>
      <c r="S218" s="438">
        <v>50</v>
      </c>
      <c r="T218" s="438">
        <v>40</v>
      </c>
      <c r="U218" s="438">
        <v>330</v>
      </c>
      <c r="V218" s="438">
        <v>55</v>
      </c>
      <c r="W218" s="388"/>
      <c r="X218" s="388"/>
    </row>
    <row r="219" spans="1:24" ht="12.75" x14ac:dyDescent="0.2">
      <c r="A219" s="462">
        <v>217</v>
      </c>
      <c r="B219" s="434" t="s">
        <v>267</v>
      </c>
      <c r="C219" s="430" t="s">
        <v>3441</v>
      </c>
      <c r="D219" s="435" t="s">
        <v>1029</v>
      </c>
      <c r="E219" s="292" t="s">
        <v>1389</v>
      </c>
      <c r="F219" s="434" t="s">
        <v>1053</v>
      </c>
      <c r="G219" s="434" t="s">
        <v>3433</v>
      </c>
      <c r="H219" s="434" t="s">
        <v>1168</v>
      </c>
      <c r="I219" s="436">
        <v>0.5</v>
      </c>
      <c r="J219" s="292" t="s">
        <v>1389</v>
      </c>
      <c r="K219" s="434" t="s">
        <v>3195</v>
      </c>
      <c r="L219" s="434" t="s">
        <v>1389</v>
      </c>
      <c r="M219" s="437">
        <v>21</v>
      </c>
      <c r="N219" s="438">
        <v>5355</v>
      </c>
      <c r="O219" s="438">
        <v>90</v>
      </c>
      <c r="P219" s="438">
        <v>130</v>
      </c>
      <c r="Q219" s="438">
        <v>75</v>
      </c>
      <c r="R219" s="438">
        <v>75</v>
      </c>
      <c r="S219" s="438">
        <v>75</v>
      </c>
      <c r="T219" s="438">
        <v>55</v>
      </c>
      <c r="U219" s="438">
        <v>500</v>
      </c>
      <c r="V219" s="438">
        <v>83.33</v>
      </c>
      <c r="W219" s="388"/>
      <c r="X219" s="388"/>
    </row>
    <row r="220" spans="1:24" ht="12.75" x14ac:dyDescent="0.2">
      <c r="A220" s="462">
        <v>218</v>
      </c>
      <c r="B220" s="434" t="s">
        <v>268</v>
      </c>
      <c r="C220" s="430" t="s">
        <v>3442</v>
      </c>
      <c r="D220" s="435" t="s">
        <v>1023</v>
      </c>
      <c r="E220" s="292" t="s">
        <v>1389</v>
      </c>
      <c r="F220" s="434" t="s">
        <v>1480</v>
      </c>
      <c r="G220" s="434" t="s">
        <v>979</v>
      </c>
      <c r="H220" s="434" t="s">
        <v>1178</v>
      </c>
      <c r="I220" s="436">
        <v>0.5</v>
      </c>
      <c r="J220" s="292" t="s">
        <v>1389</v>
      </c>
      <c r="K220" s="434" t="s">
        <v>3292</v>
      </c>
      <c r="L220" s="434" t="s">
        <v>1389</v>
      </c>
      <c r="M220" s="437">
        <v>21</v>
      </c>
      <c r="N220" s="438">
        <v>5355</v>
      </c>
      <c r="O220" s="438">
        <v>40</v>
      </c>
      <c r="P220" s="438">
        <v>40</v>
      </c>
      <c r="Q220" s="438">
        <v>40</v>
      </c>
      <c r="R220" s="438">
        <v>70</v>
      </c>
      <c r="S220" s="438">
        <v>40</v>
      </c>
      <c r="T220" s="438">
        <v>20</v>
      </c>
      <c r="U220" s="438">
        <v>250</v>
      </c>
      <c r="V220" s="438">
        <v>41.67</v>
      </c>
      <c r="W220" s="388"/>
      <c r="X220" s="388"/>
    </row>
    <row r="221" spans="1:24" ht="12.75" x14ac:dyDescent="0.2">
      <c r="A221" s="462">
        <v>219</v>
      </c>
      <c r="B221" s="434" t="s">
        <v>269</v>
      </c>
      <c r="C221" s="430" t="s">
        <v>3443</v>
      </c>
      <c r="D221" s="435" t="s">
        <v>1023</v>
      </c>
      <c r="E221" s="435" t="s">
        <v>1031</v>
      </c>
      <c r="F221" s="434" t="s">
        <v>1480</v>
      </c>
      <c r="G221" s="434" t="s">
        <v>979</v>
      </c>
      <c r="H221" s="434" t="s">
        <v>1178</v>
      </c>
      <c r="I221" s="436">
        <v>0.5</v>
      </c>
      <c r="J221" s="292" t="s">
        <v>1389</v>
      </c>
      <c r="K221" s="434" t="s">
        <v>3292</v>
      </c>
      <c r="L221" s="434" t="s">
        <v>1389</v>
      </c>
      <c r="M221" s="437">
        <v>21</v>
      </c>
      <c r="N221" s="438">
        <v>5355</v>
      </c>
      <c r="O221" s="438">
        <v>50</v>
      </c>
      <c r="P221" s="438">
        <v>50</v>
      </c>
      <c r="Q221" s="438">
        <v>120</v>
      </c>
      <c r="R221" s="438">
        <v>80</v>
      </c>
      <c r="S221" s="438">
        <v>80</v>
      </c>
      <c r="T221" s="438">
        <v>30</v>
      </c>
      <c r="U221" s="438">
        <v>410</v>
      </c>
      <c r="V221" s="438">
        <v>68.33</v>
      </c>
      <c r="W221" s="388"/>
      <c r="X221" s="388"/>
    </row>
    <row r="222" spans="1:24" ht="12.75" x14ac:dyDescent="0.2">
      <c r="A222" s="462">
        <v>220</v>
      </c>
      <c r="B222" s="434" t="s">
        <v>270</v>
      </c>
      <c r="C222" s="430" t="s">
        <v>3444</v>
      </c>
      <c r="D222" s="435" t="s">
        <v>1028</v>
      </c>
      <c r="E222" s="435" t="s">
        <v>1027</v>
      </c>
      <c r="F222" s="434" t="s">
        <v>1232</v>
      </c>
      <c r="G222" s="434" t="s">
        <v>3445</v>
      </c>
      <c r="H222" s="434" t="s">
        <v>904</v>
      </c>
      <c r="I222" s="436">
        <v>0.5</v>
      </c>
      <c r="J222" s="292" t="s">
        <v>1389</v>
      </c>
      <c r="K222" s="434" t="s">
        <v>3195</v>
      </c>
      <c r="L222" s="434" t="s">
        <v>1389</v>
      </c>
      <c r="M222" s="437">
        <v>21</v>
      </c>
      <c r="N222" s="438">
        <v>5355</v>
      </c>
      <c r="O222" s="438">
        <v>50</v>
      </c>
      <c r="P222" s="438">
        <v>50</v>
      </c>
      <c r="Q222" s="438">
        <v>40</v>
      </c>
      <c r="R222" s="438">
        <v>30</v>
      </c>
      <c r="S222" s="438">
        <v>30</v>
      </c>
      <c r="T222" s="438">
        <v>50</v>
      </c>
      <c r="U222" s="438">
        <v>250</v>
      </c>
      <c r="V222" s="438">
        <v>41.67</v>
      </c>
      <c r="W222" s="388"/>
      <c r="X222" s="388"/>
    </row>
    <row r="223" spans="1:24" ht="12.75" x14ac:dyDescent="0.2">
      <c r="A223" s="462">
        <v>221</v>
      </c>
      <c r="B223" s="434" t="s">
        <v>271</v>
      </c>
      <c r="C223" s="430" t="s">
        <v>3446</v>
      </c>
      <c r="D223" s="435" t="s">
        <v>1028</v>
      </c>
      <c r="E223" s="435" t="s">
        <v>1027</v>
      </c>
      <c r="F223" s="434" t="s">
        <v>1232</v>
      </c>
      <c r="G223" s="434" t="s">
        <v>3445</v>
      </c>
      <c r="H223" s="434" t="s">
        <v>904</v>
      </c>
      <c r="I223" s="436">
        <v>0.5</v>
      </c>
      <c r="J223" s="292" t="s">
        <v>1389</v>
      </c>
      <c r="K223" s="434" t="s">
        <v>3195</v>
      </c>
      <c r="L223" s="434" t="s">
        <v>1389</v>
      </c>
      <c r="M223" s="437">
        <v>21</v>
      </c>
      <c r="N223" s="438">
        <v>5355</v>
      </c>
      <c r="O223" s="438">
        <v>100</v>
      </c>
      <c r="P223" s="438">
        <v>100</v>
      </c>
      <c r="Q223" s="438">
        <v>80</v>
      </c>
      <c r="R223" s="438">
        <v>60</v>
      </c>
      <c r="S223" s="438">
        <v>60</v>
      </c>
      <c r="T223" s="438">
        <v>50</v>
      </c>
      <c r="U223" s="438">
        <v>450</v>
      </c>
      <c r="V223" s="438">
        <v>75</v>
      </c>
      <c r="W223" s="388"/>
      <c r="X223" s="388"/>
    </row>
    <row r="224" spans="1:24" ht="12.75" x14ac:dyDescent="0.2">
      <c r="A224" s="462">
        <v>222</v>
      </c>
      <c r="B224" s="434" t="s">
        <v>272</v>
      </c>
      <c r="C224" s="430" t="s">
        <v>3447</v>
      </c>
      <c r="D224" s="435" t="s">
        <v>1033</v>
      </c>
      <c r="E224" s="435" t="s">
        <v>1031</v>
      </c>
      <c r="F224" s="434" t="s">
        <v>1171</v>
      </c>
      <c r="G224" s="434" t="s">
        <v>859</v>
      </c>
      <c r="H224" s="434" t="s">
        <v>1220</v>
      </c>
      <c r="I224" s="292" t="s">
        <v>1389</v>
      </c>
      <c r="J224" s="436">
        <v>0.75</v>
      </c>
      <c r="K224" s="434" t="s">
        <v>3181</v>
      </c>
      <c r="L224" s="434" t="s">
        <v>3270</v>
      </c>
      <c r="M224" s="437">
        <v>21</v>
      </c>
      <c r="N224" s="438">
        <v>5355</v>
      </c>
      <c r="O224" s="438">
        <v>55</v>
      </c>
      <c r="P224" s="438">
        <v>55</v>
      </c>
      <c r="Q224" s="438">
        <v>85</v>
      </c>
      <c r="R224" s="438">
        <v>65</v>
      </c>
      <c r="S224" s="438">
        <v>85</v>
      </c>
      <c r="T224" s="438">
        <v>35</v>
      </c>
      <c r="U224" s="438">
        <v>380</v>
      </c>
      <c r="V224" s="438">
        <v>63.33</v>
      </c>
      <c r="W224" s="388"/>
      <c r="X224" s="388"/>
    </row>
    <row r="225" spans="1:24" ht="12.75" x14ac:dyDescent="0.2">
      <c r="A225" s="462">
        <v>223</v>
      </c>
      <c r="B225" s="434" t="s">
        <v>273</v>
      </c>
      <c r="C225" s="430" t="s">
        <v>3448</v>
      </c>
      <c r="D225" s="435" t="s">
        <v>1033</v>
      </c>
      <c r="E225" s="292" t="s">
        <v>1389</v>
      </c>
      <c r="F225" s="434" t="s">
        <v>1171</v>
      </c>
      <c r="G225" s="434" t="s">
        <v>3330</v>
      </c>
      <c r="H225" s="434" t="s">
        <v>1230</v>
      </c>
      <c r="I225" s="436">
        <v>0.5</v>
      </c>
      <c r="J225" s="292" t="s">
        <v>1389</v>
      </c>
      <c r="K225" s="434" t="s">
        <v>3181</v>
      </c>
      <c r="L225" s="434" t="s">
        <v>3333</v>
      </c>
      <c r="M225" s="437">
        <v>21</v>
      </c>
      <c r="N225" s="438">
        <v>5355</v>
      </c>
      <c r="O225" s="438">
        <v>35</v>
      </c>
      <c r="P225" s="438">
        <v>65</v>
      </c>
      <c r="Q225" s="438">
        <v>35</v>
      </c>
      <c r="R225" s="438">
        <v>65</v>
      </c>
      <c r="S225" s="438">
        <v>35</v>
      </c>
      <c r="T225" s="438">
        <v>65</v>
      </c>
      <c r="U225" s="438">
        <v>300</v>
      </c>
      <c r="V225" s="438">
        <v>50</v>
      </c>
      <c r="W225" s="388"/>
      <c r="X225" s="388"/>
    </row>
    <row r="226" spans="1:24" ht="12.75" x14ac:dyDescent="0.2">
      <c r="A226" s="462">
        <v>224</v>
      </c>
      <c r="B226" s="434" t="s">
        <v>274</v>
      </c>
      <c r="C226" s="430" t="s">
        <v>3449</v>
      </c>
      <c r="D226" s="435" t="s">
        <v>1033</v>
      </c>
      <c r="E226" s="292" t="s">
        <v>1389</v>
      </c>
      <c r="F226" s="434" t="s">
        <v>1572</v>
      </c>
      <c r="G226" s="434" t="s">
        <v>3330</v>
      </c>
      <c r="H226" s="434" t="s">
        <v>1230</v>
      </c>
      <c r="I226" s="436">
        <v>0.5</v>
      </c>
      <c r="J226" s="292" t="s">
        <v>1389</v>
      </c>
      <c r="K226" s="434" t="s">
        <v>3181</v>
      </c>
      <c r="L226" s="434" t="s">
        <v>3333</v>
      </c>
      <c r="M226" s="437">
        <v>21</v>
      </c>
      <c r="N226" s="438">
        <v>5355</v>
      </c>
      <c r="O226" s="438">
        <v>75</v>
      </c>
      <c r="P226" s="438">
        <v>105</v>
      </c>
      <c r="Q226" s="438">
        <v>75</v>
      </c>
      <c r="R226" s="438">
        <v>105</v>
      </c>
      <c r="S226" s="438">
        <v>75</v>
      </c>
      <c r="T226" s="438">
        <v>45</v>
      </c>
      <c r="U226" s="438">
        <v>480</v>
      </c>
      <c r="V226" s="438">
        <v>80</v>
      </c>
      <c r="W226" s="388"/>
      <c r="X226" s="388"/>
    </row>
    <row r="227" spans="1:24" ht="12.75" x14ac:dyDescent="0.2">
      <c r="A227" s="462">
        <v>225</v>
      </c>
      <c r="B227" s="434" t="s">
        <v>275</v>
      </c>
      <c r="C227" s="430" t="s">
        <v>3450</v>
      </c>
      <c r="D227" s="435" t="s">
        <v>1028</v>
      </c>
      <c r="E227" s="435" t="s">
        <v>1024</v>
      </c>
      <c r="F227" s="434" t="s">
        <v>988</v>
      </c>
      <c r="G227" s="434" t="s">
        <v>1171</v>
      </c>
      <c r="H227" s="434" t="s">
        <v>1214</v>
      </c>
      <c r="I227" s="436">
        <v>0.5</v>
      </c>
      <c r="J227" s="292" t="s">
        <v>1389</v>
      </c>
      <c r="K227" s="434" t="s">
        <v>3181</v>
      </c>
      <c r="L227" s="434" t="s">
        <v>3195</v>
      </c>
      <c r="M227" s="437">
        <v>21</v>
      </c>
      <c r="N227" s="438">
        <v>5355</v>
      </c>
      <c r="O227" s="438">
        <v>45</v>
      </c>
      <c r="P227" s="438">
        <v>55</v>
      </c>
      <c r="Q227" s="438">
        <v>45</v>
      </c>
      <c r="R227" s="438">
        <v>65</v>
      </c>
      <c r="S227" s="438">
        <v>45</v>
      </c>
      <c r="T227" s="438">
        <v>75</v>
      </c>
      <c r="U227" s="438">
        <v>330</v>
      </c>
      <c r="V227" s="438">
        <v>55</v>
      </c>
      <c r="W227" s="388"/>
      <c r="X227" s="388"/>
    </row>
    <row r="228" spans="1:24" ht="12.75" x14ac:dyDescent="0.2">
      <c r="A228" s="462">
        <v>226</v>
      </c>
      <c r="B228" s="434" t="s">
        <v>276</v>
      </c>
      <c r="C228" s="430" t="s">
        <v>3451</v>
      </c>
      <c r="D228" s="435" t="s">
        <v>1033</v>
      </c>
      <c r="E228" s="435" t="s">
        <v>1024</v>
      </c>
      <c r="F228" s="434" t="s">
        <v>1231</v>
      </c>
      <c r="G228" s="434" t="s">
        <v>1175</v>
      </c>
      <c r="H228" s="434" t="s">
        <v>1253</v>
      </c>
      <c r="I228" s="436">
        <v>0.5</v>
      </c>
      <c r="J228" s="292" t="s">
        <v>1389</v>
      </c>
      <c r="K228" s="434" t="s">
        <v>3181</v>
      </c>
      <c r="L228" s="434" t="s">
        <v>1389</v>
      </c>
      <c r="M228" s="437">
        <v>26</v>
      </c>
      <c r="N228" s="438">
        <v>6630</v>
      </c>
      <c r="O228" s="438">
        <v>65</v>
      </c>
      <c r="P228" s="438">
        <v>40</v>
      </c>
      <c r="Q228" s="438">
        <v>70</v>
      </c>
      <c r="R228" s="438">
        <v>80</v>
      </c>
      <c r="S228" s="438">
        <v>140</v>
      </c>
      <c r="T228" s="438">
        <v>70</v>
      </c>
      <c r="U228" s="438">
        <v>465</v>
      </c>
      <c r="V228" s="438">
        <v>77.5</v>
      </c>
      <c r="W228" s="388"/>
      <c r="X228" s="388"/>
    </row>
    <row r="229" spans="1:24" ht="12.75" x14ac:dyDescent="0.2">
      <c r="A229" s="462">
        <v>227</v>
      </c>
      <c r="B229" s="434" t="s">
        <v>277</v>
      </c>
      <c r="C229" s="430" t="s">
        <v>3452</v>
      </c>
      <c r="D229" s="435" t="s">
        <v>1032</v>
      </c>
      <c r="E229" s="435" t="s">
        <v>1024</v>
      </c>
      <c r="F229" s="434" t="s">
        <v>1242</v>
      </c>
      <c r="G229" s="434" t="s">
        <v>1233</v>
      </c>
      <c r="H229" s="434" t="s">
        <v>1178</v>
      </c>
      <c r="I229" s="436">
        <v>0.5</v>
      </c>
      <c r="J229" s="292" t="s">
        <v>1389</v>
      </c>
      <c r="K229" s="434" t="s">
        <v>1024</v>
      </c>
      <c r="L229" s="434" t="s">
        <v>1389</v>
      </c>
      <c r="M229" s="437">
        <v>26</v>
      </c>
      <c r="N229" s="438">
        <v>6630</v>
      </c>
      <c r="O229" s="438">
        <v>65</v>
      </c>
      <c r="P229" s="438">
        <v>80</v>
      </c>
      <c r="Q229" s="438">
        <v>140</v>
      </c>
      <c r="R229" s="438">
        <v>40</v>
      </c>
      <c r="S229" s="438">
        <v>70</v>
      </c>
      <c r="T229" s="438">
        <v>70</v>
      </c>
      <c r="U229" s="438">
        <v>465</v>
      </c>
      <c r="V229" s="438">
        <v>77.5</v>
      </c>
      <c r="W229" s="388"/>
      <c r="X229" s="388"/>
    </row>
    <row r="230" spans="1:24" ht="12.75" x14ac:dyDescent="0.2">
      <c r="A230" s="462">
        <v>228</v>
      </c>
      <c r="B230" s="434" t="s">
        <v>278</v>
      </c>
      <c r="C230" s="430" t="s">
        <v>3453</v>
      </c>
      <c r="D230" s="435" t="s">
        <v>1018</v>
      </c>
      <c r="E230" s="435" t="s">
        <v>1023</v>
      </c>
      <c r="F230" s="434" t="s">
        <v>1222</v>
      </c>
      <c r="G230" s="434" t="s">
        <v>949</v>
      </c>
      <c r="H230" s="434" t="s">
        <v>1168</v>
      </c>
      <c r="I230" s="436">
        <v>0.5</v>
      </c>
      <c r="J230" s="292" t="s">
        <v>1389</v>
      </c>
      <c r="K230" s="434" t="s">
        <v>3195</v>
      </c>
      <c r="L230" s="434" t="s">
        <v>1389</v>
      </c>
      <c r="M230" s="437">
        <v>21</v>
      </c>
      <c r="N230" s="438">
        <v>5355</v>
      </c>
      <c r="O230" s="438">
        <v>45</v>
      </c>
      <c r="P230" s="438">
        <v>60</v>
      </c>
      <c r="Q230" s="438">
        <v>30</v>
      </c>
      <c r="R230" s="438">
        <v>80</v>
      </c>
      <c r="S230" s="438">
        <v>50</v>
      </c>
      <c r="T230" s="438">
        <v>65</v>
      </c>
      <c r="U230" s="438">
        <v>330</v>
      </c>
      <c r="V230" s="438">
        <v>55</v>
      </c>
      <c r="W230" s="388"/>
      <c r="X230" s="388"/>
    </row>
    <row r="231" spans="1:24" ht="12.75" x14ac:dyDescent="0.2">
      <c r="A231" s="462">
        <v>229</v>
      </c>
      <c r="B231" s="434" t="s">
        <v>279</v>
      </c>
      <c r="C231" s="430" t="s">
        <v>3454</v>
      </c>
      <c r="D231" s="435" t="s">
        <v>1018</v>
      </c>
      <c r="E231" s="435" t="s">
        <v>1023</v>
      </c>
      <c r="F231" s="434" t="s">
        <v>1222</v>
      </c>
      <c r="G231" s="434" t="s">
        <v>949</v>
      </c>
      <c r="H231" s="434" t="s">
        <v>1168</v>
      </c>
      <c r="I231" s="436">
        <v>0.5</v>
      </c>
      <c r="J231" s="292" t="s">
        <v>1389</v>
      </c>
      <c r="K231" s="434" t="s">
        <v>3195</v>
      </c>
      <c r="L231" s="434" t="s">
        <v>1389</v>
      </c>
      <c r="M231" s="437">
        <v>21</v>
      </c>
      <c r="N231" s="438">
        <v>5355</v>
      </c>
      <c r="O231" s="438">
        <v>75</v>
      </c>
      <c r="P231" s="438">
        <v>90</v>
      </c>
      <c r="Q231" s="438">
        <v>50</v>
      </c>
      <c r="R231" s="438">
        <v>110</v>
      </c>
      <c r="S231" s="438">
        <v>80</v>
      </c>
      <c r="T231" s="438">
        <v>95</v>
      </c>
      <c r="U231" s="438">
        <v>500</v>
      </c>
      <c r="V231" s="438">
        <v>83.33</v>
      </c>
      <c r="W231" s="388"/>
      <c r="X231" s="388"/>
    </row>
    <row r="232" spans="1:24" ht="12.75" x14ac:dyDescent="0.2">
      <c r="A232" s="462">
        <v>230</v>
      </c>
      <c r="B232" s="434" t="s">
        <v>280</v>
      </c>
      <c r="C232" s="430" t="s">
        <v>3455</v>
      </c>
      <c r="D232" s="435" t="s">
        <v>1033</v>
      </c>
      <c r="E232" s="435" t="s">
        <v>1019</v>
      </c>
      <c r="F232" s="434" t="s">
        <v>1231</v>
      </c>
      <c r="G232" s="434" t="s">
        <v>3330</v>
      </c>
      <c r="H232" s="434" t="s">
        <v>1167</v>
      </c>
      <c r="I232" s="436">
        <v>0.5</v>
      </c>
      <c r="J232" s="292" t="s">
        <v>1389</v>
      </c>
      <c r="K232" s="434" t="s">
        <v>3181</v>
      </c>
      <c r="L232" s="434" t="s">
        <v>1019</v>
      </c>
      <c r="M232" s="437">
        <v>21</v>
      </c>
      <c r="N232" s="438">
        <v>5355</v>
      </c>
      <c r="O232" s="438">
        <v>75</v>
      </c>
      <c r="P232" s="438">
        <v>95</v>
      </c>
      <c r="Q232" s="438">
        <v>95</v>
      </c>
      <c r="R232" s="438">
        <v>95</v>
      </c>
      <c r="S232" s="438">
        <v>95</v>
      </c>
      <c r="T232" s="438">
        <v>85</v>
      </c>
      <c r="U232" s="438">
        <v>540</v>
      </c>
      <c r="V232" s="438">
        <v>90</v>
      </c>
      <c r="W232" s="388"/>
      <c r="X232" s="388"/>
    </row>
    <row r="233" spans="1:24" ht="12.75" x14ac:dyDescent="0.2">
      <c r="A233" s="462">
        <v>231</v>
      </c>
      <c r="B233" s="434" t="s">
        <v>281</v>
      </c>
      <c r="C233" s="430" t="s">
        <v>3456</v>
      </c>
      <c r="D233" s="435" t="s">
        <v>1027</v>
      </c>
      <c r="E233" s="292" t="s">
        <v>1389</v>
      </c>
      <c r="F233" s="434" t="s">
        <v>1508</v>
      </c>
      <c r="G233" s="292" t="s">
        <v>1389</v>
      </c>
      <c r="H233" s="434" t="s">
        <v>1107</v>
      </c>
      <c r="I233" s="436">
        <v>0.5</v>
      </c>
      <c r="J233" s="292" t="s">
        <v>1389</v>
      </c>
      <c r="K233" s="434" t="s">
        <v>3195</v>
      </c>
      <c r="L233" s="434" t="s">
        <v>1389</v>
      </c>
      <c r="M233" s="437">
        <v>21</v>
      </c>
      <c r="N233" s="438">
        <v>5355</v>
      </c>
      <c r="O233" s="438">
        <v>90</v>
      </c>
      <c r="P233" s="438">
        <v>60</v>
      </c>
      <c r="Q233" s="438">
        <v>60</v>
      </c>
      <c r="R233" s="438">
        <v>40</v>
      </c>
      <c r="S233" s="438">
        <v>40</v>
      </c>
      <c r="T233" s="438">
        <v>40</v>
      </c>
      <c r="U233" s="438">
        <v>330</v>
      </c>
      <c r="V233" s="438">
        <v>55</v>
      </c>
      <c r="W233" s="388"/>
      <c r="X233" s="388"/>
    </row>
    <row r="234" spans="1:24" ht="12.75" x14ac:dyDescent="0.2">
      <c r="A234" s="462">
        <v>232</v>
      </c>
      <c r="B234" s="434" t="s">
        <v>282</v>
      </c>
      <c r="C234" s="430" t="s">
        <v>3457</v>
      </c>
      <c r="D234" s="435" t="s">
        <v>1027</v>
      </c>
      <c r="E234" s="292" t="s">
        <v>1389</v>
      </c>
      <c r="F234" s="434" t="s">
        <v>1233</v>
      </c>
      <c r="G234" s="292" t="s">
        <v>1389</v>
      </c>
      <c r="H234" s="434" t="s">
        <v>1107</v>
      </c>
      <c r="I234" s="436">
        <v>0.5</v>
      </c>
      <c r="J234" s="292" t="s">
        <v>1389</v>
      </c>
      <c r="K234" s="434" t="s">
        <v>3195</v>
      </c>
      <c r="L234" s="434" t="s">
        <v>1389</v>
      </c>
      <c r="M234" s="437">
        <v>21</v>
      </c>
      <c r="N234" s="438">
        <v>5355</v>
      </c>
      <c r="O234" s="438">
        <v>90</v>
      </c>
      <c r="P234" s="438">
        <v>120</v>
      </c>
      <c r="Q234" s="438">
        <v>120</v>
      </c>
      <c r="R234" s="438">
        <v>60</v>
      </c>
      <c r="S234" s="438">
        <v>60</v>
      </c>
      <c r="T234" s="438">
        <v>50</v>
      </c>
      <c r="U234" s="438">
        <v>500</v>
      </c>
      <c r="V234" s="438">
        <v>83.33</v>
      </c>
      <c r="W234" s="388"/>
      <c r="X234" s="388"/>
    </row>
    <row r="235" spans="1:24" ht="12.75" x14ac:dyDescent="0.2">
      <c r="A235" s="462">
        <v>233</v>
      </c>
      <c r="B235" s="434" t="s">
        <v>283</v>
      </c>
      <c r="C235" s="430" t="s">
        <v>3458</v>
      </c>
      <c r="D235" s="435" t="s">
        <v>1029</v>
      </c>
      <c r="E235" s="292" t="s">
        <v>1389</v>
      </c>
      <c r="F235" s="434" t="s">
        <v>1147</v>
      </c>
      <c r="G235" s="434" t="s">
        <v>3357</v>
      </c>
      <c r="H235" s="434" t="s">
        <v>1120</v>
      </c>
      <c r="I235" s="292" t="s">
        <v>1389</v>
      </c>
      <c r="J235" s="454" t="s">
        <v>3459</v>
      </c>
      <c r="K235" s="434" t="s">
        <v>3273</v>
      </c>
      <c r="L235" s="434" t="s">
        <v>1389</v>
      </c>
      <c r="M235" s="437">
        <v>21</v>
      </c>
      <c r="N235" s="438">
        <v>5355</v>
      </c>
      <c r="O235" s="438">
        <v>85</v>
      </c>
      <c r="P235" s="438">
        <v>80</v>
      </c>
      <c r="Q235" s="438">
        <v>90</v>
      </c>
      <c r="R235" s="438">
        <v>105</v>
      </c>
      <c r="S235" s="438">
        <v>95</v>
      </c>
      <c r="T235" s="438">
        <v>60</v>
      </c>
      <c r="U235" s="438">
        <v>515</v>
      </c>
      <c r="V235" s="438">
        <v>85.83</v>
      </c>
      <c r="W235" s="452"/>
      <c r="X235" s="452"/>
    </row>
    <row r="236" spans="1:24" ht="12.75" x14ac:dyDescent="0.2">
      <c r="A236" s="462">
        <v>234</v>
      </c>
      <c r="B236" s="434" t="s">
        <v>284</v>
      </c>
      <c r="C236" s="430" t="s">
        <v>3460</v>
      </c>
      <c r="D236" s="435" t="s">
        <v>1029</v>
      </c>
      <c r="E236" s="292" t="s">
        <v>1389</v>
      </c>
      <c r="F236" s="434" t="s">
        <v>1271</v>
      </c>
      <c r="G236" s="434" t="s">
        <v>3461</v>
      </c>
      <c r="H236" s="434" t="s">
        <v>1190</v>
      </c>
      <c r="I236" s="436">
        <v>0.5</v>
      </c>
      <c r="J236" s="292" t="s">
        <v>1389</v>
      </c>
      <c r="K236" s="434" t="s">
        <v>3195</v>
      </c>
      <c r="L236" s="434" t="s">
        <v>1389</v>
      </c>
      <c r="M236" s="437">
        <v>21</v>
      </c>
      <c r="N236" s="438">
        <v>5355</v>
      </c>
      <c r="O236" s="438">
        <v>73</v>
      </c>
      <c r="P236" s="438">
        <v>95</v>
      </c>
      <c r="Q236" s="438">
        <v>62</v>
      </c>
      <c r="R236" s="438">
        <v>85</v>
      </c>
      <c r="S236" s="438">
        <v>65</v>
      </c>
      <c r="T236" s="438">
        <v>85</v>
      </c>
      <c r="U236" s="438">
        <v>465</v>
      </c>
      <c r="V236" s="438">
        <v>77.5</v>
      </c>
      <c r="W236" s="388"/>
      <c r="X236" s="388"/>
    </row>
    <row r="237" spans="1:24" ht="12.75" x14ac:dyDescent="0.2">
      <c r="A237" s="462">
        <v>235</v>
      </c>
      <c r="B237" s="434" t="s">
        <v>285</v>
      </c>
      <c r="C237" s="430" t="s">
        <v>3462</v>
      </c>
      <c r="D237" s="435" t="s">
        <v>1029</v>
      </c>
      <c r="E237" s="292" t="s">
        <v>1389</v>
      </c>
      <c r="F237" s="434" t="s">
        <v>1247</v>
      </c>
      <c r="G237" s="434" t="s">
        <v>3340</v>
      </c>
      <c r="H237" s="434" t="s">
        <v>1230</v>
      </c>
      <c r="I237" s="436">
        <v>0.5</v>
      </c>
      <c r="J237" s="292" t="s">
        <v>1389</v>
      </c>
      <c r="K237" s="434" t="s">
        <v>3195</v>
      </c>
      <c r="L237" s="434" t="s">
        <v>1389</v>
      </c>
      <c r="M237" s="437">
        <v>21</v>
      </c>
      <c r="N237" s="438">
        <v>5355</v>
      </c>
      <c r="O237" s="438">
        <v>55</v>
      </c>
      <c r="P237" s="438">
        <v>20</v>
      </c>
      <c r="Q237" s="438">
        <v>35</v>
      </c>
      <c r="R237" s="438">
        <v>20</v>
      </c>
      <c r="S237" s="438">
        <v>45</v>
      </c>
      <c r="T237" s="438">
        <v>75</v>
      </c>
      <c r="U237" s="438">
        <v>250</v>
      </c>
      <c r="V237" s="438">
        <v>41.67</v>
      </c>
      <c r="W237" s="388"/>
      <c r="X237" s="388"/>
    </row>
    <row r="238" spans="1:24" ht="12.75" x14ac:dyDescent="0.2">
      <c r="A238" s="462">
        <v>236</v>
      </c>
      <c r="B238" s="434" t="s">
        <v>286</v>
      </c>
      <c r="C238" s="430" t="s">
        <v>3463</v>
      </c>
      <c r="D238" s="435" t="s">
        <v>1022</v>
      </c>
      <c r="E238" s="292" t="s">
        <v>1389</v>
      </c>
      <c r="F238" s="434" t="s">
        <v>1053</v>
      </c>
      <c r="G238" s="434" t="s">
        <v>3464</v>
      </c>
      <c r="H238" s="434" t="s">
        <v>988</v>
      </c>
      <c r="I238" s="436">
        <v>1</v>
      </c>
      <c r="J238" s="292" t="s">
        <v>1389</v>
      </c>
      <c r="K238" s="434" t="s">
        <v>3213</v>
      </c>
      <c r="L238" s="434" t="s">
        <v>1389</v>
      </c>
      <c r="M238" s="437">
        <v>26</v>
      </c>
      <c r="N238" s="438">
        <v>6630</v>
      </c>
      <c r="O238" s="438">
        <v>35</v>
      </c>
      <c r="P238" s="438">
        <v>35</v>
      </c>
      <c r="Q238" s="438">
        <v>35</v>
      </c>
      <c r="R238" s="438">
        <v>35</v>
      </c>
      <c r="S238" s="438">
        <v>35</v>
      </c>
      <c r="T238" s="438">
        <v>35</v>
      </c>
      <c r="U238" s="438">
        <v>210</v>
      </c>
      <c r="V238" s="438">
        <v>35</v>
      </c>
      <c r="W238" s="388"/>
      <c r="X238" s="388"/>
    </row>
    <row r="239" spans="1:24" ht="12.75" x14ac:dyDescent="0.2">
      <c r="A239" s="462">
        <v>237</v>
      </c>
      <c r="B239" s="434" t="s">
        <v>287</v>
      </c>
      <c r="C239" s="430" t="s">
        <v>3465</v>
      </c>
      <c r="D239" s="435" t="s">
        <v>1022</v>
      </c>
      <c r="E239" s="292" t="s">
        <v>1389</v>
      </c>
      <c r="F239" s="434" t="s">
        <v>1271</v>
      </c>
      <c r="G239" s="434" t="s">
        <v>3340</v>
      </c>
      <c r="H239" s="434" t="s">
        <v>887</v>
      </c>
      <c r="I239" s="436">
        <v>1</v>
      </c>
      <c r="J239" s="292" t="s">
        <v>1389</v>
      </c>
      <c r="K239" s="434" t="s">
        <v>3258</v>
      </c>
      <c r="L239" s="434" t="s">
        <v>1389</v>
      </c>
      <c r="M239" s="437">
        <v>26</v>
      </c>
      <c r="N239" s="438">
        <v>6630</v>
      </c>
      <c r="O239" s="438">
        <v>50</v>
      </c>
      <c r="P239" s="438">
        <v>95</v>
      </c>
      <c r="Q239" s="438">
        <v>95</v>
      </c>
      <c r="R239" s="438">
        <v>35</v>
      </c>
      <c r="S239" s="438">
        <v>110</v>
      </c>
      <c r="T239" s="438">
        <v>70</v>
      </c>
      <c r="U239" s="438">
        <v>455</v>
      </c>
      <c r="V239" s="438">
        <v>75.83</v>
      </c>
      <c r="W239" s="388"/>
      <c r="X239" s="388"/>
    </row>
    <row r="240" spans="1:24" ht="12.75" x14ac:dyDescent="0.2">
      <c r="A240" s="462">
        <v>238</v>
      </c>
      <c r="B240" s="434" t="s">
        <v>288</v>
      </c>
      <c r="C240" s="430" t="s">
        <v>3466</v>
      </c>
      <c r="D240" s="435" t="s">
        <v>1028</v>
      </c>
      <c r="E240" s="435" t="s">
        <v>933</v>
      </c>
      <c r="F240" s="434" t="s">
        <v>1232</v>
      </c>
      <c r="G240" s="434" t="s">
        <v>3304</v>
      </c>
      <c r="H240" s="434" t="s">
        <v>1211</v>
      </c>
      <c r="I240" s="292" t="s">
        <v>1389</v>
      </c>
      <c r="J240" s="436">
        <v>1</v>
      </c>
      <c r="K240" s="434" t="s">
        <v>3213</v>
      </c>
      <c r="L240" s="434" t="s">
        <v>1389</v>
      </c>
      <c r="M240" s="437">
        <v>26</v>
      </c>
      <c r="N240" s="438">
        <v>6630</v>
      </c>
      <c r="O240" s="438">
        <v>45</v>
      </c>
      <c r="P240" s="438">
        <v>30</v>
      </c>
      <c r="Q240" s="438">
        <v>15</v>
      </c>
      <c r="R240" s="438">
        <v>85</v>
      </c>
      <c r="S240" s="438">
        <v>65</v>
      </c>
      <c r="T240" s="438">
        <v>65</v>
      </c>
      <c r="U240" s="438">
        <v>305</v>
      </c>
      <c r="V240" s="438">
        <v>50.83</v>
      </c>
      <c r="W240" s="388"/>
      <c r="X240" s="388"/>
    </row>
    <row r="241" spans="1:24" ht="12.75" x14ac:dyDescent="0.2">
      <c r="A241" s="462">
        <v>239</v>
      </c>
      <c r="B241" s="434" t="s">
        <v>289</v>
      </c>
      <c r="C241" s="430" t="s">
        <v>3467</v>
      </c>
      <c r="D241" s="435" t="s">
        <v>1020</v>
      </c>
      <c r="E241" s="292" t="s">
        <v>1389</v>
      </c>
      <c r="F241" s="434" t="s">
        <v>1562</v>
      </c>
      <c r="G241" s="292" t="s">
        <v>1389</v>
      </c>
      <c r="H241" s="434" t="s">
        <v>988</v>
      </c>
      <c r="I241" s="292" t="s">
        <v>1389</v>
      </c>
      <c r="J241" s="436">
        <v>0.25</v>
      </c>
      <c r="K241" s="434" t="s">
        <v>3213</v>
      </c>
      <c r="L241" s="434" t="s">
        <v>1389</v>
      </c>
      <c r="M241" s="437">
        <v>26</v>
      </c>
      <c r="N241" s="438">
        <v>6630</v>
      </c>
      <c r="O241" s="438">
        <v>45</v>
      </c>
      <c r="P241" s="438">
        <v>63</v>
      </c>
      <c r="Q241" s="438">
        <v>37</v>
      </c>
      <c r="R241" s="438">
        <v>65</v>
      </c>
      <c r="S241" s="438">
        <v>55</v>
      </c>
      <c r="T241" s="438">
        <v>95</v>
      </c>
      <c r="U241" s="438">
        <v>360</v>
      </c>
      <c r="V241" s="438">
        <v>60</v>
      </c>
      <c r="W241" s="388"/>
      <c r="X241" s="388"/>
    </row>
    <row r="242" spans="1:24" ht="12.75" x14ac:dyDescent="0.2">
      <c r="A242" s="462">
        <v>240</v>
      </c>
      <c r="B242" s="434" t="s">
        <v>290</v>
      </c>
      <c r="C242" s="430" t="s">
        <v>3468</v>
      </c>
      <c r="D242" s="435" t="s">
        <v>1023</v>
      </c>
      <c r="E242" s="292" t="s">
        <v>1389</v>
      </c>
      <c r="F242" s="434" t="s">
        <v>979</v>
      </c>
      <c r="G242" s="292" t="s">
        <v>1389</v>
      </c>
      <c r="H242" s="434" t="s">
        <v>988</v>
      </c>
      <c r="I242" s="292" t="s">
        <v>1389</v>
      </c>
      <c r="J242" s="436">
        <v>0.25</v>
      </c>
      <c r="K242" s="434" t="s">
        <v>3213</v>
      </c>
      <c r="L242" s="434" t="s">
        <v>1389</v>
      </c>
      <c r="M242" s="437">
        <v>26</v>
      </c>
      <c r="N242" s="438">
        <v>6630</v>
      </c>
      <c r="O242" s="438">
        <v>45</v>
      </c>
      <c r="P242" s="438">
        <v>75</v>
      </c>
      <c r="Q242" s="438">
        <v>37</v>
      </c>
      <c r="R242" s="438">
        <v>70</v>
      </c>
      <c r="S242" s="438">
        <v>55</v>
      </c>
      <c r="T242" s="438">
        <v>83</v>
      </c>
      <c r="U242" s="438">
        <v>365</v>
      </c>
      <c r="V242" s="438">
        <v>60.83</v>
      </c>
      <c r="W242" s="388"/>
      <c r="X242" s="388"/>
    </row>
    <row r="243" spans="1:24" ht="12.75" x14ac:dyDescent="0.2">
      <c r="A243" s="462">
        <v>241</v>
      </c>
      <c r="B243" s="434" t="s">
        <v>291</v>
      </c>
      <c r="C243" s="430" t="s">
        <v>3469</v>
      </c>
      <c r="D243" s="435" t="s">
        <v>1029</v>
      </c>
      <c r="E243" s="292" t="s">
        <v>1389</v>
      </c>
      <c r="F243" s="434" t="s">
        <v>904</v>
      </c>
      <c r="G243" s="434" t="s">
        <v>3328</v>
      </c>
      <c r="H243" s="434" t="s">
        <v>1190</v>
      </c>
      <c r="I243" s="292" t="s">
        <v>1389</v>
      </c>
      <c r="J243" s="436">
        <v>1</v>
      </c>
      <c r="K243" s="434" t="s">
        <v>3195</v>
      </c>
      <c r="L243" s="434" t="s">
        <v>1389</v>
      </c>
      <c r="M243" s="437">
        <v>21</v>
      </c>
      <c r="N243" s="438">
        <v>5355</v>
      </c>
      <c r="O243" s="438">
        <v>95</v>
      </c>
      <c r="P243" s="438">
        <v>80</v>
      </c>
      <c r="Q243" s="438">
        <v>105</v>
      </c>
      <c r="R243" s="438">
        <v>40</v>
      </c>
      <c r="S243" s="438">
        <v>70</v>
      </c>
      <c r="T243" s="438">
        <v>100</v>
      </c>
      <c r="U243" s="438">
        <v>490</v>
      </c>
      <c r="V243" s="438">
        <v>81.67</v>
      </c>
      <c r="W243" s="388"/>
      <c r="X243" s="388"/>
    </row>
    <row r="244" spans="1:24" ht="12.75" x14ac:dyDescent="0.2">
      <c r="A244" s="462">
        <v>242</v>
      </c>
      <c r="B244" s="434" t="s">
        <v>292</v>
      </c>
      <c r="C244" s="430" t="s">
        <v>3470</v>
      </c>
      <c r="D244" s="435" t="s">
        <v>1029</v>
      </c>
      <c r="E244" s="292" t="s">
        <v>1389</v>
      </c>
      <c r="F244" s="434" t="s">
        <v>859</v>
      </c>
      <c r="G244" s="434" t="s">
        <v>915</v>
      </c>
      <c r="H244" s="434" t="s">
        <v>1236</v>
      </c>
      <c r="I244" s="292" t="s">
        <v>1389</v>
      </c>
      <c r="J244" s="436">
        <v>1</v>
      </c>
      <c r="K244" s="434" t="s">
        <v>1021</v>
      </c>
      <c r="L244" s="434" t="s">
        <v>1389</v>
      </c>
      <c r="M244" s="437">
        <v>41</v>
      </c>
      <c r="N244" s="438">
        <v>10455</v>
      </c>
      <c r="O244" s="438">
        <v>255</v>
      </c>
      <c r="P244" s="438">
        <v>10</v>
      </c>
      <c r="Q244" s="438">
        <v>10</v>
      </c>
      <c r="R244" s="438">
        <v>75</v>
      </c>
      <c r="S244" s="438">
        <v>135</v>
      </c>
      <c r="T244" s="438">
        <v>55</v>
      </c>
      <c r="U244" s="438">
        <v>540</v>
      </c>
      <c r="V244" s="438">
        <v>90</v>
      </c>
      <c r="W244" s="388"/>
      <c r="X244" s="388"/>
    </row>
    <row r="245" spans="1:24" ht="12.75" x14ac:dyDescent="0.2">
      <c r="A245" s="462">
        <v>243</v>
      </c>
      <c r="B245" s="434" t="s">
        <v>293</v>
      </c>
      <c r="C245" s="430" t="s">
        <v>3471</v>
      </c>
      <c r="D245" s="435" t="s">
        <v>1020</v>
      </c>
      <c r="E245" s="292" t="s">
        <v>1389</v>
      </c>
      <c r="F245" s="434" t="s">
        <v>926</v>
      </c>
      <c r="G245" s="292" t="s">
        <v>1389</v>
      </c>
      <c r="H245" s="434" t="s">
        <v>1188</v>
      </c>
      <c r="I245" s="292" t="s">
        <v>1389</v>
      </c>
      <c r="J245" s="292" t="s">
        <v>1389</v>
      </c>
      <c r="K245" s="434" t="s">
        <v>3213</v>
      </c>
      <c r="L245" s="434" t="s">
        <v>1389</v>
      </c>
      <c r="M245" s="437">
        <v>81</v>
      </c>
      <c r="N245" s="438">
        <v>20655</v>
      </c>
      <c r="O245" s="438">
        <v>90</v>
      </c>
      <c r="P245" s="438">
        <v>85</v>
      </c>
      <c r="Q245" s="438">
        <v>75</v>
      </c>
      <c r="R245" s="438">
        <v>115</v>
      </c>
      <c r="S245" s="438">
        <v>100</v>
      </c>
      <c r="T245" s="438">
        <v>115</v>
      </c>
      <c r="U245" s="438">
        <v>580</v>
      </c>
      <c r="V245" s="438">
        <v>96.67</v>
      </c>
      <c r="W245" s="452"/>
      <c r="X245" s="452"/>
    </row>
    <row r="246" spans="1:24" ht="12.75" x14ac:dyDescent="0.2">
      <c r="A246" s="462">
        <v>244</v>
      </c>
      <c r="B246" s="434" t="s">
        <v>294</v>
      </c>
      <c r="C246" s="430" t="s">
        <v>3472</v>
      </c>
      <c r="D246" s="435" t="s">
        <v>1023</v>
      </c>
      <c r="E246" s="292" t="s">
        <v>1389</v>
      </c>
      <c r="F246" s="434" t="s">
        <v>926</v>
      </c>
      <c r="G246" s="292" t="s">
        <v>1389</v>
      </c>
      <c r="H246" s="434" t="s">
        <v>949</v>
      </c>
      <c r="I246" s="292" t="s">
        <v>1389</v>
      </c>
      <c r="J246" s="292" t="s">
        <v>1389</v>
      </c>
      <c r="K246" s="434" t="s">
        <v>3213</v>
      </c>
      <c r="L246" s="434" t="s">
        <v>1389</v>
      </c>
      <c r="M246" s="437">
        <v>81</v>
      </c>
      <c r="N246" s="438">
        <v>20655</v>
      </c>
      <c r="O246" s="438">
        <v>115</v>
      </c>
      <c r="P246" s="438">
        <v>115</v>
      </c>
      <c r="Q246" s="438">
        <v>85</v>
      </c>
      <c r="R246" s="438">
        <v>90</v>
      </c>
      <c r="S246" s="438">
        <v>75</v>
      </c>
      <c r="T246" s="438">
        <v>100</v>
      </c>
      <c r="U246" s="438">
        <v>580</v>
      </c>
      <c r="V246" s="438">
        <v>96.67</v>
      </c>
      <c r="W246" s="452"/>
      <c r="X246" s="452"/>
    </row>
    <row r="247" spans="1:24" ht="12.75" x14ac:dyDescent="0.2">
      <c r="A247" s="462">
        <v>245</v>
      </c>
      <c r="B247" s="434" t="s">
        <v>295</v>
      </c>
      <c r="C247" s="430" t="s">
        <v>3473</v>
      </c>
      <c r="D247" s="435" t="s">
        <v>1033</v>
      </c>
      <c r="E247" s="292" t="s">
        <v>1389</v>
      </c>
      <c r="F247" s="434" t="s">
        <v>926</v>
      </c>
      <c r="G247" s="292" t="s">
        <v>1389</v>
      </c>
      <c r="H247" s="434" t="s">
        <v>1175</v>
      </c>
      <c r="I247" s="292" t="s">
        <v>1389</v>
      </c>
      <c r="J247" s="292" t="s">
        <v>1389</v>
      </c>
      <c r="K247" s="434" t="s">
        <v>3213</v>
      </c>
      <c r="L247" s="434" t="s">
        <v>1389</v>
      </c>
      <c r="M247" s="437">
        <v>81</v>
      </c>
      <c r="N247" s="438">
        <v>20655</v>
      </c>
      <c r="O247" s="438">
        <v>100</v>
      </c>
      <c r="P247" s="438">
        <v>75</v>
      </c>
      <c r="Q247" s="438">
        <v>115</v>
      </c>
      <c r="R247" s="438">
        <v>90</v>
      </c>
      <c r="S247" s="438">
        <v>115</v>
      </c>
      <c r="T247" s="438">
        <v>85</v>
      </c>
      <c r="U247" s="438">
        <v>580</v>
      </c>
      <c r="V247" s="438">
        <v>96.67</v>
      </c>
      <c r="W247" s="452"/>
      <c r="X247" s="452"/>
    </row>
    <row r="248" spans="1:24" ht="12.75" x14ac:dyDescent="0.2">
      <c r="A248" s="462">
        <v>246</v>
      </c>
      <c r="B248" s="434" t="s">
        <v>296</v>
      </c>
      <c r="C248" s="430" t="s">
        <v>3474</v>
      </c>
      <c r="D248" s="435" t="s">
        <v>1031</v>
      </c>
      <c r="E248" s="435" t="s">
        <v>1027</v>
      </c>
      <c r="F248" s="434" t="s">
        <v>1053</v>
      </c>
      <c r="G248" s="292" t="s">
        <v>1389</v>
      </c>
      <c r="H248" s="434" t="s">
        <v>1107</v>
      </c>
      <c r="I248" s="436">
        <v>0.5</v>
      </c>
      <c r="J248" s="292" t="s">
        <v>1389</v>
      </c>
      <c r="K248" s="434" t="s">
        <v>3174</v>
      </c>
      <c r="L248" s="434" t="s">
        <v>1389</v>
      </c>
      <c r="M248" s="437">
        <v>41</v>
      </c>
      <c r="N248" s="438">
        <v>10455</v>
      </c>
      <c r="O248" s="438">
        <v>50</v>
      </c>
      <c r="P248" s="438">
        <v>64</v>
      </c>
      <c r="Q248" s="438">
        <v>50</v>
      </c>
      <c r="R248" s="438">
        <v>45</v>
      </c>
      <c r="S248" s="438">
        <v>50</v>
      </c>
      <c r="T248" s="438">
        <v>41</v>
      </c>
      <c r="U248" s="438">
        <v>300</v>
      </c>
      <c r="V248" s="438">
        <v>50</v>
      </c>
      <c r="W248" s="388"/>
      <c r="X248" s="388"/>
    </row>
    <row r="249" spans="1:24" ht="12.75" x14ac:dyDescent="0.2">
      <c r="A249" s="462">
        <v>247</v>
      </c>
      <c r="B249" s="434" t="s">
        <v>297</v>
      </c>
      <c r="C249" s="430" t="s">
        <v>3475</v>
      </c>
      <c r="D249" s="435" t="s">
        <v>1031</v>
      </c>
      <c r="E249" s="435" t="s">
        <v>1027</v>
      </c>
      <c r="F249" s="434" t="s">
        <v>1077</v>
      </c>
      <c r="G249" s="292" t="s">
        <v>1389</v>
      </c>
      <c r="H249" s="292" t="s">
        <v>1389</v>
      </c>
      <c r="I249" s="436">
        <v>0.5</v>
      </c>
      <c r="J249" s="292" t="s">
        <v>1389</v>
      </c>
      <c r="K249" s="434" t="s">
        <v>3174</v>
      </c>
      <c r="L249" s="434" t="s">
        <v>1389</v>
      </c>
      <c r="M249" s="437">
        <v>41</v>
      </c>
      <c r="N249" s="438">
        <v>10455</v>
      </c>
      <c r="O249" s="438">
        <v>70</v>
      </c>
      <c r="P249" s="438">
        <v>84</v>
      </c>
      <c r="Q249" s="438">
        <v>70</v>
      </c>
      <c r="R249" s="438">
        <v>65</v>
      </c>
      <c r="S249" s="438">
        <v>70</v>
      </c>
      <c r="T249" s="438">
        <v>51</v>
      </c>
      <c r="U249" s="438">
        <v>410</v>
      </c>
      <c r="V249" s="438">
        <v>68.33</v>
      </c>
      <c r="W249" s="388"/>
      <c r="X249" s="388"/>
    </row>
    <row r="250" spans="1:24" ht="12.75" x14ac:dyDescent="0.2">
      <c r="A250" s="462">
        <v>248</v>
      </c>
      <c r="B250" s="434" t="s">
        <v>298</v>
      </c>
      <c r="C250" s="430" t="s">
        <v>3476</v>
      </c>
      <c r="D250" s="435" t="s">
        <v>1031</v>
      </c>
      <c r="E250" s="435" t="s">
        <v>1018</v>
      </c>
      <c r="F250" s="434" t="s">
        <v>1047</v>
      </c>
      <c r="G250" s="292" t="s">
        <v>1389</v>
      </c>
      <c r="H250" s="434" t="s">
        <v>1168</v>
      </c>
      <c r="I250" s="436">
        <v>0.5</v>
      </c>
      <c r="J250" s="292" t="s">
        <v>1389</v>
      </c>
      <c r="K250" s="434" t="s">
        <v>3174</v>
      </c>
      <c r="L250" s="434" t="s">
        <v>1389</v>
      </c>
      <c r="M250" s="437">
        <v>41</v>
      </c>
      <c r="N250" s="438">
        <v>10455</v>
      </c>
      <c r="O250" s="438">
        <v>100</v>
      </c>
      <c r="P250" s="438">
        <v>134</v>
      </c>
      <c r="Q250" s="438">
        <v>110</v>
      </c>
      <c r="R250" s="438">
        <v>95</v>
      </c>
      <c r="S250" s="438">
        <v>100</v>
      </c>
      <c r="T250" s="438">
        <v>61</v>
      </c>
      <c r="U250" s="438">
        <v>600</v>
      </c>
      <c r="V250" s="438">
        <v>100</v>
      </c>
      <c r="W250" s="388"/>
      <c r="X250" s="388"/>
    </row>
    <row r="251" spans="1:24" ht="12.75" x14ac:dyDescent="0.2">
      <c r="A251" s="462">
        <v>249</v>
      </c>
      <c r="B251" s="434" t="s">
        <v>299</v>
      </c>
      <c r="C251" s="430" t="s">
        <v>3477</v>
      </c>
      <c r="D251" s="435" t="s">
        <v>933</v>
      </c>
      <c r="E251" s="435" t="s">
        <v>1024</v>
      </c>
      <c r="F251" s="434" t="s">
        <v>926</v>
      </c>
      <c r="G251" s="292" t="s">
        <v>1389</v>
      </c>
      <c r="H251" s="434" t="s">
        <v>1259</v>
      </c>
      <c r="I251" s="292" t="s">
        <v>1389</v>
      </c>
      <c r="J251" s="292" t="s">
        <v>1389</v>
      </c>
      <c r="K251" s="434" t="s">
        <v>3213</v>
      </c>
      <c r="L251" s="434" t="s">
        <v>1389</v>
      </c>
      <c r="M251" s="437">
        <v>121</v>
      </c>
      <c r="N251" s="438">
        <v>30855</v>
      </c>
      <c r="O251" s="438">
        <v>106</v>
      </c>
      <c r="P251" s="438">
        <v>90</v>
      </c>
      <c r="Q251" s="438">
        <v>130</v>
      </c>
      <c r="R251" s="438">
        <v>90</v>
      </c>
      <c r="S251" s="438">
        <v>154</v>
      </c>
      <c r="T251" s="438">
        <v>110</v>
      </c>
      <c r="U251" s="438">
        <v>680</v>
      </c>
      <c r="V251" s="438">
        <v>113.33</v>
      </c>
      <c r="W251" s="452"/>
      <c r="X251" s="452"/>
    </row>
    <row r="252" spans="1:24" ht="12.75" x14ac:dyDescent="0.2">
      <c r="A252" s="462">
        <v>250</v>
      </c>
      <c r="B252" s="434" t="s">
        <v>300</v>
      </c>
      <c r="C252" s="430" t="s">
        <v>3478</v>
      </c>
      <c r="D252" s="435" t="s">
        <v>1023</v>
      </c>
      <c r="E252" s="435" t="s">
        <v>1024</v>
      </c>
      <c r="F252" s="434" t="s">
        <v>926</v>
      </c>
      <c r="G252" s="292" t="s">
        <v>1389</v>
      </c>
      <c r="H252" s="434" t="s">
        <v>1220</v>
      </c>
      <c r="I252" s="292" t="s">
        <v>1389</v>
      </c>
      <c r="J252" s="292" t="s">
        <v>1389</v>
      </c>
      <c r="K252" s="434" t="s">
        <v>3213</v>
      </c>
      <c r="L252" s="434" t="s">
        <v>1389</v>
      </c>
      <c r="M252" s="437">
        <v>121</v>
      </c>
      <c r="N252" s="438">
        <v>30855</v>
      </c>
      <c r="O252" s="438">
        <v>106</v>
      </c>
      <c r="P252" s="438">
        <v>130</v>
      </c>
      <c r="Q252" s="438">
        <v>90</v>
      </c>
      <c r="R252" s="438">
        <v>110</v>
      </c>
      <c r="S252" s="438">
        <v>154</v>
      </c>
      <c r="T252" s="438">
        <v>90</v>
      </c>
      <c r="U252" s="438">
        <v>680</v>
      </c>
      <c r="V252" s="438">
        <v>113.33</v>
      </c>
      <c r="W252" s="452"/>
      <c r="X252" s="452"/>
    </row>
    <row r="253" spans="1:24" ht="12.75" x14ac:dyDescent="0.2">
      <c r="A253" s="462">
        <v>251</v>
      </c>
      <c r="B253" s="434" t="s">
        <v>301</v>
      </c>
      <c r="C253" s="430" t="s">
        <v>3479</v>
      </c>
      <c r="D253" s="435" t="s">
        <v>933</v>
      </c>
      <c r="E253" s="435" t="s">
        <v>1026</v>
      </c>
      <c r="F253" s="434" t="s">
        <v>859</v>
      </c>
      <c r="G253" s="292" t="s">
        <v>1389</v>
      </c>
      <c r="H253" s="292" t="s">
        <v>1389</v>
      </c>
      <c r="I253" s="292" t="s">
        <v>1389</v>
      </c>
      <c r="J253" s="292" t="s">
        <v>1389</v>
      </c>
      <c r="K253" s="434" t="s">
        <v>3213</v>
      </c>
      <c r="L253" s="434" t="s">
        <v>1389</v>
      </c>
      <c r="M253" s="437">
        <v>121</v>
      </c>
      <c r="N253" s="438">
        <v>30855</v>
      </c>
      <c r="O253" s="438">
        <v>100</v>
      </c>
      <c r="P253" s="438">
        <v>100</v>
      </c>
      <c r="Q253" s="438">
        <v>100</v>
      </c>
      <c r="R253" s="438">
        <v>100</v>
      </c>
      <c r="S253" s="438">
        <v>100</v>
      </c>
      <c r="T253" s="438">
        <v>100</v>
      </c>
      <c r="U253" s="438">
        <v>600</v>
      </c>
      <c r="V253" s="438">
        <v>100</v>
      </c>
      <c r="W253" s="452"/>
      <c r="X253" s="452"/>
    </row>
    <row r="254" spans="1:24" ht="12.75" x14ac:dyDescent="0.2">
      <c r="A254" s="462">
        <v>252</v>
      </c>
      <c r="B254" s="434" t="s">
        <v>302</v>
      </c>
      <c r="C254" s="430" t="s">
        <v>3480</v>
      </c>
      <c r="D254" s="435" t="s">
        <v>1026</v>
      </c>
      <c r="E254" s="292" t="s">
        <v>1389</v>
      </c>
      <c r="F254" s="434" t="s">
        <v>1224</v>
      </c>
      <c r="G254" s="292" t="s">
        <v>1389</v>
      </c>
      <c r="H254" s="434" t="s">
        <v>1198</v>
      </c>
      <c r="I254" s="292" t="s">
        <v>1389</v>
      </c>
      <c r="J254" s="436">
        <v>0.125</v>
      </c>
      <c r="K254" s="434" t="s">
        <v>3174</v>
      </c>
      <c r="L254" s="434" t="s">
        <v>1019</v>
      </c>
      <c r="M254" s="437">
        <v>21</v>
      </c>
      <c r="N254" s="438">
        <v>5355</v>
      </c>
      <c r="O254" s="438">
        <v>40</v>
      </c>
      <c r="P254" s="438">
        <v>45</v>
      </c>
      <c r="Q254" s="438">
        <v>35</v>
      </c>
      <c r="R254" s="438">
        <v>65</v>
      </c>
      <c r="S254" s="438">
        <v>55</v>
      </c>
      <c r="T254" s="438">
        <v>70</v>
      </c>
      <c r="U254" s="438">
        <v>310</v>
      </c>
      <c r="V254" s="438">
        <v>51.67</v>
      </c>
      <c r="W254" s="388"/>
      <c r="X254" s="388"/>
    </row>
    <row r="255" spans="1:24" ht="12.75" x14ac:dyDescent="0.2">
      <c r="A255" s="462">
        <v>253</v>
      </c>
      <c r="B255" s="434" t="s">
        <v>303</v>
      </c>
      <c r="C255" s="430" t="s">
        <v>3481</v>
      </c>
      <c r="D255" s="435" t="s">
        <v>1026</v>
      </c>
      <c r="E255" s="292" t="s">
        <v>1389</v>
      </c>
      <c r="F255" s="434" t="s">
        <v>1224</v>
      </c>
      <c r="G255" s="292" t="s">
        <v>1389</v>
      </c>
      <c r="H255" s="434" t="s">
        <v>1198</v>
      </c>
      <c r="I255" s="292" t="s">
        <v>1389</v>
      </c>
      <c r="J255" s="436">
        <v>0.125</v>
      </c>
      <c r="K255" s="434" t="s">
        <v>3174</v>
      </c>
      <c r="L255" s="434" t="s">
        <v>1019</v>
      </c>
      <c r="M255" s="437">
        <v>21</v>
      </c>
      <c r="N255" s="438">
        <v>5355</v>
      </c>
      <c r="O255" s="438">
        <v>50</v>
      </c>
      <c r="P255" s="438">
        <v>65</v>
      </c>
      <c r="Q255" s="438">
        <v>45</v>
      </c>
      <c r="R255" s="438">
        <v>85</v>
      </c>
      <c r="S255" s="438">
        <v>65</v>
      </c>
      <c r="T255" s="438">
        <v>95</v>
      </c>
      <c r="U255" s="438">
        <v>405</v>
      </c>
      <c r="V255" s="438">
        <v>67.5</v>
      </c>
      <c r="W255" s="388"/>
      <c r="X255" s="388"/>
    </row>
    <row r="256" spans="1:24" ht="12.75" x14ac:dyDescent="0.2">
      <c r="A256" s="462">
        <v>254</v>
      </c>
      <c r="B256" s="434" t="s">
        <v>304</v>
      </c>
      <c r="C256" s="430" t="s">
        <v>3482</v>
      </c>
      <c r="D256" s="435" t="s">
        <v>1026</v>
      </c>
      <c r="E256" s="292" t="s">
        <v>1389</v>
      </c>
      <c r="F256" s="434" t="s">
        <v>1224</v>
      </c>
      <c r="G256" s="292" t="s">
        <v>1389</v>
      </c>
      <c r="H256" s="434" t="s">
        <v>1198</v>
      </c>
      <c r="I256" s="292" t="s">
        <v>1389</v>
      </c>
      <c r="J256" s="436">
        <v>0.125</v>
      </c>
      <c r="K256" s="434" t="s">
        <v>3174</v>
      </c>
      <c r="L256" s="434" t="s">
        <v>1019</v>
      </c>
      <c r="M256" s="437">
        <v>21</v>
      </c>
      <c r="N256" s="438">
        <v>5355</v>
      </c>
      <c r="O256" s="438">
        <v>70</v>
      </c>
      <c r="P256" s="438">
        <v>85</v>
      </c>
      <c r="Q256" s="438">
        <v>65</v>
      </c>
      <c r="R256" s="438">
        <v>105</v>
      </c>
      <c r="S256" s="438">
        <v>85</v>
      </c>
      <c r="T256" s="438">
        <v>120</v>
      </c>
      <c r="U256" s="438">
        <v>530</v>
      </c>
      <c r="V256" s="438">
        <v>88.33</v>
      </c>
      <c r="W256" s="388"/>
      <c r="X256" s="388"/>
    </row>
    <row r="257" spans="1:24" ht="12.75" x14ac:dyDescent="0.2">
      <c r="A257" s="462">
        <v>255</v>
      </c>
      <c r="B257" s="434" t="s">
        <v>305</v>
      </c>
      <c r="C257" s="430" t="s">
        <v>3483</v>
      </c>
      <c r="D257" s="435" t="s">
        <v>1023</v>
      </c>
      <c r="E257" s="292" t="s">
        <v>1389</v>
      </c>
      <c r="F257" s="434" t="s">
        <v>867</v>
      </c>
      <c r="G257" s="292" t="s">
        <v>1389</v>
      </c>
      <c r="H257" s="434" t="s">
        <v>953</v>
      </c>
      <c r="I257" s="292" t="s">
        <v>1389</v>
      </c>
      <c r="J257" s="436">
        <v>0.125</v>
      </c>
      <c r="K257" s="434" t="s">
        <v>3195</v>
      </c>
      <c r="L257" s="434" t="s">
        <v>1389</v>
      </c>
      <c r="M257" s="437">
        <v>21</v>
      </c>
      <c r="N257" s="438">
        <v>5355</v>
      </c>
      <c r="O257" s="438">
        <v>45</v>
      </c>
      <c r="P257" s="438">
        <v>60</v>
      </c>
      <c r="Q257" s="438">
        <v>40</v>
      </c>
      <c r="R257" s="438">
        <v>70</v>
      </c>
      <c r="S257" s="438">
        <v>50</v>
      </c>
      <c r="T257" s="438">
        <v>45</v>
      </c>
      <c r="U257" s="438">
        <v>310</v>
      </c>
      <c r="V257" s="438">
        <v>51.67</v>
      </c>
      <c r="W257" s="388"/>
      <c r="X257" s="388"/>
    </row>
    <row r="258" spans="1:24" ht="12.75" x14ac:dyDescent="0.2">
      <c r="A258" s="462">
        <v>256</v>
      </c>
      <c r="B258" s="434" t="s">
        <v>306</v>
      </c>
      <c r="C258" s="430" t="s">
        <v>3484</v>
      </c>
      <c r="D258" s="435" t="s">
        <v>1023</v>
      </c>
      <c r="E258" s="435" t="s">
        <v>1022</v>
      </c>
      <c r="F258" s="434" t="s">
        <v>867</v>
      </c>
      <c r="G258" s="292" t="s">
        <v>1389</v>
      </c>
      <c r="H258" s="434" t="s">
        <v>953</v>
      </c>
      <c r="I258" s="292" t="s">
        <v>1389</v>
      </c>
      <c r="J258" s="436">
        <v>0.125</v>
      </c>
      <c r="K258" s="434" t="s">
        <v>3195</v>
      </c>
      <c r="L258" s="434" t="s">
        <v>1389</v>
      </c>
      <c r="M258" s="437">
        <v>21</v>
      </c>
      <c r="N258" s="438">
        <v>5355</v>
      </c>
      <c r="O258" s="438">
        <v>60</v>
      </c>
      <c r="P258" s="438">
        <v>85</v>
      </c>
      <c r="Q258" s="438">
        <v>60</v>
      </c>
      <c r="R258" s="438">
        <v>85</v>
      </c>
      <c r="S258" s="438">
        <v>60</v>
      </c>
      <c r="T258" s="438">
        <v>55</v>
      </c>
      <c r="U258" s="438">
        <v>405</v>
      </c>
      <c r="V258" s="438">
        <v>67.5</v>
      </c>
      <c r="W258" s="388"/>
      <c r="X258" s="388"/>
    </row>
    <row r="259" spans="1:24" ht="12.75" x14ac:dyDescent="0.2">
      <c r="A259" s="462">
        <v>257</v>
      </c>
      <c r="B259" s="434" t="s">
        <v>307</v>
      </c>
      <c r="C259" s="430" t="s">
        <v>3485</v>
      </c>
      <c r="D259" s="435" t="s">
        <v>1023</v>
      </c>
      <c r="E259" s="435" t="s">
        <v>1022</v>
      </c>
      <c r="F259" s="434" t="s">
        <v>867</v>
      </c>
      <c r="G259" s="292" t="s">
        <v>1389</v>
      </c>
      <c r="H259" s="434" t="s">
        <v>953</v>
      </c>
      <c r="I259" s="292" t="s">
        <v>1389</v>
      </c>
      <c r="J259" s="436">
        <v>0.125</v>
      </c>
      <c r="K259" s="434" t="s">
        <v>3195</v>
      </c>
      <c r="L259" s="434" t="s">
        <v>1389</v>
      </c>
      <c r="M259" s="437">
        <v>21</v>
      </c>
      <c r="N259" s="438">
        <v>5355</v>
      </c>
      <c r="O259" s="438">
        <v>80</v>
      </c>
      <c r="P259" s="438">
        <v>120</v>
      </c>
      <c r="Q259" s="438">
        <v>70</v>
      </c>
      <c r="R259" s="438">
        <v>110</v>
      </c>
      <c r="S259" s="438">
        <v>70</v>
      </c>
      <c r="T259" s="438">
        <v>80</v>
      </c>
      <c r="U259" s="438">
        <v>530</v>
      </c>
      <c r="V259" s="438">
        <v>88.33</v>
      </c>
      <c r="W259" s="388"/>
      <c r="X259" s="388"/>
    </row>
    <row r="260" spans="1:24" ht="12.75" x14ac:dyDescent="0.2">
      <c r="A260" s="462">
        <v>258</v>
      </c>
      <c r="B260" s="434" t="s">
        <v>308</v>
      </c>
      <c r="C260" s="430" t="s">
        <v>3486</v>
      </c>
      <c r="D260" s="435" t="s">
        <v>1033</v>
      </c>
      <c r="E260" s="292" t="s">
        <v>1389</v>
      </c>
      <c r="F260" s="434" t="s">
        <v>893</v>
      </c>
      <c r="G260" s="292" t="s">
        <v>1389</v>
      </c>
      <c r="H260" s="434" t="s">
        <v>1167</v>
      </c>
      <c r="I260" s="292" t="s">
        <v>1389</v>
      </c>
      <c r="J260" s="436">
        <v>0.125</v>
      </c>
      <c r="K260" s="434" t="s">
        <v>3174</v>
      </c>
      <c r="L260" s="434" t="s">
        <v>3181</v>
      </c>
      <c r="M260" s="437">
        <v>21</v>
      </c>
      <c r="N260" s="438">
        <v>5355</v>
      </c>
      <c r="O260" s="438">
        <v>50</v>
      </c>
      <c r="P260" s="438">
        <v>70</v>
      </c>
      <c r="Q260" s="438">
        <v>50</v>
      </c>
      <c r="R260" s="438">
        <v>50</v>
      </c>
      <c r="S260" s="438">
        <v>50</v>
      </c>
      <c r="T260" s="438">
        <v>40</v>
      </c>
      <c r="U260" s="438">
        <v>310</v>
      </c>
      <c r="V260" s="438">
        <v>51.67</v>
      </c>
      <c r="W260" s="388"/>
      <c r="X260" s="388"/>
    </row>
    <row r="261" spans="1:24" ht="12.75" x14ac:dyDescent="0.2">
      <c r="A261" s="462">
        <v>259</v>
      </c>
      <c r="B261" s="434" t="s">
        <v>309</v>
      </c>
      <c r="C261" s="430" t="s">
        <v>3487</v>
      </c>
      <c r="D261" s="435" t="s">
        <v>1033</v>
      </c>
      <c r="E261" s="435" t="s">
        <v>1027</v>
      </c>
      <c r="F261" s="434" t="s">
        <v>893</v>
      </c>
      <c r="G261" s="292" t="s">
        <v>1389</v>
      </c>
      <c r="H261" s="434" t="s">
        <v>1167</v>
      </c>
      <c r="I261" s="292" t="s">
        <v>1389</v>
      </c>
      <c r="J261" s="436">
        <v>0.125</v>
      </c>
      <c r="K261" s="434" t="s">
        <v>3174</v>
      </c>
      <c r="L261" s="434" t="s">
        <v>3181</v>
      </c>
      <c r="M261" s="437">
        <v>21</v>
      </c>
      <c r="N261" s="438">
        <v>5355</v>
      </c>
      <c r="O261" s="438">
        <v>70</v>
      </c>
      <c r="P261" s="438">
        <v>85</v>
      </c>
      <c r="Q261" s="438">
        <v>70</v>
      </c>
      <c r="R261" s="438">
        <v>60</v>
      </c>
      <c r="S261" s="438">
        <v>70</v>
      </c>
      <c r="T261" s="438">
        <v>50</v>
      </c>
      <c r="U261" s="438">
        <v>405</v>
      </c>
      <c r="V261" s="438">
        <v>67.5</v>
      </c>
      <c r="W261" s="388"/>
      <c r="X261" s="388"/>
    </row>
    <row r="262" spans="1:24" ht="12.75" x14ac:dyDescent="0.2">
      <c r="A262" s="462">
        <v>260</v>
      </c>
      <c r="B262" s="434" t="s">
        <v>310</v>
      </c>
      <c r="C262" s="430" t="s">
        <v>3488</v>
      </c>
      <c r="D262" s="435" t="s">
        <v>1033</v>
      </c>
      <c r="E262" s="435" t="s">
        <v>1027</v>
      </c>
      <c r="F262" s="434" t="s">
        <v>893</v>
      </c>
      <c r="G262" s="292" t="s">
        <v>1389</v>
      </c>
      <c r="H262" s="434" t="s">
        <v>1167</v>
      </c>
      <c r="I262" s="292" t="s">
        <v>1389</v>
      </c>
      <c r="J262" s="436">
        <v>0.125</v>
      </c>
      <c r="K262" s="434" t="s">
        <v>3174</v>
      </c>
      <c r="L262" s="434" t="s">
        <v>3181</v>
      </c>
      <c r="M262" s="437">
        <v>21</v>
      </c>
      <c r="N262" s="438">
        <v>5355</v>
      </c>
      <c r="O262" s="438">
        <v>100</v>
      </c>
      <c r="P262" s="438">
        <v>110</v>
      </c>
      <c r="Q262" s="438">
        <v>90</v>
      </c>
      <c r="R262" s="438">
        <v>85</v>
      </c>
      <c r="S262" s="438">
        <v>90</v>
      </c>
      <c r="T262" s="438">
        <v>60</v>
      </c>
      <c r="U262" s="438">
        <v>535</v>
      </c>
      <c r="V262" s="438">
        <v>89.17</v>
      </c>
      <c r="W262" s="388"/>
      <c r="X262" s="388"/>
    </row>
    <row r="263" spans="1:24" ht="12.75" x14ac:dyDescent="0.2">
      <c r="A263" s="462">
        <v>261</v>
      </c>
      <c r="B263" s="434" t="s">
        <v>311</v>
      </c>
      <c r="C263" s="430" t="s">
        <v>3489</v>
      </c>
      <c r="D263" s="435" t="s">
        <v>1018</v>
      </c>
      <c r="E263" s="292" t="s">
        <v>1389</v>
      </c>
      <c r="F263" s="434" t="s">
        <v>1217</v>
      </c>
      <c r="G263" s="434" t="s">
        <v>3433</v>
      </c>
      <c r="H263" s="434" t="s">
        <v>1169</v>
      </c>
      <c r="I263" s="436">
        <v>0.5</v>
      </c>
      <c r="J263" s="292" t="s">
        <v>1389</v>
      </c>
      <c r="K263" s="434" t="s">
        <v>3195</v>
      </c>
      <c r="L263" s="434" t="s">
        <v>1389</v>
      </c>
      <c r="M263" s="437">
        <v>16</v>
      </c>
      <c r="N263" s="438">
        <v>4080</v>
      </c>
      <c r="O263" s="438">
        <v>35</v>
      </c>
      <c r="P263" s="438">
        <v>55</v>
      </c>
      <c r="Q263" s="438">
        <v>35</v>
      </c>
      <c r="R263" s="438">
        <v>30</v>
      </c>
      <c r="S263" s="438">
        <v>30</v>
      </c>
      <c r="T263" s="438">
        <v>35</v>
      </c>
      <c r="U263" s="438">
        <v>220</v>
      </c>
      <c r="V263" s="438">
        <v>36.67</v>
      </c>
      <c r="W263" s="388"/>
      <c r="X263" s="388"/>
    </row>
    <row r="264" spans="1:24" ht="12.75" x14ac:dyDescent="0.2">
      <c r="A264" s="462">
        <v>262</v>
      </c>
      <c r="B264" s="434" t="s">
        <v>312</v>
      </c>
      <c r="C264" s="430" t="s">
        <v>3490</v>
      </c>
      <c r="D264" s="435" t="s">
        <v>1018</v>
      </c>
      <c r="E264" s="292" t="s">
        <v>1389</v>
      </c>
      <c r="F264" s="434" t="s">
        <v>1271</v>
      </c>
      <c r="G264" s="434" t="s">
        <v>3433</v>
      </c>
      <c r="H264" s="434" t="s">
        <v>921</v>
      </c>
      <c r="I264" s="436">
        <v>0.5</v>
      </c>
      <c r="J264" s="292" t="s">
        <v>1389</v>
      </c>
      <c r="K264" s="434" t="s">
        <v>3195</v>
      </c>
      <c r="L264" s="434" t="s">
        <v>1389</v>
      </c>
      <c r="M264" s="437">
        <v>16</v>
      </c>
      <c r="N264" s="438">
        <v>4080</v>
      </c>
      <c r="O264" s="438">
        <v>70</v>
      </c>
      <c r="P264" s="438">
        <v>90</v>
      </c>
      <c r="Q264" s="438">
        <v>70</v>
      </c>
      <c r="R264" s="438">
        <v>60</v>
      </c>
      <c r="S264" s="438">
        <v>60</v>
      </c>
      <c r="T264" s="438">
        <v>70</v>
      </c>
      <c r="U264" s="438">
        <v>420</v>
      </c>
      <c r="V264" s="438">
        <v>70</v>
      </c>
      <c r="W264" s="388"/>
      <c r="X264" s="388"/>
    </row>
    <row r="265" spans="1:24" ht="12.75" x14ac:dyDescent="0.2">
      <c r="A265" s="462">
        <v>263</v>
      </c>
      <c r="B265" s="434" t="s">
        <v>313</v>
      </c>
      <c r="C265" s="430" t="s">
        <v>3491</v>
      </c>
      <c r="D265" s="435" t="s">
        <v>1029</v>
      </c>
      <c r="E265" s="292" t="s">
        <v>1389</v>
      </c>
      <c r="F265" s="434" t="s">
        <v>1508</v>
      </c>
      <c r="G265" s="434" t="s">
        <v>3437</v>
      </c>
      <c r="H265" s="434" t="s">
        <v>1268</v>
      </c>
      <c r="I265" s="436">
        <v>0.5</v>
      </c>
      <c r="J265" s="292" t="s">
        <v>1389</v>
      </c>
      <c r="K265" s="434" t="s">
        <v>3195</v>
      </c>
      <c r="L265" s="434" t="s">
        <v>1389</v>
      </c>
      <c r="M265" s="437">
        <v>16</v>
      </c>
      <c r="N265" s="438">
        <v>4080</v>
      </c>
      <c r="O265" s="438">
        <v>38</v>
      </c>
      <c r="P265" s="438">
        <v>30</v>
      </c>
      <c r="Q265" s="438">
        <v>41</v>
      </c>
      <c r="R265" s="438">
        <v>30</v>
      </c>
      <c r="S265" s="438">
        <v>41</v>
      </c>
      <c r="T265" s="438">
        <v>60</v>
      </c>
      <c r="U265" s="438">
        <v>240</v>
      </c>
      <c r="V265" s="438">
        <v>40</v>
      </c>
      <c r="W265" s="388"/>
      <c r="X265" s="388"/>
    </row>
    <row r="266" spans="1:24" ht="12.75" x14ac:dyDescent="0.2">
      <c r="A266" s="462">
        <v>264</v>
      </c>
      <c r="B266" s="434" t="s">
        <v>314</v>
      </c>
      <c r="C266" s="430" t="s">
        <v>3492</v>
      </c>
      <c r="D266" s="435" t="s">
        <v>1029</v>
      </c>
      <c r="E266" s="292" t="s">
        <v>1389</v>
      </c>
      <c r="F266" s="434" t="s">
        <v>1508</v>
      </c>
      <c r="G266" s="434" t="s">
        <v>3437</v>
      </c>
      <c r="H266" s="434" t="s">
        <v>1268</v>
      </c>
      <c r="I266" s="436">
        <v>0.5</v>
      </c>
      <c r="J266" s="292" t="s">
        <v>1389</v>
      </c>
      <c r="K266" s="434" t="s">
        <v>3195</v>
      </c>
      <c r="L266" s="434" t="s">
        <v>1389</v>
      </c>
      <c r="M266" s="437">
        <v>16</v>
      </c>
      <c r="N266" s="438">
        <v>4080</v>
      </c>
      <c r="O266" s="438">
        <v>78</v>
      </c>
      <c r="P266" s="438">
        <v>70</v>
      </c>
      <c r="Q266" s="438">
        <v>61</v>
      </c>
      <c r="R266" s="438">
        <v>50</v>
      </c>
      <c r="S266" s="438">
        <v>61</v>
      </c>
      <c r="T266" s="438">
        <v>100</v>
      </c>
      <c r="U266" s="438">
        <v>420</v>
      </c>
      <c r="V266" s="438">
        <v>70</v>
      </c>
      <c r="W266" s="388"/>
      <c r="X266" s="388"/>
    </row>
    <row r="267" spans="1:24" ht="12.75" x14ac:dyDescent="0.2">
      <c r="A267" s="462">
        <v>265</v>
      </c>
      <c r="B267" s="434" t="s">
        <v>315</v>
      </c>
      <c r="C267" s="430" t="s">
        <v>3493</v>
      </c>
      <c r="D267" s="435" t="s">
        <v>1017</v>
      </c>
      <c r="E267" s="292" t="s">
        <v>1389</v>
      </c>
      <c r="F267" s="434" t="s">
        <v>1544</v>
      </c>
      <c r="G267" s="292" t="s">
        <v>1389</v>
      </c>
      <c r="H267" s="434" t="s">
        <v>1217</v>
      </c>
      <c r="I267" s="436">
        <v>0.5</v>
      </c>
      <c r="J267" s="292" t="s">
        <v>1389</v>
      </c>
      <c r="K267" s="434" t="s">
        <v>1017</v>
      </c>
      <c r="L267" s="434" t="s">
        <v>1389</v>
      </c>
      <c r="M267" s="437">
        <v>16</v>
      </c>
      <c r="N267" s="438">
        <v>4080</v>
      </c>
      <c r="O267" s="438">
        <v>45</v>
      </c>
      <c r="P267" s="438">
        <v>45</v>
      </c>
      <c r="Q267" s="438">
        <v>35</v>
      </c>
      <c r="R267" s="438">
        <v>20</v>
      </c>
      <c r="S267" s="438">
        <v>30</v>
      </c>
      <c r="T267" s="438">
        <v>20</v>
      </c>
      <c r="U267" s="438">
        <v>195</v>
      </c>
      <c r="V267" s="438">
        <v>32.5</v>
      </c>
      <c r="W267" s="388"/>
      <c r="X267" s="388"/>
    </row>
    <row r="268" spans="1:24" ht="12.75" x14ac:dyDescent="0.2">
      <c r="A268" s="462">
        <v>266</v>
      </c>
      <c r="B268" s="434" t="s">
        <v>316</v>
      </c>
      <c r="C268" s="430" t="s">
        <v>3494</v>
      </c>
      <c r="D268" s="435" t="s">
        <v>1017</v>
      </c>
      <c r="E268" s="292" t="s">
        <v>1389</v>
      </c>
      <c r="F268" s="434" t="s">
        <v>1077</v>
      </c>
      <c r="G268" s="292" t="s">
        <v>1389</v>
      </c>
      <c r="H268" s="292" t="s">
        <v>1389</v>
      </c>
      <c r="I268" s="436">
        <v>0.5</v>
      </c>
      <c r="J268" s="292" t="s">
        <v>1389</v>
      </c>
      <c r="K268" s="434" t="s">
        <v>1017</v>
      </c>
      <c r="L268" s="434" t="s">
        <v>1389</v>
      </c>
      <c r="M268" s="437">
        <v>16</v>
      </c>
      <c r="N268" s="438">
        <v>4080</v>
      </c>
      <c r="O268" s="438">
        <v>50</v>
      </c>
      <c r="P268" s="438">
        <v>35</v>
      </c>
      <c r="Q268" s="438">
        <v>55</v>
      </c>
      <c r="R268" s="438">
        <v>25</v>
      </c>
      <c r="S268" s="438">
        <v>25</v>
      </c>
      <c r="T268" s="438">
        <v>15</v>
      </c>
      <c r="U268" s="438">
        <v>205</v>
      </c>
      <c r="V268" s="438">
        <v>34.17</v>
      </c>
      <c r="W268" s="388"/>
      <c r="X268" s="388"/>
    </row>
    <row r="269" spans="1:24" ht="12.75" x14ac:dyDescent="0.2">
      <c r="A269" s="462">
        <v>267</v>
      </c>
      <c r="B269" s="434" t="s">
        <v>317</v>
      </c>
      <c r="C269" s="430" t="s">
        <v>3495</v>
      </c>
      <c r="D269" s="435" t="s">
        <v>1017</v>
      </c>
      <c r="E269" s="435" t="s">
        <v>1024</v>
      </c>
      <c r="F269" s="434" t="s">
        <v>1193</v>
      </c>
      <c r="G269" s="292" t="s">
        <v>1389</v>
      </c>
      <c r="H269" s="434" t="s">
        <v>1165</v>
      </c>
      <c r="I269" s="436">
        <v>0.5</v>
      </c>
      <c r="J269" s="292" t="s">
        <v>1389</v>
      </c>
      <c r="K269" s="434" t="s">
        <v>1017</v>
      </c>
      <c r="L269" s="434" t="s">
        <v>1389</v>
      </c>
      <c r="M269" s="437">
        <v>16</v>
      </c>
      <c r="N269" s="438">
        <v>4080</v>
      </c>
      <c r="O269" s="438">
        <v>60</v>
      </c>
      <c r="P269" s="438">
        <v>70</v>
      </c>
      <c r="Q269" s="438">
        <v>50</v>
      </c>
      <c r="R269" s="438">
        <v>100</v>
      </c>
      <c r="S269" s="438">
        <v>50</v>
      </c>
      <c r="T269" s="438">
        <v>65</v>
      </c>
      <c r="U269" s="438">
        <v>395</v>
      </c>
      <c r="V269" s="438">
        <v>65.83</v>
      </c>
      <c r="W269" s="388"/>
      <c r="X269" s="388"/>
    </row>
    <row r="270" spans="1:24" ht="12.75" x14ac:dyDescent="0.2">
      <c r="A270" s="462">
        <v>268</v>
      </c>
      <c r="B270" s="434" t="s">
        <v>318</v>
      </c>
      <c r="C270" s="430" t="s">
        <v>3496</v>
      </c>
      <c r="D270" s="435" t="s">
        <v>1017</v>
      </c>
      <c r="E270" s="292" t="s">
        <v>1389</v>
      </c>
      <c r="F270" s="434" t="s">
        <v>1077</v>
      </c>
      <c r="G270" s="292" t="s">
        <v>1389</v>
      </c>
      <c r="H270" s="292" t="s">
        <v>1389</v>
      </c>
      <c r="I270" s="436">
        <v>0.5</v>
      </c>
      <c r="J270" s="292" t="s">
        <v>1389</v>
      </c>
      <c r="K270" s="434" t="s">
        <v>1017</v>
      </c>
      <c r="L270" s="434" t="s">
        <v>1389</v>
      </c>
      <c r="M270" s="437">
        <v>16</v>
      </c>
      <c r="N270" s="438">
        <v>4080</v>
      </c>
      <c r="O270" s="438">
        <v>50</v>
      </c>
      <c r="P270" s="438">
        <v>35</v>
      </c>
      <c r="Q270" s="438">
        <v>55</v>
      </c>
      <c r="R270" s="438">
        <v>25</v>
      </c>
      <c r="S270" s="438">
        <v>25</v>
      </c>
      <c r="T270" s="438">
        <v>15</v>
      </c>
      <c r="U270" s="438">
        <v>205</v>
      </c>
      <c r="V270" s="438">
        <v>34.17</v>
      </c>
      <c r="W270" s="388"/>
      <c r="X270" s="388"/>
    </row>
    <row r="271" spans="1:24" ht="12.75" x14ac:dyDescent="0.2">
      <c r="A271" s="462">
        <v>269</v>
      </c>
      <c r="B271" s="434" t="s">
        <v>319</v>
      </c>
      <c r="C271" s="430" t="s">
        <v>3497</v>
      </c>
      <c r="D271" s="435" t="s">
        <v>1017</v>
      </c>
      <c r="E271" s="435" t="s">
        <v>1030</v>
      </c>
      <c r="F271" s="434" t="s">
        <v>1544</v>
      </c>
      <c r="G271" s="292" t="s">
        <v>1389</v>
      </c>
      <c r="H271" s="434" t="s">
        <v>1399</v>
      </c>
      <c r="I271" s="436">
        <v>0.5</v>
      </c>
      <c r="J271" s="292" t="s">
        <v>1389</v>
      </c>
      <c r="K271" s="434" t="s">
        <v>1017</v>
      </c>
      <c r="L271" s="434" t="s">
        <v>1389</v>
      </c>
      <c r="M271" s="437">
        <v>16</v>
      </c>
      <c r="N271" s="438">
        <v>4080</v>
      </c>
      <c r="O271" s="438">
        <v>60</v>
      </c>
      <c r="P271" s="438">
        <v>50</v>
      </c>
      <c r="Q271" s="438">
        <v>70</v>
      </c>
      <c r="R271" s="438">
        <v>50</v>
      </c>
      <c r="S271" s="438">
        <v>90</v>
      </c>
      <c r="T271" s="438">
        <v>65</v>
      </c>
      <c r="U271" s="438">
        <v>385</v>
      </c>
      <c r="V271" s="438">
        <v>64.17</v>
      </c>
      <c r="W271" s="388"/>
      <c r="X271" s="388"/>
    </row>
    <row r="272" spans="1:24" ht="12.75" x14ac:dyDescent="0.2">
      <c r="A272" s="462">
        <v>270</v>
      </c>
      <c r="B272" s="434" t="s">
        <v>320</v>
      </c>
      <c r="C272" s="430" t="s">
        <v>3498</v>
      </c>
      <c r="D272" s="435" t="s">
        <v>1033</v>
      </c>
      <c r="E272" s="435" t="s">
        <v>1026</v>
      </c>
      <c r="F272" s="434" t="s">
        <v>1231</v>
      </c>
      <c r="G272" s="434" t="s">
        <v>1252</v>
      </c>
      <c r="H272" s="434" t="s">
        <v>1247</v>
      </c>
      <c r="I272" s="436">
        <v>0.5</v>
      </c>
      <c r="J272" s="292" t="s">
        <v>1389</v>
      </c>
      <c r="K272" s="434" t="s">
        <v>3181</v>
      </c>
      <c r="L272" s="434" t="s">
        <v>1026</v>
      </c>
      <c r="M272" s="437">
        <v>16</v>
      </c>
      <c r="N272" s="438">
        <v>4080</v>
      </c>
      <c r="O272" s="438">
        <v>40</v>
      </c>
      <c r="P272" s="438">
        <v>30</v>
      </c>
      <c r="Q272" s="438">
        <v>30</v>
      </c>
      <c r="R272" s="438">
        <v>40</v>
      </c>
      <c r="S272" s="438">
        <v>50</v>
      </c>
      <c r="T272" s="438">
        <v>30</v>
      </c>
      <c r="U272" s="438">
        <v>220</v>
      </c>
      <c r="V272" s="438">
        <v>36.67</v>
      </c>
      <c r="W272" s="388"/>
      <c r="X272" s="388"/>
    </row>
    <row r="273" spans="1:24" ht="12.75" x14ac:dyDescent="0.2">
      <c r="A273" s="462">
        <v>271</v>
      </c>
      <c r="B273" s="434" t="s">
        <v>321</v>
      </c>
      <c r="C273" s="430" t="s">
        <v>3499</v>
      </c>
      <c r="D273" s="435" t="s">
        <v>1033</v>
      </c>
      <c r="E273" s="435" t="s">
        <v>1026</v>
      </c>
      <c r="F273" s="434" t="s">
        <v>1231</v>
      </c>
      <c r="G273" s="434" t="s">
        <v>1252</v>
      </c>
      <c r="H273" s="434" t="s">
        <v>1247</v>
      </c>
      <c r="I273" s="436">
        <v>0.5</v>
      </c>
      <c r="J273" s="292" t="s">
        <v>1389</v>
      </c>
      <c r="K273" s="434" t="s">
        <v>3181</v>
      </c>
      <c r="L273" s="434" t="s">
        <v>1026</v>
      </c>
      <c r="M273" s="437">
        <v>16</v>
      </c>
      <c r="N273" s="438">
        <v>4080</v>
      </c>
      <c r="O273" s="438">
        <v>60</v>
      </c>
      <c r="P273" s="438">
        <v>50</v>
      </c>
      <c r="Q273" s="438">
        <v>50</v>
      </c>
      <c r="R273" s="438">
        <v>60</v>
      </c>
      <c r="S273" s="438">
        <v>70</v>
      </c>
      <c r="T273" s="438">
        <v>50</v>
      </c>
      <c r="U273" s="438">
        <v>340</v>
      </c>
      <c r="V273" s="438">
        <v>56.67</v>
      </c>
      <c r="W273" s="388"/>
      <c r="X273" s="388"/>
    </row>
    <row r="274" spans="1:24" ht="12.75" x14ac:dyDescent="0.2">
      <c r="A274" s="462">
        <v>272</v>
      </c>
      <c r="B274" s="434" t="s">
        <v>322</v>
      </c>
      <c r="C274" s="430" t="s">
        <v>3500</v>
      </c>
      <c r="D274" s="435" t="s">
        <v>1033</v>
      </c>
      <c r="E274" s="435" t="s">
        <v>1026</v>
      </c>
      <c r="F274" s="434" t="s">
        <v>1231</v>
      </c>
      <c r="G274" s="434" t="s">
        <v>1252</v>
      </c>
      <c r="H274" s="434" t="s">
        <v>1247</v>
      </c>
      <c r="I274" s="436">
        <v>0.5</v>
      </c>
      <c r="J274" s="292" t="s">
        <v>1389</v>
      </c>
      <c r="K274" s="434" t="s">
        <v>3181</v>
      </c>
      <c r="L274" s="434" t="s">
        <v>1026</v>
      </c>
      <c r="M274" s="437">
        <v>16</v>
      </c>
      <c r="N274" s="438">
        <v>4080</v>
      </c>
      <c r="O274" s="438">
        <v>80</v>
      </c>
      <c r="P274" s="438">
        <v>70</v>
      </c>
      <c r="Q274" s="438">
        <v>70</v>
      </c>
      <c r="R274" s="438">
        <v>90</v>
      </c>
      <c r="S274" s="438">
        <v>100</v>
      </c>
      <c r="T274" s="438">
        <v>70</v>
      </c>
      <c r="U274" s="438">
        <v>480</v>
      </c>
      <c r="V274" s="438">
        <v>80</v>
      </c>
      <c r="W274" s="388"/>
      <c r="X274" s="388"/>
    </row>
    <row r="275" spans="1:24" ht="12.75" x14ac:dyDescent="0.2">
      <c r="A275" s="462">
        <v>273</v>
      </c>
      <c r="B275" s="434" t="s">
        <v>323</v>
      </c>
      <c r="C275" s="430" t="s">
        <v>3501</v>
      </c>
      <c r="D275" s="435" t="s">
        <v>1026</v>
      </c>
      <c r="E275" s="292" t="s">
        <v>1389</v>
      </c>
      <c r="F275" s="434" t="s">
        <v>1218</v>
      </c>
      <c r="G275" s="434" t="s">
        <v>1222</v>
      </c>
      <c r="H275" s="434" t="s">
        <v>1173</v>
      </c>
      <c r="I275" s="436">
        <v>0.5</v>
      </c>
      <c r="J275" s="292" t="s">
        <v>1389</v>
      </c>
      <c r="K275" s="434" t="s">
        <v>3195</v>
      </c>
      <c r="L275" s="434" t="s">
        <v>1026</v>
      </c>
      <c r="M275" s="437">
        <v>16</v>
      </c>
      <c r="N275" s="438">
        <v>4080</v>
      </c>
      <c r="O275" s="438">
        <v>40</v>
      </c>
      <c r="P275" s="438">
        <v>40</v>
      </c>
      <c r="Q275" s="438">
        <v>50</v>
      </c>
      <c r="R275" s="438">
        <v>30</v>
      </c>
      <c r="S275" s="438">
        <v>30</v>
      </c>
      <c r="T275" s="438">
        <v>30</v>
      </c>
      <c r="U275" s="438">
        <v>220</v>
      </c>
      <c r="V275" s="438">
        <v>36.67</v>
      </c>
      <c r="W275" s="388"/>
      <c r="X275" s="388"/>
    </row>
    <row r="276" spans="1:24" ht="12.75" x14ac:dyDescent="0.2">
      <c r="A276" s="462">
        <v>274</v>
      </c>
      <c r="B276" s="434" t="s">
        <v>324</v>
      </c>
      <c r="C276" s="430" t="s">
        <v>3502</v>
      </c>
      <c r="D276" s="435" t="s">
        <v>1026</v>
      </c>
      <c r="E276" s="435" t="s">
        <v>1018</v>
      </c>
      <c r="F276" s="434" t="s">
        <v>1218</v>
      </c>
      <c r="G276" s="434" t="s">
        <v>1222</v>
      </c>
      <c r="H276" s="434" t="s">
        <v>1173</v>
      </c>
      <c r="I276" s="436">
        <v>0.5</v>
      </c>
      <c r="J276" s="292" t="s">
        <v>1389</v>
      </c>
      <c r="K276" s="434" t="s">
        <v>3195</v>
      </c>
      <c r="L276" s="434" t="s">
        <v>1026</v>
      </c>
      <c r="M276" s="437">
        <v>16</v>
      </c>
      <c r="N276" s="438">
        <v>4080</v>
      </c>
      <c r="O276" s="438">
        <v>70</v>
      </c>
      <c r="P276" s="438">
        <v>70</v>
      </c>
      <c r="Q276" s="438">
        <v>40</v>
      </c>
      <c r="R276" s="438">
        <v>60</v>
      </c>
      <c r="S276" s="438">
        <v>40</v>
      </c>
      <c r="T276" s="438">
        <v>60</v>
      </c>
      <c r="U276" s="438">
        <v>340</v>
      </c>
      <c r="V276" s="438">
        <v>56.67</v>
      </c>
      <c r="W276" s="388"/>
      <c r="X276" s="388"/>
    </row>
    <row r="277" spans="1:24" ht="12.75" x14ac:dyDescent="0.2">
      <c r="A277" s="462">
        <v>275</v>
      </c>
      <c r="B277" s="434" t="s">
        <v>325</v>
      </c>
      <c r="C277" s="430" t="s">
        <v>3503</v>
      </c>
      <c r="D277" s="435" t="s">
        <v>1026</v>
      </c>
      <c r="E277" s="435" t="s">
        <v>1018</v>
      </c>
      <c r="F277" s="434" t="s">
        <v>1218</v>
      </c>
      <c r="G277" s="434" t="s">
        <v>1222</v>
      </c>
      <c r="H277" s="434" t="s">
        <v>1173</v>
      </c>
      <c r="I277" s="436">
        <v>0.5</v>
      </c>
      <c r="J277" s="292" t="s">
        <v>1389</v>
      </c>
      <c r="K277" s="434" t="s">
        <v>3195</v>
      </c>
      <c r="L277" s="434" t="s">
        <v>1026</v>
      </c>
      <c r="M277" s="437">
        <v>16</v>
      </c>
      <c r="N277" s="438">
        <v>4080</v>
      </c>
      <c r="O277" s="438">
        <v>90</v>
      </c>
      <c r="P277" s="438">
        <v>100</v>
      </c>
      <c r="Q277" s="438">
        <v>60</v>
      </c>
      <c r="R277" s="438">
        <v>90</v>
      </c>
      <c r="S277" s="438">
        <v>60</v>
      </c>
      <c r="T277" s="438">
        <v>80</v>
      </c>
      <c r="U277" s="438">
        <v>480</v>
      </c>
      <c r="V277" s="438">
        <v>80</v>
      </c>
      <c r="W277" s="388"/>
      <c r="X277" s="388"/>
    </row>
    <row r="278" spans="1:24" ht="12.75" x14ac:dyDescent="0.2">
      <c r="A278" s="462">
        <v>276</v>
      </c>
      <c r="B278" s="434" t="s">
        <v>326</v>
      </c>
      <c r="C278" s="430" t="s">
        <v>3504</v>
      </c>
      <c r="D278" s="435" t="s">
        <v>1029</v>
      </c>
      <c r="E278" s="435" t="s">
        <v>1024</v>
      </c>
      <c r="F278" s="434" t="s">
        <v>1053</v>
      </c>
      <c r="G278" s="292" t="s">
        <v>1389</v>
      </c>
      <c r="H278" s="434" t="s">
        <v>1201</v>
      </c>
      <c r="I278" s="436">
        <v>0.5</v>
      </c>
      <c r="J278" s="292" t="s">
        <v>1389</v>
      </c>
      <c r="K278" s="434" t="s">
        <v>1024</v>
      </c>
      <c r="L278" s="434" t="s">
        <v>1389</v>
      </c>
      <c r="M278" s="437">
        <v>16</v>
      </c>
      <c r="N278" s="438">
        <v>4080</v>
      </c>
      <c r="O278" s="438">
        <v>40</v>
      </c>
      <c r="P278" s="438">
        <v>55</v>
      </c>
      <c r="Q278" s="438">
        <v>30</v>
      </c>
      <c r="R278" s="438">
        <v>30</v>
      </c>
      <c r="S278" s="438">
        <v>30</v>
      </c>
      <c r="T278" s="438">
        <v>85</v>
      </c>
      <c r="U278" s="438">
        <v>270</v>
      </c>
      <c r="V278" s="438">
        <v>45</v>
      </c>
      <c r="W278" s="388"/>
      <c r="X278" s="388"/>
    </row>
    <row r="279" spans="1:24" ht="12.75" x14ac:dyDescent="0.2">
      <c r="A279" s="462">
        <v>277</v>
      </c>
      <c r="B279" s="434" t="s">
        <v>327</v>
      </c>
      <c r="C279" s="430" t="s">
        <v>3505</v>
      </c>
      <c r="D279" s="435" t="s">
        <v>1029</v>
      </c>
      <c r="E279" s="435" t="s">
        <v>1024</v>
      </c>
      <c r="F279" s="434" t="s">
        <v>1053</v>
      </c>
      <c r="G279" s="292" t="s">
        <v>1389</v>
      </c>
      <c r="H279" s="434" t="s">
        <v>1201</v>
      </c>
      <c r="I279" s="436">
        <v>0.5</v>
      </c>
      <c r="J279" s="292" t="s">
        <v>1389</v>
      </c>
      <c r="K279" s="434" t="s">
        <v>1024</v>
      </c>
      <c r="L279" s="434" t="s">
        <v>1389</v>
      </c>
      <c r="M279" s="437">
        <v>16</v>
      </c>
      <c r="N279" s="438">
        <v>4080</v>
      </c>
      <c r="O279" s="438">
        <v>60</v>
      </c>
      <c r="P279" s="438">
        <v>85</v>
      </c>
      <c r="Q279" s="438">
        <v>60</v>
      </c>
      <c r="R279" s="438">
        <v>50</v>
      </c>
      <c r="S279" s="438">
        <v>50</v>
      </c>
      <c r="T279" s="438">
        <v>125</v>
      </c>
      <c r="U279" s="438">
        <v>430</v>
      </c>
      <c r="V279" s="438">
        <v>71.67</v>
      </c>
      <c r="W279" s="388"/>
      <c r="X279" s="388"/>
    </row>
    <row r="280" spans="1:24" ht="12.75" x14ac:dyDescent="0.2">
      <c r="A280" s="462">
        <v>278</v>
      </c>
      <c r="B280" s="434" t="s">
        <v>328</v>
      </c>
      <c r="C280" s="430" t="s">
        <v>3506</v>
      </c>
      <c r="D280" s="435" t="s">
        <v>1033</v>
      </c>
      <c r="E280" s="435" t="s">
        <v>1024</v>
      </c>
      <c r="F280" s="434" t="s">
        <v>1242</v>
      </c>
      <c r="G280" s="292" t="s">
        <v>1389</v>
      </c>
      <c r="H280" s="434" t="s">
        <v>1252</v>
      </c>
      <c r="I280" s="436">
        <v>0.5</v>
      </c>
      <c r="J280" s="292" t="s">
        <v>1389</v>
      </c>
      <c r="K280" s="434" t="s">
        <v>3181</v>
      </c>
      <c r="L280" s="434" t="s">
        <v>1024</v>
      </c>
      <c r="M280" s="437">
        <v>21</v>
      </c>
      <c r="N280" s="438">
        <v>5355</v>
      </c>
      <c r="O280" s="438">
        <v>40</v>
      </c>
      <c r="P280" s="438">
        <v>30</v>
      </c>
      <c r="Q280" s="438">
        <v>30</v>
      </c>
      <c r="R280" s="438">
        <v>55</v>
      </c>
      <c r="S280" s="438">
        <v>30</v>
      </c>
      <c r="T280" s="438">
        <v>85</v>
      </c>
      <c r="U280" s="438">
        <v>270</v>
      </c>
      <c r="V280" s="438">
        <v>45</v>
      </c>
      <c r="W280" s="388"/>
      <c r="X280" s="388"/>
    </row>
    <row r="281" spans="1:24" ht="12.75" x14ac:dyDescent="0.2">
      <c r="A281" s="462">
        <v>279</v>
      </c>
      <c r="B281" s="434" t="s">
        <v>329</v>
      </c>
      <c r="C281" s="430" t="s">
        <v>3507</v>
      </c>
      <c r="D281" s="435" t="s">
        <v>1033</v>
      </c>
      <c r="E281" s="435" t="s">
        <v>1024</v>
      </c>
      <c r="F281" s="434" t="s">
        <v>1242</v>
      </c>
      <c r="G281" s="292" t="s">
        <v>1389</v>
      </c>
      <c r="H281" s="434" t="s">
        <v>1252</v>
      </c>
      <c r="I281" s="436">
        <v>0.5</v>
      </c>
      <c r="J281" s="292" t="s">
        <v>1389</v>
      </c>
      <c r="K281" s="434" t="s">
        <v>3181</v>
      </c>
      <c r="L281" s="434" t="s">
        <v>1024</v>
      </c>
      <c r="M281" s="437">
        <v>21</v>
      </c>
      <c r="N281" s="438">
        <v>5355</v>
      </c>
      <c r="O281" s="438">
        <v>60</v>
      </c>
      <c r="P281" s="438">
        <v>50</v>
      </c>
      <c r="Q281" s="438">
        <v>100</v>
      </c>
      <c r="R281" s="438">
        <v>85</v>
      </c>
      <c r="S281" s="438">
        <v>70</v>
      </c>
      <c r="T281" s="438">
        <v>65</v>
      </c>
      <c r="U281" s="438">
        <v>430</v>
      </c>
      <c r="V281" s="438">
        <v>71.67</v>
      </c>
      <c r="W281" s="388"/>
      <c r="X281" s="388"/>
    </row>
    <row r="282" spans="1:24" ht="12.75" x14ac:dyDescent="0.2">
      <c r="A282" s="462">
        <v>280</v>
      </c>
      <c r="B282" s="434" t="s">
        <v>330</v>
      </c>
      <c r="C282" s="430" t="s">
        <v>3508</v>
      </c>
      <c r="D282" s="435" t="s">
        <v>933</v>
      </c>
      <c r="E282" s="435" t="s">
        <v>1021</v>
      </c>
      <c r="F282" s="434" t="s">
        <v>945</v>
      </c>
      <c r="G282" s="434" t="s">
        <v>1147</v>
      </c>
      <c r="H282" s="434" t="s">
        <v>1143</v>
      </c>
      <c r="I282" s="436">
        <v>0.5</v>
      </c>
      <c r="J282" s="292" t="s">
        <v>1389</v>
      </c>
      <c r="K282" s="434" t="s">
        <v>3292</v>
      </c>
      <c r="L282" s="434" t="s">
        <v>1389</v>
      </c>
      <c r="M282" s="437">
        <v>21</v>
      </c>
      <c r="N282" s="438">
        <v>5355</v>
      </c>
      <c r="O282" s="438">
        <v>28</v>
      </c>
      <c r="P282" s="438">
        <v>25</v>
      </c>
      <c r="Q282" s="438">
        <v>25</v>
      </c>
      <c r="R282" s="438">
        <v>45</v>
      </c>
      <c r="S282" s="438">
        <v>35</v>
      </c>
      <c r="T282" s="438">
        <v>40</v>
      </c>
      <c r="U282" s="438">
        <v>198</v>
      </c>
      <c r="V282" s="438">
        <v>33</v>
      </c>
      <c r="W282" s="388"/>
      <c r="X282" s="388"/>
    </row>
    <row r="283" spans="1:24" ht="12.75" x14ac:dyDescent="0.2">
      <c r="A283" s="462">
        <v>281</v>
      </c>
      <c r="B283" s="434" t="s">
        <v>331</v>
      </c>
      <c r="C283" s="430" t="s">
        <v>3509</v>
      </c>
      <c r="D283" s="435" t="s">
        <v>933</v>
      </c>
      <c r="E283" s="435" t="s">
        <v>1021</v>
      </c>
      <c r="F283" s="434" t="s">
        <v>945</v>
      </c>
      <c r="G283" s="434" t="s">
        <v>1147</v>
      </c>
      <c r="H283" s="434" t="s">
        <v>1143</v>
      </c>
      <c r="I283" s="436">
        <v>0.5</v>
      </c>
      <c r="J283" s="292" t="s">
        <v>1389</v>
      </c>
      <c r="K283" s="434" t="s">
        <v>3292</v>
      </c>
      <c r="L283" s="434" t="s">
        <v>1389</v>
      </c>
      <c r="M283" s="437">
        <v>21</v>
      </c>
      <c r="N283" s="438">
        <v>5355</v>
      </c>
      <c r="O283" s="438">
        <v>38</v>
      </c>
      <c r="P283" s="438">
        <v>35</v>
      </c>
      <c r="Q283" s="438">
        <v>35</v>
      </c>
      <c r="R283" s="438">
        <v>65</v>
      </c>
      <c r="S283" s="438">
        <v>55</v>
      </c>
      <c r="T283" s="438">
        <v>50</v>
      </c>
      <c r="U283" s="438">
        <v>278</v>
      </c>
      <c r="V283" s="438">
        <v>46.33</v>
      </c>
      <c r="W283" s="388"/>
      <c r="X283" s="388"/>
    </row>
    <row r="284" spans="1:24" ht="12.75" x14ac:dyDescent="0.2">
      <c r="A284" s="462">
        <v>282</v>
      </c>
      <c r="B284" s="434" t="s">
        <v>332</v>
      </c>
      <c r="C284" s="430" t="s">
        <v>3510</v>
      </c>
      <c r="D284" s="435" t="s">
        <v>933</v>
      </c>
      <c r="E284" s="435" t="s">
        <v>1021</v>
      </c>
      <c r="F284" s="434" t="s">
        <v>945</v>
      </c>
      <c r="G284" s="434" t="s">
        <v>1147</v>
      </c>
      <c r="H284" s="434" t="s">
        <v>1143</v>
      </c>
      <c r="I284" s="436">
        <v>0.5</v>
      </c>
      <c r="J284" s="292" t="s">
        <v>1389</v>
      </c>
      <c r="K284" s="434" t="s">
        <v>3292</v>
      </c>
      <c r="L284" s="434" t="s">
        <v>1389</v>
      </c>
      <c r="M284" s="437">
        <v>21</v>
      </c>
      <c r="N284" s="438">
        <v>5355</v>
      </c>
      <c r="O284" s="438">
        <v>68</v>
      </c>
      <c r="P284" s="438">
        <v>65</v>
      </c>
      <c r="Q284" s="438">
        <v>65</v>
      </c>
      <c r="R284" s="438">
        <v>125</v>
      </c>
      <c r="S284" s="438">
        <v>115</v>
      </c>
      <c r="T284" s="438">
        <v>80</v>
      </c>
      <c r="U284" s="438">
        <v>518</v>
      </c>
      <c r="V284" s="438">
        <v>86.33</v>
      </c>
      <c r="W284" s="388"/>
      <c r="X284" s="388"/>
    </row>
    <row r="285" spans="1:24" ht="12.75" x14ac:dyDescent="0.2">
      <c r="A285" s="462">
        <v>283</v>
      </c>
      <c r="B285" s="434" t="s">
        <v>333</v>
      </c>
      <c r="C285" s="430" t="s">
        <v>3511</v>
      </c>
      <c r="D285" s="435" t="s">
        <v>1017</v>
      </c>
      <c r="E285" s="435" t="s">
        <v>1033</v>
      </c>
      <c r="F285" s="434" t="s">
        <v>1231</v>
      </c>
      <c r="G285" s="292" t="s">
        <v>1389</v>
      </c>
      <c r="H285" s="434" t="s">
        <v>1252</v>
      </c>
      <c r="I285" s="436">
        <v>0.5</v>
      </c>
      <c r="J285" s="292" t="s">
        <v>1389</v>
      </c>
      <c r="K285" s="434" t="s">
        <v>3181</v>
      </c>
      <c r="L285" s="434" t="s">
        <v>1017</v>
      </c>
      <c r="M285" s="437">
        <v>16</v>
      </c>
      <c r="N285" s="438">
        <v>4080</v>
      </c>
      <c r="O285" s="438">
        <v>40</v>
      </c>
      <c r="P285" s="438">
        <v>30</v>
      </c>
      <c r="Q285" s="438">
        <v>32</v>
      </c>
      <c r="R285" s="438">
        <v>50</v>
      </c>
      <c r="S285" s="438">
        <v>52</v>
      </c>
      <c r="T285" s="438">
        <v>65</v>
      </c>
      <c r="U285" s="438">
        <v>269</v>
      </c>
      <c r="V285" s="438">
        <v>44.83</v>
      </c>
      <c r="W285" s="388"/>
      <c r="X285" s="388"/>
    </row>
    <row r="286" spans="1:24" ht="12.75" x14ac:dyDescent="0.2">
      <c r="A286" s="462">
        <v>284</v>
      </c>
      <c r="B286" s="434" t="s">
        <v>334</v>
      </c>
      <c r="C286" s="430" t="s">
        <v>3512</v>
      </c>
      <c r="D286" s="435" t="s">
        <v>1017</v>
      </c>
      <c r="E286" s="435" t="s">
        <v>1024</v>
      </c>
      <c r="F286" s="434" t="s">
        <v>1271</v>
      </c>
      <c r="G286" s="292" t="s">
        <v>1389</v>
      </c>
      <c r="H286" s="434" t="s">
        <v>1168</v>
      </c>
      <c r="I286" s="436">
        <v>0.5</v>
      </c>
      <c r="J286" s="292" t="s">
        <v>1389</v>
      </c>
      <c r="K286" s="434" t="s">
        <v>3181</v>
      </c>
      <c r="L286" s="434" t="s">
        <v>1017</v>
      </c>
      <c r="M286" s="437">
        <v>16</v>
      </c>
      <c r="N286" s="438">
        <v>4080</v>
      </c>
      <c r="O286" s="438">
        <v>70</v>
      </c>
      <c r="P286" s="438">
        <v>60</v>
      </c>
      <c r="Q286" s="438">
        <v>62</v>
      </c>
      <c r="R286" s="438">
        <v>80</v>
      </c>
      <c r="S286" s="438">
        <v>82</v>
      </c>
      <c r="T286" s="438">
        <v>60</v>
      </c>
      <c r="U286" s="438">
        <v>414</v>
      </c>
      <c r="V286" s="438">
        <v>69</v>
      </c>
      <c r="W286" s="388"/>
      <c r="X286" s="388"/>
    </row>
    <row r="287" spans="1:24" ht="12.75" x14ac:dyDescent="0.2">
      <c r="A287" s="462">
        <v>285</v>
      </c>
      <c r="B287" s="434" t="s">
        <v>335</v>
      </c>
      <c r="C287" s="430" t="s">
        <v>3513</v>
      </c>
      <c r="D287" s="435" t="s">
        <v>1026</v>
      </c>
      <c r="E287" s="292" t="s">
        <v>1389</v>
      </c>
      <c r="F287" s="434" t="s">
        <v>1273</v>
      </c>
      <c r="G287" s="434" t="s">
        <v>3514</v>
      </c>
      <c r="H287" s="434" t="s">
        <v>1268</v>
      </c>
      <c r="I287" s="436">
        <v>0.5</v>
      </c>
      <c r="J287" s="292" t="s">
        <v>1389</v>
      </c>
      <c r="K287" s="434" t="s">
        <v>1021</v>
      </c>
      <c r="L287" s="434" t="s">
        <v>1026</v>
      </c>
      <c r="M287" s="437">
        <v>16</v>
      </c>
      <c r="N287" s="438">
        <v>4080</v>
      </c>
      <c r="O287" s="438">
        <v>60</v>
      </c>
      <c r="P287" s="438">
        <v>40</v>
      </c>
      <c r="Q287" s="438">
        <v>60</v>
      </c>
      <c r="R287" s="438">
        <v>40</v>
      </c>
      <c r="S287" s="438">
        <v>60</v>
      </c>
      <c r="T287" s="438">
        <v>35</v>
      </c>
      <c r="U287" s="438">
        <v>295</v>
      </c>
      <c r="V287" s="438">
        <v>49.17</v>
      </c>
      <c r="W287" s="388"/>
      <c r="X287" s="388"/>
    </row>
    <row r="288" spans="1:24" ht="12.75" x14ac:dyDescent="0.2">
      <c r="A288" s="462">
        <v>286</v>
      </c>
      <c r="B288" s="434" t="s">
        <v>336</v>
      </c>
      <c r="C288" s="430" t="s">
        <v>3515</v>
      </c>
      <c r="D288" s="435" t="s">
        <v>1026</v>
      </c>
      <c r="E288" s="435" t="s">
        <v>1022</v>
      </c>
      <c r="F288" s="434" t="s">
        <v>1273</v>
      </c>
      <c r="G288" s="434" t="s">
        <v>3514</v>
      </c>
      <c r="H288" s="434" t="s">
        <v>1200</v>
      </c>
      <c r="I288" s="436">
        <v>0.5</v>
      </c>
      <c r="J288" s="292" t="s">
        <v>1389</v>
      </c>
      <c r="K288" s="434" t="s">
        <v>1021</v>
      </c>
      <c r="L288" s="434" t="s">
        <v>1026</v>
      </c>
      <c r="M288" s="437">
        <v>16</v>
      </c>
      <c r="N288" s="438">
        <v>4080</v>
      </c>
      <c r="O288" s="438">
        <v>60</v>
      </c>
      <c r="P288" s="438">
        <v>130</v>
      </c>
      <c r="Q288" s="438">
        <v>80</v>
      </c>
      <c r="R288" s="438">
        <v>60</v>
      </c>
      <c r="S288" s="438">
        <v>60</v>
      </c>
      <c r="T288" s="438">
        <v>70</v>
      </c>
      <c r="U288" s="438">
        <v>460</v>
      </c>
      <c r="V288" s="438">
        <v>76.67</v>
      </c>
      <c r="W288" s="388"/>
      <c r="X288" s="388"/>
    </row>
    <row r="289" spans="1:24" ht="12.75" x14ac:dyDescent="0.2">
      <c r="A289" s="462">
        <v>287</v>
      </c>
      <c r="B289" s="434" t="s">
        <v>337</v>
      </c>
      <c r="C289" s="430" t="s">
        <v>3516</v>
      </c>
      <c r="D289" s="435" t="s">
        <v>1029</v>
      </c>
      <c r="E289" s="292" t="s">
        <v>1389</v>
      </c>
      <c r="F289" s="434" t="s">
        <v>1260</v>
      </c>
      <c r="G289" s="292" t="s">
        <v>1389</v>
      </c>
      <c r="H289" s="292" t="s">
        <v>1389</v>
      </c>
      <c r="I289" s="436">
        <v>0.5</v>
      </c>
      <c r="J289" s="292" t="s">
        <v>1389</v>
      </c>
      <c r="K289" s="434" t="s">
        <v>3195</v>
      </c>
      <c r="L289" s="434" t="s">
        <v>1389</v>
      </c>
      <c r="M289" s="437">
        <v>16</v>
      </c>
      <c r="N289" s="438">
        <v>4080</v>
      </c>
      <c r="O289" s="438">
        <v>60</v>
      </c>
      <c r="P289" s="438">
        <v>60</v>
      </c>
      <c r="Q289" s="438">
        <v>60</v>
      </c>
      <c r="R289" s="438">
        <v>35</v>
      </c>
      <c r="S289" s="438">
        <v>35</v>
      </c>
      <c r="T289" s="438">
        <v>30</v>
      </c>
      <c r="U289" s="438">
        <v>280</v>
      </c>
      <c r="V289" s="438">
        <v>46.67</v>
      </c>
      <c r="W289" s="388"/>
      <c r="X289" s="388"/>
    </row>
    <row r="290" spans="1:24" ht="12.75" x14ac:dyDescent="0.2">
      <c r="A290" s="462">
        <v>288</v>
      </c>
      <c r="B290" s="434" t="s">
        <v>338</v>
      </c>
      <c r="C290" s="430" t="s">
        <v>3517</v>
      </c>
      <c r="D290" s="435" t="s">
        <v>1029</v>
      </c>
      <c r="E290" s="292" t="s">
        <v>1389</v>
      </c>
      <c r="F290" s="434" t="s">
        <v>988</v>
      </c>
      <c r="G290" s="292" t="s">
        <v>1389</v>
      </c>
      <c r="H290" s="292" t="s">
        <v>1389</v>
      </c>
      <c r="I290" s="436">
        <v>0.5</v>
      </c>
      <c r="J290" s="292" t="s">
        <v>1389</v>
      </c>
      <c r="K290" s="434" t="s">
        <v>3195</v>
      </c>
      <c r="L290" s="434" t="s">
        <v>1389</v>
      </c>
      <c r="M290" s="437">
        <v>16</v>
      </c>
      <c r="N290" s="438">
        <v>4080</v>
      </c>
      <c r="O290" s="438">
        <v>80</v>
      </c>
      <c r="P290" s="438">
        <v>80</v>
      </c>
      <c r="Q290" s="438">
        <v>80</v>
      </c>
      <c r="R290" s="438">
        <v>55</v>
      </c>
      <c r="S290" s="438">
        <v>55</v>
      </c>
      <c r="T290" s="438">
        <v>90</v>
      </c>
      <c r="U290" s="438">
        <v>440</v>
      </c>
      <c r="V290" s="438">
        <v>73.33</v>
      </c>
      <c r="W290" s="388"/>
      <c r="X290" s="388"/>
    </row>
    <row r="291" spans="1:24" ht="12.75" x14ac:dyDescent="0.2">
      <c r="A291" s="462">
        <v>289</v>
      </c>
      <c r="B291" s="434" t="s">
        <v>339</v>
      </c>
      <c r="C291" s="430" t="s">
        <v>3518</v>
      </c>
      <c r="D291" s="435" t="s">
        <v>1029</v>
      </c>
      <c r="E291" s="292" t="s">
        <v>1389</v>
      </c>
      <c r="F291" s="434" t="s">
        <v>1260</v>
      </c>
      <c r="G291" s="292" t="s">
        <v>1389</v>
      </c>
      <c r="H291" s="292" t="s">
        <v>1389</v>
      </c>
      <c r="I291" s="436">
        <v>0.5</v>
      </c>
      <c r="J291" s="292" t="s">
        <v>1389</v>
      </c>
      <c r="K291" s="434" t="s">
        <v>3195</v>
      </c>
      <c r="L291" s="434" t="s">
        <v>1389</v>
      </c>
      <c r="M291" s="437">
        <v>16</v>
      </c>
      <c r="N291" s="438">
        <v>4080</v>
      </c>
      <c r="O291" s="438">
        <v>150</v>
      </c>
      <c r="P291" s="438">
        <v>160</v>
      </c>
      <c r="Q291" s="438">
        <v>100</v>
      </c>
      <c r="R291" s="438">
        <v>95</v>
      </c>
      <c r="S291" s="438">
        <v>65</v>
      </c>
      <c r="T291" s="438">
        <v>100</v>
      </c>
      <c r="U291" s="438">
        <v>670</v>
      </c>
      <c r="V291" s="438">
        <v>111.67</v>
      </c>
      <c r="W291" s="388"/>
      <c r="X291" s="388"/>
    </row>
    <row r="292" spans="1:24" ht="12.75" x14ac:dyDescent="0.2">
      <c r="A292" s="462">
        <v>290</v>
      </c>
      <c r="B292" s="434" t="s">
        <v>340</v>
      </c>
      <c r="C292" s="430" t="s">
        <v>3519</v>
      </c>
      <c r="D292" s="435" t="s">
        <v>1017</v>
      </c>
      <c r="E292" s="435" t="s">
        <v>1027</v>
      </c>
      <c r="F292" s="434" t="s">
        <v>1399</v>
      </c>
      <c r="G292" s="292" t="s">
        <v>1389</v>
      </c>
      <c r="H292" s="434" t="s">
        <v>1217</v>
      </c>
      <c r="I292" s="436">
        <v>0.5</v>
      </c>
      <c r="J292" s="292" t="s">
        <v>1389</v>
      </c>
      <c r="K292" s="434" t="s">
        <v>1017</v>
      </c>
      <c r="L292" s="434" t="s">
        <v>1389</v>
      </c>
      <c r="M292" s="437">
        <v>16</v>
      </c>
      <c r="N292" s="438">
        <v>4080</v>
      </c>
      <c r="O292" s="438">
        <v>31</v>
      </c>
      <c r="P292" s="438">
        <v>45</v>
      </c>
      <c r="Q292" s="438">
        <v>90</v>
      </c>
      <c r="R292" s="438">
        <v>30</v>
      </c>
      <c r="S292" s="438">
        <v>30</v>
      </c>
      <c r="T292" s="438">
        <v>40</v>
      </c>
      <c r="U292" s="438">
        <v>266</v>
      </c>
      <c r="V292" s="438">
        <v>44.33</v>
      </c>
      <c r="W292" s="388"/>
      <c r="X292" s="388"/>
    </row>
    <row r="293" spans="1:24" ht="12.75" x14ac:dyDescent="0.2">
      <c r="A293" s="462">
        <v>291</v>
      </c>
      <c r="B293" s="434" t="s">
        <v>341</v>
      </c>
      <c r="C293" s="430" t="s">
        <v>3520</v>
      </c>
      <c r="D293" s="435" t="s">
        <v>1017</v>
      </c>
      <c r="E293" s="435" t="s">
        <v>1024</v>
      </c>
      <c r="F293" s="434" t="s">
        <v>953</v>
      </c>
      <c r="G293" s="292" t="s">
        <v>1389</v>
      </c>
      <c r="H293" s="434" t="s">
        <v>1180</v>
      </c>
      <c r="I293" s="436">
        <v>0.5</v>
      </c>
      <c r="J293" s="292" t="s">
        <v>1389</v>
      </c>
      <c r="K293" s="434" t="s">
        <v>1017</v>
      </c>
      <c r="L293" s="434" t="s">
        <v>1389</v>
      </c>
      <c r="M293" s="437">
        <v>16</v>
      </c>
      <c r="N293" s="438">
        <v>4080</v>
      </c>
      <c r="O293" s="438">
        <v>61</v>
      </c>
      <c r="P293" s="438">
        <v>90</v>
      </c>
      <c r="Q293" s="438">
        <v>45</v>
      </c>
      <c r="R293" s="438">
        <v>50</v>
      </c>
      <c r="S293" s="438">
        <v>50</v>
      </c>
      <c r="T293" s="438">
        <v>160</v>
      </c>
      <c r="U293" s="438">
        <v>456</v>
      </c>
      <c r="V293" s="438">
        <v>76</v>
      </c>
      <c r="W293" s="388"/>
      <c r="X293" s="388"/>
    </row>
    <row r="294" spans="1:24" ht="12.75" x14ac:dyDescent="0.2">
      <c r="A294" s="462">
        <v>292</v>
      </c>
      <c r="B294" s="434" t="s">
        <v>342</v>
      </c>
      <c r="C294" s="430" t="s">
        <v>3521</v>
      </c>
      <c r="D294" s="435" t="s">
        <v>1017</v>
      </c>
      <c r="E294" s="435" t="s">
        <v>1025</v>
      </c>
      <c r="F294" s="434" t="s">
        <v>1602</v>
      </c>
      <c r="G294" s="292" t="s">
        <v>1389</v>
      </c>
      <c r="H294" s="434" t="s">
        <v>1602</v>
      </c>
      <c r="I294" s="292" t="s">
        <v>1389</v>
      </c>
      <c r="J294" s="292" t="s">
        <v>1389</v>
      </c>
      <c r="K294" s="434" t="s">
        <v>3273</v>
      </c>
      <c r="L294" s="434" t="s">
        <v>1389</v>
      </c>
      <c r="M294" s="437">
        <v>16</v>
      </c>
      <c r="N294" s="438">
        <v>4080</v>
      </c>
      <c r="O294" s="438">
        <v>1</v>
      </c>
      <c r="P294" s="438">
        <v>90</v>
      </c>
      <c r="Q294" s="438">
        <v>45</v>
      </c>
      <c r="R294" s="438">
        <v>30</v>
      </c>
      <c r="S294" s="438">
        <v>30</v>
      </c>
      <c r="T294" s="438">
        <v>40</v>
      </c>
      <c r="U294" s="438">
        <v>236</v>
      </c>
      <c r="V294" s="438">
        <v>39.33</v>
      </c>
      <c r="W294" s="452"/>
      <c r="X294" s="452"/>
    </row>
    <row r="295" spans="1:24" ht="12.75" x14ac:dyDescent="0.2">
      <c r="A295" s="462">
        <v>293</v>
      </c>
      <c r="B295" s="434" t="s">
        <v>343</v>
      </c>
      <c r="C295" s="430" t="s">
        <v>3522</v>
      </c>
      <c r="D295" s="435" t="s">
        <v>1029</v>
      </c>
      <c r="E295" s="292" t="s">
        <v>1389</v>
      </c>
      <c r="F295" s="434" t="s">
        <v>1234</v>
      </c>
      <c r="G295" s="292" t="s">
        <v>1389</v>
      </c>
      <c r="H295" s="434" t="s">
        <v>1169</v>
      </c>
      <c r="I295" s="436">
        <v>0.5</v>
      </c>
      <c r="J295" s="292" t="s">
        <v>1389</v>
      </c>
      <c r="K295" s="434" t="s">
        <v>3174</v>
      </c>
      <c r="L295" s="434" t="s">
        <v>3195</v>
      </c>
      <c r="M295" s="437">
        <v>21</v>
      </c>
      <c r="N295" s="438">
        <v>5355</v>
      </c>
      <c r="O295" s="438">
        <v>64</v>
      </c>
      <c r="P295" s="438">
        <v>51</v>
      </c>
      <c r="Q295" s="438">
        <v>23</v>
      </c>
      <c r="R295" s="438">
        <v>51</v>
      </c>
      <c r="S295" s="438">
        <v>23</v>
      </c>
      <c r="T295" s="438">
        <v>28</v>
      </c>
      <c r="U295" s="438">
        <v>240</v>
      </c>
      <c r="V295" s="438">
        <v>40</v>
      </c>
      <c r="W295" s="388"/>
      <c r="X295" s="388"/>
    </row>
    <row r="296" spans="1:24" ht="12.75" x14ac:dyDescent="0.2">
      <c r="A296" s="462">
        <v>294</v>
      </c>
      <c r="B296" s="434" t="s">
        <v>344</v>
      </c>
      <c r="C296" s="430" t="s">
        <v>3523</v>
      </c>
      <c r="D296" s="435" t="s">
        <v>1029</v>
      </c>
      <c r="E296" s="292" t="s">
        <v>1389</v>
      </c>
      <c r="F296" s="434" t="s">
        <v>1234</v>
      </c>
      <c r="G296" s="292" t="s">
        <v>1389</v>
      </c>
      <c r="H296" s="434" t="s">
        <v>1201</v>
      </c>
      <c r="I296" s="436">
        <v>0.5</v>
      </c>
      <c r="J296" s="292" t="s">
        <v>1389</v>
      </c>
      <c r="K296" s="434" t="s">
        <v>3174</v>
      </c>
      <c r="L296" s="434" t="s">
        <v>3195</v>
      </c>
      <c r="M296" s="437">
        <v>21</v>
      </c>
      <c r="N296" s="438">
        <v>5355</v>
      </c>
      <c r="O296" s="438">
        <v>84</v>
      </c>
      <c r="P296" s="438">
        <v>71</v>
      </c>
      <c r="Q296" s="438">
        <v>43</v>
      </c>
      <c r="R296" s="438">
        <v>71</v>
      </c>
      <c r="S296" s="438">
        <v>43</v>
      </c>
      <c r="T296" s="438">
        <v>48</v>
      </c>
      <c r="U296" s="438">
        <v>360</v>
      </c>
      <c r="V296" s="438">
        <v>60</v>
      </c>
      <c r="W296" s="388"/>
      <c r="X296" s="388"/>
    </row>
    <row r="297" spans="1:24" ht="12.75" x14ac:dyDescent="0.2">
      <c r="A297" s="462">
        <v>295</v>
      </c>
      <c r="B297" s="434" t="s">
        <v>345</v>
      </c>
      <c r="C297" s="430" t="s">
        <v>3524</v>
      </c>
      <c r="D297" s="435" t="s">
        <v>1029</v>
      </c>
      <c r="E297" s="292" t="s">
        <v>1389</v>
      </c>
      <c r="F297" s="434" t="s">
        <v>1234</v>
      </c>
      <c r="G297" s="292" t="s">
        <v>1389</v>
      </c>
      <c r="H297" s="434" t="s">
        <v>1201</v>
      </c>
      <c r="I297" s="436">
        <v>0.5</v>
      </c>
      <c r="J297" s="292" t="s">
        <v>1389</v>
      </c>
      <c r="K297" s="434" t="s">
        <v>3174</v>
      </c>
      <c r="L297" s="434" t="s">
        <v>3195</v>
      </c>
      <c r="M297" s="437">
        <v>21</v>
      </c>
      <c r="N297" s="438">
        <v>5355</v>
      </c>
      <c r="O297" s="438">
        <v>104</v>
      </c>
      <c r="P297" s="438">
        <v>91</v>
      </c>
      <c r="Q297" s="438">
        <v>63</v>
      </c>
      <c r="R297" s="438">
        <v>91</v>
      </c>
      <c r="S297" s="438">
        <v>73</v>
      </c>
      <c r="T297" s="438">
        <v>68</v>
      </c>
      <c r="U297" s="438">
        <v>490</v>
      </c>
      <c r="V297" s="438">
        <v>81.67</v>
      </c>
      <c r="W297" s="388"/>
      <c r="X297" s="388"/>
    </row>
    <row r="298" spans="1:24" ht="12.75" x14ac:dyDescent="0.2">
      <c r="A298" s="462">
        <v>296</v>
      </c>
      <c r="B298" s="434" t="s">
        <v>346</v>
      </c>
      <c r="C298" s="430" t="s">
        <v>3525</v>
      </c>
      <c r="D298" s="435" t="s">
        <v>1022</v>
      </c>
      <c r="E298" s="292" t="s">
        <v>1389</v>
      </c>
      <c r="F298" s="434" t="s">
        <v>904</v>
      </c>
      <c r="G298" s="434" t="s">
        <v>1053</v>
      </c>
      <c r="H298" s="434" t="s">
        <v>1195</v>
      </c>
      <c r="I298" s="292" t="s">
        <v>1389</v>
      </c>
      <c r="J298" s="436">
        <v>0.25</v>
      </c>
      <c r="K298" s="434" t="s">
        <v>3258</v>
      </c>
      <c r="L298" s="434" t="s">
        <v>1389</v>
      </c>
      <c r="M298" s="437">
        <v>21</v>
      </c>
      <c r="N298" s="438">
        <v>5355</v>
      </c>
      <c r="O298" s="438">
        <v>72</v>
      </c>
      <c r="P298" s="438">
        <v>60</v>
      </c>
      <c r="Q298" s="438">
        <v>30</v>
      </c>
      <c r="R298" s="438">
        <v>20</v>
      </c>
      <c r="S298" s="438">
        <v>30</v>
      </c>
      <c r="T298" s="438">
        <v>25</v>
      </c>
      <c r="U298" s="438">
        <v>237</v>
      </c>
      <c r="V298" s="438">
        <v>39.5</v>
      </c>
      <c r="W298" s="388"/>
      <c r="X298" s="388"/>
    </row>
    <row r="299" spans="1:24" ht="12.75" x14ac:dyDescent="0.2">
      <c r="A299" s="462">
        <v>297</v>
      </c>
      <c r="B299" s="434" t="s">
        <v>347</v>
      </c>
      <c r="C299" s="430" t="s">
        <v>3526</v>
      </c>
      <c r="D299" s="435" t="s">
        <v>1022</v>
      </c>
      <c r="E299" s="292" t="s">
        <v>1389</v>
      </c>
      <c r="F299" s="434" t="s">
        <v>904</v>
      </c>
      <c r="G299" s="434" t="s">
        <v>1053</v>
      </c>
      <c r="H299" s="434" t="s">
        <v>1195</v>
      </c>
      <c r="I299" s="292" t="s">
        <v>1389</v>
      </c>
      <c r="J299" s="436">
        <v>0.25</v>
      </c>
      <c r="K299" s="434" t="s">
        <v>3258</v>
      </c>
      <c r="L299" s="434" t="s">
        <v>1389</v>
      </c>
      <c r="M299" s="437">
        <v>21</v>
      </c>
      <c r="N299" s="438">
        <v>5355</v>
      </c>
      <c r="O299" s="438">
        <v>144</v>
      </c>
      <c r="P299" s="438">
        <v>120</v>
      </c>
      <c r="Q299" s="438">
        <v>60</v>
      </c>
      <c r="R299" s="438">
        <v>40</v>
      </c>
      <c r="S299" s="438">
        <v>60</v>
      </c>
      <c r="T299" s="438">
        <v>50</v>
      </c>
      <c r="U299" s="438">
        <v>474</v>
      </c>
      <c r="V299" s="438">
        <v>79</v>
      </c>
      <c r="W299" s="388"/>
      <c r="X299" s="388"/>
    </row>
    <row r="300" spans="1:24" ht="12.75" x14ac:dyDescent="0.2">
      <c r="A300" s="462">
        <v>298</v>
      </c>
      <c r="B300" s="434" t="s">
        <v>348</v>
      </c>
      <c r="C300" s="430" t="s">
        <v>3527</v>
      </c>
      <c r="D300" s="435" t="s">
        <v>1029</v>
      </c>
      <c r="E300" s="435" t="s">
        <v>1021</v>
      </c>
      <c r="F300" s="434" t="s">
        <v>904</v>
      </c>
      <c r="G300" s="434" t="s">
        <v>1228</v>
      </c>
      <c r="H300" s="434" t="s">
        <v>1190</v>
      </c>
      <c r="I300" s="292" t="s">
        <v>1389</v>
      </c>
      <c r="J300" s="436">
        <v>0.75</v>
      </c>
      <c r="K300" s="434" t="s">
        <v>3213</v>
      </c>
      <c r="L300" s="434" t="s">
        <v>1389</v>
      </c>
      <c r="M300" s="437">
        <v>11</v>
      </c>
      <c r="N300" s="438">
        <v>2805</v>
      </c>
      <c r="O300" s="438">
        <v>50</v>
      </c>
      <c r="P300" s="438">
        <v>20</v>
      </c>
      <c r="Q300" s="438">
        <v>40</v>
      </c>
      <c r="R300" s="438">
        <v>20</v>
      </c>
      <c r="S300" s="438">
        <v>40</v>
      </c>
      <c r="T300" s="438">
        <v>20</v>
      </c>
      <c r="U300" s="438">
        <v>190</v>
      </c>
      <c r="V300" s="438">
        <v>31.67</v>
      </c>
      <c r="W300" s="388"/>
      <c r="X300" s="388"/>
    </row>
    <row r="301" spans="1:24" ht="12.75" x14ac:dyDescent="0.2">
      <c r="A301" s="462">
        <v>299</v>
      </c>
      <c r="B301" s="434" t="s">
        <v>349</v>
      </c>
      <c r="C301" s="430" t="s">
        <v>3528</v>
      </c>
      <c r="D301" s="435" t="s">
        <v>1031</v>
      </c>
      <c r="E301" s="292" t="s">
        <v>1389</v>
      </c>
      <c r="F301" s="434" t="s">
        <v>1233</v>
      </c>
      <c r="G301" s="434" t="s">
        <v>1482</v>
      </c>
      <c r="H301" s="434" t="s">
        <v>1225</v>
      </c>
      <c r="I301" s="436">
        <v>0.5</v>
      </c>
      <c r="J301" s="292" t="s">
        <v>1389</v>
      </c>
      <c r="K301" s="434" t="s">
        <v>3273</v>
      </c>
      <c r="L301" s="434" t="s">
        <v>1389</v>
      </c>
      <c r="M301" s="437">
        <v>21</v>
      </c>
      <c r="N301" s="438">
        <v>5355</v>
      </c>
      <c r="O301" s="438">
        <v>30</v>
      </c>
      <c r="P301" s="438">
        <v>45</v>
      </c>
      <c r="Q301" s="438">
        <v>135</v>
      </c>
      <c r="R301" s="438">
        <v>45</v>
      </c>
      <c r="S301" s="438">
        <v>90</v>
      </c>
      <c r="T301" s="438">
        <v>30</v>
      </c>
      <c r="U301" s="438">
        <v>375</v>
      </c>
      <c r="V301" s="438">
        <v>62.5</v>
      </c>
      <c r="W301" s="388"/>
      <c r="X301" s="388"/>
    </row>
    <row r="302" spans="1:24" ht="12.75" x14ac:dyDescent="0.2">
      <c r="A302" s="462">
        <v>300</v>
      </c>
      <c r="B302" s="434" t="s">
        <v>350</v>
      </c>
      <c r="C302" s="430" t="s">
        <v>3529</v>
      </c>
      <c r="D302" s="435" t="s">
        <v>1029</v>
      </c>
      <c r="E302" s="292" t="s">
        <v>1389</v>
      </c>
      <c r="F302" s="434" t="s">
        <v>975</v>
      </c>
      <c r="G302" s="434" t="s">
        <v>3530</v>
      </c>
      <c r="H302" s="434" t="s">
        <v>1166</v>
      </c>
      <c r="I302" s="292" t="s">
        <v>1389</v>
      </c>
      <c r="J302" s="436">
        <v>0.75</v>
      </c>
      <c r="K302" s="434" t="s">
        <v>3195</v>
      </c>
      <c r="L302" s="434" t="s">
        <v>1021</v>
      </c>
      <c r="M302" s="437">
        <v>16</v>
      </c>
      <c r="N302" s="438">
        <v>4080</v>
      </c>
      <c r="O302" s="438">
        <v>50</v>
      </c>
      <c r="P302" s="438">
        <v>45</v>
      </c>
      <c r="Q302" s="438">
        <v>45</v>
      </c>
      <c r="R302" s="438">
        <v>35</v>
      </c>
      <c r="S302" s="438">
        <v>35</v>
      </c>
      <c r="T302" s="438">
        <v>50</v>
      </c>
      <c r="U302" s="438">
        <v>260</v>
      </c>
      <c r="V302" s="438">
        <v>43.33</v>
      </c>
      <c r="W302" s="388"/>
      <c r="X302" s="388"/>
    </row>
    <row r="303" spans="1:24" ht="12.75" x14ac:dyDescent="0.2">
      <c r="A303" s="462">
        <v>301</v>
      </c>
      <c r="B303" s="434" t="s">
        <v>351</v>
      </c>
      <c r="C303" s="430" t="s">
        <v>3531</v>
      </c>
      <c r="D303" s="435" t="s">
        <v>1029</v>
      </c>
      <c r="E303" s="292" t="s">
        <v>1389</v>
      </c>
      <c r="F303" s="434" t="s">
        <v>975</v>
      </c>
      <c r="G303" s="434" t="s">
        <v>3530</v>
      </c>
      <c r="H303" s="434" t="s">
        <v>1166</v>
      </c>
      <c r="I303" s="292" t="s">
        <v>1389</v>
      </c>
      <c r="J303" s="436">
        <v>0.75</v>
      </c>
      <c r="K303" s="434" t="s">
        <v>3195</v>
      </c>
      <c r="L303" s="434" t="s">
        <v>1021</v>
      </c>
      <c r="M303" s="437">
        <v>16</v>
      </c>
      <c r="N303" s="438">
        <v>4080</v>
      </c>
      <c r="O303" s="438">
        <v>70</v>
      </c>
      <c r="P303" s="438">
        <v>65</v>
      </c>
      <c r="Q303" s="438">
        <v>65</v>
      </c>
      <c r="R303" s="438">
        <v>55</v>
      </c>
      <c r="S303" s="438">
        <v>55</v>
      </c>
      <c r="T303" s="438">
        <v>70</v>
      </c>
      <c r="U303" s="438">
        <v>380</v>
      </c>
      <c r="V303" s="438">
        <v>63.33</v>
      </c>
      <c r="W303" s="388"/>
      <c r="X303" s="388"/>
    </row>
    <row r="304" spans="1:24" ht="12.75" x14ac:dyDescent="0.2">
      <c r="A304" s="462">
        <v>302</v>
      </c>
      <c r="B304" s="434" t="s">
        <v>352</v>
      </c>
      <c r="C304" s="430" t="s">
        <v>3532</v>
      </c>
      <c r="D304" s="435" t="s">
        <v>1018</v>
      </c>
      <c r="E304" s="435" t="s">
        <v>1025</v>
      </c>
      <c r="F304" s="434" t="s">
        <v>1242</v>
      </c>
      <c r="G304" s="434" t="s">
        <v>3533</v>
      </c>
      <c r="H304" s="434" t="s">
        <v>1170</v>
      </c>
      <c r="I304" s="436">
        <v>0.5</v>
      </c>
      <c r="J304" s="292" t="s">
        <v>1389</v>
      </c>
      <c r="K304" s="434" t="s">
        <v>3258</v>
      </c>
      <c r="L304" s="434" t="s">
        <v>1389</v>
      </c>
      <c r="M304" s="437">
        <v>26</v>
      </c>
      <c r="N304" s="438">
        <v>6630</v>
      </c>
      <c r="O304" s="438">
        <v>50</v>
      </c>
      <c r="P304" s="438">
        <v>75</v>
      </c>
      <c r="Q304" s="438">
        <v>75</v>
      </c>
      <c r="R304" s="438">
        <v>65</v>
      </c>
      <c r="S304" s="438">
        <v>65</v>
      </c>
      <c r="T304" s="438">
        <v>50</v>
      </c>
      <c r="U304" s="438">
        <v>380</v>
      </c>
      <c r="V304" s="438">
        <v>63.33</v>
      </c>
      <c r="W304" s="388"/>
      <c r="X304" s="388"/>
    </row>
    <row r="305" spans="1:24" ht="12.75" x14ac:dyDescent="0.2">
      <c r="A305" s="462">
        <v>303</v>
      </c>
      <c r="B305" s="434" t="s">
        <v>353</v>
      </c>
      <c r="C305" s="430" t="s">
        <v>3534</v>
      </c>
      <c r="D305" s="435" t="s">
        <v>1032</v>
      </c>
      <c r="E305" s="435" t="s">
        <v>1021</v>
      </c>
      <c r="F305" s="434" t="s">
        <v>1452</v>
      </c>
      <c r="G305" s="434" t="s">
        <v>1271</v>
      </c>
      <c r="H305" s="434" t="s">
        <v>1195</v>
      </c>
      <c r="I305" s="436">
        <v>0.5</v>
      </c>
      <c r="J305" s="292" t="s">
        <v>1389</v>
      </c>
      <c r="K305" s="434" t="s">
        <v>3195</v>
      </c>
      <c r="L305" s="434" t="s">
        <v>1021</v>
      </c>
      <c r="M305" s="437">
        <v>21</v>
      </c>
      <c r="N305" s="438">
        <v>5355</v>
      </c>
      <c r="O305" s="438">
        <v>50</v>
      </c>
      <c r="P305" s="438">
        <v>85</v>
      </c>
      <c r="Q305" s="438">
        <v>85</v>
      </c>
      <c r="R305" s="438">
        <v>55</v>
      </c>
      <c r="S305" s="438">
        <v>55</v>
      </c>
      <c r="T305" s="438">
        <v>50</v>
      </c>
      <c r="U305" s="438">
        <v>380</v>
      </c>
      <c r="V305" s="438">
        <v>63.33</v>
      </c>
      <c r="W305" s="388"/>
      <c r="X305" s="388"/>
    </row>
    <row r="306" spans="1:24" ht="12.75" x14ac:dyDescent="0.2">
      <c r="A306" s="462">
        <v>304</v>
      </c>
      <c r="B306" s="434" t="s">
        <v>354</v>
      </c>
      <c r="C306" s="430" t="s">
        <v>3535</v>
      </c>
      <c r="D306" s="435" t="s">
        <v>1032</v>
      </c>
      <c r="E306" s="435" t="s">
        <v>1031</v>
      </c>
      <c r="F306" s="434" t="s">
        <v>1233</v>
      </c>
      <c r="G306" s="434" t="s">
        <v>28</v>
      </c>
      <c r="H306" s="434" t="s">
        <v>1250</v>
      </c>
      <c r="I306" s="436">
        <v>0.5</v>
      </c>
      <c r="J306" s="292" t="s">
        <v>1389</v>
      </c>
      <c r="K306" s="434" t="s">
        <v>3174</v>
      </c>
      <c r="L306" s="434" t="s">
        <v>1389</v>
      </c>
      <c r="M306" s="437">
        <v>36</v>
      </c>
      <c r="N306" s="438">
        <v>9180</v>
      </c>
      <c r="O306" s="438">
        <v>50</v>
      </c>
      <c r="P306" s="438">
        <v>70</v>
      </c>
      <c r="Q306" s="438">
        <v>100</v>
      </c>
      <c r="R306" s="438">
        <v>40</v>
      </c>
      <c r="S306" s="438">
        <v>40</v>
      </c>
      <c r="T306" s="438">
        <v>30</v>
      </c>
      <c r="U306" s="438">
        <v>330</v>
      </c>
      <c r="V306" s="438">
        <v>55</v>
      </c>
      <c r="W306" s="388"/>
      <c r="X306" s="388"/>
    </row>
    <row r="307" spans="1:24" ht="12.75" x14ac:dyDescent="0.2">
      <c r="A307" s="462">
        <v>305</v>
      </c>
      <c r="B307" s="434" t="s">
        <v>355</v>
      </c>
      <c r="C307" s="430" t="s">
        <v>3536</v>
      </c>
      <c r="D307" s="435" t="s">
        <v>1032</v>
      </c>
      <c r="E307" s="435" t="s">
        <v>1031</v>
      </c>
      <c r="F307" s="434" t="s">
        <v>1233</v>
      </c>
      <c r="G307" s="434" t="s">
        <v>28</v>
      </c>
      <c r="H307" s="434" t="s">
        <v>1250</v>
      </c>
      <c r="I307" s="436">
        <v>0.5</v>
      </c>
      <c r="J307" s="292" t="s">
        <v>1389</v>
      </c>
      <c r="K307" s="434" t="s">
        <v>3174</v>
      </c>
      <c r="L307" s="434" t="s">
        <v>1389</v>
      </c>
      <c r="M307" s="437">
        <v>36</v>
      </c>
      <c r="N307" s="438">
        <v>9180</v>
      </c>
      <c r="O307" s="438">
        <v>60</v>
      </c>
      <c r="P307" s="438">
        <v>90</v>
      </c>
      <c r="Q307" s="438">
        <v>140</v>
      </c>
      <c r="R307" s="438">
        <v>50</v>
      </c>
      <c r="S307" s="438">
        <v>50</v>
      </c>
      <c r="T307" s="438">
        <v>40</v>
      </c>
      <c r="U307" s="438">
        <v>430</v>
      </c>
      <c r="V307" s="438">
        <v>71.67</v>
      </c>
      <c r="W307" s="388"/>
      <c r="X307" s="388"/>
    </row>
    <row r="308" spans="1:24" ht="12.75" x14ac:dyDescent="0.2">
      <c r="A308" s="462">
        <v>306</v>
      </c>
      <c r="B308" s="434" t="s">
        <v>356</v>
      </c>
      <c r="C308" s="430" t="s">
        <v>3537</v>
      </c>
      <c r="D308" s="435" t="s">
        <v>1032</v>
      </c>
      <c r="E308" s="435" t="s">
        <v>1031</v>
      </c>
      <c r="F308" s="434" t="s">
        <v>1233</v>
      </c>
      <c r="G308" s="434" t="s">
        <v>28</v>
      </c>
      <c r="H308" s="434" t="s">
        <v>1250</v>
      </c>
      <c r="I308" s="436">
        <v>0.5</v>
      </c>
      <c r="J308" s="292" t="s">
        <v>1389</v>
      </c>
      <c r="K308" s="434" t="s">
        <v>3174</v>
      </c>
      <c r="L308" s="434" t="s">
        <v>1389</v>
      </c>
      <c r="M308" s="437">
        <v>36</v>
      </c>
      <c r="N308" s="438">
        <v>9180</v>
      </c>
      <c r="O308" s="438">
        <v>70</v>
      </c>
      <c r="P308" s="438">
        <v>110</v>
      </c>
      <c r="Q308" s="438">
        <v>180</v>
      </c>
      <c r="R308" s="438">
        <v>60</v>
      </c>
      <c r="S308" s="438">
        <v>60</v>
      </c>
      <c r="T308" s="438">
        <v>50</v>
      </c>
      <c r="U308" s="438">
        <v>530</v>
      </c>
      <c r="V308" s="438">
        <v>88.33</v>
      </c>
      <c r="W308" s="388"/>
      <c r="X308" s="388"/>
    </row>
    <row r="309" spans="1:24" ht="12.75" x14ac:dyDescent="0.2">
      <c r="A309" s="462">
        <v>307</v>
      </c>
      <c r="B309" s="434" t="s">
        <v>357</v>
      </c>
      <c r="C309" s="430" t="s">
        <v>3538</v>
      </c>
      <c r="D309" s="435" t="s">
        <v>1022</v>
      </c>
      <c r="E309" s="435" t="s">
        <v>933</v>
      </c>
      <c r="F309" s="434" t="s">
        <v>1521</v>
      </c>
      <c r="G309" s="292" t="s">
        <v>1389</v>
      </c>
      <c r="H309" s="434" t="s">
        <v>1143</v>
      </c>
      <c r="I309" s="436">
        <v>0.5</v>
      </c>
      <c r="J309" s="292" t="s">
        <v>1389</v>
      </c>
      <c r="K309" s="434" t="s">
        <v>3258</v>
      </c>
      <c r="L309" s="434" t="s">
        <v>1389</v>
      </c>
      <c r="M309" s="437">
        <v>21</v>
      </c>
      <c r="N309" s="438">
        <v>5355</v>
      </c>
      <c r="O309" s="438">
        <v>30</v>
      </c>
      <c r="P309" s="438">
        <v>40</v>
      </c>
      <c r="Q309" s="438">
        <v>55</v>
      </c>
      <c r="R309" s="438">
        <v>40</v>
      </c>
      <c r="S309" s="438">
        <v>55</v>
      </c>
      <c r="T309" s="438">
        <v>60</v>
      </c>
      <c r="U309" s="438">
        <v>280</v>
      </c>
      <c r="V309" s="438">
        <v>46.67</v>
      </c>
      <c r="W309" s="388"/>
      <c r="X309" s="388"/>
    </row>
    <row r="310" spans="1:24" ht="12.75" x14ac:dyDescent="0.2">
      <c r="A310" s="462">
        <v>308</v>
      </c>
      <c r="B310" s="434" t="s">
        <v>358</v>
      </c>
      <c r="C310" s="430" t="s">
        <v>3539</v>
      </c>
      <c r="D310" s="435" t="s">
        <v>1022</v>
      </c>
      <c r="E310" s="435" t="s">
        <v>933</v>
      </c>
      <c r="F310" s="434" t="s">
        <v>1521</v>
      </c>
      <c r="G310" s="292" t="s">
        <v>1389</v>
      </c>
      <c r="H310" s="434" t="s">
        <v>1143</v>
      </c>
      <c r="I310" s="436">
        <v>0.5</v>
      </c>
      <c r="J310" s="292" t="s">
        <v>1389</v>
      </c>
      <c r="K310" s="434" t="s">
        <v>3258</v>
      </c>
      <c r="L310" s="434" t="s">
        <v>1389</v>
      </c>
      <c r="M310" s="437">
        <v>21</v>
      </c>
      <c r="N310" s="438">
        <v>5355</v>
      </c>
      <c r="O310" s="438">
        <v>60</v>
      </c>
      <c r="P310" s="438">
        <v>60</v>
      </c>
      <c r="Q310" s="438">
        <v>75</v>
      </c>
      <c r="R310" s="438">
        <v>60</v>
      </c>
      <c r="S310" s="438">
        <v>75</v>
      </c>
      <c r="T310" s="438">
        <v>80</v>
      </c>
      <c r="U310" s="438">
        <v>410</v>
      </c>
      <c r="V310" s="438">
        <v>68.33</v>
      </c>
      <c r="W310" s="388"/>
      <c r="X310" s="388"/>
    </row>
    <row r="311" spans="1:24" ht="12.75" x14ac:dyDescent="0.2">
      <c r="A311" s="462">
        <v>309</v>
      </c>
      <c r="B311" s="434" t="s">
        <v>359</v>
      </c>
      <c r="C311" s="430" t="s">
        <v>3540</v>
      </c>
      <c r="D311" s="435" t="s">
        <v>1020</v>
      </c>
      <c r="E311" s="292" t="s">
        <v>1389</v>
      </c>
      <c r="F311" s="434" t="s">
        <v>1562</v>
      </c>
      <c r="G311" s="434" t="s">
        <v>958</v>
      </c>
      <c r="H311" s="434" t="s">
        <v>1187</v>
      </c>
      <c r="I311" s="436">
        <v>0.5</v>
      </c>
      <c r="J311" s="292" t="s">
        <v>1389</v>
      </c>
      <c r="K311" s="434" t="s">
        <v>3195</v>
      </c>
      <c r="L311" s="434" t="s">
        <v>1389</v>
      </c>
      <c r="M311" s="437">
        <v>21</v>
      </c>
      <c r="N311" s="438">
        <v>5355</v>
      </c>
      <c r="O311" s="438">
        <v>40</v>
      </c>
      <c r="P311" s="438">
        <v>45</v>
      </c>
      <c r="Q311" s="438">
        <v>40</v>
      </c>
      <c r="R311" s="438">
        <v>65</v>
      </c>
      <c r="S311" s="438">
        <v>40</v>
      </c>
      <c r="T311" s="438">
        <v>65</v>
      </c>
      <c r="U311" s="438">
        <v>295</v>
      </c>
      <c r="V311" s="438">
        <v>49.17</v>
      </c>
      <c r="W311" s="388"/>
      <c r="X311" s="388"/>
    </row>
    <row r="312" spans="1:24" ht="12.75" x14ac:dyDescent="0.2">
      <c r="A312" s="462">
        <v>310</v>
      </c>
      <c r="B312" s="434" t="s">
        <v>360</v>
      </c>
      <c r="C312" s="430" t="s">
        <v>3541</v>
      </c>
      <c r="D312" s="435" t="s">
        <v>1020</v>
      </c>
      <c r="E312" s="292" t="s">
        <v>1389</v>
      </c>
      <c r="F312" s="434" t="s">
        <v>1562</v>
      </c>
      <c r="G312" s="434" t="s">
        <v>958</v>
      </c>
      <c r="H312" s="434" t="s">
        <v>1187</v>
      </c>
      <c r="I312" s="436">
        <v>0.5</v>
      </c>
      <c r="J312" s="292" t="s">
        <v>1389</v>
      </c>
      <c r="K312" s="434" t="s">
        <v>3195</v>
      </c>
      <c r="L312" s="434" t="s">
        <v>1389</v>
      </c>
      <c r="M312" s="437">
        <v>21</v>
      </c>
      <c r="N312" s="438">
        <v>5355</v>
      </c>
      <c r="O312" s="438">
        <v>70</v>
      </c>
      <c r="P312" s="438">
        <v>75</v>
      </c>
      <c r="Q312" s="438">
        <v>60</v>
      </c>
      <c r="R312" s="438">
        <v>105</v>
      </c>
      <c r="S312" s="438">
        <v>60</v>
      </c>
      <c r="T312" s="438">
        <v>105</v>
      </c>
      <c r="U312" s="438">
        <v>475</v>
      </c>
      <c r="V312" s="438">
        <v>79.17</v>
      </c>
      <c r="W312" s="388"/>
      <c r="X312" s="388"/>
    </row>
    <row r="313" spans="1:24" ht="12.75" x14ac:dyDescent="0.2">
      <c r="A313" s="462">
        <v>311</v>
      </c>
      <c r="B313" s="434" t="s">
        <v>361</v>
      </c>
      <c r="C313" s="430" t="s">
        <v>3542</v>
      </c>
      <c r="D313" s="435" t="s">
        <v>1020</v>
      </c>
      <c r="E313" s="292" t="s">
        <v>1389</v>
      </c>
      <c r="F313" s="434" t="s">
        <v>1191</v>
      </c>
      <c r="G313" s="292" t="s">
        <v>1389</v>
      </c>
      <c r="H313" s="434" t="s">
        <v>958</v>
      </c>
      <c r="I313" s="436">
        <v>0.5</v>
      </c>
      <c r="J313" s="292" t="s">
        <v>1389</v>
      </c>
      <c r="K313" s="434" t="s">
        <v>1021</v>
      </c>
      <c r="L313" s="434" t="s">
        <v>1389</v>
      </c>
      <c r="M313" s="437">
        <v>21</v>
      </c>
      <c r="N313" s="438">
        <v>5355</v>
      </c>
      <c r="O313" s="438">
        <v>60</v>
      </c>
      <c r="P313" s="438">
        <v>50</v>
      </c>
      <c r="Q313" s="438">
        <v>40</v>
      </c>
      <c r="R313" s="438">
        <v>85</v>
      </c>
      <c r="S313" s="438">
        <v>75</v>
      </c>
      <c r="T313" s="438">
        <v>95</v>
      </c>
      <c r="U313" s="438">
        <v>405</v>
      </c>
      <c r="V313" s="438">
        <v>67.5</v>
      </c>
      <c r="W313" s="388"/>
      <c r="X313" s="388"/>
    </row>
    <row r="314" spans="1:24" ht="12.75" x14ac:dyDescent="0.2">
      <c r="A314" s="462">
        <v>312</v>
      </c>
      <c r="B314" s="434" t="s">
        <v>362</v>
      </c>
      <c r="C314" s="430" t="s">
        <v>3543</v>
      </c>
      <c r="D314" s="435" t="s">
        <v>1020</v>
      </c>
      <c r="E314" s="292" t="s">
        <v>1389</v>
      </c>
      <c r="F314" s="434" t="s">
        <v>1187</v>
      </c>
      <c r="G314" s="292" t="s">
        <v>1389</v>
      </c>
      <c r="H314" s="434" t="s">
        <v>1188</v>
      </c>
      <c r="I314" s="436">
        <v>0.5</v>
      </c>
      <c r="J314" s="292" t="s">
        <v>1389</v>
      </c>
      <c r="K314" s="434" t="s">
        <v>1021</v>
      </c>
      <c r="L314" s="434" t="s">
        <v>1389</v>
      </c>
      <c r="M314" s="437">
        <v>21</v>
      </c>
      <c r="N314" s="438">
        <v>5355</v>
      </c>
      <c r="O314" s="438">
        <v>60</v>
      </c>
      <c r="P314" s="438">
        <v>40</v>
      </c>
      <c r="Q314" s="438">
        <v>50</v>
      </c>
      <c r="R314" s="438">
        <v>75</v>
      </c>
      <c r="S314" s="438">
        <v>85</v>
      </c>
      <c r="T314" s="438">
        <v>95</v>
      </c>
      <c r="U314" s="438">
        <v>405</v>
      </c>
      <c r="V314" s="438">
        <v>67.5</v>
      </c>
      <c r="W314" s="388"/>
      <c r="X314" s="388"/>
    </row>
    <row r="315" spans="1:24" ht="12.75" x14ac:dyDescent="0.2">
      <c r="A315" s="462">
        <v>313</v>
      </c>
      <c r="B315" s="434" t="s">
        <v>363</v>
      </c>
      <c r="C315" s="430" t="s">
        <v>3544</v>
      </c>
      <c r="D315" s="435" t="s">
        <v>1017</v>
      </c>
      <c r="E315" s="292" t="s">
        <v>1389</v>
      </c>
      <c r="F315" s="434" t="s">
        <v>1455</v>
      </c>
      <c r="G315" s="434" t="s">
        <v>1193</v>
      </c>
      <c r="H315" s="434" t="s">
        <v>1170</v>
      </c>
      <c r="I315" s="436">
        <v>1</v>
      </c>
      <c r="J315" s="292" t="s">
        <v>1389</v>
      </c>
      <c r="K315" s="434" t="s">
        <v>1017</v>
      </c>
      <c r="L315" s="434" t="s">
        <v>3258</v>
      </c>
      <c r="M315" s="437">
        <v>16</v>
      </c>
      <c r="N315" s="438">
        <v>4080</v>
      </c>
      <c r="O315" s="438">
        <v>65</v>
      </c>
      <c r="P315" s="438">
        <v>73</v>
      </c>
      <c r="Q315" s="438">
        <v>55</v>
      </c>
      <c r="R315" s="438">
        <v>47</v>
      </c>
      <c r="S315" s="438">
        <v>75</v>
      </c>
      <c r="T315" s="438">
        <v>85</v>
      </c>
      <c r="U315" s="438">
        <v>400</v>
      </c>
      <c r="V315" s="438">
        <v>66.67</v>
      </c>
      <c r="W315" s="388"/>
      <c r="X315" s="388"/>
    </row>
    <row r="316" spans="1:24" ht="12.75" x14ac:dyDescent="0.2">
      <c r="A316" s="462">
        <v>314</v>
      </c>
      <c r="B316" s="434" t="s">
        <v>364</v>
      </c>
      <c r="C316" s="430" t="s">
        <v>3545</v>
      </c>
      <c r="D316" s="435" t="s">
        <v>1017</v>
      </c>
      <c r="E316" s="292" t="s">
        <v>1389</v>
      </c>
      <c r="F316" s="434" t="s">
        <v>1232</v>
      </c>
      <c r="G316" s="434" t="s">
        <v>3237</v>
      </c>
      <c r="H316" s="434" t="s">
        <v>1170</v>
      </c>
      <c r="I316" s="292" t="s">
        <v>1389</v>
      </c>
      <c r="J316" s="436">
        <v>1</v>
      </c>
      <c r="K316" s="434" t="s">
        <v>1017</v>
      </c>
      <c r="L316" s="434" t="s">
        <v>3258</v>
      </c>
      <c r="M316" s="437">
        <v>16</v>
      </c>
      <c r="N316" s="438">
        <v>4080</v>
      </c>
      <c r="O316" s="438">
        <v>65</v>
      </c>
      <c r="P316" s="438">
        <v>47</v>
      </c>
      <c r="Q316" s="438">
        <v>55</v>
      </c>
      <c r="R316" s="438">
        <v>73</v>
      </c>
      <c r="S316" s="438">
        <v>75</v>
      </c>
      <c r="T316" s="438">
        <v>85</v>
      </c>
      <c r="U316" s="438">
        <v>400</v>
      </c>
      <c r="V316" s="438">
        <v>66.67</v>
      </c>
      <c r="W316" s="388"/>
      <c r="X316" s="388"/>
    </row>
    <row r="317" spans="1:24" ht="12.75" x14ac:dyDescent="0.2">
      <c r="A317" s="462">
        <v>315</v>
      </c>
      <c r="B317" s="434" t="s">
        <v>365</v>
      </c>
      <c r="C317" s="430" t="s">
        <v>3546</v>
      </c>
      <c r="D317" s="435" t="s">
        <v>1026</v>
      </c>
      <c r="E317" s="435" t="s">
        <v>1030</v>
      </c>
      <c r="F317" s="434" t="s">
        <v>859</v>
      </c>
      <c r="G317" s="434" t="s">
        <v>1513</v>
      </c>
      <c r="H317" s="434" t="s">
        <v>1223</v>
      </c>
      <c r="I317" s="436">
        <v>0.5</v>
      </c>
      <c r="J317" s="292" t="s">
        <v>1389</v>
      </c>
      <c r="K317" s="434" t="s">
        <v>1021</v>
      </c>
      <c r="L317" s="434" t="s">
        <v>1026</v>
      </c>
      <c r="M317" s="437">
        <v>21</v>
      </c>
      <c r="N317" s="438">
        <v>5355</v>
      </c>
      <c r="O317" s="438">
        <v>50</v>
      </c>
      <c r="P317" s="438">
        <v>60</v>
      </c>
      <c r="Q317" s="438">
        <v>45</v>
      </c>
      <c r="R317" s="438">
        <v>100</v>
      </c>
      <c r="S317" s="438">
        <v>80</v>
      </c>
      <c r="T317" s="438">
        <v>65</v>
      </c>
      <c r="U317" s="438">
        <v>400</v>
      </c>
      <c r="V317" s="438">
        <v>66.67</v>
      </c>
      <c r="W317" s="388"/>
      <c r="X317" s="388"/>
    </row>
    <row r="318" spans="1:24" ht="12.75" x14ac:dyDescent="0.2">
      <c r="A318" s="462">
        <v>316</v>
      </c>
      <c r="B318" s="434" t="s">
        <v>366</v>
      </c>
      <c r="C318" s="430" t="s">
        <v>3547</v>
      </c>
      <c r="D318" s="435" t="s">
        <v>1030</v>
      </c>
      <c r="E318" s="292" t="s">
        <v>1389</v>
      </c>
      <c r="F318" s="434" t="s">
        <v>1475</v>
      </c>
      <c r="G318" s="434" t="s">
        <v>1566</v>
      </c>
      <c r="H318" s="434" t="s">
        <v>1243</v>
      </c>
      <c r="I318" s="436">
        <v>0.5</v>
      </c>
      <c r="J318" s="292" t="s">
        <v>1389</v>
      </c>
      <c r="K318" s="434" t="s">
        <v>3292</v>
      </c>
      <c r="L318" s="434" t="s">
        <v>1389</v>
      </c>
      <c r="M318" s="437">
        <v>21</v>
      </c>
      <c r="N318" s="438">
        <v>5355</v>
      </c>
      <c r="O318" s="438">
        <v>70</v>
      </c>
      <c r="P318" s="438">
        <v>43</v>
      </c>
      <c r="Q318" s="438">
        <v>53</v>
      </c>
      <c r="R318" s="438">
        <v>43</v>
      </c>
      <c r="S318" s="438">
        <v>53</v>
      </c>
      <c r="T318" s="438">
        <v>40</v>
      </c>
      <c r="U318" s="438">
        <v>302</v>
      </c>
      <c r="V318" s="438">
        <v>50.33</v>
      </c>
      <c r="W318" s="388"/>
      <c r="X318" s="388"/>
    </row>
    <row r="319" spans="1:24" ht="12.75" x14ac:dyDescent="0.2">
      <c r="A319" s="462">
        <v>317</v>
      </c>
      <c r="B319" s="434" t="s">
        <v>367</v>
      </c>
      <c r="C319" s="430" t="s">
        <v>3548</v>
      </c>
      <c r="D319" s="435" t="s">
        <v>1030</v>
      </c>
      <c r="E319" s="292" t="s">
        <v>1389</v>
      </c>
      <c r="F319" s="434" t="s">
        <v>1475</v>
      </c>
      <c r="G319" s="434" t="s">
        <v>1566</v>
      </c>
      <c r="H319" s="434" t="s">
        <v>1243</v>
      </c>
      <c r="I319" s="436">
        <v>0.5</v>
      </c>
      <c r="J319" s="292" t="s">
        <v>1389</v>
      </c>
      <c r="K319" s="434" t="s">
        <v>3292</v>
      </c>
      <c r="L319" s="434" t="s">
        <v>1389</v>
      </c>
      <c r="M319" s="437">
        <v>21</v>
      </c>
      <c r="N319" s="438">
        <v>5355</v>
      </c>
      <c r="O319" s="438">
        <v>100</v>
      </c>
      <c r="P319" s="438">
        <v>73</v>
      </c>
      <c r="Q319" s="438">
        <v>83</v>
      </c>
      <c r="R319" s="438">
        <v>73</v>
      </c>
      <c r="S319" s="438">
        <v>83</v>
      </c>
      <c r="T319" s="438">
        <v>55</v>
      </c>
      <c r="U319" s="438">
        <v>467</v>
      </c>
      <c r="V319" s="438">
        <v>77.83</v>
      </c>
      <c r="W319" s="388"/>
      <c r="X319" s="388"/>
    </row>
    <row r="320" spans="1:24" ht="12.75" x14ac:dyDescent="0.2">
      <c r="A320" s="462">
        <v>318</v>
      </c>
      <c r="B320" s="434" t="s">
        <v>368</v>
      </c>
      <c r="C320" s="430" t="s">
        <v>3549</v>
      </c>
      <c r="D320" s="435" t="s">
        <v>1033</v>
      </c>
      <c r="E320" s="435" t="s">
        <v>1018</v>
      </c>
      <c r="F320" s="434" t="s">
        <v>1181</v>
      </c>
      <c r="G320" s="292" t="s">
        <v>1389</v>
      </c>
      <c r="H320" s="434" t="s">
        <v>953</v>
      </c>
      <c r="I320" s="436">
        <v>0.5</v>
      </c>
      <c r="J320" s="292" t="s">
        <v>1389</v>
      </c>
      <c r="K320" s="434" t="s">
        <v>3333</v>
      </c>
      <c r="L320" s="434" t="s">
        <v>1389</v>
      </c>
      <c r="M320" s="437">
        <v>21</v>
      </c>
      <c r="N320" s="438">
        <v>5355</v>
      </c>
      <c r="O320" s="438">
        <v>45</v>
      </c>
      <c r="P320" s="438">
        <v>90</v>
      </c>
      <c r="Q320" s="438">
        <v>20</v>
      </c>
      <c r="R320" s="438">
        <v>65</v>
      </c>
      <c r="S320" s="438">
        <v>20</v>
      </c>
      <c r="T320" s="438">
        <v>65</v>
      </c>
      <c r="U320" s="438">
        <v>305</v>
      </c>
      <c r="V320" s="438">
        <v>50.83</v>
      </c>
      <c r="W320" s="388"/>
      <c r="X320" s="388"/>
    </row>
    <row r="321" spans="1:24" ht="12.75" x14ac:dyDescent="0.2">
      <c r="A321" s="462">
        <v>319</v>
      </c>
      <c r="B321" s="434" t="s">
        <v>369</v>
      </c>
      <c r="C321" s="430" t="s">
        <v>3550</v>
      </c>
      <c r="D321" s="435" t="s">
        <v>1033</v>
      </c>
      <c r="E321" s="435" t="s">
        <v>1018</v>
      </c>
      <c r="F321" s="434" t="s">
        <v>1181</v>
      </c>
      <c r="G321" s="292" t="s">
        <v>1389</v>
      </c>
      <c r="H321" s="434" t="s">
        <v>953</v>
      </c>
      <c r="I321" s="436">
        <v>0.5</v>
      </c>
      <c r="J321" s="292" t="s">
        <v>1389</v>
      </c>
      <c r="K321" s="434" t="s">
        <v>3333</v>
      </c>
      <c r="L321" s="434" t="s">
        <v>1389</v>
      </c>
      <c r="M321" s="437">
        <v>21</v>
      </c>
      <c r="N321" s="438">
        <v>5355</v>
      </c>
      <c r="O321" s="438">
        <v>70</v>
      </c>
      <c r="P321" s="438">
        <v>120</v>
      </c>
      <c r="Q321" s="438">
        <v>40</v>
      </c>
      <c r="R321" s="438">
        <v>95</v>
      </c>
      <c r="S321" s="438">
        <v>40</v>
      </c>
      <c r="T321" s="438">
        <v>95</v>
      </c>
      <c r="U321" s="438">
        <v>460</v>
      </c>
      <c r="V321" s="438">
        <v>76.67</v>
      </c>
      <c r="W321" s="388"/>
      <c r="X321" s="388"/>
    </row>
    <row r="322" spans="1:24" ht="12.75" x14ac:dyDescent="0.2">
      <c r="A322" s="462">
        <v>320</v>
      </c>
      <c r="B322" s="434" t="s">
        <v>370</v>
      </c>
      <c r="C322" s="430" t="s">
        <v>3551</v>
      </c>
      <c r="D322" s="435" t="s">
        <v>1033</v>
      </c>
      <c r="E322" s="292" t="s">
        <v>1389</v>
      </c>
      <c r="F322" s="434" t="s">
        <v>1253</v>
      </c>
      <c r="G322" s="434" t="s">
        <v>1232</v>
      </c>
      <c r="H322" s="434" t="s">
        <v>926</v>
      </c>
      <c r="I322" s="436">
        <v>0.5</v>
      </c>
      <c r="J322" s="292" t="s">
        <v>1389</v>
      </c>
      <c r="K322" s="434" t="s">
        <v>3195</v>
      </c>
      <c r="L322" s="434" t="s">
        <v>3333</v>
      </c>
      <c r="M322" s="437">
        <v>41</v>
      </c>
      <c r="N322" s="438">
        <v>10455</v>
      </c>
      <c r="O322" s="438">
        <v>130</v>
      </c>
      <c r="P322" s="438">
        <v>70</v>
      </c>
      <c r="Q322" s="438">
        <v>35</v>
      </c>
      <c r="R322" s="438">
        <v>70</v>
      </c>
      <c r="S322" s="438">
        <v>35</v>
      </c>
      <c r="T322" s="438">
        <v>60</v>
      </c>
      <c r="U322" s="438">
        <v>400</v>
      </c>
      <c r="V322" s="438">
        <v>66.67</v>
      </c>
      <c r="W322" s="388"/>
      <c r="X322" s="388"/>
    </row>
    <row r="323" spans="1:24" ht="12.75" x14ac:dyDescent="0.2">
      <c r="A323" s="462">
        <v>321</v>
      </c>
      <c r="B323" s="434" t="s">
        <v>371</v>
      </c>
      <c r="C323" s="430" t="s">
        <v>3552</v>
      </c>
      <c r="D323" s="435" t="s">
        <v>1033</v>
      </c>
      <c r="E323" s="292" t="s">
        <v>1389</v>
      </c>
      <c r="F323" s="434" t="s">
        <v>1253</v>
      </c>
      <c r="G323" s="434" t="s">
        <v>1232</v>
      </c>
      <c r="H323" s="434" t="s">
        <v>926</v>
      </c>
      <c r="I323" s="436">
        <v>0.5</v>
      </c>
      <c r="J323" s="292" t="s">
        <v>1389</v>
      </c>
      <c r="K323" s="434" t="s">
        <v>3195</v>
      </c>
      <c r="L323" s="434" t="s">
        <v>3333</v>
      </c>
      <c r="M323" s="437">
        <v>41</v>
      </c>
      <c r="N323" s="438">
        <v>10455</v>
      </c>
      <c r="O323" s="438">
        <v>170</v>
      </c>
      <c r="P323" s="438">
        <v>90</v>
      </c>
      <c r="Q323" s="438">
        <v>45</v>
      </c>
      <c r="R323" s="438">
        <v>90</v>
      </c>
      <c r="S323" s="438">
        <v>45</v>
      </c>
      <c r="T323" s="438">
        <v>60</v>
      </c>
      <c r="U323" s="438">
        <v>500</v>
      </c>
      <c r="V323" s="438">
        <v>83.33</v>
      </c>
      <c r="W323" s="388"/>
      <c r="X323" s="388"/>
    </row>
    <row r="324" spans="1:24" ht="12.75" x14ac:dyDescent="0.2">
      <c r="A324" s="462">
        <v>322</v>
      </c>
      <c r="B324" s="434" t="s">
        <v>372</v>
      </c>
      <c r="C324" s="430" t="s">
        <v>3553</v>
      </c>
      <c r="D324" s="435" t="s">
        <v>1023</v>
      </c>
      <c r="E324" s="435" t="s">
        <v>1027</v>
      </c>
      <c r="F324" s="434" t="s">
        <v>1232</v>
      </c>
      <c r="G324" s="434" t="s">
        <v>3554</v>
      </c>
      <c r="H324" s="434" t="s">
        <v>1247</v>
      </c>
      <c r="I324" s="436">
        <v>0.5</v>
      </c>
      <c r="J324" s="292" t="s">
        <v>1389</v>
      </c>
      <c r="K324" s="434" t="s">
        <v>3195</v>
      </c>
      <c r="L324" s="434" t="s">
        <v>1389</v>
      </c>
      <c r="M324" s="437">
        <v>21</v>
      </c>
      <c r="N324" s="438">
        <v>5355</v>
      </c>
      <c r="O324" s="438">
        <v>60</v>
      </c>
      <c r="P324" s="438">
        <v>60</v>
      </c>
      <c r="Q324" s="438">
        <v>40</v>
      </c>
      <c r="R324" s="438">
        <v>65</v>
      </c>
      <c r="S324" s="438">
        <v>45</v>
      </c>
      <c r="T324" s="438">
        <v>35</v>
      </c>
      <c r="U324" s="438">
        <v>305</v>
      </c>
      <c r="V324" s="438">
        <v>50.83</v>
      </c>
      <c r="W324" s="388"/>
      <c r="X324" s="388"/>
    </row>
    <row r="325" spans="1:24" ht="12.75" x14ac:dyDescent="0.2">
      <c r="A325" s="462">
        <v>323</v>
      </c>
      <c r="B325" s="434" t="s">
        <v>373</v>
      </c>
      <c r="C325" s="430" t="s">
        <v>3555</v>
      </c>
      <c r="D325" s="435" t="s">
        <v>1023</v>
      </c>
      <c r="E325" s="435" t="s">
        <v>1027</v>
      </c>
      <c r="F325" s="434" t="s">
        <v>1480</v>
      </c>
      <c r="G325" s="434" t="s">
        <v>3556</v>
      </c>
      <c r="H325" s="434" t="s">
        <v>1179</v>
      </c>
      <c r="I325" s="436">
        <v>0.5</v>
      </c>
      <c r="J325" s="292" t="s">
        <v>1389</v>
      </c>
      <c r="K325" s="434" t="s">
        <v>3195</v>
      </c>
      <c r="L325" s="434" t="s">
        <v>1389</v>
      </c>
      <c r="M325" s="437">
        <v>21</v>
      </c>
      <c r="N325" s="438">
        <v>5355</v>
      </c>
      <c r="O325" s="438">
        <v>70</v>
      </c>
      <c r="P325" s="438">
        <v>100</v>
      </c>
      <c r="Q325" s="438">
        <v>70</v>
      </c>
      <c r="R325" s="438">
        <v>105</v>
      </c>
      <c r="S325" s="438">
        <v>75</v>
      </c>
      <c r="T325" s="438">
        <v>40</v>
      </c>
      <c r="U325" s="438">
        <v>460</v>
      </c>
      <c r="V325" s="438">
        <v>76.67</v>
      </c>
      <c r="W325" s="388"/>
      <c r="X325" s="388"/>
    </row>
    <row r="326" spans="1:24" ht="12.75" x14ac:dyDescent="0.2">
      <c r="A326" s="462">
        <v>324</v>
      </c>
      <c r="B326" s="434" t="s">
        <v>374</v>
      </c>
      <c r="C326" s="430" t="s">
        <v>3557</v>
      </c>
      <c r="D326" s="435" t="s">
        <v>1023</v>
      </c>
      <c r="E326" s="292" t="s">
        <v>1389</v>
      </c>
      <c r="F326" s="434" t="s">
        <v>1267</v>
      </c>
      <c r="G326" s="292" t="s">
        <v>1389</v>
      </c>
      <c r="H326" s="434" t="s">
        <v>1266</v>
      </c>
      <c r="I326" s="436">
        <v>0.5</v>
      </c>
      <c r="J326" s="292" t="s">
        <v>1389</v>
      </c>
      <c r="K326" s="434" t="s">
        <v>3195</v>
      </c>
      <c r="L326" s="434" t="s">
        <v>1389</v>
      </c>
      <c r="M326" s="437">
        <v>21</v>
      </c>
      <c r="N326" s="438">
        <v>5355</v>
      </c>
      <c r="O326" s="438">
        <v>70</v>
      </c>
      <c r="P326" s="438">
        <v>85</v>
      </c>
      <c r="Q326" s="438">
        <v>140</v>
      </c>
      <c r="R326" s="438">
        <v>85</v>
      </c>
      <c r="S326" s="438">
        <v>70</v>
      </c>
      <c r="T326" s="438">
        <v>20</v>
      </c>
      <c r="U326" s="438">
        <v>470</v>
      </c>
      <c r="V326" s="438">
        <v>78.33</v>
      </c>
      <c r="W326" s="388"/>
      <c r="X326" s="388"/>
    </row>
    <row r="327" spans="1:24" ht="12.75" x14ac:dyDescent="0.2">
      <c r="A327" s="462">
        <v>325</v>
      </c>
      <c r="B327" s="434" t="s">
        <v>375</v>
      </c>
      <c r="C327" s="430" t="s">
        <v>3558</v>
      </c>
      <c r="D327" s="435" t="s">
        <v>933</v>
      </c>
      <c r="E327" s="292" t="s">
        <v>1389</v>
      </c>
      <c r="F327" s="434" t="s">
        <v>904</v>
      </c>
      <c r="G327" s="434" t="s">
        <v>1247</v>
      </c>
      <c r="H327" s="434" t="s">
        <v>1243</v>
      </c>
      <c r="I327" s="436">
        <v>0.5</v>
      </c>
      <c r="J327" s="292" t="s">
        <v>1389</v>
      </c>
      <c r="K327" s="434" t="s">
        <v>3195</v>
      </c>
      <c r="L327" s="434" t="s">
        <v>1389</v>
      </c>
      <c r="M327" s="437">
        <v>21</v>
      </c>
      <c r="N327" s="438">
        <v>5355</v>
      </c>
      <c r="O327" s="438">
        <v>60</v>
      </c>
      <c r="P327" s="438">
        <v>25</v>
      </c>
      <c r="Q327" s="438">
        <v>35</v>
      </c>
      <c r="R327" s="438">
        <v>70</v>
      </c>
      <c r="S327" s="438">
        <v>80</v>
      </c>
      <c r="T327" s="438">
        <v>60</v>
      </c>
      <c r="U327" s="438">
        <v>330</v>
      </c>
      <c r="V327" s="438">
        <v>55</v>
      </c>
      <c r="W327" s="388"/>
      <c r="X327" s="388"/>
    </row>
    <row r="328" spans="1:24" ht="12.75" x14ac:dyDescent="0.2">
      <c r="A328" s="462">
        <v>326</v>
      </c>
      <c r="B328" s="434" t="s">
        <v>376</v>
      </c>
      <c r="C328" s="430" t="s">
        <v>3559</v>
      </c>
      <c r="D328" s="435" t="s">
        <v>933</v>
      </c>
      <c r="E328" s="292" t="s">
        <v>1389</v>
      </c>
      <c r="F328" s="434" t="s">
        <v>904</v>
      </c>
      <c r="G328" s="434" t="s">
        <v>1247</v>
      </c>
      <c r="H328" s="434" t="s">
        <v>1243</v>
      </c>
      <c r="I328" s="436">
        <v>0.5</v>
      </c>
      <c r="J328" s="292" t="s">
        <v>1389</v>
      </c>
      <c r="K328" s="434" t="s">
        <v>3195</v>
      </c>
      <c r="L328" s="434" t="s">
        <v>1389</v>
      </c>
      <c r="M328" s="437">
        <v>21</v>
      </c>
      <c r="N328" s="438">
        <v>5355</v>
      </c>
      <c r="O328" s="438">
        <v>80</v>
      </c>
      <c r="P328" s="438">
        <v>45</v>
      </c>
      <c r="Q328" s="438">
        <v>65</v>
      </c>
      <c r="R328" s="438">
        <v>90</v>
      </c>
      <c r="S328" s="438">
        <v>110</v>
      </c>
      <c r="T328" s="438">
        <v>80</v>
      </c>
      <c r="U328" s="438">
        <v>470</v>
      </c>
      <c r="V328" s="438">
        <v>78.33</v>
      </c>
      <c r="W328" s="388"/>
      <c r="X328" s="388"/>
    </row>
    <row r="329" spans="1:24" ht="12.75" x14ac:dyDescent="0.2">
      <c r="A329" s="462">
        <v>327</v>
      </c>
      <c r="B329" s="434" t="s">
        <v>377</v>
      </c>
      <c r="C329" s="430" t="s">
        <v>3560</v>
      </c>
      <c r="D329" s="435" t="s">
        <v>1029</v>
      </c>
      <c r="E329" s="292" t="s">
        <v>1389</v>
      </c>
      <c r="F329" s="434" t="s">
        <v>1247</v>
      </c>
      <c r="G329" s="434" t="s">
        <v>3191</v>
      </c>
      <c r="H329" s="434" t="s">
        <v>1249</v>
      </c>
      <c r="I329" s="436">
        <v>0.5</v>
      </c>
      <c r="J329" s="292" t="s">
        <v>1389</v>
      </c>
      <c r="K329" s="434" t="s">
        <v>3195</v>
      </c>
      <c r="L329" s="434" t="s">
        <v>3258</v>
      </c>
      <c r="M329" s="437">
        <v>21</v>
      </c>
      <c r="N329" s="438">
        <v>5355</v>
      </c>
      <c r="O329" s="438">
        <v>60</v>
      </c>
      <c r="P329" s="438">
        <v>60</v>
      </c>
      <c r="Q329" s="438">
        <v>60</v>
      </c>
      <c r="R329" s="438">
        <v>60</v>
      </c>
      <c r="S329" s="438">
        <v>60</v>
      </c>
      <c r="T329" s="438">
        <v>60</v>
      </c>
      <c r="U329" s="438">
        <v>360</v>
      </c>
      <c r="V329" s="438">
        <v>60</v>
      </c>
      <c r="W329" s="388"/>
      <c r="X329" s="388"/>
    </row>
    <row r="330" spans="1:24" ht="12.75" x14ac:dyDescent="0.2">
      <c r="A330" s="462">
        <v>328</v>
      </c>
      <c r="B330" s="434" t="s">
        <v>378</v>
      </c>
      <c r="C330" s="430" t="s">
        <v>3561</v>
      </c>
      <c r="D330" s="435" t="s">
        <v>1027</v>
      </c>
      <c r="E330" s="292" t="s">
        <v>1389</v>
      </c>
      <c r="F330" s="434" t="s">
        <v>1452</v>
      </c>
      <c r="G330" s="434" t="s">
        <v>1379</v>
      </c>
      <c r="H330" s="434" t="s">
        <v>1195</v>
      </c>
      <c r="I330" s="436">
        <v>0.5</v>
      </c>
      <c r="J330" s="292" t="s">
        <v>1389</v>
      </c>
      <c r="K330" s="434" t="s">
        <v>1017</v>
      </c>
      <c r="L330" s="434" t="s">
        <v>1389</v>
      </c>
      <c r="M330" s="437">
        <v>21</v>
      </c>
      <c r="N330" s="438">
        <v>5355</v>
      </c>
      <c r="O330" s="438">
        <v>45</v>
      </c>
      <c r="P330" s="438">
        <v>100</v>
      </c>
      <c r="Q330" s="438">
        <v>45</v>
      </c>
      <c r="R330" s="438">
        <v>45</v>
      </c>
      <c r="S330" s="438">
        <v>45</v>
      </c>
      <c r="T330" s="438">
        <v>10</v>
      </c>
      <c r="U330" s="438">
        <v>290</v>
      </c>
      <c r="V330" s="438">
        <v>48.33</v>
      </c>
      <c r="W330" s="388"/>
      <c r="X330" s="388"/>
    </row>
    <row r="331" spans="1:24" ht="12.75" x14ac:dyDescent="0.2">
      <c r="A331" s="462">
        <v>329</v>
      </c>
      <c r="B331" s="434" t="s">
        <v>379</v>
      </c>
      <c r="C331" s="430" t="s">
        <v>3562</v>
      </c>
      <c r="D331" s="435" t="s">
        <v>1027</v>
      </c>
      <c r="E331" s="435" t="s">
        <v>1019</v>
      </c>
      <c r="F331" s="434" t="s">
        <v>851</v>
      </c>
      <c r="G331" s="292" t="s">
        <v>1389</v>
      </c>
      <c r="H331" s="292" t="s">
        <v>1389</v>
      </c>
      <c r="I331" s="436">
        <v>0.5</v>
      </c>
      <c r="J331" s="292" t="s">
        <v>1389</v>
      </c>
      <c r="K331" s="434" t="s">
        <v>1017</v>
      </c>
      <c r="L331" s="434" t="s">
        <v>1389</v>
      </c>
      <c r="M331" s="437">
        <v>21</v>
      </c>
      <c r="N331" s="438">
        <v>5355</v>
      </c>
      <c r="O331" s="438">
        <v>50</v>
      </c>
      <c r="P331" s="438">
        <v>70</v>
      </c>
      <c r="Q331" s="438">
        <v>50</v>
      </c>
      <c r="R331" s="438">
        <v>50</v>
      </c>
      <c r="S331" s="438">
        <v>50</v>
      </c>
      <c r="T331" s="438">
        <v>70</v>
      </c>
      <c r="U331" s="438">
        <v>340</v>
      </c>
      <c r="V331" s="438">
        <v>56.67</v>
      </c>
      <c r="W331" s="388"/>
      <c r="X331" s="388"/>
    </row>
    <row r="332" spans="1:24" ht="12.75" x14ac:dyDescent="0.2">
      <c r="A332" s="462">
        <v>330</v>
      </c>
      <c r="B332" s="434" t="s">
        <v>380</v>
      </c>
      <c r="C332" s="430" t="s">
        <v>3563</v>
      </c>
      <c r="D332" s="435" t="s">
        <v>1027</v>
      </c>
      <c r="E332" s="435" t="s">
        <v>1019</v>
      </c>
      <c r="F332" s="434" t="s">
        <v>851</v>
      </c>
      <c r="G332" s="292" t="s">
        <v>1389</v>
      </c>
      <c r="H332" s="292" t="s">
        <v>1389</v>
      </c>
      <c r="I332" s="436">
        <v>0.5</v>
      </c>
      <c r="J332" s="292" t="s">
        <v>1389</v>
      </c>
      <c r="K332" s="434" t="s">
        <v>1017</v>
      </c>
      <c r="L332" s="434" t="s">
        <v>1389</v>
      </c>
      <c r="M332" s="437">
        <v>21</v>
      </c>
      <c r="N332" s="438">
        <v>5355</v>
      </c>
      <c r="O332" s="438">
        <v>80</v>
      </c>
      <c r="P332" s="438">
        <v>100</v>
      </c>
      <c r="Q332" s="438">
        <v>80</v>
      </c>
      <c r="R332" s="438">
        <v>80</v>
      </c>
      <c r="S332" s="438">
        <v>80</v>
      </c>
      <c r="T332" s="438">
        <v>100</v>
      </c>
      <c r="U332" s="438">
        <v>520</v>
      </c>
      <c r="V332" s="438">
        <v>86.67</v>
      </c>
      <c r="W332" s="388"/>
      <c r="X332" s="388"/>
    </row>
    <row r="333" spans="1:24" ht="12.75" x14ac:dyDescent="0.2">
      <c r="A333" s="462">
        <v>331</v>
      </c>
      <c r="B333" s="434" t="s">
        <v>381</v>
      </c>
      <c r="C333" s="430" t="s">
        <v>3564</v>
      </c>
      <c r="D333" s="435" t="s">
        <v>1026</v>
      </c>
      <c r="E333" s="292" t="s">
        <v>1389</v>
      </c>
      <c r="F333" s="434" t="s">
        <v>1107</v>
      </c>
      <c r="G333" s="292" t="s">
        <v>1389</v>
      </c>
      <c r="H333" s="434" t="s">
        <v>1175</v>
      </c>
      <c r="I333" s="436">
        <v>0.5</v>
      </c>
      <c r="J333" s="292" t="s">
        <v>1389</v>
      </c>
      <c r="K333" s="434" t="s">
        <v>1026</v>
      </c>
      <c r="L333" s="434" t="s">
        <v>3258</v>
      </c>
      <c r="M333" s="437">
        <v>21</v>
      </c>
      <c r="N333" s="438">
        <v>5355</v>
      </c>
      <c r="O333" s="438">
        <v>50</v>
      </c>
      <c r="P333" s="438">
        <v>85</v>
      </c>
      <c r="Q333" s="438">
        <v>40</v>
      </c>
      <c r="R333" s="438">
        <v>85</v>
      </c>
      <c r="S333" s="438">
        <v>40</v>
      </c>
      <c r="T333" s="438">
        <v>35</v>
      </c>
      <c r="U333" s="438">
        <v>335</v>
      </c>
      <c r="V333" s="438">
        <v>55.83</v>
      </c>
      <c r="W333" s="388"/>
      <c r="X333" s="388"/>
    </row>
    <row r="334" spans="1:24" ht="12.75" x14ac:dyDescent="0.2">
      <c r="A334" s="462">
        <v>332</v>
      </c>
      <c r="B334" s="434" t="s">
        <v>382</v>
      </c>
      <c r="C334" s="430" t="s">
        <v>3565</v>
      </c>
      <c r="D334" s="435" t="s">
        <v>1026</v>
      </c>
      <c r="E334" s="435" t="s">
        <v>1018</v>
      </c>
      <c r="F334" s="434" t="s">
        <v>1107</v>
      </c>
      <c r="G334" s="292" t="s">
        <v>1389</v>
      </c>
      <c r="H334" s="434" t="s">
        <v>1175</v>
      </c>
      <c r="I334" s="436">
        <v>0.5</v>
      </c>
      <c r="J334" s="292" t="s">
        <v>1389</v>
      </c>
      <c r="K334" s="434" t="s">
        <v>1026</v>
      </c>
      <c r="L334" s="434" t="s">
        <v>3258</v>
      </c>
      <c r="M334" s="437">
        <v>21</v>
      </c>
      <c r="N334" s="438">
        <v>5355</v>
      </c>
      <c r="O334" s="438">
        <v>70</v>
      </c>
      <c r="P334" s="438">
        <v>115</v>
      </c>
      <c r="Q334" s="438">
        <v>60</v>
      </c>
      <c r="R334" s="438">
        <v>115</v>
      </c>
      <c r="S334" s="438">
        <v>60</v>
      </c>
      <c r="T334" s="438">
        <v>55</v>
      </c>
      <c r="U334" s="438">
        <v>475</v>
      </c>
      <c r="V334" s="438">
        <v>79.17</v>
      </c>
      <c r="W334" s="388"/>
      <c r="X334" s="388"/>
    </row>
    <row r="335" spans="1:24" ht="12.75" x14ac:dyDescent="0.2">
      <c r="A335" s="462">
        <v>333</v>
      </c>
      <c r="B335" s="434" t="s">
        <v>383</v>
      </c>
      <c r="C335" s="430" t="s">
        <v>3566</v>
      </c>
      <c r="D335" s="435" t="s">
        <v>1029</v>
      </c>
      <c r="E335" s="435" t="s">
        <v>1024</v>
      </c>
      <c r="F335" s="434" t="s">
        <v>859</v>
      </c>
      <c r="G335" s="292" t="s">
        <v>1389</v>
      </c>
      <c r="H335" s="434" t="s">
        <v>1256</v>
      </c>
      <c r="I335" s="436">
        <v>0.5</v>
      </c>
      <c r="J335" s="292" t="s">
        <v>1389</v>
      </c>
      <c r="K335" s="434" t="s">
        <v>1024</v>
      </c>
      <c r="L335" s="434" t="s">
        <v>1019</v>
      </c>
      <c r="M335" s="437">
        <v>21</v>
      </c>
      <c r="N335" s="438">
        <v>5355</v>
      </c>
      <c r="O335" s="438">
        <v>45</v>
      </c>
      <c r="P335" s="438">
        <v>40</v>
      </c>
      <c r="Q335" s="438">
        <v>60</v>
      </c>
      <c r="R335" s="438">
        <v>40</v>
      </c>
      <c r="S335" s="438">
        <v>75</v>
      </c>
      <c r="T335" s="438">
        <v>50</v>
      </c>
      <c r="U335" s="438">
        <v>310</v>
      </c>
      <c r="V335" s="438">
        <v>51.67</v>
      </c>
      <c r="W335" s="388"/>
      <c r="X335" s="388"/>
    </row>
    <row r="336" spans="1:24" ht="12.75" x14ac:dyDescent="0.2">
      <c r="A336" s="462">
        <v>334</v>
      </c>
      <c r="B336" s="434" t="s">
        <v>384</v>
      </c>
      <c r="C336" s="430" t="s">
        <v>3567</v>
      </c>
      <c r="D336" s="435" t="s">
        <v>1019</v>
      </c>
      <c r="E336" s="435" t="s">
        <v>1024</v>
      </c>
      <c r="F336" s="434" t="s">
        <v>859</v>
      </c>
      <c r="G336" s="292" t="s">
        <v>1389</v>
      </c>
      <c r="H336" s="434" t="s">
        <v>1256</v>
      </c>
      <c r="I336" s="436">
        <v>0.5</v>
      </c>
      <c r="J336" s="292" t="s">
        <v>1389</v>
      </c>
      <c r="K336" s="434" t="s">
        <v>1024</v>
      </c>
      <c r="L336" s="434" t="s">
        <v>1019</v>
      </c>
      <c r="M336" s="437">
        <v>21</v>
      </c>
      <c r="N336" s="438">
        <v>5355</v>
      </c>
      <c r="O336" s="438">
        <v>75</v>
      </c>
      <c r="P336" s="438">
        <v>70</v>
      </c>
      <c r="Q336" s="438">
        <v>90</v>
      </c>
      <c r="R336" s="438">
        <v>70</v>
      </c>
      <c r="S336" s="438">
        <v>105</v>
      </c>
      <c r="T336" s="438">
        <v>80</v>
      </c>
      <c r="U336" s="438">
        <v>490</v>
      </c>
      <c r="V336" s="438">
        <v>81.67</v>
      </c>
      <c r="W336" s="388"/>
      <c r="X336" s="388"/>
    </row>
    <row r="337" spans="1:24" ht="12.75" x14ac:dyDescent="0.2">
      <c r="A337" s="462">
        <v>335</v>
      </c>
      <c r="B337" s="434" t="s">
        <v>385</v>
      </c>
      <c r="C337" s="430" t="s">
        <v>3568</v>
      </c>
      <c r="D337" s="435" t="s">
        <v>1029</v>
      </c>
      <c r="E337" s="292" t="s">
        <v>1389</v>
      </c>
      <c r="F337" s="434" t="s">
        <v>1262</v>
      </c>
      <c r="G337" s="292" t="s">
        <v>1389</v>
      </c>
      <c r="H337" s="434" t="s">
        <v>1274</v>
      </c>
      <c r="I337" s="436">
        <v>0.5</v>
      </c>
      <c r="J337" s="292" t="s">
        <v>1389</v>
      </c>
      <c r="K337" s="434" t="s">
        <v>3195</v>
      </c>
      <c r="L337" s="434" t="s">
        <v>1389</v>
      </c>
      <c r="M337" s="437">
        <v>21</v>
      </c>
      <c r="N337" s="438">
        <v>5355</v>
      </c>
      <c r="O337" s="438">
        <v>73</v>
      </c>
      <c r="P337" s="438">
        <v>115</v>
      </c>
      <c r="Q337" s="438">
        <v>60</v>
      </c>
      <c r="R337" s="438">
        <v>60</v>
      </c>
      <c r="S337" s="438">
        <v>60</v>
      </c>
      <c r="T337" s="438">
        <v>90</v>
      </c>
      <c r="U337" s="438">
        <v>458</v>
      </c>
      <c r="V337" s="438">
        <v>76.33</v>
      </c>
      <c r="W337" s="388"/>
      <c r="X337" s="388"/>
    </row>
    <row r="338" spans="1:24" ht="12.75" x14ac:dyDescent="0.2">
      <c r="A338" s="462">
        <v>336</v>
      </c>
      <c r="B338" s="434" t="s">
        <v>386</v>
      </c>
      <c r="C338" s="430" t="s">
        <v>3569</v>
      </c>
      <c r="D338" s="435" t="s">
        <v>1030</v>
      </c>
      <c r="E338" s="292" t="s">
        <v>1389</v>
      </c>
      <c r="F338" s="434" t="s">
        <v>1077</v>
      </c>
      <c r="G338" s="292" t="s">
        <v>1389</v>
      </c>
      <c r="H338" s="434" t="s">
        <v>1180</v>
      </c>
      <c r="I338" s="436">
        <v>0.5</v>
      </c>
      <c r="J338" s="292" t="s">
        <v>1389</v>
      </c>
      <c r="K338" s="434" t="s">
        <v>3195</v>
      </c>
      <c r="L338" s="434" t="s">
        <v>1019</v>
      </c>
      <c r="M338" s="437">
        <v>21</v>
      </c>
      <c r="N338" s="438">
        <v>5355</v>
      </c>
      <c r="O338" s="438">
        <v>73</v>
      </c>
      <c r="P338" s="438">
        <v>100</v>
      </c>
      <c r="Q338" s="438">
        <v>60</v>
      </c>
      <c r="R338" s="438">
        <v>100</v>
      </c>
      <c r="S338" s="438">
        <v>60</v>
      </c>
      <c r="T338" s="438">
        <v>65</v>
      </c>
      <c r="U338" s="438">
        <v>458</v>
      </c>
      <c r="V338" s="438">
        <v>76.33</v>
      </c>
      <c r="W338" s="388"/>
      <c r="X338" s="388"/>
    </row>
    <row r="339" spans="1:24" ht="12.75" x14ac:dyDescent="0.2">
      <c r="A339" s="462">
        <v>337</v>
      </c>
      <c r="B339" s="434" t="s">
        <v>387</v>
      </c>
      <c r="C339" s="430" t="s">
        <v>3570</v>
      </c>
      <c r="D339" s="435" t="s">
        <v>1031</v>
      </c>
      <c r="E339" s="435" t="s">
        <v>933</v>
      </c>
      <c r="F339" s="434" t="s">
        <v>851</v>
      </c>
      <c r="G339" s="292" t="s">
        <v>1389</v>
      </c>
      <c r="H339" s="292" t="s">
        <v>1389</v>
      </c>
      <c r="I339" s="292" t="s">
        <v>1389</v>
      </c>
      <c r="J339" s="292" t="s">
        <v>1389</v>
      </c>
      <c r="K339" s="434" t="s">
        <v>3273</v>
      </c>
      <c r="L339" s="434" t="s">
        <v>1389</v>
      </c>
      <c r="M339" s="437">
        <v>26</v>
      </c>
      <c r="N339" s="438">
        <v>6630</v>
      </c>
      <c r="O339" s="438">
        <v>70</v>
      </c>
      <c r="P339" s="438">
        <v>55</v>
      </c>
      <c r="Q339" s="438">
        <v>65</v>
      </c>
      <c r="R339" s="438">
        <v>95</v>
      </c>
      <c r="S339" s="438">
        <v>85</v>
      </c>
      <c r="T339" s="438">
        <v>70</v>
      </c>
      <c r="U339" s="438">
        <v>440</v>
      </c>
      <c r="V339" s="438">
        <v>73.33</v>
      </c>
      <c r="W339" s="452"/>
      <c r="X339" s="452"/>
    </row>
    <row r="340" spans="1:24" ht="12.75" x14ac:dyDescent="0.2">
      <c r="A340" s="462">
        <v>338</v>
      </c>
      <c r="B340" s="434" t="s">
        <v>388</v>
      </c>
      <c r="C340" s="430" t="s">
        <v>3571</v>
      </c>
      <c r="D340" s="435" t="s">
        <v>1031</v>
      </c>
      <c r="E340" s="435" t="s">
        <v>933</v>
      </c>
      <c r="F340" s="434" t="s">
        <v>851</v>
      </c>
      <c r="G340" s="292" t="s">
        <v>1389</v>
      </c>
      <c r="H340" s="292" t="s">
        <v>1389</v>
      </c>
      <c r="I340" s="292" t="s">
        <v>1389</v>
      </c>
      <c r="J340" s="292" t="s">
        <v>1389</v>
      </c>
      <c r="K340" s="434" t="s">
        <v>3273</v>
      </c>
      <c r="L340" s="434" t="s">
        <v>1389</v>
      </c>
      <c r="M340" s="437">
        <v>26</v>
      </c>
      <c r="N340" s="438">
        <v>6630</v>
      </c>
      <c r="O340" s="438">
        <v>70</v>
      </c>
      <c r="P340" s="438">
        <v>95</v>
      </c>
      <c r="Q340" s="438">
        <v>85</v>
      </c>
      <c r="R340" s="438">
        <v>55</v>
      </c>
      <c r="S340" s="438">
        <v>65</v>
      </c>
      <c r="T340" s="438">
        <v>70</v>
      </c>
      <c r="U340" s="438">
        <v>440</v>
      </c>
      <c r="V340" s="438">
        <v>73.33</v>
      </c>
      <c r="W340" s="452"/>
      <c r="X340" s="452"/>
    </row>
    <row r="341" spans="1:24" ht="12.75" x14ac:dyDescent="0.2">
      <c r="A341" s="462">
        <v>339</v>
      </c>
      <c r="B341" s="434" t="s">
        <v>389</v>
      </c>
      <c r="C341" s="430" t="s">
        <v>3572</v>
      </c>
      <c r="D341" s="435" t="s">
        <v>1033</v>
      </c>
      <c r="E341" s="435" t="s">
        <v>1027</v>
      </c>
      <c r="F341" s="434" t="s">
        <v>1232</v>
      </c>
      <c r="G341" s="434" t="s">
        <v>3573</v>
      </c>
      <c r="H341" s="434" t="s">
        <v>1211</v>
      </c>
      <c r="I341" s="436">
        <v>0.5</v>
      </c>
      <c r="J341" s="292" t="s">
        <v>1389</v>
      </c>
      <c r="K341" s="434" t="s">
        <v>3333</v>
      </c>
      <c r="L341" s="434" t="s">
        <v>1389</v>
      </c>
      <c r="M341" s="437">
        <v>21</v>
      </c>
      <c r="N341" s="438">
        <v>5355</v>
      </c>
      <c r="O341" s="438">
        <v>50</v>
      </c>
      <c r="P341" s="438">
        <v>48</v>
      </c>
      <c r="Q341" s="438">
        <v>43</v>
      </c>
      <c r="R341" s="438">
        <v>46</v>
      </c>
      <c r="S341" s="438">
        <v>41</v>
      </c>
      <c r="T341" s="438">
        <v>60</v>
      </c>
      <c r="U341" s="438">
        <v>288</v>
      </c>
      <c r="V341" s="438">
        <v>48</v>
      </c>
      <c r="W341" s="388"/>
      <c r="X341" s="388"/>
    </row>
    <row r="342" spans="1:24" ht="12.75" x14ac:dyDescent="0.2">
      <c r="A342" s="462">
        <v>340</v>
      </c>
      <c r="B342" s="434" t="s">
        <v>390</v>
      </c>
      <c r="C342" s="430" t="s">
        <v>3574</v>
      </c>
      <c r="D342" s="435" t="s">
        <v>1033</v>
      </c>
      <c r="E342" s="435" t="s">
        <v>1027</v>
      </c>
      <c r="F342" s="434" t="s">
        <v>1232</v>
      </c>
      <c r="G342" s="434" t="s">
        <v>3573</v>
      </c>
      <c r="H342" s="434" t="s">
        <v>1211</v>
      </c>
      <c r="I342" s="436">
        <v>0.5</v>
      </c>
      <c r="J342" s="292" t="s">
        <v>1389</v>
      </c>
      <c r="K342" s="434" t="s">
        <v>3333</v>
      </c>
      <c r="L342" s="434" t="s">
        <v>1389</v>
      </c>
      <c r="M342" s="437">
        <v>21</v>
      </c>
      <c r="N342" s="438">
        <v>5355</v>
      </c>
      <c r="O342" s="438">
        <v>110</v>
      </c>
      <c r="P342" s="438">
        <v>78</v>
      </c>
      <c r="Q342" s="438">
        <v>73</v>
      </c>
      <c r="R342" s="438">
        <v>76</v>
      </c>
      <c r="S342" s="438">
        <v>71</v>
      </c>
      <c r="T342" s="438">
        <v>60</v>
      </c>
      <c r="U342" s="438">
        <v>468</v>
      </c>
      <c r="V342" s="438">
        <v>78</v>
      </c>
      <c r="W342" s="388"/>
      <c r="X342" s="388"/>
    </row>
    <row r="343" spans="1:24" ht="12.75" x14ac:dyDescent="0.2">
      <c r="A343" s="462">
        <v>341</v>
      </c>
      <c r="B343" s="434" t="s">
        <v>391</v>
      </c>
      <c r="C343" s="430" t="s">
        <v>3575</v>
      </c>
      <c r="D343" s="435" t="s">
        <v>1033</v>
      </c>
      <c r="E343" s="292" t="s">
        <v>1389</v>
      </c>
      <c r="F343" s="434" t="s">
        <v>1452</v>
      </c>
      <c r="G343" s="434" t="s">
        <v>1266</v>
      </c>
      <c r="H343" s="434" t="s">
        <v>1177</v>
      </c>
      <c r="I343" s="436">
        <v>0.5</v>
      </c>
      <c r="J343" s="292" t="s">
        <v>1389</v>
      </c>
      <c r="K343" s="434" t="s">
        <v>3181</v>
      </c>
      <c r="L343" s="434" t="s">
        <v>3270</v>
      </c>
      <c r="M343" s="437">
        <v>21</v>
      </c>
      <c r="N343" s="438">
        <v>5355</v>
      </c>
      <c r="O343" s="438">
        <v>43</v>
      </c>
      <c r="P343" s="438">
        <v>80</v>
      </c>
      <c r="Q343" s="438">
        <v>65</v>
      </c>
      <c r="R343" s="438">
        <v>50</v>
      </c>
      <c r="S343" s="438">
        <v>35</v>
      </c>
      <c r="T343" s="438">
        <v>35</v>
      </c>
      <c r="U343" s="438">
        <v>308</v>
      </c>
      <c r="V343" s="438">
        <v>51.33</v>
      </c>
      <c r="W343" s="388"/>
      <c r="X343" s="388"/>
    </row>
    <row r="344" spans="1:24" ht="12.75" x14ac:dyDescent="0.2">
      <c r="A344" s="462">
        <v>342</v>
      </c>
      <c r="B344" s="434" t="s">
        <v>392</v>
      </c>
      <c r="C344" s="430" t="s">
        <v>3576</v>
      </c>
      <c r="D344" s="435" t="s">
        <v>1033</v>
      </c>
      <c r="E344" s="435" t="s">
        <v>1018</v>
      </c>
      <c r="F344" s="434" t="s">
        <v>1452</v>
      </c>
      <c r="G344" s="434" t="s">
        <v>1266</v>
      </c>
      <c r="H344" s="434" t="s">
        <v>1177</v>
      </c>
      <c r="I344" s="436">
        <v>0.5</v>
      </c>
      <c r="J344" s="292" t="s">
        <v>1389</v>
      </c>
      <c r="K344" s="434" t="s">
        <v>3181</v>
      </c>
      <c r="L344" s="434" t="s">
        <v>3270</v>
      </c>
      <c r="M344" s="437">
        <v>21</v>
      </c>
      <c r="N344" s="438">
        <v>5355</v>
      </c>
      <c r="O344" s="438">
        <v>63</v>
      </c>
      <c r="P344" s="438">
        <v>120</v>
      </c>
      <c r="Q344" s="438">
        <v>85</v>
      </c>
      <c r="R344" s="438">
        <v>90</v>
      </c>
      <c r="S344" s="438">
        <v>55</v>
      </c>
      <c r="T344" s="438">
        <v>55</v>
      </c>
      <c r="U344" s="438">
        <v>468</v>
      </c>
      <c r="V344" s="438">
        <v>78</v>
      </c>
      <c r="W344" s="388"/>
      <c r="X344" s="388"/>
    </row>
    <row r="345" spans="1:24" ht="12.75" x14ac:dyDescent="0.2">
      <c r="A345" s="462">
        <v>343</v>
      </c>
      <c r="B345" s="434" t="s">
        <v>393</v>
      </c>
      <c r="C345" s="430" t="s">
        <v>3577</v>
      </c>
      <c r="D345" s="435" t="s">
        <v>1027</v>
      </c>
      <c r="E345" s="435" t="s">
        <v>933</v>
      </c>
      <c r="F345" s="434" t="s">
        <v>851</v>
      </c>
      <c r="G345" s="292" t="s">
        <v>1389</v>
      </c>
      <c r="H345" s="292" t="s">
        <v>1389</v>
      </c>
      <c r="I345" s="292" t="s">
        <v>1389</v>
      </c>
      <c r="J345" s="292" t="s">
        <v>1389</v>
      </c>
      <c r="K345" s="434" t="s">
        <v>3273</v>
      </c>
      <c r="L345" s="434" t="s">
        <v>1389</v>
      </c>
      <c r="M345" s="437">
        <v>21</v>
      </c>
      <c r="N345" s="438">
        <v>5355</v>
      </c>
      <c r="O345" s="438">
        <v>40</v>
      </c>
      <c r="P345" s="438">
        <v>40</v>
      </c>
      <c r="Q345" s="438">
        <v>55</v>
      </c>
      <c r="R345" s="438">
        <v>40</v>
      </c>
      <c r="S345" s="438">
        <v>70</v>
      </c>
      <c r="T345" s="438">
        <v>55</v>
      </c>
      <c r="U345" s="438">
        <v>300</v>
      </c>
      <c r="V345" s="438">
        <v>50</v>
      </c>
      <c r="W345" s="452"/>
      <c r="X345" s="452"/>
    </row>
    <row r="346" spans="1:24" ht="12.75" x14ac:dyDescent="0.2">
      <c r="A346" s="462">
        <v>344</v>
      </c>
      <c r="B346" s="434" t="s">
        <v>394</v>
      </c>
      <c r="C346" s="430" t="s">
        <v>3578</v>
      </c>
      <c r="D346" s="435" t="s">
        <v>1027</v>
      </c>
      <c r="E346" s="435" t="s">
        <v>933</v>
      </c>
      <c r="F346" s="434" t="s">
        <v>851</v>
      </c>
      <c r="G346" s="292" t="s">
        <v>1389</v>
      </c>
      <c r="H346" s="292" t="s">
        <v>1389</v>
      </c>
      <c r="I346" s="292" t="s">
        <v>1389</v>
      </c>
      <c r="J346" s="292" t="s">
        <v>1389</v>
      </c>
      <c r="K346" s="434" t="s">
        <v>3273</v>
      </c>
      <c r="L346" s="434" t="s">
        <v>1389</v>
      </c>
      <c r="M346" s="437">
        <v>21</v>
      </c>
      <c r="N346" s="438">
        <v>5355</v>
      </c>
      <c r="O346" s="438">
        <v>60</v>
      </c>
      <c r="P346" s="438">
        <v>70</v>
      </c>
      <c r="Q346" s="438">
        <v>105</v>
      </c>
      <c r="R346" s="438">
        <v>70</v>
      </c>
      <c r="S346" s="438">
        <v>120</v>
      </c>
      <c r="T346" s="438">
        <v>75</v>
      </c>
      <c r="U346" s="438">
        <v>500</v>
      </c>
      <c r="V346" s="438">
        <v>83.33</v>
      </c>
      <c r="W346" s="452"/>
      <c r="X346" s="452"/>
    </row>
    <row r="347" spans="1:24" ht="12.75" x14ac:dyDescent="0.2">
      <c r="A347" s="462">
        <v>345</v>
      </c>
      <c r="B347" s="434" t="s">
        <v>395</v>
      </c>
      <c r="C347" s="430" t="s">
        <v>3579</v>
      </c>
      <c r="D347" s="435" t="s">
        <v>1031</v>
      </c>
      <c r="E347" s="435" t="s">
        <v>1026</v>
      </c>
      <c r="F347" s="434" t="s">
        <v>1572</v>
      </c>
      <c r="G347" s="292" t="s">
        <v>1389</v>
      </c>
      <c r="H347" s="434" t="s">
        <v>1219</v>
      </c>
      <c r="I347" s="292" t="s">
        <v>1389</v>
      </c>
      <c r="J347" s="436">
        <v>0.125</v>
      </c>
      <c r="K347" s="434" t="s">
        <v>3270</v>
      </c>
      <c r="L347" s="434" t="s">
        <v>1389</v>
      </c>
      <c r="M347" s="437">
        <v>31</v>
      </c>
      <c r="N347" s="438">
        <v>7905</v>
      </c>
      <c r="O347" s="438">
        <v>66</v>
      </c>
      <c r="P347" s="438">
        <v>41</v>
      </c>
      <c r="Q347" s="438">
        <v>77</v>
      </c>
      <c r="R347" s="438">
        <v>61</v>
      </c>
      <c r="S347" s="438">
        <v>87</v>
      </c>
      <c r="T347" s="438">
        <v>23</v>
      </c>
      <c r="U347" s="438">
        <v>355</v>
      </c>
      <c r="V347" s="438">
        <v>59.17</v>
      </c>
      <c r="W347" s="388"/>
      <c r="X347" s="388"/>
    </row>
    <row r="348" spans="1:24" ht="12.75" x14ac:dyDescent="0.2">
      <c r="A348" s="462">
        <v>346</v>
      </c>
      <c r="B348" s="434" t="s">
        <v>396</v>
      </c>
      <c r="C348" s="430" t="s">
        <v>3580</v>
      </c>
      <c r="D348" s="435" t="s">
        <v>1031</v>
      </c>
      <c r="E348" s="435" t="s">
        <v>1026</v>
      </c>
      <c r="F348" s="434" t="s">
        <v>1572</v>
      </c>
      <c r="G348" s="292" t="s">
        <v>1389</v>
      </c>
      <c r="H348" s="434" t="s">
        <v>1219</v>
      </c>
      <c r="I348" s="292" t="s">
        <v>1389</v>
      </c>
      <c r="J348" s="436">
        <v>0.125</v>
      </c>
      <c r="K348" s="434" t="s">
        <v>3270</v>
      </c>
      <c r="L348" s="434" t="s">
        <v>1389</v>
      </c>
      <c r="M348" s="437">
        <v>31</v>
      </c>
      <c r="N348" s="438">
        <v>7905</v>
      </c>
      <c r="O348" s="438">
        <v>86</v>
      </c>
      <c r="P348" s="438">
        <v>81</v>
      </c>
      <c r="Q348" s="438">
        <v>97</v>
      </c>
      <c r="R348" s="438">
        <v>81</v>
      </c>
      <c r="S348" s="438">
        <v>107</v>
      </c>
      <c r="T348" s="438">
        <v>43</v>
      </c>
      <c r="U348" s="438">
        <v>495</v>
      </c>
      <c r="V348" s="438">
        <v>82.5</v>
      </c>
      <c r="W348" s="388"/>
      <c r="X348" s="388"/>
    </row>
    <row r="349" spans="1:24" ht="12.75" x14ac:dyDescent="0.2">
      <c r="A349" s="462">
        <v>347</v>
      </c>
      <c r="B349" s="434" t="s">
        <v>397</v>
      </c>
      <c r="C349" s="430" t="s">
        <v>3581</v>
      </c>
      <c r="D349" s="435" t="s">
        <v>1031</v>
      </c>
      <c r="E349" s="435" t="s">
        <v>1017</v>
      </c>
      <c r="F349" s="434" t="s">
        <v>1227</v>
      </c>
      <c r="G349" s="292" t="s">
        <v>1389</v>
      </c>
      <c r="H349" s="434" t="s">
        <v>1231</v>
      </c>
      <c r="I349" s="292" t="s">
        <v>1389</v>
      </c>
      <c r="J349" s="436">
        <v>0.125</v>
      </c>
      <c r="K349" s="434" t="s">
        <v>3270</v>
      </c>
      <c r="L349" s="434" t="s">
        <v>1389</v>
      </c>
      <c r="M349" s="437">
        <v>31</v>
      </c>
      <c r="N349" s="438">
        <v>7905</v>
      </c>
      <c r="O349" s="438">
        <v>45</v>
      </c>
      <c r="P349" s="438">
        <v>95</v>
      </c>
      <c r="Q349" s="438">
        <v>50</v>
      </c>
      <c r="R349" s="438">
        <v>40</v>
      </c>
      <c r="S349" s="438">
        <v>50</v>
      </c>
      <c r="T349" s="438">
        <v>75</v>
      </c>
      <c r="U349" s="438">
        <v>355</v>
      </c>
      <c r="V349" s="438">
        <v>59.17</v>
      </c>
      <c r="W349" s="388"/>
      <c r="X349" s="388"/>
    </row>
    <row r="350" spans="1:24" ht="12.75" x14ac:dyDescent="0.2">
      <c r="A350" s="462">
        <v>348</v>
      </c>
      <c r="B350" s="434" t="s">
        <v>398</v>
      </c>
      <c r="C350" s="430" t="s">
        <v>3582</v>
      </c>
      <c r="D350" s="435" t="s">
        <v>1031</v>
      </c>
      <c r="E350" s="435" t="s">
        <v>1017</v>
      </c>
      <c r="F350" s="434" t="s">
        <v>1227</v>
      </c>
      <c r="G350" s="292" t="s">
        <v>1389</v>
      </c>
      <c r="H350" s="434" t="s">
        <v>1231</v>
      </c>
      <c r="I350" s="292" t="s">
        <v>1389</v>
      </c>
      <c r="J350" s="436">
        <v>0.125</v>
      </c>
      <c r="K350" s="434" t="s">
        <v>3270</v>
      </c>
      <c r="L350" s="434" t="s">
        <v>1389</v>
      </c>
      <c r="M350" s="437">
        <v>31</v>
      </c>
      <c r="N350" s="438">
        <v>7905</v>
      </c>
      <c r="O350" s="438">
        <v>75</v>
      </c>
      <c r="P350" s="438">
        <v>125</v>
      </c>
      <c r="Q350" s="438">
        <v>100</v>
      </c>
      <c r="R350" s="438">
        <v>70</v>
      </c>
      <c r="S350" s="438">
        <v>80</v>
      </c>
      <c r="T350" s="438">
        <v>45</v>
      </c>
      <c r="U350" s="438">
        <v>495</v>
      </c>
      <c r="V350" s="438">
        <v>82.5</v>
      </c>
      <c r="W350" s="388"/>
      <c r="X350" s="388"/>
    </row>
    <row r="351" spans="1:24" ht="12.75" x14ac:dyDescent="0.2">
      <c r="A351" s="462">
        <v>349</v>
      </c>
      <c r="B351" s="434" t="s">
        <v>399</v>
      </c>
      <c r="C351" s="430" t="s">
        <v>3583</v>
      </c>
      <c r="D351" s="435" t="s">
        <v>1033</v>
      </c>
      <c r="E351" s="292" t="s">
        <v>1389</v>
      </c>
      <c r="F351" s="434" t="s">
        <v>1231</v>
      </c>
      <c r="G351" s="434" t="s">
        <v>3584</v>
      </c>
      <c r="H351" s="434" t="s">
        <v>1177</v>
      </c>
      <c r="I351" s="436">
        <v>0.5</v>
      </c>
      <c r="J351" s="292" t="s">
        <v>1389</v>
      </c>
      <c r="K351" s="434" t="s">
        <v>3181</v>
      </c>
      <c r="L351" s="434" t="s">
        <v>1019</v>
      </c>
      <c r="M351" s="437">
        <v>21</v>
      </c>
      <c r="N351" s="438">
        <v>5355</v>
      </c>
      <c r="O351" s="438">
        <v>20</v>
      </c>
      <c r="P351" s="438">
        <v>15</v>
      </c>
      <c r="Q351" s="438">
        <v>20</v>
      </c>
      <c r="R351" s="438">
        <v>10</v>
      </c>
      <c r="S351" s="438">
        <v>55</v>
      </c>
      <c r="T351" s="438">
        <v>80</v>
      </c>
      <c r="U351" s="438">
        <v>200</v>
      </c>
      <c r="V351" s="438">
        <v>33.33</v>
      </c>
      <c r="W351" s="388"/>
      <c r="X351" s="388"/>
    </row>
    <row r="352" spans="1:24" ht="12.75" x14ac:dyDescent="0.2">
      <c r="A352" s="462">
        <v>350</v>
      </c>
      <c r="B352" s="434" t="s">
        <v>400</v>
      </c>
      <c r="C352" s="430" t="s">
        <v>3585</v>
      </c>
      <c r="D352" s="435" t="s">
        <v>1033</v>
      </c>
      <c r="E352" s="292" t="s">
        <v>1389</v>
      </c>
      <c r="F352" s="434" t="s">
        <v>1182</v>
      </c>
      <c r="G352" s="434" t="s">
        <v>3226</v>
      </c>
      <c r="H352" s="434" t="s">
        <v>975</v>
      </c>
      <c r="I352" s="436">
        <v>0.5</v>
      </c>
      <c r="J352" s="292" t="s">
        <v>1389</v>
      </c>
      <c r="K352" s="434" t="s">
        <v>3181</v>
      </c>
      <c r="L352" s="434" t="s">
        <v>1019</v>
      </c>
      <c r="M352" s="437">
        <v>21</v>
      </c>
      <c r="N352" s="438">
        <v>5355</v>
      </c>
      <c r="O352" s="438">
        <v>95</v>
      </c>
      <c r="P352" s="438">
        <v>60</v>
      </c>
      <c r="Q352" s="438">
        <v>79</v>
      </c>
      <c r="R352" s="438">
        <v>100</v>
      </c>
      <c r="S352" s="438">
        <v>125</v>
      </c>
      <c r="T352" s="438">
        <v>81</v>
      </c>
      <c r="U352" s="438">
        <v>540</v>
      </c>
      <c r="V352" s="438">
        <v>90</v>
      </c>
      <c r="W352" s="388"/>
      <c r="X352" s="388"/>
    </row>
    <row r="353" spans="1:24" ht="12.75" x14ac:dyDescent="0.2">
      <c r="A353" s="462">
        <v>351</v>
      </c>
      <c r="B353" s="434" t="s">
        <v>401</v>
      </c>
      <c r="C353" s="430" t="s">
        <v>3586</v>
      </c>
      <c r="D353" s="435" t="s">
        <v>1029</v>
      </c>
      <c r="E353" s="292" t="s">
        <v>1389</v>
      </c>
      <c r="F353" s="434" t="s">
        <v>1431</v>
      </c>
      <c r="G353" s="292" t="s">
        <v>1389</v>
      </c>
      <c r="H353" s="292" t="s">
        <v>1389</v>
      </c>
      <c r="I353" s="436">
        <v>0.5</v>
      </c>
      <c r="J353" s="292" t="s">
        <v>1389</v>
      </c>
      <c r="K353" s="434" t="s">
        <v>1021</v>
      </c>
      <c r="L353" s="434" t="s">
        <v>3292</v>
      </c>
      <c r="M353" s="437">
        <v>26</v>
      </c>
      <c r="N353" s="438">
        <v>6630</v>
      </c>
      <c r="O353" s="438">
        <v>70</v>
      </c>
      <c r="P353" s="438">
        <v>70</v>
      </c>
      <c r="Q353" s="438">
        <v>70</v>
      </c>
      <c r="R353" s="438">
        <v>70</v>
      </c>
      <c r="S353" s="438">
        <v>70</v>
      </c>
      <c r="T353" s="438">
        <v>70</v>
      </c>
      <c r="U353" s="438">
        <v>420</v>
      </c>
      <c r="V353" s="438">
        <v>70</v>
      </c>
      <c r="W353" s="388"/>
      <c r="X353" s="388"/>
    </row>
    <row r="354" spans="1:24" ht="12.75" x14ac:dyDescent="0.2">
      <c r="A354" s="462">
        <v>352</v>
      </c>
      <c r="B354" s="434" t="s">
        <v>402</v>
      </c>
      <c r="C354" s="430" t="s">
        <v>3587</v>
      </c>
      <c r="D354" s="435" t="s">
        <v>1029</v>
      </c>
      <c r="E354" s="292" t="s">
        <v>1389</v>
      </c>
      <c r="F354" s="434" t="s">
        <v>1396</v>
      </c>
      <c r="G354" s="292" t="s">
        <v>1389</v>
      </c>
      <c r="H354" s="434" t="s">
        <v>1237</v>
      </c>
      <c r="I354" s="436">
        <v>0.5</v>
      </c>
      <c r="J354" s="292" t="s">
        <v>1389</v>
      </c>
      <c r="K354" s="434" t="s">
        <v>3195</v>
      </c>
      <c r="L354" s="434" t="s">
        <v>1389</v>
      </c>
      <c r="M354" s="437">
        <v>21</v>
      </c>
      <c r="N354" s="438">
        <v>5355</v>
      </c>
      <c r="O354" s="438">
        <v>60</v>
      </c>
      <c r="P354" s="438">
        <v>90</v>
      </c>
      <c r="Q354" s="438">
        <v>70</v>
      </c>
      <c r="R354" s="438">
        <v>60</v>
      </c>
      <c r="S354" s="438">
        <v>120</v>
      </c>
      <c r="T354" s="438">
        <v>40</v>
      </c>
      <c r="U354" s="438">
        <v>440</v>
      </c>
      <c r="V354" s="438">
        <v>73.33</v>
      </c>
      <c r="W354" s="388"/>
      <c r="X354" s="388"/>
    </row>
    <row r="355" spans="1:24" ht="12.75" x14ac:dyDescent="0.2">
      <c r="A355" s="462">
        <v>353</v>
      </c>
      <c r="B355" s="434" t="s">
        <v>403</v>
      </c>
      <c r="C355" s="430" t="s">
        <v>3588</v>
      </c>
      <c r="D355" s="435" t="s">
        <v>1025</v>
      </c>
      <c r="E355" s="292" t="s">
        <v>1389</v>
      </c>
      <c r="F355" s="434" t="s">
        <v>1214</v>
      </c>
      <c r="G355" s="434" t="s">
        <v>3461</v>
      </c>
      <c r="H355" s="434" t="s">
        <v>1212</v>
      </c>
      <c r="I355" s="436">
        <v>0.5</v>
      </c>
      <c r="J355" s="292" t="s">
        <v>1389</v>
      </c>
      <c r="K355" s="434" t="s">
        <v>3292</v>
      </c>
      <c r="L355" s="434" t="s">
        <v>1389</v>
      </c>
      <c r="M355" s="437">
        <v>26</v>
      </c>
      <c r="N355" s="438">
        <v>6630</v>
      </c>
      <c r="O355" s="438">
        <v>44</v>
      </c>
      <c r="P355" s="438">
        <v>75</v>
      </c>
      <c r="Q355" s="438">
        <v>35</v>
      </c>
      <c r="R355" s="438">
        <v>63</v>
      </c>
      <c r="S355" s="438">
        <v>33</v>
      </c>
      <c r="T355" s="438">
        <v>45</v>
      </c>
      <c r="U355" s="438">
        <v>295</v>
      </c>
      <c r="V355" s="438">
        <v>49.17</v>
      </c>
      <c r="W355" s="388"/>
      <c r="X355" s="388"/>
    </row>
    <row r="356" spans="1:24" ht="12.75" x14ac:dyDescent="0.2">
      <c r="A356" s="462">
        <v>354</v>
      </c>
      <c r="B356" s="434" t="s">
        <v>404</v>
      </c>
      <c r="C356" s="430" t="s">
        <v>3589</v>
      </c>
      <c r="D356" s="435" t="s">
        <v>1025</v>
      </c>
      <c r="E356" s="292" t="s">
        <v>1389</v>
      </c>
      <c r="F356" s="434" t="s">
        <v>1214</v>
      </c>
      <c r="G356" s="434" t="s">
        <v>3461</v>
      </c>
      <c r="H356" s="434" t="s">
        <v>1212</v>
      </c>
      <c r="I356" s="436">
        <v>0.5</v>
      </c>
      <c r="J356" s="292" t="s">
        <v>1389</v>
      </c>
      <c r="K356" s="434" t="s">
        <v>3292</v>
      </c>
      <c r="L356" s="434" t="s">
        <v>1389</v>
      </c>
      <c r="M356" s="437">
        <v>26</v>
      </c>
      <c r="N356" s="438">
        <v>6630</v>
      </c>
      <c r="O356" s="438">
        <v>64</v>
      </c>
      <c r="P356" s="438">
        <v>115</v>
      </c>
      <c r="Q356" s="438">
        <v>65</v>
      </c>
      <c r="R356" s="438">
        <v>83</v>
      </c>
      <c r="S356" s="438">
        <v>63</v>
      </c>
      <c r="T356" s="438">
        <v>65</v>
      </c>
      <c r="U356" s="438">
        <v>455</v>
      </c>
      <c r="V356" s="438">
        <v>75.83</v>
      </c>
      <c r="W356" s="388"/>
      <c r="X356" s="388"/>
    </row>
    <row r="357" spans="1:24" ht="12.75" x14ac:dyDescent="0.2">
      <c r="A357" s="462">
        <v>355</v>
      </c>
      <c r="B357" s="434" t="s">
        <v>405</v>
      </c>
      <c r="C357" s="430" t="s">
        <v>3590</v>
      </c>
      <c r="D357" s="435" t="s">
        <v>1025</v>
      </c>
      <c r="E357" s="292" t="s">
        <v>1389</v>
      </c>
      <c r="F357" s="434" t="s">
        <v>851</v>
      </c>
      <c r="G357" s="292" t="s">
        <v>1389</v>
      </c>
      <c r="H357" s="434" t="s">
        <v>1213</v>
      </c>
      <c r="I357" s="436">
        <v>0.5</v>
      </c>
      <c r="J357" s="292" t="s">
        <v>1389</v>
      </c>
      <c r="K357" s="434" t="s">
        <v>3292</v>
      </c>
      <c r="L357" s="434" t="s">
        <v>1389</v>
      </c>
      <c r="M357" s="437">
        <v>26</v>
      </c>
      <c r="N357" s="438">
        <v>6630</v>
      </c>
      <c r="O357" s="438">
        <v>20</v>
      </c>
      <c r="P357" s="438">
        <v>40</v>
      </c>
      <c r="Q357" s="438">
        <v>90</v>
      </c>
      <c r="R357" s="438">
        <v>30</v>
      </c>
      <c r="S357" s="438">
        <v>90</v>
      </c>
      <c r="T357" s="438">
        <v>25</v>
      </c>
      <c r="U357" s="438">
        <v>295</v>
      </c>
      <c r="V357" s="438">
        <v>49.17</v>
      </c>
      <c r="W357" s="388"/>
      <c r="X357" s="388"/>
    </row>
    <row r="358" spans="1:24" ht="12.75" x14ac:dyDescent="0.2">
      <c r="A358" s="462">
        <v>356</v>
      </c>
      <c r="B358" s="434" t="s">
        <v>406</v>
      </c>
      <c r="C358" s="430" t="s">
        <v>3591</v>
      </c>
      <c r="D358" s="435" t="s">
        <v>1025</v>
      </c>
      <c r="E358" s="292" t="s">
        <v>1389</v>
      </c>
      <c r="F358" s="434" t="s">
        <v>926</v>
      </c>
      <c r="G358" s="292" t="s">
        <v>1389</v>
      </c>
      <c r="H358" s="434" t="s">
        <v>1213</v>
      </c>
      <c r="I358" s="436">
        <v>0.5</v>
      </c>
      <c r="J358" s="292" t="s">
        <v>1389</v>
      </c>
      <c r="K358" s="434" t="s">
        <v>3292</v>
      </c>
      <c r="L358" s="434" t="s">
        <v>1389</v>
      </c>
      <c r="M358" s="437">
        <v>26</v>
      </c>
      <c r="N358" s="438">
        <v>6630</v>
      </c>
      <c r="O358" s="438">
        <v>40</v>
      </c>
      <c r="P358" s="438">
        <v>70</v>
      </c>
      <c r="Q358" s="438">
        <v>130</v>
      </c>
      <c r="R358" s="438">
        <v>60</v>
      </c>
      <c r="S358" s="438">
        <v>130</v>
      </c>
      <c r="T358" s="438">
        <v>25</v>
      </c>
      <c r="U358" s="438">
        <v>455</v>
      </c>
      <c r="V358" s="438">
        <v>75.83</v>
      </c>
      <c r="W358" s="388"/>
      <c r="X358" s="388"/>
    </row>
    <row r="359" spans="1:24" ht="12.75" x14ac:dyDescent="0.2">
      <c r="A359" s="462">
        <v>357</v>
      </c>
      <c r="B359" s="434" t="s">
        <v>407</v>
      </c>
      <c r="C359" s="430" t="s">
        <v>3592</v>
      </c>
      <c r="D359" s="435" t="s">
        <v>1026</v>
      </c>
      <c r="E359" s="435" t="s">
        <v>1024</v>
      </c>
      <c r="F359" s="434" t="s">
        <v>1218</v>
      </c>
      <c r="G359" s="434" t="s">
        <v>3412</v>
      </c>
      <c r="H359" s="434" t="s">
        <v>1207</v>
      </c>
      <c r="I359" s="436">
        <v>0.5</v>
      </c>
      <c r="J359" s="292" t="s">
        <v>1389</v>
      </c>
      <c r="K359" s="434" t="s">
        <v>3174</v>
      </c>
      <c r="L359" s="434" t="s">
        <v>1026</v>
      </c>
      <c r="M359" s="437">
        <v>26</v>
      </c>
      <c r="N359" s="438">
        <v>6630</v>
      </c>
      <c r="O359" s="438">
        <v>99</v>
      </c>
      <c r="P359" s="438">
        <v>68</v>
      </c>
      <c r="Q359" s="438">
        <v>83</v>
      </c>
      <c r="R359" s="438">
        <v>72</v>
      </c>
      <c r="S359" s="438">
        <v>87</v>
      </c>
      <c r="T359" s="438">
        <v>51</v>
      </c>
      <c r="U359" s="438">
        <v>460</v>
      </c>
      <c r="V359" s="438">
        <v>76.67</v>
      </c>
      <c r="W359" s="388"/>
      <c r="X359" s="388"/>
    </row>
    <row r="360" spans="1:24" ht="12.75" x14ac:dyDescent="0.2">
      <c r="A360" s="462">
        <v>358</v>
      </c>
      <c r="B360" s="434" t="s">
        <v>408</v>
      </c>
      <c r="C360" s="430" t="s">
        <v>3593</v>
      </c>
      <c r="D360" s="435" t="s">
        <v>933</v>
      </c>
      <c r="E360" s="292" t="s">
        <v>1389</v>
      </c>
      <c r="F360" s="434" t="s">
        <v>851</v>
      </c>
      <c r="G360" s="292" t="s">
        <v>1389</v>
      </c>
      <c r="H360" s="292" t="s">
        <v>1389</v>
      </c>
      <c r="I360" s="436">
        <v>0.5</v>
      </c>
      <c r="J360" s="292" t="s">
        <v>1389</v>
      </c>
      <c r="K360" s="434" t="s">
        <v>3292</v>
      </c>
      <c r="L360" s="434" t="s">
        <v>1389</v>
      </c>
      <c r="M360" s="437">
        <v>26</v>
      </c>
      <c r="N360" s="438">
        <v>6630</v>
      </c>
      <c r="O360" s="438">
        <v>65</v>
      </c>
      <c r="P360" s="438">
        <v>50</v>
      </c>
      <c r="Q360" s="438">
        <v>70</v>
      </c>
      <c r="R360" s="438">
        <v>95</v>
      </c>
      <c r="S360" s="438">
        <v>80</v>
      </c>
      <c r="T360" s="438">
        <v>65</v>
      </c>
      <c r="U360" s="438">
        <v>425</v>
      </c>
      <c r="V360" s="438">
        <v>70.83</v>
      </c>
      <c r="W360" s="388"/>
      <c r="X360" s="388"/>
    </row>
    <row r="361" spans="1:24" ht="12.75" x14ac:dyDescent="0.2">
      <c r="A361" s="462">
        <v>359</v>
      </c>
      <c r="B361" s="434" t="s">
        <v>409</v>
      </c>
      <c r="C361" s="430" t="s">
        <v>3594</v>
      </c>
      <c r="D361" s="435" t="s">
        <v>1018</v>
      </c>
      <c r="E361" s="292" t="s">
        <v>1389</v>
      </c>
      <c r="F361" s="434" t="s">
        <v>926</v>
      </c>
      <c r="G361" s="434" t="s">
        <v>3420</v>
      </c>
      <c r="H361" s="434" t="s">
        <v>1176</v>
      </c>
      <c r="I361" s="436">
        <v>0.5</v>
      </c>
      <c r="J361" s="292" t="s">
        <v>1389</v>
      </c>
      <c r="K361" s="434" t="s">
        <v>3195</v>
      </c>
      <c r="L361" s="434" t="s">
        <v>1389</v>
      </c>
      <c r="M361" s="437">
        <v>26</v>
      </c>
      <c r="N361" s="438">
        <v>6630</v>
      </c>
      <c r="O361" s="438">
        <v>65</v>
      </c>
      <c r="P361" s="438">
        <v>130</v>
      </c>
      <c r="Q361" s="438">
        <v>60</v>
      </c>
      <c r="R361" s="438">
        <v>75</v>
      </c>
      <c r="S361" s="438">
        <v>60</v>
      </c>
      <c r="T361" s="438">
        <v>75</v>
      </c>
      <c r="U361" s="438">
        <v>465</v>
      </c>
      <c r="V361" s="438">
        <v>77.5</v>
      </c>
      <c r="W361" s="388"/>
      <c r="X361" s="388"/>
    </row>
    <row r="362" spans="1:24" ht="12.75" x14ac:dyDescent="0.2">
      <c r="A362" s="462">
        <v>360</v>
      </c>
      <c r="B362" s="434" t="s">
        <v>410</v>
      </c>
      <c r="C362" s="430" t="s">
        <v>3595</v>
      </c>
      <c r="D362" s="435" t="s">
        <v>933</v>
      </c>
      <c r="E362" s="292" t="s">
        <v>1389</v>
      </c>
      <c r="F362" s="434" t="s">
        <v>1248</v>
      </c>
      <c r="G362" s="292" t="s">
        <v>1389</v>
      </c>
      <c r="H362" s="434" t="s">
        <v>1143</v>
      </c>
      <c r="I362" s="436">
        <v>0.5</v>
      </c>
      <c r="J362" s="292" t="s">
        <v>1389</v>
      </c>
      <c r="K362" s="434" t="s">
        <v>3213</v>
      </c>
      <c r="L362" s="434" t="s">
        <v>1389</v>
      </c>
      <c r="M362" s="437">
        <v>21</v>
      </c>
      <c r="N362" s="438">
        <v>5355</v>
      </c>
      <c r="O362" s="438">
        <v>95</v>
      </c>
      <c r="P362" s="438">
        <v>23</v>
      </c>
      <c r="Q362" s="438">
        <v>48</v>
      </c>
      <c r="R362" s="438">
        <v>23</v>
      </c>
      <c r="S362" s="438">
        <v>48</v>
      </c>
      <c r="T362" s="438">
        <v>23</v>
      </c>
      <c r="U362" s="438">
        <v>260</v>
      </c>
      <c r="V362" s="438">
        <v>43.33</v>
      </c>
      <c r="W362" s="388"/>
      <c r="X362" s="388"/>
    </row>
    <row r="363" spans="1:24" ht="12.75" x14ac:dyDescent="0.2">
      <c r="A363" s="462">
        <v>361</v>
      </c>
      <c r="B363" s="434" t="s">
        <v>411</v>
      </c>
      <c r="C363" s="430" t="s">
        <v>3596</v>
      </c>
      <c r="D363" s="435" t="s">
        <v>1028</v>
      </c>
      <c r="E363" s="292" t="s">
        <v>1389</v>
      </c>
      <c r="F363" s="434" t="s">
        <v>1246</v>
      </c>
      <c r="G363" s="434" t="s">
        <v>3597</v>
      </c>
      <c r="H363" s="434" t="s">
        <v>1230</v>
      </c>
      <c r="I363" s="436">
        <v>0.5</v>
      </c>
      <c r="J363" s="292" t="s">
        <v>1389</v>
      </c>
      <c r="K363" s="434" t="s">
        <v>1021</v>
      </c>
      <c r="L363" s="434" t="s">
        <v>3273</v>
      </c>
      <c r="M363" s="437">
        <v>21</v>
      </c>
      <c r="N363" s="438">
        <v>5355</v>
      </c>
      <c r="O363" s="438">
        <v>50</v>
      </c>
      <c r="P363" s="438">
        <v>50</v>
      </c>
      <c r="Q363" s="438">
        <v>50</v>
      </c>
      <c r="R363" s="438">
        <v>50</v>
      </c>
      <c r="S363" s="438">
        <v>50</v>
      </c>
      <c r="T363" s="438">
        <v>50</v>
      </c>
      <c r="U363" s="438">
        <v>300</v>
      </c>
      <c r="V363" s="438">
        <v>50</v>
      </c>
      <c r="W363" s="388"/>
      <c r="X363" s="388"/>
    </row>
    <row r="364" spans="1:24" ht="12.75" x14ac:dyDescent="0.2">
      <c r="A364" s="462">
        <v>362</v>
      </c>
      <c r="B364" s="434" t="s">
        <v>412</v>
      </c>
      <c r="C364" s="430" t="s">
        <v>3598</v>
      </c>
      <c r="D364" s="435" t="s">
        <v>1028</v>
      </c>
      <c r="E364" s="292" t="s">
        <v>1389</v>
      </c>
      <c r="F364" s="434" t="s">
        <v>1246</v>
      </c>
      <c r="G364" s="434" t="s">
        <v>3597</v>
      </c>
      <c r="H364" s="434" t="s">
        <v>1230</v>
      </c>
      <c r="I364" s="436">
        <v>0.5</v>
      </c>
      <c r="J364" s="292" t="s">
        <v>1389</v>
      </c>
      <c r="K364" s="434" t="s">
        <v>1021</v>
      </c>
      <c r="L364" s="434" t="s">
        <v>3273</v>
      </c>
      <c r="M364" s="437">
        <v>21</v>
      </c>
      <c r="N364" s="438">
        <v>5355</v>
      </c>
      <c r="O364" s="438">
        <v>80</v>
      </c>
      <c r="P364" s="438">
        <v>80</v>
      </c>
      <c r="Q364" s="438">
        <v>80</v>
      </c>
      <c r="R364" s="438">
        <v>80</v>
      </c>
      <c r="S364" s="438">
        <v>80</v>
      </c>
      <c r="T364" s="438">
        <v>80</v>
      </c>
      <c r="U364" s="438">
        <v>480</v>
      </c>
      <c r="V364" s="438">
        <v>80</v>
      </c>
      <c r="W364" s="388"/>
      <c r="X364" s="388"/>
    </row>
    <row r="365" spans="1:24" ht="12.75" x14ac:dyDescent="0.2">
      <c r="A365" s="462">
        <v>363</v>
      </c>
      <c r="B365" s="434" t="s">
        <v>413</v>
      </c>
      <c r="C365" s="430" t="s">
        <v>3599</v>
      </c>
      <c r="D365" s="435" t="s">
        <v>1028</v>
      </c>
      <c r="E365" s="435" t="s">
        <v>1033</v>
      </c>
      <c r="F365" s="434" t="s">
        <v>904</v>
      </c>
      <c r="G365" s="434" t="s">
        <v>3597</v>
      </c>
      <c r="H365" s="434" t="s">
        <v>1232</v>
      </c>
      <c r="I365" s="436">
        <v>0.5</v>
      </c>
      <c r="J365" s="292" t="s">
        <v>1389</v>
      </c>
      <c r="K365" s="434" t="s">
        <v>3181</v>
      </c>
      <c r="L365" s="434" t="s">
        <v>3195</v>
      </c>
      <c r="M365" s="437">
        <v>21</v>
      </c>
      <c r="N365" s="438">
        <v>5355</v>
      </c>
      <c r="O365" s="438">
        <v>70</v>
      </c>
      <c r="P365" s="438">
        <v>40</v>
      </c>
      <c r="Q365" s="438">
        <v>50</v>
      </c>
      <c r="R365" s="438">
        <v>55</v>
      </c>
      <c r="S365" s="438">
        <v>50</v>
      </c>
      <c r="T365" s="438">
        <v>25</v>
      </c>
      <c r="U365" s="438">
        <v>290</v>
      </c>
      <c r="V365" s="438">
        <v>48.33</v>
      </c>
      <c r="W365" s="388"/>
      <c r="X365" s="388"/>
    </row>
    <row r="366" spans="1:24" ht="12.75" x14ac:dyDescent="0.2">
      <c r="A366" s="462">
        <v>364</v>
      </c>
      <c r="B366" s="434" t="s">
        <v>414</v>
      </c>
      <c r="C366" s="430" t="s">
        <v>3600</v>
      </c>
      <c r="D366" s="435" t="s">
        <v>1028</v>
      </c>
      <c r="E366" s="435" t="s">
        <v>1033</v>
      </c>
      <c r="F366" s="434" t="s">
        <v>904</v>
      </c>
      <c r="G366" s="434" t="s">
        <v>3597</v>
      </c>
      <c r="H366" s="434" t="s">
        <v>1232</v>
      </c>
      <c r="I366" s="436">
        <v>0.5</v>
      </c>
      <c r="J366" s="292" t="s">
        <v>1389</v>
      </c>
      <c r="K366" s="434" t="s">
        <v>3181</v>
      </c>
      <c r="L366" s="434" t="s">
        <v>3195</v>
      </c>
      <c r="M366" s="437">
        <v>21</v>
      </c>
      <c r="N366" s="438">
        <v>5355</v>
      </c>
      <c r="O366" s="438">
        <v>90</v>
      </c>
      <c r="P366" s="438">
        <v>60</v>
      </c>
      <c r="Q366" s="438">
        <v>70</v>
      </c>
      <c r="R366" s="438">
        <v>75</v>
      </c>
      <c r="S366" s="438">
        <v>70</v>
      </c>
      <c r="T366" s="438">
        <v>45</v>
      </c>
      <c r="U366" s="438">
        <v>410</v>
      </c>
      <c r="V366" s="438">
        <v>68.33</v>
      </c>
      <c r="W366" s="388"/>
      <c r="X366" s="388"/>
    </row>
    <row r="367" spans="1:24" ht="12.75" x14ac:dyDescent="0.2">
      <c r="A367" s="462">
        <v>365</v>
      </c>
      <c r="B367" s="434" t="s">
        <v>415</v>
      </c>
      <c r="C367" s="430" t="s">
        <v>3601</v>
      </c>
      <c r="D367" s="435" t="s">
        <v>1028</v>
      </c>
      <c r="E367" s="435" t="s">
        <v>1033</v>
      </c>
      <c r="F367" s="434" t="s">
        <v>904</v>
      </c>
      <c r="G367" s="434" t="s">
        <v>3597</v>
      </c>
      <c r="H367" s="434" t="s">
        <v>1232</v>
      </c>
      <c r="I367" s="436">
        <v>0.5</v>
      </c>
      <c r="J367" s="292" t="s">
        <v>1389</v>
      </c>
      <c r="K367" s="434" t="s">
        <v>3181</v>
      </c>
      <c r="L367" s="434" t="s">
        <v>3195</v>
      </c>
      <c r="M367" s="437">
        <v>21</v>
      </c>
      <c r="N367" s="438">
        <v>5355</v>
      </c>
      <c r="O367" s="438">
        <v>110</v>
      </c>
      <c r="P367" s="438">
        <v>80</v>
      </c>
      <c r="Q367" s="438">
        <v>90</v>
      </c>
      <c r="R367" s="438">
        <v>95</v>
      </c>
      <c r="S367" s="438">
        <v>90</v>
      </c>
      <c r="T367" s="438">
        <v>65</v>
      </c>
      <c r="U367" s="438">
        <v>530</v>
      </c>
      <c r="V367" s="438">
        <v>88.33</v>
      </c>
      <c r="W367" s="388"/>
      <c r="X367" s="388"/>
    </row>
    <row r="368" spans="1:24" ht="12.75" x14ac:dyDescent="0.2">
      <c r="A368" s="462">
        <v>366</v>
      </c>
      <c r="B368" s="434" t="s">
        <v>416</v>
      </c>
      <c r="C368" s="430" t="s">
        <v>3602</v>
      </c>
      <c r="D368" s="435" t="s">
        <v>1033</v>
      </c>
      <c r="E368" s="292" t="s">
        <v>1389</v>
      </c>
      <c r="F368" s="434" t="s">
        <v>1266</v>
      </c>
      <c r="G368" s="292" t="s">
        <v>1389</v>
      </c>
      <c r="H368" s="434" t="s">
        <v>1169</v>
      </c>
      <c r="I368" s="436">
        <v>0.5</v>
      </c>
      <c r="J368" s="292" t="s">
        <v>1389</v>
      </c>
      <c r="K368" s="434" t="s">
        <v>3181</v>
      </c>
      <c r="L368" s="434" t="s">
        <v>1389</v>
      </c>
      <c r="M368" s="437">
        <v>21</v>
      </c>
      <c r="N368" s="438">
        <v>5355</v>
      </c>
      <c r="O368" s="438">
        <v>35</v>
      </c>
      <c r="P368" s="438">
        <v>64</v>
      </c>
      <c r="Q368" s="438">
        <v>85</v>
      </c>
      <c r="R368" s="438">
        <v>74</v>
      </c>
      <c r="S368" s="438">
        <v>55</v>
      </c>
      <c r="T368" s="438">
        <v>32</v>
      </c>
      <c r="U368" s="438">
        <v>345</v>
      </c>
      <c r="V368" s="438">
        <v>57.5</v>
      </c>
      <c r="W368" s="388"/>
      <c r="X368" s="388"/>
    </row>
    <row r="369" spans="1:24" ht="12.75" x14ac:dyDescent="0.2">
      <c r="A369" s="462">
        <v>367</v>
      </c>
      <c r="B369" s="434" t="s">
        <v>417</v>
      </c>
      <c r="C369" s="430" t="s">
        <v>3603</v>
      </c>
      <c r="D369" s="435" t="s">
        <v>1033</v>
      </c>
      <c r="E369" s="292" t="s">
        <v>1389</v>
      </c>
      <c r="F369" s="434" t="s">
        <v>1231</v>
      </c>
      <c r="G369" s="292" t="s">
        <v>1389</v>
      </c>
      <c r="H369" s="434" t="s">
        <v>1253</v>
      </c>
      <c r="I369" s="436">
        <v>0.5</v>
      </c>
      <c r="J369" s="292" t="s">
        <v>1389</v>
      </c>
      <c r="K369" s="434" t="s">
        <v>3181</v>
      </c>
      <c r="L369" s="434" t="s">
        <v>1389</v>
      </c>
      <c r="M369" s="437">
        <v>21</v>
      </c>
      <c r="N369" s="438">
        <v>5355</v>
      </c>
      <c r="O369" s="438">
        <v>55</v>
      </c>
      <c r="P369" s="438">
        <v>104</v>
      </c>
      <c r="Q369" s="438">
        <v>105</v>
      </c>
      <c r="R369" s="438">
        <v>94</v>
      </c>
      <c r="S369" s="438">
        <v>75</v>
      </c>
      <c r="T369" s="438">
        <v>52</v>
      </c>
      <c r="U369" s="438">
        <v>485</v>
      </c>
      <c r="V369" s="438">
        <v>80.83</v>
      </c>
      <c r="W369" s="388"/>
      <c r="X369" s="388"/>
    </row>
    <row r="370" spans="1:24" ht="12.75" x14ac:dyDescent="0.2">
      <c r="A370" s="462">
        <v>368</v>
      </c>
      <c r="B370" s="434" t="s">
        <v>418</v>
      </c>
      <c r="C370" s="430" t="s">
        <v>3604</v>
      </c>
      <c r="D370" s="435" t="s">
        <v>1033</v>
      </c>
      <c r="E370" s="292" t="s">
        <v>1389</v>
      </c>
      <c r="F370" s="434" t="s">
        <v>1231</v>
      </c>
      <c r="G370" s="292" t="s">
        <v>1389</v>
      </c>
      <c r="H370" s="434" t="s">
        <v>1211</v>
      </c>
      <c r="I370" s="436">
        <v>0.5</v>
      </c>
      <c r="J370" s="292" t="s">
        <v>1389</v>
      </c>
      <c r="K370" s="434" t="s">
        <v>3181</v>
      </c>
      <c r="L370" s="434" t="s">
        <v>1389</v>
      </c>
      <c r="M370" s="437">
        <v>21</v>
      </c>
      <c r="N370" s="438">
        <v>5355</v>
      </c>
      <c r="O370" s="438">
        <v>55</v>
      </c>
      <c r="P370" s="438">
        <v>84</v>
      </c>
      <c r="Q370" s="438">
        <v>105</v>
      </c>
      <c r="R370" s="438">
        <v>114</v>
      </c>
      <c r="S370" s="438">
        <v>75</v>
      </c>
      <c r="T370" s="438">
        <v>52</v>
      </c>
      <c r="U370" s="438">
        <v>485</v>
      </c>
      <c r="V370" s="438">
        <v>80.83</v>
      </c>
      <c r="W370" s="388"/>
      <c r="X370" s="388"/>
    </row>
    <row r="371" spans="1:24" ht="12.75" x14ac:dyDescent="0.2">
      <c r="A371" s="462">
        <v>369</v>
      </c>
      <c r="B371" s="434" t="s">
        <v>419</v>
      </c>
      <c r="C371" s="430" t="s">
        <v>3605</v>
      </c>
      <c r="D371" s="435" t="s">
        <v>1033</v>
      </c>
      <c r="E371" s="435" t="s">
        <v>1031</v>
      </c>
      <c r="F371" s="434" t="s">
        <v>1231</v>
      </c>
      <c r="G371" s="434" t="s">
        <v>28</v>
      </c>
      <c r="H371" s="434" t="s">
        <v>1233</v>
      </c>
      <c r="I371" s="292" t="s">
        <v>1389</v>
      </c>
      <c r="J371" s="436">
        <v>0.125</v>
      </c>
      <c r="K371" s="434" t="s">
        <v>3181</v>
      </c>
      <c r="L371" s="434" t="s">
        <v>3333</v>
      </c>
      <c r="M371" s="437">
        <v>41</v>
      </c>
      <c r="N371" s="438">
        <v>10455</v>
      </c>
      <c r="O371" s="438">
        <v>100</v>
      </c>
      <c r="P371" s="438">
        <v>90</v>
      </c>
      <c r="Q371" s="438">
        <v>130</v>
      </c>
      <c r="R371" s="438">
        <v>45</v>
      </c>
      <c r="S371" s="438">
        <v>65</v>
      </c>
      <c r="T371" s="438">
        <v>55</v>
      </c>
      <c r="U371" s="438">
        <v>485</v>
      </c>
      <c r="V371" s="438">
        <v>80.83</v>
      </c>
      <c r="W371" s="388"/>
      <c r="X371" s="388"/>
    </row>
    <row r="372" spans="1:24" ht="12.75" x14ac:dyDescent="0.2">
      <c r="A372" s="462">
        <v>370</v>
      </c>
      <c r="B372" s="434" t="s">
        <v>420</v>
      </c>
      <c r="C372" s="430" t="s">
        <v>3606</v>
      </c>
      <c r="D372" s="435" t="s">
        <v>1033</v>
      </c>
      <c r="E372" s="292" t="s">
        <v>1389</v>
      </c>
      <c r="F372" s="434" t="s">
        <v>1231</v>
      </c>
      <c r="G372" s="292" t="s">
        <v>1389</v>
      </c>
      <c r="H372" s="434" t="s">
        <v>1211</v>
      </c>
      <c r="I372" s="292" t="s">
        <v>1389</v>
      </c>
      <c r="J372" s="436">
        <v>0.75</v>
      </c>
      <c r="K372" s="434" t="s">
        <v>3333</v>
      </c>
      <c r="L372" s="434" t="s">
        <v>1389</v>
      </c>
      <c r="M372" s="437">
        <v>21</v>
      </c>
      <c r="N372" s="438">
        <v>5355</v>
      </c>
      <c r="O372" s="438">
        <v>43</v>
      </c>
      <c r="P372" s="438">
        <v>30</v>
      </c>
      <c r="Q372" s="438">
        <v>55</v>
      </c>
      <c r="R372" s="438">
        <v>40</v>
      </c>
      <c r="S372" s="438">
        <v>65</v>
      </c>
      <c r="T372" s="438">
        <v>97</v>
      </c>
      <c r="U372" s="438">
        <v>330</v>
      </c>
      <c r="V372" s="438">
        <v>55</v>
      </c>
      <c r="W372" s="388"/>
      <c r="X372" s="388"/>
    </row>
    <row r="373" spans="1:24" ht="12.75" x14ac:dyDescent="0.2">
      <c r="A373" s="462">
        <v>371</v>
      </c>
      <c r="B373" s="434" t="s">
        <v>421</v>
      </c>
      <c r="C373" s="430" t="s">
        <v>3607</v>
      </c>
      <c r="D373" s="435" t="s">
        <v>1019</v>
      </c>
      <c r="E373" s="292" t="s">
        <v>1389</v>
      </c>
      <c r="F373" s="434" t="s">
        <v>28</v>
      </c>
      <c r="G373" s="292" t="s">
        <v>1389</v>
      </c>
      <c r="H373" s="434" t="s">
        <v>1195</v>
      </c>
      <c r="I373" s="436">
        <v>0.5</v>
      </c>
      <c r="J373" s="292" t="s">
        <v>1389</v>
      </c>
      <c r="K373" s="434" t="s">
        <v>1019</v>
      </c>
      <c r="L373" s="434" t="s">
        <v>1389</v>
      </c>
      <c r="M373" s="437">
        <v>41</v>
      </c>
      <c r="N373" s="438">
        <v>10455</v>
      </c>
      <c r="O373" s="438">
        <v>45</v>
      </c>
      <c r="P373" s="438">
        <v>75</v>
      </c>
      <c r="Q373" s="438">
        <v>60</v>
      </c>
      <c r="R373" s="438">
        <v>40</v>
      </c>
      <c r="S373" s="438">
        <v>30</v>
      </c>
      <c r="T373" s="438">
        <v>50</v>
      </c>
      <c r="U373" s="438">
        <v>300</v>
      </c>
      <c r="V373" s="438">
        <v>50</v>
      </c>
      <c r="W373" s="388"/>
      <c r="X373" s="388"/>
    </row>
    <row r="374" spans="1:24" ht="12.75" x14ac:dyDescent="0.2">
      <c r="A374" s="462">
        <v>372</v>
      </c>
      <c r="B374" s="434" t="s">
        <v>422</v>
      </c>
      <c r="C374" s="430" t="s">
        <v>3608</v>
      </c>
      <c r="D374" s="435" t="s">
        <v>1019</v>
      </c>
      <c r="E374" s="292" t="s">
        <v>1389</v>
      </c>
      <c r="F374" s="434" t="s">
        <v>28</v>
      </c>
      <c r="G374" s="292" t="s">
        <v>1389</v>
      </c>
      <c r="H374" s="434" t="s">
        <v>1184</v>
      </c>
      <c r="I374" s="436">
        <v>0.5</v>
      </c>
      <c r="J374" s="292" t="s">
        <v>1389</v>
      </c>
      <c r="K374" s="434" t="s">
        <v>1019</v>
      </c>
      <c r="L374" s="434" t="s">
        <v>1389</v>
      </c>
      <c r="M374" s="437">
        <v>41</v>
      </c>
      <c r="N374" s="438">
        <v>10455</v>
      </c>
      <c r="O374" s="438">
        <v>65</v>
      </c>
      <c r="P374" s="438">
        <v>95</v>
      </c>
      <c r="Q374" s="438">
        <v>100</v>
      </c>
      <c r="R374" s="438">
        <v>60</v>
      </c>
      <c r="S374" s="438">
        <v>50</v>
      </c>
      <c r="T374" s="438">
        <v>50</v>
      </c>
      <c r="U374" s="438">
        <v>420</v>
      </c>
      <c r="V374" s="438">
        <v>70</v>
      </c>
      <c r="W374" s="388"/>
      <c r="X374" s="388"/>
    </row>
    <row r="375" spans="1:24" ht="12.75" x14ac:dyDescent="0.2">
      <c r="A375" s="462">
        <v>373</v>
      </c>
      <c r="B375" s="434" t="s">
        <v>423</v>
      </c>
      <c r="C375" s="430" t="s">
        <v>3609</v>
      </c>
      <c r="D375" s="435" t="s">
        <v>1019</v>
      </c>
      <c r="E375" s="435" t="s">
        <v>1024</v>
      </c>
      <c r="F375" s="434" t="s">
        <v>1271</v>
      </c>
      <c r="G375" s="292" t="s">
        <v>1389</v>
      </c>
      <c r="H375" s="434" t="s">
        <v>921</v>
      </c>
      <c r="I375" s="436">
        <v>0.5</v>
      </c>
      <c r="J375" s="292" t="s">
        <v>1389</v>
      </c>
      <c r="K375" s="434" t="s">
        <v>1019</v>
      </c>
      <c r="L375" s="434" t="s">
        <v>1389</v>
      </c>
      <c r="M375" s="437">
        <v>41</v>
      </c>
      <c r="N375" s="438">
        <v>10455</v>
      </c>
      <c r="O375" s="438">
        <v>95</v>
      </c>
      <c r="P375" s="438">
        <v>135</v>
      </c>
      <c r="Q375" s="438">
        <v>80</v>
      </c>
      <c r="R375" s="438">
        <v>110</v>
      </c>
      <c r="S375" s="438">
        <v>80</v>
      </c>
      <c r="T375" s="438">
        <v>100</v>
      </c>
      <c r="U375" s="438">
        <v>600</v>
      </c>
      <c r="V375" s="438">
        <v>100</v>
      </c>
      <c r="W375" s="388"/>
      <c r="X375" s="388"/>
    </row>
    <row r="376" spans="1:24" ht="12.75" x14ac:dyDescent="0.2">
      <c r="A376" s="462">
        <v>374</v>
      </c>
      <c r="B376" s="434" t="s">
        <v>424</v>
      </c>
      <c r="C376" s="430" t="s">
        <v>3610</v>
      </c>
      <c r="D376" s="435" t="s">
        <v>1032</v>
      </c>
      <c r="E376" s="435" t="s">
        <v>933</v>
      </c>
      <c r="F376" s="434" t="s">
        <v>880</v>
      </c>
      <c r="G376" s="292" t="s">
        <v>1389</v>
      </c>
      <c r="H376" s="434" t="s">
        <v>1251</v>
      </c>
      <c r="I376" s="292" t="s">
        <v>1389</v>
      </c>
      <c r="J376" s="292" t="s">
        <v>1389</v>
      </c>
      <c r="K376" s="434" t="s">
        <v>3273</v>
      </c>
      <c r="L376" s="434" t="s">
        <v>1389</v>
      </c>
      <c r="M376" s="437">
        <v>41</v>
      </c>
      <c r="N376" s="438">
        <v>10455</v>
      </c>
      <c r="O376" s="438">
        <v>40</v>
      </c>
      <c r="P376" s="438">
        <v>55</v>
      </c>
      <c r="Q376" s="438">
        <v>80</v>
      </c>
      <c r="R376" s="438">
        <v>35</v>
      </c>
      <c r="S376" s="438">
        <v>60</v>
      </c>
      <c r="T376" s="438">
        <v>30</v>
      </c>
      <c r="U376" s="438">
        <v>300</v>
      </c>
      <c r="V376" s="438">
        <v>50</v>
      </c>
      <c r="W376" s="452"/>
      <c r="X376" s="452"/>
    </row>
    <row r="377" spans="1:24" ht="12.75" x14ac:dyDescent="0.2">
      <c r="A377" s="462">
        <v>375</v>
      </c>
      <c r="B377" s="434" t="s">
        <v>425</v>
      </c>
      <c r="C377" s="430" t="s">
        <v>3611</v>
      </c>
      <c r="D377" s="435" t="s">
        <v>1032</v>
      </c>
      <c r="E377" s="435" t="s">
        <v>933</v>
      </c>
      <c r="F377" s="434" t="s">
        <v>880</v>
      </c>
      <c r="G377" s="292" t="s">
        <v>1389</v>
      </c>
      <c r="H377" s="434" t="s">
        <v>1251</v>
      </c>
      <c r="I377" s="292" t="s">
        <v>1389</v>
      </c>
      <c r="J377" s="292" t="s">
        <v>1389</v>
      </c>
      <c r="K377" s="434" t="s">
        <v>3273</v>
      </c>
      <c r="L377" s="434" t="s">
        <v>1389</v>
      </c>
      <c r="M377" s="437">
        <v>41</v>
      </c>
      <c r="N377" s="438">
        <v>10455</v>
      </c>
      <c r="O377" s="438">
        <v>60</v>
      </c>
      <c r="P377" s="438">
        <v>75</v>
      </c>
      <c r="Q377" s="438">
        <v>100</v>
      </c>
      <c r="R377" s="438">
        <v>55</v>
      </c>
      <c r="S377" s="438">
        <v>80</v>
      </c>
      <c r="T377" s="438">
        <v>50</v>
      </c>
      <c r="U377" s="438">
        <v>420</v>
      </c>
      <c r="V377" s="438">
        <v>70</v>
      </c>
      <c r="W377" s="452"/>
      <c r="X377" s="452"/>
    </row>
    <row r="378" spans="1:24" ht="12.75" x14ac:dyDescent="0.2">
      <c r="A378" s="462">
        <v>376</v>
      </c>
      <c r="B378" s="434" t="s">
        <v>426</v>
      </c>
      <c r="C378" s="430" t="s">
        <v>3612</v>
      </c>
      <c r="D378" s="435" t="s">
        <v>1032</v>
      </c>
      <c r="E378" s="435" t="s">
        <v>933</v>
      </c>
      <c r="F378" s="434" t="s">
        <v>880</v>
      </c>
      <c r="G378" s="292" t="s">
        <v>1389</v>
      </c>
      <c r="H378" s="434" t="s">
        <v>1251</v>
      </c>
      <c r="I378" s="292" t="s">
        <v>1389</v>
      </c>
      <c r="J378" s="292" t="s">
        <v>1389</v>
      </c>
      <c r="K378" s="434" t="s">
        <v>3273</v>
      </c>
      <c r="L378" s="434" t="s">
        <v>1389</v>
      </c>
      <c r="M378" s="437">
        <v>41</v>
      </c>
      <c r="N378" s="438">
        <v>10455</v>
      </c>
      <c r="O378" s="438">
        <v>80</v>
      </c>
      <c r="P378" s="438">
        <v>135</v>
      </c>
      <c r="Q378" s="438">
        <v>130</v>
      </c>
      <c r="R378" s="438">
        <v>95</v>
      </c>
      <c r="S378" s="438">
        <v>90</v>
      </c>
      <c r="T378" s="438">
        <v>70</v>
      </c>
      <c r="U378" s="438">
        <v>600</v>
      </c>
      <c r="V378" s="438">
        <v>100</v>
      </c>
      <c r="W378" s="452"/>
      <c r="X378" s="452"/>
    </row>
    <row r="379" spans="1:24" ht="12.75" x14ac:dyDescent="0.2">
      <c r="A379" s="462">
        <v>377</v>
      </c>
      <c r="B379" s="434" t="s">
        <v>427</v>
      </c>
      <c r="C379" s="430" t="s">
        <v>3613</v>
      </c>
      <c r="D379" s="435" t="s">
        <v>1031</v>
      </c>
      <c r="E379" s="292" t="s">
        <v>1389</v>
      </c>
      <c r="F379" s="434" t="s">
        <v>880</v>
      </c>
      <c r="G379" s="292" t="s">
        <v>1389</v>
      </c>
      <c r="H379" s="434" t="s">
        <v>1233</v>
      </c>
      <c r="I379" s="292" t="s">
        <v>1389</v>
      </c>
      <c r="J379" s="292" t="s">
        <v>1389</v>
      </c>
      <c r="K379" s="434" t="s">
        <v>3213</v>
      </c>
      <c r="L379" s="434" t="s">
        <v>1389</v>
      </c>
      <c r="M379" s="437">
        <v>81</v>
      </c>
      <c r="N379" s="438">
        <v>20655</v>
      </c>
      <c r="O379" s="438">
        <v>80</v>
      </c>
      <c r="P379" s="438">
        <v>100</v>
      </c>
      <c r="Q379" s="438">
        <v>200</v>
      </c>
      <c r="R379" s="438">
        <v>50</v>
      </c>
      <c r="S379" s="438">
        <v>100</v>
      </c>
      <c r="T379" s="438">
        <v>50</v>
      </c>
      <c r="U379" s="438">
        <v>580</v>
      </c>
      <c r="V379" s="438">
        <v>96.67</v>
      </c>
      <c r="W379" s="452"/>
      <c r="X379" s="452"/>
    </row>
    <row r="380" spans="1:24" ht="12.75" x14ac:dyDescent="0.2">
      <c r="A380" s="462">
        <v>378</v>
      </c>
      <c r="B380" s="434" t="s">
        <v>428</v>
      </c>
      <c r="C380" s="430" t="s">
        <v>3614</v>
      </c>
      <c r="D380" s="435" t="s">
        <v>1028</v>
      </c>
      <c r="E380" s="292" t="s">
        <v>1389</v>
      </c>
      <c r="F380" s="434" t="s">
        <v>880</v>
      </c>
      <c r="G380" s="292" t="s">
        <v>1389</v>
      </c>
      <c r="H380" s="434" t="s">
        <v>1229</v>
      </c>
      <c r="I380" s="292" t="s">
        <v>1389</v>
      </c>
      <c r="J380" s="292" t="s">
        <v>1389</v>
      </c>
      <c r="K380" s="434" t="s">
        <v>3213</v>
      </c>
      <c r="L380" s="434" t="s">
        <v>1389</v>
      </c>
      <c r="M380" s="437">
        <v>81</v>
      </c>
      <c r="N380" s="438">
        <v>20655</v>
      </c>
      <c r="O380" s="438">
        <v>80</v>
      </c>
      <c r="P380" s="438">
        <v>50</v>
      </c>
      <c r="Q380" s="438">
        <v>100</v>
      </c>
      <c r="R380" s="438">
        <v>100</v>
      </c>
      <c r="S380" s="438">
        <v>200</v>
      </c>
      <c r="T380" s="438">
        <v>50</v>
      </c>
      <c r="U380" s="438">
        <v>580</v>
      </c>
      <c r="V380" s="438">
        <v>96.67</v>
      </c>
      <c r="W380" s="452"/>
      <c r="X380" s="452"/>
    </row>
    <row r="381" spans="1:24" ht="12.75" x14ac:dyDescent="0.2">
      <c r="A381" s="462">
        <v>379</v>
      </c>
      <c r="B381" s="434" t="s">
        <v>429</v>
      </c>
      <c r="C381" s="430" t="s">
        <v>3615</v>
      </c>
      <c r="D381" s="435" t="s">
        <v>1032</v>
      </c>
      <c r="E381" s="292" t="s">
        <v>1389</v>
      </c>
      <c r="F381" s="434" t="s">
        <v>880</v>
      </c>
      <c r="G381" s="292" t="s">
        <v>1389</v>
      </c>
      <c r="H381" s="434" t="s">
        <v>1251</v>
      </c>
      <c r="I381" s="292" t="s">
        <v>1389</v>
      </c>
      <c r="J381" s="292" t="s">
        <v>1389</v>
      </c>
      <c r="K381" s="434" t="s">
        <v>3213</v>
      </c>
      <c r="L381" s="434" t="s">
        <v>1389</v>
      </c>
      <c r="M381" s="437">
        <v>81</v>
      </c>
      <c r="N381" s="438">
        <v>20655</v>
      </c>
      <c r="O381" s="438">
        <v>80</v>
      </c>
      <c r="P381" s="438">
        <v>75</v>
      </c>
      <c r="Q381" s="438">
        <v>150</v>
      </c>
      <c r="R381" s="438">
        <v>75</v>
      </c>
      <c r="S381" s="438">
        <v>150</v>
      </c>
      <c r="T381" s="438">
        <v>50</v>
      </c>
      <c r="U381" s="438">
        <v>580</v>
      </c>
      <c r="V381" s="438">
        <v>96.67</v>
      </c>
      <c r="W381" s="452"/>
      <c r="X381" s="452"/>
    </row>
    <row r="382" spans="1:24" ht="12.75" x14ac:dyDescent="0.2">
      <c r="A382" s="462">
        <v>380</v>
      </c>
      <c r="B382" s="434" t="s">
        <v>430</v>
      </c>
      <c r="C382" s="430" t="s">
        <v>3616</v>
      </c>
      <c r="D382" s="435" t="s">
        <v>1019</v>
      </c>
      <c r="E382" s="435" t="s">
        <v>933</v>
      </c>
      <c r="F382" s="434" t="s">
        <v>851</v>
      </c>
      <c r="G382" s="292" t="s">
        <v>1389</v>
      </c>
      <c r="H382" s="292" t="s">
        <v>1389</v>
      </c>
      <c r="I382" s="292" t="s">
        <v>1389</v>
      </c>
      <c r="J382" s="436">
        <v>1</v>
      </c>
      <c r="K382" s="434" t="s">
        <v>3213</v>
      </c>
      <c r="L382" s="434" t="s">
        <v>1389</v>
      </c>
      <c r="M382" s="437">
        <v>121</v>
      </c>
      <c r="N382" s="438">
        <v>30855</v>
      </c>
      <c r="O382" s="438">
        <v>80</v>
      </c>
      <c r="P382" s="438">
        <v>80</v>
      </c>
      <c r="Q382" s="438">
        <v>90</v>
      </c>
      <c r="R382" s="438">
        <v>110</v>
      </c>
      <c r="S382" s="438">
        <v>130</v>
      </c>
      <c r="T382" s="438">
        <v>110</v>
      </c>
      <c r="U382" s="438">
        <v>600</v>
      </c>
      <c r="V382" s="438">
        <v>100</v>
      </c>
      <c r="W382" s="388"/>
      <c r="X382" s="388"/>
    </row>
    <row r="383" spans="1:24" ht="12.75" x14ac:dyDescent="0.2">
      <c r="A383" s="462">
        <v>381</v>
      </c>
      <c r="B383" s="434" t="s">
        <v>431</v>
      </c>
      <c r="C383" s="430" t="s">
        <v>3617</v>
      </c>
      <c r="D383" s="435" t="s">
        <v>1019</v>
      </c>
      <c r="E383" s="435" t="s">
        <v>933</v>
      </c>
      <c r="F383" s="434" t="s">
        <v>851</v>
      </c>
      <c r="G383" s="292" t="s">
        <v>1389</v>
      </c>
      <c r="H383" s="292" t="s">
        <v>1389</v>
      </c>
      <c r="I383" s="436">
        <v>1</v>
      </c>
      <c r="J383" s="292" t="s">
        <v>1389</v>
      </c>
      <c r="K383" s="434" t="s">
        <v>3213</v>
      </c>
      <c r="L383" s="434" t="s">
        <v>1389</v>
      </c>
      <c r="M383" s="437">
        <v>121</v>
      </c>
      <c r="N383" s="438">
        <v>30855</v>
      </c>
      <c r="O383" s="438">
        <v>80</v>
      </c>
      <c r="P383" s="438">
        <v>90</v>
      </c>
      <c r="Q383" s="438">
        <v>80</v>
      </c>
      <c r="R383" s="438">
        <v>130</v>
      </c>
      <c r="S383" s="438">
        <v>110</v>
      </c>
      <c r="T383" s="438">
        <v>110</v>
      </c>
      <c r="U383" s="438">
        <v>600</v>
      </c>
      <c r="V383" s="438">
        <v>100</v>
      </c>
      <c r="W383" s="388"/>
      <c r="X383" s="388"/>
    </row>
    <row r="384" spans="1:24" ht="12.75" x14ac:dyDescent="0.2">
      <c r="A384" s="462">
        <v>382</v>
      </c>
      <c r="B384" s="434" t="s">
        <v>432</v>
      </c>
      <c r="C384" s="430" t="s">
        <v>3618</v>
      </c>
      <c r="D384" s="435" t="s">
        <v>1033</v>
      </c>
      <c r="E384" s="292" t="s">
        <v>1389</v>
      </c>
      <c r="F384" s="434" t="s">
        <v>1270</v>
      </c>
      <c r="G384" s="292" t="s">
        <v>1389</v>
      </c>
      <c r="H384" s="292" t="s">
        <v>1389</v>
      </c>
      <c r="I384" s="292" t="s">
        <v>1389</v>
      </c>
      <c r="J384" s="292" t="s">
        <v>1389</v>
      </c>
      <c r="K384" s="434" t="s">
        <v>3213</v>
      </c>
      <c r="L384" s="434" t="s">
        <v>1389</v>
      </c>
      <c r="M384" s="437">
        <v>121</v>
      </c>
      <c r="N384" s="438">
        <v>30855</v>
      </c>
      <c r="O384" s="438">
        <v>100</v>
      </c>
      <c r="P384" s="438">
        <v>100</v>
      </c>
      <c r="Q384" s="438">
        <v>90</v>
      </c>
      <c r="R384" s="438">
        <v>150</v>
      </c>
      <c r="S384" s="438">
        <v>140</v>
      </c>
      <c r="T384" s="438">
        <v>90</v>
      </c>
      <c r="U384" s="438">
        <v>670</v>
      </c>
      <c r="V384" s="438">
        <v>111.67</v>
      </c>
      <c r="W384" s="452"/>
      <c r="X384" s="452"/>
    </row>
    <row r="385" spans="1:24" ht="12.75" x14ac:dyDescent="0.2">
      <c r="A385" s="462">
        <v>383</v>
      </c>
      <c r="B385" s="434" t="s">
        <v>433</v>
      </c>
      <c r="C385" s="430" t="s">
        <v>3619</v>
      </c>
      <c r="D385" s="435" t="s">
        <v>1027</v>
      </c>
      <c r="E385" s="292" t="s">
        <v>1389</v>
      </c>
      <c r="F385" s="434" t="s">
        <v>1203</v>
      </c>
      <c r="G385" s="292" t="s">
        <v>1389</v>
      </c>
      <c r="H385" s="292" t="s">
        <v>1389</v>
      </c>
      <c r="I385" s="292" t="s">
        <v>1389</v>
      </c>
      <c r="J385" s="292" t="s">
        <v>1389</v>
      </c>
      <c r="K385" s="434" t="s">
        <v>3213</v>
      </c>
      <c r="L385" s="434" t="s">
        <v>1389</v>
      </c>
      <c r="M385" s="437">
        <v>121</v>
      </c>
      <c r="N385" s="438">
        <v>30855</v>
      </c>
      <c r="O385" s="438">
        <v>100</v>
      </c>
      <c r="P385" s="438">
        <v>150</v>
      </c>
      <c r="Q385" s="438">
        <v>140</v>
      </c>
      <c r="R385" s="438">
        <v>100</v>
      </c>
      <c r="S385" s="438">
        <v>90</v>
      </c>
      <c r="T385" s="438">
        <v>90</v>
      </c>
      <c r="U385" s="438">
        <v>670</v>
      </c>
      <c r="V385" s="438">
        <v>111.67</v>
      </c>
      <c r="W385" s="452"/>
      <c r="X385" s="452"/>
    </row>
    <row r="386" spans="1:24" ht="12.75" x14ac:dyDescent="0.2">
      <c r="A386" s="462">
        <v>384</v>
      </c>
      <c r="B386" s="434" t="s">
        <v>434</v>
      </c>
      <c r="C386" s="430" t="s">
        <v>3620</v>
      </c>
      <c r="D386" s="435" t="s">
        <v>1019</v>
      </c>
      <c r="E386" s="435" t="s">
        <v>1024</v>
      </c>
      <c r="F386" s="434" t="s">
        <v>963</v>
      </c>
      <c r="G386" s="292" t="s">
        <v>1389</v>
      </c>
      <c r="H386" s="292" t="s">
        <v>1389</v>
      </c>
      <c r="I386" s="292" t="s">
        <v>1389</v>
      </c>
      <c r="J386" s="292" t="s">
        <v>1389</v>
      </c>
      <c r="K386" s="434" t="s">
        <v>3213</v>
      </c>
      <c r="L386" s="434" t="s">
        <v>1389</v>
      </c>
      <c r="M386" s="437">
        <v>121</v>
      </c>
      <c r="N386" s="438">
        <v>30855</v>
      </c>
      <c r="O386" s="438">
        <v>105</v>
      </c>
      <c r="P386" s="438">
        <v>150</v>
      </c>
      <c r="Q386" s="438">
        <v>90</v>
      </c>
      <c r="R386" s="438">
        <v>150</v>
      </c>
      <c r="S386" s="438">
        <v>90</v>
      </c>
      <c r="T386" s="438">
        <v>95</v>
      </c>
      <c r="U386" s="438">
        <v>680</v>
      </c>
      <c r="V386" s="438">
        <v>113.33</v>
      </c>
      <c r="W386" s="452"/>
      <c r="X386" s="452"/>
    </row>
    <row r="387" spans="1:24" ht="12.75" x14ac:dyDescent="0.2">
      <c r="A387" s="462">
        <v>385</v>
      </c>
      <c r="B387" s="434" t="s">
        <v>435</v>
      </c>
      <c r="C387" s="430" t="s">
        <v>3621</v>
      </c>
      <c r="D387" s="435" t="s">
        <v>1032</v>
      </c>
      <c r="E387" s="435" t="s">
        <v>933</v>
      </c>
      <c r="F387" s="434" t="s">
        <v>915</v>
      </c>
      <c r="G387" s="292" t="s">
        <v>1389</v>
      </c>
      <c r="H387" s="292" t="s">
        <v>1389</v>
      </c>
      <c r="I387" s="292" t="s">
        <v>1389</v>
      </c>
      <c r="J387" s="292" t="s">
        <v>1389</v>
      </c>
      <c r="K387" s="434" t="s">
        <v>3213</v>
      </c>
      <c r="L387" s="434" t="s">
        <v>1389</v>
      </c>
      <c r="M387" s="437">
        <v>121</v>
      </c>
      <c r="N387" s="438">
        <v>30855</v>
      </c>
      <c r="O387" s="438">
        <v>100</v>
      </c>
      <c r="P387" s="438">
        <v>100</v>
      </c>
      <c r="Q387" s="438">
        <v>100</v>
      </c>
      <c r="R387" s="438">
        <v>100</v>
      </c>
      <c r="S387" s="438">
        <v>100</v>
      </c>
      <c r="T387" s="438">
        <v>100</v>
      </c>
      <c r="U387" s="438">
        <v>600</v>
      </c>
      <c r="V387" s="438">
        <v>100</v>
      </c>
      <c r="W387" s="452"/>
      <c r="X387" s="452"/>
    </row>
    <row r="388" spans="1:24" ht="12.75" x14ac:dyDescent="0.2">
      <c r="A388" s="462">
        <v>386</v>
      </c>
      <c r="B388" s="434" t="s">
        <v>436</v>
      </c>
      <c r="C388" s="430" t="s">
        <v>3622</v>
      </c>
      <c r="D388" s="435" t="s">
        <v>933</v>
      </c>
      <c r="E388" s="292" t="s">
        <v>1389</v>
      </c>
      <c r="F388" s="434" t="s">
        <v>926</v>
      </c>
      <c r="G388" s="292" t="s">
        <v>1389</v>
      </c>
      <c r="H388" s="292" t="s">
        <v>1389</v>
      </c>
      <c r="I388" s="292" t="s">
        <v>1389</v>
      </c>
      <c r="J388" s="292" t="s">
        <v>1389</v>
      </c>
      <c r="K388" s="434" t="s">
        <v>3213</v>
      </c>
      <c r="L388" s="434" t="s">
        <v>1389</v>
      </c>
      <c r="M388" s="437">
        <v>121</v>
      </c>
      <c r="N388" s="438">
        <v>30855</v>
      </c>
      <c r="O388" s="438">
        <v>50</v>
      </c>
      <c r="P388" s="438">
        <v>150</v>
      </c>
      <c r="Q388" s="438">
        <v>50</v>
      </c>
      <c r="R388" s="438">
        <v>150</v>
      </c>
      <c r="S388" s="438">
        <v>50</v>
      </c>
      <c r="T388" s="438">
        <v>150</v>
      </c>
      <c r="U388" s="438">
        <v>600</v>
      </c>
      <c r="V388" s="438">
        <v>100</v>
      </c>
      <c r="W388" s="452"/>
      <c r="X388" s="452"/>
    </row>
    <row r="389" spans="1:24" ht="12.75" x14ac:dyDescent="0.2">
      <c r="A389" s="462">
        <v>387</v>
      </c>
      <c r="B389" s="434" t="s">
        <v>437</v>
      </c>
      <c r="C389" s="430" t="s">
        <v>3623</v>
      </c>
      <c r="D389" s="435" t="s">
        <v>1026</v>
      </c>
      <c r="E389" s="292" t="s">
        <v>1389</v>
      </c>
      <c r="F389" s="434" t="s">
        <v>1224</v>
      </c>
      <c r="G389" s="292" t="s">
        <v>1389</v>
      </c>
      <c r="H389" s="434" t="s">
        <v>1266</v>
      </c>
      <c r="I389" s="292" t="s">
        <v>1389</v>
      </c>
      <c r="J389" s="436">
        <v>0.125</v>
      </c>
      <c r="K389" s="434" t="s">
        <v>3174</v>
      </c>
      <c r="L389" s="434" t="s">
        <v>1026</v>
      </c>
      <c r="M389" s="437">
        <v>21</v>
      </c>
      <c r="N389" s="438">
        <v>5355</v>
      </c>
      <c r="O389" s="438">
        <v>55</v>
      </c>
      <c r="P389" s="438">
        <v>68</v>
      </c>
      <c r="Q389" s="438">
        <v>64</v>
      </c>
      <c r="R389" s="438">
        <v>45</v>
      </c>
      <c r="S389" s="438">
        <v>55</v>
      </c>
      <c r="T389" s="438">
        <v>31</v>
      </c>
      <c r="U389" s="438">
        <v>318</v>
      </c>
      <c r="V389" s="438">
        <v>53</v>
      </c>
      <c r="W389" s="388"/>
      <c r="X389" s="388"/>
    </row>
    <row r="390" spans="1:24" ht="12.75" x14ac:dyDescent="0.2">
      <c r="A390" s="462">
        <v>388</v>
      </c>
      <c r="B390" s="434" t="s">
        <v>438</v>
      </c>
      <c r="C390" s="430" t="s">
        <v>3624</v>
      </c>
      <c r="D390" s="435" t="s">
        <v>1026</v>
      </c>
      <c r="E390" s="292" t="s">
        <v>1389</v>
      </c>
      <c r="F390" s="434" t="s">
        <v>1224</v>
      </c>
      <c r="G390" s="292" t="s">
        <v>1389</v>
      </c>
      <c r="H390" s="434" t="s">
        <v>1266</v>
      </c>
      <c r="I390" s="292" t="s">
        <v>1389</v>
      </c>
      <c r="J390" s="436">
        <v>0.125</v>
      </c>
      <c r="K390" s="434" t="s">
        <v>3174</v>
      </c>
      <c r="L390" s="434" t="s">
        <v>1026</v>
      </c>
      <c r="M390" s="437">
        <v>21</v>
      </c>
      <c r="N390" s="438">
        <v>5355</v>
      </c>
      <c r="O390" s="438">
        <v>75</v>
      </c>
      <c r="P390" s="438">
        <v>89</v>
      </c>
      <c r="Q390" s="438">
        <v>85</v>
      </c>
      <c r="R390" s="438">
        <v>55</v>
      </c>
      <c r="S390" s="438">
        <v>65</v>
      </c>
      <c r="T390" s="438">
        <v>36</v>
      </c>
      <c r="U390" s="438">
        <v>405</v>
      </c>
      <c r="V390" s="438">
        <v>67.5</v>
      </c>
      <c r="W390" s="388"/>
      <c r="X390" s="388"/>
    </row>
    <row r="391" spans="1:24" ht="12.75" x14ac:dyDescent="0.2">
      <c r="A391" s="462">
        <v>389</v>
      </c>
      <c r="B391" s="434" t="s">
        <v>439</v>
      </c>
      <c r="C391" s="430" t="s">
        <v>3625</v>
      </c>
      <c r="D391" s="435" t="s">
        <v>1026</v>
      </c>
      <c r="E391" s="435" t="s">
        <v>1027</v>
      </c>
      <c r="F391" s="434" t="s">
        <v>1224</v>
      </c>
      <c r="G391" s="292" t="s">
        <v>1389</v>
      </c>
      <c r="H391" s="434" t="s">
        <v>1266</v>
      </c>
      <c r="I391" s="292" t="s">
        <v>1389</v>
      </c>
      <c r="J391" s="436">
        <v>0.125</v>
      </c>
      <c r="K391" s="434" t="s">
        <v>3174</v>
      </c>
      <c r="L391" s="434" t="s">
        <v>1026</v>
      </c>
      <c r="M391" s="437">
        <v>21</v>
      </c>
      <c r="N391" s="438">
        <v>5355</v>
      </c>
      <c r="O391" s="438">
        <v>95</v>
      </c>
      <c r="P391" s="438">
        <v>109</v>
      </c>
      <c r="Q391" s="438">
        <v>105</v>
      </c>
      <c r="R391" s="438">
        <v>75</v>
      </c>
      <c r="S391" s="438">
        <v>85</v>
      </c>
      <c r="T391" s="438">
        <v>56</v>
      </c>
      <c r="U391" s="438">
        <v>525</v>
      </c>
      <c r="V391" s="438">
        <v>87.5</v>
      </c>
      <c r="W391" s="388"/>
      <c r="X391" s="388"/>
    </row>
    <row r="392" spans="1:24" ht="12.75" x14ac:dyDescent="0.2">
      <c r="A392" s="462">
        <v>390</v>
      </c>
      <c r="B392" s="434" t="s">
        <v>440</v>
      </c>
      <c r="C392" s="430" t="s">
        <v>3626</v>
      </c>
      <c r="D392" s="435" t="s">
        <v>1023</v>
      </c>
      <c r="E392" s="292" t="s">
        <v>1389</v>
      </c>
      <c r="F392" s="434" t="s">
        <v>867</v>
      </c>
      <c r="G392" s="292" t="s">
        <v>1389</v>
      </c>
      <c r="H392" s="434" t="s">
        <v>1257</v>
      </c>
      <c r="I392" s="292" t="s">
        <v>1389</v>
      </c>
      <c r="J392" s="436">
        <v>0.125</v>
      </c>
      <c r="K392" s="434" t="s">
        <v>3195</v>
      </c>
      <c r="L392" s="434" t="s">
        <v>3258</v>
      </c>
      <c r="M392" s="437">
        <v>21</v>
      </c>
      <c r="N392" s="438">
        <v>5355</v>
      </c>
      <c r="O392" s="438">
        <v>44</v>
      </c>
      <c r="P392" s="438">
        <v>58</v>
      </c>
      <c r="Q392" s="438">
        <v>44</v>
      </c>
      <c r="R392" s="438">
        <v>58</v>
      </c>
      <c r="S392" s="438">
        <v>44</v>
      </c>
      <c r="T392" s="438">
        <v>61</v>
      </c>
      <c r="U392" s="438">
        <v>309</v>
      </c>
      <c r="V392" s="438">
        <v>51.5</v>
      </c>
      <c r="W392" s="388"/>
      <c r="X392" s="388"/>
    </row>
    <row r="393" spans="1:24" ht="12.75" x14ac:dyDescent="0.2">
      <c r="A393" s="462">
        <v>391</v>
      </c>
      <c r="B393" s="434" t="s">
        <v>441</v>
      </c>
      <c r="C393" s="430" t="s">
        <v>3627</v>
      </c>
      <c r="D393" s="435" t="s">
        <v>1023</v>
      </c>
      <c r="E393" s="435" t="s">
        <v>1022</v>
      </c>
      <c r="F393" s="434" t="s">
        <v>867</v>
      </c>
      <c r="G393" s="292" t="s">
        <v>1389</v>
      </c>
      <c r="H393" s="434" t="s">
        <v>1257</v>
      </c>
      <c r="I393" s="292" t="s">
        <v>1389</v>
      </c>
      <c r="J393" s="436">
        <v>0.125</v>
      </c>
      <c r="K393" s="434" t="s">
        <v>3195</v>
      </c>
      <c r="L393" s="434" t="s">
        <v>3258</v>
      </c>
      <c r="M393" s="437">
        <v>21</v>
      </c>
      <c r="N393" s="438">
        <v>5355</v>
      </c>
      <c r="O393" s="438">
        <v>64</v>
      </c>
      <c r="P393" s="438">
        <v>78</v>
      </c>
      <c r="Q393" s="438">
        <v>52</v>
      </c>
      <c r="R393" s="438">
        <v>78</v>
      </c>
      <c r="S393" s="438">
        <v>52</v>
      </c>
      <c r="T393" s="438">
        <v>81</v>
      </c>
      <c r="U393" s="438">
        <v>405</v>
      </c>
      <c r="V393" s="438">
        <v>67.5</v>
      </c>
      <c r="W393" s="388"/>
      <c r="X393" s="388"/>
    </row>
    <row r="394" spans="1:24" ht="12.75" x14ac:dyDescent="0.2">
      <c r="A394" s="462">
        <v>392</v>
      </c>
      <c r="B394" s="434" t="s">
        <v>442</v>
      </c>
      <c r="C394" s="430" t="s">
        <v>3628</v>
      </c>
      <c r="D394" s="435" t="s">
        <v>1023</v>
      </c>
      <c r="E394" s="435" t="s">
        <v>1022</v>
      </c>
      <c r="F394" s="434" t="s">
        <v>867</v>
      </c>
      <c r="G394" s="292" t="s">
        <v>1389</v>
      </c>
      <c r="H394" s="434" t="s">
        <v>1257</v>
      </c>
      <c r="I394" s="292" t="s">
        <v>1389</v>
      </c>
      <c r="J394" s="436">
        <v>0.125</v>
      </c>
      <c r="K394" s="434" t="s">
        <v>3195</v>
      </c>
      <c r="L394" s="434" t="s">
        <v>3258</v>
      </c>
      <c r="M394" s="437">
        <v>21</v>
      </c>
      <c r="N394" s="438">
        <v>5355</v>
      </c>
      <c r="O394" s="438">
        <v>76</v>
      </c>
      <c r="P394" s="438">
        <v>104</v>
      </c>
      <c r="Q394" s="438">
        <v>71</v>
      </c>
      <c r="R394" s="438">
        <v>104</v>
      </c>
      <c r="S394" s="438">
        <v>71</v>
      </c>
      <c r="T394" s="438">
        <v>108</v>
      </c>
      <c r="U394" s="438">
        <v>534</v>
      </c>
      <c r="V394" s="438">
        <v>89</v>
      </c>
      <c r="W394" s="388"/>
      <c r="X394" s="388"/>
    </row>
    <row r="395" spans="1:24" ht="12.75" x14ac:dyDescent="0.2">
      <c r="A395" s="462">
        <v>393</v>
      </c>
      <c r="B395" s="434" t="s">
        <v>443</v>
      </c>
      <c r="C395" s="430" t="s">
        <v>3629</v>
      </c>
      <c r="D395" s="435" t="s">
        <v>1033</v>
      </c>
      <c r="E395" s="292" t="s">
        <v>1389</v>
      </c>
      <c r="F395" s="434" t="s">
        <v>893</v>
      </c>
      <c r="G395" s="292" t="s">
        <v>1389</v>
      </c>
      <c r="H395" s="434" t="s">
        <v>1199</v>
      </c>
      <c r="I395" s="292" t="s">
        <v>1389</v>
      </c>
      <c r="J395" s="436">
        <v>0.125</v>
      </c>
      <c r="K395" s="434" t="s">
        <v>3181</v>
      </c>
      <c r="L395" s="434" t="s">
        <v>3195</v>
      </c>
      <c r="M395" s="437">
        <v>21</v>
      </c>
      <c r="N395" s="438">
        <v>5355</v>
      </c>
      <c r="O395" s="438">
        <v>53</v>
      </c>
      <c r="P395" s="438">
        <v>51</v>
      </c>
      <c r="Q395" s="438">
        <v>53</v>
      </c>
      <c r="R395" s="438">
        <v>61</v>
      </c>
      <c r="S395" s="438">
        <v>56</v>
      </c>
      <c r="T395" s="438">
        <v>40</v>
      </c>
      <c r="U395" s="438">
        <v>314</v>
      </c>
      <c r="V395" s="438">
        <v>52.33</v>
      </c>
      <c r="W395" s="388"/>
      <c r="X395" s="388"/>
    </row>
    <row r="396" spans="1:24" ht="12.75" x14ac:dyDescent="0.2">
      <c r="A396" s="462">
        <v>394</v>
      </c>
      <c r="B396" s="434" t="s">
        <v>444</v>
      </c>
      <c r="C396" s="430" t="s">
        <v>3630</v>
      </c>
      <c r="D396" s="435" t="s">
        <v>1033</v>
      </c>
      <c r="E396" s="292" t="s">
        <v>1389</v>
      </c>
      <c r="F396" s="434" t="s">
        <v>893</v>
      </c>
      <c r="G396" s="292" t="s">
        <v>1389</v>
      </c>
      <c r="H396" s="434" t="s">
        <v>1199</v>
      </c>
      <c r="I396" s="292" t="s">
        <v>1389</v>
      </c>
      <c r="J396" s="436">
        <v>0.125</v>
      </c>
      <c r="K396" s="434" t="s">
        <v>3181</v>
      </c>
      <c r="L396" s="434" t="s">
        <v>3195</v>
      </c>
      <c r="M396" s="437">
        <v>21</v>
      </c>
      <c r="N396" s="438">
        <v>5355</v>
      </c>
      <c r="O396" s="438">
        <v>64</v>
      </c>
      <c r="P396" s="438">
        <v>66</v>
      </c>
      <c r="Q396" s="438">
        <v>68</v>
      </c>
      <c r="R396" s="438">
        <v>81</v>
      </c>
      <c r="S396" s="438">
        <v>76</v>
      </c>
      <c r="T396" s="438">
        <v>50</v>
      </c>
      <c r="U396" s="438">
        <v>405</v>
      </c>
      <c r="V396" s="438">
        <v>67.5</v>
      </c>
      <c r="W396" s="388"/>
      <c r="X396" s="388"/>
    </row>
    <row r="397" spans="1:24" ht="12.75" x14ac:dyDescent="0.2">
      <c r="A397" s="462">
        <v>395</v>
      </c>
      <c r="B397" s="434" t="s">
        <v>445</v>
      </c>
      <c r="C397" s="430" t="s">
        <v>3631</v>
      </c>
      <c r="D397" s="435" t="s">
        <v>1033</v>
      </c>
      <c r="E397" s="435" t="s">
        <v>1032</v>
      </c>
      <c r="F397" s="434" t="s">
        <v>893</v>
      </c>
      <c r="G397" s="292" t="s">
        <v>1389</v>
      </c>
      <c r="H397" s="434" t="s">
        <v>1199</v>
      </c>
      <c r="I397" s="292" t="s">
        <v>1389</v>
      </c>
      <c r="J397" s="436">
        <v>0.125</v>
      </c>
      <c r="K397" s="434" t="s">
        <v>3181</v>
      </c>
      <c r="L397" s="434" t="s">
        <v>3195</v>
      </c>
      <c r="M397" s="437">
        <v>21</v>
      </c>
      <c r="N397" s="438">
        <v>5355</v>
      </c>
      <c r="O397" s="438">
        <v>84</v>
      </c>
      <c r="P397" s="438">
        <v>86</v>
      </c>
      <c r="Q397" s="438">
        <v>88</v>
      </c>
      <c r="R397" s="438">
        <v>111</v>
      </c>
      <c r="S397" s="438">
        <v>101</v>
      </c>
      <c r="T397" s="438">
        <v>60</v>
      </c>
      <c r="U397" s="438">
        <v>530</v>
      </c>
      <c r="V397" s="438">
        <v>88.33</v>
      </c>
      <c r="W397" s="388"/>
      <c r="X397" s="388"/>
    </row>
    <row r="398" spans="1:24" ht="12.75" x14ac:dyDescent="0.2">
      <c r="A398" s="462">
        <v>396</v>
      </c>
      <c r="B398" s="434" t="s">
        <v>446</v>
      </c>
      <c r="C398" s="430" t="s">
        <v>3632</v>
      </c>
      <c r="D398" s="435" t="s">
        <v>1029</v>
      </c>
      <c r="E398" s="435" t="s">
        <v>1024</v>
      </c>
      <c r="F398" s="434" t="s">
        <v>1242</v>
      </c>
      <c r="G398" s="292" t="s">
        <v>1389</v>
      </c>
      <c r="H398" s="434" t="s">
        <v>1202</v>
      </c>
      <c r="I398" s="436">
        <v>0.5</v>
      </c>
      <c r="J398" s="292" t="s">
        <v>1389</v>
      </c>
      <c r="K398" s="434" t="s">
        <v>1024</v>
      </c>
      <c r="L398" s="434" t="s">
        <v>1389</v>
      </c>
      <c r="M398" s="437">
        <v>16</v>
      </c>
      <c r="N398" s="438">
        <v>4080</v>
      </c>
      <c r="O398" s="438">
        <v>40</v>
      </c>
      <c r="P398" s="438">
        <v>55</v>
      </c>
      <c r="Q398" s="438">
        <v>30</v>
      </c>
      <c r="R398" s="438">
        <v>30</v>
      </c>
      <c r="S398" s="438">
        <v>30</v>
      </c>
      <c r="T398" s="438">
        <v>60</v>
      </c>
      <c r="U398" s="438">
        <v>245</v>
      </c>
      <c r="V398" s="438">
        <v>40.83</v>
      </c>
      <c r="W398" s="388"/>
      <c r="X398" s="388"/>
    </row>
    <row r="399" spans="1:24" ht="12.75" x14ac:dyDescent="0.2">
      <c r="A399" s="462">
        <v>397</v>
      </c>
      <c r="B399" s="434" t="s">
        <v>447</v>
      </c>
      <c r="C399" s="430" t="s">
        <v>3633</v>
      </c>
      <c r="D399" s="435" t="s">
        <v>1029</v>
      </c>
      <c r="E399" s="435" t="s">
        <v>1024</v>
      </c>
      <c r="F399" s="434" t="s">
        <v>1271</v>
      </c>
      <c r="G399" s="292" t="s">
        <v>1389</v>
      </c>
      <c r="H399" s="434" t="s">
        <v>1202</v>
      </c>
      <c r="I399" s="436">
        <v>0.5</v>
      </c>
      <c r="J399" s="292" t="s">
        <v>1389</v>
      </c>
      <c r="K399" s="434" t="s">
        <v>1024</v>
      </c>
      <c r="L399" s="434" t="s">
        <v>1389</v>
      </c>
      <c r="M399" s="437">
        <v>16</v>
      </c>
      <c r="N399" s="438">
        <v>4080</v>
      </c>
      <c r="O399" s="438">
        <v>55</v>
      </c>
      <c r="P399" s="438">
        <v>75</v>
      </c>
      <c r="Q399" s="438">
        <v>50</v>
      </c>
      <c r="R399" s="438">
        <v>40</v>
      </c>
      <c r="S399" s="438">
        <v>40</v>
      </c>
      <c r="T399" s="438">
        <v>80</v>
      </c>
      <c r="U399" s="438">
        <v>340</v>
      </c>
      <c r="V399" s="438">
        <v>56.67</v>
      </c>
      <c r="W399" s="388"/>
      <c r="X399" s="388"/>
    </row>
    <row r="400" spans="1:24" ht="12.75" x14ac:dyDescent="0.2">
      <c r="A400" s="462">
        <v>398</v>
      </c>
      <c r="B400" s="434" t="s">
        <v>448</v>
      </c>
      <c r="C400" s="430" t="s">
        <v>3634</v>
      </c>
      <c r="D400" s="435" t="s">
        <v>1029</v>
      </c>
      <c r="E400" s="435" t="s">
        <v>1024</v>
      </c>
      <c r="F400" s="434" t="s">
        <v>1271</v>
      </c>
      <c r="G400" s="292" t="s">
        <v>1389</v>
      </c>
      <c r="H400" s="434" t="s">
        <v>1202</v>
      </c>
      <c r="I400" s="436">
        <v>0.5</v>
      </c>
      <c r="J400" s="292" t="s">
        <v>1389</v>
      </c>
      <c r="K400" s="434" t="s">
        <v>1024</v>
      </c>
      <c r="L400" s="434" t="s">
        <v>1389</v>
      </c>
      <c r="M400" s="437">
        <v>16</v>
      </c>
      <c r="N400" s="438">
        <v>4080</v>
      </c>
      <c r="O400" s="438">
        <v>85</v>
      </c>
      <c r="P400" s="438">
        <v>120</v>
      </c>
      <c r="Q400" s="438">
        <v>70</v>
      </c>
      <c r="R400" s="438">
        <v>50</v>
      </c>
      <c r="S400" s="438">
        <v>60</v>
      </c>
      <c r="T400" s="438">
        <v>100</v>
      </c>
      <c r="U400" s="438">
        <v>485</v>
      </c>
      <c r="V400" s="438">
        <v>80.83</v>
      </c>
      <c r="W400" s="388"/>
      <c r="X400" s="388"/>
    </row>
    <row r="401" spans="1:24" ht="12.75" x14ac:dyDescent="0.2">
      <c r="A401" s="462">
        <v>399</v>
      </c>
      <c r="B401" s="434" t="s">
        <v>449</v>
      </c>
      <c r="C401" s="430" t="s">
        <v>3635</v>
      </c>
      <c r="D401" s="435" t="s">
        <v>1029</v>
      </c>
      <c r="E401" s="292" t="s">
        <v>1389</v>
      </c>
      <c r="F401" s="434" t="s">
        <v>1209</v>
      </c>
      <c r="G401" s="434" t="s">
        <v>1226</v>
      </c>
      <c r="H401" s="434" t="s">
        <v>1230</v>
      </c>
      <c r="I401" s="436">
        <v>0.5</v>
      </c>
      <c r="J401" s="292" t="s">
        <v>1389</v>
      </c>
      <c r="K401" s="434" t="s">
        <v>3181</v>
      </c>
      <c r="L401" s="434" t="s">
        <v>3195</v>
      </c>
      <c r="M401" s="437">
        <v>16</v>
      </c>
      <c r="N401" s="438">
        <v>4080</v>
      </c>
      <c r="O401" s="438">
        <v>59</v>
      </c>
      <c r="P401" s="438">
        <v>45</v>
      </c>
      <c r="Q401" s="438">
        <v>40</v>
      </c>
      <c r="R401" s="438">
        <v>35</v>
      </c>
      <c r="S401" s="438">
        <v>40</v>
      </c>
      <c r="T401" s="438">
        <v>31</v>
      </c>
      <c r="U401" s="438">
        <v>250</v>
      </c>
      <c r="V401" s="438">
        <v>41.67</v>
      </c>
      <c r="W401" s="388"/>
      <c r="X401" s="388"/>
    </row>
    <row r="402" spans="1:24" ht="12.75" x14ac:dyDescent="0.2">
      <c r="A402" s="462">
        <v>400</v>
      </c>
      <c r="B402" s="434" t="s">
        <v>450</v>
      </c>
      <c r="C402" s="430" t="s">
        <v>3636</v>
      </c>
      <c r="D402" s="435" t="s">
        <v>1029</v>
      </c>
      <c r="E402" s="435" t="s">
        <v>1033</v>
      </c>
      <c r="F402" s="434" t="s">
        <v>1209</v>
      </c>
      <c r="G402" s="434" t="s">
        <v>1226</v>
      </c>
      <c r="H402" s="434" t="s">
        <v>1230</v>
      </c>
      <c r="I402" s="436">
        <v>0.5</v>
      </c>
      <c r="J402" s="292" t="s">
        <v>1389</v>
      </c>
      <c r="K402" s="434" t="s">
        <v>3181</v>
      </c>
      <c r="L402" s="434" t="s">
        <v>3195</v>
      </c>
      <c r="M402" s="437">
        <v>16</v>
      </c>
      <c r="N402" s="438">
        <v>4080</v>
      </c>
      <c r="O402" s="438">
        <v>79</v>
      </c>
      <c r="P402" s="438">
        <v>85</v>
      </c>
      <c r="Q402" s="438">
        <v>60</v>
      </c>
      <c r="R402" s="438">
        <v>55</v>
      </c>
      <c r="S402" s="438">
        <v>60</v>
      </c>
      <c r="T402" s="438">
        <v>71</v>
      </c>
      <c r="U402" s="438">
        <v>410</v>
      </c>
      <c r="V402" s="438">
        <v>68.33</v>
      </c>
      <c r="W402" s="388"/>
      <c r="X402" s="388"/>
    </row>
    <row r="403" spans="1:24" ht="12.75" x14ac:dyDescent="0.2">
      <c r="A403" s="462">
        <v>401</v>
      </c>
      <c r="B403" s="434" t="s">
        <v>451</v>
      </c>
      <c r="C403" s="430" t="s">
        <v>3637</v>
      </c>
      <c r="D403" s="435" t="s">
        <v>1017</v>
      </c>
      <c r="E403" s="292" t="s">
        <v>1389</v>
      </c>
      <c r="F403" s="434" t="s">
        <v>1077</v>
      </c>
      <c r="G403" s="292" t="s">
        <v>1389</v>
      </c>
      <c r="H403" s="434" t="s">
        <v>1217</v>
      </c>
      <c r="I403" s="436">
        <v>0.5</v>
      </c>
      <c r="J403" s="292" t="s">
        <v>1389</v>
      </c>
      <c r="K403" s="434" t="s">
        <v>1017</v>
      </c>
      <c r="L403" s="434" t="s">
        <v>1389</v>
      </c>
      <c r="M403" s="437">
        <v>16</v>
      </c>
      <c r="N403" s="438">
        <v>4080</v>
      </c>
      <c r="O403" s="438">
        <v>37</v>
      </c>
      <c r="P403" s="438">
        <v>25</v>
      </c>
      <c r="Q403" s="438">
        <v>41</v>
      </c>
      <c r="R403" s="438">
        <v>25</v>
      </c>
      <c r="S403" s="438">
        <v>41</v>
      </c>
      <c r="T403" s="438">
        <v>25</v>
      </c>
      <c r="U403" s="438">
        <v>194</v>
      </c>
      <c r="V403" s="438">
        <v>32.33</v>
      </c>
      <c r="W403" s="388"/>
      <c r="X403" s="388"/>
    </row>
    <row r="404" spans="1:24" ht="12.75" x14ac:dyDescent="0.2">
      <c r="A404" s="462">
        <v>402</v>
      </c>
      <c r="B404" s="434" t="s">
        <v>452</v>
      </c>
      <c r="C404" s="430" t="s">
        <v>3638</v>
      </c>
      <c r="D404" s="435" t="s">
        <v>1017</v>
      </c>
      <c r="E404" s="292" t="s">
        <v>1389</v>
      </c>
      <c r="F404" s="434" t="s">
        <v>1193</v>
      </c>
      <c r="G404" s="292" t="s">
        <v>1389</v>
      </c>
      <c r="H404" s="434" t="s">
        <v>1200</v>
      </c>
      <c r="I404" s="436">
        <v>0.5</v>
      </c>
      <c r="J404" s="292" t="s">
        <v>1389</v>
      </c>
      <c r="K404" s="434" t="s">
        <v>1017</v>
      </c>
      <c r="L404" s="434" t="s">
        <v>1389</v>
      </c>
      <c r="M404" s="437">
        <v>16</v>
      </c>
      <c r="N404" s="438">
        <v>4080</v>
      </c>
      <c r="O404" s="438">
        <v>77</v>
      </c>
      <c r="P404" s="438">
        <v>85</v>
      </c>
      <c r="Q404" s="438">
        <v>51</v>
      </c>
      <c r="R404" s="438">
        <v>55</v>
      </c>
      <c r="S404" s="438">
        <v>51</v>
      </c>
      <c r="T404" s="438">
        <v>65</v>
      </c>
      <c r="U404" s="438">
        <v>384</v>
      </c>
      <c r="V404" s="438">
        <v>64</v>
      </c>
      <c r="W404" s="388"/>
      <c r="X404" s="388"/>
    </row>
    <row r="405" spans="1:24" ht="12.75" x14ac:dyDescent="0.2">
      <c r="A405" s="462">
        <v>403</v>
      </c>
      <c r="B405" s="434" t="s">
        <v>453</v>
      </c>
      <c r="C405" s="430" t="s">
        <v>3639</v>
      </c>
      <c r="D405" s="435" t="s">
        <v>1020</v>
      </c>
      <c r="E405" s="292" t="s">
        <v>1389</v>
      </c>
      <c r="F405" s="434" t="s">
        <v>1165</v>
      </c>
      <c r="G405" s="434" t="s">
        <v>1271</v>
      </c>
      <c r="H405" s="434" t="s">
        <v>1053</v>
      </c>
      <c r="I405" s="436">
        <v>0.5</v>
      </c>
      <c r="J405" s="292" t="s">
        <v>1389</v>
      </c>
      <c r="K405" s="434" t="s">
        <v>3195</v>
      </c>
      <c r="L405" s="434" t="s">
        <v>1389</v>
      </c>
      <c r="M405" s="437">
        <v>21</v>
      </c>
      <c r="N405" s="438">
        <v>5355</v>
      </c>
      <c r="O405" s="438">
        <v>45</v>
      </c>
      <c r="P405" s="438">
        <v>65</v>
      </c>
      <c r="Q405" s="438">
        <v>34</v>
      </c>
      <c r="R405" s="438">
        <v>40</v>
      </c>
      <c r="S405" s="438">
        <v>34</v>
      </c>
      <c r="T405" s="438">
        <v>45</v>
      </c>
      <c r="U405" s="438">
        <v>263</v>
      </c>
      <c r="V405" s="438">
        <v>43.83</v>
      </c>
      <c r="W405" s="388"/>
      <c r="X405" s="388"/>
    </row>
    <row r="406" spans="1:24" ht="12.75" x14ac:dyDescent="0.2">
      <c r="A406" s="462">
        <v>404</v>
      </c>
      <c r="B406" s="434" t="s">
        <v>454</v>
      </c>
      <c r="C406" s="430" t="s">
        <v>3640</v>
      </c>
      <c r="D406" s="435" t="s">
        <v>1020</v>
      </c>
      <c r="E406" s="292" t="s">
        <v>1389</v>
      </c>
      <c r="F406" s="434" t="s">
        <v>1165</v>
      </c>
      <c r="G406" s="434" t="s">
        <v>1271</v>
      </c>
      <c r="H406" s="434" t="s">
        <v>1053</v>
      </c>
      <c r="I406" s="436">
        <v>0.5</v>
      </c>
      <c r="J406" s="292" t="s">
        <v>1389</v>
      </c>
      <c r="K406" s="434" t="s">
        <v>3195</v>
      </c>
      <c r="L406" s="434" t="s">
        <v>1389</v>
      </c>
      <c r="M406" s="437">
        <v>21</v>
      </c>
      <c r="N406" s="438">
        <v>5355</v>
      </c>
      <c r="O406" s="438">
        <v>60</v>
      </c>
      <c r="P406" s="438">
        <v>85</v>
      </c>
      <c r="Q406" s="438">
        <v>49</v>
      </c>
      <c r="R406" s="438">
        <v>60</v>
      </c>
      <c r="S406" s="438">
        <v>49</v>
      </c>
      <c r="T406" s="438">
        <v>60</v>
      </c>
      <c r="U406" s="438">
        <v>363</v>
      </c>
      <c r="V406" s="438">
        <v>60.5</v>
      </c>
      <c r="W406" s="388"/>
      <c r="X406" s="388"/>
    </row>
    <row r="407" spans="1:24" ht="12.75" x14ac:dyDescent="0.2">
      <c r="A407" s="462">
        <v>405</v>
      </c>
      <c r="B407" s="434" t="s">
        <v>455</v>
      </c>
      <c r="C407" s="430" t="s">
        <v>3641</v>
      </c>
      <c r="D407" s="435" t="s">
        <v>1020</v>
      </c>
      <c r="E407" s="292" t="s">
        <v>1389</v>
      </c>
      <c r="F407" s="434" t="s">
        <v>1165</v>
      </c>
      <c r="G407" s="434" t="s">
        <v>1271</v>
      </c>
      <c r="H407" s="434" t="s">
        <v>1053</v>
      </c>
      <c r="I407" s="436">
        <v>0.5</v>
      </c>
      <c r="J407" s="292" t="s">
        <v>1389</v>
      </c>
      <c r="K407" s="434" t="s">
        <v>3195</v>
      </c>
      <c r="L407" s="434" t="s">
        <v>1389</v>
      </c>
      <c r="M407" s="437">
        <v>21</v>
      </c>
      <c r="N407" s="438">
        <v>5355</v>
      </c>
      <c r="O407" s="438">
        <v>80</v>
      </c>
      <c r="P407" s="438">
        <v>120</v>
      </c>
      <c r="Q407" s="438">
        <v>79</v>
      </c>
      <c r="R407" s="438">
        <v>95</v>
      </c>
      <c r="S407" s="438">
        <v>79</v>
      </c>
      <c r="T407" s="438">
        <v>70</v>
      </c>
      <c r="U407" s="438">
        <v>523</v>
      </c>
      <c r="V407" s="438">
        <v>87.17</v>
      </c>
      <c r="W407" s="388"/>
      <c r="X407" s="388"/>
    </row>
    <row r="408" spans="1:24" ht="12.75" x14ac:dyDescent="0.2">
      <c r="A408" s="462">
        <v>406</v>
      </c>
      <c r="B408" s="434" t="s">
        <v>456</v>
      </c>
      <c r="C408" s="430" t="s">
        <v>3642</v>
      </c>
      <c r="D408" s="435" t="s">
        <v>1026</v>
      </c>
      <c r="E408" s="435" t="s">
        <v>1030</v>
      </c>
      <c r="F408" s="434" t="s">
        <v>859</v>
      </c>
      <c r="G408" s="434" t="s">
        <v>1513</v>
      </c>
      <c r="H408" s="434" t="s">
        <v>1223</v>
      </c>
      <c r="I408" s="436">
        <v>0.5</v>
      </c>
      <c r="J408" s="292" t="s">
        <v>1389</v>
      </c>
      <c r="K408" s="434" t="s">
        <v>3213</v>
      </c>
      <c r="L408" s="434" t="s">
        <v>1389</v>
      </c>
      <c r="M408" s="437">
        <v>21</v>
      </c>
      <c r="N408" s="438">
        <v>5355</v>
      </c>
      <c r="O408" s="438">
        <v>40</v>
      </c>
      <c r="P408" s="438">
        <v>30</v>
      </c>
      <c r="Q408" s="438">
        <v>35</v>
      </c>
      <c r="R408" s="438">
        <v>50</v>
      </c>
      <c r="S408" s="438">
        <v>70</v>
      </c>
      <c r="T408" s="438">
        <v>55</v>
      </c>
      <c r="U408" s="438">
        <v>280</v>
      </c>
      <c r="V408" s="438">
        <v>46.67</v>
      </c>
      <c r="W408" s="388"/>
      <c r="X408" s="388"/>
    </row>
    <row r="409" spans="1:24" ht="12.75" x14ac:dyDescent="0.2">
      <c r="A409" s="462">
        <v>407</v>
      </c>
      <c r="B409" s="434" t="s">
        <v>457</v>
      </c>
      <c r="C409" s="430" t="s">
        <v>3643</v>
      </c>
      <c r="D409" s="435" t="s">
        <v>1026</v>
      </c>
      <c r="E409" s="435" t="s">
        <v>1030</v>
      </c>
      <c r="F409" s="434" t="s">
        <v>859</v>
      </c>
      <c r="G409" s="434" t="s">
        <v>1513</v>
      </c>
      <c r="H409" s="434" t="s">
        <v>1200</v>
      </c>
      <c r="I409" s="436">
        <v>0.5</v>
      </c>
      <c r="J409" s="292" t="s">
        <v>1389</v>
      </c>
      <c r="K409" s="434" t="s">
        <v>1021</v>
      </c>
      <c r="L409" s="434" t="s">
        <v>1026</v>
      </c>
      <c r="M409" s="437">
        <v>21</v>
      </c>
      <c r="N409" s="438">
        <v>5355</v>
      </c>
      <c r="O409" s="438">
        <v>60</v>
      </c>
      <c r="P409" s="438">
        <v>70</v>
      </c>
      <c r="Q409" s="438">
        <v>65</v>
      </c>
      <c r="R409" s="438">
        <v>125</v>
      </c>
      <c r="S409" s="438">
        <v>105</v>
      </c>
      <c r="T409" s="438">
        <v>90</v>
      </c>
      <c r="U409" s="438">
        <v>515</v>
      </c>
      <c r="V409" s="438">
        <v>85.83</v>
      </c>
      <c r="W409" s="388"/>
      <c r="X409" s="388"/>
    </row>
    <row r="410" spans="1:24" ht="12.75" x14ac:dyDescent="0.2">
      <c r="A410" s="462">
        <v>408</v>
      </c>
      <c r="B410" s="434" t="s">
        <v>458</v>
      </c>
      <c r="C410" s="430" t="s">
        <v>3644</v>
      </c>
      <c r="D410" s="435" t="s">
        <v>1031</v>
      </c>
      <c r="E410" s="292" t="s">
        <v>1389</v>
      </c>
      <c r="F410" s="434" t="s">
        <v>1183</v>
      </c>
      <c r="G410" s="292" t="s">
        <v>1389</v>
      </c>
      <c r="H410" s="434" t="s">
        <v>1195</v>
      </c>
      <c r="I410" s="292" t="s">
        <v>1389</v>
      </c>
      <c r="J410" s="436">
        <v>0.125</v>
      </c>
      <c r="K410" s="434" t="s">
        <v>3174</v>
      </c>
      <c r="L410" s="434" t="s">
        <v>1389</v>
      </c>
      <c r="M410" s="437">
        <v>31</v>
      </c>
      <c r="N410" s="438">
        <v>7905</v>
      </c>
      <c r="O410" s="438">
        <v>67</v>
      </c>
      <c r="P410" s="438">
        <v>125</v>
      </c>
      <c r="Q410" s="438">
        <v>40</v>
      </c>
      <c r="R410" s="438">
        <v>30</v>
      </c>
      <c r="S410" s="438">
        <v>30</v>
      </c>
      <c r="T410" s="438">
        <v>58</v>
      </c>
      <c r="U410" s="438">
        <v>350</v>
      </c>
      <c r="V410" s="438">
        <v>58.33</v>
      </c>
      <c r="W410" s="388"/>
      <c r="X410" s="388"/>
    </row>
    <row r="411" spans="1:24" ht="12.75" x14ac:dyDescent="0.2">
      <c r="A411" s="462">
        <v>409</v>
      </c>
      <c r="B411" s="434" t="s">
        <v>459</v>
      </c>
      <c r="C411" s="430" t="s">
        <v>3645</v>
      </c>
      <c r="D411" s="435" t="s">
        <v>1031</v>
      </c>
      <c r="E411" s="292" t="s">
        <v>1389</v>
      </c>
      <c r="F411" s="434" t="s">
        <v>1183</v>
      </c>
      <c r="G411" s="292" t="s">
        <v>1389</v>
      </c>
      <c r="H411" s="434" t="s">
        <v>1195</v>
      </c>
      <c r="I411" s="292" t="s">
        <v>1389</v>
      </c>
      <c r="J411" s="436">
        <v>0.125</v>
      </c>
      <c r="K411" s="434" t="s">
        <v>3174</v>
      </c>
      <c r="L411" s="434" t="s">
        <v>1389</v>
      </c>
      <c r="M411" s="437">
        <v>31</v>
      </c>
      <c r="N411" s="438">
        <v>7905</v>
      </c>
      <c r="O411" s="438">
        <v>97</v>
      </c>
      <c r="P411" s="438">
        <v>165</v>
      </c>
      <c r="Q411" s="438">
        <v>60</v>
      </c>
      <c r="R411" s="438">
        <v>65</v>
      </c>
      <c r="S411" s="438">
        <v>50</v>
      </c>
      <c r="T411" s="438">
        <v>58</v>
      </c>
      <c r="U411" s="438">
        <v>495</v>
      </c>
      <c r="V411" s="438">
        <v>82.5</v>
      </c>
      <c r="W411" s="388"/>
      <c r="X411" s="388"/>
    </row>
    <row r="412" spans="1:24" ht="12.75" x14ac:dyDescent="0.2">
      <c r="A412" s="462">
        <v>410</v>
      </c>
      <c r="B412" s="434" t="s">
        <v>460</v>
      </c>
      <c r="C412" s="430" t="s">
        <v>3646</v>
      </c>
      <c r="D412" s="435" t="s">
        <v>1031</v>
      </c>
      <c r="E412" s="435" t="s">
        <v>1032</v>
      </c>
      <c r="F412" s="434" t="s">
        <v>1233</v>
      </c>
      <c r="G412" s="292" t="s">
        <v>1389</v>
      </c>
      <c r="H412" s="434" t="s">
        <v>1234</v>
      </c>
      <c r="I412" s="292" t="s">
        <v>1389</v>
      </c>
      <c r="J412" s="436">
        <v>0.125</v>
      </c>
      <c r="K412" s="434" t="s">
        <v>3174</v>
      </c>
      <c r="L412" s="434" t="s">
        <v>1389</v>
      </c>
      <c r="M412" s="437">
        <v>31</v>
      </c>
      <c r="N412" s="438">
        <v>7905</v>
      </c>
      <c r="O412" s="438">
        <v>30</v>
      </c>
      <c r="P412" s="438">
        <v>42</v>
      </c>
      <c r="Q412" s="438">
        <v>118</v>
      </c>
      <c r="R412" s="438">
        <v>42</v>
      </c>
      <c r="S412" s="438">
        <v>88</v>
      </c>
      <c r="T412" s="438">
        <v>30</v>
      </c>
      <c r="U412" s="438">
        <v>350</v>
      </c>
      <c r="V412" s="438">
        <v>58.33</v>
      </c>
      <c r="W412" s="388"/>
      <c r="X412" s="388"/>
    </row>
    <row r="413" spans="1:24" ht="12.75" x14ac:dyDescent="0.2">
      <c r="A413" s="462">
        <v>411</v>
      </c>
      <c r="B413" s="434" t="s">
        <v>461</v>
      </c>
      <c r="C413" s="430" t="s">
        <v>3647</v>
      </c>
      <c r="D413" s="435" t="s">
        <v>1031</v>
      </c>
      <c r="E413" s="435" t="s">
        <v>1032</v>
      </c>
      <c r="F413" s="434" t="s">
        <v>1233</v>
      </c>
      <c r="G413" s="292" t="s">
        <v>1389</v>
      </c>
      <c r="H413" s="434" t="s">
        <v>1234</v>
      </c>
      <c r="I413" s="292" t="s">
        <v>1389</v>
      </c>
      <c r="J413" s="436">
        <v>0.125</v>
      </c>
      <c r="K413" s="434" t="s">
        <v>3174</v>
      </c>
      <c r="L413" s="434" t="s">
        <v>1389</v>
      </c>
      <c r="M413" s="437">
        <v>31</v>
      </c>
      <c r="N413" s="438">
        <v>7905</v>
      </c>
      <c r="O413" s="438">
        <v>60</v>
      </c>
      <c r="P413" s="438">
        <v>52</v>
      </c>
      <c r="Q413" s="438">
        <v>168</v>
      </c>
      <c r="R413" s="438">
        <v>47</v>
      </c>
      <c r="S413" s="438">
        <v>138</v>
      </c>
      <c r="T413" s="438">
        <v>30</v>
      </c>
      <c r="U413" s="438">
        <v>495</v>
      </c>
      <c r="V413" s="438">
        <v>82.5</v>
      </c>
      <c r="W413" s="388"/>
      <c r="X413" s="388"/>
    </row>
    <row r="414" spans="1:24" ht="12.75" x14ac:dyDescent="0.2">
      <c r="A414" s="462">
        <v>412</v>
      </c>
      <c r="B414" s="434" t="s">
        <v>462</v>
      </c>
      <c r="C414" s="430" t="s">
        <v>3648</v>
      </c>
      <c r="D414" s="435" t="s">
        <v>1017</v>
      </c>
      <c r="E414" s="292" t="s">
        <v>1389</v>
      </c>
      <c r="F414" s="434" t="s">
        <v>1077</v>
      </c>
      <c r="G414" s="292" t="s">
        <v>1389</v>
      </c>
      <c r="H414" s="434" t="s">
        <v>1184</v>
      </c>
      <c r="I414" s="436">
        <v>0.5</v>
      </c>
      <c r="J414" s="292" t="s">
        <v>1389</v>
      </c>
      <c r="K414" s="434" t="s">
        <v>1017</v>
      </c>
      <c r="L414" s="434" t="s">
        <v>1389</v>
      </c>
      <c r="M414" s="437">
        <v>16</v>
      </c>
      <c r="N414" s="438">
        <v>4080</v>
      </c>
      <c r="O414" s="438">
        <v>40</v>
      </c>
      <c r="P414" s="438">
        <v>29</v>
      </c>
      <c r="Q414" s="438">
        <v>45</v>
      </c>
      <c r="R414" s="438">
        <v>29</v>
      </c>
      <c r="S414" s="438">
        <v>45</v>
      </c>
      <c r="T414" s="438">
        <v>36</v>
      </c>
      <c r="U414" s="438">
        <v>224</v>
      </c>
      <c r="V414" s="438">
        <v>37.33</v>
      </c>
      <c r="W414" s="388"/>
      <c r="X414" s="388"/>
    </row>
    <row r="415" spans="1:24" ht="12.75" x14ac:dyDescent="0.2">
      <c r="A415" s="462">
        <v>413</v>
      </c>
      <c r="B415" s="434" t="s">
        <v>463</v>
      </c>
      <c r="C415" s="430" t="s">
        <v>3649</v>
      </c>
      <c r="D415" s="435" t="s">
        <v>1017</v>
      </c>
      <c r="E415" s="435" t="s">
        <v>1026</v>
      </c>
      <c r="F415" s="434" t="s">
        <v>1240</v>
      </c>
      <c r="G415" s="292" t="s">
        <v>1389</v>
      </c>
      <c r="H415" s="434" t="s">
        <v>1184</v>
      </c>
      <c r="I415" s="292" t="s">
        <v>1389</v>
      </c>
      <c r="J415" s="436">
        <v>1</v>
      </c>
      <c r="K415" s="434" t="s">
        <v>1017</v>
      </c>
      <c r="L415" s="434" t="s">
        <v>1389</v>
      </c>
      <c r="M415" s="437">
        <v>16</v>
      </c>
      <c r="N415" s="438">
        <v>4080</v>
      </c>
      <c r="O415" s="438">
        <v>60</v>
      </c>
      <c r="P415" s="438">
        <v>59</v>
      </c>
      <c r="Q415" s="438">
        <v>85</v>
      </c>
      <c r="R415" s="438">
        <v>79</v>
      </c>
      <c r="S415" s="438">
        <v>105</v>
      </c>
      <c r="T415" s="438">
        <v>36</v>
      </c>
      <c r="U415" s="438">
        <v>424</v>
      </c>
      <c r="V415" s="438">
        <v>70.67</v>
      </c>
      <c r="W415" s="388"/>
      <c r="X415" s="388"/>
    </row>
    <row r="416" spans="1:24" ht="12.75" x14ac:dyDescent="0.2">
      <c r="A416" s="462">
        <v>414</v>
      </c>
      <c r="B416" s="434" t="s">
        <v>464</v>
      </c>
      <c r="C416" s="430" t="s">
        <v>3650</v>
      </c>
      <c r="D416" s="435" t="s">
        <v>1017</v>
      </c>
      <c r="E416" s="435" t="s">
        <v>1024</v>
      </c>
      <c r="F416" s="434" t="s">
        <v>1193</v>
      </c>
      <c r="G416" s="292" t="s">
        <v>1389</v>
      </c>
      <c r="H416" s="434" t="s">
        <v>1163</v>
      </c>
      <c r="I416" s="436">
        <v>1</v>
      </c>
      <c r="J416" s="292" t="s">
        <v>1389</v>
      </c>
      <c r="K416" s="434" t="s">
        <v>1017</v>
      </c>
      <c r="L416" s="434" t="s">
        <v>1389</v>
      </c>
      <c r="M416" s="437">
        <v>16</v>
      </c>
      <c r="N416" s="438">
        <v>4080</v>
      </c>
      <c r="O416" s="438">
        <v>70</v>
      </c>
      <c r="P416" s="438">
        <v>94</v>
      </c>
      <c r="Q416" s="438">
        <v>50</v>
      </c>
      <c r="R416" s="438">
        <v>94</v>
      </c>
      <c r="S416" s="438">
        <v>50</v>
      </c>
      <c r="T416" s="438">
        <v>66</v>
      </c>
      <c r="U416" s="438">
        <v>424</v>
      </c>
      <c r="V416" s="438">
        <v>70.67</v>
      </c>
      <c r="W416" s="388"/>
      <c r="X416" s="388"/>
    </row>
    <row r="417" spans="1:24" ht="12.75" x14ac:dyDescent="0.2">
      <c r="A417" s="462">
        <v>415</v>
      </c>
      <c r="B417" s="434" t="s">
        <v>465</v>
      </c>
      <c r="C417" s="430" t="s">
        <v>3651</v>
      </c>
      <c r="D417" s="435" t="s">
        <v>1017</v>
      </c>
      <c r="E417" s="435" t="s">
        <v>1024</v>
      </c>
      <c r="F417" s="434" t="s">
        <v>1238</v>
      </c>
      <c r="G417" s="292" t="s">
        <v>1389</v>
      </c>
      <c r="H417" s="434" t="s">
        <v>1171</v>
      </c>
      <c r="I417" s="292" t="s">
        <v>1389</v>
      </c>
      <c r="J417" s="436">
        <v>0.125</v>
      </c>
      <c r="K417" s="434" t="s">
        <v>1017</v>
      </c>
      <c r="L417" s="434" t="s">
        <v>1389</v>
      </c>
      <c r="M417" s="437">
        <v>16</v>
      </c>
      <c r="N417" s="438">
        <v>4080</v>
      </c>
      <c r="O417" s="438">
        <v>30</v>
      </c>
      <c r="P417" s="438">
        <v>30</v>
      </c>
      <c r="Q417" s="438">
        <v>42</v>
      </c>
      <c r="R417" s="438">
        <v>30</v>
      </c>
      <c r="S417" s="438">
        <v>42</v>
      </c>
      <c r="T417" s="438">
        <v>70</v>
      </c>
      <c r="U417" s="438">
        <v>244</v>
      </c>
      <c r="V417" s="438">
        <v>40.67</v>
      </c>
      <c r="W417" s="388"/>
      <c r="X417" s="388"/>
    </row>
    <row r="418" spans="1:24" ht="12.75" x14ac:dyDescent="0.2">
      <c r="A418" s="462">
        <v>416</v>
      </c>
      <c r="B418" s="434" t="s">
        <v>466</v>
      </c>
      <c r="C418" s="430" t="s">
        <v>3652</v>
      </c>
      <c r="D418" s="435" t="s">
        <v>1017</v>
      </c>
      <c r="E418" s="435" t="s">
        <v>1024</v>
      </c>
      <c r="F418" s="434" t="s">
        <v>926</v>
      </c>
      <c r="G418" s="292" t="s">
        <v>1389</v>
      </c>
      <c r="H418" s="434" t="s">
        <v>1168</v>
      </c>
      <c r="I418" s="292" t="s">
        <v>1389</v>
      </c>
      <c r="J418" s="436">
        <v>1</v>
      </c>
      <c r="K418" s="434" t="s">
        <v>1017</v>
      </c>
      <c r="L418" s="434" t="s">
        <v>1389</v>
      </c>
      <c r="M418" s="437">
        <v>16</v>
      </c>
      <c r="N418" s="438">
        <v>4080</v>
      </c>
      <c r="O418" s="438">
        <v>70</v>
      </c>
      <c r="P418" s="438">
        <v>80</v>
      </c>
      <c r="Q418" s="438">
        <v>102</v>
      </c>
      <c r="R418" s="438">
        <v>80</v>
      </c>
      <c r="S418" s="438">
        <v>102</v>
      </c>
      <c r="T418" s="438">
        <v>40</v>
      </c>
      <c r="U418" s="438">
        <v>474</v>
      </c>
      <c r="V418" s="438">
        <v>79</v>
      </c>
      <c r="W418" s="388"/>
      <c r="X418" s="388"/>
    </row>
    <row r="419" spans="1:24" ht="12.75" x14ac:dyDescent="0.2">
      <c r="A419" s="462">
        <v>417</v>
      </c>
      <c r="B419" s="434" t="s">
        <v>467</v>
      </c>
      <c r="C419" s="430" t="s">
        <v>3653</v>
      </c>
      <c r="D419" s="435" t="s">
        <v>1020</v>
      </c>
      <c r="E419" s="292" t="s">
        <v>1389</v>
      </c>
      <c r="F419" s="434" t="s">
        <v>1217</v>
      </c>
      <c r="G419" s="434" t="s">
        <v>1508</v>
      </c>
      <c r="H419" s="434" t="s">
        <v>1188</v>
      </c>
      <c r="I419" s="436">
        <v>0.5</v>
      </c>
      <c r="J419" s="292" t="s">
        <v>1389</v>
      </c>
      <c r="K419" s="434" t="s">
        <v>3195</v>
      </c>
      <c r="L419" s="434" t="s">
        <v>1021</v>
      </c>
      <c r="M419" s="437">
        <v>11</v>
      </c>
      <c r="N419" s="438">
        <v>2805</v>
      </c>
      <c r="O419" s="438">
        <v>60</v>
      </c>
      <c r="P419" s="438">
        <v>45</v>
      </c>
      <c r="Q419" s="438">
        <v>70</v>
      </c>
      <c r="R419" s="438">
        <v>45</v>
      </c>
      <c r="S419" s="438">
        <v>90</v>
      </c>
      <c r="T419" s="438">
        <v>95</v>
      </c>
      <c r="U419" s="438">
        <v>405</v>
      </c>
      <c r="V419" s="438">
        <v>67.5</v>
      </c>
      <c r="W419" s="388"/>
      <c r="X419" s="388"/>
    </row>
    <row r="420" spans="1:24" ht="12.75" x14ac:dyDescent="0.2">
      <c r="A420" s="462">
        <v>418</v>
      </c>
      <c r="B420" s="434" t="s">
        <v>468</v>
      </c>
      <c r="C420" s="430" t="s">
        <v>3654</v>
      </c>
      <c r="D420" s="435" t="s">
        <v>1033</v>
      </c>
      <c r="E420" s="292" t="s">
        <v>1389</v>
      </c>
      <c r="F420" s="434" t="s">
        <v>1231</v>
      </c>
      <c r="G420" s="292" t="s">
        <v>1389</v>
      </c>
      <c r="H420" s="434" t="s">
        <v>1253</v>
      </c>
      <c r="I420" s="436">
        <v>0.5</v>
      </c>
      <c r="J420" s="292" t="s">
        <v>1389</v>
      </c>
      <c r="K420" s="434" t="s">
        <v>3181</v>
      </c>
      <c r="L420" s="434" t="s">
        <v>3195</v>
      </c>
      <c r="M420" s="437">
        <v>21</v>
      </c>
      <c r="N420" s="438">
        <v>5355</v>
      </c>
      <c r="O420" s="438">
        <v>55</v>
      </c>
      <c r="P420" s="438">
        <v>65</v>
      </c>
      <c r="Q420" s="438">
        <v>35</v>
      </c>
      <c r="R420" s="438">
        <v>60</v>
      </c>
      <c r="S420" s="438">
        <v>30</v>
      </c>
      <c r="T420" s="438">
        <v>85</v>
      </c>
      <c r="U420" s="438">
        <v>330</v>
      </c>
      <c r="V420" s="438">
        <v>55</v>
      </c>
      <c r="W420" s="388"/>
      <c r="X420" s="388"/>
    </row>
    <row r="421" spans="1:24" ht="12.75" x14ac:dyDescent="0.2">
      <c r="A421" s="462">
        <v>419</v>
      </c>
      <c r="B421" s="434" t="s">
        <v>469</v>
      </c>
      <c r="C421" s="430" t="s">
        <v>3655</v>
      </c>
      <c r="D421" s="435" t="s">
        <v>1033</v>
      </c>
      <c r="E421" s="292" t="s">
        <v>1389</v>
      </c>
      <c r="F421" s="434" t="s">
        <v>1231</v>
      </c>
      <c r="G421" s="292" t="s">
        <v>1389</v>
      </c>
      <c r="H421" s="434" t="s">
        <v>1253</v>
      </c>
      <c r="I421" s="436">
        <v>0.5</v>
      </c>
      <c r="J421" s="292" t="s">
        <v>1389</v>
      </c>
      <c r="K421" s="434" t="s">
        <v>3181</v>
      </c>
      <c r="L421" s="434" t="s">
        <v>3195</v>
      </c>
      <c r="M421" s="437">
        <v>21</v>
      </c>
      <c r="N421" s="438">
        <v>5355</v>
      </c>
      <c r="O421" s="438">
        <v>85</v>
      </c>
      <c r="P421" s="438">
        <v>105</v>
      </c>
      <c r="Q421" s="438">
        <v>55</v>
      </c>
      <c r="R421" s="438">
        <v>85</v>
      </c>
      <c r="S421" s="438">
        <v>50</v>
      </c>
      <c r="T421" s="438">
        <v>115</v>
      </c>
      <c r="U421" s="438">
        <v>495</v>
      </c>
      <c r="V421" s="438">
        <v>82.5</v>
      </c>
      <c r="W421" s="388"/>
      <c r="X421" s="388"/>
    </row>
    <row r="422" spans="1:24" ht="12.75" x14ac:dyDescent="0.2">
      <c r="A422" s="462">
        <v>420</v>
      </c>
      <c r="B422" s="434" t="s">
        <v>470</v>
      </c>
      <c r="C422" s="430" t="s">
        <v>3656</v>
      </c>
      <c r="D422" s="435" t="s">
        <v>1026</v>
      </c>
      <c r="E422" s="292" t="s">
        <v>1389</v>
      </c>
      <c r="F422" s="434" t="s">
        <v>1218</v>
      </c>
      <c r="G422" s="292" t="s">
        <v>1389</v>
      </c>
      <c r="H422" s="292" t="s">
        <v>1389</v>
      </c>
      <c r="I422" s="436">
        <v>0.5</v>
      </c>
      <c r="J422" s="292" t="s">
        <v>1389</v>
      </c>
      <c r="K422" s="434" t="s">
        <v>1021</v>
      </c>
      <c r="L422" s="434" t="s">
        <v>1026</v>
      </c>
      <c r="M422" s="437">
        <v>21</v>
      </c>
      <c r="N422" s="438">
        <v>5355</v>
      </c>
      <c r="O422" s="438">
        <v>45</v>
      </c>
      <c r="P422" s="438">
        <v>35</v>
      </c>
      <c r="Q422" s="438">
        <v>45</v>
      </c>
      <c r="R422" s="438">
        <v>62</v>
      </c>
      <c r="S422" s="438">
        <v>53</v>
      </c>
      <c r="T422" s="438">
        <v>35</v>
      </c>
      <c r="U422" s="438">
        <v>275</v>
      </c>
      <c r="V422" s="438">
        <v>45.83</v>
      </c>
      <c r="W422" s="388"/>
      <c r="X422" s="388"/>
    </row>
    <row r="423" spans="1:24" ht="12.75" x14ac:dyDescent="0.2">
      <c r="A423" s="462">
        <v>421</v>
      </c>
      <c r="B423" s="434" t="s">
        <v>471</v>
      </c>
      <c r="C423" s="430" t="s">
        <v>3657</v>
      </c>
      <c r="D423" s="435" t="s">
        <v>1026</v>
      </c>
      <c r="E423" s="292" t="s">
        <v>1389</v>
      </c>
      <c r="F423" s="434" t="s">
        <v>1427</v>
      </c>
      <c r="G423" s="292" t="s">
        <v>1389</v>
      </c>
      <c r="H423" s="292" t="s">
        <v>1389</v>
      </c>
      <c r="I423" s="436">
        <v>0.5</v>
      </c>
      <c r="J423" s="292" t="s">
        <v>1389</v>
      </c>
      <c r="K423" s="434" t="s">
        <v>1021</v>
      </c>
      <c r="L423" s="434" t="s">
        <v>1026</v>
      </c>
      <c r="M423" s="437">
        <v>21</v>
      </c>
      <c r="N423" s="438">
        <v>5355</v>
      </c>
      <c r="O423" s="438">
        <v>70</v>
      </c>
      <c r="P423" s="438">
        <v>60</v>
      </c>
      <c r="Q423" s="438">
        <v>70</v>
      </c>
      <c r="R423" s="438">
        <v>87</v>
      </c>
      <c r="S423" s="438">
        <v>78</v>
      </c>
      <c r="T423" s="438">
        <v>85</v>
      </c>
      <c r="U423" s="438">
        <v>450</v>
      </c>
      <c r="V423" s="438">
        <v>75</v>
      </c>
      <c r="W423" s="388"/>
      <c r="X423" s="388"/>
    </row>
    <row r="424" spans="1:24" ht="12.75" x14ac:dyDescent="0.2">
      <c r="A424" s="462">
        <v>422</v>
      </c>
      <c r="B424" s="434" t="s">
        <v>472</v>
      </c>
      <c r="C424" s="430" t="s">
        <v>3658</v>
      </c>
      <c r="D424" s="435" t="s">
        <v>1033</v>
      </c>
      <c r="E424" s="292" t="s">
        <v>1389</v>
      </c>
      <c r="F424" s="434" t="s">
        <v>1566</v>
      </c>
      <c r="G424" s="434" t="s">
        <v>1219</v>
      </c>
      <c r="H424" s="434" t="s">
        <v>1225</v>
      </c>
      <c r="I424" s="436">
        <v>0.5</v>
      </c>
      <c r="J424" s="292" t="s">
        <v>1389</v>
      </c>
      <c r="K424" s="434" t="s">
        <v>3181</v>
      </c>
      <c r="L424" s="434" t="s">
        <v>3292</v>
      </c>
      <c r="M424" s="437">
        <v>21</v>
      </c>
      <c r="N424" s="438">
        <v>5355</v>
      </c>
      <c r="O424" s="438">
        <v>76</v>
      </c>
      <c r="P424" s="438">
        <v>48</v>
      </c>
      <c r="Q424" s="438">
        <v>48</v>
      </c>
      <c r="R424" s="438">
        <v>57</v>
      </c>
      <c r="S424" s="438">
        <v>62</v>
      </c>
      <c r="T424" s="438">
        <v>34</v>
      </c>
      <c r="U424" s="438">
        <v>325</v>
      </c>
      <c r="V424" s="438">
        <v>54.17</v>
      </c>
      <c r="W424" s="388"/>
      <c r="X424" s="388"/>
    </row>
    <row r="425" spans="1:24" ht="12.75" x14ac:dyDescent="0.2">
      <c r="A425" s="462">
        <v>423</v>
      </c>
      <c r="B425" s="434" t="s">
        <v>473</v>
      </c>
      <c r="C425" s="430" t="s">
        <v>3659</v>
      </c>
      <c r="D425" s="435" t="s">
        <v>1033</v>
      </c>
      <c r="E425" s="435" t="s">
        <v>1027</v>
      </c>
      <c r="F425" s="434" t="s">
        <v>1566</v>
      </c>
      <c r="G425" s="434" t="s">
        <v>1219</v>
      </c>
      <c r="H425" s="434" t="s">
        <v>1225</v>
      </c>
      <c r="I425" s="436">
        <v>0.5</v>
      </c>
      <c r="J425" s="292" t="s">
        <v>1389</v>
      </c>
      <c r="K425" s="434" t="s">
        <v>3181</v>
      </c>
      <c r="L425" s="434" t="s">
        <v>3292</v>
      </c>
      <c r="M425" s="437">
        <v>21</v>
      </c>
      <c r="N425" s="438">
        <v>5355</v>
      </c>
      <c r="O425" s="438">
        <v>111</v>
      </c>
      <c r="P425" s="438">
        <v>83</v>
      </c>
      <c r="Q425" s="438">
        <v>68</v>
      </c>
      <c r="R425" s="438">
        <v>92</v>
      </c>
      <c r="S425" s="438">
        <v>82</v>
      </c>
      <c r="T425" s="438">
        <v>39</v>
      </c>
      <c r="U425" s="438">
        <v>475</v>
      </c>
      <c r="V425" s="438">
        <v>79.17</v>
      </c>
      <c r="W425" s="388"/>
      <c r="X425" s="388"/>
    </row>
    <row r="426" spans="1:24" ht="12.75" x14ac:dyDescent="0.2">
      <c r="A426" s="462">
        <v>424</v>
      </c>
      <c r="B426" s="434" t="s">
        <v>474</v>
      </c>
      <c r="C426" s="430" t="s">
        <v>3660</v>
      </c>
      <c r="D426" s="435" t="s">
        <v>1029</v>
      </c>
      <c r="E426" s="292" t="s">
        <v>1389</v>
      </c>
      <c r="F426" s="434" t="s">
        <v>1200</v>
      </c>
      <c r="G426" s="434" t="s">
        <v>1508</v>
      </c>
      <c r="H426" s="434" t="s">
        <v>1235</v>
      </c>
      <c r="I426" s="436">
        <v>0.5</v>
      </c>
      <c r="J426" s="292" t="s">
        <v>1389</v>
      </c>
      <c r="K426" s="434" t="s">
        <v>3195</v>
      </c>
      <c r="L426" s="434" t="s">
        <v>1389</v>
      </c>
      <c r="M426" s="437">
        <v>21</v>
      </c>
      <c r="N426" s="438">
        <v>5355</v>
      </c>
      <c r="O426" s="438">
        <v>75</v>
      </c>
      <c r="P426" s="438">
        <v>100</v>
      </c>
      <c r="Q426" s="438">
        <v>66</v>
      </c>
      <c r="R426" s="438">
        <v>60</v>
      </c>
      <c r="S426" s="438">
        <v>66</v>
      </c>
      <c r="T426" s="438">
        <v>115</v>
      </c>
      <c r="U426" s="438">
        <v>482</v>
      </c>
      <c r="V426" s="438">
        <v>80.33</v>
      </c>
      <c r="W426" s="388"/>
      <c r="X426" s="388"/>
    </row>
    <row r="427" spans="1:24" ht="12.75" x14ac:dyDescent="0.2">
      <c r="A427" s="462">
        <v>425</v>
      </c>
      <c r="B427" s="434" t="s">
        <v>475</v>
      </c>
      <c r="C427" s="430" t="s">
        <v>3661</v>
      </c>
      <c r="D427" s="435" t="s">
        <v>1025</v>
      </c>
      <c r="E427" s="435" t="s">
        <v>1024</v>
      </c>
      <c r="F427" s="434" t="s">
        <v>1186</v>
      </c>
      <c r="G427" s="434" t="s">
        <v>1198</v>
      </c>
      <c r="H427" s="434" t="s">
        <v>1215</v>
      </c>
      <c r="I427" s="436">
        <v>0.5</v>
      </c>
      <c r="J427" s="292" t="s">
        <v>1389</v>
      </c>
      <c r="K427" s="434" t="s">
        <v>3292</v>
      </c>
      <c r="L427" s="434" t="s">
        <v>1389</v>
      </c>
      <c r="M427" s="437">
        <v>31</v>
      </c>
      <c r="N427" s="438">
        <v>7905</v>
      </c>
      <c r="O427" s="438">
        <v>90</v>
      </c>
      <c r="P427" s="438">
        <v>50</v>
      </c>
      <c r="Q427" s="438">
        <v>34</v>
      </c>
      <c r="R427" s="438">
        <v>60</v>
      </c>
      <c r="S427" s="438">
        <v>44</v>
      </c>
      <c r="T427" s="438">
        <v>70</v>
      </c>
      <c r="U427" s="438">
        <v>348</v>
      </c>
      <c r="V427" s="438">
        <v>58</v>
      </c>
      <c r="W427" s="388"/>
      <c r="X427" s="388"/>
    </row>
    <row r="428" spans="1:24" ht="12.75" x14ac:dyDescent="0.2">
      <c r="A428" s="462">
        <v>426</v>
      </c>
      <c r="B428" s="434" t="s">
        <v>476</v>
      </c>
      <c r="C428" s="430" t="s">
        <v>3662</v>
      </c>
      <c r="D428" s="435" t="s">
        <v>1025</v>
      </c>
      <c r="E428" s="435" t="s">
        <v>1024</v>
      </c>
      <c r="F428" s="434" t="s">
        <v>1186</v>
      </c>
      <c r="G428" s="434" t="s">
        <v>1198</v>
      </c>
      <c r="H428" s="434" t="s">
        <v>1215</v>
      </c>
      <c r="I428" s="436">
        <v>0.5</v>
      </c>
      <c r="J428" s="292" t="s">
        <v>1389</v>
      </c>
      <c r="K428" s="434" t="s">
        <v>3292</v>
      </c>
      <c r="L428" s="434" t="s">
        <v>1389</v>
      </c>
      <c r="M428" s="437">
        <v>31</v>
      </c>
      <c r="N428" s="438">
        <v>7905</v>
      </c>
      <c r="O428" s="438">
        <v>150</v>
      </c>
      <c r="P428" s="438">
        <v>80</v>
      </c>
      <c r="Q428" s="438">
        <v>44</v>
      </c>
      <c r="R428" s="438">
        <v>90</v>
      </c>
      <c r="S428" s="438">
        <v>54</v>
      </c>
      <c r="T428" s="438">
        <v>80</v>
      </c>
      <c r="U428" s="438">
        <v>498</v>
      </c>
      <c r="V428" s="438">
        <v>83</v>
      </c>
      <c r="W428" s="388"/>
      <c r="X428" s="388"/>
    </row>
    <row r="429" spans="1:24" ht="12.75" x14ac:dyDescent="0.2">
      <c r="A429" s="462">
        <v>427</v>
      </c>
      <c r="B429" s="434" t="s">
        <v>477</v>
      </c>
      <c r="C429" s="430" t="s">
        <v>3663</v>
      </c>
      <c r="D429" s="435" t="s">
        <v>1029</v>
      </c>
      <c r="E429" s="292" t="s">
        <v>1389</v>
      </c>
      <c r="F429" s="434" t="s">
        <v>1217</v>
      </c>
      <c r="G429" s="434" t="s">
        <v>1239</v>
      </c>
      <c r="H429" s="434" t="s">
        <v>995</v>
      </c>
      <c r="I429" s="436">
        <v>0.5</v>
      </c>
      <c r="J429" s="292" t="s">
        <v>1389</v>
      </c>
      <c r="K429" s="434" t="s">
        <v>3195</v>
      </c>
      <c r="L429" s="434" t="s">
        <v>3258</v>
      </c>
      <c r="M429" s="437">
        <v>21</v>
      </c>
      <c r="N429" s="438">
        <v>5355</v>
      </c>
      <c r="O429" s="438">
        <v>55</v>
      </c>
      <c r="P429" s="438">
        <v>66</v>
      </c>
      <c r="Q429" s="438">
        <v>44</v>
      </c>
      <c r="R429" s="438">
        <v>44</v>
      </c>
      <c r="S429" s="438">
        <v>56</v>
      </c>
      <c r="T429" s="438">
        <v>85</v>
      </c>
      <c r="U429" s="438">
        <v>350</v>
      </c>
      <c r="V429" s="438">
        <v>58.33</v>
      </c>
      <c r="W429" s="388"/>
      <c r="X429" s="388"/>
    </row>
    <row r="430" spans="1:24" ht="12.75" x14ac:dyDescent="0.2">
      <c r="A430" s="462">
        <v>428</v>
      </c>
      <c r="B430" s="434" t="s">
        <v>478</v>
      </c>
      <c r="C430" s="430" t="s">
        <v>3664</v>
      </c>
      <c r="D430" s="435" t="s">
        <v>1029</v>
      </c>
      <c r="E430" s="292" t="s">
        <v>1389</v>
      </c>
      <c r="F430" s="434" t="s">
        <v>975</v>
      </c>
      <c r="G430" s="434" t="s">
        <v>1239</v>
      </c>
      <c r="H430" s="434" t="s">
        <v>995</v>
      </c>
      <c r="I430" s="436">
        <v>0.5</v>
      </c>
      <c r="J430" s="292" t="s">
        <v>1389</v>
      </c>
      <c r="K430" s="434" t="s">
        <v>3195</v>
      </c>
      <c r="L430" s="434" t="s">
        <v>3258</v>
      </c>
      <c r="M430" s="437">
        <v>21</v>
      </c>
      <c r="N430" s="438">
        <v>5355</v>
      </c>
      <c r="O430" s="438">
        <v>65</v>
      </c>
      <c r="P430" s="438">
        <v>76</v>
      </c>
      <c r="Q430" s="438">
        <v>84</v>
      </c>
      <c r="R430" s="438">
        <v>54</v>
      </c>
      <c r="S430" s="438">
        <v>96</v>
      </c>
      <c r="T430" s="438">
        <v>105</v>
      </c>
      <c r="U430" s="438">
        <v>480</v>
      </c>
      <c r="V430" s="438">
        <v>80</v>
      </c>
      <c r="W430" s="388"/>
      <c r="X430" s="388"/>
    </row>
    <row r="431" spans="1:24" ht="12.75" x14ac:dyDescent="0.2">
      <c r="A431" s="462">
        <v>429</v>
      </c>
      <c r="B431" s="434" t="s">
        <v>479</v>
      </c>
      <c r="C431" s="430" t="s">
        <v>3665</v>
      </c>
      <c r="D431" s="435" t="s">
        <v>1025</v>
      </c>
      <c r="E431" s="292" t="s">
        <v>1389</v>
      </c>
      <c r="F431" s="434" t="s">
        <v>851</v>
      </c>
      <c r="G431" s="292" t="s">
        <v>1389</v>
      </c>
      <c r="H431" s="292" t="s">
        <v>1389</v>
      </c>
      <c r="I431" s="436">
        <v>0.5</v>
      </c>
      <c r="J431" s="292" t="s">
        <v>1389</v>
      </c>
      <c r="K431" s="434" t="s">
        <v>3292</v>
      </c>
      <c r="L431" s="434" t="s">
        <v>1389</v>
      </c>
      <c r="M431" s="437">
        <v>26</v>
      </c>
      <c r="N431" s="438">
        <v>6630</v>
      </c>
      <c r="O431" s="438">
        <v>60</v>
      </c>
      <c r="P431" s="438">
        <v>60</v>
      </c>
      <c r="Q431" s="438">
        <v>60</v>
      </c>
      <c r="R431" s="438">
        <v>105</v>
      </c>
      <c r="S431" s="438">
        <v>105</v>
      </c>
      <c r="T431" s="438">
        <v>105</v>
      </c>
      <c r="U431" s="438">
        <v>495</v>
      </c>
      <c r="V431" s="438">
        <v>82.5</v>
      </c>
      <c r="W431" s="388"/>
      <c r="X431" s="388"/>
    </row>
    <row r="432" spans="1:24" ht="12.75" x14ac:dyDescent="0.2">
      <c r="A432" s="462">
        <v>430</v>
      </c>
      <c r="B432" s="434" t="s">
        <v>480</v>
      </c>
      <c r="C432" s="430" t="s">
        <v>3666</v>
      </c>
      <c r="D432" s="435" t="s">
        <v>1018</v>
      </c>
      <c r="E432" s="435" t="s">
        <v>1024</v>
      </c>
      <c r="F432" s="434" t="s">
        <v>1214</v>
      </c>
      <c r="G432" s="434" t="s">
        <v>1194</v>
      </c>
      <c r="H432" s="434" t="s">
        <v>921</v>
      </c>
      <c r="I432" s="436">
        <v>0.5</v>
      </c>
      <c r="J432" s="292" t="s">
        <v>1389</v>
      </c>
      <c r="K432" s="434" t="s">
        <v>1024</v>
      </c>
      <c r="L432" s="434" t="s">
        <v>1389</v>
      </c>
      <c r="M432" s="437">
        <v>21</v>
      </c>
      <c r="N432" s="438">
        <v>5355</v>
      </c>
      <c r="O432" s="438">
        <v>100</v>
      </c>
      <c r="P432" s="438">
        <v>125</v>
      </c>
      <c r="Q432" s="438">
        <v>52</v>
      </c>
      <c r="R432" s="438">
        <v>105</v>
      </c>
      <c r="S432" s="438">
        <v>52</v>
      </c>
      <c r="T432" s="438">
        <v>71</v>
      </c>
      <c r="U432" s="438">
        <v>505</v>
      </c>
      <c r="V432" s="438">
        <v>84.17</v>
      </c>
      <c r="W432" s="388"/>
      <c r="X432" s="388"/>
    </row>
    <row r="433" spans="1:24" ht="12.75" x14ac:dyDescent="0.2">
      <c r="A433" s="462">
        <v>431</v>
      </c>
      <c r="B433" s="434" t="s">
        <v>481</v>
      </c>
      <c r="C433" s="430" t="s">
        <v>3667</v>
      </c>
      <c r="D433" s="435" t="s">
        <v>1029</v>
      </c>
      <c r="E433" s="292" t="s">
        <v>1389</v>
      </c>
      <c r="F433" s="434" t="s">
        <v>995</v>
      </c>
      <c r="G433" s="434" t="s">
        <v>1247</v>
      </c>
      <c r="H433" s="434" t="s">
        <v>1242</v>
      </c>
      <c r="I433" s="292" t="s">
        <v>1389</v>
      </c>
      <c r="J433" s="436">
        <v>0.75</v>
      </c>
      <c r="K433" s="434" t="s">
        <v>3195</v>
      </c>
      <c r="L433" s="434" t="s">
        <v>1389</v>
      </c>
      <c r="M433" s="437">
        <v>21</v>
      </c>
      <c r="N433" s="438">
        <v>5355</v>
      </c>
      <c r="O433" s="438">
        <v>49</v>
      </c>
      <c r="P433" s="438">
        <v>55</v>
      </c>
      <c r="Q433" s="438">
        <v>42</v>
      </c>
      <c r="R433" s="438">
        <v>42</v>
      </c>
      <c r="S433" s="438">
        <v>37</v>
      </c>
      <c r="T433" s="438">
        <v>85</v>
      </c>
      <c r="U433" s="438">
        <v>310</v>
      </c>
      <c r="V433" s="438">
        <v>51.67</v>
      </c>
      <c r="W433" s="388"/>
      <c r="X433" s="388"/>
    </row>
    <row r="434" spans="1:24" ht="12.75" x14ac:dyDescent="0.2">
      <c r="A434" s="462">
        <v>432</v>
      </c>
      <c r="B434" s="434" t="s">
        <v>482</v>
      </c>
      <c r="C434" s="430" t="s">
        <v>3668</v>
      </c>
      <c r="D434" s="435" t="s">
        <v>1029</v>
      </c>
      <c r="E434" s="292" t="s">
        <v>1389</v>
      </c>
      <c r="F434" s="434" t="s">
        <v>904</v>
      </c>
      <c r="G434" s="434" t="s">
        <v>1247</v>
      </c>
      <c r="H434" s="434" t="s">
        <v>1199</v>
      </c>
      <c r="I434" s="292" t="s">
        <v>1389</v>
      </c>
      <c r="J434" s="436">
        <v>0.75</v>
      </c>
      <c r="K434" s="434" t="s">
        <v>3195</v>
      </c>
      <c r="L434" s="434" t="s">
        <v>1389</v>
      </c>
      <c r="M434" s="437">
        <v>21</v>
      </c>
      <c r="N434" s="438">
        <v>5355</v>
      </c>
      <c r="O434" s="438">
        <v>71</v>
      </c>
      <c r="P434" s="438">
        <v>82</v>
      </c>
      <c r="Q434" s="438">
        <v>64</v>
      </c>
      <c r="R434" s="438">
        <v>64</v>
      </c>
      <c r="S434" s="438">
        <v>59</v>
      </c>
      <c r="T434" s="438">
        <v>112</v>
      </c>
      <c r="U434" s="438">
        <v>452</v>
      </c>
      <c r="V434" s="438">
        <v>75.33</v>
      </c>
      <c r="W434" s="388"/>
      <c r="X434" s="388"/>
    </row>
    <row r="435" spans="1:24" ht="12.75" x14ac:dyDescent="0.2">
      <c r="A435" s="462">
        <v>433</v>
      </c>
      <c r="B435" s="434" t="s">
        <v>483</v>
      </c>
      <c r="C435" s="430" t="s">
        <v>3669</v>
      </c>
      <c r="D435" s="435" t="s">
        <v>933</v>
      </c>
      <c r="E435" s="292" t="s">
        <v>1389</v>
      </c>
      <c r="F435" s="434" t="s">
        <v>851</v>
      </c>
      <c r="G435" s="292" t="s">
        <v>1389</v>
      </c>
      <c r="H435" s="292" t="s">
        <v>1389</v>
      </c>
      <c r="I435" s="436">
        <v>0.5</v>
      </c>
      <c r="J435" s="292" t="s">
        <v>1389</v>
      </c>
      <c r="K435" s="434" t="s">
        <v>3213</v>
      </c>
      <c r="L435" s="434" t="s">
        <v>1389</v>
      </c>
      <c r="M435" s="437">
        <v>26</v>
      </c>
      <c r="N435" s="438">
        <v>6630</v>
      </c>
      <c r="O435" s="438">
        <v>45</v>
      </c>
      <c r="P435" s="438">
        <v>30</v>
      </c>
      <c r="Q435" s="438">
        <v>50</v>
      </c>
      <c r="R435" s="438">
        <v>65</v>
      </c>
      <c r="S435" s="438">
        <v>50</v>
      </c>
      <c r="T435" s="438">
        <v>45</v>
      </c>
      <c r="U435" s="438">
        <v>285</v>
      </c>
      <c r="V435" s="438">
        <v>47.5</v>
      </c>
      <c r="W435" s="388"/>
      <c r="X435" s="388"/>
    </row>
    <row r="436" spans="1:24" ht="12.75" x14ac:dyDescent="0.2">
      <c r="A436" s="462">
        <v>434</v>
      </c>
      <c r="B436" s="434" t="s">
        <v>484</v>
      </c>
      <c r="C436" s="430" t="s">
        <v>3670</v>
      </c>
      <c r="D436" s="435" t="s">
        <v>1030</v>
      </c>
      <c r="E436" s="435" t="s">
        <v>1018</v>
      </c>
      <c r="F436" s="434" t="s">
        <v>899</v>
      </c>
      <c r="G436" s="434" t="s">
        <v>1186</v>
      </c>
      <c r="H436" s="434" t="s">
        <v>1242</v>
      </c>
      <c r="I436" s="436">
        <v>0.5</v>
      </c>
      <c r="J436" s="292" t="s">
        <v>1389</v>
      </c>
      <c r="K436" s="434" t="s">
        <v>3195</v>
      </c>
      <c r="L436" s="434" t="s">
        <v>1389</v>
      </c>
      <c r="M436" s="437">
        <v>21</v>
      </c>
      <c r="N436" s="438">
        <v>5355</v>
      </c>
      <c r="O436" s="438">
        <v>63</v>
      </c>
      <c r="P436" s="438">
        <v>63</v>
      </c>
      <c r="Q436" s="438">
        <v>47</v>
      </c>
      <c r="R436" s="438">
        <v>41</v>
      </c>
      <c r="S436" s="438">
        <v>41</v>
      </c>
      <c r="T436" s="438">
        <v>74</v>
      </c>
      <c r="U436" s="438">
        <v>329</v>
      </c>
      <c r="V436" s="438">
        <v>54.83</v>
      </c>
      <c r="W436" s="388"/>
      <c r="X436" s="388"/>
    </row>
    <row r="437" spans="1:24" ht="12.75" x14ac:dyDescent="0.2">
      <c r="A437" s="462">
        <v>435</v>
      </c>
      <c r="B437" s="434" t="s">
        <v>485</v>
      </c>
      <c r="C437" s="430" t="s">
        <v>3671</v>
      </c>
      <c r="D437" s="435" t="s">
        <v>1030</v>
      </c>
      <c r="E437" s="435" t="s">
        <v>1018</v>
      </c>
      <c r="F437" s="434" t="s">
        <v>899</v>
      </c>
      <c r="G437" s="434" t="s">
        <v>1186</v>
      </c>
      <c r="H437" s="434" t="s">
        <v>1242</v>
      </c>
      <c r="I437" s="436">
        <v>0.5</v>
      </c>
      <c r="J437" s="292" t="s">
        <v>1389</v>
      </c>
      <c r="K437" s="434" t="s">
        <v>3195</v>
      </c>
      <c r="L437" s="434" t="s">
        <v>1389</v>
      </c>
      <c r="M437" s="437">
        <v>21</v>
      </c>
      <c r="N437" s="438">
        <v>5355</v>
      </c>
      <c r="O437" s="438">
        <v>103</v>
      </c>
      <c r="P437" s="438">
        <v>93</v>
      </c>
      <c r="Q437" s="438">
        <v>67</v>
      </c>
      <c r="R437" s="438">
        <v>71</v>
      </c>
      <c r="S437" s="438">
        <v>61</v>
      </c>
      <c r="T437" s="438">
        <v>84</v>
      </c>
      <c r="U437" s="438">
        <v>479</v>
      </c>
      <c r="V437" s="438">
        <v>79.83</v>
      </c>
      <c r="W437" s="388"/>
      <c r="X437" s="388"/>
    </row>
    <row r="438" spans="1:24" ht="12.75" x14ac:dyDescent="0.2">
      <c r="A438" s="462">
        <v>436</v>
      </c>
      <c r="B438" s="434" t="s">
        <v>486</v>
      </c>
      <c r="C438" s="430" t="s">
        <v>3672</v>
      </c>
      <c r="D438" s="435" t="s">
        <v>1032</v>
      </c>
      <c r="E438" s="435" t="s">
        <v>933</v>
      </c>
      <c r="F438" s="434" t="s">
        <v>851</v>
      </c>
      <c r="G438" s="434" t="s">
        <v>1445</v>
      </c>
      <c r="H438" s="434" t="s">
        <v>1250</v>
      </c>
      <c r="I438" s="292" t="s">
        <v>1389</v>
      </c>
      <c r="J438" s="292" t="s">
        <v>1389</v>
      </c>
      <c r="K438" s="434" t="s">
        <v>3273</v>
      </c>
      <c r="L438" s="434" t="s">
        <v>1389</v>
      </c>
      <c r="M438" s="437">
        <v>21</v>
      </c>
      <c r="N438" s="438">
        <v>5355</v>
      </c>
      <c r="O438" s="438">
        <v>57</v>
      </c>
      <c r="P438" s="438">
        <v>24</v>
      </c>
      <c r="Q438" s="438">
        <v>86</v>
      </c>
      <c r="R438" s="438">
        <v>24</v>
      </c>
      <c r="S438" s="438">
        <v>86</v>
      </c>
      <c r="T438" s="438">
        <v>23</v>
      </c>
      <c r="U438" s="438">
        <v>300</v>
      </c>
      <c r="V438" s="438">
        <v>50</v>
      </c>
      <c r="W438" s="452"/>
      <c r="X438" s="452"/>
    </row>
    <row r="439" spans="1:24" ht="12.75" x14ac:dyDescent="0.2">
      <c r="A439" s="462">
        <v>437</v>
      </c>
      <c r="B439" s="434" t="s">
        <v>487</v>
      </c>
      <c r="C439" s="430" t="s">
        <v>3673</v>
      </c>
      <c r="D439" s="435" t="s">
        <v>1032</v>
      </c>
      <c r="E439" s="435" t="s">
        <v>933</v>
      </c>
      <c r="F439" s="434" t="s">
        <v>851</v>
      </c>
      <c r="G439" s="434" t="s">
        <v>1445</v>
      </c>
      <c r="H439" s="434" t="s">
        <v>1250</v>
      </c>
      <c r="I439" s="292" t="s">
        <v>1389</v>
      </c>
      <c r="J439" s="292" t="s">
        <v>1389</v>
      </c>
      <c r="K439" s="434" t="s">
        <v>3273</v>
      </c>
      <c r="L439" s="434" t="s">
        <v>1389</v>
      </c>
      <c r="M439" s="437">
        <v>21</v>
      </c>
      <c r="N439" s="438">
        <v>5355</v>
      </c>
      <c r="O439" s="438">
        <v>67</v>
      </c>
      <c r="P439" s="438">
        <v>89</v>
      </c>
      <c r="Q439" s="438">
        <v>116</v>
      </c>
      <c r="R439" s="438">
        <v>79</v>
      </c>
      <c r="S439" s="438">
        <v>116</v>
      </c>
      <c r="T439" s="438">
        <v>33</v>
      </c>
      <c r="U439" s="438">
        <v>500</v>
      </c>
      <c r="V439" s="438">
        <v>83.33</v>
      </c>
      <c r="W439" s="452"/>
      <c r="X439" s="452"/>
    </row>
    <row r="440" spans="1:24" ht="12.75" x14ac:dyDescent="0.2">
      <c r="A440" s="462">
        <v>438</v>
      </c>
      <c r="B440" s="434" t="s">
        <v>488</v>
      </c>
      <c r="C440" s="430" t="s">
        <v>3674</v>
      </c>
      <c r="D440" s="435" t="s">
        <v>1031</v>
      </c>
      <c r="E440" s="292" t="s">
        <v>1389</v>
      </c>
      <c r="F440" s="434" t="s">
        <v>1233</v>
      </c>
      <c r="G440" s="434" t="s">
        <v>28</v>
      </c>
      <c r="H440" s="434" t="s">
        <v>1169</v>
      </c>
      <c r="I440" s="436">
        <v>0.5</v>
      </c>
      <c r="J440" s="292" t="s">
        <v>1389</v>
      </c>
      <c r="K440" s="434" t="s">
        <v>3213</v>
      </c>
      <c r="L440" s="434" t="s">
        <v>1389</v>
      </c>
      <c r="M440" s="437">
        <v>21</v>
      </c>
      <c r="N440" s="438">
        <v>5355</v>
      </c>
      <c r="O440" s="438">
        <v>50</v>
      </c>
      <c r="P440" s="438">
        <v>80</v>
      </c>
      <c r="Q440" s="438">
        <v>95</v>
      </c>
      <c r="R440" s="438">
        <v>10</v>
      </c>
      <c r="S440" s="438">
        <v>45</v>
      </c>
      <c r="T440" s="438">
        <v>10</v>
      </c>
      <c r="U440" s="438">
        <v>290</v>
      </c>
      <c r="V440" s="438">
        <v>48.33</v>
      </c>
      <c r="W440" s="388"/>
      <c r="X440" s="388"/>
    </row>
    <row r="441" spans="1:24" ht="12.75" x14ac:dyDescent="0.2">
      <c r="A441" s="462">
        <v>439</v>
      </c>
      <c r="B441" s="434" t="s">
        <v>489</v>
      </c>
      <c r="C441" s="430" t="s">
        <v>3675</v>
      </c>
      <c r="D441" s="435" t="s">
        <v>933</v>
      </c>
      <c r="E441" s="435" t="s">
        <v>1021</v>
      </c>
      <c r="F441" s="434" t="s">
        <v>1234</v>
      </c>
      <c r="G441" s="434" t="s">
        <v>1422</v>
      </c>
      <c r="H441" s="434" t="s">
        <v>1200</v>
      </c>
      <c r="I441" s="436">
        <v>0.5</v>
      </c>
      <c r="J441" s="292" t="s">
        <v>1389</v>
      </c>
      <c r="K441" s="434" t="s">
        <v>3213</v>
      </c>
      <c r="L441" s="434" t="s">
        <v>1389</v>
      </c>
      <c r="M441" s="437">
        <v>26</v>
      </c>
      <c r="N441" s="438">
        <v>6630</v>
      </c>
      <c r="O441" s="438">
        <v>20</v>
      </c>
      <c r="P441" s="438">
        <v>25</v>
      </c>
      <c r="Q441" s="438">
        <v>45</v>
      </c>
      <c r="R441" s="438">
        <v>70</v>
      </c>
      <c r="S441" s="438">
        <v>90</v>
      </c>
      <c r="T441" s="438">
        <v>60</v>
      </c>
      <c r="U441" s="438">
        <v>310</v>
      </c>
      <c r="V441" s="438">
        <v>51.67</v>
      </c>
      <c r="W441" s="388"/>
      <c r="X441" s="388"/>
    </row>
    <row r="442" spans="1:24" ht="12.75" x14ac:dyDescent="0.2">
      <c r="A442" s="462">
        <v>440</v>
      </c>
      <c r="B442" s="434" t="s">
        <v>490</v>
      </c>
      <c r="C442" s="430" t="s">
        <v>3676</v>
      </c>
      <c r="D442" s="435" t="s">
        <v>1029</v>
      </c>
      <c r="E442" s="292" t="s">
        <v>1389</v>
      </c>
      <c r="F442" s="434" t="s">
        <v>859</v>
      </c>
      <c r="G442" s="434" t="s">
        <v>915</v>
      </c>
      <c r="H442" s="434" t="s">
        <v>1172</v>
      </c>
      <c r="I442" s="292" t="s">
        <v>1389</v>
      </c>
      <c r="J442" s="436">
        <v>1</v>
      </c>
      <c r="K442" s="434" t="s">
        <v>3213</v>
      </c>
      <c r="L442" s="434" t="s">
        <v>1389</v>
      </c>
      <c r="M442" s="437">
        <v>41</v>
      </c>
      <c r="N442" s="438">
        <v>10455</v>
      </c>
      <c r="O442" s="438">
        <v>100</v>
      </c>
      <c r="P442" s="438">
        <v>5</v>
      </c>
      <c r="Q442" s="438">
        <v>5</v>
      </c>
      <c r="R442" s="438">
        <v>15</v>
      </c>
      <c r="S442" s="438">
        <v>65</v>
      </c>
      <c r="T442" s="438">
        <v>30</v>
      </c>
      <c r="U442" s="438">
        <v>220</v>
      </c>
      <c r="V442" s="438">
        <v>36.67</v>
      </c>
      <c r="W442" s="388"/>
      <c r="X442" s="388"/>
    </row>
    <row r="443" spans="1:24" ht="12.75" x14ac:dyDescent="0.2">
      <c r="A443" s="462">
        <v>441</v>
      </c>
      <c r="B443" s="434" t="s">
        <v>491</v>
      </c>
      <c r="C443" s="430" t="s">
        <v>3677</v>
      </c>
      <c r="D443" s="435" t="s">
        <v>1029</v>
      </c>
      <c r="E443" s="435" t="s">
        <v>1024</v>
      </c>
      <c r="F443" s="434" t="s">
        <v>1242</v>
      </c>
      <c r="G443" s="434" t="s">
        <v>1210</v>
      </c>
      <c r="H443" s="434" t="s">
        <v>1206</v>
      </c>
      <c r="I443" s="436">
        <v>0.5</v>
      </c>
      <c r="J443" s="292" t="s">
        <v>1389</v>
      </c>
      <c r="K443" s="434" t="s">
        <v>1024</v>
      </c>
      <c r="L443" s="434" t="s">
        <v>1389</v>
      </c>
      <c r="M443" s="437">
        <v>21</v>
      </c>
      <c r="N443" s="438">
        <v>5355</v>
      </c>
      <c r="O443" s="438">
        <v>76</v>
      </c>
      <c r="P443" s="438">
        <v>65</v>
      </c>
      <c r="Q443" s="438">
        <v>45</v>
      </c>
      <c r="R443" s="438">
        <v>92</v>
      </c>
      <c r="S443" s="438">
        <v>42</v>
      </c>
      <c r="T443" s="438">
        <v>91</v>
      </c>
      <c r="U443" s="438">
        <v>411</v>
      </c>
      <c r="V443" s="438">
        <v>68.5</v>
      </c>
      <c r="W443" s="388"/>
      <c r="X443" s="388"/>
    </row>
    <row r="444" spans="1:24" ht="12.75" x14ac:dyDescent="0.2">
      <c r="A444" s="462">
        <v>442</v>
      </c>
      <c r="B444" s="434" t="s">
        <v>492</v>
      </c>
      <c r="C444" s="430" t="s">
        <v>3678</v>
      </c>
      <c r="D444" s="435" t="s">
        <v>1025</v>
      </c>
      <c r="E444" s="435" t="s">
        <v>1018</v>
      </c>
      <c r="F444" s="434" t="s">
        <v>926</v>
      </c>
      <c r="G444" s="292" t="s">
        <v>1389</v>
      </c>
      <c r="H444" s="434" t="s">
        <v>1180</v>
      </c>
      <c r="I444" s="436">
        <v>0.5</v>
      </c>
      <c r="J444" s="292" t="s">
        <v>1389</v>
      </c>
      <c r="K444" s="434" t="s">
        <v>3292</v>
      </c>
      <c r="L444" s="434" t="s">
        <v>1389</v>
      </c>
      <c r="M444" s="437">
        <v>31</v>
      </c>
      <c r="N444" s="438">
        <v>7905</v>
      </c>
      <c r="O444" s="438">
        <v>50</v>
      </c>
      <c r="P444" s="438">
        <v>92</v>
      </c>
      <c r="Q444" s="438">
        <v>108</v>
      </c>
      <c r="R444" s="438">
        <v>92</v>
      </c>
      <c r="S444" s="438">
        <v>108</v>
      </c>
      <c r="T444" s="438">
        <v>35</v>
      </c>
      <c r="U444" s="438">
        <v>485</v>
      </c>
      <c r="V444" s="438">
        <v>80.83</v>
      </c>
      <c r="W444" s="388"/>
      <c r="X444" s="388"/>
    </row>
    <row r="445" spans="1:24" ht="12.75" x14ac:dyDescent="0.2">
      <c r="A445" s="462">
        <v>443</v>
      </c>
      <c r="B445" s="434" t="s">
        <v>493</v>
      </c>
      <c r="C445" s="430" t="s">
        <v>3679</v>
      </c>
      <c r="D445" s="435" t="s">
        <v>1019</v>
      </c>
      <c r="E445" s="435" t="s">
        <v>1027</v>
      </c>
      <c r="F445" s="434" t="s">
        <v>1107</v>
      </c>
      <c r="G445" s="292" t="s">
        <v>1389</v>
      </c>
      <c r="H445" s="434" t="s">
        <v>1181</v>
      </c>
      <c r="I445" s="436">
        <v>0.5</v>
      </c>
      <c r="J445" s="292" t="s">
        <v>1389</v>
      </c>
      <c r="K445" s="434" t="s">
        <v>3174</v>
      </c>
      <c r="L445" s="434" t="s">
        <v>1019</v>
      </c>
      <c r="M445" s="437">
        <v>41</v>
      </c>
      <c r="N445" s="438">
        <v>10455</v>
      </c>
      <c r="O445" s="438">
        <v>58</v>
      </c>
      <c r="P445" s="438">
        <v>70</v>
      </c>
      <c r="Q445" s="438">
        <v>45</v>
      </c>
      <c r="R445" s="438">
        <v>40</v>
      </c>
      <c r="S445" s="438">
        <v>45</v>
      </c>
      <c r="T445" s="438">
        <v>42</v>
      </c>
      <c r="U445" s="438">
        <v>300</v>
      </c>
      <c r="V445" s="438">
        <v>50</v>
      </c>
      <c r="W445" s="388"/>
      <c r="X445" s="388"/>
    </row>
    <row r="446" spans="1:24" ht="12.75" x14ac:dyDescent="0.2">
      <c r="A446" s="462">
        <v>444</v>
      </c>
      <c r="B446" s="434" t="s">
        <v>494</v>
      </c>
      <c r="C446" s="430" t="s">
        <v>3680</v>
      </c>
      <c r="D446" s="435" t="s">
        <v>1019</v>
      </c>
      <c r="E446" s="435" t="s">
        <v>1027</v>
      </c>
      <c r="F446" s="434" t="s">
        <v>1107</v>
      </c>
      <c r="G446" s="292" t="s">
        <v>1389</v>
      </c>
      <c r="H446" s="434" t="s">
        <v>1181</v>
      </c>
      <c r="I446" s="436">
        <v>0.5</v>
      </c>
      <c r="J446" s="292" t="s">
        <v>1389</v>
      </c>
      <c r="K446" s="434" t="s">
        <v>3174</v>
      </c>
      <c r="L446" s="434" t="s">
        <v>1019</v>
      </c>
      <c r="M446" s="437">
        <v>41</v>
      </c>
      <c r="N446" s="438">
        <v>10455</v>
      </c>
      <c r="O446" s="438">
        <v>68</v>
      </c>
      <c r="P446" s="438">
        <v>90</v>
      </c>
      <c r="Q446" s="438">
        <v>65</v>
      </c>
      <c r="R446" s="438">
        <v>50</v>
      </c>
      <c r="S446" s="438">
        <v>55</v>
      </c>
      <c r="T446" s="438">
        <v>82</v>
      </c>
      <c r="U446" s="438">
        <v>410</v>
      </c>
      <c r="V446" s="438">
        <v>68.33</v>
      </c>
      <c r="W446" s="388"/>
      <c r="X446" s="388"/>
    </row>
    <row r="447" spans="1:24" ht="12.75" x14ac:dyDescent="0.2">
      <c r="A447" s="462">
        <v>445</v>
      </c>
      <c r="B447" s="434" t="s">
        <v>495</v>
      </c>
      <c r="C447" s="430" t="s">
        <v>3681</v>
      </c>
      <c r="D447" s="435" t="s">
        <v>1019</v>
      </c>
      <c r="E447" s="435" t="s">
        <v>1027</v>
      </c>
      <c r="F447" s="434" t="s">
        <v>1107</v>
      </c>
      <c r="G447" s="292" t="s">
        <v>1389</v>
      </c>
      <c r="H447" s="434" t="s">
        <v>1181</v>
      </c>
      <c r="I447" s="436">
        <v>0.5</v>
      </c>
      <c r="J447" s="292" t="s">
        <v>1389</v>
      </c>
      <c r="K447" s="434" t="s">
        <v>3174</v>
      </c>
      <c r="L447" s="434" t="s">
        <v>1019</v>
      </c>
      <c r="M447" s="437">
        <v>41</v>
      </c>
      <c r="N447" s="438">
        <v>10455</v>
      </c>
      <c r="O447" s="438">
        <v>108</v>
      </c>
      <c r="P447" s="438">
        <v>130</v>
      </c>
      <c r="Q447" s="438">
        <v>95</v>
      </c>
      <c r="R447" s="438">
        <v>80</v>
      </c>
      <c r="S447" s="438">
        <v>85</v>
      </c>
      <c r="T447" s="438">
        <v>102</v>
      </c>
      <c r="U447" s="438">
        <v>600</v>
      </c>
      <c r="V447" s="438">
        <v>100</v>
      </c>
      <c r="W447" s="388"/>
      <c r="X447" s="388"/>
    </row>
    <row r="448" spans="1:24" ht="12.75" x14ac:dyDescent="0.2">
      <c r="A448" s="462">
        <v>446</v>
      </c>
      <c r="B448" s="434" t="s">
        <v>496</v>
      </c>
      <c r="C448" s="430" t="s">
        <v>3682</v>
      </c>
      <c r="D448" s="435" t="s">
        <v>1029</v>
      </c>
      <c r="E448" s="292" t="s">
        <v>1389</v>
      </c>
      <c r="F448" s="434" t="s">
        <v>1508</v>
      </c>
      <c r="G448" s="434" t="s">
        <v>904</v>
      </c>
      <c r="H448" s="434" t="s">
        <v>1243</v>
      </c>
      <c r="I448" s="292" t="s">
        <v>1389</v>
      </c>
      <c r="J448" s="436">
        <v>0.125</v>
      </c>
      <c r="K448" s="434" t="s">
        <v>3213</v>
      </c>
      <c r="L448" s="434" t="s">
        <v>1389</v>
      </c>
      <c r="M448" s="437">
        <v>41</v>
      </c>
      <c r="N448" s="438">
        <v>10455</v>
      </c>
      <c r="O448" s="438">
        <v>135</v>
      </c>
      <c r="P448" s="438">
        <v>85</v>
      </c>
      <c r="Q448" s="438">
        <v>40</v>
      </c>
      <c r="R448" s="438">
        <v>40</v>
      </c>
      <c r="S448" s="438">
        <v>85</v>
      </c>
      <c r="T448" s="438">
        <v>5</v>
      </c>
      <c r="U448" s="438">
        <v>390</v>
      </c>
      <c r="V448" s="438">
        <v>65</v>
      </c>
      <c r="W448" s="388"/>
      <c r="X448" s="388"/>
    </row>
    <row r="449" spans="1:24" ht="12.75" x14ac:dyDescent="0.2">
      <c r="A449" s="462">
        <v>447</v>
      </c>
      <c r="B449" s="434" t="s">
        <v>497</v>
      </c>
      <c r="C449" s="430" t="s">
        <v>3683</v>
      </c>
      <c r="D449" s="435" t="s">
        <v>1022</v>
      </c>
      <c r="E449" s="292" t="s">
        <v>1389</v>
      </c>
      <c r="F449" s="434" t="s">
        <v>887</v>
      </c>
      <c r="G449" s="434" t="s">
        <v>1246</v>
      </c>
      <c r="H449" s="434" t="s">
        <v>1170</v>
      </c>
      <c r="I449" s="292" t="s">
        <v>1389</v>
      </c>
      <c r="J449" s="436">
        <v>0.125</v>
      </c>
      <c r="K449" s="434" t="s">
        <v>3213</v>
      </c>
      <c r="L449" s="434" t="s">
        <v>1389</v>
      </c>
      <c r="M449" s="437">
        <v>26</v>
      </c>
      <c r="N449" s="438">
        <v>6630</v>
      </c>
      <c r="O449" s="438">
        <v>40</v>
      </c>
      <c r="P449" s="438">
        <v>70</v>
      </c>
      <c r="Q449" s="438">
        <v>40</v>
      </c>
      <c r="R449" s="438">
        <v>35</v>
      </c>
      <c r="S449" s="438">
        <v>40</v>
      </c>
      <c r="T449" s="438">
        <v>60</v>
      </c>
      <c r="U449" s="438">
        <v>285</v>
      </c>
      <c r="V449" s="438">
        <v>47.5</v>
      </c>
      <c r="W449" s="388"/>
      <c r="X449" s="388"/>
    </row>
    <row r="450" spans="1:24" ht="12.75" x14ac:dyDescent="0.2">
      <c r="A450" s="462">
        <v>448</v>
      </c>
      <c r="B450" s="434" t="s">
        <v>498</v>
      </c>
      <c r="C450" s="430" t="s">
        <v>3684</v>
      </c>
      <c r="D450" s="435" t="s">
        <v>1022</v>
      </c>
      <c r="E450" s="435" t="s">
        <v>1032</v>
      </c>
      <c r="F450" s="434" t="s">
        <v>887</v>
      </c>
      <c r="G450" s="434" t="s">
        <v>1246</v>
      </c>
      <c r="H450" s="434" t="s">
        <v>1176</v>
      </c>
      <c r="I450" s="292" t="s">
        <v>1389</v>
      </c>
      <c r="J450" s="436">
        <v>0.125</v>
      </c>
      <c r="K450" s="434" t="s">
        <v>3195</v>
      </c>
      <c r="L450" s="434" t="s">
        <v>3258</v>
      </c>
      <c r="M450" s="437">
        <v>26</v>
      </c>
      <c r="N450" s="438">
        <v>6630</v>
      </c>
      <c r="O450" s="438">
        <v>70</v>
      </c>
      <c r="P450" s="438">
        <v>110</v>
      </c>
      <c r="Q450" s="438">
        <v>70</v>
      </c>
      <c r="R450" s="438">
        <v>115</v>
      </c>
      <c r="S450" s="438">
        <v>70</v>
      </c>
      <c r="T450" s="438">
        <v>90</v>
      </c>
      <c r="U450" s="438">
        <v>525</v>
      </c>
      <c r="V450" s="438">
        <v>87.5</v>
      </c>
      <c r="W450" s="388"/>
      <c r="X450" s="388"/>
    </row>
    <row r="451" spans="1:24" ht="12.75" x14ac:dyDescent="0.2">
      <c r="A451" s="462">
        <v>449</v>
      </c>
      <c r="B451" s="434" t="s">
        <v>499</v>
      </c>
      <c r="C451" s="430" t="s">
        <v>3685</v>
      </c>
      <c r="D451" s="435" t="s">
        <v>1027</v>
      </c>
      <c r="E451" s="292" t="s">
        <v>1389</v>
      </c>
      <c r="F451" s="434" t="s">
        <v>1047</v>
      </c>
      <c r="G451" s="292" t="s">
        <v>1389</v>
      </c>
      <c r="H451" s="434" t="s">
        <v>1225</v>
      </c>
      <c r="I451" s="436">
        <v>0.5</v>
      </c>
      <c r="J451" s="292" t="s">
        <v>1389</v>
      </c>
      <c r="K451" s="434" t="s">
        <v>3195</v>
      </c>
      <c r="L451" s="434" t="s">
        <v>1389</v>
      </c>
      <c r="M451" s="437">
        <v>31</v>
      </c>
      <c r="N451" s="438">
        <v>7905</v>
      </c>
      <c r="O451" s="438">
        <v>68</v>
      </c>
      <c r="P451" s="438">
        <v>72</v>
      </c>
      <c r="Q451" s="438">
        <v>78</v>
      </c>
      <c r="R451" s="438">
        <v>38</v>
      </c>
      <c r="S451" s="438">
        <v>42</v>
      </c>
      <c r="T451" s="438">
        <v>32</v>
      </c>
      <c r="U451" s="438">
        <v>330</v>
      </c>
      <c r="V451" s="438">
        <v>55</v>
      </c>
      <c r="W451" s="388"/>
      <c r="X451" s="388"/>
    </row>
    <row r="452" spans="1:24" ht="12.75" x14ac:dyDescent="0.2">
      <c r="A452" s="462">
        <v>450</v>
      </c>
      <c r="B452" s="434" t="s">
        <v>500</v>
      </c>
      <c r="C452" s="430" t="s">
        <v>3686</v>
      </c>
      <c r="D452" s="435" t="s">
        <v>1027</v>
      </c>
      <c r="E452" s="292" t="s">
        <v>1389</v>
      </c>
      <c r="F452" s="434" t="s">
        <v>1047</v>
      </c>
      <c r="G452" s="292" t="s">
        <v>1389</v>
      </c>
      <c r="H452" s="434" t="s">
        <v>1225</v>
      </c>
      <c r="I452" s="436">
        <v>0.5</v>
      </c>
      <c r="J452" s="292" t="s">
        <v>1389</v>
      </c>
      <c r="K452" s="434" t="s">
        <v>3195</v>
      </c>
      <c r="L452" s="434" t="s">
        <v>1389</v>
      </c>
      <c r="M452" s="437">
        <v>31</v>
      </c>
      <c r="N452" s="438">
        <v>7905</v>
      </c>
      <c r="O452" s="438">
        <v>108</v>
      </c>
      <c r="P452" s="438">
        <v>112</v>
      </c>
      <c r="Q452" s="438">
        <v>118</v>
      </c>
      <c r="R452" s="438">
        <v>68</v>
      </c>
      <c r="S452" s="438">
        <v>72</v>
      </c>
      <c r="T452" s="438">
        <v>47</v>
      </c>
      <c r="U452" s="438">
        <v>525</v>
      </c>
      <c r="V452" s="438">
        <v>87.5</v>
      </c>
      <c r="W452" s="388"/>
      <c r="X452" s="388"/>
    </row>
    <row r="453" spans="1:24" ht="12.75" x14ac:dyDescent="0.2">
      <c r="A453" s="462">
        <v>451</v>
      </c>
      <c r="B453" s="434" t="s">
        <v>501</v>
      </c>
      <c r="C453" s="430" t="s">
        <v>3687</v>
      </c>
      <c r="D453" s="435" t="s">
        <v>1030</v>
      </c>
      <c r="E453" s="435" t="s">
        <v>1017</v>
      </c>
      <c r="F453" s="434" t="s">
        <v>1227</v>
      </c>
      <c r="G453" s="434" t="s">
        <v>1208</v>
      </c>
      <c r="H453" s="434" t="s">
        <v>1242</v>
      </c>
      <c r="I453" s="436">
        <v>0.5</v>
      </c>
      <c r="J453" s="292" t="s">
        <v>1389</v>
      </c>
      <c r="K453" s="434" t="s">
        <v>1017</v>
      </c>
      <c r="L453" s="434" t="s">
        <v>3270</v>
      </c>
      <c r="M453" s="437">
        <v>21</v>
      </c>
      <c r="N453" s="438">
        <v>5355</v>
      </c>
      <c r="O453" s="438">
        <v>40</v>
      </c>
      <c r="P453" s="438">
        <v>50</v>
      </c>
      <c r="Q453" s="438">
        <v>90</v>
      </c>
      <c r="R453" s="438">
        <v>30</v>
      </c>
      <c r="S453" s="438">
        <v>55</v>
      </c>
      <c r="T453" s="438">
        <v>65</v>
      </c>
      <c r="U453" s="438">
        <v>330</v>
      </c>
      <c r="V453" s="438">
        <v>55</v>
      </c>
      <c r="W453" s="388"/>
      <c r="X453" s="388"/>
    </row>
    <row r="454" spans="1:24" ht="12.75" x14ac:dyDescent="0.2">
      <c r="A454" s="462">
        <v>452</v>
      </c>
      <c r="B454" s="434" t="s">
        <v>502</v>
      </c>
      <c r="C454" s="430" t="s">
        <v>3688</v>
      </c>
      <c r="D454" s="435" t="s">
        <v>1030</v>
      </c>
      <c r="E454" s="435" t="s">
        <v>1018</v>
      </c>
      <c r="F454" s="434" t="s">
        <v>1227</v>
      </c>
      <c r="G454" s="434" t="s">
        <v>1208</v>
      </c>
      <c r="H454" s="434" t="s">
        <v>1242</v>
      </c>
      <c r="I454" s="436">
        <v>0.5</v>
      </c>
      <c r="J454" s="292" t="s">
        <v>1389</v>
      </c>
      <c r="K454" s="434" t="s">
        <v>1017</v>
      </c>
      <c r="L454" s="434" t="s">
        <v>3270</v>
      </c>
      <c r="M454" s="437">
        <v>21</v>
      </c>
      <c r="N454" s="438">
        <v>5355</v>
      </c>
      <c r="O454" s="438">
        <v>70</v>
      </c>
      <c r="P454" s="438">
        <v>90</v>
      </c>
      <c r="Q454" s="438">
        <v>110</v>
      </c>
      <c r="R454" s="438">
        <v>60</v>
      </c>
      <c r="S454" s="438">
        <v>75</v>
      </c>
      <c r="T454" s="438">
        <v>95</v>
      </c>
      <c r="U454" s="438">
        <v>500</v>
      </c>
      <c r="V454" s="438">
        <v>83.33</v>
      </c>
      <c r="W454" s="388"/>
      <c r="X454" s="388"/>
    </row>
    <row r="455" spans="1:24" ht="12.75" x14ac:dyDescent="0.2">
      <c r="A455" s="462">
        <v>453</v>
      </c>
      <c r="B455" s="434" t="s">
        <v>503</v>
      </c>
      <c r="C455" s="430" t="s">
        <v>3689</v>
      </c>
      <c r="D455" s="435" t="s">
        <v>1030</v>
      </c>
      <c r="E455" s="435" t="s">
        <v>1022</v>
      </c>
      <c r="F455" s="434" t="s">
        <v>1240</v>
      </c>
      <c r="G455" s="434" t="s">
        <v>910</v>
      </c>
      <c r="H455" s="434" t="s">
        <v>1241</v>
      </c>
      <c r="I455" s="436">
        <v>0.5</v>
      </c>
      <c r="J455" s="292" t="s">
        <v>1389</v>
      </c>
      <c r="K455" s="434" t="s">
        <v>3258</v>
      </c>
      <c r="L455" s="434" t="s">
        <v>1389</v>
      </c>
      <c r="M455" s="437">
        <v>11</v>
      </c>
      <c r="N455" s="438">
        <v>2805</v>
      </c>
      <c r="O455" s="438">
        <v>48</v>
      </c>
      <c r="P455" s="438">
        <v>61</v>
      </c>
      <c r="Q455" s="438">
        <v>40</v>
      </c>
      <c r="R455" s="438">
        <v>61</v>
      </c>
      <c r="S455" s="438">
        <v>40</v>
      </c>
      <c r="T455" s="438">
        <v>50</v>
      </c>
      <c r="U455" s="438">
        <v>300</v>
      </c>
      <c r="V455" s="438">
        <v>50</v>
      </c>
      <c r="W455" s="388"/>
      <c r="X455" s="388"/>
    </row>
    <row r="456" spans="1:24" ht="12.75" x14ac:dyDescent="0.2">
      <c r="A456" s="462">
        <v>454</v>
      </c>
      <c r="B456" s="434" t="s">
        <v>504</v>
      </c>
      <c r="C456" s="430" t="s">
        <v>3690</v>
      </c>
      <c r="D456" s="435" t="s">
        <v>1030</v>
      </c>
      <c r="E456" s="435" t="s">
        <v>1022</v>
      </c>
      <c r="F456" s="434" t="s">
        <v>1240</v>
      </c>
      <c r="G456" s="434" t="s">
        <v>910</v>
      </c>
      <c r="H456" s="434" t="s">
        <v>1241</v>
      </c>
      <c r="I456" s="436">
        <v>0.5</v>
      </c>
      <c r="J456" s="292" t="s">
        <v>1389</v>
      </c>
      <c r="K456" s="434" t="s">
        <v>3258</v>
      </c>
      <c r="L456" s="434" t="s">
        <v>1389</v>
      </c>
      <c r="M456" s="437">
        <v>11</v>
      </c>
      <c r="N456" s="438">
        <v>2805</v>
      </c>
      <c r="O456" s="438">
        <v>83</v>
      </c>
      <c r="P456" s="438">
        <v>106</v>
      </c>
      <c r="Q456" s="438">
        <v>65</v>
      </c>
      <c r="R456" s="438">
        <v>86</v>
      </c>
      <c r="S456" s="438">
        <v>65</v>
      </c>
      <c r="T456" s="438">
        <v>85</v>
      </c>
      <c r="U456" s="438">
        <v>490</v>
      </c>
      <c r="V456" s="438">
        <v>81.67</v>
      </c>
      <c r="W456" s="388"/>
      <c r="X456" s="388"/>
    </row>
    <row r="457" spans="1:24" ht="12.75" x14ac:dyDescent="0.2">
      <c r="A457" s="462">
        <v>455</v>
      </c>
      <c r="B457" s="434" t="s">
        <v>505</v>
      </c>
      <c r="C457" s="430" t="s">
        <v>3691</v>
      </c>
      <c r="D457" s="435" t="s">
        <v>1026</v>
      </c>
      <c r="E457" s="292" t="s">
        <v>1389</v>
      </c>
      <c r="F457" s="434" t="s">
        <v>851</v>
      </c>
      <c r="G457" s="292" t="s">
        <v>1389</v>
      </c>
      <c r="H457" s="292" t="s">
        <v>1389</v>
      </c>
      <c r="I457" s="436">
        <v>0.5</v>
      </c>
      <c r="J457" s="292" t="s">
        <v>1389</v>
      </c>
      <c r="K457" s="434" t="s">
        <v>1026</v>
      </c>
      <c r="L457" s="434" t="s">
        <v>1389</v>
      </c>
      <c r="M457" s="437">
        <v>26</v>
      </c>
      <c r="N457" s="438">
        <v>6630</v>
      </c>
      <c r="O457" s="438">
        <v>74</v>
      </c>
      <c r="P457" s="438">
        <v>100</v>
      </c>
      <c r="Q457" s="438">
        <v>72</v>
      </c>
      <c r="R457" s="438">
        <v>90</v>
      </c>
      <c r="S457" s="438">
        <v>72</v>
      </c>
      <c r="T457" s="438">
        <v>46</v>
      </c>
      <c r="U457" s="438">
        <v>454</v>
      </c>
      <c r="V457" s="438">
        <v>75.67</v>
      </c>
      <c r="W457" s="388"/>
      <c r="X457" s="388"/>
    </row>
    <row r="458" spans="1:24" ht="12.75" x14ac:dyDescent="0.2">
      <c r="A458" s="462">
        <v>456</v>
      </c>
      <c r="B458" s="434" t="s">
        <v>506</v>
      </c>
      <c r="C458" s="430" t="s">
        <v>3692</v>
      </c>
      <c r="D458" s="435" t="s">
        <v>1033</v>
      </c>
      <c r="E458" s="292" t="s">
        <v>1389</v>
      </c>
      <c r="F458" s="434" t="s">
        <v>1231</v>
      </c>
      <c r="G458" s="434" t="s">
        <v>1219</v>
      </c>
      <c r="H458" s="434" t="s">
        <v>1253</v>
      </c>
      <c r="I458" s="436">
        <v>0.5</v>
      </c>
      <c r="J458" s="292" t="s">
        <v>1389</v>
      </c>
      <c r="K458" s="434" t="s">
        <v>3333</v>
      </c>
      <c r="L458" s="434" t="s">
        <v>1389</v>
      </c>
      <c r="M458" s="437">
        <v>21</v>
      </c>
      <c r="N458" s="438">
        <v>5355</v>
      </c>
      <c r="O458" s="438">
        <v>49</v>
      </c>
      <c r="P458" s="438">
        <v>49</v>
      </c>
      <c r="Q458" s="438">
        <v>56</v>
      </c>
      <c r="R458" s="438">
        <v>49</v>
      </c>
      <c r="S458" s="438">
        <v>61</v>
      </c>
      <c r="T458" s="438">
        <v>66</v>
      </c>
      <c r="U458" s="438">
        <v>330</v>
      </c>
      <c r="V458" s="438">
        <v>55</v>
      </c>
      <c r="W458" s="388"/>
      <c r="X458" s="388"/>
    </row>
    <row r="459" spans="1:24" ht="12.75" x14ac:dyDescent="0.2">
      <c r="A459" s="462">
        <v>457</v>
      </c>
      <c r="B459" s="434" t="s">
        <v>507</v>
      </c>
      <c r="C459" s="430" t="s">
        <v>3693</v>
      </c>
      <c r="D459" s="435" t="s">
        <v>1033</v>
      </c>
      <c r="E459" s="292" t="s">
        <v>1389</v>
      </c>
      <c r="F459" s="434" t="s">
        <v>1231</v>
      </c>
      <c r="G459" s="434" t="s">
        <v>1219</v>
      </c>
      <c r="H459" s="434" t="s">
        <v>1253</v>
      </c>
      <c r="I459" s="436">
        <v>0.5</v>
      </c>
      <c r="J459" s="292" t="s">
        <v>1389</v>
      </c>
      <c r="K459" s="434" t="s">
        <v>3333</v>
      </c>
      <c r="L459" s="434" t="s">
        <v>1389</v>
      </c>
      <c r="M459" s="437">
        <v>21</v>
      </c>
      <c r="N459" s="438">
        <v>5355</v>
      </c>
      <c r="O459" s="438">
        <v>69</v>
      </c>
      <c r="P459" s="438">
        <v>69</v>
      </c>
      <c r="Q459" s="438">
        <v>76</v>
      </c>
      <c r="R459" s="438">
        <v>69</v>
      </c>
      <c r="S459" s="438">
        <v>86</v>
      </c>
      <c r="T459" s="438">
        <v>91</v>
      </c>
      <c r="U459" s="438">
        <v>460</v>
      </c>
      <c r="V459" s="438">
        <v>76.67</v>
      </c>
      <c r="W459" s="388"/>
      <c r="X459" s="388"/>
    </row>
    <row r="460" spans="1:24" ht="12.75" x14ac:dyDescent="0.2">
      <c r="A460" s="462">
        <v>458</v>
      </c>
      <c r="B460" s="434" t="s">
        <v>508</v>
      </c>
      <c r="C460" s="430" t="s">
        <v>3694</v>
      </c>
      <c r="D460" s="435" t="s">
        <v>1033</v>
      </c>
      <c r="E460" s="435" t="s">
        <v>1024</v>
      </c>
      <c r="F460" s="434" t="s">
        <v>1231</v>
      </c>
      <c r="G460" s="434" t="s">
        <v>1175</v>
      </c>
      <c r="H460" s="434" t="s">
        <v>1253</v>
      </c>
      <c r="I460" s="436">
        <v>0.5</v>
      </c>
      <c r="J460" s="292" t="s">
        <v>1389</v>
      </c>
      <c r="K460" s="434" t="s">
        <v>3213</v>
      </c>
      <c r="L460" s="434" t="s">
        <v>1389</v>
      </c>
      <c r="M460" s="437">
        <v>26</v>
      </c>
      <c r="N460" s="438">
        <v>6630</v>
      </c>
      <c r="O460" s="438">
        <v>45</v>
      </c>
      <c r="P460" s="438">
        <v>20</v>
      </c>
      <c r="Q460" s="438">
        <v>50</v>
      </c>
      <c r="R460" s="438">
        <v>60</v>
      </c>
      <c r="S460" s="438">
        <v>120</v>
      </c>
      <c r="T460" s="438">
        <v>50</v>
      </c>
      <c r="U460" s="438">
        <v>345</v>
      </c>
      <c r="V460" s="438">
        <v>57.5</v>
      </c>
      <c r="W460" s="388"/>
      <c r="X460" s="388"/>
    </row>
    <row r="461" spans="1:24" ht="12.75" x14ac:dyDescent="0.2">
      <c r="A461" s="462">
        <v>459</v>
      </c>
      <c r="B461" s="434" t="s">
        <v>509</v>
      </c>
      <c r="C461" s="430" t="s">
        <v>3695</v>
      </c>
      <c r="D461" s="435" t="s">
        <v>1026</v>
      </c>
      <c r="E461" s="435" t="s">
        <v>1028</v>
      </c>
      <c r="F461" s="434" t="s">
        <v>1553</v>
      </c>
      <c r="G461" s="292" t="s">
        <v>1389</v>
      </c>
      <c r="H461" s="434" t="s">
        <v>1234</v>
      </c>
      <c r="I461" s="436">
        <v>0.5</v>
      </c>
      <c r="J461" s="292" t="s">
        <v>1389</v>
      </c>
      <c r="K461" s="434" t="s">
        <v>3174</v>
      </c>
      <c r="L461" s="434" t="s">
        <v>1026</v>
      </c>
      <c r="M461" s="437">
        <v>21</v>
      </c>
      <c r="N461" s="438">
        <v>5355</v>
      </c>
      <c r="O461" s="438">
        <v>60</v>
      </c>
      <c r="P461" s="438">
        <v>62</v>
      </c>
      <c r="Q461" s="438">
        <v>50</v>
      </c>
      <c r="R461" s="438">
        <v>62</v>
      </c>
      <c r="S461" s="438">
        <v>60</v>
      </c>
      <c r="T461" s="438">
        <v>40</v>
      </c>
      <c r="U461" s="438">
        <v>334</v>
      </c>
      <c r="V461" s="438">
        <v>55.67</v>
      </c>
      <c r="W461" s="388"/>
      <c r="X461" s="388"/>
    </row>
    <row r="462" spans="1:24" ht="12.75" x14ac:dyDescent="0.2">
      <c r="A462" s="462">
        <v>460</v>
      </c>
      <c r="B462" s="434" t="s">
        <v>510</v>
      </c>
      <c r="C462" s="430" t="s">
        <v>3696</v>
      </c>
      <c r="D462" s="435" t="s">
        <v>1026</v>
      </c>
      <c r="E462" s="435" t="s">
        <v>1028</v>
      </c>
      <c r="F462" s="434" t="s">
        <v>1553</v>
      </c>
      <c r="G462" s="292" t="s">
        <v>1389</v>
      </c>
      <c r="H462" s="434" t="s">
        <v>1234</v>
      </c>
      <c r="I462" s="436">
        <v>0.5</v>
      </c>
      <c r="J462" s="292" t="s">
        <v>1389</v>
      </c>
      <c r="K462" s="434" t="s">
        <v>3174</v>
      </c>
      <c r="L462" s="434" t="s">
        <v>1026</v>
      </c>
      <c r="M462" s="437">
        <v>21</v>
      </c>
      <c r="N462" s="438">
        <v>5355</v>
      </c>
      <c r="O462" s="438">
        <v>90</v>
      </c>
      <c r="P462" s="438">
        <v>92</v>
      </c>
      <c r="Q462" s="438">
        <v>75</v>
      </c>
      <c r="R462" s="438">
        <v>92</v>
      </c>
      <c r="S462" s="438">
        <v>85</v>
      </c>
      <c r="T462" s="438">
        <v>60</v>
      </c>
      <c r="U462" s="438">
        <v>494</v>
      </c>
      <c r="V462" s="438">
        <v>82.33</v>
      </c>
      <c r="W462" s="388"/>
      <c r="X462" s="388"/>
    </row>
    <row r="463" spans="1:24" ht="12.75" x14ac:dyDescent="0.2">
      <c r="A463" s="462">
        <v>461</v>
      </c>
      <c r="B463" s="434" t="s">
        <v>511</v>
      </c>
      <c r="C463" s="430" t="s">
        <v>3697</v>
      </c>
      <c r="D463" s="435" t="s">
        <v>1018</v>
      </c>
      <c r="E463" s="435" t="s">
        <v>1028</v>
      </c>
      <c r="F463" s="434" t="s">
        <v>926</v>
      </c>
      <c r="G463" s="292" t="s">
        <v>1389</v>
      </c>
      <c r="H463" s="434" t="s">
        <v>1173</v>
      </c>
      <c r="I463" s="436">
        <v>0.5</v>
      </c>
      <c r="J463" s="292" t="s">
        <v>1389</v>
      </c>
      <c r="K463" s="434" t="s">
        <v>3195</v>
      </c>
      <c r="L463" s="434" t="s">
        <v>1389</v>
      </c>
      <c r="M463" s="437">
        <v>21</v>
      </c>
      <c r="N463" s="438">
        <v>5355</v>
      </c>
      <c r="O463" s="438">
        <v>70</v>
      </c>
      <c r="P463" s="438">
        <v>120</v>
      </c>
      <c r="Q463" s="438">
        <v>65</v>
      </c>
      <c r="R463" s="438">
        <v>45</v>
      </c>
      <c r="S463" s="438">
        <v>85</v>
      </c>
      <c r="T463" s="438">
        <v>125</v>
      </c>
      <c r="U463" s="438">
        <v>510</v>
      </c>
      <c r="V463" s="438">
        <v>85</v>
      </c>
      <c r="W463" s="388"/>
      <c r="X463" s="388"/>
    </row>
    <row r="464" spans="1:24" ht="12.75" x14ac:dyDescent="0.2">
      <c r="A464" s="462">
        <v>462</v>
      </c>
      <c r="B464" s="434" t="s">
        <v>512</v>
      </c>
      <c r="C464" s="430" t="s">
        <v>3698</v>
      </c>
      <c r="D464" s="435" t="s">
        <v>1020</v>
      </c>
      <c r="E464" s="435" t="s">
        <v>1032</v>
      </c>
      <c r="F464" s="434" t="s">
        <v>1482</v>
      </c>
      <c r="G464" s="434" t="s">
        <v>1233</v>
      </c>
      <c r="H464" s="434" t="s">
        <v>1120</v>
      </c>
      <c r="I464" s="292" t="s">
        <v>1389</v>
      </c>
      <c r="J464" s="292" t="s">
        <v>1389</v>
      </c>
      <c r="K464" s="434" t="s">
        <v>3273</v>
      </c>
      <c r="L464" s="434" t="s">
        <v>1389</v>
      </c>
      <c r="M464" s="437">
        <v>21</v>
      </c>
      <c r="N464" s="438">
        <v>5355</v>
      </c>
      <c r="O464" s="438">
        <v>70</v>
      </c>
      <c r="P464" s="438">
        <v>70</v>
      </c>
      <c r="Q464" s="438">
        <v>115</v>
      </c>
      <c r="R464" s="438">
        <v>130</v>
      </c>
      <c r="S464" s="438">
        <v>90</v>
      </c>
      <c r="T464" s="438">
        <v>60</v>
      </c>
      <c r="U464" s="438">
        <v>535</v>
      </c>
      <c r="V464" s="438">
        <v>89.17</v>
      </c>
      <c r="W464" s="452"/>
      <c r="X464" s="452"/>
    </row>
    <row r="465" spans="1:24" ht="12.75" x14ac:dyDescent="0.2">
      <c r="A465" s="462">
        <v>463</v>
      </c>
      <c r="B465" s="434" t="s">
        <v>513</v>
      </c>
      <c r="C465" s="430" t="s">
        <v>3699</v>
      </c>
      <c r="D465" s="435" t="s">
        <v>1029</v>
      </c>
      <c r="E465" s="292" t="s">
        <v>1389</v>
      </c>
      <c r="F465" s="434" t="s">
        <v>1247</v>
      </c>
      <c r="G465" s="434" t="s">
        <v>1232</v>
      </c>
      <c r="H465" s="434" t="s">
        <v>1256</v>
      </c>
      <c r="I465" s="436">
        <v>0.5</v>
      </c>
      <c r="J465" s="292" t="s">
        <v>1389</v>
      </c>
      <c r="K465" s="434" t="s">
        <v>3174</v>
      </c>
      <c r="L465" s="434" t="s">
        <v>1389</v>
      </c>
      <c r="M465" s="437">
        <v>21</v>
      </c>
      <c r="N465" s="438">
        <v>5355</v>
      </c>
      <c r="O465" s="438">
        <v>110</v>
      </c>
      <c r="P465" s="438">
        <v>85</v>
      </c>
      <c r="Q465" s="438">
        <v>95</v>
      </c>
      <c r="R465" s="438">
        <v>80</v>
      </c>
      <c r="S465" s="438">
        <v>95</v>
      </c>
      <c r="T465" s="438">
        <v>50</v>
      </c>
      <c r="U465" s="438">
        <v>515</v>
      </c>
      <c r="V465" s="438">
        <v>85.83</v>
      </c>
      <c r="W465" s="388"/>
      <c r="X465" s="388"/>
    </row>
    <row r="466" spans="1:24" ht="12.75" x14ac:dyDescent="0.2">
      <c r="A466" s="462">
        <v>464</v>
      </c>
      <c r="B466" s="434" t="s">
        <v>514</v>
      </c>
      <c r="C466" s="430" t="s">
        <v>3700</v>
      </c>
      <c r="D466" s="435" t="s">
        <v>1027</v>
      </c>
      <c r="E466" s="435" t="s">
        <v>1031</v>
      </c>
      <c r="F466" s="434" t="s">
        <v>958</v>
      </c>
      <c r="G466" s="434" t="s">
        <v>1556</v>
      </c>
      <c r="H466" s="434" t="s">
        <v>1202</v>
      </c>
      <c r="I466" s="436">
        <v>0.5</v>
      </c>
      <c r="J466" s="292" t="s">
        <v>1389</v>
      </c>
      <c r="K466" s="434" t="s">
        <v>3174</v>
      </c>
      <c r="L466" s="434" t="s">
        <v>3195</v>
      </c>
      <c r="M466" s="437">
        <v>21</v>
      </c>
      <c r="N466" s="438">
        <v>5355</v>
      </c>
      <c r="O466" s="438">
        <v>115</v>
      </c>
      <c r="P466" s="438">
        <v>140</v>
      </c>
      <c r="Q466" s="438">
        <v>130</v>
      </c>
      <c r="R466" s="438">
        <v>55</v>
      </c>
      <c r="S466" s="438">
        <v>55</v>
      </c>
      <c r="T466" s="438">
        <v>40</v>
      </c>
      <c r="U466" s="438">
        <v>535</v>
      </c>
      <c r="V466" s="438">
        <v>89.17</v>
      </c>
      <c r="W466" s="388"/>
      <c r="X466" s="388"/>
    </row>
    <row r="467" spans="1:24" ht="12.75" x14ac:dyDescent="0.2">
      <c r="A467" s="462">
        <v>465</v>
      </c>
      <c r="B467" s="434" t="s">
        <v>515</v>
      </c>
      <c r="C467" s="430" t="s">
        <v>3701</v>
      </c>
      <c r="D467" s="435" t="s">
        <v>1026</v>
      </c>
      <c r="E467" s="292" t="s">
        <v>1389</v>
      </c>
      <c r="F467" s="434" t="s">
        <v>1218</v>
      </c>
      <c r="G467" s="434" t="s">
        <v>1223</v>
      </c>
      <c r="H467" s="434" t="s">
        <v>1220</v>
      </c>
      <c r="I467" s="436">
        <v>0.5</v>
      </c>
      <c r="J467" s="292" t="s">
        <v>1389</v>
      </c>
      <c r="K467" s="434" t="s">
        <v>1026</v>
      </c>
      <c r="L467" s="434" t="s">
        <v>1389</v>
      </c>
      <c r="M467" s="437">
        <v>21</v>
      </c>
      <c r="N467" s="438">
        <v>5355</v>
      </c>
      <c r="O467" s="438">
        <v>100</v>
      </c>
      <c r="P467" s="438">
        <v>100</v>
      </c>
      <c r="Q467" s="438">
        <v>125</v>
      </c>
      <c r="R467" s="438">
        <v>110</v>
      </c>
      <c r="S467" s="438">
        <v>50</v>
      </c>
      <c r="T467" s="438">
        <v>50</v>
      </c>
      <c r="U467" s="438">
        <v>535</v>
      </c>
      <c r="V467" s="438">
        <v>89.17</v>
      </c>
      <c r="W467" s="388"/>
      <c r="X467" s="388"/>
    </row>
    <row r="468" spans="1:24" ht="12.75" x14ac:dyDescent="0.2">
      <c r="A468" s="462">
        <v>466</v>
      </c>
      <c r="B468" s="434" t="s">
        <v>516</v>
      </c>
      <c r="C468" s="430" t="s">
        <v>3702</v>
      </c>
      <c r="D468" s="435" t="s">
        <v>1020</v>
      </c>
      <c r="E468" s="292" t="s">
        <v>1389</v>
      </c>
      <c r="F468" s="434" t="s">
        <v>1189</v>
      </c>
      <c r="G468" s="292" t="s">
        <v>1389</v>
      </c>
      <c r="H468" s="434" t="s">
        <v>988</v>
      </c>
      <c r="I468" s="292" t="s">
        <v>1389</v>
      </c>
      <c r="J468" s="436">
        <v>0.25</v>
      </c>
      <c r="K468" s="434" t="s">
        <v>3258</v>
      </c>
      <c r="L468" s="434" t="s">
        <v>1389</v>
      </c>
      <c r="M468" s="437">
        <v>26</v>
      </c>
      <c r="N468" s="438">
        <v>6630</v>
      </c>
      <c r="O468" s="438">
        <v>75</v>
      </c>
      <c r="P468" s="438">
        <v>123</v>
      </c>
      <c r="Q468" s="438">
        <v>67</v>
      </c>
      <c r="R468" s="438">
        <v>95</v>
      </c>
      <c r="S468" s="438">
        <v>85</v>
      </c>
      <c r="T468" s="438">
        <v>95</v>
      </c>
      <c r="U468" s="438">
        <v>540</v>
      </c>
      <c r="V468" s="438">
        <v>90</v>
      </c>
      <c r="W468" s="388"/>
      <c r="X468" s="388"/>
    </row>
    <row r="469" spans="1:24" ht="12.75" x14ac:dyDescent="0.2">
      <c r="A469" s="462">
        <v>467</v>
      </c>
      <c r="B469" s="434" t="s">
        <v>517</v>
      </c>
      <c r="C469" s="430" t="s">
        <v>3703</v>
      </c>
      <c r="D469" s="435" t="s">
        <v>1023</v>
      </c>
      <c r="E469" s="292" t="s">
        <v>1389</v>
      </c>
      <c r="F469" s="434" t="s">
        <v>979</v>
      </c>
      <c r="G469" s="292" t="s">
        <v>1389</v>
      </c>
      <c r="H469" s="434" t="s">
        <v>988</v>
      </c>
      <c r="I469" s="292" t="s">
        <v>1389</v>
      </c>
      <c r="J469" s="436">
        <v>0.25</v>
      </c>
      <c r="K469" s="434" t="s">
        <v>3258</v>
      </c>
      <c r="L469" s="434" t="s">
        <v>1389</v>
      </c>
      <c r="M469" s="437">
        <v>26</v>
      </c>
      <c r="N469" s="438">
        <v>6630</v>
      </c>
      <c r="O469" s="438">
        <v>75</v>
      </c>
      <c r="P469" s="438">
        <v>95</v>
      </c>
      <c r="Q469" s="438">
        <v>67</v>
      </c>
      <c r="R469" s="438">
        <v>125</v>
      </c>
      <c r="S469" s="438">
        <v>95</v>
      </c>
      <c r="T469" s="438">
        <v>83</v>
      </c>
      <c r="U469" s="438">
        <v>540</v>
      </c>
      <c r="V469" s="438">
        <v>90</v>
      </c>
      <c r="W469" s="388"/>
      <c r="X469" s="388"/>
    </row>
    <row r="470" spans="1:24" ht="12.75" x14ac:dyDescent="0.2">
      <c r="A470" s="462">
        <v>468</v>
      </c>
      <c r="B470" s="434" t="s">
        <v>518</v>
      </c>
      <c r="C470" s="430" t="s">
        <v>3704</v>
      </c>
      <c r="D470" s="435" t="s">
        <v>1021</v>
      </c>
      <c r="E470" s="435" t="s">
        <v>1024</v>
      </c>
      <c r="F470" s="434" t="s">
        <v>1171</v>
      </c>
      <c r="G470" s="434" t="s">
        <v>915</v>
      </c>
      <c r="H470" s="434" t="s">
        <v>1194</v>
      </c>
      <c r="I470" s="292" t="s">
        <v>1389</v>
      </c>
      <c r="J470" s="436">
        <v>0.125</v>
      </c>
      <c r="K470" s="434" t="s">
        <v>1024</v>
      </c>
      <c r="L470" s="434" t="s">
        <v>1021</v>
      </c>
      <c r="M470" s="437">
        <v>11</v>
      </c>
      <c r="N470" s="438">
        <v>2805</v>
      </c>
      <c r="O470" s="438">
        <v>85</v>
      </c>
      <c r="P470" s="438">
        <v>50</v>
      </c>
      <c r="Q470" s="438">
        <v>95</v>
      </c>
      <c r="R470" s="438">
        <v>120</v>
      </c>
      <c r="S470" s="438">
        <v>115</v>
      </c>
      <c r="T470" s="438">
        <v>80</v>
      </c>
      <c r="U470" s="438">
        <v>545</v>
      </c>
      <c r="V470" s="438">
        <v>90.83</v>
      </c>
      <c r="W470" s="388"/>
      <c r="X470" s="388"/>
    </row>
    <row r="471" spans="1:24" ht="12.75" x14ac:dyDescent="0.2">
      <c r="A471" s="462">
        <v>469</v>
      </c>
      <c r="B471" s="434" t="s">
        <v>519</v>
      </c>
      <c r="C471" s="430" t="s">
        <v>3705</v>
      </c>
      <c r="D471" s="435" t="s">
        <v>1017</v>
      </c>
      <c r="E471" s="435" t="s">
        <v>1024</v>
      </c>
      <c r="F471" s="434" t="s">
        <v>953</v>
      </c>
      <c r="G471" s="434" t="s">
        <v>1163</v>
      </c>
      <c r="H471" s="434" t="s">
        <v>1213</v>
      </c>
      <c r="I471" s="436">
        <v>0.5</v>
      </c>
      <c r="J471" s="292" t="s">
        <v>1389</v>
      </c>
      <c r="K471" s="434" t="s">
        <v>1017</v>
      </c>
      <c r="L471" s="434" t="s">
        <v>1389</v>
      </c>
      <c r="M471" s="437">
        <v>21</v>
      </c>
      <c r="N471" s="438">
        <v>5355</v>
      </c>
      <c r="O471" s="438">
        <v>86</v>
      </c>
      <c r="P471" s="438">
        <v>76</v>
      </c>
      <c r="Q471" s="438">
        <v>86</v>
      </c>
      <c r="R471" s="438">
        <v>116</v>
      </c>
      <c r="S471" s="438">
        <v>56</v>
      </c>
      <c r="T471" s="438">
        <v>95</v>
      </c>
      <c r="U471" s="438">
        <v>515</v>
      </c>
      <c r="V471" s="438">
        <v>85.83</v>
      </c>
      <c r="W471" s="388"/>
      <c r="X471" s="388"/>
    </row>
    <row r="472" spans="1:24" ht="12.75" x14ac:dyDescent="0.2">
      <c r="A472" s="462">
        <v>470</v>
      </c>
      <c r="B472" s="434" t="s">
        <v>520</v>
      </c>
      <c r="C472" s="430" t="s">
        <v>3706</v>
      </c>
      <c r="D472" s="435" t="s">
        <v>1026</v>
      </c>
      <c r="E472" s="292" t="s">
        <v>1389</v>
      </c>
      <c r="F472" s="434" t="s">
        <v>1223</v>
      </c>
      <c r="G472" s="292" t="s">
        <v>1389</v>
      </c>
      <c r="H472" s="434" t="s">
        <v>1218</v>
      </c>
      <c r="I472" s="292" t="s">
        <v>1389</v>
      </c>
      <c r="J472" s="436">
        <v>0.125</v>
      </c>
      <c r="K472" s="434" t="s">
        <v>3195</v>
      </c>
      <c r="L472" s="434" t="s">
        <v>1389</v>
      </c>
      <c r="M472" s="437">
        <v>36</v>
      </c>
      <c r="N472" s="438">
        <v>9180</v>
      </c>
      <c r="O472" s="438">
        <v>65</v>
      </c>
      <c r="P472" s="438">
        <v>110</v>
      </c>
      <c r="Q472" s="438">
        <v>130</v>
      </c>
      <c r="R472" s="438">
        <v>60</v>
      </c>
      <c r="S472" s="438">
        <v>65</v>
      </c>
      <c r="T472" s="438">
        <v>95</v>
      </c>
      <c r="U472" s="438">
        <v>525</v>
      </c>
      <c r="V472" s="438">
        <v>87.5</v>
      </c>
      <c r="W472" s="388"/>
      <c r="X472" s="388"/>
    </row>
    <row r="473" spans="1:24" ht="12.75" x14ac:dyDescent="0.2">
      <c r="A473" s="462">
        <v>471</v>
      </c>
      <c r="B473" s="434" t="s">
        <v>521</v>
      </c>
      <c r="C473" s="430" t="s">
        <v>3707</v>
      </c>
      <c r="D473" s="435" t="s">
        <v>1028</v>
      </c>
      <c r="E473" s="292" t="s">
        <v>1389</v>
      </c>
      <c r="F473" s="434" t="s">
        <v>1551</v>
      </c>
      <c r="G473" s="292" t="s">
        <v>1389</v>
      </c>
      <c r="H473" s="434" t="s">
        <v>1229</v>
      </c>
      <c r="I473" s="292" t="s">
        <v>1389</v>
      </c>
      <c r="J473" s="436">
        <v>0.125</v>
      </c>
      <c r="K473" s="434" t="s">
        <v>3195</v>
      </c>
      <c r="L473" s="434" t="s">
        <v>1389</v>
      </c>
      <c r="M473" s="437">
        <v>36</v>
      </c>
      <c r="N473" s="438">
        <v>9180</v>
      </c>
      <c r="O473" s="438">
        <v>65</v>
      </c>
      <c r="P473" s="438">
        <v>60</v>
      </c>
      <c r="Q473" s="438">
        <v>110</v>
      </c>
      <c r="R473" s="438">
        <v>130</v>
      </c>
      <c r="S473" s="438">
        <v>95</v>
      </c>
      <c r="T473" s="438">
        <v>65</v>
      </c>
      <c r="U473" s="438">
        <v>525</v>
      </c>
      <c r="V473" s="438">
        <v>87.5</v>
      </c>
      <c r="W473" s="388"/>
      <c r="X473" s="388"/>
    </row>
    <row r="474" spans="1:24" ht="12.75" x14ac:dyDescent="0.2">
      <c r="A474" s="462">
        <v>472</v>
      </c>
      <c r="B474" s="434" t="s">
        <v>522</v>
      </c>
      <c r="C474" s="430" t="s">
        <v>3708</v>
      </c>
      <c r="D474" s="435" t="s">
        <v>1027</v>
      </c>
      <c r="E474" s="435" t="s">
        <v>1024</v>
      </c>
      <c r="F474" s="434" t="s">
        <v>1452</v>
      </c>
      <c r="G474" s="434" t="s">
        <v>1107</v>
      </c>
      <c r="H474" s="434" t="s">
        <v>1263</v>
      </c>
      <c r="I474" s="436">
        <v>0.5</v>
      </c>
      <c r="J474" s="292" t="s">
        <v>1389</v>
      </c>
      <c r="K474" s="434" t="s">
        <v>1017</v>
      </c>
      <c r="L474" s="434" t="s">
        <v>1389</v>
      </c>
      <c r="M474" s="437">
        <v>21</v>
      </c>
      <c r="N474" s="438">
        <v>5355</v>
      </c>
      <c r="O474" s="438">
        <v>75</v>
      </c>
      <c r="P474" s="438">
        <v>95</v>
      </c>
      <c r="Q474" s="438">
        <v>125</v>
      </c>
      <c r="R474" s="438">
        <v>45</v>
      </c>
      <c r="S474" s="438">
        <v>75</v>
      </c>
      <c r="T474" s="438">
        <v>95</v>
      </c>
      <c r="U474" s="438">
        <v>510</v>
      </c>
      <c r="V474" s="438">
        <v>85</v>
      </c>
      <c r="W474" s="388"/>
      <c r="X474" s="388"/>
    </row>
    <row r="475" spans="1:24" ht="12.75" x14ac:dyDescent="0.2">
      <c r="A475" s="462">
        <v>473</v>
      </c>
      <c r="B475" s="434" t="s">
        <v>523</v>
      </c>
      <c r="C475" s="430" t="s">
        <v>3709</v>
      </c>
      <c r="D475" s="435" t="s">
        <v>1028</v>
      </c>
      <c r="E475" s="435" t="s">
        <v>1027</v>
      </c>
      <c r="F475" s="434" t="s">
        <v>1232</v>
      </c>
      <c r="G475" s="434" t="s">
        <v>1551</v>
      </c>
      <c r="H475" s="434" t="s">
        <v>904</v>
      </c>
      <c r="I475" s="436">
        <v>0.5</v>
      </c>
      <c r="J475" s="292" t="s">
        <v>1389</v>
      </c>
      <c r="K475" s="434" t="s">
        <v>3195</v>
      </c>
      <c r="L475" s="434" t="s">
        <v>1389</v>
      </c>
      <c r="M475" s="437">
        <v>21</v>
      </c>
      <c r="N475" s="438">
        <v>5355</v>
      </c>
      <c r="O475" s="438">
        <v>110</v>
      </c>
      <c r="P475" s="438">
        <v>130</v>
      </c>
      <c r="Q475" s="438">
        <v>80</v>
      </c>
      <c r="R475" s="438">
        <v>70</v>
      </c>
      <c r="S475" s="438">
        <v>60</v>
      </c>
      <c r="T475" s="438">
        <v>80</v>
      </c>
      <c r="U475" s="438">
        <v>530</v>
      </c>
      <c r="V475" s="438">
        <v>88.33</v>
      </c>
      <c r="W475" s="388"/>
      <c r="X475" s="388"/>
    </row>
    <row r="476" spans="1:24" ht="12.75" x14ac:dyDescent="0.2">
      <c r="A476" s="462">
        <v>474</v>
      </c>
      <c r="B476" s="434" t="s">
        <v>524</v>
      </c>
      <c r="C476" s="430" t="s">
        <v>3710</v>
      </c>
      <c r="D476" s="435" t="s">
        <v>1029</v>
      </c>
      <c r="E476" s="292" t="s">
        <v>1389</v>
      </c>
      <c r="F476" s="434" t="s">
        <v>1177</v>
      </c>
      <c r="G476" s="434" t="s">
        <v>1414</v>
      </c>
      <c r="H476" s="434" t="s">
        <v>1120</v>
      </c>
      <c r="I476" s="292" t="s">
        <v>1389</v>
      </c>
      <c r="J476" s="292" t="s">
        <v>1389</v>
      </c>
      <c r="K476" s="434" t="s">
        <v>3273</v>
      </c>
      <c r="L476" s="434" t="s">
        <v>1389</v>
      </c>
      <c r="M476" s="437">
        <v>21</v>
      </c>
      <c r="N476" s="438">
        <v>5355</v>
      </c>
      <c r="O476" s="438">
        <v>85</v>
      </c>
      <c r="P476" s="438">
        <v>80</v>
      </c>
      <c r="Q476" s="438">
        <v>70</v>
      </c>
      <c r="R476" s="438">
        <v>135</v>
      </c>
      <c r="S476" s="438">
        <v>75</v>
      </c>
      <c r="T476" s="438">
        <v>90</v>
      </c>
      <c r="U476" s="438">
        <v>535</v>
      </c>
      <c r="V476" s="438">
        <v>89.17</v>
      </c>
      <c r="W476" s="452"/>
      <c r="X476" s="452"/>
    </row>
    <row r="477" spans="1:24" ht="12.75" x14ac:dyDescent="0.2">
      <c r="A477" s="462">
        <v>475</v>
      </c>
      <c r="B477" s="434" t="s">
        <v>525</v>
      </c>
      <c r="C477" s="430" t="s">
        <v>3711</v>
      </c>
      <c r="D477" s="435" t="s">
        <v>933</v>
      </c>
      <c r="E477" s="435" t="s">
        <v>1022</v>
      </c>
      <c r="F477" s="434" t="s">
        <v>887</v>
      </c>
      <c r="G477" s="292" t="s">
        <v>1389</v>
      </c>
      <c r="H477" s="434" t="s">
        <v>1176</v>
      </c>
      <c r="I477" s="436">
        <v>1</v>
      </c>
      <c r="J477" s="292" t="s">
        <v>1389</v>
      </c>
      <c r="K477" s="434" t="s">
        <v>3292</v>
      </c>
      <c r="L477" s="434" t="s">
        <v>1389</v>
      </c>
      <c r="M477" s="437">
        <v>21</v>
      </c>
      <c r="N477" s="438">
        <v>5355</v>
      </c>
      <c r="O477" s="438">
        <v>68</v>
      </c>
      <c r="P477" s="438">
        <v>125</v>
      </c>
      <c r="Q477" s="438">
        <v>65</v>
      </c>
      <c r="R477" s="438">
        <v>65</v>
      </c>
      <c r="S477" s="438">
        <v>115</v>
      </c>
      <c r="T477" s="438">
        <v>80</v>
      </c>
      <c r="U477" s="438">
        <v>518</v>
      </c>
      <c r="V477" s="438">
        <v>86.33</v>
      </c>
      <c r="W477" s="388"/>
      <c r="X477" s="388"/>
    </row>
    <row r="478" spans="1:24" ht="12.75" x14ac:dyDescent="0.2">
      <c r="A478" s="462">
        <v>476</v>
      </c>
      <c r="B478" s="434" t="s">
        <v>526</v>
      </c>
      <c r="C478" s="430" t="s">
        <v>3712</v>
      </c>
      <c r="D478" s="435" t="s">
        <v>1031</v>
      </c>
      <c r="E478" s="435" t="s">
        <v>1032</v>
      </c>
      <c r="F478" s="434" t="s">
        <v>1233</v>
      </c>
      <c r="G478" s="434" t="s">
        <v>1482</v>
      </c>
      <c r="H478" s="434" t="s">
        <v>1225</v>
      </c>
      <c r="I478" s="436">
        <v>0.5</v>
      </c>
      <c r="J478" s="292" t="s">
        <v>1389</v>
      </c>
      <c r="K478" s="434" t="s">
        <v>3273</v>
      </c>
      <c r="L478" s="434" t="s">
        <v>1389</v>
      </c>
      <c r="M478" s="437">
        <v>21</v>
      </c>
      <c r="N478" s="438">
        <v>5355</v>
      </c>
      <c r="O478" s="438">
        <v>60</v>
      </c>
      <c r="P478" s="438">
        <v>55</v>
      </c>
      <c r="Q478" s="438">
        <v>145</v>
      </c>
      <c r="R478" s="438">
        <v>75</v>
      </c>
      <c r="S478" s="438">
        <v>150</v>
      </c>
      <c r="T478" s="438">
        <v>40</v>
      </c>
      <c r="U478" s="438">
        <v>525</v>
      </c>
      <c r="V478" s="438">
        <v>87.5</v>
      </c>
      <c r="W478" s="388"/>
      <c r="X478" s="388"/>
    </row>
    <row r="479" spans="1:24" ht="12.75" x14ac:dyDescent="0.2">
      <c r="A479" s="462">
        <v>477</v>
      </c>
      <c r="B479" s="434" t="s">
        <v>527</v>
      </c>
      <c r="C479" s="430" t="s">
        <v>3713</v>
      </c>
      <c r="D479" s="435" t="s">
        <v>1025</v>
      </c>
      <c r="E479" s="292" t="s">
        <v>1389</v>
      </c>
      <c r="F479" s="434" t="s">
        <v>926</v>
      </c>
      <c r="G479" s="292" t="s">
        <v>1389</v>
      </c>
      <c r="H479" s="434" t="s">
        <v>1213</v>
      </c>
      <c r="I479" s="436">
        <v>0.5</v>
      </c>
      <c r="J479" s="292" t="s">
        <v>1389</v>
      </c>
      <c r="K479" s="434" t="s">
        <v>3292</v>
      </c>
      <c r="L479" s="434" t="s">
        <v>1389</v>
      </c>
      <c r="M479" s="437">
        <v>26</v>
      </c>
      <c r="N479" s="438">
        <v>6630</v>
      </c>
      <c r="O479" s="438">
        <v>45</v>
      </c>
      <c r="P479" s="438">
        <v>100</v>
      </c>
      <c r="Q479" s="438">
        <v>135</v>
      </c>
      <c r="R479" s="438">
        <v>65</v>
      </c>
      <c r="S479" s="438">
        <v>135</v>
      </c>
      <c r="T479" s="438">
        <v>45</v>
      </c>
      <c r="U479" s="438">
        <v>525</v>
      </c>
      <c r="V479" s="438">
        <v>87.5</v>
      </c>
      <c r="W479" s="388"/>
      <c r="X479" s="388"/>
    </row>
    <row r="480" spans="1:24" ht="12.75" x14ac:dyDescent="0.2">
      <c r="A480" s="462">
        <v>478</v>
      </c>
      <c r="B480" s="434" t="s">
        <v>528</v>
      </c>
      <c r="C480" s="430" t="s">
        <v>3714</v>
      </c>
      <c r="D480" s="435" t="s">
        <v>1028</v>
      </c>
      <c r="E480" s="435" t="s">
        <v>1025</v>
      </c>
      <c r="F480" s="434" t="s">
        <v>1551</v>
      </c>
      <c r="G480" s="292" t="s">
        <v>1389</v>
      </c>
      <c r="H480" s="434" t="s">
        <v>1212</v>
      </c>
      <c r="I480" s="292" t="s">
        <v>1389</v>
      </c>
      <c r="J480" s="436">
        <v>1</v>
      </c>
      <c r="K480" s="434" t="s">
        <v>1021</v>
      </c>
      <c r="L480" s="434" t="s">
        <v>3273</v>
      </c>
      <c r="M480" s="437">
        <v>21</v>
      </c>
      <c r="N480" s="438">
        <v>5355</v>
      </c>
      <c r="O480" s="438">
        <v>70</v>
      </c>
      <c r="P480" s="438">
        <v>80</v>
      </c>
      <c r="Q480" s="438">
        <v>70</v>
      </c>
      <c r="R480" s="438">
        <v>80</v>
      </c>
      <c r="S480" s="438">
        <v>70</v>
      </c>
      <c r="T480" s="438">
        <v>110</v>
      </c>
      <c r="U480" s="438">
        <v>480</v>
      </c>
      <c r="V480" s="438">
        <v>80</v>
      </c>
      <c r="W480" s="388"/>
      <c r="X480" s="388"/>
    </row>
    <row r="481" spans="1:24" ht="12.75" x14ac:dyDescent="0.2">
      <c r="A481" s="462">
        <v>479</v>
      </c>
      <c r="B481" s="434" t="s">
        <v>529</v>
      </c>
      <c r="C481" s="430" t="s">
        <v>3715</v>
      </c>
      <c r="D481" s="435" t="s">
        <v>1020</v>
      </c>
      <c r="E481" s="435" t="s">
        <v>1025</v>
      </c>
      <c r="F481" s="434" t="s">
        <v>851</v>
      </c>
      <c r="G481" s="292" t="s">
        <v>1389</v>
      </c>
      <c r="H481" s="292" t="s">
        <v>1389</v>
      </c>
      <c r="I481" s="292" t="s">
        <v>1389</v>
      </c>
      <c r="J481" s="292" t="s">
        <v>1389</v>
      </c>
      <c r="K481" s="434" t="s">
        <v>3292</v>
      </c>
      <c r="L481" s="434" t="s">
        <v>1389</v>
      </c>
      <c r="M481" s="437">
        <v>21</v>
      </c>
      <c r="N481" s="438">
        <v>5355</v>
      </c>
      <c r="O481" s="438">
        <v>50</v>
      </c>
      <c r="P481" s="438">
        <v>50</v>
      </c>
      <c r="Q481" s="438">
        <v>77</v>
      </c>
      <c r="R481" s="438">
        <v>95</v>
      </c>
      <c r="S481" s="438">
        <v>77</v>
      </c>
      <c r="T481" s="438">
        <v>91</v>
      </c>
      <c r="U481" s="438">
        <v>440</v>
      </c>
      <c r="V481" s="438">
        <v>73.33</v>
      </c>
      <c r="W481" s="452"/>
      <c r="X481" s="452"/>
    </row>
    <row r="482" spans="1:24" ht="12.75" x14ac:dyDescent="0.2">
      <c r="A482" s="462">
        <v>480</v>
      </c>
      <c r="B482" s="434" t="s">
        <v>530</v>
      </c>
      <c r="C482" s="430" t="s">
        <v>3716</v>
      </c>
      <c r="D482" s="435" t="s">
        <v>933</v>
      </c>
      <c r="E482" s="292" t="s">
        <v>1389</v>
      </c>
      <c r="F482" s="434" t="s">
        <v>851</v>
      </c>
      <c r="G482" s="292" t="s">
        <v>1389</v>
      </c>
      <c r="H482" s="292" t="s">
        <v>1389</v>
      </c>
      <c r="I482" s="292" t="s">
        <v>1389</v>
      </c>
      <c r="J482" s="292" t="s">
        <v>1389</v>
      </c>
      <c r="K482" s="434" t="s">
        <v>3213</v>
      </c>
      <c r="L482" s="434" t="s">
        <v>1389</v>
      </c>
      <c r="M482" s="437">
        <v>81</v>
      </c>
      <c r="N482" s="438">
        <v>20655</v>
      </c>
      <c r="O482" s="438">
        <v>75</v>
      </c>
      <c r="P482" s="438">
        <v>75</v>
      </c>
      <c r="Q482" s="438">
        <v>130</v>
      </c>
      <c r="R482" s="438">
        <v>75</v>
      </c>
      <c r="S482" s="438">
        <v>130</v>
      </c>
      <c r="T482" s="438">
        <v>95</v>
      </c>
      <c r="U482" s="438">
        <v>580</v>
      </c>
      <c r="V482" s="438">
        <v>96.67</v>
      </c>
      <c r="W482" s="452"/>
      <c r="X482" s="452"/>
    </row>
    <row r="483" spans="1:24" ht="12.75" x14ac:dyDescent="0.2">
      <c r="A483" s="462">
        <v>481</v>
      </c>
      <c r="B483" s="434" t="s">
        <v>531</v>
      </c>
      <c r="C483" s="430" t="s">
        <v>3717</v>
      </c>
      <c r="D483" s="435" t="s">
        <v>933</v>
      </c>
      <c r="E483" s="292" t="s">
        <v>1389</v>
      </c>
      <c r="F483" s="434" t="s">
        <v>851</v>
      </c>
      <c r="G483" s="292" t="s">
        <v>1389</v>
      </c>
      <c r="H483" s="292" t="s">
        <v>1389</v>
      </c>
      <c r="I483" s="292" t="s">
        <v>1389</v>
      </c>
      <c r="J483" s="292" t="s">
        <v>1389</v>
      </c>
      <c r="K483" s="434" t="s">
        <v>3213</v>
      </c>
      <c r="L483" s="434" t="s">
        <v>1389</v>
      </c>
      <c r="M483" s="437">
        <v>81</v>
      </c>
      <c r="N483" s="438">
        <v>20655</v>
      </c>
      <c r="O483" s="438">
        <v>80</v>
      </c>
      <c r="P483" s="438">
        <v>105</v>
      </c>
      <c r="Q483" s="438">
        <v>105</v>
      </c>
      <c r="R483" s="438">
        <v>105</v>
      </c>
      <c r="S483" s="438">
        <v>105</v>
      </c>
      <c r="T483" s="438">
        <v>80</v>
      </c>
      <c r="U483" s="438">
        <v>580</v>
      </c>
      <c r="V483" s="438">
        <v>96.67</v>
      </c>
      <c r="W483" s="452"/>
      <c r="X483" s="452"/>
    </row>
    <row r="484" spans="1:24" ht="12.75" x14ac:dyDescent="0.2">
      <c r="A484" s="462">
        <v>482</v>
      </c>
      <c r="B484" s="434" t="s">
        <v>532</v>
      </c>
      <c r="C484" s="430" t="s">
        <v>3718</v>
      </c>
      <c r="D484" s="435" t="s">
        <v>933</v>
      </c>
      <c r="E484" s="292" t="s">
        <v>1389</v>
      </c>
      <c r="F484" s="434" t="s">
        <v>851</v>
      </c>
      <c r="G484" s="292" t="s">
        <v>1389</v>
      </c>
      <c r="H484" s="292" t="s">
        <v>1389</v>
      </c>
      <c r="I484" s="292" t="s">
        <v>1389</v>
      </c>
      <c r="J484" s="292" t="s">
        <v>1389</v>
      </c>
      <c r="K484" s="434" t="s">
        <v>3213</v>
      </c>
      <c r="L484" s="434" t="s">
        <v>1389</v>
      </c>
      <c r="M484" s="437">
        <v>81</v>
      </c>
      <c r="N484" s="438">
        <v>20655</v>
      </c>
      <c r="O484" s="438">
        <v>75</v>
      </c>
      <c r="P484" s="438">
        <v>125</v>
      </c>
      <c r="Q484" s="438">
        <v>70</v>
      </c>
      <c r="R484" s="438">
        <v>125</v>
      </c>
      <c r="S484" s="438">
        <v>70</v>
      </c>
      <c r="T484" s="438">
        <v>115</v>
      </c>
      <c r="U484" s="438">
        <v>580</v>
      </c>
      <c r="V484" s="438">
        <v>96.67</v>
      </c>
      <c r="W484" s="452"/>
      <c r="X484" s="452"/>
    </row>
    <row r="485" spans="1:24" ht="12.75" x14ac:dyDescent="0.2">
      <c r="A485" s="462">
        <v>483</v>
      </c>
      <c r="B485" s="434" t="s">
        <v>533</v>
      </c>
      <c r="C485" s="430" t="s">
        <v>3719</v>
      </c>
      <c r="D485" s="435" t="s">
        <v>1032</v>
      </c>
      <c r="E485" s="435" t="s">
        <v>1019</v>
      </c>
      <c r="F485" s="434" t="s">
        <v>926</v>
      </c>
      <c r="G485" s="292" t="s">
        <v>1389</v>
      </c>
      <c r="H485" s="434" t="s">
        <v>1143</v>
      </c>
      <c r="I485" s="292" t="s">
        <v>1389</v>
      </c>
      <c r="J485" s="292" t="s">
        <v>1389</v>
      </c>
      <c r="K485" s="434" t="s">
        <v>3213</v>
      </c>
      <c r="L485" s="434" t="s">
        <v>1389</v>
      </c>
      <c r="M485" s="437">
        <v>121</v>
      </c>
      <c r="N485" s="438">
        <v>30855</v>
      </c>
      <c r="O485" s="438">
        <v>100</v>
      </c>
      <c r="P485" s="438">
        <v>120</v>
      </c>
      <c r="Q485" s="438">
        <v>120</v>
      </c>
      <c r="R485" s="438">
        <v>150</v>
      </c>
      <c r="S485" s="438">
        <v>100</v>
      </c>
      <c r="T485" s="438">
        <v>90</v>
      </c>
      <c r="U485" s="438">
        <v>680</v>
      </c>
      <c r="V485" s="438">
        <v>113.33</v>
      </c>
      <c r="W485" s="452"/>
      <c r="X485" s="452"/>
    </row>
    <row r="486" spans="1:24" ht="12.75" x14ac:dyDescent="0.2">
      <c r="A486" s="462">
        <v>484</v>
      </c>
      <c r="B486" s="434" t="s">
        <v>534</v>
      </c>
      <c r="C486" s="430" t="s">
        <v>3720</v>
      </c>
      <c r="D486" s="435" t="s">
        <v>1033</v>
      </c>
      <c r="E486" s="435" t="s">
        <v>1019</v>
      </c>
      <c r="F486" s="434" t="s">
        <v>926</v>
      </c>
      <c r="G486" s="292" t="s">
        <v>1389</v>
      </c>
      <c r="H486" s="434" t="s">
        <v>1143</v>
      </c>
      <c r="I486" s="292" t="s">
        <v>1389</v>
      </c>
      <c r="J486" s="292" t="s">
        <v>1389</v>
      </c>
      <c r="K486" s="434" t="s">
        <v>3213</v>
      </c>
      <c r="L486" s="434" t="s">
        <v>1389</v>
      </c>
      <c r="M486" s="437">
        <v>121</v>
      </c>
      <c r="N486" s="438">
        <v>30855</v>
      </c>
      <c r="O486" s="438">
        <v>90</v>
      </c>
      <c r="P486" s="438">
        <v>120</v>
      </c>
      <c r="Q486" s="438">
        <v>100</v>
      </c>
      <c r="R486" s="438">
        <v>150</v>
      </c>
      <c r="S486" s="438">
        <v>120</v>
      </c>
      <c r="T486" s="438">
        <v>100</v>
      </c>
      <c r="U486" s="438">
        <v>680</v>
      </c>
      <c r="V486" s="438">
        <v>113.33</v>
      </c>
      <c r="W486" s="452"/>
      <c r="X486" s="452"/>
    </row>
    <row r="487" spans="1:24" ht="12.75" x14ac:dyDescent="0.2">
      <c r="A487" s="462">
        <v>485</v>
      </c>
      <c r="B487" s="434" t="s">
        <v>535</v>
      </c>
      <c r="C487" s="430" t="s">
        <v>3721</v>
      </c>
      <c r="D487" s="435" t="s">
        <v>1023</v>
      </c>
      <c r="E487" s="435" t="s">
        <v>1032</v>
      </c>
      <c r="F487" s="434" t="s">
        <v>949</v>
      </c>
      <c r="G487" s="292" t="s">
        <v>1389</v>
      </c>
      <c r="H487" s="434" t="s">
        <v>979</v>
      </c>
      <c r="I487" s="436">
        <v>0.5</v>
      </c>
      <c r="J487" s="292" t="s">
        <v>1389</v>
      </c>
      <c r="K487" s="434" t="s">
        <v>3213</v>
      </c>
      <c r="L487" s="434" t="s">
        <v>1389</v>
      </c>
      <c r="M487" s="437">
        <v>11</v>
      </c>
      <c r="N487" s="438">
        <v>2805</v>
      </c>
      <c r="O487" s="438">
        <v>91</v>
      </c>
      <c r="P487" s="438">
        <v>90</v>
      </c>
      <c r="Q487" s="438">
        <v>106</v>
      </c>
      <c r="R487" s="438">
        <v>130</v>
      </c>
      <c r="S487" s="438">
        <v>106</v>
      </c>
      <c r="T487" s="438">
        <v>77</v>
      </c>
      <c r="U487" s="438">
        <v>600</v>
      </c>
      <c r="V487" s="438">
        <v>100</v>
      </c>
      <c r="W487" s="388"/>
      <c r="X487" s="388"/>
    </row>
    <row r="488" spans="1:24" ht="12.75" x14ac:dyDescent="0.2">
      <c r="A488" s="462">
        <v>486</v>
      </c>
      <c r="B488" s="434" t="s">
        <v>536</v>
      </c>
      <c r="C488" s="430" t="s">
        <v>3722</v>
      </c>
      <c r="D488" s="435" t="s">
        <v>1029</v>
      </c>
      <c r="E488" s="292" t="s">
        <v>1389</v>
      </c>
      <c r="F488" s="434" t="s">
        <v>1548</v>
      </c>
      <c r="G488" s="292" t="s">
        <v>1389</v>
      </c>
      <c r="H488" s="292" t="s">
        <v>1389</v>
      </c>
      <c r="I488" s="292" t="s">
        <v>1389</v>
      </c>
      <c r="J488" s="292" t="s">
        <v>1389</v>
      </c>
      <c r="K488" s="434" t="s">
        <v>3213</v>
      </c>
      <c r="L488" s="434" t="s">
        <v>1389</v>
      </c>
      <c r="M488" s="437">
        <v>121</v>
      </c>
      <c r="N488" s="438">
        <v>30855</v>
      </c>
      <c r="O488" s="438">
        <v>110</v>
      </c>
      <c r="P488" s="438">
        <v>160</v>
      </c>
      <c r="Q488" s="438">
        <v>110</v>
      </c>
      <c r="R488" s="438">
        <v>80</v>
      </c>
      <c r="S488" s="438">
        <v>110</v>
      </c>
      <c r="T488" s="438">
        <v>100</v>
      </c>
      <c r="U488" s="438">
        <v>670</v>
      </c>
      <c r="V488" s="438">
        <v>111.67</v>
      </c>
      <c r="W488" s="452"/>
      <c r="X488" s="452"/>
    </row>
    <row r="489" spans="1:24" ht="12.75" x14ac:dyDescent="0.2">
      <c r="A489" s="462">
        <v>487</v>
      </c>
      <c r="B489" s="434" t="s">
        <v>537</v>
      </c>
      <c r="C489" s="430" t="s">
        <v>3723</v>
      </c>
      <c r="D489" s="435" t="s">
        <v>1025</v>
      </c>
      <c r="E489" s="435" t="s">
        <v>1019</v>
      </c>
      <c r="F489" s="434" t="s">
        <v>926</v>
      </c>
      <c r="G489" s="292" t="s">
        <v>1389</v>
      </c>
      <c r="H489" s="434" t="s">
        <v>1143</v>
      </c>
      <c r="I489" s="292" t="s">
        <v>1389</v>
      </c>
      <c r="J489" s="292" t="s">
        <v>1389</v>
      </c>
      <c r="K489" s="434" t="s">
        <v>3213</v>
      </c>
      <c r="L489" s="434" t="s">
        <v>1389</v>
      </c>
      <c r="M489" s="437">
        <v>121</v>
      </c>
      <c r="N489" s="438">
        <v>30855</v>
      </c>
      <c r="O489" s="438">
        <v>150</v>
      </c>
      <c r="P489" s="438">
        <v>100</v>
      </c>
      <c r="Q489" s="438">
        <v>120</v>
      </c>
      <c r="R489" s="438">
        <v>100</v>
      </c>
      <c r="S489" s="438">
        <v>120</v>
      </c>
      <c r="T489" s="438">
        <v>90</v>
      </c>
      <c r="U489" s="438">
        <v>680</v>
      </c>
      <c r="V489" s="438">
        <v>113.33</v>
      </c>
      <c r="W489" s="452"/>
      <c r="X489" s="452"/>
    </row>
    <row r="490" spans="1:24" ht="12.75" x14ac:dyDescent="0.2">
      <c r="A490" s="462">
        <v>488</v>
      </c>
      <c r="B490" s="434" t="s">
        <v>538</v>
      </c>
      <c r="C490" s="430" t="s">
        <v>3724</v>
      </c>
      <c r="D490" s="435" t="s">
        <v>933</v>
      </c>
      <c r="E490" s="292" t="s">
        <v>1389</v>
      </c>
      <c r="F490" s="434" t="s">
        <v>851</v>
      </c>
      <c r="G490" s="292" t="s">
        <v>1389</v>
      </c>
      <c r="H490" s="292" t="s">
        <v>1389</v>
      </c>
      <c r="I490" s="292" t="s">
        <v>1389</v>
      </c>
      <c r="J490" s="436">
        <v>1</v>
      </c>
      <c r="K490" s="434" t="s">
        <v>3213</v>
      </c>
      <c r="L490" s="434" t="s">
        <v>1389</v>
      </c>
      <c r="M490" s="437">
        <v>121</v>
      </c>
      <c r="N490" s="438">
        <v>30855</v>
      </c>
      <c r="O490" s="438">
        <v>120</v>
      </c>
      <c r="P490" s="438">
        <v>70</v>
      </c>
      <c r="Q490" s="438">
        <v>120</v>
      </c>
      <c r="R490" s="438">
        <v>75</v>
      </c>
      <c r="S490" s="438">
        <v>130</v>
      </c>
      <c r="T490" s="438">
        <v>85</v>
      </c>
      <c r="U490" s="438">
        <v>600</v>
      </c>
      <c r="V490" s="438">
        <v>100</v>
      </c>
      <c r="W490" s="388"/>
      <c r="X490" s="388"/>
    </row>
    <row r="491" spans="1:24" ht="12.75" x14ac:dyDescent="0.2">
      <c r="A491" s="462">
        <v>489</v>
      </c>
      <c r="B491" s="434" t="s">
        <v>539</v>
      </c>
      <c r="C491" s="430" t="s">
        <v>3725</v>
      </c>
      <c r="D491" s="435" t="s">
        <v>1033</v>
      </c>
      <c r="E491" s="292" t="s">
        <v>1389</v>
      </c>
      <c r="F491" s="434" t="s">
        <v>1211</v>
      </c>
      <c r="G491" s="292" t="s">
        <v>1389</v>
      </c>
      <c r="H491" s="292" t="s">
        <v>1389</v>
      </c>
      <c r="I491" s="292" t="s">
        <v>1389</v>
      </c>
      <c r="J491" s="292" t="s">
        <v>1389</v>
      </c>
      <c r="K491" s="434" t="s">
        <v>3181</v>
      </c>
      <c r="L491" s="434" t="s">
        <v>1021</v>
      </c>
      <c r="M491" s="437">
        <v>41</v>
      </c>
      <c r="N491" s="438">
        <v>10455</v>
      </c>
      <c r="O491" s="438">
        <v>80</v>
      </c>
      <c r="P491" s="438">
        <v>80</v>
      </c>
      <c r="Q491" s="438">
        <v>80</v>
      </c>
      <c r="R491" s="438">
        <v>80</v>
      </c>
      <c r="S491" s="438">
        <v>80</v>
      </c>
      <c r="T491" s="438">
        <v>80</v>
      </c>
      <c r="U491" s="438">
        <v>480</v>
      </c>
      <c r="V491" s="438">
        <v>80</v>
      </c>
      <c r="W491" s="452"/>
      <c r="X491" s="452"/>
    </row>
    <row r="492" spans="1:24" ht="12.75" x14ac:dyDescent="0.2">
      <c r="A492" s="462">
        <v>490</v>
      </c>
      <c r="B492" s="434" t="s">
        <v>540</v>
      </c>
      <c r="C492" s="430" t="s">
        <v>3726</v>
      </c>
      <c r="D492" s="435" t="s">
        <v>1033</v>
      </c>
      <c r="E492" s="292" t="s">
        <v>1389</v>
      </c>
      <c r="F492" s="434" t="s">
        <v>1211</v>
      </c>
      <c r="G492" s="292" t="s">
        <v>1389</v>
      </c>
      <c r="H492" s="292" t="s">
        <v>1389</v>
      </c>
      <c r="I492" s="292" t="s">
        <v>1389</v>
      </c>
      <c r="J492" s="292" t="s">
        <v>1389</v>
      </c>
      <c r="K492" s="434" t="s">
        <v>3181</v>
      </c>
      <c r="L492" s="434" t="s">
        <v>1021</v>
      </c>
      <c r="M492" s="437">
        <v>11</v>
      </c>
      <c r="N492" s="438">
        <v>2805</v>
      </c>
      <c r="O492" s="438">
        <v>100</v>
      </c>
      <c r="P492" s="438">
        <v>100</v>
      </c>
      <c r="Q492" s="438">
        <v>100</v>
      </c>
      <c r="R492" s="438">
        <v>100</v>
      </c>
      <c r="S492" s="438">
        <v>100</v>
      </c>
      <c r="T492" s="438">
        <v>100</v>
      </c>
      <c r="U492" s="438">
        <v>600</v>
      </c>
      <c r="V492" s="438">
        <v>100</v>
      </c>
      <c r="W492" s="452"/>
      <c r="X492" s="452"/>
    </row>
    <row r="493" spans="1:24" ht="12.75" x14ac:dyDescent="0.2">
      <c r="A493" s="462">
        <v>491</v>
      </c>
      <c r="B493" s="434" t="s">
        <v>541</v>
      </c>
      <c r="C493" s="430" t="s">
        <v>3727</v>
      </c>
      <c r="D493" s="435" t="s">
        <v>1018</v>
      </c>
      <c r="E493" s="292" t="s">
        <v>1389</v>
      </c>
      <c r="F493" s="434" t="s">
        <v>874</v>
      </c>
      <c r="G493" s="292" t="s">
        <v>1389</v>
      </c>
      <c r="H493" s="292" t="s">
        <v>1389</v>
      </c>
      <c r="I493" s="292" t="s">
        <v>1389</v>
      </c>
      <c r="J493" s="292" t="s">
        <v>1389</v>
      </c>
      <c r="K493" s="434" t="s">
        <v>3213</v>
      </c>
      <c r="L493" s="434" t="s">
        <v>1389</v>
      </c>
      <c r="M493" s="437">
        <v>121</v>
      </c>
      <c r="N493" s="438">
        <v>30855</v>
      </c>
      <c r="O493" s="438">
        <v>70</v>
      </c>
      <c r="P493" s="438">
        <v>90</v>
      </c>
      <c r="Q493" s="438">
        <v>90</v>
      </c>
      <c r="R493" s="438">
        <v>135</v>
      </c>
      <c r="S493" s="438">
        <v>90</v>
      </c>
      <c r="T493" s="438">
        <v>125</v>
      </c>
      <c r="U493" s="438">
        <v>600</v>
      </c>
      <c r="V493" s="438">
        <v>100</v>
      </c>
      <c r="W493" s="452"/>
      <c r="X493" s="452"/>
    </row>
    <row r="494" spans="1:24" ht="12.75" x14ac:dyDescent="0.2">
      <c r="A494" s="462">
        <v>492</v>
      </c>
      <c r="B494" s="434" t="s">
        <v>542</v>
      </c>
      <c r="C494" s="430" t="s">
        <v>3728</v>
      </c>
      <c r="D494" s="435" t="s">
        <v>1026</v>
      </c>
      <c r="E494" s="292" t="s">
        <v>1389</v>
      </c>
      <c r="F494" s="434" t="s">
        <v>859</v>
      </c>
      <c r="G494" s="292" t="s">
        <v>1389</v>
      </c>
      <c r="H494" s="292" t="s">
        <v>1389</v>
      </c>
      <c r="I494" s="292" t="s">
        <v>1389</v>
      </c>
      <c r="J494" s="292" t="s">
        <v>1389</v>
      </c>
      <c r="K494" s="434" t="s">
        <v>3213</v>
      </c>
      <c r="L494" s="434" t="s">
        <v>1389</v>
      </c>
      <c r="M494" s="437">
        <v>121</v>
      </c>
      <c r="N494" s="438">
        <v>30855</v>
      </c>
      <c r="O494" s="438">
        <v>100</v>
      </c>
      <c r="P494" s="438">
        <v>100</v>
      </c>
      <c r="Q494" s="438">
        <v>100</v>
      </c>
      <c r="R494" s="438">
        <v>100</v>
      </c>
      <c r="S494" s="438">
        <v>100</v>
      </c>
      <c r="T494" s="438">
        <v>100</v>
      </c>
      <c r="U494" s="438">
        <v>600</v>
      </c>
      <c r="V494" s="438">
        <v>100</v>
      </c>
      <c r="W494" s="452"/>
      <c r="X494" s="452"/>
    </row>
    <row r="495" spans="1:24" ht="12.75" x14ac:dyDescent="0.2">
      <c r="A495" s="462">
        <v>493</v>
      </c>
      <c r="B495" s="434" t="s">
        <v>543</v>
      </c>
      <c r="C495" s="430" t="s">
        <v>3729</v>
      </c>
      <c r="D495" s="435" t="s">
        <v>1029</v>
      </c>
      <c r="E495" s="292" t="s">
        <v>1389</v>
      </c>
      <c r="F495" s="434" t="s">
        <v>1493</v>
      </c>
      <c r="G495" s="292" t="s">
        <v>1389</v>
      </c>
      <c r="H495" s="292" t="s">
        <v>1389</v>
      </c>
      <c r="I495" s="292" t="s">
        <v>1389</v>
      </c>
      <c r="J495" s="292" t="s">
        <v>1389</v>
      </c>
      <c r="K495" s="434" t="s">
        <v>3213</v>
      </c>
      <c r="L495" s="434" t="s">
        <v>1389</v>
      </c>
      <c r="M495" s="437">
        <v>121</v>
      </c>
      <c r="N495" s="438">
        <v>30855</v>
      </c>
      <c r="O495" s="438">
        <v>120</v>
      </c>
      <c r="P495" s="438">
        <v>120</v>
      </c>
      <c r="Q495" s="438">
        <v>120</v>
      </c>
      <c r="R495" s="438">
        <v>120</v>
      </c>
      <c r="S495" s="438">
        <v>120</v>
      </c>
      <c r="T495" s="438">
        <v>120</v>
      </c>
      <c r="U495" s="438">
        <v>720</v>
      </c>
      <c r="V495" s="438">
        <v>120</v>
      </c>
      <c r="W495" s="452"/>
      <c r="X495" s="452"/>
    </row>
    <row r="496" spans="1:24" ht="12.75" x14ac:dyDescent="0.2">
      <c r="A496" s="462">
        <v>494</v>
      </c>
      <c r="B496" s="434" t="s">
        <v>544</v>
      </c>
      <c r="C496" s="430" t="s">
        <v>3730</v>
      </c>
      <c r="D496" s="435" t="s">
        <v>933</v>
      </c>
      <c r="E496" s="435" t="s">
        <v>1023</v>
      </c>
      <c r="F496" s="434" t="s">
        <v>1596</v>
      </c>
      <c r="G496" s="292" t="s">
        <v>1389</v>
      </c>
      <c r="H496" s="292" t="s">
        <v>1389</v>
      </c>
      <c r="I496" s="292" t="s">
        <v>1389</v>
      </c>
      <c r="J496" s="292" t="s">
        <v>1389</v>
      </c>
      <c r="K496" s="434" t="s">
        <v>3213</v>
      </c>
      <c r="L496" s="434" t="s">
        <v>1389</v>
      </c>
      <c r="M496" s="437">
        <v>121</v>
      </c>
      <c r="N496" s="438">
        <v>30855</v>
      </c>
      <c r="O496" s="438">
        <v>100</v>
      </c>
      <c r="P496" s="438">
        <v>100</v>
      </c>
      <c r="Q496" s="438">
        <v>100</v>
      </c>
      <c r="R496" s="438">
        <v>100</v>
      </c>
      <c r="S496" s="438">
        <v>100</v>
      </c>
      <c r="T496" s="438">
        <v>100</v>
      </c>
      <c r="U496" s="438">
        <v>600</v>
      </c>
      <c r="V496" s="438">
        <v>100</v>
      </c>
      <c r="W496" s="452"/>
      <c r="X496" s="452"/>
    </row>
    <row r="497" spans="1:24" ht="12.75" x14ac:dyDescent="0.2">
      <c r="A497" s="462">
        <v>495</v>
      </c>
      <c r="B497" s="434" t="s">
        <v>545</v>
      </c>
      <c r="C497" s="430" t="s">
        <v>3731</v>
      </c>
      <c r="D497" s="435" t="s">
        <v>1026</v>
      </c>
      <c r="E497" s="292" t="s">
        <v>1389</v>
      </c>
      <c r="F497" s="434" t="s">
        <v>1224</v>
      </c>
      <c r="G497" s="292" t="s">
        <v>1389</v>
      </c>
      <c r="H497" s="434" t="s">
        <v>1249</v>
      </c>
      <c r="I497" s="292" t="s">
        <v>1389</v>
      </c>
      <c r="J497" s="436">
        <v>0.125</v>
      </c>
      <c r="K497" s="434" t="s">
        <v>3195</v>
      </c>
      <c r="L497" s="434" t="s">
        <v>1026</v>
      </c>
      <c r="M497" s="437">
        <v>21</v>
      </c>
      <c r="N497" s="438">
        <v>5355</v>
      </c>
      <c r="O497" s="438">
        <v>45</v>
      </c>
      <c r="P497" s="438">
        <v>45</v>
      </c>
      <c r="Q497" s="438">
        <v>55</v>
      </c>
      <c r="R497" s="438">
        <v>45</v>
      </c>
      <c r="S497" s="438">
        <v>55</v>
      </c>
      <c r="T497" s="438">
        <v>63</v>
      </c>
      <c r="U497" s="438">
        <v>308</v>
      </c>
      <c r="V497" s="438">
        <v>51.33</v>
      </c>
      <c r="W497" s="388"/>
      <c r="X497" s="388"/>
    </row>
    <row r="498" spans="1:24" ht="12.75" x14ac:dyDescent="0.2">
      <c r="A498" s="462">
        <v>496</v>
      </c>
      <c r="B498" s="434" t="s">
        <v>546</v>
      </c>
      <c r="C498" s="430" t="s">
        <v>3732</v>
      </c>
      <c r="D498" s="435" t="s">
        <v>1026</v>
      </c>
      <c r="E498" s="292" t="s">
        <v>1389</v>
      </c>
      <c r="F498" s="434" t="s">
        <v>1224</v>
      </c>
      <c r="G498" s="292" t="s">
        <v>1389</v>
      </c>
      <c r="H498" s="434" t="s">
        <v>1249</v>
      </c>
      <c r="I498" s="292" t="s">
        <v>1389</v>
      </c>
      <c r="J498" s="436">
        <v>0.125</v>
      </c>
      <c r="K498" s="434" t="s">
        <v>3195</v>
      </c>
      <c r="L498" s="434" t="s">
        <v>1026</v>
      </c>
      <c r="M498" s="437">
        <v>21</v>
      </c>
      <c r="N498" s="438">
        <v>5355</v>
      </c>
      <c r="O498" s="438">
        <v>60</v>
      </c>
      <c r="P498" s="438">
        <v>60</v>
      </c>
      <c r="Q498" s="438">
        <v>75</v>
      </c>
      <c r="R498" s="438">
        <v>60</v>
      </c>
      <c r="S498" s="438">
        <v>75</v>
      </c>
      <c r="T498" s="438">
        <v>83</v>
      </c>
      <c r="U498" s="438">
        <v>413</v>
      </c>
      <c r="V498" s="438">
        <v>68.83</v>
      </c>
      <c r="W498" s="388"/>
      <c r="X498" s="388"/>
    </row>
    <row r="499" spans="1:24" ht="12.75" x14ac:dyDescent="0.2">
      <c r="A499" s="462">
        <v>497</v>
      </c>
      <c r="B499" s="434" t="s">
        <v>547</v>
      </c>
      <c r="C499" s="430" t="s">
        <v>3733</v>
      </c>
      <c r="D499" s="435" t="s">
        <v>1026</v>
      </c>
      <c r="E499" s="292" t="s">
        <v>1389</v>
      </c>
      <c r="F499" s="434" t="s">
        <v>1224</v>
      </c>
      <c r="G499" s="292" t="s">
        <v>1389</v>
      </c>
      <c r="H499" s="434" t="s">
        <v>1249</v>
      </c>
      <c r="I499" s="292" t="s">
        <v>1389</v>
      </c>
      <c r="J499" s="436">
        <v>0.125</v>
      </c>
      <c r="K499" s="434" t="s">
        <v>3195</v>
      </c>
      <c r="L499" s="434" t="s">
        <v>1026</v>
      </c>
      <c r="M499" s="437">
        <v>21</v>
      </c>
      <c r="N499" s="438">
        <v>5355</v>
      </c>
      <c r="O499" s="438">
        <v>75</v>
      </c>
      <c r="P499" s="438">
        <v>75</v>
      </c>
      <c r="Q499" s="438">
        <v>95</v>
      </c>
      <c r="R499" s="438">
        <v>75</v>
      </c>
      <c r="S499" s="438">
        <v>95</v>
      </c>
      <c r="T499" s="438">
        <v>113</v>
      </c>
      <c r="U499" s="438">
        <v>528</v>
      </c>
      <c r="V499" s="438">
        <v>88</v>
      </c>
      <c r="W499" s="388"/>
      <c r="X499" s="388"/>
    </row>
    <row r="500" spans="1:24" ht="12.75" x14ac:dyDescent="0.2">
      <c r="A500" s="462">
        <v>498</v>
      </c>
      <c r="B500" s="434" t="s">
        <v>548</v>
      </c>
      <c r="C500" s="430" t="s">
        <v>3734</v>
      </c>
      <c r="D500" s="435" t="s">
        <v>1023</v>
      </c>
      <c r="E500" s="292" t="s">
        <v>1389</v>
      </c>
      <c r="F500" s="434" t="s">
        <v>867</v>
      </c>
      <c r="G500" s="292" t="s">
        <v>1389</v>
      </c>
      <c r="H500" s="434" t="s">
        <v>904</v>
      </c>
      <c r="I500" s="292" t="s">
        <v>1389</v>
      </c>
      <c r="J500" s="436">
        <v>0.125</v>
      </c>
      <c r="K500" s="434" t="s">
        <v>3195</v>
      </c>
      <c r="L500" s="434" t="s">
        <v>1389</v>
      </c>
      <c r="M500" s="437">
        <v>21</v>
      </c>
      <c r="N500" s="438">
        <v>5355</v>
      </c>
      <c r="O500" s="438">
        <v>65</v>
      </c>
      <c r="P500" s="438">
        <v>63</v>
      </c>
      <c r="Q500" s="438">
        <v>45</v>
      </c>
      <c r="R500" s="438">
        <v>45</v>
      </c>
      <c r="S500" s="438">
        <v>45</v>
      </c>
      <c r="T500" s="438">
        <v>45</v>
      </c>
      <c r="U500" s="438">
        <v>308</v>
      </c>
      <c r="V500" s="438">
        <v>51.33</v>
      </c>
      <c r="W500" s="388"/>
      <c r="X500" s="388"/>
    </row>
    <row r="501" spans="1:24" ht="12.75" x14ac:dyDescent="0.2">
      <c r="A501" s="462">
        <v>499</v>
      </c>
      <c r="B501" s="434" t="s">
        <v>549</v>
      </c>
      <c r="C501" s="430" t="s">
        <v>3735</v>
      </c>
      <c r="D501" s="435" t="s">
        <v>1023</v>
      </c>
      <c r="E501" s="435" t="s">
        <v>1022</v>
      </c>
      <c r="F501" s="434" t="s">
        <v>867</v>
      </c>
      <c r="G501" s="292" t="s">
        <v>1389</v>
      </c>
      <c r="H501" s="434" t="s">
        <v>904</v>
      </c>
      <c r="I501" s="292" t="s">
        <v>1389</v>
      </c>
      <c r="J501" s="436">
        <v>0.125</v>
      </c>
      <c r="K501" s="434" t="s">
        <v>3195</v>
      </c>
      <c r="L501" s="434" t="s">
        <v>1389</v>
      </c>
      <c r="M501" s="437">
        <v>21</v>
      </c>
      <c r="N501" s="438">
        <v>5355</v>
      </c>
      <c r="O501" s="438">
        <v>90</v>
      </c>
      <c r="P501" s="438">
        <v>93</v>
      </c>
      <c r="Q501" s="438">
        <v>55</v>
      </c>
      <c r="R501" s="438">
        <v>70</v>
      </c>
      <c r="S501" s="438">
        <v>55</v>
      </c>
      <c r="T501" s="438">
        <v>55</v>
      </c>
      <c r="U501" s="438">
        <v>418</v>
      </c>
      <c r="V501" s="438">
        <v>69.67</v>
      </c>
      <c r="W501" s="388"/>
      <c r="X501" s="388"/>
    </row>
    <row r="502" spans="1:24" ht="12.75" x14ac:dyDescent="0.2">
      <c r="A502" s="462">
        <v>500</v>
      </c>
      <c r="B502" s="434" t="s">
        <v>550</v>
      </c>
      <c r="C502" s="430" t="s">
        <v>3736</v>
      </c>
      <c r="D502" s="435" t="s">
        <v>1023</v>
      </c>
      <c r="E502" s="435" t="s">
        <v>1022</v>
      </c>
      <c r="F502" s="434" t="s">
        <v>867</v>
      </c>
      <c r="G502" s="292" t="s">
        <v>1389</v>
      </c>
      <c r="H502" s="434" t="s">
        <v>1202</v>
      </c>
      <c r="I502" s="292" t="s">
        <v>1389</v>
      </c>
      <c r="J502" s="436">
        <v>0.125</v>
      </c>
      <c r="K502" s="434" t="s">
        <v>3195</v>
      </c>
      <c r="L502" s="434" t="s">
        <v>1389</v>
      </c>
      <c r="M502" s="437">
        <v>21</v>
      </c>
      <c r="N502" s="438">
        <v>5355</v>
      </c>
      <c r="O502" s="438">
        <v>110</v>
      </c>
      <c r="P502" s="438">
        <v>123</v>
      </c>
      <c r="Q502" s="438">
        <v>65</v>
      </c>
      <c r="R502" s="438">
        <v>100</v>
      </c>
      <c r="S502" s="438">
        <v>65</v>
      </c>
      <c r="T502" s="438">
        <v>65</v>
      </c>
      <c r="U502" s="438">
        <v>528</v>
      </c>
      <c r="V502" s="438">
        <v>88</v>
      </c>
      <c r="W502" s="388"/>
      <c r="X502" s="388"/>
    </row>
    <row r="503" spans="1:24" ht="12.75" x14ac:dyDescent="0.2">
      <c r="A503" s="462">
        <v>501</v>
      </c>
      <c r="B503" s="434" t="s">
        <v>551</v>
      </c>
      <c r="C503" s="430" t="s">
        <v>3737</v>
      </c>
      <c r="D503" s="435" t="s">
        <v>1033</v>
      </c>
      <c r="E503" s="292" t="s">
        <v>1389</v>
      </c>
      <c r="F503" s="434" t="s">
        <v>893</v>
      </c>
      <c r="G503" s="292" t="s">
        <v>1389</v>
      </c>
      <c r="H503" s="434" t="s">
        <v>1266</v>
      </c>
      <c r="I503" s="292" t="s">
        <v>1389</v>
      </c>
      <c r="J503" s="436">
        <v>0.125</v>
      </c>
      <c r="K503" s="434" t="s">
        <v>3195</v>
      </c>
      <c r="L503" s="434" t="s">
        <v>1389</v>
      </c>
      <c r="M503" s="437">
        <v>21</v>
      </c>
      <c r="N503" s="438">
        <v>5355</v>
      </c>
      <c r="O503" s="438">
        <v>55</v>
      </c>
      <c r="P503" s="438">
        <v>55</v>
      </c>
      <c r="Q503" s="438">
        <v>45</v>
      </c>
      <c r="R503" s="438">
        <v>63</v>
      </c>
      <c r="S503" s="438">
        <v>45</v>
      </c>
      <c r="T503" s="438">
        <v>45</v>
      </c>
      <c r="U503" s="438">
        <v>308</v>
      </c>
      <c r="V503" s="438">
        <v>51.33</v>
      </c>
      <c r="W503" s="388"/>
      <c r="X503" s="388"/>
    </row>
    <row r="504" spans="1:24" ht="12.75" x14ac:dyDescent="0.2">
      <c r="A504" s="462">
        <v>502</v>
      </c>
      <c r="B504" s="434" t="s">
        <v>552</v>
      </c>
      <c r="C504" s="430" t="s">
        <v>3738</v>
      </c>
      <c r="D504" s="435" t="s">
        <v>1033</v>
      </c>
      <c r="E504" s="292" t="s">
        <v>1389</v>
      </c>
      <c r="F504" s="434" t="s">
        <v>893</v>
      </c>
      <c r="G504" s="292" t="s">
        <v>1389</v>
      </c>
      <c r="H504" s="434" t="s">
        <v>1266</v>
      </c>
      <c r="I504" s="292" t="s">
        <v>1389</v>
      </c>
      <c r="J504" s="436">
        <v>0.125</v>
      </c>
      <c r="K504" s="434" t="s">
        <v>3195</v>
      </c>
      <c r="L504" s="434" t="s">
        <v>1389</v>
      </c>
      <c r="M504" s="437">
        <v>21</v>
      </c>
      <c r="N504" s="438">
        <v>5355</v>
      </c>
      <c r="O504" s="438">
        <v>75</v>
      </c>
      <c r="P504" s="438">
        <v>75</v>
      </c>
      <c r="Q504" s="438">
        <v>60</v>
      </c>
      <c r="R504" s="438">
        <v>83</v>
      </c>
      <c r="S504" s="438">
        <v>60</v>
      </c>
      <c r="T504" s="438">
        <v>60</v>
      </c>
      <c r="U504" s="438">
        <v>413</v>
      </c>
      <c r="V504" s="438">
        <v>68.83</v>
      </c>
      <c r="W504" s="388"/>
      <c r="X504" s="388"/>
    </row>
    <row r="505" spans="1:24" ht="12.75" x14ac:dyDescent="0.2">
      <c r="A505" s="462">
        <v>503</v>
      </c>
      <c r="B505" s="434" t="s">
        <v>553</v>
      </c>
      <c r="C505" s="430" t="s">
        <v>3739</v>
      </c>
      <c r="D505" s="435" t="s">
        <v>1033</v>
      </c>
      <c r="E505" s="292" t="s">
        <v>1389</v>
      </c>
      <c r="F505" s="434" t="s">
        <v>893</v>
      </c>
      <c r="G505" s="292" t="s">
        <v>1389</v>
      </c>
      <c r="H505" s="434" t="s">
        <v>1266</v>
      </c>
      <c r="I505" s="292" t="s">
        <v>1389</v>
      </c>
      <c r="J505" s="436">
        <v>0.125</v>
      </c>
      <c r="K505" s="434" t="s">
        <v>3195</v>
      </c>
      <c r="L505" s="434" t="s">
        <v>1389</v>
      </c>
      <c r="M505" s="437">
        <v>21</v>
      </c>
      <c r="N505" s="438">
        <v>5355</v>
      </c>
      <c r="O505" s="438">
        <v>95</v>
      </c>
      <c r="P505" s="438">
        <v>100</v>
      </c>
      <c r="Q505" s="438">
        <v>85</v>
      </c>
      <c r="R505" s="438">
        <v>108</v>
      </c>
      <c r="S505" s="438">
        <v>70</v>
      </c>
      <c r="T505" s="438">
        <v>70</v>
      </c>
      <c r="U505" s="438">
        <v>528</v>
      </c>
      <c r="V505" s="438">
        <v>88</v>
      </c>
      <c r="W505" s="388"/>
      <c r="X505" s="388"/>
    </row>
    <row r="506" spans="1:24" ht="12.75" x14ac:dyDescent="0.2">
      <c r="A506" s="462">
        <v>504</v>
      </c>
      <c r="B506" s="434" t="s">
        <v>554</v>
      </c>
      <c r="C506" s="430" t="s">
        <v>3740</v>
      </c>
      <c r="D506" s="435" t="s">
        <v>1029</v>
      </c>
      <c r="E506" s="292" t="s">
        <v>1389</v>
      </c>
      <c r="F506" s="434" t="s">
        <v>1217</v>
      </c>
      <c r="G506" s="434" t="s">
        <v>1242</v>
      </c>
      <c r="H506" s="434" t="s">
        <v>1120</v>
      </c>
      <c r="I506" s="436">
        <v>0.5</v>
      </c>
      <c r="J506" s="292" t="s">
        <v>1389</v>
      </c>
      <c r="K506" s="434" t="s">
        <v>3195</v>
      </c>
      <c r="L506" s="434" t="s">
        <v>1389</v>
      </c>
      <c r="M506" s="437">
        <v>16</v>
      </c>
      <c r="N506" s="438">
        <v>4080</v>
      </c>
      <c r="O506" s="438">
        <v>45</v>
      </c>
      <c r="P506" s="438">
        <v>55</v>
      </c>
      <c r="Q506" s="438">
        <v>39</v>
      </c>
      <c r="R506" s="438">
        <v>35</v>
      </c>
      <c r="S506" s="438">
        <v>39</v>
      </c>
      <c r="T506" s="438">
        <v>42</v>
      </c>
      <c r="U506" s="438">
        <v>255</v>
      </c>
      <c r="V506" s="438">
        <v>42.5</v>
      </c>
      <c r="W506" s="388"/>
      <c r="X506" s="388"/>
    </row>
    <row r="507" spans="1:24" ht="12.75" x14ac:dyDescent="0.2">
      <c r="A507" s="462">
        <v>505</v>
      </c>
      <c r="B507" s="434" t="s">
        <v>555</v>
      </c>
      <c r="C507" s="430" t="s">
        <v>3741</v>
      </c>
      <c r="D507" s="435" t="s">
        <v>1029</v>
      </c>
      <c r="E507" s="292" t="s">
        <v>1389</v>
      </c>
      <c r="F507" s="434" t="s">
        <v>1455</v>
      </c>
      <c r="G507" s="434" t="s">
        <v>1242</v>
      </c>
      <c r="H507" s="434" t="s">
        <v>1120</v>
      </c>
      <c r="I507" s="436">
        <v>0.5</v>
      </c>
      <c r="J507" s="292" t="s">
        <v>1389</v>
      </c>
      <c r="K507" s="434" t="s">
        <v>3195</v>
      </c>
      <c r="L507" s="434" t="s">
        <v>1389</v>
      </c>
      <c r="M507" s="437">
        <v>16</v>
      </c>
      <c r="N507" s="438">
        <v>4080</v>
      </c>
      <c r="O507" s="438">
        <v>60</v>
      </c>
      <c r="P507" s="438">
        <v>85</v>
      </c>
      <c r="Q507" s="438">
        <v>69</v>
      </c>
      <c r="R507" s="438">
        <v>60</v>
      </c>
      <c r="S507" s="438">
        <v>69</v>
      </c>
      <c r="T507" s="438">
        <v>77</v>
      </c>
      <c r="U507" s="438">
        <v>420</v>
      </c>
      <c r="V507" s="438">
        <v>70</v>
      </c>
      <c r="W507" s="388"/>
      <c r="X507" s="388"/>
    </row>
    <row r="508" spans="1:24" ht="12.75" x14ac:dyDescent="0.2">
      <c r="A508" s="462">
        <v>506</v>
      </c>
      <c r="B508" s="434" t="s">
        <v>556</v>
      </c>
      <c r="C508" s="430" t="s">
        <v>3742</v>
      </c>
      <c r="D508" s="435" t="s">
        <v>1029</v>
      </c>
      <c r="E508" s="292" t="s">
        <v>1389</v>
      </c>
      <c r="F508" s="434" t="s">
        <v>988</v>
      </c>
      <c r="G508" s="434" t="s">
        <v>1508</v>
      </c>
      <c r="H508" s="434" t="s">
        <v>1217</v>
      </c>
      <c r="I508" s="436">
        <v>0.5</v>
      </c>
      <c r="J508" s="292" t="s">
        <v>1389</v>
      </c>
      <c r="K508" s="434" t="s">
        <v>3195</v>
      </c>
      <c r="L508" s="434" t="s">
        <v>1389</v>
      </c>
      <c r="M508" s="437">
        <v>16</v>
      </c>
      <c r="N508" s="438">
        <v>4080</v>
      </c>
      <c r="O508" s="438">
        <v>45</v>
      </c>
      <c r="P508" s="438">
        <v>60</v>
      </c>
      <c r="Q508" s="438">
        <v>45</v>
      </c>
      <c r="R508" s="438">
        <v>25</v>
      </c>
      <c r="S508" s="438">
        <v>45</v>
      </c>
      <c r="T508" s="438">
        <v>55</v>
      </c>
      <c r="U508" s="438">
        <v>275</v>
      </c>
      <c r="V508" s="438">
        <v>45.83</v>
      </c>
      <c r="W508" s="388"/>
      <c r="X508" s="388"/>
    </row>
    <row r="509" spans="1:24" ht="12.75" x14ac:dyDescent="0.2">
      <c r="A509" s="462">
        <v>507</v>
      </c>
      <c r="B509" s="434" t="s">
        <v>557</v>
      </c>
      <c r="C509" s="430" t="s">
        <v>3743</v>
      </c>
      <c r="D509" s="435" t="s">
        <v>1029</v>
      </c>
      <c r="E509" s="292" t="s">
        <v>1389</v>
      </c>
      <c r="F509" s="434" t="s">
        <v>1271</v>
      </c>
      <c r="G509" s="434" t="s">
        <v>1113</v>
      </c>
      <c r="H509" s="434" t="s">
        <v>1201</v>
      </c>
      <c r="I509" s="436">
        <v>0.5</v>
      </c>
      <c r="J509" s="292" t="s">
        <v>1389</v>
      </c>
      <c r="K509" s="434" t="s">
        <v>3195</v>
      </c>
      <c r="L509" s="434" t="s">
        <v>1389</v>
      </c>
      <c r="M509" s="437">
        <v>16</v>
      </c>
      <c r="N509" s="438">
        <v>4080</v>
      </c>
      <c r="O509" s="438">
        <v>65</v>
      </c>
      <c r="P509" s="438">
        <v>80</v>
      </c>
      <c r="Q509" s="438">
        <v>65</v>
      </c>
      <c r="R509" s="438">
        <v>35</v>
      </c>
      <c r="S509" s="438">
        <v>65</v>
      </c>
      <c r="T509" s="438">
        <v>60</v>
      </c>
      <c r="U509" s="438">
        <v>370</v>
      </c>
      <c r="V509" s="438">
        <v>61.67</v>
      </c>
      <c r="W509" s="388"/>
      <c r="X509" s="388"/>
    </row>
    <row r="510" spans="1:24" ht="12.75" x14ac:dyDescent="0.2">
      <c r="A510" s="462">
        <v>508</v>
      </c>
      <c r="B510" s="434" t="s">
        <v>558</v>
      </c>
      <c r="C510" s="430" t="s">
        <v>3744</v>
      </c>
      <c r="D510" s="435" t="s">
        <v>1029</v>
      </c>
      <c r="E510" s="292" t="s">
        <v>1389</v>
      </c>
      <c r="F510" s="434" t="s">
        <v>1271</v>
      </c>
      <c r="G510" s="434" t="s">
        <v>1113</v>
      </c>
      <c r="H510" s="434" t="s">
        <v>1201</v>
      </c>
      <c r="I510" s="436">
        <v>0.5</v>
      </c>
      <c r="J510" s="292" t="s">
        <v>1389</v>
      </c>
      <c r="K510" s="434" t="s">
        <v>3195</v>
      </c>
      <c r="L510" s="434" t="s">
        <v>1389</v>
      </c>
      <c r="M510" s="437">
        <v>16</v>
      </c>
      <c r="N510" s="438">
        <v>4080</v>
      </c>
      <c r="O510" s="438">
        <v>85</v>
      </c>
      <c r="P510" s="438">
        <v>110</v>
      </c>
      <c r="Q510" s="438">
        <v>90</v>
      </c>
      <c r="R510" s="438">
        <v>45</v>
      </c>
      <c r="S510" s="438">
        <v>90</v>
      </c>
      <c r="T510" s="438">
        <v>80</v>
      </c>
      <c r="U510" s="438">
        <v>500</v>
      </c>
      <c r="V510" s="438">
        <v>83.33</v>
      </c>
      <c r="W510" s="388"/>
      <c r="X510" s="388"/>
    </row>
    <row r="511" spans="1:24" ht="12.75" x14ac:dyDescent="0.2">
      <c r="A511" s="462">
        <v>509</v>
      </c>
      <c r="B511" s="434" t="s">
        <v>559</v>
      </c>
      <c r="C511" s="430" t="s">
        <v>3745</v>
      </c>
      <c r="D511" s="435" t="s">
        <v>1018</v>
      </c>
      <c r="E511" s="292" t="s">
        <v>1389</v>
      </c>
      <c r="F511" s="434" t="s">
        <v>995</v>
      </c>
      <c r="G511" s="434" t="s">
        <v>1198</v>
      </c>
      <c r="H511" s="434" t="s">
        <v>1170</v>
      </c>
      <c r="I511" s="436">
        <v>0.5</v>
      </c>
      <c r="J511" s="292" t="s">
        <v>1389</v>
      </c>
      <c r="K511" s="434" t="s">
        <v>3195</v>
      </c>
      <c r="L511" s="434" t="s">
        <v>1389</v>
      </c>
      <c r="M511" s="437">
        <v>21</v>
      </c>
      <c r="N511" s="438">
        <v>5355</v>
      </c>
      <c r="O511" s="438">
        <v>41</v>
      </c>
      <c r="P511" s="438">
        <v>50</v>
      </c>
      <c r="Q511" s="438">
        <v>37</v>
      </c>
      <c r="R511" s="438">
        <v>50</v>
      </c>
      <c r="S511" s="438">
        <v>37</v>
      </c>
      <c r="T511" s="438">
        <v>66</v>
      </c>
      <c r="U511" s="438">
        <v>281</v>
      </c>
      <c r="V511" s="438">
        <v>46.83</v>
      </c>
      <c r="W511" s="388"/>
      <c r="X511" s="388"/>
    </row>
    <row r="512" spans="1:24" ht="12.75" x14ac:dyDescent="0.2">
      <c r="A512" s="462">
        <v>510</v>
      </c>
      <c r="B512" s="434" t="s">
        <v>560</v>
      </c>
      <c r="C512" s="430" t="s">
        <v>3746</v>
      </c>
      <c r="D512" s="435" t="s">
        <v>1018</v>
      </c>
      <c r="E512" s="292" t="s">
        <v>1389</v>
      </c>
      <c r="F512" s="434" t="s">
        <v>995</v>
      </c>
      <c r="G512" s="434" t="s">
        <v>1198</v>
      </c>
      <c r="H512" s="434" t="s">
        <v>1170</v>
      </c>
      <c r="I512" s="436">
        <v>0.5</v>
      </c>
      <c r="J512" s="292" t="s">
        <v>1389</v>
      </c>
      <c r="K512" s="434" t="s">
        <v>3195</v>
      </c>
      <c r="L512" s="434" t="s">
        <v>1389</v>
      </c>
      <c r="M512" s="437">
        <v>21</v>
      </c>
      <c r="N512" s="438">
        <v>5355</v>
      </c>
      <c r="O512" s="438">
        <v>64</v>
      </c>
      <c r="P512" s="438">
        <v>88</v>
      </c>
      <c r="Q512" s="438">
        <v>50</v>
      </c>
      <c r="R512" s="438">
        <v>88</v>
      </c>
      <c r="S512" s="438">
        <v>50</v>
      </c>
      <c r="T512" s="438">
        <v>106</v>
      </c>
      <c r="U512" s="438">
        <v>446</v>
      </c>
      <c r="V512" s="438">
        <v>74.33</v>
      </c>
      <c r="W512" s="388"/>
      <c r="X512" s="388"/>
    </row>
    <row r="513" spans="1:24" ht="12.75" x14ac:dyDescent="0.2">
      <c r="A513" s="462">
        <v>511</v>
      </c>
      <c r="B513" s="434" t="s">
        <v>561</v>
      </c>
      <c r="C513" s="430" t="s">
        <v>3747</v>
      </c>
      <c r="D513" s="435" t="s">
        <v>1026</v>
      </c>
      <c r="E513" s="292" t="s">
        <v>1389</v>
      </c>
      <c r="F513" s="434" t="s">
        <v>1243</v>
      </c>
      <c r="G513" s="292" t="s">
        <v>1389</v>
      </c>
      <c r="H513" s="434" t="s">
        <v>1224</v>
      </c>
      <c r="I513" s="292" t="s">
        <v>1389</v>
      </c>
      <c r="J513" s="436">
        <v>0.125</v>
      </c>
      <c r="K513" s="434" t="s">
        <v>3195</v>
      </c>
      <c r="L513" s="434" t="s">
        <v>1389</v>
      </c>
      <c r="M513" s="437">
        <v>21</v>
      </c>
      <c r="N513" s="438">
        <v>5355</v>
      </c>
      <c r="O513" s="438">
        <v>50</v>
      </c>
      <c r="P513" s="438">
        <v>53</v>
      </c>
      <c r="Q513" s="438">
        <v>48</v>
      </c>
      <c r="R513" s="438">
        <v>53</v>
      </c>
      <c r="S513" s="438">
        <v>48</v>
      </c>
      <c r="T513" s="438">
        <v>64</v>
      </c>
      <c r="U513" s="438">
        <v>316</v>
      </c>
      <c r="V513" s="438">
        <v>52.67</v>
      </c>
      <c r="W513" s="388"/>
      <c r="X513" s="388"/>
    </row>
    <row r="514" spans="1:24" ht="12.75" x14ac:dyDescent="0.2">
      <c r="A514" s="462">
        <v>512</v>
      </c>
      <c r="B514" s="434" t="s">
        <v>562</v>
      </c>
      <c r="C514" s="430" t="s">
        <v>3748</v>
      </c>
      <c r="D514" s="435" t="s">
        <v>1026</v>
      </c>
      <c r="E514" s="292" t="s">
        <v>1389</v>
      </c>
      <c r="F514" s="434" t="s">
        <v>1243</v>
      </c>
      <c r="G514" s="292" t="s">
        <v>1389</v>
      </c>
      <c r="H514" s="434" t="s">
        <v>1224</v>
      </c>
      <c r="I514" s="292" t="s">
        <v>1389</v>
      </c>
      <c r="J514" s="436">
        <v>0.125</v>
      </c>
      <c r="K514" s="434" t="s">
        <v>3195</v>
      </c>
      <c r="L514" s="434" t="s">
        <v>1389</v>
      </c>
      <c r="M514" s="437">
        <v>21</v>
      </c>
      <c r="N514" s="438">
        <v>5355</v>
      </c>
      <c r="O514" s="438">
        <v>75</v>
      </c>
      <c r="P514" s="438">
        <v>98</v>
      </c>
      <c r="Q514" s="438">
        <v>63</v>
      </c>
      <c r="R514" s="438">
        <v>98</v>
      </c>
      <c r="S514" s="438">
        <v>63</v>
      </c>
      <c r="T514" s="438">
        <v>101</v>
      </c>
      <c r="U514" s="438">
        <v>498</v>
      </c>
      <c r="V514" s="438">
        <v>83</v>
      </c>
      <c r="W514" s="388"/>
      <c r="X514" s="388"/>
    </row>
    <row r="515" spans="1:24" ht="12.75" x14ac:dyDescent="0.2">
      <c r="A515" s="462">
        <v>513</v>
      </c>
      <c r="B515" s="434" t="s">
        <v>563</v>
      </c>
      <c r="C515" s="430" t="s">
        <v>3749</v>
      </c>
      <c r="D515" s="435" t="s">
        <v>1023</v>
      </c>
      <c r="E515" s="292" t="s">
        <v>1389</v>
      </c>
      <c r="F515" s="434" t="s">
        <v>1243</v>
      </c>
      <c r="G515" s="292" t="s">
        <v>1389</v>
      </c>
      <c r="H515" s="434" t="s">
        <v>867</v>
      </c>
      <c r="I515" s="292" t="s">
        <v>1389</v>
      </c>
      <c r="J515" s="436">
        <v>0.125</v>
      </c>
      <c r="K515" s="434" t="s">
        <v>3195</v>
      </c>
      <c r="L515" s="434" t="s">
        <v>1389</v>
      </c>
      <c r="M515" s="437">
        <v>21</v>
      </c>
      <c r="N515" s="438">
        <v>5355</v>
      </c>
      <c r="O515" s="438">
        <v>50</v>
      </c>
      <c r="P515" s="438">
        <v>53</v>
      </c>
      <c r="Q515" s="438">
        <v>48</v>
      </c>
      <c r="R515" s="438">
        <v>53</v>
      </c>
      <c r="S515" s="438">
        <v>48</v>
      </c>
      <c r="T515" s="438">
        <v>64</v>
      </c>
      <c r="U515" s="438">
        <v>316</v>
      </c>
      <c r="V515" s="438">
        <v>52.67</v>
      </c>
      <c r="W515" s="388"/>
      <c r="X515" s="388"/>
    </row>
    <row r="516" spans="1:24" ht="12.75" x14ac:dyDescent="0.2">
      <c r="A516" s="462">
        <v>514</v>
      </c>
      <c r="B516" s="434" t="s">
        <v>564</v>
      </c>
      <c r="C516" s="430" t="s">
        <v>3750</v>
      </c>
      <c r="D516" s="435" t="s">
        <v>1023</v>
      </c>
      <c r="E516" s="292" t="s">
        <v>1389</v>
      </c>
      <c r="F516" s="434" t="s">
        <v>1243</v>
      </c>
      <c r="G516" s="292" t="s">
        <v>1389</v>
      </c>
      <c r="H516" s="434" t="s">
        <v>867</v>
      </c>
      <c r="I516" s="292" t="s">
        <v>1389</v>
      </c>
      <c r="J516" s="436">
        <v>0.125</v>
      </c>
      <c r="K516" s="434" t="s">
        <v>3195</v>
      </c>
      <c r="L516" s="434" t="s">
        <v>1389</v>
      </c>
      <c r="M516" s="437">
        <v>21</v>
      </c>
      <c r="N516" s="438">
        <v>5355</v>
      </c>
      <c r="O516" s="438">
        <v>75</v>
      </c>
      <c r="P516" s="438">
        <v>98</v>
      </c>
      <c r="Q516" s="438">
        <v>63</v>
      </c>
      <c r="R516" s="438">
        <v>98</v>
      </c>
      <c r="S516" s="438">
        <v>63</v>
      </c>
      <c r="T516" s="438">
        <v>101</v>
      </c>
      <c r="U516" s="438">
        <v>498</v>
      </c>
      <c r="V516" s="438">
        <v>83</v>
      </c>
      <c r="W516" s="388"/>
      <c r="X516" s="388"/>
    </row>
    <row r="517" spans="1:24" ht="12.75" x14ac:dyDescent="0.2">
      <c r="A517" s="462">
        <v>515</v>
      </c>
      <c r="B517" s="434" t="s">
        <v>565</v>
      </c>
      <c r="C517" s="430" t="s">
        <v>3751</v>
      </c>
      <c r="D517" s="435" t="s">
        <v>1033</v>
      </c>
      <c r="E517" s="292" t="s">
        <v>1389</v>
      </c>
      <c r="F517" s="434" t="s">
        <v>1243</v>
      </c>
      <c r="G517" s="292" t="s">
        <v>1389</v>
      </c>
      <c r="H517" s="434" t="s">
        <v>893</v>
      </c>
      <c r="I517" s="292" t="s">
        <v>1389</v>
      </c>
      <c r="J517" s="436">
        <v>0.125</v>
      </c>
      <c r="K517" s="434" t="s">
        <v>3195</v>
      </c>
      <c r="L517" s="434" t="s">
        <v>1389</v>
      </c>
      <c r="M517" s="437">
        <v>21</v>
      </c>
      <c r="N517" s="438">
        <v>5355</v>
      </c>
      <c r="O517" s="438">
        <v>50</v>
      </c>
      <c r="P517" s="438">
        <v>53</v>
      </c>
      <c r="Q517" s="438">
        <v>48</v>
      </c>
      <c r="R517" s="438">
        <v>53</v>
      </c>
      <c r="S517" s="438">
        <v>48</v>
      </c>
      <c r="T517" s="438">
        <v>64</v>
      </c>
      <c r="U517" s="438">
        <v>316</v>
      </c>
      <c r="V517" s="438">
        <v>52.67</v>
      </c>
      <c r="W517" s="388"/>
      <c r="X517" s="388"/>
    </row>
    <row r="518" spans="1:24" ht="12.75" x14ac:dyDescent="0.2">
      <c r="A518" s="462">
        <v>516</v>
      </c>
      <c r="B518" s="434" t="s">
        <v>566</v>
      </c>
      <c r="C518" s="430" t="s">
        <v>3752</v>
      </c>
      <c r="D518" s="435" t="s">
        <v>1033</v>
      </c>
      <c r="E518" s="292" t="s">
        <v>1389</v>
      </c>
      <c r="F518" s="434" t="s">
        <v>1243</v>
      </c>
      <c r="G518" s="292" t="s">
        <v>1389</v>
      </c>
      <c r="H518" s="434" t="s">
        <v>893</v>
      </c>
      <c r="I518" s="292" t="s">
        <v>1389</v>
      </c>
      <c r="J518" s="436">
        <v>0.125</v>
      </c>
      <c r="K518" s="434" t="s">
        <v>3195</v>
      </c>
      <c r="L518" s="434" t="s">
        <v>1389</v>
      </c>
      <c r="M518" s="437">
        <v>21</v>
      </c>
      <c r="N518" s="438">
        <v>5355</v>
      </c>
      <c r="O518" s="438">
        <v>75</v>
      </c>
      <c r="P518" s="438">
        <v>98</v>
      </c>
      <c r="Q518" s="438">
        <v>63</v>
      </c>
      <c r="R518" s="438">
        <v>98</v>
      </c>
      <c r="S518" s="438">
        <v>63</v>
      </c>
      <c r="T518" s="438">
        <v>101</v>
      </c>
      <c r="U518" s="438">
        <v>498</v>
      </c>
      <c r="V518" s="438">
        <v>83</v>
      </c>
      <c r="W518" s="388"/>
      <c r="X518" s="388"/>
    </row>
    <row r="519" spans="1:24" ht="12.75" x14ac:dyDescent="0.2">
      <c r="A519" s="462">
        <v>517</v>
      </c>
      <c r="B519" s="434" t="s">
        <v>567</v>
      </c>
      <c r="C519" s="430" t="s">
        <v>3753</v>
      </c>
      <c r="D519" s="435" t="s">
        <v>933</v>
      </c>
      <c r="E519" s="292" t="s">
        <v>1389</v>
      </c>
      <c r="F519" s="434" t="s">
        <v>1433</v>
      </c>
      <c r="G519" s="434" t="s">
        <v>945</v>
      </c>
      <c r="H519" s="434" t="s">
        <v>1143</v>
      </c>
      <c r="I519" s="436">
        <v>0.5</v>
      </c>
      <c r="J519" s="292" t="s">
        <v>1389</v>
      </c>
      <c r="K519" s="434" t="s">
        <v>3195</v>
      </c>
      <c r="L519" s="434" t="s">
        <v>1389</v>
      </c>
      <c r="M519" s="437">
        <v>11</v>
      </c>
      <c r="N519" s="438">
        <v>2805</v>
      </c>
      <c r="O519" s="438">
        <v>76</v>
      </c>
      <c r="P519" s="438">
        <v>25</v>
      </c>
      <c r="Q519" s="438">
        <v>45</v>
      </c>
      <c r="R519" s="438">
        <v>67</v>
      </c>
      <c r="S519" s="438">
        <v>55</v>
      </c>
      <c r="T519" s="438">
        <v>24</v>
      </c>
      <c r="U519" s="438">
        <v>292</v>
      </c>
      <c r="V519" s="438">
        <v>48.67</v>
      </c>
      <c r="W519" s="388"/>
      <c r="X519" s="388"/>
    </row>
    <row r="520" spans="1:24" ht="12.75" x14ac:dyDescent="0.2">
      <c r="A520" s="462">
        <v>518</v>
      </c>
      <c r="B520" s="434" t="s">
        <v>568</v>
      </c>
      <c r="C520" s="430" t="s">
        <v>3754</v>
      </c>
      <c r="D520" s="435" t="s">
        <v>933</v>
      </c>
      <c r="E520" s="292" t="s">
        <v>1389</v>
      </c>
      <c r="F520" s="434" t="s">
        <v>1433</v>
      </c>
      <c r="G520" s="434" t="s">
        <v>945</v>
      </c>
      <c r="H520" s="434" t="s">
        <v>1143</v>
      </c>
      <c r="I520" s="436">
        <v>0.5</v>
      </c>
      <c r="J520" s="292" t="s">
        <v>1389</v>
      </c>
      <c r="K520" s="434" t="s">
        <v>3195</v>
      </c>
      <c r="L520" s="434" t="s">
        <v>1389</v>
      </c>
      <c r="M520" s="437">
        <v>11</v>
      </c>
      <c r="N520" s="438">
        <v>2805</v>
      </c>
      <c r="O520" s="438">
        <v>116</v>
      </c>
      <c r="P520" s="438">
        <v>55</v>
      </c>
      <c r="Q520" s="438">
        <v>85</v>
      </c>
      <c r="R520" s="438">
        <v>107</v>
      </c>
      <c r="S520" s="438">
        <v>95</v>
      </c>
      <c r="T520" s="438">
        <v>29</v>
      </c>
      <c r="U520" s="438">
        <v>487</v>
      </c>
      <c r="V520" s="438">
        <v>81.17</v>
      </c>
      <c r="W520" s="388"/>
      <c r="X520" s="388"/>
    </row>
    <row r="521" spans="1:24" ht="12.75" x14ac:dyDescent="0.2">
      <c r="A521" s="462">
        <v>519</v>
      </c>
      <c r="B521" s="434" t="s">
        <v>569</v>
      </c>
      <c r="C521" s="430" t="s">
        <v>3755</v>
      </c>
      <c r="D521" s="435" t="s">
        <v>1029</v>
      </c>
      <c r="E521" s="435" t="s">
        <v>1024</v>
      </c>
      <c r="F521" s="434" t="s">
        <v>1206</v>
      </c>
      <c r="G521" s="434" t="s">
        <v>1194</v>
      </c>
      <c r="H521" s="434" t="s">
        <v>1165</v>
      </c>
      <c r="I521" s="436">
        <v>0.5</v>
      </c>
      <c r="J521" s="292" t="s">
        <v>1389</v>
      </c>
      <c r="K521" s="434" t="s">
        <v>1024</v>
      </c>
      <c r="L521" s="434" t="s">
        <v>1389</v>
      </c>
      <c r="M521" s="437">
        <v>16</v>
      </c>
      <c r="N521" s="438">
        <v>4080</v>
      </c>
      <c r="O521" s="438">
        <v>50</v>
      </c>
      <c r="P521" s="438">
        <v>55</v>
      </c>
      <c r="Q521" s="438">
        <v>50</v>
      </c>
      <c r="R521" s="438">
        <v>36</v>
      </c>
      <c r="S521" s="438">
        <v>30</v>
      </c>
      <c r="T521" s="438">
        <v>43</v>
      </c>
      <c r="U521" s="438">
        <v>264</v>
      </c>
      <c r="V521" s="438">
        <v>44</v>
      </c>
      <c r="W521" s="388"/>
      <c r="X521" s="388"/>
    </row>
    <row r="522" spans="1:24" ht="12.75" x14ac:dyDescent="0.2">
      <c r="A522" s="462">
        <v>520</v>
      </c>
      <c r="B522" s="434" t="s">
        <v>570</v>
      </c>
      <c r="C522" s="430" t="s">
        <v>3756</v>
      </c>
      <c r="D522" s="435" t="s">
        <v>1029</v>
      </c>
      <c r="E522" s="435" t="s">
        <v>1024</v>
      </c>
      <c r="F522" s="434" t="s">
        <v>1206</v>
      </c>
      <c r="G522" s="434" t="s">
        <v>1194</v>
      </c>
      <c r="H522" s="434" t="s">
        <v>1165</v>
      </c>
      <c r="I522" s="436">
        <v>0.5</v>
      </c>
      <c r="J522" s="292" t="s">
        <v>1389</v>
      </c>
      <c r="K522" s="434" t="s">
        <v>1024</v>
      </c>
      <c r="L522" s="434" t="s">
        <v>1389</v>
      </c>
      <c r="M522" s="437">
        <v>16</v>
      </c>
      <c r="N522" s="438">
        <v>4080</v>
      </c>
      <c r="O522" s="438">
        <v>62</v>
      </c>
      <c r="P522" s="438">
        <v>77</v>
      </c>
      <c r="Q522" s="438">
        <v>62</v>
      </c>
      <c r="R522" s="438">
        <v>50</v>
      </c>
      <c r="S522" s="438">
        <v>42</v>
      </c>
      <c r="T522" s="438">
        <v>65</v>
      </c>
      <c r="U522" s="438">
        <v>358</v>
      </c>
      <c r="V522" s="438">
        <v>59.67</v>
      </c>
      <c r="W522" s="388"/>
      <c r="X522" s="388"/>
    </row>
    <row r="523" spans="1:24" ht="12.75" x14ac:dyDescent="0.2">
      <c r="A523" s="462">
        <v>521</v>
      </c>
      <c r="B523" s="434" t="s">
        <v>571</v>
      </c>
      <c r="C523" s="430" t="s">
        <v>3757</v>
      </c>
      <c r="D523" s="435" t="s">
        <v>1029</v>
      </c>
      <c r="E523" s="435" t="s">
        <v>1024</v>
      </c>
      <c r="F523" s="434" t="s">
        <v>1206</v>
      </c>
      <c r="G523" s="434" t="s">
        <v>1194</v>
      </c>
      <c r="H523" s="434" t="s">
        <v>1165</v>
      </c>
      <c r="I523" s="436">
        <v>0.5</v>
      </c>
      <c r="J523" s="292" t="s">
        <v>1389</v>
      </c>
      <c r="K523" s="434" t="s">
        <v>1024</v>
      </c>
      <c r="L523" s="434" t="s">
        <v>1389</v>
      </c>
      <c r="M523" s="437">
        <v>16</v>
      </c>
      <c r="N523" s="438">
        <v>4080</v>
      </c>
      <c r="O523" s="438">
        <v>80</v>
      </c>
      <c r="P523" s="438">
        <v>115</v>
      </c>
      <c r="Q523" s="438">
        <v>80</v>
      </c>
      <c r="R523" s="438">
        <v>65</v>
      </c>
      <c r="S523" s="438">
        <v>55</v>
      </c>
      <c r="T523" s="438">
        <v>93</v>
      </c>
      <c r="U523" s="438">
        <v>488</v>
      </c>
      <c r="V523" s="438">
        <v>81.33</v>
      </c>
      <c r="W523" s="388"/>
      <c r="X523" s="388"/>
    </row>
    <row r="524" spans="1:24" ht="12.75" x14ac:dyDescent="0.2">
      <c r="A524" s="462">
        <v>522</v>
      </c>
      <c r="B524" s="434" t="s">
        <v>572</v>
      </c>
      <c r="C524" s="430" t="s">
        <v>3758</v>
      </c>
      <c r="D524" s="435" t="s">
        <v>1020</v>
      </c>
      <c r="E524" s="292" t="s">
        <v>1389</v>
      </c>
      <c r="F524" s="434" t="s">
        <v>958</v>
      </c>
      <c r="G524" s="434" t="s">
        <v>1189</v>
      </c>
      <c r="H524" s="434" t="s">
        <v>1190</v>
      </c>
      <c r="I524" s="436">
        <v>0.5</v>
      </c>
      <c r="J524" s="292" t="s">
        <v>1389</v>
      </c>
      <c r="K524" s="434" t="s">
        <v>3195</v>
      </c>
      <c r="L524" s="434" t="s">
        <v>1389</v>
      </c>
      <c r="M524" s="437">
        <v>21</v>
      </c>
      <c r="N524" s="438">
        <v>5355</v>
      </c>
      <c r="O524" s="438">
        <v>45</v>
      </c>
      <c r="P524" s="438">
        <v>60</v>
      </c>
      <c r="Q524" s="438">
        <v>32</v>
      </c>
      <c r="R524" s="438">
        <v>50</v>
      </c>
      <c r="S524" s="438">
        <v>32</v>
      </c>
      <c r="T524" s="438">
        <v>76</v>
      </c>
      <c r="U524" s="438">
        <v>295</v>
      </c>
      <c r="V524" s="438">
        <v>49.17</v>
      </c>
      <c r="W524" s="388"/>
      <c r="X524" s="388"/>
    </row>
    <row r="525" spans="1:24" ht="12.75" x14ac:dyDescent="0.2">
      <c r="A525" s="462">
        <v>523</v>
      </c>
      <c r="B525" s="434" t="s">
        <v>573</v>
      </c>
      <c r="C525" s="430" t="s">
        <v>3759</v>
      </c>
      <c r="D525" s="435" t="s">
        <v>1020</v>
      </c>
      <c r="E525" s="292" t="s">
        <v>1389</v>
      </c>
      <c r="F525" s="434" t="s">
        <v>958</v>
      </c>
      <c r="G525" s="434" t="s">
        <v>1189</v>
      </c>
      <c r="H525" s="434" t="s">
        <v>1190</v>
      </c>
      <c r="I525" s="436">
        <v>0.5</v>
      </c>
      <c r="J525" s="292" t="s">
        <v>1389</v>
      </c>
      <c r="K525" s="434" t="s">
        <v>3195</v>
      </c>
      <c r="L525" s="434" t="s">
        <v>1389</v>
      </c>
      <c r="M525" s="437">
        <v>21</v>
      </c>
      <c r="N525" s="438">
        <v>5355</v>
      </c>
      <c r="O525" s="438">
        <v>75</v>
      </c>
      <c r="P525" s="438">
        <v>100</v>
      </c>
      <c r="Q525" s="438">
        <v>63</v>
      </c>
      <c r="R525" s="438">
        <v>80</v>
      </c>
      <c r="S525" s="438">
        <v>63</v>
      </c>
      <c r="T525" s="438">
        <v>116</v>
      </c>
      <c r="U525" s="438">
        <v>497</v>
      </c>
      <c r="V525" s="438">
        <v>82.83</v>
      </c>
      <c r="W525" s="388"/>
      <c r="X525" s="388"/>
    </row>
    <row r="526" spans="1:24" ht="12.75" x14ac:dyDescent="0.2">
      <c r="A526" s="462">
        <v>524</v>
      </c>
      <c r="B526" s="434" t="s">
        <v>574</v>
      </c>
      <c r="C526" s="430" t="s">
        <v>3760</v>
      </c>
      <c r="D526" s="435" t="s">
        <v>1031</v>
      </c>
      <c r="E526" s="292" t="s">
        <v>1389</v>
      </c>
      <c r="F526" s="434" t="s">
        <v>1233</v>
      </c>
      <c r="G526" s="292" t="s">
        <v>1389</v>
      </c>
      <c r="H526" s="434" t="s">
        <v>1225</v>
      </c>
      <c r="I526" s="436">
        <v>0.5</v>
      </c>
      <c r="J526" s="292" t="s">
        <v>1389</v>
      </c>
      <c r="K526" s="434" t="s">
        <v>3273</v>
      </c>
      <c r="L526" s="434" t="s">
        <v>1389</v>
      </c>
      <c r="M526" s="437">
        <v>16</v>
      </c>
      <c r="N526" s="438">
        <v>4080</v>
      </c>
      <c r="O526" s="438">
        <v>55</v>
      </c>
      <c r="P526" s="438">
        <v>75</v>
      </c>
      <c r="Q526" s="438">
        <v>85</v>
      </c>
      <c r="R526" s="438">
        <v>25</v>
      </c>
      <c r="S526" s="438">
        <v>25</v>
      </c>
      <c r="T526" s="438">
        <v>15</v>
      </c>
      <c r="U526" s="438">
        <v>280</v>
      </c>
      <c r="V526" s="438">
        <v>46.67</v>
      </c>
      <c r="W526" s="388"/>
      <c r="X526" s="388"/>
    </row>
    <row r="527" spans="1:24" ht="12.75" x14ac:dyDescent="0.2">
      <c r="A527" s="462">
        <v>525</v>
      </c>
      <c r="B527" s="434" t="s">
        <v>575</v>
      </c>
      <c r="C527" s="430" t="s">
        <v>3761</v>
      </c>
      <c r="D527" s="435" t="s">
        <v>1031</v>
      </c>
      <c r="E527" s="292" t="s">
        <v>1389</v>
      </c>
      <c r="F527" s="434" t="s">
        <v>1233</v>
      </c>
      <c r="G527" s="292" t="s">
        <v>1389</v>
      </c>
      <c r="H527" s="434" t="s">
        <v>1225</v>
      </c>
      <c r="I527" s="436">
        <v>0.5</v>
      </c>
      <c r="J527" s="292" t="s">
        <v>1389</v>
      </c>
      <c r="K527" s="434" t="s">
        <v>3273</v>
      </c>
      <c r="L527" s="434" t="s">
        <v>1389</v>
      </c>
      <c r="M527" s="437">
        <v>16</v>
      </c>
      <c r="N527" s="438">
        <v>4080</v>
      </c>
      <c r="O527" s="438">
        <v>70</v>
      </c>
      <c r="P527" s="438">
        <v>105</v>
      </c>
      <c r="Q527" s="438">
        <v>105</v>
      </c>
      <c r="R527" s="438">
        <v>50</v>
      </c>
      <c r="S527" s="438">
        <v>40</v>
      </c>
      <c r="T527" s="438">
        <v>20</v>
      </c>
      <c r="U527" s="438">
        <v>390</v>
      </c>
      <c r="V527" s="438">
        <v>65</v>
      </c>
      <c r="W527" s="388"/>
      <c r="X527" s="388"/>
    </row>
    <row r="528" spans="1:24" ht="12.75" x14ac:dyDescent="0.2">
      <c r="A528" s="462">
        <v>526</v>
      </c>
      <c r="B528" s="434" t="s">
        <v>576</v>
      </c>
      <c r="C528" s="430" t="s">
        <v>3762</v>
      </c>
      <c r="D528" s="435" t="s">
        <v>1031</v>
      </c>
      <c r="E528" s="292" t="s">
        <v>1389</v>
      </c>
      <c r="F528" s="434" t="s">
        <v>1233</v>
      </c>
      <c r="G528" s="292" t="s">
        <v>1389</v>
      </c>
      <c r="H528" s="434" t="s">
        <v>1225</v>
      </c>
      <c r="I528" s="436">
        <v>0.5</v>
      </c>
      <c r="J528" s="292" t="s">
        <v>1389</v>
      </c>
      <c r="K528" s="434" t="s">
        <v>3273</v>
      </c>
      <c r="L528" s="434" t="s">
        <v>1389</v>
      </c>
      <c r="M528" s="437">
        <v>16</v>
      </c>
      <c r="N528" s="438">
        <v>4080</v>
      </c>
      <c r="O528" s="438">
        <v>85</v>
      </c>
      <c r="P528" s="438">
        <v>135</v>
      </c>
      <c r="Q528" s="438">
        <v>130</v>
      </c>
      <c r="R528" s="438">
        <v>60</v>
      </c>
      <c r="S528" s="438">
        <v>80</v>
      </c>
      <c r="T528" s="438">
        <v>25</v>
      </c>
      <c r="U528" s="438">
        <v>515</v>
      </c>
      <c r="V528" s="438">
        <v>85.83</v>
      </c>
      <c r="W528" s="388"/>
      <c r="X528" s="388"/>
    </row>
    <row r="529" spans="1:24" ht="12.75" x14ac:dyDescent="0.2">
      <c r="A529" s="462">
        <v>527</v>
      </c>
      <c r="B529" s="434" t="s">
        <v>577</v>
      </c>
      <c r="C529" s="430" t="s">
        <v>3763</v>
      </c>
      <c r="D529" s="435" t="s">
        <v>933</v>
      </c>
      <c r="E529" s="435" t="s">
        <v>1024</v>
      </c>
      <c r="F529" s="434" t="s">
        <v>1226</v>
      </c>
      <c r="G529" s="434" t="s">
        <v>1239</v>
      </c>
      <c r="H529" s="434" t="s">
        <v>1209</v>
      </c>
      <c r="I529" s="436">
        <v>0.5</v>
      </c>
      <c r="J529" s="292" t="s">
        <v>1389</v>
      </c>
      <c r="K529" s="434" t="s">
        <v>3195</v>
      </c>
      <c r="L529" s="434" t="s">
        <v>1024</v>
      </c>
      <c r="M529" s="437">
        <v>16</v>
      </c>
      <c r="N529" s="438">
        <v>4080</v>
      </c>
      <c r="O529" s="438">
        <v>55</v>
      </c>
      <c r="P529" s="438">
        <v>45</v>
      </c>
      <c r="Q529" s="438">
        <v>43</v>
      </c>
      <c r="R529" s="438">
        <v>55</v>
      </c>
      <c r="S529" s="438">
        <v>43</v>
      </c>
      <c r="T529" s="438">
        <v>72</v>
      </c>
      <c r="U529" s="438">
        <v>313</v>
      </c>
      <c r="V529" s="438">
        <v>52.17</v>
      </c>
      <c r="W529" s="388"/>
      <c r="X529" s="388"/>
    </row>
    <row r="530" spans="1:24" ht="12.75" x14ac:dyDescent="0.2">
      <c r="A530" s="462">
        <v>528</v>
      </c>
      <c r="B530" s="434" t="s">
        <v>578</v>
      </c>
      <c r="C530" s="430" t="s">
        <v>3764</v>
      </c>
      <c r="D530" s="435" t="s">
        <v>933</v>
      </c>
      <c r="E530" s="435" t="s">
        <v>1024</v>
      </c>
      <c r="F530" s="434" t="s">
        <v>1226</v>
      </c>
      <c r="G530" s="434" t="s">
        <v>1239</v>
      </c>
      <c r="H530" s="434" t="s">
        <v>1209</v>
      </c>
      <c r="I530" s="436">
        <v>0.5</v>
      </c>
      <c r="J530" s="292" t="s">
        <v>1389</v>
      </c>
      <c r="K530" s="434" t="s">
        <v>3195</v>
      </c>
      <c r="L530" s="434" t="s">
        <v>1024</v>
      </c>
      <c r="M530" s="437">
        <v>16</v>
      </c>
      <c r="N530" s="438">
        <v>4080</v>
      </c>
      <c r="O530" s="438">
        <v>67</v>
      </c>
      <c r="P530" s="438">
        <v>57</v>
      </c>
      <c r="Q530" s="438">
        <v>55</v>
      </c>
      <c r="R530" s="438">
        <v>77</v>
      </c>
      <c r="S530" s="438">
        <v>55</v>
      </c>
      <c r="T530" s="438">
        <v>114</v>
      </c>
      <c r="U530" s="438">
        <v>425</v>
      </c>
      <c r="V530" s="438">
        <v>70.83</v>
      </c>
      <c r="W530" s="388"/>
      <c r="X530" s="388"/>
    </row>
    <row r="531" spans="1:24" ht="12.75" x14ac:dyDescent="0.2">
      <c r="A531" s="462">
        <v>529</v>
      </c>
      <c r="B531" s="434" t="s">
        <v>579</v>
      </c>
      <c r="C531" s="430" t="s">
        <v>3765</v>
      </c>
      <c r="D531" s="435" t="s">
        <v>1027</v>
      </c>
      <c r="E531" s="292" t="s">
        <v>1389</v>
      </c>
      <c r="F531" s="434" t="s">
        <v>1113</v>
      </c>
      <c r="G531" s="434" t="s">
        <v>1225</v>
      </c>
      <c r="H531" s="434" t="s">
        <v>1183</v>
      </c>
      <c r="I531" s="436">
        <v>0.5</v>
      </c>
      <c r="J531" s="292" t="s">
        <v>1389</v>
      </c>
      <c r="K531" s="434" t="s">
        <v>3195</v>
      </c>
      <c r="L531" s="434" t="s">
        <v>1389</v>
      </c>
      <c r="M531" s="437">
        <v>21</v>
      </c>
      <c r="N531" s="438">
        <v>5355</v>
      </c>
      <c r="O531" s="438">
        <v>60</v>
      </c>
      <c r="P531" s="438">
        <v>85</v>
      </c>
      <c r="Q531" s="438">
        <v>40</v>
      </c>
      <c r="R531" s="438">
        <v>30</v>
      </c>
      <c r="S531" s="438">
        <v>45</v>
      </c>
      <c r="T531" s="438">
        <v>68</v>
      </c>
      <c r="U531" s="438">
        <v>328</v>
      </c>
      <c r="V531" s="438">
        <v>54.67</v>
      </c>
      <c r="W531" s="388"/>
      <c r="X531" s="388"/>
    </row>
    <row r="532" spans="1:24" ht="12.75" x14ac:dyDescent="0.2">
      <c r="A532" s="462">
        <v>530</v>
      </c>
      <c r="B532" s="434" t="s">
        <v>580</v>
      </c>
      <c r="C532" s="430" t="s">
        <v>3766</v>
      </c>
      <c r="D532" s="435" t="s">
        <v>1027</v>
      </c>
      <c r="E532" s="435" t="s">
        <v>1032</v>
      </c>
      <c r="F532" s="434" t="s">
        <v>1113</v>
      </c>
      <c r="G532" s="434" t="s">
        <v>1225</v>
      </c>
      <c r="H532" s="434" t="s">
        <v>1183</v>
      </c>
      <c r="I532" s="436">
        <v>0.5</v>
      </c>
      <c r="J532" s="292" t="s">
        <v>1389</v>
      </c>
      <c r="K532" s="434" t="s">
        <v>3195</v>
      </c>
      <c r="L532" s="434" t="s">
        <v>1389</v>
      </c>
      <c r="M532" s="437">
        <v>21</v>
      </c>
      <c r="N532" s="438">
        <v>5355</v>
      </c>
      <c r="O532" s="438">
        <v>110</v>
      </c>
      <c r="P532" s="438">
        <v>135</v>
      </c>
      <c r="Q532" s="438">
        <v>60</v>
      </c>
      <c r="R532" s="438">
        <v>50</v>
      </c>
      <c r="S532" s="438">
        <v>65</v>
      </c>
      <c r="T532" s="438">
        <v>88</v>
      </c>
      <c r="U532" s="438">
        <v>508</v>
      </c>
      <c r="V532" s="438">
        <v>84.67</v>
      </c>
      <c r="W532" s="388"/>
      <c r="X532" s="388"/>
    </row>
    <row r="533" spans="1:24" ht="12.75" x14ac:dyDescent="0.2">
      <c r="A533" s="462">
        <v>531</v>
      </c>
      <c r="B533" s="434" t="s">
        <v>581</v>
      </c>
      <c r="C533" s="430" t="s">
        <v>3767</v>
      </c>
      <c r="D533" s="435" t="s">
        <v>1029</v>
      </c>
      <c r="E533" s="292" t="s">
        <v>1389</v>
      </c>
      <c r="F533" s="434" t="s">
        <v>1236</v>
      </c>
      <c r="G533" s="434" t="s">
        <v>1220</v>
      </c>
      <c r="H533" s="434" t="s">
        <v>1239</v>
      </c>
      <c r="I533" s="436">
        <v>0.5</v>
      </c>
      <c r="J533" s="292" t="s">
        <v>1389</v>
      </c>
      <c r="K533" s="434" t="s">
        <v>1021</v>
      </c>
      <c r="L533" s="434" t="s">
        <v>1389</v>
      </c>
      <c r="M533" s="437">
        <v>21</v>
      </c>
      <c r="N533" s="438">
        <v>5355</v>
      </c>
      <c r="O533" s="438">
        <v>103</v>
      </c>
      <c r="P533" s="438">
        <v>60</v>
      </c>
      <c r="Q533" s="438">
        <v>86</v>
      </c>
      <c r="R533" s="438">
        <v>60</v>
      </c>
      <c r="S533" s="438">
        <v>86</v>
      </c>
      <c r="T533" s="438">
        <v>50</v>
      </c>
      <c r="U533" s="438">
        <v>445</v>
      </c>
      <c r="V533" s="438">
        <v>74.17</v>
      </c>
      <c r="W533" s="388"/>
      <c r="X533" s="388"/>
    </row>
    <row r="534" spans="1:24" ht="12.75" x14ac:dyDescent="0.2">
      <c r="A534" s="462">
        <v>532</v>
      </c>
      <c r="B534" s="434" t="s">
        <v>582</v>
      </c>
      <c r="C534" s="430" t="s">
        <v>3768</v>
      </c>
      <c r="D534" s="435" t="s">
        <v>1022</v>
      </c>
      <c r="E534" s="292" t="s">
        <v>1389</v>
      </c>
      <c r="F534" s="434" t="s">
        <v>1053</v>
      </c>
      <c r="G534" s="434" t="s">
        <v>1195</v>
      </c>
      <c r="H534" s="434" t="s">
        <v>1257</v>
      </c>
      <c r="I534" s="292" t="s">
        <v>1389</v>
      </c>
      <c r="J534" s="436">
        <v>0.25</v>
      </c>
      <c r="K534" s="434" t="s">
        <v>3258</v>
      </c>
      <c r="L534" s="434" t="s">
        <v>1389</v>
      </c>
      <c r="M534" s="437">
        <v>21</v>
      </c>
      <c r="N534" s="438">
        <v>5355</v>
      </c>
      <c r="O534" s="438">
        <v>75</v>
      </c>
      <c r="P534" s="438">
        <v>80</v>
      </c>
      <c r="Q534" s="438">
        <v>55</v>
      </c>
      <c r="R534" s="438">
        <v>25</v>
      </c>
      <c r="S534" s="438">
        <v>35</v>
      </c>
      <c r="T534" s="438">
        <v>35</v>
      </c>
      <c r="U534" s="438">
        <v>305</v>
      </c>
      <c r="V534" s="438">
        <v>50.83</v>
      </c>
      <c r="W534" s="388"/>
      <c r="X534" s="388"/>
    </row>
    <row r="535" spans="1:24" ht="12.75" x14ac:dyDescent="0.2">
      <c r="A535" s="462">
        <v>533</v>
      </c>
      <c r="B535" s="434" t="s">
        <v>583</v>
      </c>
      <c r="C535" s="430" t="s">
        <v>3769</v>
      </c>
      <c r="D535" s="435" t="s">
        <v>1022</v>
      </c>
      <c r="E535" s="292" t="s">
        <v>1389</v>
      </c>
      <c r="F535" s="434" t="s">
        <v>1053</v>
      </c>
      <c r="G535" s="434" t="s">
        <v>1195</v>
      </c>
      <c r="H535" s="434" t="s">
        <v>1257</v>
      </c>
      <c r="I535" s="292" t="s">
        <v>1389</v>
      </c>
      <c r="J535" s="436">
        <v>0.25</v>
      </c>
      <c r="K535" s="434" t="s">
        <v>3258</v>
      </c>
      <c r="L535" s="434" t="s">
        <v>1389</v>
      </c>
      <c r="M535" s="437">
        <v>21</v>
      </c>
      <c r="N535" s="438">
        <v>5355</v>
      </c>
      <c r="O535" s="438">
        <v>85</v>
      </c>
      <c r="P535" s="438">
        <v>105</v>
      </c>
      <c r="Q535" s="438">
        <v>85</v>
      </c>
      <c r="R535" s="438">
        <v>40</v>
      </c>
      <c r="S535" s="438">
        <v>50</v>
      </c>
      <c r="T535" s="438">
        <v>40</v>
      </c>
      <c r="U535" s="438">
        <v>405</v>
      </c>
      <c r="V535" s="438">
        <v>67.5</v>
      </c>
      <c r="W535" s="388"/>
      <c r="X535" s="388"/>
    </row>
    <row r="536" spans="1:24" ht="12.75" x14ac:dyDescent="0.2">
      <c r="A536" s="462">
        <v>534</v>
      </c>
      <c r="B536" s="434" t="s">
        <v>584</v>
      </c>
      <c r="C536" s="430" t="s">
        <v>3770</v>
      </c>
      <c r="D536" s="435" t="s">
        <v>1022</v>
      </c>
      <c r="E536" s="292" t="s">
        <v>1389</v>
      </c>
      <c r="F536" s="434" t="s">
        <v>1053</v>
      </c>
      <c r="G536" s="434" t="s">
        <v>1195</v>
      </c>
      <c r="H536" s="434" t="s">
        <v>1257</v>
      </c>
      <c r="I536" s="292" t="s">
        <v>1389</v>
      </c>
      <c r="J536" s="436">
        <v>0.25</v>
      </c>
      <c r="K536" s="434" t="s">
        <v>3258</v>
      </c>
      <c r="L536" s="434" t="s">
        <v>1389</v>
      </c>
      <c r="M536" s="437">
        <v>21</v>
      </c>
      <c r="N536" s="438">
        <v>5355</v>
      </c>
      <c r="O536" s="438">
        <v>105</v>
      </c>
      <c r="P536" s="438">
        <v>140</v>
      </c>
      <c r="Q536" s="438">
        <v>95</v>
      </c>
      <c r="R536" s="438">
        <v>55</v>
      </c>
      <c r="S536" s="438">
        <v>65</v>
      </c>
      <c r="T536" s="438">
        <v>45</v>
      </c>
      <c r="U536" s="438">
        <v>505</v>
      </c>
      <c r="V536" s="438">
        <v>84.17</v>
      </c>
      <c r="W536" s="388"/>
      <c r="X536" s="388"/>
    </row>
    <row r="537" spans="1:24" ht="12.75" x14ac:dyDescent="0.2">
      <c r="A537" s="462">
        <v>535</v>
      </c>
      <c r="B537" s="434" t="s">
        <v>585</v>
      </c>
      <c r="C537" s="430" t="s">
        <v>3771</v>
      </c>
      <c r="D537" s="435" t="s">
        <v>1033</v>
      </c>
      <c r="E537" s="292" t="s">
        <v>1389</v>
      </c>
      <c r="F537" s="434" t="s">
        <v>1231</v>
      </c>
      <c r="G537" s="434" t="s">
        <v>1211</v>
      </c>
      <c r="H537" s="434" t="s">
        <v>1175</v>
      </c>
      <c r="I537" s="436">
        <v>0.5</v>
      </c>
      <c r="J537" s="292" t="s">
        <v>1389</v>
      </c>
      <c r="K537" s="434" t="s">
        <v>3181</v>
      </c>
      <c r="L537" s="434" t="s">
        <v>1389</v>
      </c>
      <c r="M537" s="437">
        <v>21</v>
      </c>
      <c r="N537" s="438">
        <v>5355</v>
      </c>
      <c r="O537" s="438">
        <v>50</v>
      </c>
      <c r="P537" s="438">
        <v>50</v>
      </c>
      <c r="Q537" s="438">
        <v>40</v>
      </c>
      <c r="R537" s="438">
        <v>50</v>
      </c>
      <c r="S537" s="438">
        <v>40</v>
      </c>
      <c r="T537" s="438">
        <v>64</v>
      </c>
      <c r="U537" s="438">
        <v>294</v>
      </c>
      <c r="V537" s="438">
        <v>49</v>
      </c>
      <c r="W537" s="388"/>
      <c r="X537" s="388"/>
    </row>
    <row r="538" spans="1:24" ht="12.75" x14ac:dyDescent="0.2">
      <c r="A538" s="462">
        <v>536</v>
      </c>
      <c r="B538" s="434" t="s">
        <v>586</v>
      </c>
      <c r="C538" s="430" t="s">
        <v>3772</v>
      </c>
      <c r="D538" s="435" t="s">
        <v>1033</v>
      </c>
      <c r="E538" s="435" t="s">
        <v>1027</v>
      </c>
      <c r="F538" s="434" t="s">
        <v>1231</v>
      </c>
      <c r="G538" s="434" t="s">
        <v>1211</v>
      </c>
      <c r="H538" s="434" t="s">
        <v>1175</v>
      </c>
      <c r="I538" s="436">
        <v>0.5</v>
      </c>
      <c r="J538" s="292" t="s">
        <v>1389</v>
      </c>
      <c r="K538" s="434" t="s">
        <v>3181</v>
      </c>
      <c r="L538" s="434" t="s">
        <v>1389</v>
      </c>
      <c r="M538" s="437">
        <v>21</v>
      </c>
      <c r="N538" s="438">
        <v>5355</v>
      </c>
      <c r="O538" s="438">
        <v>75</v>
      </c>
      <c r="P538" s="438">
        <v>65</v>
      </c>
      <c r="Q538" s="438">
        <v>55</v>
      </c>
      <c r="R538" s="438">
        <v>65</v>
      </c>
      <c r="S538" s="438">
        <v>55</v>
      </c>
      <c r="T538" s="438">
        <v>69</v>
      </c>
      <c r="U538" s="438">
        <v>384</v>
      </c>
      <c r="V538" s="438">
        <v>64</v>
      </c>
      <c r="W538" s="388"/>
      <c r="X538" s="388"/>
    </row>
    <row r="539" spans="1:24" ht="12.75" x14ac:dyDescent="0.2">
      <c r="A539" s="462">
        <v>537</v>
      </c>
      <c r="B539" s="434" t="s">
        <v>587</v>
      </c>
      <c r="C539" s="430" t="s">
        <v>3773</v>
      </c>
      <c r="D539" s="435" t="s">
        <v>1033</v>
      </c>
      <c r="E539" s="435" t="s">
        <v>1027</v>
      </c>
      <c r="F539" s="434" t="s">
        <v>1231</v>
      </c>
      <c r="G539" s="434" t="s">
        <v>1241</v>
      </c>
      <c r="H539" s="434" t="s">
        <v>1175</v>
      </c>
      <c r="I539" s="436">
        <v>0.5</v>
      </c>
      <c r="J539" s="292" t="s">
        <v>1389</v>
      </c>
      <c r="K539" s="434" t="s">
        <v>3181</v>
      </c>
      <c r="L539" s="434" t="s">
        <v>1389</v>
      </c>
      <c r="M539" s="437">
        <v>21</v>
      </c>
      <c r="N539" s="438">
        <v>5355</v>
      </c>
      <c r="O539" s="438">
        <v>105</v>
      </c>
      <c r="P539" s="438">
        <v>95</v>
      </c>
      <c r="Q539" s="438">
        <v>75</v>
      </c>
      <c r="R539" s="438">
        <v>85</v>
      </c>
      <c r="S539" s="438">
        <v>75</v>
      </c>
      <c r="T539" s="438">
        <v>74</v>
      </c>
      <c r="U539" s="438">
        <v>509</v>
      </c>
      <c r="V539" s="438">
        <v>84.83</v>
      </c>
      <c r="W539" s="388"/>
      <c r="X539" s="388"/>
    </row>
    <row r="540" spans="1:24" ht="12.75" x14ac:dyDescent="0.2">
      <c r="A540" s="462">
        <v>538</v>
      </c>
      <c r="B540" s="434" t="s">
        <v>588</v>
      </c>
      <c r="C540" s="430" t="s">
        <v>3774</v>
      </c>
      <c r="D540" s="435" t="s">
        <v>1022</v>
      </c>
      <c r="E540" s="292" t="s">
        <v>1389</v>
      </c>
      <c r="F540" s="434" t="s">
        <v>1053</v>
      </c>
      <c r="G540" s="434" t="s">
        <v>1246</v>
      </c>
      <c r="H540" s="434" t="s">
        <v>1183</v>
      </c>
      <c r="I540" s="436">
        <v>1</v>
      </c>
      <c r="J540" s="292" t="s">
        <v>1389</v>
      </c>
      <c r="K540" s="434" t="s">
        <v>3258</v>
      </c>
      <c r="L540" s="434" t="s">
        <v>1389</v>
      </c>
      <c r="M540" s="437">
        <v>21</v>
      </c>
      <c r="N540" s="438">
        <v>5355</v>
      </c>
      <c r="O540" s="438">
        <v>120</v>
      </c>
      <c r="P540" s="438">
        <v>100</v>
      </c>
      <c r="Q540" s="438">
        <v>85</v>
      </c>
      <c r="R540" s="438">
        <v>30</v>
      </c>
      <c r="S540" s="438">
        <v>85</v>
      </c>
      <c r="T540" s="438">
        <v>45</v>
      </c>
      <c r="U540" s="438">
        <v>465</v>
      </c>
      <c r="V540" s="438">
        <v>77.5</v>
      </c>
      <c r="W540" s="388"/>
      <c r="X540" s="388"/>
    </row>
    <row r="541" spans="1:24" ht="12.75" x14ac:dyDescent="0.2">
      <c r="A541" s="462">
        <v>539</v>
      </c>
      <c r="B541" s="434" t="s">
        <v>589</v>
      </c>
      <c r="C541" s="430" t="s">
        <v>3775</v>
      </c>
      <c r="D541" s="435" t="s">
        <v>1022</v>
      </c>
      <c r="E541" s="292" t="s">
        <v>1389</v>
      </c>
      <c r="F541" s="434" t="s">
        <v>1233</v>
      </c>
      <c r="G541" s="434" t="s">
        <v>1246</v>
      </c>
      <c r="H541" s="434" t="s">
        <v>1183</v>
      </c>
      <c r="I541" s="436">
        <v>1</v>
      </c>
      <c r="J541" s="292" t="s">
        <v>1389</v>
      </c>
      <c r="K541" s="434" t="s">
        <v>3258</v>
      </c>
      <c r="L541" s="434" t="s">
        <v>1389</v>
      </c>
      <c r="M541" s="437">
        <v>21</v>
      </c>
      <c r="N541" s="438">
        <v>5355</v>
      </c>
      <c r="O541" s="438">
        <v>75</v>
      </c>
      <c r="P541" s="438">
        <v>125</v>
      </c>
      <c r="Q541" s="438">
        <v>75</v>
      </c>
      <c r="R541" s="438">
        <v>30</v>
      </c>
      <c r="S541" s="438">
        <v>75</v>
      </c>
      <c r="T541" s="438">
        <v>85</v>
      </c>
      <c r="U541" s="438">
        <v>465</v>
      </c>
      <c r="V541" s="438">
        <v>77.5</v>
      </c>
      <c r="W541" s="388"/>
      <c r="X541" s="388"/>
    </row>
    <row r="542" spans="1:24" ht="12.75" x14ac:dyDescent="0.2">
      <c r="A542" s="462">
        <v>540</v>
      </c>
      <c r="B542" s="434" t="s">
        <v>590</v>
      </c>
      <c r="C542" s="430" t="s">
        <v>3776</v>
      </c>
      <c r="D542" s="435" t="s">
        <v>1017</v>
      </c>
      <c r="E542" s="435" t="s">
        <v>1026</v>
      </c>
      <c r="F542" s="434" t="s">
        <v>1193</v>
      </c>
      <c r="G542" s="434" t="s">
        <v>1218</v>
      </c>
      <c r="H542" s="434" t="s">
        <v>1184</v>
      </c>
      <c r="I542" s="436">
        <v>0.5</v>
      </c>
      <c r="J542" s="292" t="s">
        <v>1389</v>
      </c>
      <c r="K542" s="434" t="s">
        <v>1017</v>
      </c>
      <c r="L542" s="434" t="s">
        <v>1389</v>
      </c>
      <c r="M542" s="437">
        <v>16</v>
      </c>
      <c r="N542" s="438">
        <v>4080</v>
      </c>
      <c r="O542" s="438">
        <v>45</v>
      </c>
      <c r="P542" s="438">
        <v>53</v>
      </c>
      <c r="Q542" s="438">
        <v>70</v>
      </c>
      <c r="R542" s="438">
        <v>40</v>
      </c>
      <c r="S542" s="438">
        <v>60</v>
      </c>
      <c r="T542" s="438">
        <v>42</v>
      </c>
      <c r="U542" s="438">
        <v>310</v>
      </c>
      <c r="V542" s="438">
        <v>51.67</v>
      </c>
      <c r="W542" s="388"/>
      <c r="X542" s="388"/>
    </row>
    <row r="543" spans="1:24" ht="12.75" x14ac:dyDescent="0.2">
      <c r="A543" s="462">
        <v>541</v>
      </c>
      <c r="B543" s="434" t="s">
        <v>591</v>
      </c>
      <c r="C543" s="430" t="s">
        <v>3777</v>
      </c>
      <c r="D543" s="435" t="s">
        <v>1017</v>
      </c>
      <c r="E543" s="435" t="s">
        <v>1026</v>
      </c>
      <c r="F543" s="434" t="s">
        <v>1223</v>
      </c>
      <c r="G543" s="434" t="s">
        <v>1218</v>
      </c>
      <c r="H543" s="434" t="s">
        <v>1184</v>
      </c>
      <c r="I543" s="436">
        <v>0.5</v>
      </c>
      <c r="J543" s="292" t="s">
        <v>1389</v>
      </c>
      <c r="K543" s="434" t="s">
        <v>1017</v>
      </c>
      <c r="L543" s="434" t="s">
        <v>1389</v>
      </c>
      <c r="M543" s="437">
        <v>16</v>
      </c>
      <c r="N543" s="438">
        <v>4080</v>
      </c>
      <c r="O543" s="438">
        <v>55</v>
      </c>
      <c r="P543" s="438">
        <v>63</v>
      </c>
      <c r="Q543" s="438">
        <v>90</v>
      </c>
      <c r="R543" s="438">
        <v>50</v>
      </c>
      <c r="S543" s="438">
        <v>80</v>
      </c>
      <c r="T543" s="438">
        <v>42</v>
      </c>
      <c r="U543" s="438">
        <v>380</v>
      </c>
      <c r="V543" s="438">
        <v>63.33</v>
      </c>
      <c r="W543" s="388"/>
      <c r="X543" s="388"/>
    </row>
    <row r="544" spans="1:24" ht="12.75" x14ac:dyDescent="0.2">
      <c r="A544" s="462">
        <v>542</v>
      </c>
      <c r="B544" s="434" t="s">
        <v>592</v>
      </c>
      <c r="C544" s="430" t="s">
        <v>3778</v>
      </c>
      <c r="D544" s="435" t="s">
        <v>1017</v>
      </c>
      <c r="E544" s="435" t="s">
        <v>1026</v>
      </c>
      <c r="F544" s="434" t="s">
        <v>1193</v>
      </c>
      <c r="G544" s="434" t="s">
        <v>1218</v>
      </c>
      <c r="H544" s="434" t="s">
        <v>1184</v>
      </c>
      <c r="I544" s="436">
        <v>0.5</v>
      </c>
      <c r="J544" s="292" t="s">
        <v>1389</v>
      </c>
      <c r="K544" s="434" t="s">
        <v>1017</v>
      </c>
      <c r="L544" s="434" t="s">
        <v>1389</v>
      </c>
      <c r="M544" s="437">
        <v>16</v>
      </c>
      <c r="N544" s="438">
        <v>4080</v>
      </c>
      <c r="O544" s="438">
        <v>75</v>
      </c>
      <c r="P544" s="438">
        <v>103</v>
      </c>
      <c r="Q544" s="438">
        <v>80</v>
      </c>
      <c r="R544" s="438">
        <v>70</v>
      </c>
      <c r="S544" s="438">
        <v>80</v>
      </c>
      <c r="T544" s="438">
        <v>92</v>
      </c>
      <c r="U544" s="438">
        <v>500</v>
      </c>
      <c r="V544" s="438">
        <v>83.33</v>
      </c>
      <c r="W544" s="388"/>
      <c r="X544" s="388"/>
    </row>
    <row r="545" spans="1:24" ht="12.75" x14ac:dyDescent="0.2">
      <c r="A545" s="462">
        <v>543</v>
      </c>
      <c r="B545" s="434" t="s">
        <v>593</v>
      </c>
      <c r="C545" s="430" t="s">
        <v>3779</v>
      </c>
      <c r="D545" s="435" t="s">
        <v>1017</v>
      </c>
      <c r="E545" s="435" t="s">
        <v>1030</v>
      </c>
      <c r="F545" s="434" t="s">
        <v>1513</v>
      </c>
      <c r="G545" s="434" t="s">
        <v>1193</v>
      </c>
      <c r="H545" s="434" t="s">
        <v>953</v>
      </c>
      <c r="I545" s="436">
        <v>0.5</v>
      </c>
      <c r="J545" s="292" t="s">
        <v>1389</v>
      </c>
      <c r="K545" s="434" t="s">
        <v>1017</v>
      </c>
      <c r="L545" s="434" t="s">
        <v>1389</v>
      </c>
      <c r="M545" s="437">
        <v>16</v>
      </c>
      <c r="N545" s="438">
        <v>4080</v>
      </c>
      <c r="O545" s="438">
        <v>30</v>
      </c>
      <c r="P545" s="438">
        <v>45</v>
      </c>
      <c r="Q545" s="438">
        <v>59</v>
      </c>
      <c r="R545" s="438">
        <v>30</v>
      </c>
      <c r="S545" s="438">
        <v>39</v>
      </c>
      <c r="T545" s="438">
        <v>57</v>
      </c>
      <c r="U545" s="438">
        <v>260</v>
      </c>
      <c r="V545" s="438">
        <v>43.33</v>
      </c>
      <c r="W545" s="388"/>
      <c r="X545" s="388"/>
    </row>
    <row r="546" spans="1:24" ht="12.75" x14ac:dyDescent="0.2">
      <c r="A546" s="462">
        <v>544</v>
      </c>
      <c r="B546" s="434" t="s">
        <v>594</v>
      </c>
      <c r="C546" s="430" t="s">
        <v>3780</v>
      </c>
      <c r="D546" s="435" t="s">
        <v>1017</v>
      </c>
      <c r="E546" s="435" t="s">
        <v>1030</v>
      </c>
      <c r="F546" s="434" t="s">
        <v>1513</v>
      </c>
      <c r="G546" s="434" t="s">
        <v>1193</v>
      </c>
      <c r="H546" s="434" t="s">
        <v>953</v>
      </c>
      <c r="I546" s="436">
        <v>0.5</v>
      </c>
      <c r="J546" s="292" t="s">
        <v>1389</v>
      </c>
      <c r="K546" s="434" t="s">
        <v>1017</v>
      </c>
      <c r="L546" s="434" t="s">
        <v>1389</v>
      </c>
      <c r="M546" s="437">
        <v>16</v>
      </c>
      <c r="N546" s="438">
        <v>4080</v>
      </c>
      <c r="O546" s="438">
        <v>40</v>
      </c>
      <c r="P546" s="438">
        <v>55</v>
      </c>
      <c r="Q546" s="438">
        <v>99</v>
      </c>
      <c r="R546" s="438">
        <v>40</v>
      </c>
      <c r="S546" s="438">
        <v>79</v>
      </c>
      <c r="T546" s="438">
        <v>47</v>
      </c>
      <c r="U546" s="438">
        <v>360</v>
      </c>
      <c r="V546" s="438">
        <v>60</v>
      </c>
      <c r="W546" s="388"/>
      <c r="X546" s="388"/>
    </row>
    <row r="547" spans="1:24" ht="12.75" x14ac:dyDescent="0.2">
      <c r="A547" s="462">
        <v>545</v>
      </c>
      <c r="B547" s="434" t="s">
        <v>595</v>
      </c>
      <c r="C547" s="430" t="s">
        <v>3781</v>
      </c>
      <c r="D547" s="435" t="s">
        <v>1017</v>
      </c>
      <c r="E547" s="435" t="s">
        <v>1030</v>
      </c>
      <c r="F547" s="434" t="s">
        <v>1513</v>
      </c>
      <c r="G547" s="434" t="s">
        <v>1193</v>
      </c>
      <c r="H547" s="434" t="s">
        <v>953</v>
      </c>
      <c r="I547" s="436">
        <v>0.5</v>
      </c>
      <c r="J547" s="292" t="s">
        <v>1389</v>
      </c>
      <c r="K547" s="434" t="s">
        <v>1017</v>
      </c>
      <c r="L547" s="434" t="s">
        <v>1389</v>
      </c>
      <c r="M547" s="437">
        <v>16</v>
      </c>
      <c r="N547" s="438">
        <v>4080</v>
      </c>
      <c r="O547" s="438">
        <v>60</v>
      </c>
      <c r="P547" s="438">
        <v>100</v>
      </c>
      <c r="Q547" s="438">
        <v>89</v>
      </c>
      <c r="R547" s="438">
        <v>55</v>
      </c>
      <c r="S547" s="438">
        <v>69</v>
      </c>
      <c r="T547" s="438">
        <v>112</v>
      </c>
      <c r="U547" s="438">
        <v>485</v>
      </c>
      <c r="V547" s="438">
        <v>80.83</v>
      </c>
      <c r="W547" s="388"/>
      <c r="X547" s="388"/>
    </row>
    <row r="548" spans="1:24" ht="12.75" x14ac:dyDescent="0.2">
      <c r="A548" s="462">
        <v>546</v>
      </c>
      <c r="B548" s="434" t="s">
        <v>596</v>
      </c>
      <c r="C548" s="430" t="s">
        <v>3782</v>
      </c>
      <c r="D548" s="435" t="s">
        <v>1026</v>
      </c>
      <c r="E548" s="435" t="s">
        <v>1021</v>
      </c>
      <c r="F548" s="434" t="s">
        <v>1170</v>
      </c>
      <c r="G548" s="434" t="s">
        <v>1180</v>
      </c>
      <c r="H548" s="434" t="s">
        <v>1218</v>
      </c>
      <c r="I548" s="436">
        <v>0.5</v>
      </c>
      <c r="J548" s="292" t="s">
        <v>1389</v>
      </c>
      <c r="K548" s="434" t="s">
        <v>1026</v>
      </c>
      <c r="L548" s="434" t="s">
        <v>1021</v>
      </c>
      <c r="M548" s="437">
        <v>21</v>
      </c>
      <c r="N548" s="438">
        <v>5355</v>
      </c>
      <c r="O548" s="438">
        <v>40</v>
      </c>
      <c r="P548" s="438">
        <v>27</v>
      </c>
      <c r="Q548" s="438">
        <v>60</v>
      </c>
      <c r="R548" s="438">
        <v>37</v>
      </c>
      <c r="S548" s="438">
        <v>50</v>
      </c>
      <c r="T548" s="438">
        <v>66</v>
      </c>
      <c r="U548" s="438">
        <v>280</v>
      </c>
      <c r="V548" s="438">
        <v>46.67</v>
      </c>
      <c r="W548" s="388"/>
      <c r="X548" s="388"/>
    </row>
    <row r="549" spans="1:24" ht="12.75" x14ac:dyDescent="0.2">
      <c r="A549" s="462">
        <v>547</v>
      </c>
      <c r="B549" s="434" t="s">
        <v>597</v>
      </c>
      <c r="C549" s="430" t="s">
        <v>3783</v>
      </c>
      <c r="D549" s="435" t="s">
        <v>1026</v>
      </c>
      <c r="E549" s="435" t="s">
        <v>1021</v>
      </c>
      <c r="F549" s="434" t="s">
        <v>1170</v>
      </c>
      <c r="G549" s="434" t="s">
        <v>1180</v>
      </c>
      <c r="H549" s="434" t="s">
        <v>1218</v>
      </c>
      <c r="I549" s="436">
        <v>0.5</v>
      </c>
      <c r="J549" s="292" t="s">
        <v>1389</v>
      </c>
      <c r="K549" s="434" t="s">
        <v>1026</v>
      </c>
      <c r="L549" s="434" t="s">
        <v>1021</v>
      </c>
      <c r="M549" s="437">
        <v>21</v>
      </c>
      <c r="N549" s="438">
        <v>5355</v>
      </c>
      <c r="O549" s="438">
        <v>60</v>
      </c>
      <c r="P549" s="438">
        <v>67</v>
      </c>
      <c r="Q549" s="438">
        <v>85</v>
      </c>
      <c r="R549" s="438">
        <v>77</v>
      </c>
      <c r="S549" s="438">
        <v>75</v>
      </c>
      <c r="T549" s="438">
        <v>116</v>
      </c>
      <c r="U549" s="438">
        <v>480</v>
      </c>
      <c r="V549" s="438">
        <v>80</v>
      </c>
      <c r="W549" s="388"/>
      <c r="X549" s="388"/>
    </row>
    <row r="550" spans="1:24" ht="12.75" x14ac:dyDescent="0.2">
      <c r="A550" s="462">
        <v>548</v>
      </c>
      <c r="B550" s="434" t="s">
        <v>598</v>
      </c>
      <c r="C550" s="430" t="s">
        <v>3784</v>
      </c>
      <c r="D550" s="435" t="s">
        <v>1026</v>
      </c>
      <c r="E550" s="292" t="s">
        <v>1389</v>
      </c>
      <c r="F550" s="434" t="s">
        <v>1218</v>
      </c>
      <c r="G550" s="434" t="s">
        <v>1247</v>
      </c>
      <c r="H550" s="434" t="s">
        <v>1223</v>
      </c>
      <c r="I550" s="292" t="s">
        <v>1389</v>
      </c>
      <c r="J550" s="436">
        <v>1</v>
      </c>
      <c r="K550" s="434" t="s">
        <v>1026</v>
      </c>
      <c r="L550" s="434" t="s">
        <v>1389</v>
      </c>
      <c r="M550" s="437">
        <v>21</v>
      </c>
      <c r="N550" s="438">
        <v>5355</v>
      </c>
      <c r="O550" s="438">
        <v>45</v>
      </c>
      <c r="P550" s="438">
        <v>35</v>
      </c>
      <c r="Q550" s="438">
        <v>50</v>
      </c>
      <c r="R550" s="438">
        <v>70</v>
      </c>
      <c r="S550" s="438">
        <v>50</v>
      </c>
      <c r="T550" s="438">
        <v>30</v>
      </c>
      <c r="U550" s="438">
        <v>280</v>
      </c>
      <c r="V550" s="438">
        <v>46.67</v>
      </c>
      <c r="W550" s="388"/>
      <c r="X550" s="388"/>
    </row>
    <row r="551" spans="1:24" ht="12.75" x14ac:dyDescent="0.2">
      <c r="A551" s="462">
        <v>549</v>
      </c>
      <c r="B551" s="434" t="s">
        <v>599</v>
      </c>
      <c r="C551" s="430" t="s">
        <v>3785</v>
      </c>
      <c r="D551" s="435" t="s">
        <v>1026</v>
      </c>
      <c r="E551" s="292" t="s">
        <v>1389</v>
      </c>
      <c r="F551" s="434" t="s">
        <v>1218</v>
      </c>
      <c r="G551" s="434" t="s">
        <v>1247</v>
      </c>
      <c r="H551" s="434" t="s">
        <v>1223</v>
      </c>
      <c r="I551" s="292" t="s">
        <v>1389</v>
      </c>
      <c r="J551" s="436">
        <v>1</v>
      </c>
      <c r="K551" s="434" t="s">
        <v>1026</v>
      </c>
      <c r="L551" s="434" t="s">
        <v>1389</v>
      </c>
      <c r="M551" s="437">
        <v>21</v>
      </c>
      <c r="N551" s="438">
        <v>5355</v>
      </c>
      <c r="O551" s="438">
        <v>70</v>
      </c>
      <c r="P551" s="438">
        <v>60</v>
      </c>
      <c r="Q551" s="438">
        <v>75</v>
      </c>
      <c r="R551" s="438">
        <v>110</v>
      </c>
      <c r="S551" s="438">
        <v>75</v>
      </c>
      <c r="T551" s="438">
        <v>90</v>
      </c>
      <c r="U551" s="438">
        <v>480</v>
      </c>
      <c r="V551" s="438">
        <v>80</v>
      </c>
      <c r="W551" s="388"/>
      <c r="X551" s="388"/>
    </row>
    <row r="552" spans="1:24" ht="12.75" x14ac:dyDescent="0.2">
      <c r="A552" s="462">
        <v>550</v>
      </c>
      <c r="B552" s="434" t="s">
        <v>600</v>
      </c>
      <c r="C552" s="430" t="s">
        <v>3786</v>
      </c>
      <c r="D552" s="435" t="s">
        <v>1033</v>
      </c>
      <c r="E552" s="292" t="s">
        <v>1389</v>
      </c>
      <c r="F552" s="434" t="s">
        <v>1202</v>
      </c>
      <c r="G552" s="434" t="s">
        <v>1177</v>
      </c>
      <c r="H552" s="434" t="s">
        <v>1183</v>
      </c>
      <c r="I552" s="436">
        <v>0.5</v>
      </c>
      <c r="J552" s="292" t="s">
        <v>1389</v>
      </c>
      <c r="K552" s="434" t="s">
        <v>3333</v>
      </c>
      <c r="L552" s="434" t="s">
        <v>1389</v>
      </c>
      <c r="M552" s="437">
        <v>41</v>
      </c>
      <c r="N552" s="438">
        <v>10455</v>
      </c>
      <c r="O552" s="438">
        <v>70</v>
      </c>
      <c r="P552" s="438">
        <v>92</v>
      </c>
      <c r="Q552" s="438">
        <v>65</v>
      </c>
      <c r="R552" s="438">
        <v>80</v>
      </c>
      <c r="S552" s="438">
        <v>55</v>
      </c>
      <c r="T552" s="438">
        <v>98</v>
      </c>
      <c r="U552" s="438">
        <v>460</v>
      </c>
      <c r="V552" s="438">
        <v>76.67</v>
      </c>
      <c r="W552" s="388"/>
      <c r="X552" s="388"/>
    </row>
    <row r="553" spans="1:24" ht="12.75" x14ac:dyDescent="0.2">
      <c r="A553" s="462">
        <v>551</v>
      </c>
      <c r="B553" s="434" t="s">
        <v>601</v>
      </c>
      <c r="C553" s="430" t="s">
        <v>3787</v>
      </c>
      <c r="D553" s="435" t="s">
        <v>1027</v>
      </c>
      <c r="E553" s="435" t="s">
        <v>1018</v>
      </c>
      <c r="F553" s="434" t="s">
        <v>1271</v>
      </c>
      <c r="G553" s="434" t="s">
        <v>921</v>
      </c>
      <c r="H553" s="434" t="s">
        <v>1179</v>
      </c>
      <c r="I553" s="436">
        <v>0.5</v>
      </c>
      <c r="J553" s="292" t="s">
        <v>1389</v>
      </c>
      <c r="K553" s="434" t="s">
        <v>3195</v>
      </c>
      <c r="L553" s="434" t="s">
        <v>1389</v>
      </c>
      <c r="M553" s="437">
        <v>21</v>
      </c>
      <c r="N553" s="438">
        <v>5355</v>
      </c>
      <c r="O553" s="438">
        <v>50</v>
      </c>
      <c r="P553" s="438">
        <v>72</v>
      </c>
      <c r="Q553" s="438">
        <v>35</v>
      </c>
      <c r="R553" s="438">
        <v>35</v>
      </c>
      <c r="S553" s="438">
        <v>35</v>
      </c>
      <c r="T553" s="438">
        <v>65</v>
      </c>
      <c r="U553" s="438">
        <v>292</v>
      </c>
      <c r="V553" s="438">
        <v>48.67</v>
      </c>
      <c r="W553" s="388"/>
      <c r="X553" s="388"/>
    </row>
    <row r="554" spans="1:24" ht="12.75" x14ac:dyDescent="0.2">
      <c r="A554" s="462">
        <v>552</v>
      </c>
      <c r="B554" s="434" t="s">
        <v>602</v>
      </c>
      <c r="C554" s="430" t="s">
        <v>3788</v>
      </c>
      <c r="D554" s="435" t="s">
        <v>1027</v>
      </c>
      <c r="E554" s="435" t="s">
        <v>1018</v>
      </c>
      <c r="F554" s="434" t="s">
        <v>1271</v>
      </c>
      <c r="G554" s="434" t="s">
        <v>921</v>
      </c>
      <c r="H554" s="434" t="s">
        <v>1179</v>
      </c>
      <c r="I554" s="436">
        <v>0.5</v>
      </c>
      <c r="J554" s="292" t="s">
        <v>1389</v>
      </c>
      <c r="K554" s="434" t="s">
        <v>3195</v>
      </c>
      <c r="L554" s="434" t="s">
        <v>1389</v>
      </c>
      <c r="M554" s="437">
        <v>21</v>
      </c>
      <c r="N554" s="438">
        <v>5355</v>
      </c>
      <c r="O554" s="438">
        <v>60</v>
      </c>
      <c r="P554" s="438">
        <v>82</v>
      </c>
      <c r="Q554" s="438">
        <v>45</v>
      </c>
      <c r="R554" s="438">
        <v>45</v>
      </c>
      <c r="S554" s="438">
        <v>45</v>
      </c>
      <c r="T554" s="438">
        <v>74</v>
      </c>
      <c r="U554" s="438">
        <v>351</v>
      </c>
      <c r="V554" s="438">
        <v>58.5</v>
      </c>
      <c r="W554" s="388"/>
      <c r="X554" s="388"/>
    </row>
    <row r="555" spans="1:24" ht="12.75" x14ac:dyDescent="0.2">
      <c r="A555" s="462">
        <v>553</v>
      </c>
      <c r="B555" s="434" t="s">
        <v>603</v>
      </c>
      <c r="C555" s="430" t="s">
        <v>3789</v>
      </c>
      <c r="D555" s="435" t="s">
        <v>1027</v>
      </c>
      <c r="E555" s="435" t="s">
        <v>1018</v>
      </c>
      <c r="F555" s="434" t="s">
        <v>1271</v>
      </c>
      <c r="G555" s="434" t="s">
        <v>921</v>
      </c>
      <c r="H555" s="434" t="s">
        <v>1179</v>
      </c>
      <c r="I555" s="436">
        <v>0.5</v>
      </c>
      <c r="J555" s="292" t="s">
        <v>1389</v>
      </c>
      <c r="K555" s="434" t="s">
        <v>3195</v>
      </c>
      <c r="L555" s="434" t="s">
        <v>1389</v>
      </c>
      <c r="M555" s="437">
        <v>21</v>
      </c>
      <c r="N555" s="438">
        <v>5355</v>
      </c>
      <c r="O555" s="438">
        <v>95</v>
      </c>
      <c r="P555" s="438">
        <v>117</v>
      </c>
      <c r="Q555" s="438">
        <v>80</v>
      </c>
      <c r="R555" s="438">
        <v>65</v>
      </c>
      <c r="S555" s="438">
        <v>70</v>
      </c>
      <c r="T555" s="438">
        <v>92</v>
      </c>
      <c r="U555" s="438">
        <v>519</v>
      </c>
      <c r="V555" s="438">
        <v>86.5</v>
      </c>
      <c r="W555" s="388"/>
      <c r="X555" s="388"/>
    </row>
    <row r="556" spans="1:24" ht="12.75" x14ac:dyDescent="0.2">
      <c r="A556" s="462">
        <v>554</v>
      </c>
      <c r="B556" s="434" t="s">
        <v>604</v>
      </c>
      <c r="C556" s="430" t="s">
        <v>3790</v>
      </c>
      <c r="D556" s="435" t="s">
        <v>1023</v>
      </c>
      <c r="E556" s="292" t="s">
        <v>1389</v>
      </c>
      <c r="F556" s="434" t="s">
        <v>1171</v>
      </c>
      <c r="G556" s="292" t="s">
        <v>1389</v>
      </c>
      <c r="H556" s="434" t="s">
        <v>1246</v>
      </c>
      <c r="I556" s="436">
        <v>0.5</v>
      </c>
      <c r="J556" s="292" t="s">
        <v>1389</v>
      </c>
      <c r="K556" s="434" t="s">
        <v>3195</v>
      </c>
      <c r="L556" s="434" t="s">
        <v>1389</v>
      </c>
      <c r="M556" s="437">
        <v>21</v>
      </c>
      <c r="N556" s="438">
        <v>5355</v>
      </c>
      <c r="O556" s="438">
        <v>70</v>
      </c>
      <c r="P556" s="438">
        <v>90</v>
      </c>
      <c r="Q556" s="438">
        <v>45</v>
      </c>
      <c r="R556" s="438">
        <v>15</v>
      </c>
      <c r="S556" s="438">
        <v>45</v>
      </c>
      <c r="T556" s="438">
        <v>50</v>
      </c>
      <c r="U556" s="438">
        <v>315</v>
      </c>
      <c r="V556" s="438">
        <v>52.5</v>
      </c>
      <c r="W556" s="388"/>
      <c r="X556" s="388"/>
    </row>
    <row r="557" spans="1:24" ht="12.75" x14ac:dyDescent="0.2">
      <c r="A557" s="462">
        <v>555</v>
      </c>
      <c r="B557" s="434" t="s">
        <v>605</v>
      </c>
      <c r="C557" s="430" t="s">
        <v>3791</v>
      </c>
      <c r="D557" s="435" t="s">
        <v>1023</v>
      </c>
      <c r="E557" s="292" t="s">
        <v>1389</v>
      </c>
      <c r="F557" s="434" t="s">
        <v>1195</v>
      </c>
      <c r="G557" s="292" t="s">
        <v>1389</v>
      </c>
      <c r="H557" s="434" t="s">
        <v>1258</v>
      </c>
      <c r="I557" s="436">
        <v>0.5</v>
      </c>
      <c r="J557" s="292" t="s">
        <v>1389</v>
      </c>
      <c r="K557" s="434" t="s">
        <v>3195</v>
      </c>
      <c r="L557" s="434" t="s">
        <v>1389</v>
      </c>
      <c r="M557" s="437">
        <v>21</v>
      </c>
      <c r="N557" s="438">
        <v>5355</v>
      </c>
      <c r="O557" s="438">
        <v>105</v>
      </c>
      <c r="P557" s="438">
        <v>140</v>
      </c>
      <c r="Q557" s="438">
        <v>55</v>
      </c>
      <c r="R557" s="438">
        <v>30</v>
      </c>
      <c r="S557" s="438">
        <v>55</v>
      </c>
      <c r="T557" s="438">
        <v>95</v>
      </c>
      <c r="U557" s="438">
        <v>480</v>
      </c>
      <c r="V557" s="438">
        <v>80</v>
      </c>
      <c r="W557" s="388"/>
      <c r="X557" s="388"/>
    </row>
    <row r="558" spans="1:24" ht="12.75" x14ac:dyDescent="0.2">
      <c r="A558" s="462">
        <v>556</v>
      </c>
      <c r="B558" s="434" t="s">
        <v>606</v>
      </c>
      <c r="C558" s="430" t="s">
        <v>3792</v>
      </c>
      <c r="D558" s="435" t="s">
        <v>1026</v>
      </c>
      <c r="E558" s="292" t="s">
        <v>1389</v>
      </c>
      <c r="F558" s="434" t="s">
        <v>1175</v>
      </c>
      <c r="G558" s="434" t="s">
        <v>1218</v>
      </c>
      <c r="H558" s="434" t="s">
        <v>1219</v>
      </c>
      <c r="I558" s="436">
        <v>0.5</v>
      </c>
      <c r="J558" s="292" t="s">
        <v>1389</v>
      </c>
      <c r="K558" s="434" t="s">
        <v>1026</v>
      </c>
      <c r="L558" s="434" t="s">
        <v>1389</v>
      </c>
      <c r="M558" s="437">
        <v>21</v>
      </c>
      <c r="N558" s="438">
        <v>5355</v>
      </c>
      <c r="O558" s="438">
        <v>75</v>
      </c>
      <c r="P558" s="438">
        <v>86</v>
      </c>
      <c r="Q558" s="438">
        <v>67</v>
      </c>
      <c r="R558" s="438">
        <v>106</v>
      </c>
      <c r="S558" s="438">
        <v>67</v>
      </c>
      <c r="T558" s="438">
        <v>60</v>
      </c>
      <c r="U558" s="438">
        <v>461</v>
      </c>
      <c r="V558" s="438">
        <v>76.83</v>
      </c>
      <c r="W558" s="388"/>
      <c r="X558" s="388"/>
    </row>
    <row r="559" spans="1:24" ht="12.75" x14ac:dyDescent="0.2">
      <c r="A559" s="462">
        <v>557</v>
      </c>
      <c r="B559" s="434" t="s">
        <v>607</v>
      </c>
      <c r="C559" s="430" t="s">
        <v>3793</v>
      </c>
      <c r="D559" s="435" t="s">
        <v>1017</v>
      </c>
      <c r="E559" s="435" t="s">
        <v>1031</v>
      </c>
      <c r="F559" s="434" t="s">
        <v>1233</v>
      </c>
      <c r="G559" s="434" t="s">
        <v>1266</v>
      </c>
      <c r="H559" s="434" t="s">
        <v>1178</v>
      </c>
      <c r="I559" s="436">
        <v>0.5</v>
      </c>
      <c r="J559" s="292" t="s">
        <v>1389</v>
      </c>
      <c r="K559" s="434" t="s">
        <v>1017</v>
      </c>
      <c r="L559" s="434" t="s">
        <v>3273</v>
      </c>
      <c r="M559" s="437">
        <v>21</v>
      </c>
      <c r="N559" s="438">
        <v>5355</v>
      </c>
      <c r="O559" s="438">
        <v>50</v>
      </c>
      <c r="P559" s="438">
        <v>65</v>
      </c>
      <c r="Q559" s="438">
        <v>85</v>
      </c>
      <c r="R559" s="438">
        <v>35</v>
      </c>
      <c r="S559" s="438">
        <v>35</v>
      </c>
      <c r="T559" s="438">
        <v>55</v>
      </c>
      <c r="U559" s="438">
        <v>325</v>
      </c>
      <c r="V559" s="438">
        <v>54.17</v>
      </c>
      <c r="W559" s="388"/>
      <c r="X559" s="388"/>
    </row>
    <row r="560" spans="1:24" ht="12.75" x14ac:dyDescent="0.2">
      <c r="A560" s="462">
        <v>558</v>
      </c>
      <c r="B560" s="434" t="s">
        <v>608</v>
      </c>
      <c r="C560" s="430" t="s">
        <v>3794</v>
      </c>
      <c r="D560" s="435" t="s">
        <v>1017</v>
      </c>
      <c r="E560" s="435" t="s">
        <v>1031</v>
      </c>
      <c r="F560" s="434" t="s">
        <v>1233</v>
      </c>
      <c r="G560" s="434" t="s">
        <v>1266</v>
      </c>
      <c r="H560" s="434" t="s">
        <v>1178</v>
      </c>
      <c r="I560" s="436">
        <v>0.5</v>
      </c>
      <c r="J560" s="292" t="s">
        <v>1389</v>
      </c>
      <c r="K560" s="434" t="s">
        <v>1017</v>
      </c>
      <c r="L560" s="434" t="s">
        <v>3273</v>
      </c>
      <c r="M560" s="437">
        <v>21</v>
      </c>
      <c r="N560" s="438">
        <v>5355</v>
      </c>
      <c r="O560" s="438">
        <v>70</v>
      </c>
      <c r="P560" s="438">
        <v>95</v>
      </c>
      <c r="Q560" s="438">
        <v>125</v>
      </c>
      <c r="R560" s="438">
        <v>65</v>
      </c>
      <c r="S560" s="438">
        <v>75</v>
      </c>
      <c r="T560" s="438">
        <v>45</v>
      </c>
      <c r="U560" s="438">
        <v>475</v>
      </c>
      <c r="V560" s="438">
        <v>79.17</v>
      </c>
      <c r="W560" s="388"/>
      <c r="X560" s="388"/>
    </row>
    <row r="561" spans="1:24" ht="12.75" x14ac:dyDescent="0.2">
      <c r="A561" s="462">
        <v>559</v>
      </c>
      <c r="B561" s="434" t="s">
        <v>609</v>
      </c>
      <c r="C561" s="430" t="s">
        <v>3795</v>
      </c>
      <c r="D561" s="435" t="s">
        <v>1018</v>
      </c>
      <c r="E561" s="435" t="s">
        <v>1022</v>
      </c>
      <c r="F561" s="434" t="s">
        <v>1077</v>
      </c>
      <c r="G561" s="434" t="s">
        <v>921</v>
      </c>
      <c r="H561" s="434" t="s">
        <v>1271</v>
      </c>
      <c r="I561" s="436">
        <v>0.5</v>
      </c>
      <c r="J561" s="292" t="s">
        <v>1389</v>
      </c>
      <c r="K561" s="434" t="s">
        <v>3195</v>
      </c>
      <c r="L561" s="434" t="s">
        <v>1019</v>
      </c>
      <c r="M561" s="437">
        <v>16</v>
      </c>
      <c r="N561" s="438">
        <v>4080</v>
      </c>
      <c r="O561" s="438">
        <v>50</v>
      </c>
      <c r="P561" s="438">
        <v>75</v>
      </c>
      <c r="Q561" s="438">
        <v>70</v>
      </c>
      <c r="R561" s="438">
        <v>35</v>
      </c>
      <c r="S561" s="438">
        <v>70</v>
      </c>
      <c r="T561" s="438">
        <v>48</v>
      </c>
      <c r="U561" s="438">
        <v>348</v>
      </c>
      <c r="V561" s="438">
        <v>58</v>
      </c>
      <c r="W561" s="388"/>
      <c r="X561" s="388"/>
    </row>
    <row r="562" spans="1:24" ht="12.75" x14ac:dyDescent="0.2">
      <c r="A562" s="462">
        <v>560</v>
      </c>
      <c r="B562" s="434" t="s">
        <v>610</v>
      </c>
      <c r="C562" s="430" t="s">
        <v>3796</v>
      </c>
      <c r="D562" s="435" t="s">
        <v>1018</v>
      </c>
      <c r="E562" s="435" t="s">
        <v>1022</v>
      </c>
      <c r="F562" s="434" t="s">
        <v>1077</v>
      </c>
      <c r="G562" s="434" t="s">
        <v>921</v>
      </c>
      <c r="H562" s="434" t="s">
        <v>1271</v>
      </c>
      <c r="I562" s="436">
        <v>0.5</v>
      </c>
      <c r="J562" s="292" t="s">
        <v>1389</v>
      </c>
      <c r="K562" s="434" t="s">
        <v>3195</v>
      </c>
      <c r="L562" s="434" t="s">
        <v>1019</v>
      </c>
      <c r="M562" s="437">
        <v>16</v>
      </c>
      <c r="N562" s="438">
        <v>4080</v>
      </c>
      <c r="O562" s="438">
        <v>65</v>
      </c>
      <c r="P562" s="438">
        <v>90</v>
      </c>
      <c r="Q562" s="438">
        <v>115</v>
      </c>
      <c r="R562" s="438">
        <v>45</v>
      </c>
      <c r="S562" s="438">
        <v>115</v>
      </c>
      <c r="T562" s="438">
        <v>58</v>
      </c>
      <c r="U562" s="438">
        <v>488</v>
      </c>
      <c r="V562" s="438">
        <v>81.33</v>
      </c>
      <c r="W562" s="388"/>
      <c r="X562" s="388"/>
    </row>
    <row r="563" spans="1:24" ht="12.75" x14ac:dyDescent="0.2">
      <c r="A563" s="462">
        <v>561</v>
      </c>
      <c r="B563" s="434" t="s">
        <v>611</v>
      </c>
      <c r="C563" s="430" t="s">
        <v>3797</v>
      </c>
      <c r="D563" s="435" t="s">
        <v>933</v>
      </c>
      <c r="E563" s="435" t="s">
        <v>1024</v>
      </c>
      <c r="F563" s="434" t="s">
        <v>1166</v>
      </c>
      <c r="G563" s="434" t="s">
        <v>1244</v>
      </c>
      <c r="H563" s="434" t="s">
        <v>1163</v>
      </c>
      <c r="I563" s="436">
        <v>0.5</v>
      </c>
      <c r="J563" s="292" t="s">
        <v>1389</v>
      </c>
      <c r="K563" s="434" t="s">
        <v>1024</v>
      </c>
      <c r="L563" s="434" t="s">
        <v>1389</v>
      </c>
      <c r="M563" s="437">
        <v>21</v>
      </c>
      <c r="N563" s="438">
        <v>5355</v>
      </c>
      <c r="O563" s="438">
        <v>72</v>
      </c>
      <c r="P563" s="438">
        <v>58</v>
      </c>
      <c r="Q563" s="438">
        <v>80</v>
      </c>
      <c r="R563" s="438">
        <v>103</v>
      </c>
      <c r="S563" s="438">
        <v>80</v>
      </c>
      <c r="T563" s="438">
        <v>97</v>
      </c>
      <c r="U563" s="438">
        <v>490</v>
      </c>
      <c r="V563" s="438">
        <v>81.67</v>
      </c>
      <c r="W563" s="388"/>
      <c r="X563" s="388"/>
    </row>
    <row r="564" spans="1:24" ht="12.75" x14ac:dyDescent="0.2">
      <c r="A564" s="462">
        <v>562</v>
      </c>
      <c r="B564" s="434" t="s">
        <v>612</v>
      </c>
      <c r="C564" s="430" t="s">
        <v>3798</v>
      </c>
      <c r="D564" s="435" t="s">
        <v>1025</v>
      </c>
      <c r="E564" s="292" t="s">
        <v>1389</v>
      </c>
      <c r="F564" s="434" t="s">
        <v>1495</v>
      </c>
      <c r="G564" s="292" t="s">
        <v>1389</v>
      </c>
      <c r="H564" s="292" t="s">
        <v>1389</v>
      </c>
      <c r="I564" s="436">
        <v>0.5</v>
      </c>
      <c r="J564" s="292" t="s">
        <v>1389</v>
      </c>
      <c r="K564" s="434" t="s">
        <v>3273</v>
      </c>
      <c r="L564" s="434" t="s">
        <v>3292</v>
      </c>
      <c r="M564" s="437">
        <v>26</v>
      </c>
      <c r="N564" s="438">
        <v>6630</v>
      </c>
      <c r="O564" s="438">
        <v>38</v>
      </c>
      <c r="P564" s="438">
        <v>30</v>
      </c>
      <c r="Q564" s="438">
        <v>85</v>
      </c>
      <c r="R564" s="438">
        <v>55</v>
      </c>
      <c r="S564" s="438">
        <v>65</v>
      </c>
      <c r="T564" s="438">
        <v>30</v>
      </c>
      <c r="U564" s="438">
        <v>303</v>
      </c>
      <c r="V564" s="438">
        <v>50.5</v>
      </c>
      <c r="W564" s="388"/>
      <c r="X564" s="388"/>
    </row>
    <row r="565" spans="1:24" ht="12.75" x14ac:dyDescent="0.2">
      <c r="A565" s="462">
        <v>563</v>
      </c>
      <c r="B565" s="434" t="s">
        <v>613</v>
      </c>
      <c r="C565" s="430" t="s">
        <v>3799</v>
      </c>
      <c r="D565" s="435" t="s">
        <v>1025</v>
      </c>
      <c r="E565" s="292" t="s">
        <v>1389</v>
      </c>
      <c r="F565" s="434" t="s">
        <v>1495</v>
      </c>
      <c r="G565" s="292" t="s">
        <v>1389</v>
      </c>
      <c r="H565" s="292" t="s">
        <v>1389</v>
      </c>
      <c r="I565" s="436">
        <v>0.5</v>
      </c>
      <c r="J565" s="292" t="s">
        <v>1389</v>
      </c>
      <c r="K565" s="434" t="s">
        <v>3273</v>
      </c>
      <c r="L565" s="434" t="s">
        <v>3292</v>
      </c>
      <c r="M565" s="437">
        <v>26</v>
      </c>
      <c r="N565" s="438">
        <v>6630</v>
      </c>
      <c r="O565" s="438">
        <v>58</v>
      </c>
      <c r="P565" s="438">
        <v>50</v>
      </c>
      <c r="Q565" s="438">
        <v>145</v>
      </c>
      <c r="R565" s="438">
        <v>95</v>
      </c>
      <c r="S565" s="438">
        <v>105</v>
      </c>
      <c r="T565" s="438">
        <v>30</v>
      </c>
      <c r="U565" s="438">
        <v>483</v>
      </c>
      <c r="V565" s="438">
        <v>80.5</v>
      </c>
      <c r="W565" s="388"/>
      <c r="X565" s="388"/>
    </row>
    <row r="566" spans="1:24" ht="12.75" x14ac:dyDescent="0.2">
      <c r="A566" s="462">
        <v>564</v>
      </c>
      <c r="B566" s="434" t="s">
        <v>614</v>
      </c>
      <c r="C566" s="430" t="s">
        <v>3800</v>
      </c>
      <c r="D566" s="435" t="s">
        <v>1033</v>
      </c>
      <c r="E566" s="435" t="s">
        <v>1031</v>
      </c>
      <c r="F566" s="434" t="s">
        <v>1556</v>
      </c>
      <c r="G566" s="434" t="s">
        <v>1233</v>
      </c>
      <c r="H566" s="434" t="s">
        <v>1231</v>
      </c>
      <c r="I566" s="292" t="s">
        <v>1389</v>
      </c>
      <c r="J566" s="436">
        <v>0.125</v>
      </c>
      <c r="K566" s="434" t="s">
        <v>3181</v>
      </c>
      <c r="L566" s="434" t="s">
        <v>3270</v>
      </c>
      <c r="M566" s="437">
        <v>31</v>
      </c>
      <c r="N566" s="438">
        <v>7905</v>
      </c>
      <c r="O566" s="438">
        <v>54</v>
      </c>
      <c r="P566" s="438">
        <v>78</v>
      </c>
      <c r="Q566" s="438">
        <v>103</v>
      </c>
      <c r="R566" s="438">
        <v>53</v>
      </c>
      <c r="S566" s="438">
        <v>45</v>
      </c>
      <c r="T566" s="438">
        <v>22</v>
      </c>
      <c r="U566" s="438">
        <v>355</v>
      </c>
      <c r="V566" s="438">
        <v>59.17</v>
      </c>
      <c r="W566" s="388"/>
      <c r="X566" s="388"/>
    </row>
    <row r="567" spans="1:24" ht="12.75" x14ac:dyDescent="0.2">
      <c r="A567" s="462">
        <v>565</v>
      </c>
      <c r="B567" s="434" t="s">
        <v>615</v>
      </c>
      <c r="C567" s="430" t="s">
        <v>3801</v>
      </c>
      <c r="D567" s="435" t="s">
        <v>1033</v>
      </c>
      <c r="E567" s="435" t="s">
        <v>1031</v>
      </c>
      <c r="F567" s="434" t="s">
        <v>1556</v>
      </c>
      <c r="G567" s="434" t="s">
        <v>1233</v>
      </c>
      <c r="H567" s="434" t="s">
        <v>1231</v>
      </c>
      <c r="I567" s="292" t="s">
        <v>1389</v>
      </c>
      <c r="J567" s="436">
        <v>0.125</v>
      </c>
      <c r="K567" s="434" t="s">
        <v>3181</v>
      </c>
      <c r="L567" s="434" t="s">
        <v>3270</v>
      </c>
      <c r="M567" s="437">
        <v>31</v>
      </c>
      <c r="N567" s="438">
        <v>7905</v>
      </c>
      <c r="O567" s="438">
        <v>74</v>
      </c>
      <c r="P567" s="438">
        <v>108</v>
      </c>
      <c r="Q567" s="438">
        <v>133</v>
      </c>
      <c r="R567" s="438">
        <v>83</v>
      </c>
      <c r="S567" s="438">
        <v>65</v>
      </c>
      <c r="T567" s="438">
        <v>32</v>
      </c>
      <c r="U567" s="438">
        <v>495</v>
      </c>
      <c r="V567" s="438">
        <v>82.5</v>
      </c>
      <c r="W567" s="388"/>
      <c r="X567" s="388"/>
    </row>
    <row r="568" spans="1:24" ht="12.75" x14ac:dyDescent="0.2">
      <c r="A568" s="462">
        <v>566</v>
      </c>
      <c r="B568" s="434" t="s">
        <v>616</v>
      </c>
      <c r="C568" s="430" t="s">
        <v>3802</v>
      </c>
      <c r="D568" s="435" t="s">
        <v>1031</v>
      </c>
      <c r="E568" s="435" t="s">
        <v>1024</v>
      </c>
      <c r="F568" s="434" t="s">
        <v>1407</v>
      </c>
      <c r="G568" s="292" t="s">
        <v>1389</v>
      </c>
      <c r="H568" s="292" t="s">
        <v>1389</v>
      </c>
      <c r="I568" s="292" t="s">
        <v>1389</v>
      </c>
      <c r="J568" s="436">
        <v>0.125</v>
      </c>
      <c r="K568" s="434" t="s">
        <v>1024</v>
      </c>
      <c r="L568" s="434" t="s">
        <v>3270</v>
      </c>
      <c r="M568" s="437">
        <v>31</v>
      </c>
      <c r="N568" s="438">
        <v>7905</v>
      </c>
      <c r="O568" s="438">
        <v>55</v>
      </c>
      <c r="P568" s="438">
        <v>112</v>
      </c>
      <c r="Q568" s="438">
        <v>45</v>
      </c>
      <c r="R568" s="438">
        <v>74</v>
      </c>
      <c r="S568" s="438">
        <v>45</v>
      </c>
      <c r="T568" s="438">
        <v>70</v>
      </c>
      <c r="U568" s="438">
        <v>401</v>
      </c>
      <c r="V568" s="438">
        <v>66.83</v>
      </c>
      <c r="W568" s="388"/>
      <c r="X568" s="388"/>
    </row>
    <row r="569" spans="1:24" ht="12.75" x14ac:dyDescent="0.2">
      <c r="A569" s="462">
        <v>567</v>
      </c>
      <c r="B569" s="434" t="s">
        <v>617</v>
      </c>
      <c r="C569" s="430" t="s">
        <v>3803</v>
      </c>
      <c r="D569" s="435" t="s">
        <v>1031</v>
      </c>
      <c r="E569" s="435" t="s">
        <v>1024</v>
      </c>
      <c r="F569" s="434" t="s">
        <v>1407</v>
      </c>
      <c r="G569" s="292" t="s">
        <v>1389</v>
      </c>
      <c r="H569" s="292" t="s">
        <v>1389</v>
      </c>
      <c r="I569" s="292" t="s">
        <v>1389</v>
      </c>
      <c r="J569" s="436">
        <v>0.125</v>
      </c>
      <c r="K569" s="434" t="s">
        <v>1024</v>
      </c>
      <c r="L569" s="434" t="s">
        <v>3270</v>
      </c>
      <c r="M569" s="437">
        <v>31</v>
      </c>
      <c r="N569" s="438">
        <v>7905</v>
      </c>
      <c r="O569" s="438">
        <v>75</v>
      </c>
      <c r="P569" s="438">
        <v>140</v>
      </c>
      <c r="Q569" s="438">
        <v>65</v>
      </c>
      <c r="R569" s="438">
        <v>112</v>
      </c>
      <c r="S569" s="438">
        <v>65</v>
      </c>
      <c r="T569" s="438">
        <v>110</v>
      </c>
      <c r="U569" s="438">
        <v>567</v>
      </c>
      <c r="V569" s="438">
        <v>94.5</v>
      </c>
      <c r="W569" s="388"/>
      <c r="X569" s="388"/>
    </row>
    <row r="570" spans="1:24" ht="12.75" x14ac:dyDescent="0.2">
      <c r="A570" s="462">
        <v>568</v>
      </c>
      <c r="B570" s="434" t="s">
        <v>618</v>
      </c>
      <c r="C570" s="430" t="s">
        <v>3804</v>
      </c>
      <c r="D570" s="435" t="s">
        <v>1030</v>
      </c>
      <c r="E570" s="292" t="s">
        <v>1389</v>
      </c>
      <c r="F570" s="434" t="s">
        <v>899</v>
      </c>
      <c r="G570" s="434" t="s">
        <v>1566</v>
      </c>
      <c r="H570" s="434" t="s">
        <v>1186</v>
      </c>
      <c r="I570" s="436">
        <v>0.5</v>
      </c>
      <c r="J570" s="292" t="s">
        <v>1389</v>
      </c>
      <c r="K570" s="434" t="s">
        <v>3273</v>
      </c>
      <c r="L570" s="434" t="s">
        <v>1389</v>
      </c>
      <c r="M570" s="437">
        <v>21</v>
      </c>
      <c r="N570" s="438">
        <v>5355</v>
      </c>
      <c r="O570" s="438">
        <v>50</v>
      </c>
      <c r="P570" s="438">
        <v>50</v>
      </c>
      <c r="Q570" s="438">
        <v>62</v>
      </c>
      <c r="R570" s="438">
        <v>40</v>
      </c>
      <c r="S570" s="438">
        <v>62</v>
      </c>
      <c r="T570" s="438">
        <v>65</v>
      </c>
      <c r="U570" s="438">
        <v>329</v>
      </c>
      <c r="V570" s="438">
        <v>54.83</v>
      </c>
      <c r="W570" s="388"/>
      <c r="X570" s="388"/>
    </row>
    <row r="571" spans="1:24" ht="12.75" x14ac:dyDescent="0.2">
      <c r="A571" s="462">
        <v>569</v>
      </c>
      <c r="B571" s="434" t="s">
        <v>619</v>
      </c>
      <c r="C571" s="430" t="s">
        <v>3805</v>
      </c>
      <c r="D571" s="435" t="s">
        <v>1030</v>
      </c>
      <c r="E571" s="292" t="s">
        <v>1389</v>
      </c>
      <c r="F571" s="434" t="s">
        <v>899</v>
      </c>
      <c r="G571" s="434" t="s">
        <v>1178</v>
      </c>
      <c r="H571" s="434" t="s">
        <v>1186</v>
      </c>
      <c r="I571" s="436">
        <v>0.5</v>
      </c>
      <c r="J571" s="292" t="s">
        <v>1389</v>
      </c>
      <c r="K571" s="434" t="s">
        <v>3273</v>
      </c>
      <c r="L571" s="434" t="s">
        <v>1389</v>
      </c>
      <c r="M571" s="437">
        <v>21</v>
      </c>
      <c r="N571" s="438">
        <v>5355</v>
      </c>
      <c r="O571" s="438">
        <v>80</v>
      </c>
      <c r="P571" s="438">
        <v>95</v>
      </c>
      <c r="Q571" s="438">
        <v>82</v>
      </c>
      <c r="R571" s="438">
        <v>60</v>
      </c>
      <c r="S571" s="438">
        <v>82</v>
      </c>
      <c r="T571" s="438">
        <v>75</v>
      </c>
      <c r="U571" s="438">
        <v>474</v>
      </c>
      <c r="V571" s="438">
        <v>79</v>
      </c>
      <c r="W571" s="388"/>
      <c r="X571" s="388"/>
    </row>
    <row r="572" spans="1:24" ht="12.75" x14ac:dyDescent="0.2">
      <c r="A572" s="462">
        <v>570</v>
      </c>
      <c r="B572" s="434" t="s">
        <v>620</v>
      </c>
      <c r="C572" s="430" t="s">
        <v>3806</v>
      </c>
      <c r="D572" s="435" t="s">
        <v>1018</v>
      </c>
      <c r="E572" s="292" t="s">
        <v>1389</v>
      </c>
      <c r="F572" s="434" t="s">
        <v>1457</v>
      </c>
      <c r="G572" s="292" t="s">
        <v>1389</v>
      </c>
      <c r="H572" s="292" t="s">
        <v>1389</v>
      </c>
      <c r="I572" s="292" t="s">
        <v>1389</v>
      </c>
      <c r="J572" s="436">
        <v>0.125</v>
      </c>
      <c r="K572" s="434" t="s">
        <v>3195</v>
      </c>
      <c r="L572" s="434" t="s">
        <v>1389</v>
      </c>
      <c r="M572" s="437">
        <v>26</v>
      </c>
      <c r="N572" s="438">
        <v>6630</v>
      </c>
      <c r="O572" s="438">
        <v>40</v>
      </c>
      <c r="P572" s="438">
        <v>65</v>
      </c>
      <c r="Q572" s="438">
        <v>40</v>
      </c>
      <c r="R572" s="438">
        <v>80</v>
      </c>
      <c r="S572" s="438">
        <v>40</v>
      </c>
      <c r="T572" s="438">
        <v>65</v>
      </c>
      <c r="U572" s="438">
        <v>330</v>
      </c>
      <c r="V572" s="438">
        <v>55</v>
      </c>
      <c r="W572" s="388"/>
      <c r="X572" s="388"/>
    </row>
    <row r="573" spans="1:24" ht="12.75" x14ac:dyDescent="0.2">
      <c r="A573" s="462">
        <v>571</v>
      </c>
      <c r="B573" s="434" t="s">
        <v>621</v>
      </c>
      <c r="C573" s="430" t="s">
        <v>3807</v>
      </c>
      <c r="D573" s="435" t="s">
        <v>1018</v>
      </c>
      <c r="E573" s="292" t="s">
        <v>1389</v>
      </c>
      <c r="F573" s="434" t="s">
        <v>1457</v>
      </c>
      <c r="G573" s="292" t="s">
        <v>1389</v>
      </c>
      <c r="H573" s="292" t="s">
        <v>1389</v>
      </c>
      <c r="I573" s="292" t="s">
        <v>1389</v>
      </c>
      <c r="J573" s="436">
        <v>0.125</v>
      </c>
      <c r="K573" s="434" t="s">
        <v>3195</v>
      </c>
      <c r="L573" s="434" t="s">
        <v>1389</v>
      </c>
      <c r="M573" s="437">
        <v>26</v>
      </c>
      <c r="N573" s="438">
        <v>6630</v>
      </c>
      <c r="O573" s="438">
        <v>60</v>
      </c>
      <c r="P573" s="438">
        <v>105</v>
      </c>
      <c r="Q573" s="438">
        <v>60</v>
      </c>
      <c r="R573" s="438">
        <v>120</v>
      </c>
      <c r="S573" s="438">
        <v>60</v>
      </c>
      <c r="T573" s="438">
        <v>105</v>
      </c>
      <c r="U573" s="438">
        <v>510</v>
      </c>
      <c r="V573" s="438">
        <v>85</v>
      </c>
      <c r="W573" s="388"/>
      <c r="X573" s="388"/>
    </row>
    <row r="574" spans="1:24" ht="12.75" x14ac:dyDescent="0.2">
      <c r="A574" s="462">
        <v>572</v>
      </c>
      <c r="B574" s="434" t="s">
        <v>622</v>
      </c>
      <c r="C574" s="430" t="s">
        <v>3808</v>
      </c>
      <c r="D574" s="435" t="s">
        <v>1029</v>
      </c>
      <c r="E574" s="292" t="s">
        <v>1389</v>
      </c>
      <c r="F574" s="434" t="s">
        <v>975</v>
      </c>
      <c r="G574" s="434" t="s">
        <v>1200</v>
      </c>
      <c r="H574" s="434" t="s">
        <v>1235</v>
      </c>
      <c r="I574" s="292" t="s">
        <v>1389</v>
      </c>
      <c r="J574" s="436">
        <v>0.75</v>
      </c>
      <c r="K574" s="434" t="s">
        <v>3195</v>
      </c>
      <c r="L574" s="434" t="s">
        <v>1389</v>
      </c>
      <c r="M574" s="437">
        <v>16</v>
      </c>
      <c r="N574" s="438">
        <v>4080</v>
      </c>
      <c r="O574" s="438">
        <v>55</v>
      </c>
      <c r="P574" s="438">
        <v>50</v>
      </c>
      <c r="Q574" s="438">
        <v>40</v>
      </c>
      <c r="R574" s="438">
        <v>40</v>
      </c>
      <c r="S574" s="438">
        <v>40</v>
      </c>
      <c r="T574" s="438">
        <v>75</v>
      </c>
      <c r="U574" s="438">
        <v>300</v>
      </c>
      <c r="V574" s="438">
        <v>50</v>
      </c>
      <c r="W574" s="388"/>
      <c r="X574" s="388"/>
    </row>
    <row r="575" spans="1:24" ht="12.75" x14ac:dyDescent="0.2">
      <c r="A575" s="462">
        <v>573</v>
      </c>
      <c r="B575" s="434" t="s">
        <v>623</v>
      </c>
      <c r="C575" s="430" t="s">
        <v>3809</v>
      </c>
      <c r="D575" s="435" t="s">
        <v>1029</v>
      </c>
      <c r="E575" s="292" t="s">
        <v>1389</v>
      </c>
      <c r="F575" s="434" t="s">
        <v>975</v>
      </c>
      <c r="G575" s="434" t="s">
        <v>1200</v>
      </c>
      <c r="H575" s="434" t="s">
        <v>1235</v>
      </c>
      <c r="I575" s="292" t="s">
        <v>1389</v>
      </c>
      <c r="J575" s="436">
        <v>0.75</v>
      </c>
      <c r="K575" s="434" t="s">
        <v>3195</v>
      </c>
      <c r="L575" s="434" t="s">
        <v>1389</v>
      </c>
      <c r="M575" s="437">
        <v>16</v>
      </c>
      <c r="N575" s="438">
        <v>4080</v>
      </c>
      <c r="O575" s="438">
        <v>75</v>
      </c>
      <c r="P575" s="438">
        <v>95</v>
      </c>
      <c r="Q575" s="438">
        <v>60</v>
      </c>
      <c r="R575" s="438">
        <v>65</v>
      </c>
      <c r="S575" s="438">
        <v>60</v>
      </c>
      <c r="T575" s="438">
        <v>115</v>
      </c>
      <c r="U575" s="438">
        <v>470</v>
      </c>
      <c r="V575" s="438">
        <v>78.33</v>
      </c>
      <c r="W575" s="388"/>
      <c r="X575" s="388"/>
    </row>
    <row r="576" spans="1:24" ht="12.75" x14ac:dyDescent="0.2">
      <c r="A576" s="462">
        <v>574</v>
      </c>
      <c r="B576" s="434" t="s">
        <v>624</v>
      </c>
      <c r="C576" s="430" t="s">
        <v>3810</v>
      </c>
      <c r="D576" s="435" t="s">
        <v>933</v>
      </c>
      <c r="E576" s="292" t="s">
        <v>1389</v>
      </c>
      <c r="F576" s="434" t="s">
        <v>1213</v>
      </c>
      <c r="G576" s="434" t="s">
        <v>3226</v>
      </c>
      <c r="H576" s="434" t="s">
        <v>1248</v>
      </c>
      <c r="I576" s="292" t="s">
        <v>1389</v>
      </c>
      <c r="J576" s="436">
        <v>0.75</v>
      </c>
      <c r="K576" s="434" t="s">
        <v>3258</v>
      </c>
      <c r="L576" s="434" t="s">
        <v>1389</v>
      </c>
      <c r="M576" s="437">
        <v>21</v>
      </c>
      <c r="N576" s="438">
        <v>5355</v>
      </c>
      <c r="O576" s="438">
        <v>45</v>
      </c>
      <c r="P576" s="438">
        <v>30</v>
      </c>
      <c r="Q576" s="438">
        <v>50</v>
      </c>
      <c r="R576" s="438">
        <v>55</v>
      </c>
      <c r="S576" s="438">
        <v>65</v>
      </c>
      <c r="T576" s="438">
        <v>45</v>
      </c>
      <c r="U576" s="438">
        <v>290</v>
      </c>
      <c r="V576" s="438">
        <v>48.33</v>
      </c>
      <c r="W576" s="388"/>
      <c r="X576" s="388"/>
    </row>
    <row r="577" spans="1:24" ht="12.75" x14ac:dyDescent="0.2">
      <c r="A577" s="462">
        <v>575</v>
      </c>
      <c r="B577" s="434" t="s">
        <v>625</v>
      </c>
      <c r="C577" s="430" t="s">
        <v>3811</v>
      </c>
      <c r="D577" s="435" t="s">
        <v>933</v>
      </c>
      <c r="E577" s="292" t="s">
        <v>1389</v>
      </c>
      <c r="F577" s="434" t="s">
        <v>1213</v>
      </c>
      <c r="G577" s="434" t="s">
        <v>3226</v>
      </c>
      <c r="H577" s="434" t="s">
        <v>1248</v>
      </c>
      <c r="I577" s="292" t="s">
        <v>1389</v>
      </c>
      <c r="J577" s="436">
        <v>0.75</v>
      </c>
      <c r="K577" s="434" t="s">
        <v>3258</v>
      </c>
      <c r="L577" s="434" t="s">
        <v>1389</v>
      </c>
      <c r="M577" s="437">
        <v>21</v>
      </c>
      <c r="N577" s="438">
        <v>5355</v>
      </c>
      <c r="O577" s="438">
        <v>60</v>
      </c>
      <c r="P577" s="438">
        <v>45</v>
      </c>
      <c r="Q577" s="438">
        <v>70</v>
      </c>
      <c r="R577" s="438">
        <v>75</v>
      </c>
      <c r="S577" s="438">
        <v>85</v>
      </c>
      <c r="T577" s="438">
        <v>55</v>
      </c>
      <c r="U577" s="438">
        <v>390</v>
      </c>
      <c r="V577" s="438">
        <v>65</v>
      </c>
      <c r="W577" s="388"/>
      <c r="X577" s="388"/>
    </row>
    <row r="578" spans="1:24" ht="12.75" x14ac:dyDescent="0.2">
      <c r="A578" s="462">
        <v>576</v>
      </c>
      <c r="B578" s="434" t="s">
        <v>626</v>
      </c>
      <c r="C578" s="430" t="s">
        <v>3812</v>
      </c>
      <c r="D578" s="435" t="s">
        <v>933</v>
      </c>
      <c r="E578" s="292" t="s">
        <v>1389</v>
      </c>
      <c r="F578" s="434" t="s">
        <v>1213</v>
      </c>
      <c r="G578" s="434" t="s">
        <v>3226</v>
      </c>
      <c r="H578" s="434" t="s">
        <v>1248</v>
      </c>
      <c r="I578" s="292" t="s">
        <v>1389</v>
      </c>
      <c r="J578" s="436">
        <v>0.75</v>
      </c>
      <c r="K578" s="434" t="s">
        <v>3258</v>
      </c>
      <c r="L578" s="434" t="s">
        <v>1389</v>
      </c>
      <c r="M578" s="437">
        <v>21</v>
      </c>
      <c r="N578" s="438">
        <v>5355</v>
      </c>
      <c r="O578" s="438">
        <v>70</v>
      </c>
      <c r="P578" s="438">
        <v>55</v>
      </c>
      <c r="Q578" s="438">
        <v>95</v>
      </c>
      <c r="R578" s="438">
        <v>95</v>
      </c>
      <c r="S578" s="438">
        <v>110</v>
      </c>
      <c r="T578" s="438">
        <v>65</v>
      </c>
      <c r="U578" s="438">
        <v>490</v>
      </c>
      <c r="V578" s="438">
        <v>81.67</v>
      </c>
      <c r="W578" s="388"/>
      <c r="X578" s="388"/>
    </row>
    <row r="579" spans="1:24" ht="12.75" x14ac:dyDescent="0.2">
      <c r="A579" s="462">
        <v>577</v>
      </c>
      <c r="B579" s="434" t="s">
        <v>627</v>
      </c>
      <c r="C579" s="430" t="s">
        <v>3813</v>
      </c>
      <c r="D579" s="435" t="s">
        <v>933</v>
      </c>
      <c r="E579" s="292" t="s">
        <v>1389</v>
      </c>
      <c r="F579" s="434" t="s">
        <v>1184</v>
      </c>
      <c r="G579" s="434" t="s">
        <v>1244</v>
      </c>
      <c r="H579" s="434" t="s">
        <v>1220</v>
      </c>
      <c r="I579" s="436">
        <v>0.5</v>
      </c>
      <c r="J579" s="292" t="s">
        <v>1389</v>
      </c>
      <c r="K579" s="434" t="s">
        <v>3292</v>
      </c>
      <c r="L579" s="434" t="s">
        <v>1389</v>
      </c>
      <c r="M579" s="437">
        <v>21</v>
      </c>
      <c r="N579" s="438">
        <v>5355</v>
      </c>
      <c r="O579" s="438">
        <v>45</v>
      </c>
      <c r="P579" s="438">
        <v>30</v>
      </c>
      <c r="Q579" s="438">
        <v>40</v>
      </c>
      <c r="R579" s="438">
        <v>105</v>
      </c>
      <c r="S579" s="438">
        <v>50</v>
      </c>
      <c r="T579" s="438">
        <v>20</v>
      </c>
      <c r="U579" s="438">
        <v>290</v>
      </c>
      <c r="V579" s="438">
        <v>48.33</v>
      </c>
      <c r="W579" s="388"/>
      <c r="X579" s="388"/>
    </row>
    <row r="580" spans="1:24" ht="12.75" x14ac:dyDescent="0.2">
      <c r="A580" s="462">
        <v>578</v>
      </c>
      <c r="B580" s="434" t="s">
        <v>628</v>
      </c>
      <c r="C580" s="430" t="s">
        <v>3814</v>
      </c>
      <c r="D580" s="435" t="s">
        <v>933</v>
      </c>
      <c r="E580" s="292" t="s">
        <v>1389</v>
      </c>
      <c r="F580" s="434" t="s">
        <v>1184</v>
      </c>
      <c r="G580" s="434" t="s">
        <v>1244</v>
      </c>
      <c r="H580" s="434" t="s">
        <v>1220</v>
      </c>
      <c r="I580" s="436">
        <v>0.5</v>
      </c>
      <c r="J580" s="292" t="s">
        <v>1389</v>
      </c>
      <c r="K580" s="434" t="s">
        <v>3292</v>
      </c>
      <c r="L580" s="434" t="s">
        <v>1389</v>
      </c>
      <c r="M580" s="437">
        <v>21</v>
      </c>
      <c r="N580" s="438">
        <v>5355</v>
      </c>
      <c r="O580" s="438">
        <v>65</v>
      </c>
      <c r="P580" s="438">
        <v>40</v>
      </c>
      <c r="Q580" s="438">
        <v>50</v>
      </c>
      <c r="R580" s="438">
        <v>125</v>
      </c>
      <c r="S580" s="438">
        <v>60</v>
      </c>
      <c r="T580" s="438">
        <v>30</v>
      </c>
      <c r="U580" s="438">
        <v>370</v>
      </c>
      <c r="V580" s="438">
        <v>61.67</v>
      </c>
      <c r="W580" s="388"/>
      <c r="X580" s="388"/>
    </row>
    <row r="581" spans="1:24" ht="12.75" x14ac:dyDescent="0.2">
      <c r="A581" s="462">
        <v>579</v>
      </c>
      <c r="B581" s="434" t="s">
        <v>629</v>
      </c>
      <c r="C581" s="430" t="s">
        <v>3815</v>
      </c>
      <c r="D581" s="435" t="s">
        <v>933</v>
      </c>
      <c r="E581" s="292" t="s">
        <v>1389</v>
      </c>
      <c r="F581" s="434" t="s">
        <v>1184</v>
      </c>
      <c r="G581" s="434" t="s">
        <v>1244</v>
      </c>
      <c r="H581" s="434" t="s">
        <v>1220</v>
      </c>
      <c r="I581" s="436">
        <v>0.5</v>
      </c>
      <c r="J581" s="292" t="s">
        <v>1389</v>
      </c>
      <c r="K581" s="434" t="s">
        <v>3292</v>
      </c>
      <c r="L581" s="434" t="s">
        <v>1389</v>
      </c>
      <c r="M581" s="437">
        <v>21</v>
      </c>
      <c r="N581" s="438">
        <v>5355</v>
      </c>
      <c r="O581" s="438">
        <v>110</v>
      </c>
      <c r="P581" s="438">
        <v>65</v>
      </c>
      <c r="Q581" s="438">
        <v>75</v>
      </c>
      <c r="R581" s="438">
        <v>125</v>
      </c>
      <c r="S581" s="438">
        <v>85</v>
      </c>
      <c r="T581" s="438">
        <v>30</v>
      </c>
      <c r="U581" s="438">
        <v>490</v>
      </c>
      <c r="V581" s="438">
        <v>81.67</v>
      </c>
      <c r="W581" s="388"/>
      <c r="X581" s="388"/>
    </row>
    <row r="582" spans="1:24" ht="12.75" x14ac:dyDescent="0.2">
      <c r="A582" s="462">
        <v>580</v>
      </c>
      <c r="B582" s="434" t="s">
        <v>630</v>
      </c>
      <c r="C582" s="430" t="s">
        <v>3816</v>
      </c>
      <c r="D582" s="435" t="s">
        <v>1033</v>
      </c>
      <c r="E582" s="435" t="s">
        <v>1024</v>
      </c>
      <c r="F582" s="434" t="s">
        <v>1242</v>
      </c>
      <c r="G582" s="434" t="s">
        <v>1206</v>
      </c>
      <c r="H582" s="434" t="s">
        <v>1211</v>
      </c>
      <c r="I582" s="436">
        <v>0.5</v>
      </c>
      <c r="J582" s="292" t="s">
        <v>1389</v>
      </c>
      <c r="K582" s="434" t="s">
        <v>3181</v>
      </c>
      <c r="L582" s="434" t="s">
        <v>1024</v>
      </c>
      <c r="M582" s="437">
        <v>21</v>
      </c>
      <c r="N582" s="438">
        <v>5355</v>
      </c>
      <c r="O582" s="438">
        <v>62</v>
      </c>
      <c r="P582" s="438">
        <v>44</v>
      </c>
      <c r="Q582" s="438">
        <v>50</v>
      </c>
      <c r="R582" s="438">
        <v>44</v>
      </c>
      <c r="S582" s="438">
        <v>50</v>
      </c>
      <c r="T582" s="438">
        <v>55</v>
      </c>
      <c r="U582" s="438">
        <v>305</v>
      </c>
      <c r="V582" s="438">
        <v>50.83</v>
      </c>
      <c r="W582" s="388"/>
      <c r="X582" s="388"/>
    </row>
    <row r="583" spans="1:24" ht="12.75" x14ac:dyDescent="0.2">
      <c r="A583" s="462">
        <v>581</v>
      </c>
      <c r="B583" s="434" t="s">
        <v>631</v>
      </c>
      <c r="C583" s="430" t="s">
        <v>3817</v>
      </c>
      <c r="D583" s="435" t="s">
        <v>1033</v>
      </c>
      <c r="E583" s="435" t="s">
        <v>1024</v>
      </c>
      <c r="F583" s="434" t="s">
        <v>1242</v>
      </c>
      <c r="G583" s="434" t="s">
        <v>1206</v>
      </c>
      <c r="H583" s="434" t="s">
        <v>1211</v>
      </c>
      <c r="I583" s="436">
        <v>0.5</v>
      </c>
      <c r="J583" s="292" t="s">
        <v>1389</v>
      </c>
      <c r="K583" s="434" t="s">
        <v>3181</v>
      </c>
      <c r="L583" s="434" t="s">
        <v>1024</v>
      </c>
      <c r="M583" s="437">
        <v>21</v>
      </c>
      <c r="N583" s="438">
        <v>5355</v>
      </c>
      <c r="O583" s="438">
        <v>75</v>
      </c>
      <c r="P583" s="438">
        <v>87</v>
      </c>
      <c r="Q583" s="438">
        <v>63</v>
      </c>
      <c r="R583" s="438">
        <v>87</v>
      </c>
      <c r="S583" s="438">
        <v>63</v>
      </c>
      <c r="T583" s="438">
        <v>98</v>
      </c>
      <c r="U583" s="438">
        <v>473</v>
      </c>
      <c r="V583" s="438">
        <v>78.83</v>
      </c>
      <c r="W583" s="388"/>
      <c r="X583" s="388"/>
    </row>
    <row r="584" spans="1:24" ht="12.75" x14ac:dyDescent="0.2">
      <c r="A584" s="462">
        <v>582</v>
      </c>
      <c r="B584" s="434" t="s">
        <v>632</v>
      </c>
      <c r="C584" s="430" t="s">
        <v>3818</v>
      </c>
      <c r="D584" s="435" t="s">
        <v>1028</v>
      </c>
      <c r="E584" s="292" t="s">
        <v>1389</v>
      </c>
      <c r="F584" s="434" t="s">
        <v>1229</v>
      </c>
      <c r="G584" s="292" t="s">
        <v>1389</v>
      </c>
      <c r="H584" s="434" t="s">
        <v>1178</v>
      </c>
      <c r="I584" s="436">
        <v>0.5</v>
      </c>
      <c r="J584" s="292" t="s">
        <v>1389</v>
      </c>
      <c r="K584" s="434" t="s">
        <v>3273</v>
      </c>
      <c r="L584" s="434" t="s">
        <v>1389</v>
      </c>
      <c r="M584" s="437">
        <v>21</v>
      </c>
      <c r="N584" s="438">
        <v>5355</v>
      </c>
      <c r="O584" s="438">
        <v>36</v>
      </c>
      <c r="P584" s="438">
        <v>50</v>
      </c>
      <c r="Q584" s="438">
        <v>50</v>
      </c>
      <c r="R584" s="438">
        <v>65</v>
      </c>
      <c r="S584" s="438">
        <v>60</v>
      </c>
      <c r="T584" s="438">
        <v>44</v>
      </c>
      <c r="U584" s="438">
        <v>305</v>
      </c>
      <c r="V584" s="438">
        <v>50.83</v>
      </c>
      <c r="W584" s="388"/>
      <c r="X584" s="388"/>
    </row>
    <row r="585" spans="1:24" ht="12.75" x14ac:dyDescent="0.2">
      <c r="A585" s="462">
        <v>583</v>
      </c>
      <c r="B585" s="434" t="s">
        <v>633</v>
      </c>
      <c r="C585" s="430" t="s">
        <v>3819</v>
      </c>
      <c r="D585" s="435" t="s">
        <v>1028</v>
      </c>
      <c r="E585" s="292" t="s">
        <v>1389</v>
      </c>
      <c r="F585" s="434" t="s">
        <v>1229</v>
      </c>
      <c r="G585" s="292" t="s">
        <v>1389</v>
      </c>
      <c r="H585" s="434" t="s">
        <v>1178</v>
      </c>
      <c r="I585" s="436">
        <v>0.5</v>
      </c>
      <c r="J585" s="292" t="s">
        <v>1389</v>
      </c>
      <c r="K585" s="434" t="s">
        <v>3273</v>
      </c>
      <c r="L585" s="434" t="s">
        <v>1389</v>
      </c>
      <c r="M585" s="437">
        <v>21</v>
      </c>
      <c r="N585" s="438">
        <v>5355</v>
      </c>
      <c r="O585" s="438">
        <v>51</v>
      </c>
      <c r="P585" s="438">
        <v>65</v>
      </c>
      <c r="Q585" s="438">
        <v>65</v>
      </c>
      <c r="R585" s="438">
        <v>80</v>
      </c>
      <c r="S585" s="438">
        <v>75</v>
      </c>
      <c r="T585" s="438">
        <v>59</v>
      </c>
      <c r="U585" s="438">
        <v>395</v>
      </c>
      <c r="V585" s="438">
        <v>65.83</v>
      </c>
      <c r="W585" s="388"/>
      <c r="X585" s="388"/>
    </row>
    <row r="586" spans="1:24" ht="12.75" x14ac:dyDescent="0.2">
      <c r="A586" s="462">
        <v>584</v>
      </c>
      <c r="B586" s="434" t="s">
        <v>634</v>
      </c>
      <c r="C586" s="430" t="s">
        <v>3820</v>
      </c>
      <c r="D586" s="435" t="s">
        <v>1028</v>
      </c>
      <c r="E586" s="292" t="s">
        <v>1389</v>
      </c>
      <c r="F586" s="434" t="s">
        <v>1229</v>
      </c>
      <c r="G586" s="292" t="s">
        <v>1389</v>
      </c>
      <c r="H586" s="434" t="s">
        <v>1178</v>
      </c>
      <c r="I586" s="436">
        <v>0.5</v>
      </c>
      <c r="J586" s="292" t="s">
        <v>1389</v>
      </c>
      <c r="K586" s="434" t="s">
        <v>3273</v>
      </c>
      <c r="L586" s="434" t="s">
        <v>1389</v>
      </c>
      <c r="M586" s="437">
        <v>21</v>
      </c>
      <c r="N586" s="438">
        <v>5355</v>
      </c>
      <c r="O586" s="438">
        <v>71</v>
      </c>
      <c r="P586" s="438">
        <v>95</v>
      </c>
      <c r="Q586" s="438">
        <v>85</v>
      </c>
      <c r="R586" s="438">
        <v>110</v>
      </c>
      <c r="S586" s="438">
        <v>95</v>
      </c>
      <c r="T586" s="438">
        <v>79</v>
      </c>
      <c r="U586" s="438">
        <v>535</v>
      </c>
      <c r="V586" s="438">
        <v>89.17</v>
      </c>
      <c r="W586" s="388"/>
      <c r="X586" s="388"/>
    </row>
    <row r="587" spans="1:24" ht="12.75" x14ac:dyDescent="0.2">
      <c r="A587" s="462">
        <v>585</v>
      </c>
      <c r="B587" s="434" t="s">
        <v>635</v>
      </c>
      <c r="C587" s="430" t="s">
        <v>3821</v>
      </c>
      <c r="D587" s="435" t="s">
        <v>1029</v>
      </c>
      <c r="E587" s="435" t="s">
        <v>1026</v>
      </c>
      <c r="F587" s="434" t="s">
        <v>1218</v>
      </c>
      <c r="G587" s="434" t="s">
        <v>1190</v>
      </c>
      <c r="H587" s="434" t="s">
        <v>915</v>
      </c>
      <c r="I587" s="436">
        <v>0.5</v>
      </c>
      <c r="J587" s="292" t="s">
        <v>1389</v>
      </c>
      <c r="K587" s="434" t="s">
        <v>3195</v>
      </c>
      <c r="L587" s="434" t="s">
        <v>1389</v>
      </c>
      <c r="M587" s="437">
        <v>21</v>
      </c>
      <c r="N587" s="438">
        <v>5355</v>
      </c>
      <c r="O587" s="438">
        <v>60</v>
      </c>
      <c r="P587" s="438">
        <v>60</v>
      </c>
      <c r="Q587" s="438">
        <v>50</v>
      </c>
      <c r="R587" s="438">
        <v>40</v>
      </c>
      <c r="S587" s="438">
        <v>50</v>
      </c>
      <c r="T587" s="438">
        <v>75</v>
      </c>
      <c r="U587" s="438">
        <v>335</v>
      </c>
      <c r="V587" s="438">
        <v>55.83</v>
      </c>
      <c r="W587" s="388"/>
      <c r="X587" s="388"/>
    </row>
    <row r="588" spans="1:24" ht="12.75" x14ac:dyDescent="0.2">
      <c r="A588" s="462">
        <v>586</v>
      </c>
      <c r="B588" s="434" t="s">
        <v>636</v>
      </c>
      <c r="C588" s="430" t="s">
        <v>3822</v>
      </c>
      <c r="D588" s="435" t="s">
        <v>1029</v>
      </c>
      <c r="E588" s="435" t="s">
        <v>1026</v>
      </c>
      <c r="F588" s="434" t="s">
        <v>1218</v>
      </c>
      <c r="G588" s="434" t="s">
        <v>1190</v>
      </c>
      <c r="H588" s="434" t="s">
        <v>915</v>
      </c>
      <c r="I588" s="436">
        <v>0.5</v>
      </c>
      <c r="J588" s="292" t="s">
        <v>1389</v>
      </c>
      <c r="K588" s="434" t="s">
        <v>3195</v>
      </c>
      <c r="L588" s="434" t="s">
        <v>1389</v>
      </c>
      <c r="M588" s="437">
        <v>21</v>
      </c>
      <c r="N588" s="438">
        <v>5355</v>
      </c>
      <c r="O588" s="438">
        <v>80</v>
      </c>
      <c r="P588" s="438">
        <v>100</v>
      </c>
      <c r="Q588" s="438">
        <v>70</v>
      </c>
      <c r="R588" s="438">
        <v>60</v>
      </c>
      <c r="S588" s="438">
        <v>70</v>
      </c>
      <c r="T588" s="438">
        <v>95</v>
      </c>
      <c r="U588" s="438">
        <v>475</v>
      </c>
      <c r="V588" s="438">
        <v>79.17</v>
      </c>
      <c r="W588" s="388"/>
      <c r="X588" s="388"/>
    </row>
    <row r="589" spans="1:24" ht="12.75" x14ac:dyDescent="0.2">
      <c r="A589" s="462">
        <v>587</v>
      </c>
      <c r="B589" s="434" t="s">
        <v>637</v>
      </c>
      <c r="C589" s="430" t="s">
        <v>3823</v>
      </c>
      <c r="D589" s="435" t="s">
        <v>1020</v>
      </c>
      <c r="E589" s="435" t="s">
        <v>1024</v>
      </c>
      <c r="F589" s="434" t="s">
        <v>1562</v>
      </c>
      <c r="G589" s="292" t="s">
        <v>1389</v>
      </c>
      <c r="H589" s="434" t="s">
        <v>1189</v>
      </c>
      <c r="I589" s="436">
        <v>0.5</v>
      </c>
      <c r="J589" s="292" t="s">
        <v>1389</v>
      </c>
      <c r="K589" s="434" t="s">
        <v>3195</v>
      </c>
      <c r="L589" s="434" t="s">
        <v>1389</v>
      </c>
      <c r="M589" s="437">
        <v>21</v>
      </c>
      <c r="N589" s="438">
        <v>5355</v>
      </c>
      <c r="O589" s="438">
        <v>55</v>
      </c>
      <c r="P589" s="438">
        <v>75</v>
      </c>
      <c r="Q589" s="438">
        <v>60</v>
      </c>
      <c r="R589" s="438">
        <v>75</v>
      </c>
      <c r="S589" s="438">
        <v>60</v>
      </c>
      <c r="T589" s="438">
        <v>103</v>
      </c>
      <c r="U589" s="438">
        <v>428</v>
      </c>
      <c r="V589" s="438">
        <v>71.33</v>
      </c>
      <c r="W589" s="388"/>
      <c r="X589" s="388"/>
    </row>
    <row r="590" spans="1:24" ht="12.75" x14ac:dyDescent="0.2">
      <c r="A590" s="462">
        <v>588</v>
      </c>
      <c r="B590" s="434" t="s">
        <v>638</v>
      </c>
      <c r="C590" s="430" t="s">
        <v>3824</v>
      </c>
      <c r="D590" s="435" t="s">
        <v>1017</v>
      </c>
      <c r="E590" s="292" t="s">
        <v>1389</v>
      </c>
      <c r="F590" s="434" t="s">
        <v>1193</v>
      </c>
      <c r="G590" s="434" t="s">
        <v>1077</v>
      </c>
      <c r="H590" s="434" t="s">
        <v>1216</v>
      </c>
      <c r="I590" s="436">
        <v>0.5</v>
      </c>
      <c r="J590" s="292" t="s">
        <v>1389</v>
      </c>
      <c r="K590" s="434" t="s">
        <v>1017</v>
      </c>
      <c r="L590" s="434" t="s">
        <v>1389</v>
      </c>
      <c r="M590" s="437">
        <v>16</v>
      </c>
      <c r="N590" s="438">
        <v>4080</v>
      </c>
      <c r="O590" s="438">
        <v>50</v>
      </c>
      <c r="P590" s="438">
        <v>75</v>
      </c>
      <c r="Q590" s="438">
        <v>45</v>
      </c>
      <c r="R590" s="438">
        <v>40</v>
      </c>
      <c r="S590" s="438">
        <v>45</v>
      </c>
      <c r="T590" s="438">
        <v>60</v>
      </c>
      <c r="U590" s="438">
        <v>315</v>
      </c>
      <c r="V590" s="438">
        <v>52.5</v>
      </c>
      <c r="W590" s="388"/>
      <c r="X590" s="388"/>
    </row>
    <row r="591" spans="1:24" ht="12.75" x14ac:dyDescent="0.2">
      <c r="A591" s="462">
        <v>589</v>
      </c>
      <c r="B591" s="434" t="s">
        <v>639</v>
      </c>
      <c r="C591" s="430" t="s">
        <v>3825</v>
      </c>
      <c r="D591" s="435" t="s">
        <v>1017</v>
      </c>
      <c r="E591" s="435" t="s">
        <v>1032</v>
      </c>
      <c r="F591" s="434" t="s">
        <v>1193</v>
      </c>
      <c r="G591" s="434" t="s">
        <v>1266</v>
      </c>
      <c r="H591" s="434" t="s">
        <v>1184</v>
      </c>
      <c r="I591" s="436">
        <v>0.5</v>
      </c>
      <c r="J591" s="292" t="s">
        <v>1389</v>
      </c>
      <c r="K591" s="434" t="s">
        <v>1017</v>
      </c>
      <c r="L591" s="434" t="s">
        <v>1389</v>
      </c>
      <c r="M591" s="437">
        <v>16</v>
      </c>
      <c r="N591" s="438">
        <v>4080</v>
      </c>
      <c r="O591" s="438">
        <v>70</v>
      </c>
      <c r="P591" s="438">
        <v>135</v>
      </c>
      <c r="Q591" s="438">
        <v>105</v>
      </c>
      <c r="R591" s="438">
        <v>60</v>
      </c>
      <c r="S591" s="438">
        <v>105</v>
      </c>
      <c r="T591" s="438">
        <v>20</v>
      </c>
      <c r="U591" s="438">
        <v>495</v>
      </c>
      <c r="V591" s="438">
        <v>82.5</v>
      </c>
      <c r="W591" s="388"/>
      <c r="X591" s="388"/>
    </row>
    <row r="592" spans="1:24" ht="12.75" x14ac:dyDescent="0.2">
      <c r="A592" s="462">
        <v>590</v>
      </c>
      <c r="B592" s="434" t="s">
        <v>640</v>
      </c>
      <c r="C592" s="430" t="s">
        <v>3826</v>
      </c>
      <c r="D592" s="435" t="s">
        <v>1026</v>
      </c>
      <c r="E592" s="435" t="s">
        <v>1030</v>
      </c>
      <c r="F592" s="434" t="s">
        <v>1273</v>
      </c>
      <c r="G592" s="292" t="s">
        <v>1389</v>
      </c>
      <c r="H592" s="434" t="s">
        <v>1220</v>
      </c>
      <c r="I592" s="436">
        <v>0.5</v>
      </c>
      <c r="J592" s="292" t="s">
        <v>1389</v>
      </c>
      <c r="K592" s="434" t="s">
        <v>1026</v>
      </c>
      <c r="L592" s="434" t="s">
        <v>1389</v>
      </c>
      <c r="M592" s="437">
        <v>21</v>
      </c>
      <c r="N592" s="438">
        <v>5355</v>
      </c>
      <c r="O592" s="438">
        <v>69</v>
      </c>
      <c r="P592" s="438">
        <v>55</v>
      </c>
      <c r="Q592" s="438">
        <v>45</v>
      </c>
      <c r="R592" s="438">
        <v>55</v>
      </c>
      <c r="S592" s="438">
        <v>55</v>
      </c>
      <c r="T592" s="438">
        <v>15</v>
      </c>
      <c r="U592" s="438">
        <v>294</v>
      </c>
      <c r="V592" s="438">
        <v>49</v>
      </c>
      <c r="W592" s="388"/>
      <c r="X592" s="388"/>
    </row>
    <row r="593" spans="1:24" ht="12.75" x14ac:dyDescent="0.2">
      <c r="A593" s="462">
        <v>591</v>
      </c>
      <c r="B593" s="434" t="s">
        <v>641</v>
      </c>
      <c r="C593" s="430" t="s">
        <v>3827</v>
      </c>
      <c r="D593" s="435" t="s">
        <v>1026</v>
      </c>
      <c r="E593" s="435" t="s">
        <v>1030</v>
      </c>
      <c r="F593" s="434" t="s">
        <v>1273</v>
      </c>
      <c r="G593" s="292" t="s">
        <v>1389</v>
      </c>
      <c r="H593" s="434" t="s">
        <v>1220</v>
      </c>
      <c r="I593" s="436">
        <v>0.5</v>
      </c>
      <c r="J593" s="292" t="s">
        <v>1389</v>
      </c>
      <c r="K593" s="434" t="s">
        <v>1026</v>
      </c>
      <c r="L593" s="434" t="s">
        <v>1389</v>
      </c>
      <c r="M593" s="437">
        <v>21</v>
      </c>
      <c r="N593" s="438">
        <v>5355</v>
      </c>
      <c r="O593" s="438">
        <v>114</v>
      </c>
      <c r="P593" s="438">
        <v>85</v>
      </c>
      <c r="Q593" s="438">
        <v>70</v>
      </c>
      <c r="R593" s="438">
        <v>85</v>
      </c>
      <c r="S593" s="438">
        <v>80</v>
      </c>
      <c r="T593" s="438">
        <v>30</v>
      </c>
      <c r="U593" s="438">
        <v>464</v>
      </c>
      <c r="V593" s="438">
        <v>77.33</v>
      </c>
      <c r="W593" s="388"/>
      <c r="X593" s="388"/>
    </row>
    <row r="594" spans="1:24" ht="12.75" x14ac:dyDescent="0.2">
      <c r="A594" s="462">
        <v>592</v>
      </c>
      <c r="B594" s="434" t="s">
        <v>642</v>
      </c>
      <c r="C594" s="430" t="s">
        <v>3828</v>
      </c>
      <c r="D594" s="435" t="s">
        <v>1033</v>
      </c>
      <c r="E594" s="435" t="s">
        <v>1025</v>
      </c>
      <c r="F594" s="434" t="s">
        <v>1175</v>
      </c>
      <c r="G594" s="434" t="s">
        <v>1212</v>
      </c>
      <c r="H594" s="434" t="s">
        <v>1167</v>
      </c>
      <c r="I594" s="436">
        <v>0.5</v>
      </c>
      <c r="J594" s="292" t="s">
        <v>1389</v>
      </c>
      <c r="K594" s="434" t="s">
        <v>3292</v>
      </c>
      <c r="L594" s="434" t="s">
        <v>1389</v>
      </c>
      <c r="M594" s="437">
        <v>21</v>
      </c>
      <c r="N594" s="438">
        <v>5355</v>
      </c>
      <c r="O594" s="438">
        <v>55</v>
      </c>
      <c r="P594" s="438">
        <v>40</v>
      </c>
      <c r="Q594" s="438">
        <v>50</v>
      </c>
      <c r="R594" s="438">
        <v>65</v>
      </c>
      <c r="S594" s="438">
        <v>85</v>
      </c>
      <c r="T594" s="438">
        <v>40</v>
      </c>
      <c r="U594" s="438">
        <v>335</v>
      </c>
      <c r="V594" s="438">
        <v>55.83</v>
      </c>
      <c r="W594" s="388"/>
      <c r="X594" s="388"/>
    </row>
    <row r="595" spans="1:24" ht="12.75" x14ac:dyDescent="0.2">
      <c r="A595" s="462">
        <v>593</v>
      </c>
      <c r="B595" s="434" t="s">
        <v>643</v>
      </c>
      <c r="C595" s="430" t="s">
        <v>3829</v>
      </c>
      <c r="D595" s="435" t="s">
        <v>1033</v>
      </c>
      <c r="E595" s="435" t="s">
        <v>1025</v>
      </c>
      <c r="F595" s="434" t="s">
        <v>1175</v>
      </c>
      <c r="G595" s="434" t="s">
        <v>1212</v>
      </c>
      <c r="H595" s="434" t="s">
        <v>1167</v>
      </c>
      <c r="I595" s="436">
        <v>0.5</v>
      </c>
      <c r="J595" s="292" t="s">
        <v>1389</v>
      </c>
      <c r="K595" s="434" t="s">
        <v>3292</v>
      </c>
      <c r="L595" s="434" t="s">
        <v>1389</v>
      </c>
      <c r="M595" s="437">
        <v>21</v>
      </c>
      <c r="N595" s="438">
        <v>5355</v>
      </c>
      <c r="O595" s="438">
        <v>100</v>
      </c>
      <c r="P595" s="438">
        <v>60</v>
      </c>
      <c r="Q595" s="438">
        <v>70</v>
      </c>
      <c r="R595" s="438">
        <v>85</v>
      </c>
      <c r="S595" s="438">
        <v>105</v>
      </c>
      <c r="T595" s="438">
        <v>60</v>
      </c>
      <c r="U595" s="438">
        <v>480</v>
      </c>
      <c r="V595" s="438">
        <v>80</v>
      </c>
      <c r="W595" s="388"/>
      <c r="X595" s="388"/>
    </row>
    <row r="596" spans="1:24" ht="12.75" x14ac:dyDescent="0.2">
      <c r="A596" s="462">
        <v>594</v>
      </c>
      <c r="B596" s="434" t="s">
        <v>644</v>
      </c>
      <c r="C596" s="430" t="s">
        <v>3830</v>
      </c>
      <c r="D596" s="435" t="s">
        <v>1033</v>
      </c>
      <c r="E596" s="292" t="s">
        <v>1389</v>
      </c>
      <c r="F596" s="434" t="s">
        <v>1236</v>
      </c>
      <c r="G596" s="434" t="s">
        <v>1211</v>
      </c>
      <c r="H596" s="434" t="s">
        <v>1220</v>
      </c>
      <c r="I596" s="436">
        <v>0.5</v>
      </c>
      <c r="J596" s="292" t="s">
        <v>1389</v>
      </c>
      <c r="K596" s="434" t="s">
        <v>3181</v>
      </c>
      <c r="L596" s="434" t="s">
        <v>3333</v>
      </c>
      <c r="M596" s="437">
        <v>41</v>
      </c>
      <c r="N596" s="438">
        <v>10455</v>
      </c>
      <c r="O596" s="438">
        <v>165</v>
      </c>
      <c r="P596" s="438">
        <v>75</v>
      </c>
      <c r="Q596" s="438">
        <v>80</v>
      </c>
      <c r="R596" s="438">
        <v>40</v>
      </c>
      <c r="S596" s="438">
        <v>45</v>
      </c>
      <c r="T596" s="438">
        <v>65</v>
      </c>
      <c r="U596" s="438">
        <v>470</v>
      </c>
      <c r="V596" s="438">
        <v>78.33</v>
      </c>
      <c r="W596" s="388"/>
      <c r="X596" s="388"/>
    </row>
    <row r="597" spans="1:24" ht="12.75" x14ac:dyDescent="0.2">
      <c r="A597" s="462">
        <v>595</v>
      </c>
      <c r="B597" s="434" t="s">
        <v>645</v>
      </c>
      <c r="C597" s="430" t="s">
        <v>3831</v>
      </c>
      <c r="D597" s="435" t="s">
        <v>1017</v>
      </c>
      <c r="E597" s="435" t="s">
        <v>1020</v>
      </c>
      <c r="F597" s="434" t="s">
        <v>1399</v>
      </c>
      <c r="G597" s="434" t="s">
        <v>1168</v>
      </c>
      <c r="H597" s="434" t="s">
        <v>1193</v>
      </c>
      <c r="I597" s="436">
        <v>0.5</v>
      </c>
      <c r="J597" s="292" t="s">
        <v>1389</v>
      </c>
      <c r="K597" s="434" t="s">
        <v>1017</v>
      </c>
      <c r="L597" s="434" t="s">
        <v>1389</v>
      </c>
      <c r="M597" s="437">
        <v>21</v>
      </c>
      <c r="N597" s="438">
        <v>5355</v>
      </c>
      <c r="O597" s="438">
        <v>50</v>
      </c>
      <c r="P597" s="438">
        <v>47</v>
      </c>
      <c r="Q597" s="438">
        <v>50</v>
      </c>
      <c r="R597" s="438">
        <v>57</v>
      </c>
      <c r="S597" s="438">
        <v>50</v>
      </c>
      <c r="T597" s="438">
        <v>65</v>
      </c>
      <c r="U597" s="438">
        <v>319</v>
      </c>
      <c r="V597" s="438">
        <v>53.17</v>
      </c>
      <c r="W597" s="388"/>
      <c r="X597" s="388"/>
    </row>
    <row r="598" spans="1:24" ht="12.75" x14ac:dyDescent="0.2">
      <c r="A598" s="462">
        <v>596</v>
      </c>
      <c r="B598" s="434" t="s">
        <v>646</v>
      </c>
      <c r="C598" s="430" t="s">
        <v>3832</v>
      </c>
      <c r="D598" s="435" t="s">
        <v>1017</v>
      </c>
      <c r="E598" s="435" t="s">
        <v>1020</v>
      </c>
      <c r="F598" s="434" t="s">
        <v>1399</v>
      </c>
      <c r="G598" s="434" t="s">
        <v>1168</v>
      </c>
      <c r="H598" s="434" t="s">
        <v>1193</v>
      </c>
      <c r="I598" s="436">
        <v>0.5</v>
      </c>
      <c r="J598" s="292" t="s">
        <v>1389</v>
      </c>
      <c r="K598" s="434" t="s">
        <v>1017</v>
      </c>
      <c r="L598" s="434" t="s">
        <v>1389</v>
      </c>
      <c r="M598" s="437">
        <v>21</v>
      </c>
      <c r="N598" s="438">
        <v>5355</v>
      </c>
      <c r="O598" s="438">
        <v>70</v>
      </c>
      <c r="P598" s="438">
        <v>77</v>
      </c>
      <c r="Q598" s="438">
        <v>60</v>
      </c>
      <c r="R598" s="438">
        <v>97</v>
      </c>
      <c r="S598" s="438">
        <v>60</v>
      </c>
      <c r="T598" s="438">
        <v>108</v>
      </c>
      <c r="U598" s="438">
        <v>472</v>
      </c>
      <c r="V598" s="438">
        <v>78.67</v>
      </c>
      <c r="W598" s="388"/>
      <c r="X598" s="388"/>
    </row>
    <row r="599" spans="1:24" ht="12.75" x14ac:dyDescent="0.2">
      <c r="A599" s="462">
        <v>597</v>
      </c>
      <c r="B599" s="434" t="s">
        <v>647</v>
      </c>
      <c r="C599" s="430" t="s">
        <v>3833</v>
      </c>
      <c r="D599" s="435" t="s">
        <v>1026</v>
      </c>
      <c r="E599" s="435" t="s">
        <v>1032</v>
      </c>
      <c r="F599" s="434" t="s">
        <v>1095</v>
      </c>
      <c r="G599" s="292" t="s">
        <v>1389</v>
      </c>
      <c r="H599" s="292" t="s">
        <v>1389</v>
      </c>
      <c r="I599" s="436">
        <v>0.5</v>
      </c>
      <c r="J599" s="292" t="s">
        <v>1389</v>
      </c>
      <c r="K599" s="434" t="s">
        <v>1026</v>
      </c>
      <c r="L599" s="434" t="s">
        <v>3273</v>
      </c>
      <c r="M599" s="437">
        <v>21</v>
      </c>
      <c r="N599" s="438">
        <v>5355</v>
      </c>
      <c r="O599" s="438">
        <v>44</v>
      </c>
      <c r="P599" s="438">
        <v>50</v>
      </c>
      <c r="Q599" s="438">
        <v>91</v>
      </c>
      <c r="R599" s="438">
        <v>24</v>
      </c>
      <c r="S599" s="438">
        <v>86</v>
      </c>
      <c r="T599" s="438">
        <v>10</v>
      </c>
      <c r="U599" s="438">
        <v>305</v>
      </c>
      <c r="V599" s="438">
        <v>50.83</v>
      </c>
      <c r="W599" s="388"/>
      <c r="X599" s="388"/>
    </row>
    <row r="600" spans="1:24" ht="12.75" x14ac:dyDescent="0.2">
      <c r="A600" s="462">
        <v>598</v>
      </c>
      <c r="B600" s="434" t="s">
        <v>648</v>
      </c>
      <c r="C600" s="430" t="s">
        <v>3834</v>
      </c>
      <c r="D600" s="435" t="s">
        <v>1026</v>
      </c>
      <c r="E600" s="435" t="s">
        <v>1032</v>
      </c>
      <c r="F600" s="434" t="s">
        <v>1095</v>
      </c>
      <c r="G600" s="292" t="s">
        <v>1389</v>
      </c>
      <c r="H600" s="434" t="s">
        <v>1240</v>
      </c>
      <c r="I600" s="436">
        <v>0.5</v>
      </c>
      <c r="J600" s="292" t="s">
        <v>1389</v>
      </c>
      <c r="K600" s="434" t="s">
        <v>1026</v>
      </c>
      <c r="L600" s="434" t="s">
        <v>3273</v>
      </c>
      <c r="M600" s="437">
        <v>21</v>
      </c>
      <c r="N600" s="438">
        <v>5355</v>
      </c>
      <c r="O600" s="438">
        <v>74</v>
      </c>
      <c r="P600" s="438">
        <v>94</v>
      </c>
      <c r="Q600" s="438">
        <v>131</v>
      </c>
      <c r="R600" s="438">
        <v>54</v>
      </c>
      <c r="S600" s="438">
        <v>116</v>
      </c>
      <c r="T600" s="438">
        <v>20</v>
      </c>
      <c r="U600" s="438">
        <v>489</v>
      </c>
      <c r="V600" s="438">
        <v>81.5</v>
      </c>
      <c r="W600" s="388"/>
      <c r="X600" s="388"/>
    </row>
    <row r="601" spans="1:24" ht="12.75" x14ac:dyDescent="0.2">
      <c r="A601" s="462">
        <v>599</v>
      </c>
      <c r="B601" s="434" t="s">
        <v>649</v>
      </c>
      <c r="C601" s="430" t="s">
        <v>3835</v>
      </c>
      <c r="D601" s="435" t="s">
        <v>1032</v>
      </c>
      <c r="E601" s="292" t="s">
        <v>1389</v>
      </c>
      <c r="F601" s="434" t="s">
        <v>1191</v>
      </c>
      <c r="G601" s="434" t="s">
        <v>1187</v>
      </c>
      <c r="H601" s="434" t="s">
        <v>880</v>
      </c>
      <c r="I601" s="292" t="s">
        <v>1389</v>
      </c>
      <c r="J601" s="292" t="s">
        <v>1389</v>
      </c>
      <c r="K601" s="434" t="s">
        <v>3273</v>
      </c>
      <c r="L601" s="434" t="s">
        <v>1389</v>
      </c>
      <c r="M601" s="437">
        <v>21</v>
      </c>
      <c r="N601" s="438">
        <v>5355</v>
      </c>
      <c r="O601" s="438">
        <v>40</v>
      </c>
      <c r="P601" s="438">
        <v>55</v>
      </c>
      <c r="Q601" s="438">
        <v>70</v>
      </c>
      <c r="R601" s="438">
        <v>45</v>
      </c>
      <c r="S601" s="438">
        <v>60</v>
      </c>
      <c r="T601" s="438">
        <v>30</v>
      </c>
      <c r="U601" s="438">
        <v>300</v>
      </c>
      <c r="V601" s="438">
        <v>50</v>
      </c>
      <c r="W601" s="452"/>
      <c r="X601" s="452"/>
    </row>
    <row r="602" spans="1:24" ht="12.75" x14ac:dyDescent="0.2">
      <c r="A602" s="462">
        <v>600</v>
      </c>
      <c r="B602" s="434" t="s">
        <v>650</v>
      </c>
      <c r="C602" s="430" t="s">
        <v>3836</v>
      </c>
      <c r="D602" s="435" t="s">
        <v>1032</v>
      </c>
      <c r="E602" s="292" t="s">
        <v>1389</v>
      </c>
      <c r="F602" s="434" t="s">
        <v>1191</v>
      </c>
      <c r="G602" s="434" t="s">
        <v>1187</v>
      </c>
      <c r="H602" s="434" t="s">
        <v>880</v>
      </c>
      <c r="I602" s="292" t="s">
        <v>1389</v>
      </c>
      <c r="J602" s="292" t="s">
        <v>1389</v>
      </c>
      <c r="K602" s="434" t="s">
        <v>3273</v>
      </c>
      <c r="L602" s="434" t="s">
        <v>1389</v>
      </c>
      <c r="M602" s="437">
        <v>21</v>
      </c>
      <c r="N602" s="438">
        <v>5355</v>
      </c>
      <c r="O602" s="438">
        <v>60</v>
      </c>
      <c r="P602" s="438">
        <v>80</v>
      </c>
      <c r="Q602" s="438">
        <v>95</v>
      </c>
      <c r="R602" s="438">
        <v>70</v>
      </c>
      <c r="S602" s="438">
        <v>85</v>
      </c>
      <c r="T602" s="438">
        <v>50</v>
      </c>
      <c r="U602" s="438">
        <v>440</v>
      </c>
      <c r="V602" s="438">
        <v>73.33</v>
      </c>
      <c r="W602" s="452"/>
      <c r="X602" s="452"/>
    </row>
    <row r="603" spans="1:24" ht="12.75" x14ac:dyDescent="0.2">
      <c r="A603" s="462">
        <v>601</v>
      </c>
      <c r="B603" s="434" t="s">
        <v>651</v>
      </c>
      <c r="C603" s="430" t="s">
        <v>3837</v>
      </c>
      <c r="D603" s="435" t="s">
        <v>1032</v>
      </c>
      <c r="E603" s="292" t="s">
        <v>1389</v>
      </c>
      <c r="F603" s="434" t="s">
        <v>1191</v>
      </c>
      <c r="G603" s="434" t="s">
        <v>1187</v>
      </c>
      <c r="H603" s="434" t="s">
        <v>880</v>
      </c>
      <c r="I603" s="292" t="s">
        <v>1389</v>
      </c>
      <c r="J603" s="292" t="s">
        <v>1389</v>
      </c>
      <c r="K603" s="434" t="s">
        <v>3273</v>
      </c>
      <c r="L603" s="434" t="s">
        <v>1389</v>
      </c>
      <c r="M603" s="437">
        <v>21</v>
      </c>
      <c r="N603" s="438">
        <v>5355</v>
      </c>
      <c r="O603" s="438">
        <v>60</v>
      </c>
      <c r="P603" s="438">
        <v>100</v>
      </c>
      <c r="Q603" s="438">
        <v>115</v>
      </c>
      <c r="R603" s="438">
        <v>70</v>
      </c>
      <c r="S603" s="438">
        <v>85</v>
      </c>
      <c r="T603" s="438">
        <v>90</v>
      </c>
      <c r="U603" s="438">
        <v>520</v>
      </c>
      <c r="V603" s="438">
        <v>86.67</v>
      </c>
      <c r="W603" s="452"/>
      <c r="X603" s="452"/>
    </row>
    <row r="604" spans="1:24" ht="12.75" x14ac:dyDescent="0.2">
      <c r="A604" s="462">
        <v>602</v>
      </c>
      <c r="B604" s="434" t="s">
        <v>652</v>
      </c>
      <c r="C604" s="430" t="s">
        <v>3838</v>
      </c>
      <c r="D604" s="435" t="s">
        <v>1020</v>
      </c>
      <c r="E604" s="292" t="s">
        <v>1389</v>
      </c>
      <c r="F604" s="434" t="s">
        <v>851</v>
      </c>
      <c r="G604" s="292" t="s">
        <v>1389</v>
      </c>
      <c r="H604" s="292" t="s">
        <v>1389</v>
      </c>
      <c r="I604" s="436">
        <v>0.5</v>
      </c>
      <c r="J604" s="292" t="s">
        <v>1389</v>
      </c>
      <c r="K604" s="434" t="s">
        <v>3292</v>
      </c>
      <c r="L604" s="434" t="s">
        <v>1389</v>
      </c>
      <c r="M604" s="437">
        <v>21</v>
      </c>
      <c r="N604" s="438">
        <v>5355</v>
      </c>
      <c r="O604" s="438">
        <v>35</v>
      </c>
      <c r="P604" s="438">
        <v>55</v>
      </c>
      <c r="Q604" s="438">
        <v>40</v>
      </c>
      <c r="R604" s="438">
        <v>45</v>
      </c>
      <c r="S604" s="438">
        <v>40</v>
      </c>
      <c r="T604" s="438">
        <v>60</v>
      </c>
      <c r="U604" s="438">
        <v>275</v>
      </c>
      <c r="V604" s="438">
        <v>45.83</v>
      </c>
      <c r="W604" s="388"/>
      <c r="X604" s="388"/>
    </row>
    <row r="605" spans="1:24" ht="12.75" x14ac:dyDescent="0.2">
      <c r="A605" s="462">
        <v>603</v>
      </c>
      <c r="B605" s="434" t="s">
        <v>653</v>
      </c>
      <c r="C605" s="430" t="s">
        <v>3839</v>
      </c>
      <c r="D605" s="435" t="s">
        <v>1020</v>
      </c>
      <c r="E605" s="292" t="s">
        <v>1389</v>
      </c>
      <c r="F605" s="434" t="s">
        <v>851</v>
      </c>
      <c r="G605" s="292" t="s">
        <v>1389</v>
      </c>
      <c r="H605" s="292" t="s">
        <v>1389</v>
      </c>
      <c r="I605" s="436">
        <v>0.5</v>
      </c>
      <c r="J605" s="292" t="s">
        <v>1389</v>
      </c>
      <c r="K605" s="434" t="s">
        <v>3292</v>
      </c>
      <c r="L605" s="434" t="s">
        <v>1389</v>
      </c>
      <c r="M605" s="437">
        <v>21</v>
      </c>
      <c r="N605" s="438">
        <v>5355</v>
      </c>
      <c r="O605" s="438">
        <v>65</v>
      </c>
      <c r="P605" s="438">
        <v>85</v>
      </c>
      <c r="Q605" s="438">
        <v>70</v>
      </c>
      <c r="R605" s="438">
        <v>75</v>
      </c>
      <c r="S605" s="438">
        <v>70</v>
      </c>
      <c r="T605" s="438">
        <v>40</v>
      </c>
      <c r="U605" s="438">
        <v>405</v>
      </c>
      <c r="V605" s="438">
        <v>67.5</v>
      </c>
      <c r="W605" s="388"/>
      <c r="X605" s="388"/>
    </row>
    <row r="606" spans="1:24" ht="12.75" x14ac:dyDescent="0.2">
      <c r="A606" s="462">
        <v>604</v>
      </c>
      <c r="B606" s="434" t="s">
        <v>654</v>
      </c>
      <c r="C606" s="430" t="s">
        <v>3840</v>
      </c>
      <c r="D606" s="435" t="s">
        <v>1020</v>
      </c>
      <c r="E606" s="292" t="s">
        <v>1389</v>
      </c>
      <c r="F606" s="434" t="s">
        <v>851</v>
      </c>
      <c r="G606" s="292" t="s">
        <v>1389</v>
      </c>
      <c r="H606" s="292" t="s">
        <v>1389</v>
      </c>
      <c r="I606" s="436">
        <v>0.5</v>
      </c>
      <c r="J606" s="292" t="s">
        <v>1389</v>
      </c>
      <c r="K606" s="434" t="s">
        <v>3292</v>
      </c>
      <c r="L606" s="434" t="s">
        <v>1389</v>
      </c>
      <c r="M606" s="437">
        <v>21</v>
      </c>
      <c r="N606" s="438">
        <v>5355</v>
      </c>
      <c r="O606" s="438">
        <v>85</v>
      </c>
      <c r="P606" s="438">
        <v>115</v>
      </c>
      <c r="Q606" s="438">
        <v>80</v>
      </c>
      <c r="R606" s="438">
        <v>105</v>
      </c>
      <c r="S606" s="438">
        <v>80</v>
      </c>
      <c r="T606" s="438">
        <v>50</v>
      </c>
      <c r="U606" s="438">
        <v>515</v>
      </c>
      <c r="V606" s="438">
        <v>85.83</v>
      </c>
      <c r="W606" s="388"/>
      <c r="X606" s="388"/>
    </row>
    <row r="607" spans="1:24" ht="12.75" x14ac:dyDescent="0.2">
      <c r="A607" s="462">
        <v>605</v>
      </c>
      <c r="B607" s="434" t="s">
        <v>655</v>
      </c>
      <c r="C607" s="430" t="s">
        <v>3841</v>
      </c>
      <c r="D607" s="435" t="s">
        <v>933</v>
      </c>
      <c r="E607" s="292" t="s">
        <v>1389</v>
      </c>
      <c r="F607" s="434" t="s">
        <v>1143</v>
      </c>
      <c r="G607" s="434" t="s">
        <v>945</v>
      </c>
      <c r="H607" s="434" t="s">
        <v>1120</v>
      </c>
      <c r="I607" s="436">
        <v>0.5</v>
      </c>
      <c r="J607" s="292" t="s">
        <v>1389</v>
      </c>
      <c r="K607" s="434" t="s">
        <v>3258</v>
      </c>
      <c r="L607" s="434" t="s">
        <v>1389</v>
      </c>
      <c r="M607" s="437">
        <v>21</v>
      </c>
      <c r="N607" s="438">
        <v>5355</v>
      </c>
      <c r="O607" s="438">
        <v>55</v>
      </c>
      <c r="P607" s="438">
        <v>55</v>
      </c>
      <c r="Q607" s="438">
        <v>55</v>
      </c>
      <c r="R607" s="438">
        <v>85</v>
      </c>
      <c r="S607" s="438">
        <v>55</v>
      </c>
      <c r="T607" s="438">
        <v>30</v>
      </c>
      <c r="U607" s="438">
        <v>335</v>
      </c>
      <c r="V607" s="438">
        <v>55.83</v>
      </c>
      <c r="W607" s="388"/>
      <c r="X607" s="388"/>
    </row>
    <row r="608" spans="1:24" ht="12.75" x14ac:dyDescent="0.2">
      <c r="A608" s="462">
        <v>606</v>
      </c>
      <c r="B608" s="434" t="s">
        <v>656</v>
      </c>
      <c r="C608" s="430" t="s">
        <v>3842</v>
      </c>
      <c r="D608" s="435" t="s">
        <v>933</v>
      </c>
      <c r="E608" s="292" t="s">
        <v>1389</v>
      </c>
      <c r="F608" s="434" t="s">
        <v>1143</v>
      </c>
      <c r="G608" s="434" t="s">
        <v>945</v>
      </c>
      <c r="H608" s="434" t="s">
        <v>1120</v>
      </c>
      <c r="I608" s="436">
        <v>0.5</v>
      </c>
      <c r="J608" s="292" t="s">
        <v>1389</v>
      </c>
      <c r="K608" s="434" t="s">
        <v>3258</v>
      </c>
      <c r="L608" s="434" t="s">
        <v>1389</v>
      </c>
      <c r="M608" s="437">
        <v>21</v>
      </c>
      <c r="N608" s="438">
        <v>5355</v>
      </c>
      <c r="O608" s="438">
        <v>75</v>
      </c>
      <c r="P608" s="438">
        <v>75</v>
      </c>
      <c r="Q608" s="438">
        <v>75</v>
      </c>
      <c r="R608" s="438">
        <v>125</v>
      </c>
      <c r="S608" s="438">
        <v>95</v>
      </c>
      <c r="T608" s="438">
        <v>40</v>
      </c>
      <c r="U608" s="438">
        <v>485</v>
      </c>
      <c r="V608" s="438">
        <v>80.83</v>
      </c>
      <c r="W608" s="388"/>
      <c r="X608" s="388"/>
    </row>
    <row r="609" spans="1:24" ht="12.75" x14ac:dyDescent="0.2">
      <c r="A609" s="462">
        <v>607</v>
      </c>
      <c r="B609" s="434" t="s">
        <v>657</v>
      </c>
      <c r="C609" s="430" t="s">
        <v>3843</v>
      </c>
      <c r="D609" s="435" t="s">
        <v>1025</v>
      </c>
      <c r="E609" s="435" t="s">
        <v>1023</v>
      </c>
      <c r="F609" s="434" t="s">
        <v>949</v>
      </c>
      <c r="G609" s="434" t="s">
        <v>979</v>
      </c>
      <c r="H609" s="434" t="s">
        <v>1180</v>
      </c>
      <c r="I609" s="436">
        <v>0.5</v>
      </c>
      <c r="J609" s="292" t="s">
        <v>1389</v>
      </c>
      <c r="K609" s="434" t="s">
        <v>3292</v>
      </c>
      <c r="L609" s="434" t="s">
        <v>1389</v>
      </c>
      <c r="M609" s="437">
        <v>21</v>
      </c>
      <c r="N609" s="438">
        <v>5355</v>
      </c>
      <c r="O609" s="438">
        <v>50</v>
      </c>
      <c r="P609" s="438">
        <v>30</v>
      </c>
      <c r="Q609" s="438">
        <v>55</v>
      </c>
      <c r="R609" s="438">
        <v>65</v>
      </c>
      <c r="S609" s="438">
        <v>55</v>
      </c>
      <c r="T609" s="438">
        <v>20</v>
      </c>
      <c r="U609" s="438">
        <v>275</v>
      </c>
      <c r="V609" s="438">
        <v>45.83</v>
      </c>
      <c r="W609" s="388"/>
      <c r="X609" s="388"/>
    </row>
    <row r="610" spans="1:24" ht="12.75" x14ac:dyDescent="0.2">
      <c r="A610" s="462">
        <v>608</v>
      </c>
      <c r="B610" s="434" t="s">
        <v>658</v>
      </c>
      <c r="C610" s="430" t="s">
        <v>3844</v>
      </c>
      <c r="D610" s="435" t="s">
        <v>1025</v>
      </c>
      <c r="E610" s="435" t="s">
        <v>1023</v>
      </c>
      <c r="F610" s="434" t="s">
        <v>949</v>
      </c>
      <c r="G610" s="434" t="s">
        <v>979</v>
      </c>
      <c r="H610" s="434" t="s">
        <v>1180</v>
      </c>
      <c r="I610" s="436">
        <v>0.5</v>
      </c>
      <c r="J610" s="292" t="s">
        <v>1389</v>
      </c>
      <c r="K610" s="434" t="s">
        <v>3292</v>
      </c>
      <c r="L610" s="434" t="s">
        <v>1389</v>
      </c>
      <c r="M610" s="437">
        <v>21</v>
      </c>
      <c r="N610" s="438">
        <v>5355</v>
      </c>
      <c r="O610" s="438">
        <v>60</v>
      </c>
      <c r="P610" s="438">
        <v>40</v>
      </c>
      <c r="Q610" s="438">
        <v>60</v>
      </c>
      <c r="R610" s="438">
        <v>95</v>
      </c>
      <c r="S610" s="438">
        <v>60</v>
      </c>
      <c r="T610" s="438">
        <v>55</v>
      </c>
      <c r="U610" s="438">
        <v>370</v>
      </c>
      <c r="V610" s="438">
        <v>61.67</v>
      </c>
      <c r="W610" s="388"/>
      <c r="X610" s="388"/>
    </row>
    <row r="611" spans="1:24" ht="12.75" x14ac:dyDescent="0.2">
      <c r="A611" s="462">
        <v>609</v>
      </c>
      <c r="B611" s="434" t="s">
        <v>659</v>
      </c>
      <c r="C611" s="430" t="s">
        <v>3845</v>
      </c>
      <c r="D611" s="435" t="s">
        <v>1025</v>
      </c>
      <c r="E611" s="435" t="s">
        <v>1023</v>
      </c>
      <c r="F611" s="434" t="s">
        <v>949</v>
      </c>
      <c r="G611" s="434" t="s">
        <v>979</v>
      </c>
      <c r="H611" s="434" t="s">
        <v>1180</v>
      </c>
      <c r="I611" s="436">
        <v>0.5</v>
      </c>
      <c r="J611" s="292" t="s">
        <v>1389</v>
      </c>
      <c r="K611" s="434" t="s">
        <v>3292</v>
      </c>
      <c r="L611" s="434" t="s">
        <v>1389</v>
      </c>
      <c r="M611" s="437">
        <v>21</v>
      </c>
      <c r="N611" s="438">
        <v>5355</v>
      </c>
      <c r="O611" s="438">
        <v>60</v>
      </c>
      <c r="P611" s="438">
        <v>55</v>
      </c>
      <c r="Q611" s="438">
        <v>90</v>
      </c>
      <c r="R611" s="438">
        <v>145</v>
      </c>
      <c r="S611" s="438">
        <v>90</v>
      </c>
      <c r="T611" s="438">
        <v>80</v>
      </c>
      <c r="U611" s="438">
        <v>520</v>
      </c>
      <c r="V611" s="438">
        <v>86.67</v>
      </c>
      <c r="W611" s="388"/>
      <c r="X611" s="388"/>
    </row>
    <row r="612" spans="1:24" ht="12.75" x14ac:dyDescent="0.2">
      <c r="A612" s="462">
        <v>610</v>
      </c>
      <c r="B612" s="434" t="s">
        <v>660</v>
      </c>
      <c r="C612" s="430" t="s">
        <v>3846</v>
      </c>
      <c r="D612" s="435" t="s">
        <v>1019</v>
      </c>
      <c r="E612" s="292" t="s">
        <v>1389</v>
      </c>
      <c r="F612" s="434" t="s">
        <v>1165</v>
      </c>
      <c r="G612" s="434" t="s">
        <v>1183</v>
      </c>
      <c r="H612" s="434" t="s">
        <v>1168</v>
      </c>
      <c r="I612" s="436">
        <v>0.5</v>
      </c>
      <c r="J612" s="292" t="s">
        <v>1389</v>
      </c>
      <c r="K612" s="434" t="s">
        <v>3174</v>
      </c>
      <c r="L612" s="434" t="s">
        <v>1019</v>
      </c>
      <c r="M612" s="437">
        <v>41</v>
      </c>
      <c r="N612" s="438">
        <v>10455</v>
      </c>
      <c r="O612" s="438">
        <v>46</v>
      </c>
      <c r="P612" s="438">
        <v>87</v>
      </c>
      <c r="Q612" s="438">
        <v>60</v>
      </c>
      <c r="R612" s="438">
        <v>30</v>
      </c>
      <c r="S612" s="438">
        <v>40</v>
      </c>
      <c r="T612" s="438">
        <v>57</v>
      </c>
      <c r="U612" s="438">
        <v>320</v>
      </c>
      <c r="V612" s="438">
        <v>53.33</v>
      </c>
      <c r="W612" s="388"/>
      <c r="X612" s="388"/>
    </row>
    <row r="613" spans="1:24" ht="12.75" x14ac:dyDescent="0.2">
      <c r="A613" s="462">
        <v>611</v>
      </c>
      <c r="B613" s="434" t="s">
        <v>661</v>
      </c>
      <c r="C613" s="430" t="s">
        <v>3847</v>
      </c>
      <c r="D613" s="435" t="s">
        <v>1019</v>
      </c>
      <c r="E613" s="292" t="s">
        <v>1389</v>
      </c>
      <c r="F613" s="434" t="s">
        <v>1165</v>
      </c>
      <c r="G613" s="434" t="s">
        <v>1183</v>
      </c>
      <c r="H613" s="434" t="s">
        <v>1168</v>
      </c>
      <c r="I613" s="436">
        <v>0.5</v>
      </c>
      <c r="J613" s="292" t="s">
        <v>1389</v>
      </c>
      <c r="K613" s="434" t="s">
        <v>3174</v>
      </c>
      <c r="L613" s="434" t="s">
        <v>1019</v>
      </c>
      <c r="M613" s="437">
        <v>41</v>
      </c>
      <c r="N613" s="438">
        <v>10455</v>
      </c>
      <c r="O613" s="438">
        <v>66</v>
      </c>
      <c r="P613" s="438">
        <v>117</v>
      </c>
      <c r="Q613" s="438">
        <v>70</v>
      </c>
      <c r="R613" s="438">
        <v>40</v>
      </c>
      <c r="S613" s="438">
        <v>50</v>
      </c>
      <c r="T613" s="438">
        <v>67</v>
      </c>
      <c r="U613" s="438">
        <v>410</v>
      </c>
      <c r="V613" s="438">
        <v>68.33</v>
      </c>
      <c r="W613" s="388"/>
      <c r="X613" s="388"/>
    </row>
    <row r="614" spans="1:24" ht="12.75" x14ac:dyDescent="0.2">
      <c r="A614" s="462">
        <v>612</v>
      </c>
      <c r="B614" s="434" t="s">
        <v>662</v>
      </c>
      <c r="C614" s="430" t="s">
        <v>3848</v>
      </c>
      <c r="D614" s="435" t="s">
        <v>1019</v>
      </c>
      <c r="E614" s="292" t="s">
        <v>1389</v>
      </c>
      <c r="F614" s="434" t="s">
        <v>1165</v>
      </c>
      <c r="G614" s="434" t="s">
        <v>1183</v>
      </c>
      <c r="H614" s="434" t="s">
        <v>1168</v>
      </c>
      <c r="I614" s="436">
        <v>0.5</v>
      </c>
      <c r="J614" s="292" t="s">
        <v>1389</v>
      </c>
      <c r="K614" s="434" t="s">
        <v>3174</v>
      </c>
      <c r="L614" s="434" t="s">
        <v>1019</v>
      </c>
      <c r="M614" s="437">
        <v>41</v>
      </c>
      <c r="N614" s="438">
        <v>10455</v>
      </c>
      <c r="O614" s="438">
        <v>76</v>
      </c>
      <c r="P614" s="438">
        <v>147</v>
      </c>
      <c r="Q614" s="438">
        <v>90</v>
      </c>
      <c r="R614" s="438">
        <v>60</v>
      </c>
      <c r="S614" s="438">
        <v>70</v>
      </c>
      <c r="T614" s="438">
        <v>97</v>
      </c>
      <c r="U614" s="438">
        <v>540</v>
      </c>
      <c r="V614" s="438">
        <v>90</v>
      </c>
      <c r="W614" s="388"/>
      <c r="X614" s="388"/>
    </row>
    <row r="615" spans="1:24" ht="12.75" x14ac:dyDescent="0.2">
      <c r="A615" s="462">
        <v>613</v>
      </c>
      <c r="B615" s="434" t="s">
        <v>663</v>
      </c>
      <c r="C615" s="430" t="s">
        <v>3849</v>
      </c>
      <c r="D615" s="435" t="s">
        <v>1028</v>
      </c>
      <c r="E615" s="292" t="s">
        <v>1389</v>
      </c>
      <c r="F615" s="434" t="s">
        <v>1551</v>
      </c>
      <c r="G615" s="292" t="s">
        <v>1389</v>
      </c>
      <c r="H615" s="434" t="s">
        <v>1169</v>
      </c>
      <c r="I615" s="436">
        <v>0.5</v>
      </c>
      <c r="J615" s="292" t="s">
        <v>1389</v>
      </c>
      <c r="K615" s="434" t="s">
        <v>3195</v>
      </c>
      <c r="L615" s="434" t="s">
        <v>1389</v>
      </c>
      <c r="M615" s="437">
        <v>21</v>
      </c>
      <c r="N615" s="438">
        <v>5355</v>
      </c>
      <c r="O615" s="438">
        <v>55</v>
      </c>
      <c r="P615" s="438">
        <v>70</v>
      </c>
      <c r="Q615" s="438">
        <v>40</v>
      </c>
      <c r="R615" s="438">
        <v>60</v>
      </c>
      <c r="S615" s="438">
        <v>40</v>
      </c>
      <c r="T615" s="438">
        <v>40</v>
      </c>
      <c r="U615" s="438">
        <v>305</v>
      </c>
      <c r="V615" s="438">
        <v>50.83</v>
      </c>
      <c r="W615" s="388"/>
      <c r="X615" s="388"/>
    </row>
    <row r="616" spans="1:24" ht="12.75" x14ac:dyDescent="0.2">
      <c r="A616" s="462">
        <v>614</v>
      </c>
      <c r="B616" s="434" t="s">
        <v>664</v>
      </c>
      <c r="C616" s="430" t="s">
        <v>3850</v>
      </c>
      <c r="D616" s="435" t="s">
        <v>1028</v>
      </c>
      <c r="E616" s="292" t="s">
        <v>1389</v>
      </c>
      <c r="F616" s="434" t="s">
        <v>1551</v>
      </c>
      <c r="G616" s="292" t="s">
        <v>1389</v>
      </c>
      <c r="H616" s="434" t="s">
        <v>1231</v>
      </c>
      <c r="I616" s="436">
        <v>0.5</v>
      </c>
      <c r="J616" s="292" t="s">
        <v>1389</v>
      </c>
      <c r="K616" s="434" t="s">
        <v>3195</v>
      </c>
      <c r="L616" s="434" t="s">
        <v>1389</v>
      </c>
      <c r="M616" s="437">
        <v>21</v>
      </c>
      <c r="N616" s="438">
        <v>5355</v>
      </c>
      <c r="O616" s="438">
        <v>95</v>
      </c>
      <c r="P616" s="438">
        <v>110</v>
      </c>
      <c r="Q616" s="438">
        <v>80</v>
      </c>
      <c r="R616" s="438">
        <v>70</v>
      </c>
      <c r="S616" s="438">
        <v>80</v>
      </c>
      <c r="T616" s="438">
        <v>50</v>
      </c>
      <c r="U616" s="438">
        <v>485</v>
      </c>
      <c r="V616" s="438">
        <v>80.83</v>
      </c>
      <c r="W616" s="388"/>
      <c r="X616" s="388"/>
    </row>
    <row r="617" spans="1:24" ht="12.75" x14ac:dyDescent="0.2">
      <c r="A617" s="462">
        <v>615</v>
      </c>
      <c r="B617" s="434" t="s">
        <v>665</v>
      </c>
      <c r="C617" s="430" t="s">
        <v>3851</v>
      </c>
      <c r="D617" s="435" t="s">
        <v>1028</v>
      </c>
      <c r="E617" s="292" t="s">
        <v>1389</v>
      </c>
      <c r="F617" s="434" t="s">
        <v>851</v>
      </c>
      <c r="G617" s="292" t="s">
        <v>1389</v>
      </c>
      <c r="H617" s="292" t="s">
        <v>1389</v>
      </c>
      <c r="I617" s="292" t="s">
        <v>1389</v>
      </c>
      <c r="J617" s="292" t="s">
        <v>1389</v>
      </c>
      <c r="K617" s="434" t="s">
        <v>3273</v>
      </c>
      <c r="L617" s="434" t="s">
        <v>1389</v>
      </c>
      <c r="M617" s="437">
        <v>26</v>
      </c>
      <c r="N617" s="438">
        <v>6630</v>
      </c>
      <c r="O617" s="438">
        <v>70</v>
      </c>
      <c r="P617" s="438">
        <v>50</v>
      </c>
      <c r="Q617" s="438">
        <v>30</v>
      </c>
      <c r="R617" s="438">
        <v>95</v>
      </c>
      <c r="S617" s="438">
        <v>135</v>
      </c>
      <c r="T617" s="438">
        <v>105</v>
      </c>
      <c r="U617" s="438">
        <v>485</v>
      </c>
      <c r="V617" s="438">
        <v>80.83</v>
      </c>
      <c r="W617" s="452"/>
      <c r="X617" s="452"/>
    </row>
    <row r="618" spans="1:24" ht="12.75" x14ac:dyDescent="0.2">
      <c r="A618" s="462">
        <v>616</v>
      </c>
      <c r="B618" s="434" t="s">
        <v>666</v>
      </c>
      <c r="C618" s="430" t="s">
        <v>3852</v>
      </c>
      <c r="D618" s="435" t="s">
        <v>1017</v>
      </c>
      <c r="E618" s="292" t="s">
        <v>1389</v>
      </c>
      <c r="F618" s="434" t="s">
        <v>1211</v>
      </c>
      <c r="G618" s="434" t="s">
        <v>1266</v>
      </c>
      <c r="H618" s="434" t="s">
        <v>1184</v>
      </c>
      <c r="I618" s="436">
        <v>0.5</v>
      </c>
      <c r="J618" s="292" t="s">
        <v>1389</v>
      </c>
      <c r="K618" s="434" t="s">
        <v>1017</v>
      </c>
      <c r="L618" s="434" t="s">
        <v>1389</v>
      </c>
      <c r="M618" s="437">
        <v>16</v>
      </c>
      <c r="N618" s="438">
        <v>4080</v>
      </c>
      <c r="O618" s="438">
        <v>50</v>
      </c>
      <c r="P618" s="438">
        <v>40</v>
      </c>
      <c r="Q618" s="438">
        <v>85</v>
      </c>
      <c r="R618" s="438">
        <v>40</v>
      </c>
      <c r="S618" s="438">
        <v>65</v>
      </c>
      <c r="T618" s="438">
        <v>25</v>
      </c>
      <c r="U618" s="438">
        <v>305</v>
      </c>
      <c r="V618" s="438">
        <v>50.83</v>
      </c>
      <c r="W618" s="388"/>
      <c r="X618" s="388"/>
    </row>
    <row r="619" spans="1:24" ht="12.75" x14ac:dyDescent="0.2">
      <c r="A619" s="462">
        <v>617</v>
      </c>
      <c r="B619" s="434" t="s">
        <v>667</v>
      </c>
      <c r="C619" s="430" t="s">
        <v>3853</v>
      </c>
      <c r="D619" s="435" t="s">
        <v>1017</v>
      </c>
      <c r="E619" s="292" t="s">
        <v>1389</v>
      </c>
      <c r="F619" s="434" t="s">
        <v>1211</v>
      </c>
      <c r="G619" s="434" t="s">
        <v>1566</v>
      </c>
      <c r="H619" s="434" t="s">
        <v>1198</v>
      </c>
      <c r="I619" s="436">
        <v>0.5</v>
      </c>
      <c r="J619" s="292" t="s">
        <v>1389</v>
      </c>
      <c r="K619" s="434" t="s">
        <v>1017</v>
      </c>
      <c r="L619" s="434" t="s">
        <v>1389</v>
      </c>
      <c r="M619" s="437">
        <v>16</v>
      </c>
      <c r="N619" s="438">
        <v>4080</v>
      </c>
      <c r="O619" s="438">
        <v>80</v>
      </c>
      <c r="P619" s="438">
        <v>70</v>
      </c>
      <c r="Q619" s="438">
        <v>40</v>
      </c>
      <c r="R619" s="438">
        <v>100</v>
      </c>
      <c r="S619" s="438">
        <v>60</v>
      </c>
      <c r="T619" s="438">
        <v>145</v>
      </c>
      <c r="U619" s="438">
        <v>495</v>
      </c>
      <c r="V619" s="438">
        <v>82.5</v>
      </c>
      <c r="W619" s="388"/>
      <c r="X619" s="388"/>
    </row>
    <row r="620" spans="1:24" ht="12.75" x14ac:dyDescent="0.2">
      <c r="A620" s="462">
        <v>618</v>
      </c>
      <c r="B620" s="434" t="s">
        <v>668</v>
      </c>
      <c r="C620" s="430" t="s">
        <v>3854</v>
      </c>
      <c r="D620" s="435" t="s">
        <v>1027</v>
      </c>
      <c r="E620" s="435" t="s">
        <v>1020</v>
      </c>
      <c r="F620" s="434" t="s">
        <v>1562</v>
      </c>
      <c r="G620" s="434" t="s">
        <v>995</v>
      </c>
      <c r="H620" s="434" t="s">
        <v>1107</v>
      </c>
      <c r="I620" s="436">
        <v>0.5</v>
      </c>
      <c r="J620" s="292" t="s">
        <v>1389</v>
      </c>
      <c r="K620" s="434" t="s">
        <v>3181</v>
      </c>
      <c r="L620" s="434" t="s">
        <v>3292</v>
      </c>
      <c r="M620" s="437">
        <v>21</v>
      </c>
      <c r="N620" s="438">
        <v>5355</v>
      </c>
      <c r="O620" s="438">
        <v>109</v>
      </c>
      <c r="P620" s="438">
        <v>66</v>
      </c>
      <c r="Q620" s="438">
        <v>84</v>
      </c>
      <c r="R620" s="438">
        <v>81</v>
      </c>
      <c r="S620" s="438">
        <v>99</v>
      </c>
      <c r="T620" s="438">
        <v>32</v>
      </c>
      <c r="U620" s="438">
        <v>471</v>
      </c>
      <c r="V620" s="438">
        <v>78.5</v>
      </c>
      <c r="W620" s="388"/>
      <c r="X620" s="388"/>
    </row>
    <row r="621" spans="1:24" ht="12.75" x14ac:dyDescent="0.2">
      <c r="A621" s="462">
        <v>619</v>
      </c>
      <c r="B621" s="434" t="s">
        <v>669</v>
      </c>
      <c r="C621" s="430" t="s">
        <v>3855</v>
      </c>
      <c r="D621" s="435" t="s">
        <v>1022</v>
      </c>
      <c r="E621" s="292" t="s">
        <v>1389</v>
      </c>
      <c r="F621" s="434" t="s">
        <v>1246</v>
      </c>
      <c r="G621" s="434" t="s">
        <v>1220</v>
      </c>
      <c r="H621" s="434" t="s">
        <v>1202</v>
      </c>
      <c r="I621" s="436">
        <v>0.5</v>
      </c>
      <c r="J621" s="292" t="s">
        <v>1389</v>
      </c>
      <c r="K621" s="434" t="s">
        <v>3195</v>
      </c>
      <c r="L621" s="434" t="s">
        <v>3258</v>
      </c>
      <c r="M621" s="437">
        <v>26</v>
      </c>
      <c r="N621" s="438">
        <v>6630</v>
      </c>
      <c r="O621" s="438">
        <v>45</v>
      </c>
      <c r="P621" s="438">
        <v>85</v>
      </c>
      <c r="Q621" s="438">
        <v>50</v>
      </c>
      <c r="R621" s="438">
        <v>55</v>
      </c>
      <c r="S621" s="438">
        <v>50</v>
      </c>
      <c r="T621" s="438">
        <v>65</v>
      </c>
      <c r="U621" s="438">
        <v>350</v>
      </c>
      <c r="V621" s="438">
        <v>58.33</v>
      </c>
      <c r="W621" s="388"/>
      <c r="X621" s="388"/>
    </row>
    <row r="622" spans="1:24" ht="12.75" x14ac:dyDescent="0.2">
      <c r="A622" s="462">
        <v>620</v>
      </c>
      <c r="B622" s="434" t="s">
        <v>670</v>
      </c>
      <c r="C622" s="430" t="s">
        <v>3856</v>
      </c>
      <c r="D622" s="435" t="s">
        <v>1022</v>
      </c>
      <c r="E622" s="292" t="s">
        <v>1389</v>
      </c>
      <c r="F622" s="434" t="s">
        <v>1246</v>
      </c>
      <c r="G622" s="434" t="s">
        <v>1220</v>
      </c>
      <c r="H622" s="434" t="s">
        <v>1202</v>
      </c>
      <c r="I622" s="436">
        <v>0.5</v>
      </c>
      <c r="J622" s="292" t="s">
        <v>1389</v>
      </c>
      <c r="K622" s="434" t="s">
        <v>3195</v>
      </c>
      <c r="L622" s="434" t="s">
        <v>3258</v>
      </c>
      <c r="M622" s="437">
        <v>26</v>
      </c>
      <c r="N622" s="438">
        <v>6630</v>
      </c>
      <c r="O622" s="438">
        <v>65</v>
      </c>
      <c r="P622" s="438">
        <v>125</v>
      </c>
      <c r="Q622" s="438">
        <v>60</v>
      </c>
      <c r="R622" s="438">
        <v>95</v>
      </c>
      <c r="S622" s="438">
        <v>60</v>
      </c>
      <c r="T622" s="438">
        <v>105</v>
      </c>
      <c r="U622" s="438">
        <v>510</v>
      </c>
      <c r="V622" s="438">
        <v>85</v>
      </c>
      <c r="W622" s="388"/>
      <c r="X622" s="388"/>
    </row>
    <row r="623" spans="1:24" ht="12.75" x14ac:dyDescent="0.2">
      <c r="A623" s="462">
        <v>621</v>
      </c>
      <c r="B623" s="434" t="s">
        <v>671</v>
      </c>
      <c r="C623" s="430" t="s">
        <v>3857</v>
      </c>
      <c r="D623" s="435" t="s">
        <v>1019</v>
      </c>
      <c r="E623" s="292" t="s">
        <v>1389</v>
      </c>
      <c r="F623" s="434" t="s">
        <v>1181</v>
      </c>
      <c r="G623" s="434" t="s">
        <v>1195</v>
      </c>
      <c r="H623" s="434" t="s">
        <v>1183</v>
      </c>
      <c r="I623" s="436">
        <v>0.5</v>
      </c>
      <c r="J623" s="292" t="s">
        <v>1389</v>
      </c>
      <c r="K623" s="434" t="s">
        <v>1019</v>
      </c>
      <c r="L623" s="434" t="s">
        <v>3174</v>
      </c>
      <c r="M623" s="437">
        <v>31</v>
      </c>
      <c r="N623" s="438">
        <v>7905</v>
      </c>
      <c r="O623" s="438">
        <v>77</v>
      </c>
      <c r="P623" s="438">
        <v>120</v>
      </c>
      <c r="Q623" s="438">
        <v>90</v>
      </c>
      <c r="R623" s="438">
        <v>60</v>
      </c>
      <c r="S623" s="438">
        <v>90</v>
      </c>
      <c r="T623" s="438">
        <v>48</v>
      </c>
      <c r="U623" s="438">
        <v>485</v>
      </c>
      <c r="V623" s="438">
        <v>80.83</v>
      </c>
      <c r="W623" s="388"/>
      <c r="X623" s="388"/>
    </row>
    <row r="624" spans="1:24" ht="12.75" x14ac:dyDescent="0.2">
      <c r="A624" s="462">
        <v>622</v>
      </c>
      <c r="B624" s="434" t="s">
        <v>672</v>
      </c>
      <c r="C624" s="430" t="s">
        <v>3858</v>
      </c>
      <c r="D624" s="435" t="s">
        <v>1027</v>
      </c>
      <c r="E624" s="435" t="s">
        <v>1025</v>
      </c>
      <c r="F624" s="434" t="s">
        <v>1257</v>
      </c>
      <c r="G624" s="434" t="s">
        <v>1239</v>
      </c>
      <c r="H624" s="434" t="s">
        <v>1216</v>
      </c>
      <c r="I624" s="292" t="s">
        <v>1389</v>
      </c>
      <c r="J624" s="292" t="s">
        <v>1389</v>
      </c>
      <c r="K624" s="434" t="s">
        <v>3273</v>
      </c>
      <c r="L624" s="434" t="s">
        <v>1389</v>
      </c>
      <c r="M624" s="437">
        <v>26</v>
      </c>
      <c r="N624" s="438">
        <v>6630</v>
      </c>
      <c r="O624" s="438">
        <v>59</v>
      </c>
      <c r="P624" s="438">
        <v>74</v>
      </c>
      <c r="Q624" s="438">
        <v>50</v>
      </c>
      <c r="R624" s="438">
        <v>35</v>
      </c>
      <c r="S624" s="438">
        <v>50</v>
      </c>
      <c r="T624" s="438">
        <v>35</v>
      </c>
      <c r="U624" s="438">
        <v>303</v>
      </c>
      <c r="V624" s="438">
        <v>50.5</v>
      </c>
      <c r="W624" s="452"/>
      <c r="X624" s="452"/>
    </row>
    <row r="625" spans="1:24" ht="12.75" x14ac:dyDescent="0.2">
      <c r="A625" s="462">
        <v>623</v>
      </c>
      <c r="B625" s="434" t="s">
        <v>673</v>
      </c>
      <c r="C625" s="430" t="s">
        <v>3859</v>
      </c>
      <c r="D625" s="435" t="s">
        <v>1027</v>
      </c>
      <c r="E625" s="435" t="s">
        <v>1025</v>
      </c>
      <c r="F625" s="434" t="s">
        <v>1257</v>
      </c>
      <c r="G625" s="434" t="s">
        <v>1239</v>
      </c>
      <c r="H625" s="434" t="s">
        <v>1216</v>
      </c>
      <c r="I625" s="292" t="s">
        <v>1389</v>
      </c>
      <c r="J625" s="292" t="s">
        <v>1389</v>
      </c>
      <c r="K625" s="434" t="s">
        <v>3273</v>
      </c>
      <c r="L625" s="434" t="s">
        <v>1389</v>
      </c>
      <c r="M625" s="437">
        <v>26</v>
      </c>
      <c r="N625" s="438">
        <v>6630</v>
      </c>
      <c r="O625" s="438">
        <v>89</v>
      </c>
      <c r="P625" s="438">
        <v>124</v>
      </c>
      <c r="Q625" s="438">
        <v>80</v>
      </c>
      <c r="R625" s="438">
        <v>55</v>
      </c>
      <c r="S625" s="438">
        <v>80</v>
      </c>
      <c r="T625" s="438">
        <v>55</v>
      </c>
      <c r="U625" s="438">
        <v>483</v>
      </c>
      <c r="V625" s="438">
        <v>80.5</v>
      </c>
      <c r="W625" s="452"/>
      <c r="X625" s="452"/>
    </row>
    <row r="626" spans="1:24" ht="12.75" x14ac:dyDescent="0.2">
      <c r="A626" s="462">
        <v>624</v>
      </c>
      <c r="B626" s="434" t="s">
        <v>674</v>
      </c>
      <c r="C626" s="430" t="s">
        <v>3860</v>
      </c>
      <c r="D626" s="435" t="s">
        <v>1018</v>
      </c>
      <c r="E626" s="435" t="s">
        <v>1032</v>
      </c>
      <c r="F626" s="434" t="s">
        <v>1199</v>
      </c>
      <c r="G626" s="434" t="s">
        <v>1246</v>
      </c>
      <c r="H626" s="434" t="s">
        <v>926</v>
      </c>
      <c r="I626" s="436">
        <v>0.5</v>
      </c>
      <c r="J626" s="292" t="s">
        <v>1389</v>
      </c>
      <c r="K626" s="434" t="s">
        <v>3258</v>
      </c>
      <c r="L626" s="434" t="s">
        <v>1389</v>
      </c>
      <c r="M626" s="437">
        <v>21</v>
      </c>
      <c r="N626" s="438">
        <v>5355</v>
      </c>
      <c r="O626" s="438">
        <v>45</v>
      </c>
      <c r="P626" s="438">
        <v>85</v>
      </c>
      <c r="Q626" s="438">
        <v>70</v>
      </c>
      <c r="R626" s="438">
        <v>40</v>
      </c>
      <c r="S626" s="438">
        <v>40</v>
      </c>
      <c r="T626" s="438">
        <v>60</v>
      </c>
      <c r="U626" s="438">
        <v>340</v>
      </c>
      <c r="V626" s="438">
        <v>56.67</v>
      </c>
      <c r="W626" s="388"/>
      <c r="X626" s="388"/>
    </row>
    <row r="627" spans="1:24" ht="12.75" x14ac:dyDescent="0.2">
      <c r="A627" s="462">
        <v>625</v>
      </c>
      <c r="B627" s="434" t="s">
        <v>675</v>
      </c>
      <c r="C627" s="430" t="s">
        <v>3861</v>
      </c>
      <c r="D627" s="435" t="s">
        <v>1018</v>
      </c>
      <c r="E627" s="435" t="s">
        <v>1032</v>
      </c>
      <c r="F627" s="434" t="s">
        <v>1199</v>
      </c>
      <c r="G627" s="434" t="s">
        <v>1246</v>
      </c>
      <c r="H627" s="434" t="s">
        <v>926</v>
      </c>
      <c r="I627" s="436">
        <v>0.5</v>
      </c>
      <c r="J627" s="292" t="s">
        <v>1389</v>
      </c>
      <c r="K627" s="434" t="s">
        <v>3258</v>
      </c>
      <c r="L627" s="434" t="s">
        <v>1389</v>
      </c>
      <c r="M627" s="437">
        <v>21</v>
      </c>
      <c r="N627" s="438">
        <v>5355</v>
      </c>
      <c r="O627" s="438">
        <v>65</v>
      </c>
      <c r="P627" s="438">
        <v>125</v>
      </c>
      <c r="Q627" s="438">
        <v>100</v>
      </c>
      <c r="R627" s="438">
        <v>60</v>
      </c>
      <c r="S627" s="438">
        <v>70</v>
      </c>
      <c r="T627" s="438">
        <v>70</v>
      </c>
      <c r="U627" s="438">
        <v>490</v>
      </c>
      <c r="V627" s="438">
        <v>81.67</v>
      </c>
      <c r="W627" s="388"/>
      <c r="X627" s="388"/>
    </row>
    <row r="628" spans="1:24" ht="12.75" x14ac:dyDescent="0.2">
      <c r="A628" s="462">
        <v>626</v>
      </c>
      <c r="B628" s="434" t="s">
        <v>676</v>
      </c>
      <c r="C628" s="430" t="s">
        <v>3862</v>
      </c>
      <c r="D628" s="435" t="s">
        <v>1029</v>
      </c>
      <c r="E628" s="292" t="s">
        <v>1389</v>
      </c>
      <c r="F628" s="434" t="s">
        <v>1202</v>
      </c>
      <c r="G628" s="434" t="s">
        <v>1190</v>
      </c>
      <c r="H628" s="434" t="s">
        <v>1234</v>
      </c>
      <c r="I628" s="436">
        <v>0.5</v>
      </c>
      <c r="J628" s="292" t="s">
        <v>1389</v>
      </c>
      <c r="K628" s="434" t="s">
        <v>3195</v>
      </c>
      <c r="L628" s="434" t="s">
        <v>1389</v>
      </c>
      <c r="M628" s="437">
        <v>21</v>
      </c>
      <c r="N628" s="438">
        <v>5355</v>
      </c>
      <c r="O628" s="438">
        <v>95</v>
      </c>
      <c r="P628" s="438">
        <v>110</v>
      </c>
      <c r="Q628" s="438">
        <v>95</v>
      </c>
      <c r="R628" s="438">
        <v>40</v>
      </c>
      <c r="S628" s="438">
        <v>95</v>
      </c>
      <c r="T628" s="438">
        <v>55</v>
      </c>
      <c r="U628" s="438">
        <v>490</v>
      </c>
      <c r="V628" s="438">
        <v>81.67</v>
      </c>
      <c r="W628" s="388"/>
      <c r="X628" s="388"/>
    </row>
    <row r="629" spans="1:24" ht="12.75" x14ac:dyDescent="0.2">
      <c r="A629" s="462">
        <v>627</v>
      </c>
      <c r="B629" s="434" t="s">
        <v>677</v>
      </c>
      <c r="C629" s="430" t="s">
        <v>3863</v>
      </c>
      <c r="D629" s="435" t="s">
        <v>1029</v>
      </c>
      <c r="E629" s="435" t="s">
        <v>1024</v>
      </c>
      <c r="F629" s="434" t="s">
        <v>1242</v>
      </c>
      <c r="G629" s="434" t="s">
        <v>1195</v>
      </c>
      <c r="H629" s="434" t="s">
        <v>1171</v>
      </c>
      <c r="I629" s="436">
        <v>1</v>
      </c>
      <c r="J629" s="292" t="s">
        <v>1389</v>
      </c>
      <c r="K629" s="434" t="s">
        <v>1024</v>
      </c>
      <c r="L629" s="434" t="s">
        <v>1389</v>
      </c>
      <c r="M629" s="437">
        <v>21</v>
      </c>
      <c r="N629" s="438">
        <v>5355</v>
      </c>
      <c r="O629" s="438">
        <v>70</v>
      </c>
      <c r="P629" s="438">
        <v>83</v>
      </c>
      <c r="Q629" s="438">
        <v>50</v>
      </c>
      <c r="R629" s="438">
        <v>37</v>
      </c>
      <c r="S629" s="438">
        <v>50</v>
      </c>
      <c r="T629" s="438">
        <v>60</v>
      </c>
      <c r="U629" s="438">
        <v>350</v>
      </c>
      <c r="V629" s="438">
        <v>58.33</v>
      </c>
      <c r="W629" s="388"/>
      <c r="X629" s="388"/>
    </row>
    <row r="630" spans="1:24" ht="12.75" x14ac:dyDescent="0.2">
      <c r="A630" s="462">
        <v>628</v>
      </c>
      <c r="B630" s="434" t="s">
        <v>678</v>
      </c>
      <c r="C630" s="430" t="s">
        <v>3864</v>
      </c>
      <c r="D630" s="435" t="s">
        <v>1029</v>
      </c>
      <c r="E630" s="435" t="s">
        <v>1024</v>
      </c>
      <c r="F630" s="434" t="s">
        <v>1242</v>
      </c>
      <c r="G630" s="434" t="s">
        <v>1195</v>
      </c>
      <c r="H630" s="434" t="s">
        <v>1199</v>
      </c>
      <c r="I630" s="436">
        <v>1</v>
      </c>
      <c r="J630" s="292" t="s">
        <v>1389</v>
      </c>
      <c r="K630" s="434" t="s">
        <v>1024</v>
      </c>
      <c r="L630" s="434" t="s">
        <v>1389</v>
      </c>
      <c r="M630" s="437">
        <v>21</v>
      </c>
      <c r="N630" s="438">
        <v>5355</v>
      </c>
      <c r="O630" s="438">
        <v>100</v>
      </c>
      <c r="P630" s="438">
        <v>123</v>
      </c>
      <c r="Q630" s="438">
        <v>75</v>
      </c>
      <c r="R630" s="438">
        <v>57</v>
      </c>
      <c r="S630" s="438">
        <v>75</v>
      </c>
      <c r="T630" s="438">
        <v>80</v>
      </c>
      <c r="U630" s="438">
        <v>510</v>
      </c>
      <c r="V630" s="438">
        <v>85</v>
      </c>
      <c r="W630" s="388"/>
      <c r="X630" s="388"/>
    </row>
    <row r="631" spans="1:24" ht="12.75" x14ac:dyDescent="0.2">
      <c r="A631" s="462">
        <v>629</v>
      </c>
      <c r="B631" s="434" t="s">
        <v>679</v>
      </c>
      <c r="C631" s="430" t="s">
        <v>3865</v>
      </c>
      <c r="D631" s="435" t="s">
        <v>1018</v>
      </c>
      <c r="E631" s="435" t="s">
        <v>1024</v>
      </c>
      <c r="F631" s="434" t="s">
        <v>1206</v>
      </c>
      <c r="G631" s="434" t="s">
        <v>1184</v>
      </c>
      <c r="H631" s="434" t="s">
        <v>1178</v>
      </c>
      <c r="I631" s="292" t="s">
        <v>1389</v>
      </c>
      <c r="J631" s="436">
        <v>1</v>
      </c>
      <c r="K631" s="434" t="s">
        <v>1024</v>
      </c>
      <c r="L631" s="434" t="s">
        <v>1389</v>
      </c>
      <c r="M631" s="437">
        <v>21</v>
      </c>
      <c r="N631" s="438">
        <v>5355</v>
      </c>
      <c r="O631" s="438">
        <v>70</v>
      </c>
      <c r="P631" s="438">
        <v>55</v>
      </c>
      <c r="Q631" s="438">
        <v>75</v>
      </c>
      <c r="R631" s="438">
        <v>45</v>
      </c>
      <c r="S631" s="438">
        <v>65</v>
      </c>
      <c r="T631" s="438">
        <v>60</v>
      </c>
      <c r="U631" s="438">
        <v>370</v>
      </c>
      <c r="V631" s="438">
        <v>61.67</v>
      </c>
      <c r="W631" s="388"/>
      <c r="X631" s="388"/>
    </row>
    <row r="632" spans="1:24" ht="12.75" x14ac:dyDescent="0.2">
      <c r="A632" s="462">
        <v>630</v>
      </c>
      <c r="B632" s="434" t="s">
        <v>680</v>
      </c>
      <c r="C632" s="430" t="s">
        <v>3866</v>
      </c>
      <c r="D632" s="435" t="s">
        <v>1018</v>
      </c>
      <c r="E632" s="435" t="s">
        <v>1024</v>
      </c>
      <c r="F632" s="434" t="s">
        <v>1206</v>
      </c>
      <c r="G632" s="434" t="s">
        <v>1184</v>
      </c>
      <c r="H632" s="434" t="s">
        <v>1178</v>
      </c>
      <c r="I632" s="292" t="s">
        <v>1389</v>
      </c>
      <c r="J632" s="436">
        <v>1</v>
      </c>
      <c r="K632" s="434" t="s">
        <v>1024</v>
      </c>
      <c r="L632" s="434" t="s">
        <v>1389</v>
      </c>
      <c r="M632" s="437">
        <v>21</v>
      </c>
      <c r="N632" s="438">
        <v>5355</v>
      </c>
      <c r="O632" s="438">
        <v>110</v>
      </c>
      <c r="P632" s="438">
        <v>65</v>
      </c>
      <c r="Q632" s="438">
        <v>105</v>
      </c>
      <c r="R632" s="438">
        <v>55</v>
      </c>
      <c r="S632" s="438">
        <v>95</v>
      </c>
      <c r="T632" s="438">
        <v>80</v>
      </c>
      <c r="U632" s="438">
        <v>510</v>
      </c>
      <c r="V632" s="438">
        <v>85</v>
      </c>
      <c r="W632" s="388"/>
      <c r="X632" s="388"/>
    </row>
    <row r="633" spans="1:24" ht="12.75" x14ac:dyDescent="0.2">
      <c r="A633" s="462">
        <v>631</v>
      </c>
      <c r="B633" s="434" t="s">
        <v>681</v>
      </c>
      <c r="C633" s="430" t="s">
        <v>3867</v>
      </c>
      <c r="D633" s="435" t="s">
        <v>1023</v>
      </c>
      <c r="E633" s="292" t="s">
        <v>1389</v>
      </c>
      <c r="F633" s="434" t="s">
        <v>1243</v>
      </c>
      <c r="G633" s="434" t="s">
        <v>949</v>
      </c>
      <c r="H633" s="434" t="s">
        <v>1267</v>
      </c>
      <c r="I633" s="436">
        <v>0.5</v>
      </c>
      <c r="J633" s="292" t="s">
        <v>1389</v>
      </c>
      <c r="K633" s="434" t="s">
        <v>3195</v>
      </c>
      <c r="L633" s="434" t="s">
        <v>1389</v>
      </c>
      <c r="M633" s="437">
        <v>21</v>
      </c>
      <c r="N633" s="438">
        <v>5355</v>
      </c>
      <c r="O633" s="438">
        <v>85</v>
      </c>
      <c r="P633" s="438">
        <v>97</v>
      </c>
      <c r="Q633" s="438">
        <v>66</v>
      </c>
      <c r="R633" s="438">
        <v>105</v>
      </c>
      <c r="S633" s="438">
        <v>66</v>
      </c>
      <c r="T633" s="438">
        <v>65</v>
      </c>
      <c r="U633" s="438">
        <v>484</v>
      </c>
      <c r="V633" s="438">
        <v>80.67</v>
      </c>
      <c r="W633" s="388"/>
      <c r="X633" s="388"/>
    </row>
    <row r="634" spans="1:24" ht="12.75" x14ac:dyDescent="0.2">
      <c r="A634" s="462">
        <v>632</v>
      </c>
      <c r="B634" s="434" t="s">
        <v>682</v>
      </c>
      <c r="C634" s="430" t="s">
        <v>3868</v>
      </c>
      <c r="D634" s="435" t="s">
        <v>1017</v>
      </c>
      <c r="E634" s="435" t="s">
        <v>1032</v>
      </c>
      <c r="F634" s="434" t="s">
        <v>1193</v>
      </c>
      <c r="G634" s="434" t="s">
        <v>1171</v>
      </c>
      <c r="H634" s="434" t="s">
        <v>1260</v>
      </c>
      <c r="I634" s="436">
        <v>0.5</v>
      </c>
      <c r="J634" s="292" t="s">
        <v>1389</v>
      </c>
      <c r="K634" s="434" t="s">
        <v>1017</v>
      </c>
      <c r="L634" s="434" t="s">
        <v>1389</v>
      </c>
      <c r="M634" s="437">
        <v>21</v>
      </c>
      <c r="N634" s="438">
        <v>5355</v>
      </c>
      <c r="O634" s="438">
        <v>58</v>
      </c>
      <c r="P634" s="438">
        <v>109</v>
      </c>
      <c r="Q634" s="438">
        <v>112</v>
      </c>
      <c r="R634" s="438">
        <v>48</v>
      </c>
      <c r="S634" s="438">
        <v>48</v>
      </c>
      <c r="T634" s="438">
        <v>109</v>
      </c>
      <c r="U634" s="438">
        <v>484</v>
      </c>
      <c r="V634" s="438">
        <v>80.67</v>
      </c>
      <c r="W634" s="388"/>
      <c r="X634" s="388"/>
    </row>
    <row r="635" spans="1:24" ht="12.75" x14ac:dyDescent="0.2">
      <c r="A635" s="462">
        <v>633</v>
      </c>
      <c r="B635" s="434" t="s">
        <v>683</v>
      </c>
      <c r="C635" s="430" t="s">
        <v>3869</v>
      </c>
      <c r="D635" s="435" t="s">
        <v>1018</v>
      </c>
      <c r="E635" s="435" t="s">
        <v>1019</v>
      </c>
      <c r="F635" s="434" t="s">
        <v>1171</v>
      </c>
      <c r="G635" s="292" t="s">
        <v>1389</v>
      </c>
      <c r="H635" s="292" t="s">
        <v>1389</v>
      </c>
      <c r="I635" s="436">
        <v>0.5</v>
      </c>
      <c r="J635" s="292" t="s">
        <v>1389</v>
      </c>
      <c r="K635" s="434" t="s">
        <v>1019</v>
      </c>
      <c r="L635" s="434" t="s">
        <v>1389</v>
      </c>
      <c r="M635" s="437">
        <v>41</v>
      </c>
      <c r="N635" s="438">
        <v>10455</v>
      </c>
      <c r="O635" s="438">
        <v>52</v>
      </c>
      <c r="P635" s="438">
        <v>65</v>
      </c>
      <c r="Q635" s="438">
        <v>50</v>
      </c>
      <c r="R635" s="438">
        <v>45</v>
      </c>
      <c r="S635" s="438">
        <v>50</v>
      </c>
      <c r="T635" s="438">
        <v>38</v>
      </c>
      <c r="U635" s="438">
        <v>300</v>
      </c>
      <c r="V635" s="438">
        <v>50</v>
      </c>
      <c r="W635" s="388"/>
      <c r="X635" s="388"/>
    </row>
    <row r="636" spans="1:24" ht="12.75" x14ac:dyDescent="0.2">
      <c r="A636" s="462">
        <v>634</v>
      </c>
      <c r="B636" s="434" t="s">
        <v>684</v>
      </c>
      <c r="C636" s="430" t="s">
        <v>3870</v>
      </c>
      <c r="D636" s="435" t="s">
        <v>1018</v>
      </c>
      <c r="E636" s="435" t="s">
        <v>1019</v>
      </c>
      <c r="F636" s="434" t="s">
        <v>1171</v>
      </c>
      <c r="G636" s="292" t="s">
        <v>1389</v>
      </c>
      <c r="H636" s="292" t="s">
        <v>1389</v>
      </c>
      <c r="I636" s="436">
        <v>0.5</v>
      </c>
      <c r="J636" s="292" t="s">
        <v>1389</v>
      </c>
      <c r="K636" s="434" t="s">
        <v>1019</v>
      </c>
      <c r="L636" s="434" t="s">
        <v>1389</v>
      </c>
      <c r="M636" s="437">
        <v>41</v>
      </c>
      <c r="N636" s="438">
        <v>10455</v>
      </c>
      <c r="O636" s="438">
        <v>72</v>
      </c>
      <c r="P636" s="438">
        <v>85</v>
      </c>
      <c r="Q636" s="438">
        <v>70</v>
      </c>
      <c r="R636" s="438">
        <v>65</v>
      </c>
      <c r="S636" s="438">
        <v>70</v>
      </c>
      <c r="T636" s="438">
        <v>58</v>
      </c>
      <c r="U636" s="438">
        <v>420</v>
      </c>
      <c r="V636" s="438">
        <v>70</v>
      </c>
      <c r="W636" s="388"/>
      <c r="X636" s="388"/>
    </row>
    <row r="637" spans="1:24" ht="12.75" x14ac:dyDescent="0.2">
      <c r="A637" s="462">
        <v>635</v>
      </c>
      <c r="B637" s="434" t="s">
        <v>685</v>
      </c>
      <c r="C637" s="430" t="s">
        <v>3871</v>
      </c>
      <c r="D637" s="435" t="s">
        <v>1018</v>
      </c>
      <c r="E637" s="435" t="s">
        <v>1019</v>
      </c>
      <c r="F637" s="434" t="s">
        <v>851</v>
      </c>
      <c r="G637" s="292" t="s">
        <v>1389</v>
      </c>
      <c r="H637" s="292" t="s">
        <v>1389</v>
      </c>
      <c r="I637" s="436">
        <v>0.5</v>
      </c>
      <c r="J637" s="292" t="s">
        <v>1389</v>
      </c>
      <c r="K637" s="434" t="s">
        <v>1019</v>
      </c>
      <c r="L637" s="434" t="s">
        <v>1389</v>
      </c>
      <c r="M637" s="437">
        <v>41</v>
      </c>
      <c r="N637" s="438">
        <v>10455</v>
      </c>
      <c r="O637" s="438">
        <v>92</v>
      </c>
      <c r="P637" s="438">
        <v>105</v>
      </c>
      <c r="Q637" s="438">
        <v>90</v>
      </c>
      <c r="R637" s="438">
        <v>125</v>
      </c>
      <c r="S637" s="438">
        <v>90</v>
      </c>
      <c r="T637" s="438">
        <v>98</v>
      </c>
      <c r="U637" s="438">
        <v>600</v>
      </c>
      <c r="V637" s="438">
        <v>100</v>
      </c>
      <c r="W637" s="388"/>
      <c r="X637" s="388"/>
    </row>
    <row r="638" spans="1:24" ht="12.75" x14ac:dyDescent="0.2">
      <c r="A638" s="462">
        <v>636</v>
      </c>
      <c r="B638" s="434" t="s">
        <v>686</v>
      </c>
      <c r="C638" s="430" t="s">
        <v>3872</v>
      </c>
      <c r="D638" s="435" t="s">
        <v>1017</v>
      </c>
      <c r="E638" s="435" t="s">
        <v>1023</v>
      </c>
      <c r="F638" s="434" t="s">
        <v>979</v>
      </c>
      <c r="G638" s="292" t="s">
        <v>1389</v>
      </c>
      <c r="H638" s="434" t="s">
        <v>1193</v>
      </c>
      <c r="I638" s="436">
        <v>0.5</v>
      </c>
      <c r="J638" s="292" t="s">
        <v>1389</v>
      </c>
      <c r="K638" s="434" t="s">
        <v>1017</v>
      </c>
      <c r="L638" s="434" t="s">
        <v>1389</v>
      </c>
      <c r="M638" s="437">
        <v>41</v>
      </c>
      <c r="N638" s="438">
        <v>10455</v>
      </c>
      <c r="O638" s="438">
        <v>55</v>
      </c>
      <c r="P638" s="438">
        <v>85</v>
      </c>
      <c r="Q638" s="438">
        <v>55</v>
      </c>
      <c r="R638" s="438">
        <v>50</v>
      </c>
      <c r="S638" s="438">
        <v>55</v>
      </c>
      <c r="T638" s="438">
        <v>60</v>
      </c>
      <c r="U638" s="438">
        <v>360</v>
      </c>
      <c r="V638" s="438">
        <v>60</v>
      </c>
      <c r="W638" s="388"/>
      <c r="X638" s="388"/>
    </row>
    <row r="639" spans="1:24" ht="12.75" x14ac:dyDescent="0.2">
      <c r="A639" s="462">
        <v>637</v>
      </c>
      <c r="B639" s="434" t="s">
        <v>687</v>
      </c>
      <c r="C639" s="430" t="s">
        <v>3873</v>
      </c>
      <c r="D639" s="435" t="s">
        <v>1017</v>
      </c>
      <c r="E639" s="435" t="s">
        <v>1023</v>
      </c>
      <c r="F639" s="434" t="s">
        <v>979</v>
      </c>
      <c r="G639" s="292" t="s">
        <v>1389</v>
      </c>
      <c r="H639" s="434" t="s">
        <v>1193</v>
      </c>
      <c r="I639" s="436">
        <v>0.5</v>
      </c>
      <c r="J639" s="292" t="s">
        <v>1389</v>
      </c>
      <c r="K639" s="434" t="s">
        <v>1017</v>
      </c>
      <c r="L639" s="434" t="s">
        <v>1389</v>
      </c>
      <c r="M639" s="437">
        <v>41</v>
      </c>
      <c r="N639" s="438">
        <v>10455</v>
      </c>
      <c r="O639" s="438">
        <v>85</v>
      </c>
      <c r="P639" s="438">
        <v>60</v>
      </c>
      <c r="Q639" s="438">
        <v>65</v>
      </c>
      <c r="R639" s="438">
        <v>135</v>
      </c>
      <c r="S639" s="438">
        <v>105</v>
      </c>
      <c r="T639" s="438">
        <v>100</v>
      </c>
      <c r="U639" s="438">
        <v>550</v>
      </c>
      <c r="V639" s="438">
        <v>91.67</v>
      </c>
      <c r="W639" s="388"/>
      <c r="X639" s="388"/>
    </row>
    <row r="640" spans="1:24" ht="12.75" x14ac:dyDescent="0.2">
      <c r="A640" s="462">
        <v>638</v>
      </c>
      <c r="B640" s="434" t="s">
        <v>688</v>
      </c>
      <c r="C640" s="430" t="s">
        <v>3874</v>
      </c>
      <c r="D640" s="435" t="s">
        <v>1032</v>
      </c>
      <c r="E640" s="435" t="s">
        <v>1022</v>
      </c>
      <c r="F640" s="434" t="s">
        <v>1176</v>
      </c>
      <c r="G640" s="292" t="s">
        <v>1389</v>
      </c>
      <c r="H640" s="292" t="s">
        <v>1389</v>
      </c>
      <c r="I640" s="292" t="s">
        <v>1389</v>
      </c>
      <c r="J640" s="292" t="s">
        <v>1389</v>
      </c>
      <c r="K640" s="434" t="s">
        <v>3213</v>
      </c>
      <c r="L640" s="434" t="s">
        <v>1389</v>
      </c>
      <c r="M640" s="437">
        <v>81</v>
      </c>
      <c r="N640" s="438">
        <v>20655</v>
      </c>
      <c r="O640" s="438">
        <v>91</v>
      </c>
      <c r="P640" s="438">
        <v>90</v>
      </c>
      <c r="Q640" s="438">
        <v>129</v>
      </c>
      <c r="R640" s="438">
        <v>90</v>
      </c>
      <c r="S640" s="438">
        <v>72</v>
      </c>
      <c r="T640" s="438">
        <v>108</v>
      </c>
      <c r="U640" s="438">
        <v>580</v>
      </c>
      <c r="V640" s="438">
        <v>96.67</v>
      </c>
      <c r="W640" s="452"/>
      <c r="X640" s="452"/>
    </row>
    <row r="641" spans="1:24" ht="12.75" x14ac:dyDescent="0.2">
      <c r="A641" s="462">
        <v>639</v>
      </c>
      <c r="B641" s="434" t="s">
        <v>689</v>
      </c>
      <c r="C641" s="430" t="s">
        <v>3875</v>
      </c>
      <c r="D641" s="435" t="s">
        <v>1031</v>
      </c>
      <c r="E641" s="435" t="s">
        <v>1022</v>
      </c>
      <c r="F641" s="434" t="s">
        <v>1176</v>
      </c>
      <c r="G641" s="292" t="s">
        <v>1389</v>
      </c>
      <c r="H641" s="292" t="s">
        <v>1389</v>
      </c>
      <c r="I641" s="292" t="s">
        <v>1389</v>
      </c>
      <c r="J641" s="292" t="s">
        <v>1389</v>
      </c>
      <c r="K641" s="434" t="s">
        <v>3213</v>
      </c>
      <c r="L641" s="434" t="s">
        <v>1389</v>
      </c>
      <c r="M641" s="437">
        <v>81</v>
      </c>
      <c r="N641" s="438">
        <v>20655</v>
      </c>
      <c r="O641" s="438">
        <v>91</v>
      </c>
      <c r="P641" s="438">
        <v>129</v>
      </c>
      <c r="Q641" s="438">
        <v>90</v>
      </c>
      <c r="R641" s="438">
        <v>72</v>
      </c>
      <c r="S641" s="438">
        <v>90</v>
      </c>
      <c r="T641" s="438">
        <v>108</v>
      </c>
      <c r="U641" s="438">
        <v>580</v>
      </c>
      <c r="V641" s="438">
        <v>96.67</v>
      </c>
      <c r="W641" s="452"/>
      <c r="X641" s="452"/>
    </row>
    <row r="642" spans="1:24" ht="12.75" x14ac:dyDescent="0.2">
      <c r="A642" s="462">
        <v>640</v>
      </c>
      <c r="B642" s="434" t="s">
        <v>690</v>
      </c>
      <c r="C642" s="430" t="s">
        <v>3876</v>
      </c>
      <c r="D642" s="435" t="s">
        <v>1026</v>
      </c>
      <c r="E642" s="435" t="s">
        <v>1022</v>
      </c>
      <c r="F642" s="434" t="s">
        <v>1176</v>
      </c>
      <c r="G642" s="292" t="s">
        <v>1389</v>
      </c>
      <c r="H642" s="292" t="s">
        <v>1389</v>
      </c>
      <c r="I642" s="292" t="s">
        <v>1389</v>
      </c>
      <c r="J642" s="292" t="s">
        <v>1389</v>
      </c>
      <c r="K642" s="434" t="s">
        <v>3213</v>
      </c>
      <c r="L642" s="434" t="s">
        <v>1389</v>
      </c>
      <c r="M642" s="437">
        <v>81</v>
      </c>
      <c r="N642" s="438">
        <v>20655</v>
      </c>
      <c r="O642" s="438">
        <v>91</v>
      </c>
      <c r="P642" s="438">
        <v>90</v>
      </c>
      <c r="Q642" s="438">
        <v>72</v>
      </c>
      <c r="R642" s="438">
        <v>90</v>
      </c>
      <c r="S642" s="438">
        <v>129</v>
      </c>
      <c r="T642" s="438">
        <v>108</v>
      </c>
      <c r="U642" s="438">
        <v>580</v>
      </c>
      <c r="V642" s="438">
        <v>96.67</v>
      </c>
      <c r="W642" s="452"/>
      <c r="X642" s="452"/>
    </row>
    <row r="643" spans="1:24" ht="12.75" x14ac:dyDescent="0.2">
      <c r="A643" s="462">
        <v>641</v>
      </c>
      <c r="B643" s="434" t="s">
        <v>691</v>
      </c>
      <c r="C643" s="430" t="s">
        <v>3877</v>
      </c>
      <c r="D643" s="435" t="s">
        <v>1024</v>
      </c>
      <c r="E643" s="292" t="s">
        <v>1389</v>
      </c>
      <c r="F643" s="434" t="s">
        <v>1170</v>
      </c>
      <c r="G643" s="292" t="s">
        <v>1389</v>
      </c>
      <c r="H643" s="434" t="s">
        <v>1199</v>
      </c>
      <c r="I643" s="436">
        <v>1</v>
      </c>
      <c r="J643" s="292" t="s">
        <v>1389</v>
      </c>
      <c r="K643" s="434" t="s">
        <v>3213</v>
      </c>
      <c r="L643" s="434" t="s">
        <v>1389</v>
      </c>
      <c r="M643" s="437">
        <v>121</v>
      </c>
      <c r="N643" s="438">
        <v>30855</v>
      </c>
      <c r="O643" s="438">
        <v>79</v>
      </c>
      <c r="P643" s="438">
        <v>115</v>
      </c>
      <c r="Q643" s="438">
        <v>70</v>
      </c>
      <c r="R643" s="438">
        <v>125</v>
      </c>
      <c r="S643" s="438">
        <v>80</v>
      </c>
      <c r="T643" s="438">
        <v>111</v>
      </c>
      <c r="U643" s="438">
        <v>580</v>
      </c>
      <c r="V643" s="438">
        <v>96.67</v>
      </c>
      <c r="W643" s="388"/>
      <c r="X643" s="388"/>
    </row>
    <row r="644" spans="1:24" ht="12.75" x14ac:dyDescent="0.2">
      <c r="A644" s="462">
        <v>642</v>
      </c>
      <c r="B644" s="434" t="s">
        <v>692</v>
      </c>
      <c r="C644" s="430" t="s">
        <v>3878</v>
      </c>
      <c r="D644" s="435" t="s">
        <v>1020</v>
      </c>
      <c r="E644" s="435" t="s">
        <v>1024</v>
      </c>
      <c r="F644" s="434" t="s">
        <v>1170</v>
      </c>
      <c r="G644" s="292" t="s">
        <v>1389</v>
      </c>
      <c r="H644" s="434" t="s">
        <v>1199</v>
      </c>
      <c r="I644" s="436">
        <v>1</v>
      </c>
      <c r="J644" s="292" t="s">
        <v>1389</v>
      </c>
      <c r="K644" s="434" t="s">
        <v>3213</v>
      </c>
      <c r="L644" s="434" t="s">
        <v>1389</v>
      </c>
      <c r="M644" s="437">
        <v>121</v>
      </c>
      <c r="N644" s="438">
        <v>30855</v>
      </c>
      <c r="O644" s="438">
        <v>79</v>
      </c>
      <c r="P644" s="438">
        <v>115</v>
      </c>
      <c r="Q644" s="438">
        <v>70</v>
      </c>
      <c r="R644" s="438">
        <v>125</v>
      </c>
      <c r="S644" s="438">
        <v>80</v>
      </c>
      <c r="T644" s="438">
        <v>111</v>
      </c>
      <c r="U644" s="438">
        <v>580</v>
      </c>
      <c r="V644" s="438">
        <v>96.67</v>
      </c>
      <c r="W644" s="388"/>
      <c r="X644" s="388"/>
    </row>
    <row r="645" spans="1:24" ht="12.75" x14ac:dyDescent="0.2">
      <c r="A645" s="462">
        <v>643</v>
      </c>
      <c r="B645" s="434" t="s">
        <v>693</v>
      </c>
      <c r="C645" s="430" t="s">
        <v>3879</v>
      </c>
      <c r="D645" s="435" t="s">
        <v>1019</v>
      </c>
      <c r="E645" s="435" t="s">
        <v>1023</v>
      </c>
      <c r="F645" s="434" t="s">
        <v>969</v>
      </c>
      <c r="G645" s="292" t="s">
        <v>1389</v>
      </c>
      <c r="H645" s="292" t="s">
        <v>1389</v>
      </c>
      <c r="I645" s="292" t="s">
        <v>1389</v>
      </c>
      <c r="J645" s="292" t="s">
        <v>1389</v>
      </c>
      <c r="K645" s="434" t="s">
        <v>3213</v>
      </c>
      <c r="L645" s="434" t="s">
        <v>1389</v>
      </c>
      <c r="M645" s="437">
        <v>121</v>
      </c>
      <c r="N645" s="438">
        <v>30855</v>
      </c>
      <c r="O645" s="438">
        <v>100</v>
      </c>
      <c r="P645" s="438">
        <v>120</v>
      </c>
      <c r="Q645" s="438">
        <v>100</v>
      </c>
      <c r="R645" s="438">
        <v>150</v>
      </c>
      <c r="S645" s="438">
        <v>120</v>
      </c>
      <c r="T645" s="438">
        <v>90</v>
      </c>
      <c r="U645" s="438">
        <v>680</v>
      </c>
      <c r="V645" s="438">
        <v>113.33</v>
      </c>
      <c r="W645" s="452"/>
      <c r="X645" s="452"/>
    </row>
    <row r="646" spans="1:24" ht="12.75" x14ac:dyDescent="0.2">
      <c r="A646" s="462">
        <v>644</v>
      </c>
      <c r="B646" s="434" t="s">
        <v>694</v>
      </c>
      <c r="C646" s="430" t="s">
        <v>3880</v>
      </c>
      <c r="D646" s="435" t="s">
        <v>1019</v>
      </c>
      <c r="E646" s="435" t="s">
        <v>1020</v>
      </c>
      <c r="F646" s="434" t="s">
        <v>1584</v>
      </c>
      <c r="G646" s="292" t="s">
        <v>1389</v>
      </c>
      <c r="H646" s="292" t="s">
        <v>1389</v>
      </c>
      <c r="I646" s="292" t="s">
        <v>1389</v>
      </c>
      <c r="J646" s="292" t="s">
        <v>1389</v>
      </c>
      <c r="K646" s="434" t="s">
        <v>3213</v>
      </c>
      <c r="L646" s="434" t="s">
        <v>1389</v>
      </c>
      <c r="M646" s="437">
        <v>121</v>
      </c>
      <c r="N646" s="438">
        <v>30855</v>
      </c>
      <c r="O646" s="438">
        <v>100</v>
      </c>
      <c r="P646" s="438">
        <v>150</v>
      </c>
      <c r="Q646" s="438">
        <v>120</v>
      </c>
      <c r="R646" s="438">
        <v>120</v>
      </c>
      <c r="S646" s="438">
        <v>100</v>
      </c>
      <c r="T646" s="438">
        <v>90</v>
      </c>
      <c r="U646" s="438">
        <v>680</v>
      </c>
      <c r="V646" s="438">
        <v>113.33</v>
      </c>
      <c r="W646" s="452"/>
      <c r="X646" s="452"/>
    </row>
    <row r="647" spans="1:24" ht="12.75" x14ac:dyDescent="0.2">
      <c r="A647" s="462">
        <v>645</v>
      </c>
      <c r="B647" s="434" t="s">
        <v>695</v>
      </c>
      <c r="C647" s="430" t="s">
        <v>3881</v>
      </c>
      <c r="D647" s="435" t="s">
        <v>1027</v>
      </c>
      <c r="E647" s="435" t="s">
        <v>1024</v>
      </c>
      <c r="F647" s="434" t="s">
        <v>1225</v>
      </c>
      <c r="G647" s="292" t="s">
        <v>1389</v>
      </c>
      <c r="H647" s="434" t="s">
        <v>1195</v>
      </c>
      <c r="I647" s="436">
        <v>1</v>
      </c>
      <c r="J647" s="292" t="s">
        <v>1389</v>
      </c>
      <c r="K647" s="434" t="s">
        <v>3213</v>
      </c>
      <c r="L647" s="434" t="s">
        <v>1389</v>
      </c>
      <c r="M647" s="437">
        <v>121</v>
      </c>
      <c r="N647" s="438">
        <v>30855</v>
      </c>
      <c r="O647" s="438">
        <v>89</v>
      </c>
      <c r="P647" s="438">
        <v>125</v>
      </c>
      <c r="Q647" s="438">
        <v>90</v>
      </c>
      <c r="R647" s="438">
        <v>115</v>
      </c>
      <c r="S647" s="438">
        <v>80</v>
      </c>
      <c r="T647" s="438">
        <v>101</v>
      </c>
      <c r="U647" s="438">
        <v>600</v>
      </c>
      <c r="V647" s="438">
        <v>100</v>
      </c>
      <c r="W647" s="388"/>
      <c r="X647" s="388"/>
    </row>
    <row r="648" spans="1:24" ht="12.75" x14ac:dyDescent="0.2">
      <c r="A648" s="462">
        <v>646</v>
      </c>
      <c r="B648" s="434" t="s">
        <v>696</v>
      </c>
      <c r="C648" s="430" t="s">
        <v>3882</v>
      </c>
      <c r="D648" s="435" t="s">
        <v>1019</v>
      </c>
      <c r="E648" s="435" t="s">
        <v>1028</v>
      </c>
      <c r="F648" s="434" t="s">
        <v>926</v>
      </c>
      <c r="G648" s="292" t="s">
        <v>1389</v>
      </c>
      <c r="H648" s="292" t="s">
        <v>1389</v>
      </c>
      <c r="I648" s="292" t="s">
        <v>1389</v>
      </c>
      <c r="J648" s="292" t="s">
        <v>1389</v>
      </c>
      <c r="K648" s="434" t="s">
        <v>3213</v>
      </c>
      <c r="L648" s="434" t="s">
        <v>1389</v>
      </c>
      <c r="M648" s="437">
        <v>121</v>
      </c>
      <c r="N648" s="438">
        <v>30855</v>
      </c>
      <c r="O648" s="438">
        <v>125</v>
      </c>
      <c r="P648" s="438">
        <v>130</v>
      </c>
      <c r="Q648" s="438">
        <v>90</v>
      </c>
      <c r="R648" s="438">
        <v>130</v>
      </c>
      <c r="S648" s="438">
        <v>90</v>
      </c>
      <c r="T648" s="438">
        <v>95</v>
      </c>
      <c r="U648" s="438">
        <v>660</v>
      </c>
      <c r="V648" s="438">
        <v>110</v>
      </c>
      <c r="W648" s="452"/>
      <c r="X648" s="452"/>
    </row>
    <row r="649" spans="1:24" ht="12.75" x14ac:dyDescent="0.2">
      <c r="A649" s="462">
        <v>647</v>
      </c>
      <c r="B649" s="434" t="s">
        <v>697</v>
      </c>
      <c r="C649" s="430" t="s">
        <v>3883</v>
      </c>
      <c r="D649" s="435" t="s">
        <v>1033</v>
      </c>
      <c r="E649" s="435" t="s">
        <v>1022</v>
      </c>
      <c r="F649" s="434" t="s">
        <v>1176</v>
      </c>
      <c r="G649" s="292" t="s">
        <v>1389</v>
      </c>
      <c r="H649" s="292" t="s">
        <v>1389</v>
      </c>
      <c r="I649" s="292" t="s">
        <v>1389</v>
      </c>
      <c r="J649" s="292" t="s">
        <v>1389</v>
      </c>
      <c r="K649" s="434" t="s">
        <v>3213</v>
      </c>
      <c r="L649" s="434" t="s">
        <v>1389</v>
      </c>
      <c r="M649" s="437">
        <v>81</v>
      </c>
      <c r="N649" s="438">
        <v>20655</v>
      </c>
      <c r="O649" s="438">
        <v>91</v>
      </c>
      <c r="P649" s="438">
        <v>72</v>
      </c>
      <c r="Q649" s="438">
        <v>90</v>
      </c>
      <c r="R649" s="438">
        <v>129</v>
      </c>
      <c r="S649" s="438">
        <v>90</v>
      </c>
      <c r="T649" s="438">
        <v>108</v>
      </c>
      <c r="U649" s="438">
        <v>580</v>
      </c>
      <c r="V649" s="438">
        <v>96.67</v>
      </c>
      <c r="W649" s="452"/>
      <c r="X649" s="452"/>
    </row>
    <row r="650" spans="1:24" ht="12.75" x14ac:dyDescent="0.2">
      <c r="A650" s="462">
        <v>648</v>
      </c>
      <c r="B650" s="434" t="s">
        <v>698</v>
      </c>
      <c r="C650" s="430" t="s">
        <v>3884</v>
      </c>
      <c r="D650" s="435" t="s">
        <v>1029</v>
      </c>
      <c r="E650" s="435" t="s">
        <v>933</v>
      </c>
      <c r="F650" s="434" t="s">
        <v>915</v>
      </c>
      <c r="G650" s="292" t="s">
        <v>1389</v>
      </c>
      <c r="H650" s="292" t="s">
        <v>1389</v>
      </c>
      <c r="I650" s="292" t="s">
        <v>1389</v>
      </c>
      <c r="J650" s="292" t="s">
        <v>1389</v>
      </c>
      <c r="K650" s="434" t="s">
        <v>3213</v>
      </c>
      <c r="L650" s="434" t="s">
        <v>1389</v>
      </c>
      <c r="M650" s="437">
        <v>21</v>
      </c>
      <c r="N650" s="438">
        <v>5355</v>
      </c>
      <c r="O650" s="438">
        <v>100</v>
      </c>
      <c r="P650" s="438">
        <v>77</v>
      </c>
      <c r="Q650" s="438">
        <v>77</v>
      </c>
      <c r="R650" s="438">
        <v>128</v>
      </c>
      <c r="S650" s="438">
        <v>128</v>
      </c>
      <c r="T650" s="438">
        <v>90</v>
      </c>
      <c r="U650" s="438">
        <v>600</v>
      </c>
      <c r="V650" s="438">
        <v>100</v>
      </c>
      <c r="W650" s="452"/>
      <c r="X650" s="452"/>
    </row>
    <row r="651" spans="1:24" ht="12.75" x14ac:dyDescent="0.2">
      <c r="A651" s="462">
        <v>649</v>
      </c>
      <c r="B651" s="434" t="s">
        <v>699</v>
      </c>
      <c r="C651" s="430" t="s">
        <v>3885</v>
      </c>
      <c r="D651" s="435" t="s">
        <v>1017</v>
      </c>
      <c r="E651" s="435" t="s">
        <v>1032</v>
      </c>
      <c r="F651" s="434" t="s">
        <v>1414</v>
      </c>
      <c r="G651" s="292" t="s">
        <v>1389</v>
      </c>
      <c r="H651" s="292" t="s">
        <v>1389</v>
      </c>
      <c r="I651" s="292" t="s">
        <v>1389</v>
      </c>
      <c r="J651" s="292" t="s">
        <v>1389</v>
      </c>
      <c r="K651" s="434" t="s">
        <v>3213</v>
      </c>
      <c r="L651" s="434" t="s">
        <v>1389</v>
      </c>
      <c r="M651" s="437">
        <v>121</v>
      </c>
      <c r="N651" s="438">
        <v>30855</v>
      </c>
      <c r="O651" s="438">
        <v>71</v>
      </c>
      <c r="P651" s="438">
        <v>120</v>
      </c>
      <c r="Q651" s="438">
        <v>95</v>
      </c>
      <c r="R651" s="438">
        <v>120</v>
      </c>
      <c r="S651" s="438">
        <v>95</v>
      </c>
      <c r="T651" s="438">
        <v>99</v>
      </c>
      <c r="U651" s="438">
        <v>600</v>
      </c>
      <c r="V651" s="438">
        <v>100</v>
      </c>
      <c r="W651" s="452"/>
      <c r="X651" s="452"/>
    </row>
    <row r="652" spans="1:24" ht="12.75" x14ac:dyDescent="0.2">
      <c r="A652" s="462">
        <v>650</v>
      </c>
      <c r="B652" s="434" t="s">
        <v>700</v>
      </c>
      <c r="C652" s="430" t="s">
        <v>3886</v>
      </c>
      <c r="D652" s="435" t="s">
        <v>1026</v>
      </c>
      <c r="E652" s="292" t="s">
        <v>1389</v>
      </c>
      <c r="F652" s="434" t="s">
        <v>1224</v>
      </c>
      <c r="G652" s="292" t="s">
        <v>1389</v>
      </c>
      <c r="H652" s="434" t="s">
        <v>1221</v>
      </c>
      <c r="I652" s="292" t="s">
        <v>1389</v>
      </c>
      <c r="J652" s="436">
        <v>0.125</v>
      </c>
      <c r="K652" s="434" t="s">
        <v>3195</v>
      </c>
      <c r="L652" s="434" t="s">
        <v>1389</v>
      </c>
      <c r="M652" s="437">
        <v>21</v>
      </c>
      <c r="N652" s="438">
        <v>5355</v>
      </c>
      <c r="O652" s="438">
        <v>56</v>
      </c>
      <c r="P652" s="438">
        <v>61</v>
      </c>
      <c r="Q652" s="438">
        <v>65</v>
      </c>
      <c r="R652" s="438">
        <v>48</v>
      </c>
      <c r="S652" s="438">
        <v>45</v>
      </c>
      <c r="T652" s="438">
        <v>38</v>
      </c>
      <c r="U652" s="438">
        <v>313</v>
      </c>
      <c r="V652" s="438">
        <v>52.17</v>
      </c>
      <c r="W652" s="388"/>
      <c r="X652" s="388"/>
    </row>
    <row r="653" spans="1:24" ht="12.75" x14ac:dyDescent="0.2">
      <c r="A653" s="462">
        <v>651</v>
      </c>
      <c r="B653" s="434" t="s">
        <v>701</v>
      </c>
      <c r="C653" s="430" t="s">
        <v>3887</v>
      </c>
      <c r="D653" s="435" t="s">
        <v>1026</v>
      </c>
      <c r="E653" s="292" t="s">
        <v>1389</v>
      </c>
      <c r="F653" s="434" t="s">
        <v>1224</v>
      </c>
      <c r="G653" s="292" t="s">
        <v>1389</v>
      </c>
      <c r="H653" s="434" t="s">
        <v>1221</v>
      </c>
      <c r="I653" s="292" t="s">
        <v>1389</v>
      </c>
      <c r="J653" s="436">
        <v>0.125</v>
      </c>
      <c r="K653" s="434" t="s">
        <v>3195</v>
      </c>
      <c r="L653" s="434" t="s">
        <v>1389</v>
      </c>
      <c r="M653" s="437">
        <v>21</v>
      </c>
      <c r="N653" s="438">
        <v>5355</v>
      </c>
      <c r="O653" s="438">
        <v>61</v>
      </c>
      <c r="P653" s="438">
        <v>78</v>
      </c>
      <c r="Q653" s="438">
        <v>95</v>
      </c>
      <c r="R653" s="438">
        <v>56</v>
      </c>
      <c r="S653" s="438">
        <v>58</v>
      </c>
      <c r="T653" s="438">
        <v>57</v>
      </c>
      <c r="U653" s="438">
        <v>405</v>
      </c>
      <c r="V653" s="438">
        <v>67.5</v>
      </c>
      <c r="W653" s="388"/>
      <c r="X653" s="388"/>
    </row>
    <row r="654" spans="1:24" ht="12.75" x14ac:dyDescent="0.2">
      <c r="A654" s="462">
        <v>652</v>
      </c>
      <c r="B654" s="434" t="s">
        <v>702</v>
      </c>
      <c r="C654" s="430" t="s">
        <v>3888</v>
      </c>
      <c r="D654" s="435" t="s">
        <v>1026</v>
      </c>
      <c r="E654" s="435" t="s">
        <v>1022</v>
      </c>
      <c r="F654" s="434" t="s">
        <v>1224</v>
      </c>
      <c r="G654" s="292" t="s">
        <v>1389</v>
      </c>
      <c r="H654" s="434" t="s">
        <v>1221</v>
      </c>
      <c r="I654" s="292" t="s">
        <v>1389</v>
      </c>
      <c r="J654" s="436">
        <v>0.125</v>
      </c>
      <c r="K654" s="434" t="s">
        <v>3195</v>
      </c>
      <c r="L654" s="434" t="s">
        <v>1389</v>
      </c>
      <c r="M654" s="437">
        <v>21</v>
      </c>
      <c r="N654" s="438">
        <v>5355</v>
      </c>
      <c r="O654" s="438">
        <v>88</v>
      </c>
      <c r="P654" s="438">
        <v>107</v>
      </c>
      <c r="Q654" s="438">
        <v>122</v>
      </c>
      <c r="R654" s="438">
        <v>74</v>
      </c>
      <c r="S654" s="438">
        <v>75</v>
      </c>
      <c r="T654" s="438">
        <v>64</v>
      </c>
      <c r="U654" s="438">
        <v>530</v>
      </c>
      <c r="V654" s="438">
        <v>88.33</v>
      </c>
      <c r="W654" s="388"/>
      <c r="X654" s="388"/>
    </row>
    <row r="655" spans="1:24" ht="12.75" x14ac:dyDescent="0.2">
      <c r="A655" s="462">
        <v>653</v>
      </c>
      <c r="B655" s="434" t="s">
        <v>703</v>
      </c>
      <c r="C655" s="430" t="s">
        <v>3889</v>
      </c>
      <c r="D655" s="435" t="s">
        <v>1023</v>
      </c>
      <c r="E655" s="292" t="s">
        <v>1389</v>
      </c>
      <c r="F655" s="434" t="s">
        <v>867</v>
      </c>
      <c r="G655" s="292" t="s">
        <v>1389</v>
      </c>
      <c r="H655" s="434" t="s">
        <v>1204</v>
      </c>
      <c r="I655" s="292" t="s">
        <v>1389</v>
      </c>
      <c r="J655" s="436">
        <v>0.125</v>
      </c>
      <c r="K655" s="434" t="s">
        <v>3195</v>
      </c>
      <c r="L655" s="434" t="s">
        <v>1389</v>
      </c>
      <c r="M655" s="437">
        <v>21</v>
      </c>
      <c r="N655" s="438">
        <v>5355</v>
      </c>
      <c r="O655" s="438">
        <v>40</v>
      </c>
      <c r="P655" s="438">
        <v>45</v>
      </c>
      <c r="Q655" s="438">
        <v>40</v>
      </c>
      <c r="R655" s="438">
        <v>62</v>
      </c>
      <c r="S655" s="438">
        <v>60</v>
      </c>
      <c r="T655" s="438">
        <v>60</v>
      </c>
      <c r="U655" s="438">
        <v>307</v>
      </c>
      <c r="V655" s="438">
        <v>51.17</v>
      </c>
      <c r="W655" s="388"/>
      <c r="X655" s="388"/>
    </row>
    <row r="656" spans="1:24" ht="12.75" x14ac:dyDescent="0.2">
      <c r="A656" s="462">
        <v>654</v>
      </c>
      <c r="B656" s="434" t="s">
        <v>704</v>
      </c>
      <c r="C656" s="430" t="s">
        <v>3890</v>
      </c>
      <c r="D656" s="435" t="s">
        <v>1023</v>
      </c>
      <c r="E656" s="292" t="s">
        <v>1389</v>
      </c>
      <c r="F656" s="434" t="s">
        <v>867</v>
      </c>
      <c r="G656" s="292" t="s">
        <v>1389</v>
      </c>
      <c r="H656" s="434" t="s">
        <v>1204</v>
      </c>
      <c r="I656" s="292" t="s">
        <v>1389</v>
      </c>
      <c r="J656" s="436">
        <v>0.125</v>
      </c>
      <c r="K656" s="434" t="s">
        <v>3195</v>
      </c>
      <c r="L656" s="434" t="s">
        <v>1389</v>
      </c>
      <c r="M656" s="437">
        <v>21</v>
      </c>
      <c r="N656" s="438">
        <v>5355</v>
      </c>
      <c r="O656" s="438">
        <v>59</v>
      </c>
      <c r="P656" s="438">
        <v>59</v>
      </c>
      <c r="Q656" s="438">
        <v>58</v>
      </c>
      <c r="R656" s="438">
        <v>90</v>
      </c>
      <c r="S656" s="438">
        <v>70</v>
      </c>
      <c r="T656" s="438">
        <v>73</v>
      </c>
      <c r="U656" s="438">
        <v>409</v>
      </c>
      <c r="V656" s="438">
        <v>68.17</v>
      </c>
      <c r="W656" s="388"/>
      <c r="X656" s="388"/>
    </row>
    <row r="657" spans="1:24" ht="12.75" x14ac:dyDescent="0.2">
      <c r="A657" s="462">
        <v>655</v>
      </c>
      <c r="B657" s="434" t="s">
        <v>705</v>
      </c>
      <c r="C657" s="430" t="s">
        <v>3891</v>
      </c>
      <c r="D657" s="435" t="s">
        <v>1023</v>
      </c>
      <c r="E657" s="435" t="s">
        <v>933</v>
      </c>
      <c r="F657" s="434" t="s">
        <v>867</v>
      </c>
      <c r="G657" s="292" t="s">
        <v>1389</v>
      </c>
      <c r="H657" s="434" t="s">
        <v>1204</v>
      </c>
      <c r="I657" s="292" t="s">
        <v>1389</v>
      </c>
      <c r="J657" s="436">
        <v>0.125</v>
      </c>
      <c r="K657" s="434" t="s">
        <v>3195</v>
      </c>
      <c r="L657" s="434" t="s">
        <v>1389</v>
      </c>
      <c r="M657" s="437">
        <v>21</v>
      </c>
      <c r="N657" s="438">
        <v>5355</v>
      </c>
      <c r="O657" s="438">
        <v>75</v>
      </c>
      <c r="P657" s="438">
        <v>69</v>
      </c>
      <c r="Q657" s="438">
        <v>72</v>
      </c>
      <c r="R657" s="438">
        <v>114</v>
      </c>
      <c r="S657" s="438">
        <v>100</v>
      </c>
      <c r="T657" s="438">
        <v>104</v>
      </c>
      <c r="U657" s="438">
        <v>534</v>
      </c>
      <c r="V657" s="438">
        <v>89</v>
      </c>
      <c r="W657" s="388"/>
      <c r="X657" s="388"/>
    </row>
    <row r="658" spans="1:24" ht="12.75" x14ac:dyDescent="0.2">
      <c r="A658" s="462">
        <v>656</v>
      </c>
      <c r="B658" s="434" t="s">
        <v>706</v>
      </c>
      <c r="C658" s="430" t="s">
        <v>3892</v>
      </c>
      <c r="D658" s="435" t="s">
        <v>1033</v>
      </c>
      <c r="E658" s="292" t="s">
        <v>1389</v>
      </c>
      <c r="F658" s="434" t="s">
        <v>893</v>
      </c>
      <c r="G658" s="292" t="s">
        <v>1389</v>
      </c>
      <c r="H658" s="434" t="s">
        <v>1237</v>
      </c>
      <c r="I658" s="292" t="s">
        <v>1389</v>
      </c>
      <c r="J658" s="436">
        <v>0.125</v>
      </c>
      <c r="K658" s="434" t="s">
        <v>3181</v>
      </c>
      <c r="L658" s="434" t="s">
        <v>1389</v>
      </c>
      <c r="M658" s="437">
        <v>21</v>
      </c>
      <c r="N658" s="438">
        <v>5355</v>
      </c>
      <c r="O658" s="438">
        <v>41</v>
      </c>
      <c r="P658" s="438">
        <v>56</v>
      </c>
      <c r="Q658" s="438">
        <v>40</v>
      </c>
      <c r="R658" s="438">
        <v>62</v>
      </c>
      <c r="S658" s="438">
        <v>44</v>
      </c>
      <c r="T658" s="438">
        <v>71</v>
      </c>
      <c r="U658" s="438">
        <v>314</v>
      </c>
      <c r="V658" s="438">
        <v>52.33</v>
      </c>
      <c r="W658" s="388"/>
      <c r="X658" s="388"/>
    </row>
    <row r="659" spans="1:24" ht="12.75" x14ac:dyDescent="0.2">
      <c r="A659" s="462">
        <v>657</v>
      </c>
      <c r="B659" s="434" t="s">
        <v>707</v>
      </c>
      <c r="C659" s="430" t="s">
        <v>3893</v>
      </c>
      <c r="D659" s="435" t="s">
        <v>1033</v>
      </c>
      <c r="E659" s="292" t="s">
        <v>1389</v>
      </c>
      <c r="F659" s="434" t="s">
        <v>893</v>
      </c>
      <c r="G659" s="292" t="s">
        <v>1389</v>
      </c>
      <c r="H659" s="434" t="s">
        <v>1237</v>
      </c>
      <c r="I659" s="292" t="s">
        <v>1389</v>
      </c>
      <c r="J659" s="436">
        <v>0.125</v>
      </c>
      <c r="K659" s="434" t="s">
        <v>3181</v>
      </c>
      <c r="L659" s="434" t="s">
        <v>1389</v>
      </c>
      <c r="M659" s="437">
        <v>21</v>
      </c>
      <c r="N659" s="438">
        <v>5355</v>
      </c>
      <c r="O659" s="438">
        <v>54</v>
      </c>
      <c r="P659" s="438">
        <v>63</v>
      </c>
      <c r="Q659" s="438">
        <v>52</v>
      </c>
      <c r="R659" s="438">
        <v>83</v>
      </c>
      <c r="S659" s="438">
        <v>56</v>
      </c>
      <c r="T659" s="438">
        <v>97</v>
      </c>
      <c r="U659" s="438">
        <v>405</v>
      </c>
      <c r="V659" s="438">
        <v>67.5</v>
      </c>
      <c r="W659" s="388"/>
      <c r="X659" s="388"/>
    </row>
    <row r="660" spans="1:24" ht="12.75" x14ac:dyDescent="0.2">
      <c r="A660" s="462">
        <v>658</v>
      </c>
      <c r="B660" s="434" t="s">
        <v>708</v>
      </c>
      <c r="C660" s="430" t="s">
        <v>3894</v>
      </c>
      <c r="D660" s="435" t="s">
        <v>1033</v>
      </c>
      <c r="E660" s="435" t="s">
        <v>1018</v>
      </c>
      <c r="F660" s="434" t="s">
        <v>893</v>
      </c>
      <c r="G660" s="292" t="s">
        <v>1389</v>
      </c>
      <c r="H660" s="434" t="s">
        <v>1237</v>
      </c>
      <c r="I660" s="292" t="s">
        <v>1389</v>
      </c>
      <c r="J660" s="436">
        <v>0.125</v>
      </c>
      <c r="K660" s="434" t="s">
        <v>3181</v>
      </c>
      <c r="L660" s="434" t="s">
        <v>1389</v>
      </c>
      <c r="M660" s="437">
        <v>21</v>
      </c>
      <c r="N660" s="438">
        <v>5355</v>
      </c>
      <c r="O660" s="438">
        <v>72</v>
      </c>
      <c r="P660" s="438">
        <v>95</v>
      </c>
      <c r="Q660" s="438">
        <v>67</v>
      </c>
      <c r="R660" s="438">
        <v>103</v>
      </c>
      <c r="S660" s="438">
        <v>71</v>
      </c>
      <c r="T660" s="438">
        <v>122</v>
      </c>
      <c r="U660" s="438">
        <v>530</v>
      </c>
      <c r="V660" s="438">
        <v>88.33</v>
      </c>
      <c r="W660" s="388"/>
      <c r="X660" s="388"/>
    </row>
    <row r="661" spans="1:24" ht="12.75" x14ac:dyDescent="0.2">
      <c r="A661" s="462">
        <v>659</v>
      </c>
      <c r="B661" s="434" t="s">
        <v>709</v>
      </c>
      <c r="C661" s="430" t="s">
        <v>3896</v>
      </c>
      <c r="D661" s="435" t="s">
        <v>1029</v>
      </c>
      <c r="E661" s="292" t="s">
        <v>1389</v>
      </c>
      <c r="F661" s="434" t="s">
        <v>1508</v>
      </c>
      <c r="G661" s="434" t="s">
        <v>1392</v>
      </c>
      <c r="H661" s="434" t="s">
        <v>1228</v>
      </c>
      <c r="I661" s="436">
        <v>0.5</v>
      </c>
      <c r="J661" s="292" t="s">
        <v>1389</v>
      </c>
      <c r="K661" s="434" t="s">
        <v>3195</v>
      </c>
      <c r="L661" s="434" t="s">
        <v>1389</v>
      </c>
      <c r="M661" s="437">
        <v>15</v>
      </c>
      <c r="N661" s="438">
        <v>3840</v>
      </c>
      <c r="O661" s="438">
        <v>38</v>
      </c>
      <c r="P661" s="438">
        <v>36</v>
      </c>
      <c r="Q661" s="438">
        <v>38</v>
      </c>
      <c r="R661" s="438">
        <v>32</v>
      </c>
      <c r="S661" s="438">
        <v>36</v>
      </c>
      <c r="T661" s="438">
        <v>57</v>
      </c>
      <c r="U661" s="438">
        <v>237</v>
      </c>
      <c r="V661" s="438">
        <v>39.5</v>
      </c>
      <c r="W661" s="388"/>
      <c r="X661" s="388"/>
    </row>
    <row r="662" spans="1:24" ht="12.75" x14ac:dyDescent="0.2">
      <c r="A662" s="462">
        <v>660</v>
      </c>
      <c r="B662" s="434" t="s">
        <v>710</v>
      </c>
      <c r="C662" s="430" t="s">
        <v>3897</v>
      </c>
      <c r="D662" s="435" t="s">
        <v>1029</v>
      </c>
      <c r="E662" s="435" t="s">
        <v>1027</v>
      </c>
      <c r="F662" s="434" t="s">
        <v>1508</v>
      </c>
      <c r="G662" s="434" t="s">
        <v>1392</v>
      </c>
      <c r="H662" s="434" t="s">
        <v>1228</v>
      </c>
      <c r="I662" s="436">
        <v>0.5</v>
      </c>
      <c r="J662" s="292" t="s">
        <v>1389</v>
      </c>
      <c r="K662" s="434" t="s">
        <v>3195</v>
      </c>
      <c r="L662" s="434" t="s">
        <v>1389</v>
      </c>
      <c r="M662" s="437">
        <v>15</v>
      </c>
      <c r="N662" s="438">
        <v>3840</v>
      </c>
      <c r="O662" s="438">
        <v>85</v>
      </c>
      <c r="P662" s="438">
        <v>56</v>
      </c>
      <c r="Q662" s="438">
        <v>77</v>
      </c>
      <c r="R662" s="438">
        <v>50</v>
      </c>
      <c r="S662" s="438">
        <v>77</v>
      </c>
      <c r="T662" s="438">
        <v>78</v>
      </c>
      <c r="U662" s="438">
        <v>423</v>
      </c>
      <c r="V662" s="438">
        <v>70.5</v>
      </c>
      <c r="W662" s="388"/>
      <c r="X662" s="388"/>
    </row>
    <row r="663" spans="1:24" ht="12.75" x14ac:dyDescent="0.2">
      <c r="A663" s="462">
        <v>661</v>
      </c>
      <c r="B663" s="434" t="s">
        <v>711</v>
      </c>
      <c r="C663" s="430" t="s">
        <v>3898</v>
      </c>
      <c r="D663" s="435" t="s">
        <v>1029</v>
      </c>
      <c r="E663" s="435" t="s">
        <v>1024</v>
      </c>
      <c r="F663" s="434" t="s">
        <v>1206</v>
      </c>
      <c r="G663" s="292" t="s">
        <v>1389</v>
      </c>
      <c r="H663" s="434" t="s">
        <v>1205</v>
      </c>
      <c r="I663" s="436">
        <v>0.5</v>
      </c>
      <c r="J663" s="292" t="s">
        <v>1389</v>
      </c>
      <c r="K663" s="434" t="s">
        <v>1024</v>
      </c>
      <c r="L663" s="434" t="s">
        <v>1389</v>
      </c>
      <c r="M663" s="437">
        <v>15</v>
      </c>
      <c r="N663" s="438">
        <v>3840</v>
      </c>
      <c r="O663" s="438">
        <v>45</v>
      </c>
      <c r="P663" s="438">
        <v>50</v>
      </c>
      <c r="Q663" s="438">
        <v>43</v>
      </c>
      <c r="R663" s="438">
        <v>40</v>
      </c>
      <c r="S663" s="438">
        <v>38</v>
      </c>
      <c r="T663" s="438">
        <v>62</v>
      </c>
      <c r="U663" s="438">
        <v>278</v>
      </c>
      <c r="V663" s="438">
        <v>46.33</v>
      </c>
      <c r="W663" s="388"/>
      <c r="X663" s="388"/>
    </row>
    <row r="664" spans="1:24" ht="12.75" x14ac:dyDescent="0.2">
      <c r="A664" s="462">
        <v>662</v>
      </c>
      <c r="B664" s="434" t="s">
        <v>712</v>
      </c>
      <c r="C664" s="430" t="s">
        <v>3899</v>
      </c>
      <c r="D664" s="435" t="s">
        <v>1023</v>
      </c>
      <c r="E664" s="435" t="s">
        <v>1024</v>
      </c>
      <c r="F664" s="434" t="s">
        <v>979</v>
      </c>
      <c r="G664" s="292" t="s">
        <v>1389</v>
      </c>
      <c r="H664" s="434" t="s">
        <v>1205</v>
      </c>
      <c r="I664" s="436">
        <v>0.5</v>
      </c>
      <c r="J664" s="292" t="s">
        <v>1389</v>
      </c>
      <c r="K664" s="434" t="s">
        <v>1024</v>
      </c>
      <c r="L664" s="434" t="s">
        <v>1389</v>
      </c>
      <c r="M664" s="437">
        <v>15</v>
      </c>
      <c r="N664" s="438">
        <v>3840</v>
      </c>
      <c r="O664" s="438">
        <v>62</v>
      </c>
      <c r="P664" s="438">
        <v>73</v>
      </c>
      <c r="Q664" s="438">
        <v>55</v>
      </c>
      <c r="R664" s="438">
        <v>56</v>
      </c>
      <c r="S664" s="438">
        <v>52</v>
      </c>
      <c r="T664" s="438">
        <v>84</v>
      </c>
      <c r="U664" s="438">
        <v>382</v>
      </c>
      <c r="V664" s="438">
        <v>63.67</v>
      </c>
      <c r="W664" s="388"/>
      <c r="X664" s="388"/>
    </row>
    <row r="665" spans="1:24" ht="12.75" x14ac:dyDescent="0.2">
      <c r="A665" s="462">
        <v>663</v>
      </c>
      <c r="B665" s="434" t="s">
        <v>713</v>
      </c>
      <c r="C665" s="430" t="s">
        <v>3900</v>
      </c>
      <c r="D665" s="435" t="s">
        <v>1023</v>
      </c>
      <c r="E665" s="435" t="s">
        <v>1024</v>
      </c>
      <c r="F665" s="434" t="s">
        <v>979</v>
      </c>
      <c r="G665" s="292" t="s">
        <v>1389</v>
      </c>
      <c r="H665" s="434" t="s">
        <v>1205</v>
      </c>
      <c r="I665" s="436">
        <v>0.5</v>
      </c>
      <c r="J665" s="292" t="s">
        <v>1389</v>
      </c>
      <c r="K665" s="434" t="s">
        <v>1024</v>
      </c>
      <c r="L665" s="434" t="s">
        <v>1389</v>
      </c>
      <c r="M665" s="437">
        <v>15</v>
      </c>
      <c r="N665" s="438">
        <v>3840</v>
      </c>
      <c r="O665" s="438">
        <v>78</v>
      </c>
      <c r="P665" s="438">
        <v>81</v>
      </c>
      <c r="Q665" s="438">
        <v>71</v>
      </c>
      <c r="R665" s="438">
        <v>74</v>
      </c>
      <c r="S665" s="438">
        <v>69</v>
      </c>
      <c r="T665" s="438">
        <v>126</v>
      </c>
      <c r="U665" s="438">
        <v>499</v>
      </c>
      <c r="V665" s="438">
        <v>83.17</v>
      </c>
      <c r="W665" s="388"/>
      <c r="X665" s="388"/>
    </row>
    <row r="666" spans="1:24" ht="12.75" x14ac:dyDescent="0.2">
      <c r="A666" s="462">
        <v>664</v>
      </c>
      <c r="B666" s="434" t="s">
        <v>714</v>
      </c>
      <c r="C666" s="430" t="s">
        <v>3901</v>
      </c>
      <c r="D666" s="435" t="s">
        <v>1017</v>
      </c>
      <c r="E666" s="292" t="s">
        <v>1389</v>
      </c>
      <c r="F666" s="434" t="s">
        <v>1544</v>
      </c>
      <c r="G666" s="434" t="s">
        <v>1399</v>
      </c>
      <c r="H666" s="434" t="s">
        <v>1172</v>
      </c>
      <c r="I666" s="436">
        <v>0.5</v>
      </c>
      <c r="J666" s="292" t="s">
        <v>1389</v>
      </c>
      <c r="K666" s="434" t="s">
        <v>1017</v>
      </c>
      <c r="L666" s="434" t="s">
        <v>1389</v>
      </c>
      <c r="M666" s="437">
        <v>15</v>
      </c>
      <c r="N666" s="438">
        <v>3840</v>
      </c>
      <c r="O666" s="438">
        <v>38</v>
      </c>
      <c r="P666" s="438">
        <v>35</v>
      </c>
      <c r="Q666" s="438">
        <v>40</v>
      </c>
      <c r="R666" s="438">
        <v>27</v>
      </c>
      <c r="S666" s="438">
        <v>25</v>
      </c>
      <c r="T666" s="438">
        <v>35</v>
      </c>
      <c r="U666" s="438">
        <v>200</v>
      </c>
      <c r="V666" s="438">
        <v>33.33</v>
      </c>
      <c r="W666" s="388"/>
      <c r="X666" s="388"/>
    </row>
    <row r="667" spans="1:24" ht="12.75" x14ac:dyDescent="0.2">
      <c r="A667" s="462">
        <v>665</v>
      </c>
      <c r="B667" s="434" t="s">
        <v>715</v>
      </c>
      <c r="C667" s="430" t="s">
        <v>3902</v>
      </c>
      <c r="D667" s="435" t="s">
        <v>1017</v>
      </c>
      <c r="E667" s="292" t="s">
        <v>1389</v>
      </c>
      <c r="F667" s="434" t="s">
        <v>1077</v>
      </c>
      <c r="G667" s="292" t="s">
        <v>1389</v>
      </c>
      <c r="H667" s="434" t="s">
        <v>1172</v>
      </c>
      <c r="I667" s="436">
        <v>0.5</v>
      </c>
      <c r="J667" s="292" t="s">
        <v>1389</v>
      </c>
      <c r="K667" s="434" t="s">
        <v>1017</v>
      </c>
      <c r="L667" s="434" t="s">
        <v>1389</v>
      </c>
      <c r="M667" s="437">
        <v>15</v>
      </c>
      <c r="N667" s="438">
        <v>3840</v>
      </c>
      <c r="O667" s="438">
        <v>45</v>
      </c>
      <c r="P667" s="438">
        <v>22</v>
      </c>
      <c r="Q667" s="438">
        <v>60</v>
      </c>
      <c r="R667" s="438">
        <v>27</v>
      </c>
      <c r="S667" s="438">
        <v>30</v>
      </c>
      <c r="T667" s="438">
        <v>29</v>
      </c>
      <c r="U667" s="438">
        <v>213</v>
      </c>
      <c r="V667" s="438">
        <v>35.5</v>
      </c>
      <c r="W667" s="388"/>
      <c r="X667" s="388"/>
    </row>
    <row r="668" spans="1:24" ht="12.75" x14ac:dyDescent="0.2">
      <c r="A668" s="462">
        <v>666</v>
      </c>
      <c r="B668" s="434" t="s">
        <v>716</v>
      </c>
      <c r="C668" s="430" t="s">
        <v>3903</v>
      </c>
      <c r="D668" s="435" t="s">
        <v>1017</v>
      </c>
      <c r="E668" s="435" t="s">
        <v>1024</v>
      </c>
      <c r="F668" s="434" t="s">
        <v>1544</v>
      </c>
      <c r="G668" s="434" t="s">
        <v>1399</v>
      </c>
      <c r="H668" s="434" t="s">
        <v>1172</v>
      </c>
      <c r="I668" s="436">
        <v>0.5</v>
      </c>
      <c r="J668" s="292" t="s">
        <v>1389</v>
      </c>
      <c r="K668" s="434" t="s">
        <v>1017</v>
      </c>
      <c r="L668" s="434" t="s">
        <v>1389</v>
      </c>
      <c r="M668" s="437">
        <v>15</v>
      </c>
      <c r="N668" s="438">
        <v>3840</v>
      </c>
      <c r="O668" s="438">
        <v>80</v>
      </c>
      <c r="P668" s="438">
        <v>52</v>
      </c>
      <c r="Q668" s="438">
        <v>50</v>
      </c>
      <c r="R668" s="438">
        <v>90</v>
      </c>
      <c r="S668" s="438">
        <v>50</v>
      </c>
      <c r="T668" s="438">
        <v>89</v>
      </c>
      <c r="U668" s="438">
        <v>411</v>
      </c>
      <c r="V668" s="438">
        <v>68.5</v>
      </c>
      <c r="W668" s="388"/>
      <c r="X668" s="388"/>
    </row>
    <row r="669" spans="1:24" ht="12.75" x14ac:dyDescent="0.2">
      <c r="A669" s="462">
        <v>667</v>
      </c>
      <c r="B669" s="434" t="s">
        <v>717</v>
      </c>
      <c r="C669" s="430" t="s">
        <v>3904</v>
      </c>
      <c r="D669" s="435" t="s">
        <v>1023</v>
      </c>
      <c r="E669" s="435" t="s">
        <v>1029</v>
      </c>
      <c r="F669" s="434" t="s">
        <v>1165</v>
      </c>
      <c r="G669" s="434" t="s">
        <v>1168</v>
      </c>
      <c r="H669" s="434" t="s">
        <v>921</v>
      </c>
      <c r="I669" s="292" t="s">
        <v>1389</v>
      </c>
      <c r="J669" s="436">
        <v>0.75</v>
      </c>
      <c r="K669" s="434" t="s">
        <v>3195</v>
      </c>
      <c r="L669" s="434" t="s">
        <v>1389</v>
      </c>
      <c r="M669" s="437">
        <v>20</v>
      </c>
      <c r="N669" s="438">
        <v>5120</v>
      </c>
      <c r="O669" s="438">
        <v>62</v>
      </c>
      <c r="P669" s="438">
        <v>50</v>
      </c>
      <c r="Q669" s="438">
        <v>58</v>
      </c>
      <c r="R669" s="438">
        <v>73</v>
      </c>
      <c r="S669" s="438">
        <v>54</v>
      </c>
      <c r="T669" s="438">
        <v>72</v>
      </c>
      <c r="U669" s="438">
        <v>369</v>
      </c>
      <c r="V669" s="438">
        <v>61.5</v>
      </c>
      <c r="W669" s="388"/>
      <c r="X669" s="388"/>
    </row>
    <row r="670" spans="1:24" ht="12.75" x14ac:dyDescent="0.2">
      <c r="A670" s="462">
        <v>668</v>
      </c>
      <c r="B670" s="434" t="s">
        <v>718</v>
      </c>
      <c r="C670" s="430" t="s">
        <v>3905</v>
      </c>
      <c r="D670" s="435" t="s">
        <v>1023</v>
      </c>
      <c r="E670" s="435" t="s">
        <v>1029</v>
      </c>
      <c r="F670" s="434" t="s">
        <v>1165</v>
      </c>
      <c r="G670" s="434" t="s">
        <v>1168</v>
      </c>
      <c r="H670" s="434" t="s">
        <v>921</v>
      </c>
      <c r="I670" s="292" t="s">
        <v>1389</v>
      </c>
      <c r="J670" s="436">
        <v>0.75</v>
      </c>
      <c r="K670" s="434" t="s">
        <v>3195</v>
      </c>
      <c r="L670" s="434" t="s">
        <v>1389</v>
      </c>
      <c r="M670" s="437">
        <v>20</v>
      </c>
      <c r="N670" s="438">
        <v>5120</v>
      </c>
      <c r="O670" s="438">
        <v>86</v>
      </c>
      <c r="P670" s="438">
        <v>68</v>
      </c>
      <c r="Q670" s="438">
        <v>72</v>
      </c>
      <c r="R670" s="438">
        <v>109</v>
      </c>
      <c r="S670" s="438">
        <v>66</v>
      </c>
      <c r="T670" s="438">
        <v>106</v>
      </c>
      <c r="U670" s="438">
        <v>507</v>
      </c>
      <c r="V670" s="438">
        <v>84.5</v>
      </c>
      <c r="W670" s="388"/>
      <c r="X670" s="388"/>
    </row>
    <row r="671" spans="1:24" ht="12.75" x14ac:dyDescent="0.2">
      <c r="A671" s="462">
        <v>669</v>
      </c>
      <c r="B671" s="434" t="s">
        <v>719</v>
      </c>
      <c r="C671" s="430" t="s">
        <v>3906</v>
      </c>
      <c r="D671" s="435" t="s">
        <v>1021</v>
      </c>
      <c r="E671" s="292" t="s">
        <v>1389</v>
      </c>
      <c r="F671" s="434" t="s">
        <v>1429</v>
      </c>
      <c r="G671" s="292" t="s">
        <v>1389</v>
      </c>
      <c r="H671" s="434" t="s">
        <v>1196</v>
      </c>
      <c r="I671" s="292" t="s">
        <v>1389</v>
      </c>
      <c r="J671" s="436">
        <v>1</v>
      </c>
      <c r="K671" s="434" t="s">
        <v>1021</v>
      </c>
      <c r="L671" s="434" t="s">
        <v>1389</v>
      </c>
      <c r="M671" s="437">
        <v>20</v>
      </c>
      <c r="N671" s="438">
        <v>5120</v>
      </c>
      <c r="O671" s="438">
        <v>44</v>
      </c>
      <c r="P671" s="438">
        <v>38</v>
      </c>
      <c r="Q671" s="438">
        <v>39</v>
      </c>
      <c r="R671" s="438">
        <v>61</v>
      </c>
      <c r="S671" s="438">
        <v>79</v>
      </c>
      <c r="T671" s="438">
        <v>42</v>
      </c>
      <c r="U671" s="438">
        <v>303</v>
      </c>
      <c r="V671" s="438">
        <v>50.5</v>
      </c>
      <c r="W671" s="388"/>
      <c r="X671" s="388"/>
    </row>
    <row r="672" spans="1:24" ht="12.75" x14ac:dyDescent="0.2">
      <c r="A672" s="462">
        <v>670</v>
      </c>
      <c r="B672" s="434" t="s">
        <v>720</v>
      </c>
      <c r="C672" s="430" t="s">
        <v>3907</v>
      </c>
      <c r="D672" s="435" t="s">
        <v>1021</v>
      </c>
      <c r="E672" s="292" t="s">
        <v>1389</v>
      </c>
      <c r="F672" s="434" t="s">
        <v>1429</v>
      </c>
      <c r="G672" s="292" t="s">
        <v>1389</v>
      </c>
      <c r="H672" s="434" t="s">
        <v>1196</v>
      </c>
      <c r="I672" s="292" t="s">
        <v>1389</v>
      </c>
      <c r="J672" s="436">
        <v>1</v>
      </c>
      <c r="K672" s="434" t="s">
        <v>1021</v>
      </c>
      <c r="L672" s="434" t="s">
        <v>1389</v>
      </c>
      <c r="M672" s="437">
        <v>20</v>
      </c>
      <c r="N672" s="438">
        <v>5120</v>
      </c>
      <c r="O672" s="438">
        <v>54</v>
      </c>
      <c r="P672" s="438">
        <v>45</v>
      </c>
      <c r="Q672" s="438">
        <v>47</v>
      </c>
      <c r="R672" s="438">
        <v>75</v>
      </c>
      <c r="S672" s="438">
        <v>98</v>
      </c>
      <c r="T672" s="438">
        <v>52</v>
      </c>
      <c r="U672" s="438">
        <v>371</v>
      </c>
      <c r="V672" s="438">
        <v>61.83</v>
      </c>
      <c r="W672" s="388"/>
      <c r="X672" s="388"/>
    </row>
    <row r="673" spans="1:24" ht="12.75" x14ac:dyDescent="0.2">
      <c r="A673" s="462">
        <v>671</v>
      </c>
      <c r="B673" s="434" t="s">
        <v>721</v>
      </c>
      <c r="C673" s="430" t="s">
        <v>3908</v>
      </c>
      <c r="D673" s="435" t="s">
        <v>1021</v>
      </c>
      <c r="E673" s="292" t="s">
        <v>1389</v>
      </c>
      <c r="F673" s="434" t="s">
        <v>1429</v>
      </c>
      <c r="G673" s="292" t="s">
        <v>1389</v>
      </c>
      <c r="H673" s="434" t="s">
        <v>1196</v>
      </c>
      <c r="I673" s="292" t="s">
        <v>1389</v>
      </c>
      <c r="J673" s="436">
        <v>1</v>
      </c>
      <c r="K673" s="434" t="s">
        <v>1021</v>
      </c>
      <c r="L673" s="434" t="s">
        <v>1389</v>
      </c>
      <c r="M673" s="437">
        <v>20</v>
      </c>
      <c r="N673" s="438">
        <v>5120</v>
      </c>
      <c r="O673" s="438">
        <v>78</v>
      </c>
      <c r="P673" s="438">
        <v>65</v>
      </c>
      <c r="Q673" s="438">
        <v>68</v>
      </c>
      <c r="R673" s="438">
        <v>112</v>
      </c>
      <c r="S673" s="438">
        <v>154</v>
      </c>
      <c r="T673" s="438">
        <v>75</v>
      </c>
      <c r="U673" s="438">
        <v>552</v>
      </c>
      <c r="V673" s="438">
        <v>92</v>
      </c>
      <c r="W673" s="388"/>
      <c r="X673" s="388"/>
    </row>
    <row r="674" spans="1:24" ht="12.75" x14ac:dyDescent="0.2">
      <c r="A674" s="462">
        <v>672</v>
      </c>
      <c r="B674" s="434" t="s">
        <v>722</v>
      </c>
      <c r="C674" s="430" t="s">
        <v>3909</v>
      </c>
      <c r="D674" s="435" t="s">
        <v>1026</v>
      </c>
      <c r="E674" s="292" t="s">
        <v>1389</v>
      </c>
      <c r="F674" s="434" t="s">
        <v>1190</v>
      </c>
      <c r="G674" s="292" t="s">
        <v>1389</v>
      </c>
      <c r="H674" s="434" t="s">
        <v>1264</v>
      </c>
      <c r="I674" s="436">
        <v>0.5</v>
      </c>
      <c r="J674" s="292" t="s">
        <v>1389</v>
      </c>
      <c r="K674" s="434" t="s">
        <v>3195</v>
      </c>
      <c r="L674" s="434" t="s">
        <v>1389</v>
      </c>
      <c r="M674" s="437">
        <v>20</v>
      </c>
      <c r="N674" s="438">
        <v>5120</v>
      </c>
      <c r="O674" s="438">
        <v>66</v>
      </c>
      <c r="P674" s="438">
        <v>65</v>
      </c>
      <c r="Q674" s="438">
        <v>48</v>
      </c>
      <c r="R674" s="438">
        <v>62</v>
      </c>
      <c r="S674" s="438">
        <v>57</v>
      </c>
      <c r="T674" s="438">
        <v>52</v>
      </c>
      <c r="U674" s="438">
        <v>350</v>
      </c>
      <c r="V674" s="438">
        <v>58.33</v>
      </c>
      <c r="W674" s="388"/>
      <c r="X674" s="388"/>
    </row>
    <row r="675" spans="1:24" ht="12.75" x14ac:dyDescent="0.2">
      <c r="A675" s="462">
        <v>673</v>
      </c>
      <c r="B675" s="434" t="s">
        <v>723</v>
      </c>
      <c r="C675" s="430" t="s">
        <v>3910</v>
      </c>
      <c r="D675" s="435" t="s">
        <v>1026</v>
      </c>
      <c r="E675" s="292" t="s">
        <v>1389</v>
      </c>
      <c r="F675" s="434" t="s">
        <v>1190</v>
      </c>
      <c r="G675" s="292" t="s">
        <v>1389</v>
      </c>
      <c r="H675" s="434" t="s">
        <v>1264</v>
      </c>
      <c r="I675" s="436">
        <v>0.5</v>
      </c>
      <c r="J675" s="292" t="s">
        <v>1389</v>
      </c>
      <c r="K675" s="434" t="s">
        <v>3195</v>
      </c>
      <c r="L675" s="434" t="s">
        <v>1389</v>
      </c>
      <c r="M675" s="437">
        <v>20</v>
      </c>
      <c r="N675" s="438">
        <v>5120</v>
      </c>
      <c r="O675" s="438">
        <v>123</v>
      </c>
      <c r="P675" s="438">
        <v>100</v>
      </c>
      <c r="Q675" s="438">
        <v>62</v>
      </c>
      <c r="R675" s="438">
        <v>97</v>
      </c>
      <c r="S675" s="438">
        <v>81</v>
      </c>
      <c r="T675" s="438">
        <v>68</v>
      </c>
      <c r="U675" s="438">
        <v>531</v>
      </c>
      <c r="V675" s="438">
        <v>88.5</v>
      </c>
      <c r="W675" s="388"/>
      <c r="X675" s="388"/>
    </row>
    <row r="676" spans="1:24" ht="12.75" x14ac:dyDescent="0.2">
      <c r="A676" s="462">
        <v>674</v>
      </c>
      <c r="B676" s="434" t="s">
        <v>724</v>
      </c>
      <c r="C676" s="430" t="s">
        <v>3911</v>
      </c>
      <c r="D676" s="435" t="s">
        <v>1022</v>
      </c>
      <c r="E676" s="292" t="s">
        <v>1389</v>
      </c>
      <c r="F676" s="434" t="s">
        <v>1257</v>
      </c>
      <c r="G676" s="434" t="s">
        <v>1183</v>
      </c>
      <c r="H676" s="434" t="s">
        <v>1201</v>
      </c>
      <c r="I676" s="436">
        <v>0.5</v>
      </c>
      <c r="J676" s="292" t="s">
        <v>1389</v>
      </c>
      <c r="K676" s="434" t="s">
        <v>3195</v>
      </c>
      <c r="L676" s="434" t="s">
        <v>3258</v>
      </c>
      <c r="M676" s="437">
        <v>25</v>
      </c>
      <c r="N676" s="438">
        <v>6400</v>
      </c>
      <c r="O676" s="438">
        <v>67</v>
      </c>
      <c r="P676" s="438">
        <v>82</v>
      </c>
      <c r="Q676" s="438">
        <v>62</v>
      </c>
      <c r="R676" s="438">
        <v>46</v>
      </c>
      <c r="S676" s="438">
        <v>48</v>
      </c>
      <c r="T676" s="438">
        <v>43</v>
      </c>
      <c r="U676" s="438">
        <v>348</v>
      </c>
      <c r="V676" s="438">
        <v>58</v>
      </c>
      <c r="W676" s="388"/>
      <c r="X676" s="388"/>
    </row>
    <row r="677" spans="1:24" ht="12.75" x14ac:dyDescent="0.2">
      <c r="A677" s="462">
        <v>675</v>
      </c>
      <c r="B677" s="434" t="s">
        <v>725</v>
      </c>
      <c r="C677" s="430" t="s">
        <v>3912</v>
      </c>
      <c r="D677" s="435" t="s">
        <v>1022</v>
      </c>
      <c r="E677" s="435" t="s">
        <v>1018</v>
      </c>
      <c r="F677" s="434" t="s">
        <v>1257</v>
      </c>
      <c r="G677" s="434" t="s">
        <v>1183</v>
      </c>
      <c r="H677" s="434" t="s">
        <v>1201</v>
      </c>
      <c r="I677" s="436">
        <v>0.5</v>
      </c>
      <c r="J677" s="292" t="s">
        <v>1389</v>
      </c>
      <c r="K677" s="434" t="s">
        <v>3195</v>
      </c>
      <c r="L677" s="434" t="s">
        <v>3258</v>
      </c>
      <c r="M677" s="437">
        <v>25</v>
      </c>
      <c r="N677" s="438">
        <v>6400</v>
      </c>
      <c r="O677" s="438">
        <v>95</v>
      </c>
      <c r="P677" s="438">
        <v>124</v>
      </c>
      <c r="Q677" s="438">
        <v>78</v>
      </c>
      <c r="R677" s="438">
        <v>69</v>
      </c>
      <c r="S677" s="438">
        <v>71</v>
      </c>
      <c r="T677" s="438">
        <v>58</v>
      </c>
      <c r="U677" s="438">
        <v>495</v>
      </c>
      <c r="V677" s="438">
        <v>82.5</v>
      </c>
      <c r="W677" s="388"/>
      <c r="X677" s="388"/>
    </row>
    <row r="678" spans="1:24" ht="12.75" x14ac:dyDescent="0.2">
      <c r="A678" s="462">
        <v>676</v>
      </c>
      <c r="B678" s="434" t="s">
        <v>726</v>
      </c>
      <c r="C678" s="430" t="s">
        <v>3913</v>
      </c>
      <c r="D678" s="435" t="s">
        <v>1029</v>
      </c>
      <c r="E678" s="292" t="s">
        <v>1389</v>
      </c>
      <c r="F678" s="434" t="s">
        <v>1437</v>
      </c>
      <c r="G678" s="292" t="s">
        <v>1389</v>
      </c>
      <c r="H678" s="292" t="s">
        <v>1389</v>
      </c>
      <c r="I678" s="436">
        <v>0.5</v>
      </c>
      <c r="J678" s="292" t="s">
        <v>1389</v>
      </c>
      <c r="K678" s="434" t="s">
        <v>3195</v>
      </c>
      <c r="L678" s="434" t="s">
        <v>1389</v>
      </c>
      <c r="M678" s="437">
        <v>20</v>
      </c>
      <c r="N678" s="438">
        <v>5120</v>
      </c>
      <c r="O678" s="438">
        <v>75</v>
      </c>
      <c r="P678" s="438">
        <v>80</v>
      </c>
      <c r="Q678" s="438">
        <v>60</v>
      </c>
      <c r="R678" s="438">
        <v>65</v>
      </c>
      <c r="S678" s="438">
        <v>90</v>
      </c>
      <c r="T678" s="438">
        <v>102</v>
      </c>
      <c r="U678" s="438">
        <v>472</v>
      </c>
      <c r="V678" s="438">
        <v>78.67</v>
      </c>
      <c r="W678" s="388"/>
      <c r="X678" s="388"/>
    </row>
    <row r="679" spans="1:24" ht="12.75" x14ac:dyDescent="0.2">
      <c r="A679" s="462">
        <v>677</v>
      </c>
      <c r="B679" s="434" t="s">
        <v>727</v>
      </c>
      <c r="C679" s="430" t="s">
        <v>3914</v>
      </c>
      <c r="D679" s="435" t="s">
        <v>933</v>
      </c>
      <c r="E679" s="292" t="s">
        <v>1389</v>
      </c>
      <c r="F679" s="434" t="s">
        <v>1242</v>
      </c>
      <c r="G679" s="434" t="s">
        <v>1180</v>
      </c>
      <c r="H679" s="434" t="s">
        <v>1247</v>
      </c>
      <c r="I679" s="436">
        <v>0.5</v>
      </c>
      <c r="J679" s="292" t="s">
        <v>1389</v>
      </c>
      <c r="K679" s="434" t="s">
        <v>3195</v>
      </c>
      <c r="L679" s="434" t="s">
        <v>1389</v>
      </c>
      <c r="M679" s="437">
        <v>20</v>
      </c>
      <c r="N679" s="438">
        <v>5120</v>
      </c>
      <c r="O679" s="438">
        <v>62</v>
      </c>
      <c r="P679" s="438">
        <v>48</v>
      </c>
      <c r="Q679" s="438">
        <v>54</v>
      </c>
      <c r="R679" s="438">
        <v>63</v>
      </c>
      <c r="S679" s="438">
        <v>60</v>
      </c>
      <c r="T679" s="438">
        <v>68</v>
      </c>
      <c r="U679" s="438">
        <v>355</v>
      </c>
      <c r="V679" s="438">
        <v>59.17</v>
      </c>
      <c r="W679" s="388"/>
      <c r="X679" s="388"/>
    </row>
    <row r="680" spans="1:24" ht="12.75" x14ac:dyDescent="0.2">
      <c r="A680" s="462">
        <v>678</v>
      </c>
      <c r="B680" s="434" t="s">
        <v>728</v>
      </c>
      <c r="C680" s="430" t="s">
        <v>3915</v>
      </c>
      <c r="D680" s="435" t="s">
        <v>933</v>
      </c>
      <c r="E680" s="292" t="s">
        <v>1389</v>
      </c>
      <c r="F680" s="434" t="s">
        <v>1242</v>
      </c>
      <c r="G680" s="434" t="s">
        <v>1180</v>
      </c>
      <c r="H680" s="434" t="s">
        <v>1170</v>
      </c>
      <c r="I680" s="436">
        <v>0.5</v>
      </c>
      <c r="J680" s="292" t="s">
        <v>1389</v>
      </c>
      <c r="K680" s="434" t="s">
        <v>3195</v>
      </c>
      <c r="L680" s="434" t="s">
        <v>1389</v>
      </c>
      <c r="M680" s="437">
        <v>20</v>
      </c>
      <c r="N680" s="438">
        <v>5120</v>
      </c>
      <c r="O680" s="438">
        <v>74</v>
      </c>
      <c r="P680" s="438">
        <v>48</v>
      </c>
      <c r="Q680" s="438">
        <v>76</v>
      </c>
      <c r="R680" s="438">
        <v>83</v>
      </c>
      <c r="S680" s="438">
        <v>81</v>
      </c>
      <c r="T680" s="438">
        <v>104</v>
      </c>
      <c r="U680" s="438">
        <v>466</v>
      </c>
      <c r="V680" s="438">
        <v>77.67</v>
      </c>
      <c r="W680" s="388"/>
      <c r="X680" s="388"/>
    </row>
    <row r="681" spans="1:24" ht="12.75" x14ac:dyDescent="0.2">
      <c r="A681" s="462">
        <v>679</v>
      </c>
      <c r="B681" s="434" t="s">
        <v>729</v>
      </c>
      <c r="C681" s="430" t="s">
        <v>3916</v>
      </c>
      <c r="D681" s="435" t="s">
        <v>1032</v>
      </c>
      <c r="E681" s="435" t="s">
        <v>1025</v>
      </c>
      <c r="F681" s="434" t="s">
        <v>1216</v>
      </c>
      <c r="G681" s="292" t="s">
        <v>1389</v>
      </c>
      <c r="H681" s="292" t="s">
        <v>1389</v>
      </c>
      <c r="I681" s="436">
        <v>0.5</v>
      </c>
      <c r="J681" s="292" t="s">
        <v>1389</v>
      </c>
      <c r="K681" s="434" t="s">
        <v>3273</v>
      </c>
      <c r="L681" s="434" t="s">
        <v>1389</v>
      </c>
      <c r="M681" s="437">
        <v>20</v>
      </c>
      <c r="N681" s="438">
        <v>5120</v>
      </c>
      <c r="O681" s="438">
        <v>45</v>
      </c>
      <c r="P681" s="438">
        <v>80</v>
      </c>
      <c r="Q681" s="438">
        <v>100</v>
      </c>
      <c r="R681" s="438">
        <v>35</v>
      </c>
      <c r="S681" s="438">
        <v>37</v>
      </c>
      <c r="T681" s="438">
        <v>28</v>
      </c>
      <c r="U681" s="438">
        <v>325</v>
      </c>
      <c r="V681" s="438">
        <v>54.17</v>
      </c>
      <c r="W681" s="388"/>
      <c r="X681" s="388"/>
    </row>
    <row r="682" spans="1:24" ht="12.75" x14ac:dyDescent="0.2">
      <c r="A682" s="462">
        <v>680</v>
      </c>
      <c r="B682" s="434" t="s">
        <v>730</v>
      </c>
      <c r="C682" s="430" t="s">
        <v>3917</v>
      </c>
      <c r="D682" s="435" t="s">
        <v>1032</v>
      </c>
      <c r="E682" s="435" t="s">
        <v>1025</v>
      </c>
      <c r="F682" s="434" t="s">
        <v>1216</v>
      </c>
      <c r="G682" s="292" t="s">
        <v>1389</v>
      </c>
      <c r="H682" s="292" t="s">
        <v>1389</v>
      </c>
      <c r="I682" s="436">
        <v>0.5</v>
      </c>
      <c r="J682" s="292" t="s">
        <v>1389</v>
      </c>
      <c r="K682" s="434" t="s">
        <v>3273</v>
      </c>
      <c r="L682" s="434" t="s">
        <v>1389</v>
      </c>
      <c r="M682" s="437">
        <v>20</v>
      </c>
      <c r="N682" s="438">
        <v>5120</v>
      </c>
      <c r="O682" s="438">
        <v>59</v>
      </c>
      <c r="P682" s="438">
        <v>110</v>
      </c>
      <c r="Q682" s="438">
        <v>150</v>
      </c>
      <c r="R682" s="438">
        <v>45</v>
      </c>
      <c r="S682" s="438">
        <v>49</v>
      </c>
      <c r="T682" s="438">
        <v>35</v>
      </c>
      <c r="U682" s="438">
        <v>448</v>
      </c>
      <c r="V682" s="438">
        <v>74.67</v>
      </c>
      <c r="W682" s="388"/>
      <c r="X682" s="388"/>
    </row>
    <row r="683" spans="1:24" ht="12.75" x14ac:dyDescent="0.2">
      <c r="A683" s="462">
        <v>681</v>
      </c>
      <c r="B683" s="434" t="s">
        <v>731</v>
      </c>
      <c r="C683" s="430" t="s">
        <v>3918</v>
      </c>
      <c r="D683" s="435" t="s">
        <v>1032</v>
      </c>
      <c r="E683" s="435" t="s">
        <v>1025</v>
      </c>
      <c r="F683" s="434" t="s">
        <v>841</v>
      </c>
      <c r="G683" s="292" t="s">
        <v>1389</v>
      </c>
      <c r="H683" s="292" t="s">
        <v>1389</v>
      </c>
      <c r="I683" s="436">
        <v>0.5</v>
      </c>
      <c r="J683" s="292" t="s">
        <v>1389</v>
      </c>
      <c r="K683" s="434" t="s">
        <v>3273</v>
      </c>
      <c r="L683" s="434" t="s">
        <v>1389</v>
      </c>
      <c r="M683" s="437">
        <v>20</v>
      </c>
      <c r="N683" s="438">
        <v>5120</v>
      </c>
      <c r="O683" s="438">
        <v>60</v>
      </c>
      <c r="P683" s="438">
        <v>150</v>
      </c>
      <c r="Q683" s="438">
        <v>50</v>
      </c>
      <c r="R683" s="438">
        <v>150</v>
      </c>
      <c r="S683" s="438">
        <v>50</v>
      </c>
      <c r="T683" s="438">
        <v>60</v>
      </c>
      <c r="U683" s="438">
        <v>520</v>
      </c>
      <c r="V683" s="438">
        <v>86.67</v>
      </c>
      <c r="W683" s="388"/>
      <c r="X683" s="388"/>
    </row>
    <row r="684" spans="1:24" ht="12.75" x14ac:dyDescent="0.2">
      <c r="A684" s="462">
        <v>682</v>
      </c>
      <c r="B684" s="434" t="s">
        <v>732</v>
      </c>
      <c r="C684" s="430" t="s">
        <v>3919</v>
      </c>
      <c r="D684" s="435" t="s">
        <v>1021</v>
      </c>
      <c r="E684" s="292" t="s">
        <v>1389</v>
      </c>
      <c r="F684" s="434" t="s">
        <v>1236</v>
      </c>
      <c r="G684" s="292" t="s">
        <v>1389</v>
      </c>
      <c r="H684" s="434" t="s">
        <v>1197</v>
      </c>
      <c r="I684" s="436">
        <v>0.5</v>
      </c>
      <c r="J684" s="292" t="s">
        <v>1389</v>
      </c>
      <c r="K684" s="434" t="s">
        <v>1021</v>
      </c>
      <c r="L684" s="434" t="s">
        <v>1389</v>
      </c>
      <c r="M684" s="437">
        <v>20</v>
      </c>
      <c r="N684" s="438">
        <v>5120</v>
      </c>
      <c r="O684" s="438">
        <v>78</v>
      </c>
      <c r="P684" s="438">
        <v>52</v>
      </c>
      <c r="Q684" s="438">
        <v>60</v>
      </c>
      <c r="R684" s="438">
        <v>63</v>
      </c>
      <c r="S684" s="438">
        <v>65</v>
      </c>
      <c r="T684" s="438">
        <v>23</v>
      </c>
      <c r="U684" s="438">
        <v>341</v>
      </c>
      <c r="V684" s="438">
        <v>56.83</v>
      </c>
      <c r="W684" s="388"/>
      <c r="X684" s="388"/>
    </row>
    <row r="685" spans="1:24" ht="12.75" x14ac:dyDescent="0.2">
      <c r="A685" s="462">
        <v>683</v>
      </c>
      <c r="B685" s="434" t="s">
        <v>733</v>
      </c>
      <c r="C685" s="430" t="s">
        <v>3920</v>
      </c>
      <c r="D685" s="435" t="s">
        <v>1021</v>
      </c>
      <c r="E685" s="292" t="s">
        <v>1389</v>
      </c>
      <c r="F685" s="434" t="s">
        <v>1236</v>
      </c>
      <c r="G685" s="292" t="s">
        <v>1389</v>
      </c>
      <c r="H685" s="434" t="s">
        <v>1197</v>
      </c>
      <c r="I685" s="436">
        <v>0.5</v>
      </c>
      <c r="J685" s="292" t="s">
        <v>1389</v>
      </c>
      <c r="K685" s="434" t="s">
        <v>1021</v>
      </c>
      <c r="L685" s="434" t="s">
        <v>1389</v>
      </c>
      <c r="M685" s="437">
        <v>20</v>
      </c>
      <c r="N685" s="438">
        <v>5120</v>
      </c>
      <c r="O685" s="438">
        <v>101</v>
      </c>
      <c r="P685" s="438">
        <v>72</v>
      </c>
      <c r="Q685" s="438">
        <v>72</v>
      </c>
      <c r="R685" s="438">
        <v>99</v>
      </c>
      <c r="S685" s="438">
        <v>89</v>
      </c>
      <c r="T685" s="438">
        <v>29</v>
      </c>
      <c r="U685" s="438">
        <v>462</v>
      </c>
      <c r="V685" s="438">
        <v>77</v>
      </c>
      <c r="W685" s="388"/>
      <c r="X685" s="388"/>
    </row>
    <row r="686" spans="1:24" ht="12.75" x14ac:dyDescent="0.2">
      <c r="A686" s="462">
        <v>684</v>
      </c>
      <c r="B686" s="434" t="s">
        <v>734</v>
      </c>
      <c r="C686" s="430" t="s">
        <v>3921</v>
      </c>
      <c r="D686" s="435" t="s">
        <v>1021</v>
      </c>
      <c r="E686" s="292" t="s">
        <v>1389</v>
      </c>
      <c r="F686" s="434" t="s">
        <v>1576</v>
      </c>
      <c r="G686" s="292" t="s">
        <v>1389</v>
      </c>
      <c r="H686" s="434" t="s">
        <v>1198</v>
      </c>
      <c r="I686" s="436">
        <v>0.5</v>
      </c>
      <c r="J686" s="292" t="s">
        <v>1389</v>
      </c>
      <c r="K686" s="434" t="s">
        <v>1021</v>
      </c>
      <c r="L686" s="434" t="s">
        <v>1389</v>
      </c>
      <c r="M686" s="437">
        <v>20</v>
      </c>
      <c r="N686" s="438">
        <v>5120</v>
      </c>
      <c r="O686" s="438">
        <v>62</v>
      </c>
      <c r="P686" s="438">
        <v>48</v>
      </c>
      <c r="Q686" s="438">
        <v>66</v>
      </c>
      <c r="R686" s="438">
        <v>59</v>
      </c>
      <c r="S686" s="438">
        <v>57</v>
      </c>
      <c r="T686" s="438">
        <v>49</v>
      </c>
      <c r="U686" s="438">
        <v>341</v>
      </c>
      <c r="V686" s="438">
        <v>56.83</v>
      </c>
      <c r="W686" s="388"/>
      <c r="X686" s="388"/>
    </row>
    <row r="687" spans="1:24" ht="12.75" x14ac:dyDescent="0.2">
      <c r="A687" s="462">
        <v>685</v>
      </c>
      <c r="B687" s="434" t="s">
        <v>735</v>
      </c>
      <c r="C687" s="430" t="s">
        <v>3922</v>
      </c>
      <c r="D687" s="435" t="s">
        <v>1021</v>
      </c>
      <c r="E687" s="292" t="s">
        <v>1389</v>
      </c>
      <c r="F687" s="434" t="s">
        <v>1576</v>
      </c>
      <c r="G687" s="292" t="s">
        <v>1389</v>
      </c>
      <c r="H687" s="434" t="s">
        <v>1198</v>
      </c>
      <c r="I687" s="436">
        <v>0.5</v>
      </c>
      <c r="J687" s="292" t="s">
        <v>1389</v>
      </c>
      <c r="K687" s="434" t="s">
        <v>1021</v>
      </c>
      <c r="L687" s="434" t="s">
        <v>1389</v>
      </c>
      <c r="M687" s="437">
        <v>20</v>
      </c>
      <c r="N687" s="438">
        <v>5120</v>
      </c>
      <c r="O687" s="438">
        <v>82</v>
      </c>
      <c r="P687" s="438">
        <v>80</v>
      </c>
      <c r="Q687" s="438">
        <v>86</v>
      </c>
      <c r="R687" s="438">
        <v>85</v>
      </c>
      <c r="S687" s="438">
        <v>75</v>
      </c>
      <c r="T687" s="438">
        <v>72</v>
      </c>
      <c r="U687" s="438">
        <v>480</v>
      </c>
      <c r="V687" s="438">
        <v>80</v>
      </c>
      <c r="W687" s="388"/>
      <c r="X687" s="388"/>
    </row>
    <row r="688" spans="1:24" ht="12.75" x14ac:dyDescent="0.2">
      <c r="A688" s="462">
        <v>686</v>
      </c>
      <c r="B688" s="434" t="s">
        <v>736</v>
      </c>
      <c r="C688" s="430" t="s">
        <v>3923</v>
      </c>
      <c r="D688" s="435" t="s">
        <v>1018</v>
      </c>
      <c r="E688" s="435" t="s">
        <v>933</v>
      </c>
      <c r="F688" s="434" t="s">
        <v>1249</v>
      </c>
      <c r="G688" s="434" t="s">
        <v>1572</v>
      </c>
      <c r="H688" s="434" t="s">
        <v>1180</v>
      </c>
      <c r="I688" s="436">
        <v>0.5</v>
      </c>
      <c r="J688" s="292" t="s">
        <v>1389</v>
      </c>
      <c r="K688" s="434" t="s">
        <v>3181</v>
      </c>
      <c r="L688" s="434" t="s">
        <v>3333</v>
      </c>
      <c r="M688" s="437">
        <v>20</v>
      </c>
      <c r="N688" s="438">
        <v>5120</v>
      </c>
      <c r="O688" s="438">
        <v>53</v>
      </c>
      <c r="P688" s="438">
        <v>54</v>
      </c>
      <c r="Q688" s="438">
        <v>53</v>
      </c>
      <c r="R688" s="438">
        <v>37</v>
      </c>
      <c r="S688" s="438">
        <v>46</v>
      </c>
      <c r="T688" s="438">
        <v>45</v>
      </c>
      <c r="U688" s="438">
        <v>288</v>
      </c>
      <c r="V688" s="438">
        <v>48</v>
      </c>
      <c r="W688" s="388"/>
      <c r="X688" s="388"/>
    </row>
    <row r="689" spans="1:24" ht="12.75" x14ac:dyDescent="0.2">
      <c r="A689" s="462">
        <v>687</v>
      </c>
      <c r="B689" s="434" t="s">
        <v>737</v>
      </c>
      <c r="C689" s="430" t="s">
        <v>3924</v>
      </c>
      <c r="D689" s="435" t="s">
        <v>1018</v>
      </c>
      <c r="E689" s="435" t="s">
        <v>933</v>
      </c>
      <c r="F689" s="434" t="s">
        <v>1249</v>
      </c>
      <c r="G689" s="434" t="s">
        <v>1572</v>
      </c>
      <c r="H689" s="434" t="s">
        <v>1180</v>
      </c>
      <c r="I689" s="436">
        <v>0.5</v>
      </c>
      <c r="J689" s="292" t="s">
        <v>1389</v>
      </c>
      <c r="K689" s="434" t="s">
        <v>3181</v>
      </c>
      <c r="L689" s="434" t="s">
        <v>3333</v>
      </c>
      <c r="M689" s="437">
        <v>20</v>
      </c>
      <c r="N689" s="438">
        <v>5120</v>
      </c>
      <c r="O689" s="438">
        <v>86</v>
      </c>
      <c r="P689" s="438">
        <v>92</v>
      </c>
      <c r="Q689" s="438">
        <v>88</v>
      </c>
      <c r="R689" s="438">
        <v>68</v>
      </c>
      <c r="S689" s="438">
        <v>75</v>
      </c>
      <c r="T689" s="438">
        <v>73</v>
      </c>
      <c r="U689" s="438">
        <v>482</v>
      </c>
      <c r="V689" s="438">
        <v>80.33</v>
      </c>
      <c r="W689" s="388"/>
      <c r="X689" s="388"/>
    </row>
    <row r="690" spans="1:24" ht="12.75" x14ac:dyDescent="0.2">
      <c r="A690" s="462">
        <v>688</v>
      </c>
      <c r="B690" s="434" t="s">
        <v>738</v>
      </c>
      <c r="C690" s="430" t="s">
        <v>3925</v>
      </c>
      <c r="D690" s="435" t="s">
        <v>1031</v>
      </c>
      <c r="E690" s="435" t="s">
        <v>1033</v>
      </c>
      <c r="F690" s="434" t="s">
        <v>1588</v>
      </c>
      <c r="G690" s="434" t="s">
        <v>1208</v>
      </c>
      <c r="H690" s="434" t="s">
        <v>1173</v>
      </c>
      <c r="I690" s="436">
        <v>0.5</v>
      </c>
      <c r="J690" s="292" t="s">
        <v>1389</v>
      </c>
      <c r="K690" s="434" t="s">
        <v>3270</v>
      </c>
      <c r="L690" s="434" t="s">
        <v>1389</v>
      </c>
      <c r="M690" s="437">
        <v>20</v>
      </c>
      <c r="N690" s="438">
        <v>5120</v>
      </c>
      <c r="O690" s="438">
        <v>42</v>
      </c>
      <c r="P690" s="438">
        <v>52</v>
      </c>
      <c r="Q690" s="438">
        <v>67</v>
      </c>
      <c r="R690" s="438">
        <v>39</v>
      </c>
      <c r="S690" s="438">
        <v>56</v>
      </c>
      <c r="T690" s="438">
        <v>50</v>
      </c>
      <c r="U690" s="438">
        <v>306</v>
      </c>
      <c r="V690" s="438">
        <v>51</v>
      </c>
      <c r="W690" s="388"/>
      <c r="X690" s="388"/>
    </row>
    <row r="691" spans="1:24" ht="12.75" x14ac:dyDescent="0.2">
      <c r="A691" s="462">
        <v>689</v>
      </c>
      <c r="B691" s="434" t="s">
        <v>739</v>
      </c>
      <c r="C691" s="430" t="s">
        <v>3926</v>
      </c>
      <c r="D691" s="435" t="s">
        <v>1031</v>
      </c>
      <c r="E691" s="435" t="s">
        <v>1033</v>
      </c>
      <c r="F691" s="434" t="s">
        <v>1588</v>
      </c>
      <c r="G691" s="434" t="s">
        <v>1208</v>
      </c>
      <c r="H691" s="434" t="s">
        <v>1173</v>
      </c>
      <c r="I691" s="436">
        <v>0.5</v>
      </c>
      <c r="J691" s="292" t="s">
        <v>1389</v>
      </c>
      <c r="K691" s="434" t="s">
        <v>3270</v>
      </c>
      <c r="L691" s="434" t="s">
        <v>1389</v>
      </c>
      <c r="M691" s="437">
        <v>20</v>
      </c>
      <c r="N691" s="438">
        <v>5120</v>
      </c>
      <c r="O691" s="438">
        <v>72</v>
      </c>
      <c r="P691" s="438">
        <v>105</v>
      </c>
      <c r="Q691" s="438">
        <v>115</v>
      </c>
      <c r="R691" s="438">
        <v>54</v>
      </c>
      <c r="S691" s="438">
        <v>86</v>
      </c>
      <c r="T691" s="438">
        <v>68</v>
      </c>
      <c r="U691" s="438">
        <v>500</v>
      </c>
      <c r="V691" s="438">
        <v>83.33</v>
      </c>
      <c r="W691" s="388"/>
      <c r="X691" s="388"/>
    </row>
    <row r="692" spans="1:24" ht="12.75" x14ac:dyDescent="0.2">
      <c r="A692" s="462">
        <v>690</v>
      </c>
      <c r="B692" s="434" t="s">
        <v>740</v>
      </c>
      <c r="C692" s="430" t="s">
        <v>3927</v>
      </c>
      <c r="D692" s="435" t="s">
        <v>1030</v>
      </c>
      <c r="E692" s="435" t="s">
        <v>1033</v>
      </c>
      <c r="F692" s="434" t="s">
        <v>1513</v>
      </c>
      <c r="G692" s="434" t="s">
        <v>1241</v>
      </c>
      <c r="H692" s="434" t="s">
        <v>1177</v>
      </c>
      <c r="I692" s="436">
        <v>0.5</v>
      </c>
      <c r="J692" s="292" t="s">
        <v>1389</v>
      </c>
      <c r="K692" s="434" t="s">
        <v>3181</v>
      </c>
      <c r="L692" s="434" t="s">
        <v>1019</v>
      </c>
      <c r="M692" s="437">
        <v>20</v>
      </c>
      <c r="N692" s="438">
        <v>5120</v>
      </c>
      <c r="O692" s="438">
        <v>50</v>
      </c>
      <c r="P692" s="438">
        <v>60</v>
      </c>
      <c r="Q692" s="438">
        <v>60</v>
      </c>
      <c r="R692" s="438">
        <v>60</v>
      </c>
      <c r="S692" s="438">
        <v>60</v>
      </c>
      <c r="T692" s="438">
        <v>30</v>
      </c>
      <c r="U692" s="438">
        <v>320</v>
      </c>
      <c r="V692" s="438">
        <v>53.33</v>
      </c>
      <c r="W692" s="388"/>
      <c r="X692" s="388"/>
    </row>
    <row r="693" spans="1:24" ht="12.75" x14ac:dyDescent="0.2">
      <c r="A693" s="462">
        <v>691</v>
      </c>
      <c r="B693" s="434" t="s">
        <v>741</v>
      </c>
      <c r="C693" s="430" t="s">
        <v>3928</v>
      </c>
      <c r="D693" s="435" t="s">
        <v>1030</v>
      </c>
      <c r="E693" s="435" t="s">
        <v>1019</v>
      </c>
      <c r="F693" s="434" t="s">
        <v>1513</v>
      </c>
      <c r="G693" s="434" t="s">
        <v>1241</v>
      </c>
      <c r="H693" s="434" t="s">
        <v>1177</v>
      </c>
      <c r="I693" s="436">
        <v>0.5</v>
      </c>
      <c r="J693" s="292" t="s">
        <v>1389</v>
      </c>
      <c r="K693" s="434" t="s">
        <v>3181</v>
      </c>
      <c r="L693" s="434" t="s">
        <v>1019</v>
      </c>
      <c r="M693" s="437">
        <v>20</v>
      </c>
      <c r="N693" s="438">
        <v>5120</v>
      </c>
      <c r="O693" s="438">
        <v>65</v>
      </c>
      <c r="P693" s="438">
        <v>75</v>
      </c>
      <c r="Q693" s="438">
        <v>90</v>
      </c>
      <c r="R693" s="438">
        <v>97</v>
      </c>
      <c r="S693" s="438">
        <v>123</v>
      </c>
      <c r="T693" s="438">
        <v>44</v>
      </c>
      <c r="U693" s="438">
        <v>494</v>
      </c>
      <c r="V693" s="438">
        <v>82.33</v>
      </c>
      <c r="W693" s="388"/>
      <c r="X693" s="388"/>
    </row>
    <row r="694" spans="1:24" ht="12.75" x14ac:dyDescent="0.2">
      <c r="A694" s="462">
        <v>692</v>
      </c>
      <c r="B694" s="434" t="s">
        <v>742</v>
      </c>
      <c r="C694" s="430" t="s">
        <v>3929</v>
      </c>
      <c r="D694" s="435" t="s">
        <v>1033</v>
      </c>
      <c r="E694" s="292" t="s">
        <v>1389</v>
      </c>
      <c r="F694" s="434" t="s">
        <v>1485</v>
      </c>
      <c r="G694" s="292" t="s">
        <v>1389</v>
      </c>
      <c r="H694" s="292" t="s">
        <v>1389</v>
      </c>
      <c r="I694" s="436">
        <v>0.5</v>
      </c>
      <c r="J694" s="292" t="s">
        <v>1389</v>
      </c>
      <c r="K694" s="434" t="s">
        <v>3181</v>
      </c>
      <c r="L694" s="434" t="s">
        <v>3270</v>
      </c>
      <c r="M694" s="437">
        <v>15</v>
      </c>
      <c r="N694" s="438">
        <v>3840</v>
      </c>
      <c r="O694" s="438">
        <v>50</v>
      </c>
      <c r="P694" s="438">
        <v>53</v>
      </c>
      <c r="Q694" s="438">
        <v>62</v>
      </c>
      <c r="R694" s="438">
        <v>58</v>
      </c>
      <c r="S694" s="438">
        <v>63</v>
      </c>
      <c r="T694" s="438">
        <v>44</v>
      </c>
      <c r="U694" s="438">
        <v>330</v>
      </c>
      <c r="V694" s="438">
        <v>55</v>
      </c>
      <c r="W694" s="388"/>
      <c r="X694" s="388"/>
    </row>
    <row r="695" spans="1:24" ht="12.75" x14ac:dyDescent="0.2">
      <c r="A695" s="462">
        <v>693</v>
      </c>
      <c r="B695" s="434" t="s">
        <v>743</v>
      </c>
      <c r="C695" s="430" t="s">
        <v>3930</v>
      </c>
      <c r="D695" s="435" t="s">
        <v>1033</v>
      </c>
      <c r="E695" s="292" t="s">
        <v>1389</v>
      </c>
      <c r="F695" s="434" t="s">
        <v>1485</v>
      </c>
      <c r="G695" s="292" t="s">
        <v>1389</v>
      </c>
      <c r="H695" s="292" t="s">
        <v>1389</v>
      </c>
      <c r="I695" s="436">
        <v>0.5</v>
      </c>
      <c r="J695" s="292" t="s">
        <v>1389</v>
      </c>
      <c r="K695" s="434" t="s">
        <v>3181</v>
      </c>
      <c r="L695" s="434" t="s">
        <v>3270</v>
      </c>
      <c r="M695" s="437">
        <v>15</v>
      </c>
      <c r="N695" s="438">
        <v>3840</v>
      </c>
      <c r="O695" s="438">
        <v>71</v>
      </c>
      <c r="P695" s="438">
        <v>73</v>
      </c>
      <c r="Q695" s="438">
        <v>88</v>
      </c>
      <c r="R695" s="438">
        <v>120</v>
      </c>
      <c r="S695" s="438">
        <v>89</v>
      </c>
      <c r="T695" s="438">
        <v>59</v>
      </c>
      <c r="U695" s="438">
        <v>500</v>
      </c>
      <c r="V695" s="438">
        <v>83.33</v>
      </c>
      <c r="W695" s="388"/>
      <c r="X695" s="388"/>
    </row>
    <row r="696" spans="1:24" ht="12.75" x14ac:dyDescent="0.2">
      <c r="A696" s="462">
        <v>694</v>
      </c>
      <c r="B696" s="434" t="s">
        <v>744</v>
      </c>
      <c r="C696" s="430" t="s">
        <v>3931</v>
      </c>
      <c r="D696" s="435" t="s">
        <v>1020</v>
      </c>
      <c r="E696" s="435" t="s">
        <v>1029</v>
      </c>
      <c r="F696" s="434" t="s">
        <v>910</v>
      </c>
      <c r="G696" s="434" t="s">
        <v>1107</v>
      </c>
      <c r="H696" s="434" t="s">
        <v>1192</v>
      </c>
      <c r="I696" s="436">
        <v>0.5</v>
      </c>
      <c r="J696" s="292" t="s">
        <v>1389</v>
      </c>
      <c r="K696" s="434" t="s">
        <v>3174</v>
      </c>
      <c r="L696" s="434" t="s">
        <v>1019</v>
      </c>
      <c r="M696" s="437">
        <v>20</v>
      </c>
      <c r="N696" s="438">
        <v>5120</v>
      </c>
      <c r="O696" s="438">
        <v>44</v>
      </c>
      <c r="P696" s="438">
        <v>38</v>
      </c>
      <c r="Q696" s="438">
        <v>33</v>
      </c>
      <c r="R696" s="438">
        <v>61</v>
      </c>
      <c r="S696" s="438">
        <v>43</v>
      </c>
      <c r="T696" s="438">
        <v>70</v>
      </c>
      <c r="U696" s="438">
        <v>289</v>
      </c>
      <c r="V696" s="438">
        <v>48.17</v>
      </c>
      <c r="W696" s="388"/>
      <c r="X696" s="388"/>
    </row>
    <row r="697" spans="1:24" ht="12.75" x14ac:dyDescent="0.2">
      <c r="A697" s="462">
        <v>695</v>
      </c>
      <c r="B697" s="434" t="s">
        <v>745</v>
      </c>
      <c r="C697" s="430" t="s">
        <v>3932</v>
      </c>
      <c r="D697" s="435" t="s">
        <v>1020</v>
      </c>
      <c r="E697" s="435" t="s">
        <v>1029</v>
      </c>
      <c r="F697" s="434" t="s">
        <v>910</v>
      </c>
      <c r="G697" s="434" t="s">
        <v>1107</v>
      </c>
      <c r="H697" s="434" t="s">
        <v>1192</v>
      </c>
      <c r="I697" s="436">
        <v>0.5</v>
      </c>
      <c r="J697" s="292" t="s">
        <v>1389</v>
      </c>
      <c r="K697" s="434" t="s">
        <v>3174</v>
      </c>
      <c r="L697" s="434" t="s">
        <v>1019</v>
      </c>
      <c r="M697" s="437">
        <v>20</v>
      </c>
      <c r="N697" s="438">
        <v>5120</v>
      </c>
      <c r="O697" s="438">
        <v>62</v>
      </c>
      <c r="P697" s="438">
        <v>55</v>
      </c>
      <c r="Q697" s="438">
        <v>52</v>
      </c>
      <c r="R697" s="438">
        <v>109</v>
      </c>
      <c r="S697" s="438">
        <v>94</v>
      </c>
      <c r="T697" s="438">
        <v>109</v>
      </c>
      <c r="U697" s="438">
        <v>481</v>
      </c>
      <c r="V697" s="438">
        <v>80.17</v>
      </c>
      <c r="W697" s="388"/>
      <c r="X697" s="388"/>
    </row>
    <row r="698" spans="1:24" ht="12.75" x14ac:dyDescent="0.2">
      <c r="A698" s="462">
        <v>696</v>
      </c>
      <c r="B698" s="434" t="s">
        <v>746</v>
      </c>
      <c r="C698" s="430" t="s">
        <v>3933</v>
      </c>
      <c r="D698" s="435" t="s">
        <v>1031</v>
      </c>
      <c r="E698" s="435" t="s">
        <v>1019</v>
      </c>
      <c r="F698" s="434" t="s">
        <v>1569</v>
      </c>
      <c r="G698" s="292" t="s">
        <v>1389</v>
      </c>
      <c r="H698" s="434" t="s">
        <v>1233</v>
      </c>
      <c r="I698" s="292" t="s">
        <v>1389</v>
      </c>
      <c r="J698" s="436">
        <v>0.125</v>
      </c>
      <c r="K698" s="434" t="s">
        <v>3174</v>
      </c>
      <c r="L698" s="434" t="s">
        <v>1019</v>
      </c>
      <c r="M698" s="437">
        <v>30</v>
      </c>
      <c r="N698" s="438">
        <v>7680</v>
      </c>
      <c r="O698" s="438">
        <v>58</v>
      </c>
      <c r="P698" s="438">
        <v>89</v>
      </c>
      <c r="Q698" s="438">
        <v>77</v>
      </c>
      <c r="R698" s="438">
        <v>45</v>
      </c>
      <c r="S698" s="438">
        <v>45</v>
      </c>
      <c r="T698" s="438">
        <v>48</v>
      </c>
      <c r="U698" s="438">
        <v>362</v>
      </c>
      <c r="V698" s="438">
        <v>60.33</v>
      </c>
      <c r="W698" s="388"/>
      <c r="X698" s="388"/>
    </row>
    <row r="699" spans="1:24" ht="12.75" x14ac:dyDescent="0.2">
      <c r="A699" s="462">
        <v>697</v>
      </c>
      <c r="B699" s="434" t="s">
        <v>747</v>
      </c>
      <c r="C699" s="430" t="s">
        <v>3934</v>
      </c>
      <c r="D699" s="435" t="s">
        <v>1031</v>
      </c>
      <c r="E699" s="435" t="s">
        <v>1019</v>
      </c>
      <c r="F699" s="434" t="s">
        <v>1569</v>
      </c>
      <c r="G699" s="292" t="s">
        <v>1389</v>
      </c>
      <c r="H699" s="434" t="s">
        <v>28</v>
      </c>
      <c r="I699" s="292" t="s">
        <v>1389</v>
      </c>
      <c r="J699" s="436">
        <v>0.125</v>
      </c>
      <c r="K699" s="434" t="s">
        <v>3174</v>
      </c>
      <c r="L699" s="434" t="s">
        <v>1019</v>
      </c>
      <c r="M699" s="437">
        <v>30</v>
      </c>
      <c r="N699" s="438">
        <v>7680</v>
      </c>
      <c r="O699" s="438">
        <v>82</v>
      </c>
      <c r="P699" s="438">
        <v>121</v>
      </c>
      <c r="Q699" s="438">
        <v>119</v>
      </c>
      <c r="R699" s="438">
        <v>69</v>
      </c>
      <c r="S699" s="438">
        <v>59</v>
      </c>
      <c r="T699" s="438">
        <v>71</v>
      </c>
      <c r="U699" s="438">
        <v>521</v>
      </c>
      <c r="V699" s="438">
        <v>86.83</v>
      </c>
      <c r="W699" s="388"/>
      <c r="X699" s="388"/>
    </row>
    <row r="700" spans="1:24" ht="12.75" x14ac:dyDescent="0.2">
      <c r="A700" s="462">
        <v>698</v>
      </c>
      <c r="B700" s="434" t="s">
        <v>748</v>
      </c>
      <c r="C700" s="430" t="s">
        <v>3935</v>
      </c>
      <c r="D700" s="435" t="s">
        <v>1031</v>
      </c>
      <c r="E700" s="435" t="s">
        <v>1028</v>
      </c>
      <c r="F700" s="434" t="s">
        <v>1527</v>
      </c>
      <c r="G700" s="292" t="s">
        <v>1389</v>
      </c>
      <c r="H700" s="434" t="s">
        <v>1553</v>
      </c>
      <c r="I700" s="292" t="s">
        <v>1389</v>
      </c>
      <c r="J700" s="436">
        <v>0.125</v>
      </c>
      <c r="K700" s="434" t="s">
        <v>3174</v>
      </c>
      <c r="L700" s="434" t="s">
        <v>1389</v>
      </c>
      <c r="M700" s="437">
        <v>30</v>
      </c>
      <c r="N700" s="438">
        <v>7680</v>
      </c>
      <c r="O700" s="438">
        <v>77</v>
      </c>
      <c r="P700" s="438">
        <v>59</v>
      </c>
      <c r="Q700" s="438">
        <v>50</v>
      </c>
      <c r="R700" s="438">
        <v>67</v>
      </c>
      <c r="S700" s="438">
        <v>63</v>
      </c>
      <c r="T700" s="438">
        <v>46</v>
      </c>
      <c r="U700" s="438">
        <v>362</v>
      </c>
      <c r="V700" s="438">
        <v>60.33</v>
      </c>
      <c r="W700" s="388"/>
      <c r="X700" s="388"/>
    </row>
    <row r="701" spans="1:24" ht="12.75" x14ac:dyDescent="0.2">
      <c r="A701" s="462">
        <v>699</v>
      </c>
      <c r="B701" s="434" t="s">
        <v>749</v>
      </c>
      <c r="C701" s="430" t="s">
        <v>3936</v>
      </c>
      <c r="D701" s="435" t="s">
        <v>1031</v>
      </c>
      <c r="E701" s="435" t="s">
        <v>1028</v>
      </c>
      <c r="F701" s="434" t="s">
        <v>1527</v>
      </c>
      <c r="G701" s="292" t="s">
        <v>1389</v>
      </c>
      <c r="H701" s="434" t="s">
        <v>1553</v>
      </c>
      <c r="I701" s="292" t="s">
        <v>1389</v>
      </c>
      <c r="J701" s="436">
        <v>0.125</v>
      </c>
      <c r="K701" s="434" t="s">
        <v>3174</v>
      </c>
      <c r="L701" s="434" t="s">
        <v>1389</v>
      </c>
      <c r="M701" s="437">
        <v>30</v>
      </c>
      <c r="N701" s="438">
        <v>7680</v>
      </c>
      <c r="O701" s="438">
        <v>123</v>
      </c>
      <c r="P701" s="438">
        <v>77</v>
      </c>
      <c r="Q701" s="438">
        <v>72</v>
      </c>
      <c r="R701" s="438">
        <v>99</v>
      </c>
      <c r="S701" s="438">
        <v>92</v>
      </c>
      <c r="T701" s="438">
        <v>58</v>
      </c>
      <c r="U701" s="438">
        <v>521</v>
      </c>
      <c r="V701" s="438">
        <v>86.83</v>
      </c>
      <c r="W701" s="388"/>
      <c r="X701" s="388"/>
    </row>
    <row r="702" spans="1:24" ht="12.75" x14ac:dyDescent="0.2">
      <c r="A702" s="462">
        <v>700</v>
      </c>
      <c r="B702" s="434" t="s">
        <v>750</v>
      </c>
      <c r="C702" s="430" t="s">
        <v>3937</v>
      </c>
      <c r="D702" s="435" t="s">
        <v>1021</v>
      </c>
      <c r="E702" s="292" t="s">
        <v>1389</v>
      </c>
      <c r="F702" s="434" t="s">
        <v>975</v>
      </c>
      <c r="G702" s="292" t="s">
        <v>1389</v>
      </c>
      <c r="H702" s="434" t="s">
        <v>1272</v>
      </c>
      <c r="I702" s="292" t="s">
        <v>1389</v>
      </c>
      <c r="J702" s="436">
        <v>0.125</v>
      </c>
      <c r="K702" s="434" t="s">
        <v>3195</v>
      </c>
      <c r="L702" s="434" t="s">
        <v>1389</v>
      </c>
      <c r="M702" s="437">
        <v>36</v>
      </c>
      <c r="N702" s="438">
        <v>9180</v>
      </c>
      <c r="O702" s="438">
        <v>95</v>
      </c>
      <c r="P702" s="438">
        <v>65</v>
      </c>
      <c r="Q702" s="438">
        <v>65</v>
      </c>
      <c r="R702" s="438">
        <v>110</v>
      </c>
      <c r="S702" s="438">
        <v>130</v>
      </c>
      <c r="T702" s="438">
        <v>60</v>
      </c>
      <c r="U702" s="438">
        <v>525</v>
      </c>
      <c r="V702" s="438">
        <v>87.5</v>
      </c>
      <c r="W702" s="388"/>
      <c r="X702" s="388"/>
    </row>
    <row r="703" spans="1:24" ht="12.75" x14ac:dyDescent="0.2">
      <c r="A703" s="462">
        <v>701</v>
      </c>
      <c r="B703" s="434" t="s">
        <v>751</v>
      </c>
      <c r="C703" s="430" t="s">
        <v>3938</v>
      </c>
      <c r="D703" s="435" t="s">
        <v>1022</v>
      </c>
      <c r="E703" s="435" t="s">
        <v>1024</v>
      </c>
      <c r="F703" s="434" t="s">
        <v>995</v>
      </c>
      <c r="G703" s="434" t="s">
        <v>1198</v>
      </c>
      <c r="H703" s="434" t="s">
        <v>1183</v>
      </c>
      <c r="I703" s="436">
        <v>0.5</v>
      </c>
      <c r="J703" s="292" t="s">
        <v>1389</v>
      </c>
      <c r="K703" s="434" t="s">
        <v>3258</v>
      </c>
      <c r="L703" s="434" t="s">
        <v>1389</v>
      </c>
      <c r="M703" s="437">
        <v>20</v>
      </c>
      <c r="N703" s="438">
        <v>5120</v>
      </c>
      <c r="O703" s="438">
        <v>78</v>
      </c>
      <c r="P703" s="438">
        <v>92</v>
      </c>
      <c r="Q703" s="438">
        <v>75</v>
      </c>
      <c r="R703" s="438">
        <v>74</v>
      </c>
      <c r="S703" s="438">
        <v>63</v>
      </c>
      <c r="T703" s="438">
        <v>118</v>
      </c>
      <c r="U703" s="438">
        <v>500</v>
      </c>
      <c r="V703" s="438">
        <v>83.33</v>
      </c>
      <c r="W703" s="388"/>
      <c r="X703" s="388"/>
    </row>
    <row r="704" spans="1:24" ht="12.75" x14ac:dyDescent="0.2">
      <c r="A704" s="462">
        <v>702</v>
      </c>
      <c r="B704" s="434" t="s">
        <v>752</v>
      </c>
      <c r="C704" s="430" t="s">
        <v>3939</v>
      </c>
      <c r="D704" s="435" t="s">
        <v>1020</v>
      </c>
      <c r="E704" s="435" t="s">
        <v>1021</v>
      </c>
      <c r="F704" s="434" t="s">
        <v>1392</v>
      </c>
      <c r="G704" s="434" t="s">
        <v>1508</v>
      </c>
      <c r="H704" s="434" t="s">
        <v>1191</v>
      </c>
      <c r="I704" s="436">
        <v>0.5</v>
      </c>
      <c r="J704" s="292" t="s">
        <v>1389</v>
      </c>
      <c r="K704" s="434" t="s">
        <v>3195</v>
      </c>
      <c r="L704" s="434" t="s">
        <v>1021</v>
      </c>
      <c r="M704" s="437">
        <v>20</v>
      </c>
      <c r="N704" s="438">
        <v>5120</v>
      </c>
      <c r="O704" s="438">
        <v>67</v>
      </c>
      <c r="P704" s="438">
        <v>58</v>
      </c>
      <c r="Q704" s="438">
        <v>57</v>
      </c>
      <c r="R704" s="438">
        <v>81</v>
      </c>
      <c r="S704" s="438">
        <v>67</v>
      </c>
      <c r="T704" s="438">
        <v>101</v>
      </c>
      <c r="U704" s="438">
        <v>431</v>
      </c>
      <c r="V704" s="438">
        <v>71.83</v>
      </c>
      <c r="W704" s="388"/>
      <c r="X704" s="388"/>
    </row>
    <row r="705" spans="1:24" ht="12.75" x14ac:dyDescent="0.2">
      <c r="A705" s="462">
        <v>703</v>
      </c>
      <c r="B705" s="434" t="s">
        <v>753</v>
      </c>
      <c r="C705" s="430" t="s">
        <v>3940</v>
      </c>
      <c r="D705" s="435" t="s">
        <v>1031</v>
      </c>
      <c r="E705" s="435" t="s">
        <v>1021</v>
      </c>
      <c r="F705" s="434" t="s">
        <v>880</v>
      </c>
      <c r="G705" s="292" t="s">
        <v>1389</v>
      </c>
      <c r="H705" s="434" t="s">
        <v>1233</v>
      </c>
      <c r="I705" s="292" t="s">
        <v>1389</v>
      </c>
      <c r="J705" s="292" t="s">
        <v>1389</v>
      </c>
      <c r="K705" s="434" t="s">
        <v>1021</v>
      </c>
      <c r="L705" s="434" t="s">
        <v>3273</v>
      </c>
      <c r="M705" s="437">
        <v>25</v>
      </c>
      <c r="N705" s="438">
        <v>6400</v>
      </c>
      <c r="O705" s="438">
        <v>50</v>
      </c>
      <c r="P705" s="438">
        <v>50</v>
      </c>
      <c r="Q705" s="438">
        <v>150</v>
      </c>
      <c r="R705" s="438">
        <v>50</v>
      </c>
      <c r="S705" s="438">
        <v>150</v>
      </c>
      <c r="T705" s="438">
        <v>50</v>
      </c>
      <c r="U705" s="438">
        <v>500</v>
      </c>
      <c r="V705" s="438">
        <v>83.33</v>
      </c>
      <c r="W705" s="452"/>
      <c r="X705" s="452"/>
    </row>
    <row r="706" spans="1:24" ht="12.75" x14ac:dyDescent="0.2">
      <c r="A706" s="462">
        <v>704</v>
      </c>
      <c r="B706" s="434" t="s">
        <v>754</v>
      </c>
      <c r="C706" s="430" t="s">
        <v>3941</v>
      </c>
      <c r="D706" s="435" t="s">
        <v>1019</v>
      </c>
      <c r="E706" s="292" t="s">
        <v>1389</v>
      </c>
      <c r="F706" s="434" t="s">
        <v>1190</v>
      </c>
      <c r="G706" s="434" t="s">
        <v>1211</v>
      </c>
      <c r="H706" s="434" t="s">
        <v>1185</v>
      </c>
      <c r="I706" s="436">
        <v>0.5</v>
      </c>
      <c r="J706" s="292" t="s">
        <v>1389</v>
      </c>
      <c r="K706" s="434" t="s">
        <v>1019</v>
      </c>
      <c r="L706" s="434" t="s">
        <v>1389</v>
      </c>
      <c r="M706" s="437">
        <v>40</v>
      </c>
      <c r="N706" s="438">
        <v>10240</v>
      </c>
      <c r="O706" s="438">
        <v>45</v>
      </c>
      <c r="P706" s="438">
        <v>50</v>
      </c>
      <c r="Q706" s="438">
        <v>35</v>
      </c>
      <c r="R706" s="438">
        <v>55</v>
      </c>
      <c r="S706" s="438">
        <v>75</v>
      </c>
      <c r="T706" s="438">
        <v>40</v>
      </c>
      <c r="U706" s="438">
        <v>300</v>
      </c>
      <c r="V706" s="438">
        <v>50</v>
      </c>
      <c r="W706" s="388"/>
      <c r="X706" s="388"/>
    </row>
    <row r="707" spans="1:24" ht="12.75" x14ac:dyDescent="0.2">
      <c r="A707" s="462">
        <v>705</v>
      </c>
      <c r="B707" s="434" t="s">
        <v>755</v>
      </c>
      <c r="C707" s="430" t="s">
        <v>3942</v>
      </c>
      <c r="D707" s="435" t="s">
        <v>1019</v>
      </c>
      <c r="E707" s="292" t="s">
        <v>1389</v>
      </c>
      <c r="F707" s="434" t="s">
        <v>1190</v>
      </c>
      <c r="G707" s="434" t="s">
        <v>1211</v>
      </c>
      <c r="H707" s="434" t="s">
        <v>1185</v>
      </c>
      <c r="I707" s="436">
        <v>0.5</v>
      </c>
      <c r="J707" s="292" t="s">
        <v>1389</v>
      </c>
      <c r="K707" s="434" t="s">
        <v>1019</v>
      </c>
      <c r="L707" s="434" t="s">
        <v>1389</v>
      </c>
      <c r="M707" s="437">
        <v>40</v>
      </c>
      <c r="N707" s="438">
        <v>10240</v>
      </c>
      <c r="O707" s="438">
        <v>68</v>
      </c>
      <c r="P707" s="438">
        <v>75</v>
      </c>
      <c r="Q707" s="438">
        <v>53</v>
      </c>
      <c r="R707" s="438">
        <v>83</v>
      </c>
      <c r="S707" s="438">
        <v>113</v>
      </c>
      <c r="T707" s="438">
        <v>60</v>
      </c>
      <c r="U707" s="438">
        <v>452</v>
      </c>
      <c r="V707" s="438">
        <v>75.33</v>
      </c>
      <c r="W707" s="388"/>
      <c r="X707" s="388"/>
    </row>
    <row r="708" spans="1:24" ht="12.75" x14ac:dyDescent="0.2">
      <c r="A708" s="462">
        <v>706</v>
      </c>
      <c r="B708" s="434" t="s">
        <v>756</v>
      </c>
      <c r="C708" s="430" t="s">
        <v>3943</v>
      </c>
      <c r="D708" s="435" t="s">
        <v>1019</v>
      </c>
      <c r="E708" s="292" t="s">
        <v>1389</v>
      </c>
      <c r="F708" s="434" t="s">
        <v>1190</v>
      </c>
      <c r="G708" s="434" t="s">
        <v>1211</v>
      </c>
      <c r="H708" s="434" t="s">
        <v>1185</v>
      </c>
      <c r="I708" s="436">
        <v>0.5</v>
      </c>
      <c r="J708" s="292" t="s">
        <v>1389</v>
      </c>
      <c r="K708" s="434" t="s">
        <v>1019</v>
      </c>
      <c r="L708" s="434" t="s">
        <v>1389</v>
      </c>
      <c r="M708" s="437">
        <v>40</v>
      </c>
      <c r="N708" s="438">
        <v>10240</v>
      </c>
      <c r="O708" s="438">
        <v>90</v>
      </c>
      <c r="P708" s="438">
        <v>100</v>
      </c>
      <c r="Q708" s="438">
        <v>70</v>
      </c>
      <c r="R708" s="438">
        <v>110</v>
      </c>
      <c r="S708" s="438">
        <v>150</v>
      </c>
      <c r="T708" s="438">
        <v>80</v>
      </c>
      <c r="U708" s="438">
        <v>600</v>
      </c>
      <c r="V708" s="438">
        <v>100</v>
      </c>
      <c r="W708" s="388"/>
      <c r="X708" s="388"/>
    </row>
    <row r="709" spans="1:24" ht="12.75" x14ac:dyDescent="0.2">
      <c r="A709" s="462">
        <v>707</v>
      </c>
      <c r="B709" s="434" t="s">
        <v>757</v>
      </c>
      <c r="C709" s="430" t="s">
        <v>3944</v>
      </c>
      <c r="D709" s="435" t="s">
        <v>1032</v>
      </c>
      <c r="E709" s="435" t="s">
        <v>1021</v>
      </c>
      <c r="F709" s="434" t="s">
        <v>1170</v>
      </c>
      <c r="G709" s="292" t="s">
        <v>1389</v>
      </c>
      <c r="H709" s="434" t="s">
        <v>1204</v>
      </c>
      <c r="I709" s="436">
        <v>0.5</v>
      </c>
      <c r="J709" s="292" t="s">
        <v>1389</v>
      </c>
      <c r="K709" s="434" t="s">
        <v>3273</v>
      </c>
      <c r="L709" s="434" t="s">
        <v>1389</v>
      </c>
      <c r="M709" s="437">
        <v>20</v>
      </c>
      <c r="N709" s="438">
        <v>5120</v>
      </c>
      <c r="O709" s="438">
        <v>57</v>
      </c>
      <c r="P709" s="438">
        <v>80</v>
      </c>
      <c r="Q709" s="438">
        <v>91</v>
      </c>
      <c r="R709" s="438">
        <v>80</v>
      </c>
      <c r="S709" s="438">
        <v>87</v>
      </c>
      <c r="T709" s="438">
        <v>75</v>
      </c>
      <c r="U709" s="438">
        <v>470</v>
      </c>
      <c r="V709" s="438">
        <v>78.33</v>
      </c>
      <c r="W709" s="388"/>
      <c r="X709" s="388"/>
    </row>
    <row r="710" spans="1:24" ht="12.75" x14ac:dyDescent="0.2">
      <c r="A710" s="462">
        <v>708</v>
      </c>
      <c r="B710" s="434" t="s">
        <v>758</v>
      </c>
      <c r="C710" s="430" t="s">
        <v>3945</v>
      </c>
      <c r="D710" s="435" t="s">
        <v>1025</v>
      </c>
      <c r="E710" s="435" t="s">
        <v>1026</v>
      </c>
      <c r="F710" s="434" t="s">
        <v>859</v>
      </c>
      <c r="G710" s="434" t="s">
        <v>1213</v>
      </c>
      <c r="H710" s="434" t="s">
        <v>1207</v>
      </c>
      <c r="I710" s="436">
        <v>0.5</v>
      </c>
      <c r="J710" s="292" t="s">
        <v>1389</v>
      </c>
      <c r="K710" s="434" t="s">
        <v>1026</v>
      </c>
      <c r="L710" s="434" t="s">
        <v>3292</v>
      </c>
      <c r="M710" s="437">
        <v>20</v>
      </c>
      <c r="N710" s="438">
        <v>5120</v>
      </c>
      <c r="O710" s="438">
        <v>43</v>
      </c>
      <c r="P710" s="438">
        <v>70</v>
      </c>
      <c r="Q710" s="438">
        <v>48</v>
      </c>
      <c r="R710" s="438">
        <v>50</v>
      </c>
      <c r="S710" s="438">
        <v>60</v>
      </c>
      <c r="T710" s="438">
        <v>38</v>
      </c>
      <c r="U710" s="438">
        <v>309</v>
      </c>
      <c r="V710" s="438">
        <v>51.5</v>
      </c>
      <c r="W710" s="388"/>
      <c r="X710" s="388"/>
    </row>
    <row r="711" spans="1:24" ht="12.75" x14ac:dyDescent="0.2">
      <c r="A711" s="462">
        <v>709</v>
      </c>
      <c r="B711" s="434" t="s">
        <v>759</v>
      </c>
      <c r="C711" s="430" t="s">
        <v>3946</v>
      </c>
      <c r="D711" s="435" t="s">
        <v>1025</v>
      </c>
      <c r="E711" s="435" t="s">
        <v>1026</v>
      </c>
      <c r="F711" s="434" t="s">
        <v>859</v>
      </c>
      <c r="G711" s="434" t="s">
        <v>1213</v>
      </c>
      <c r="H711" s="434" t="s">
        <v>1207</v>
      </c>
      <c r="I711" s="436">
        <v>0.5</v>
      </c>
      <c r="J711" s="292" t="s">
        <v>1389</v>
      </c>
      <c r="K711" s="434" t="s">
        <v>1026</v>
      </c>
      <c r="L711" s="434" t="s">
        <v>3292</v>
      </c>
      <c r="M711" s="437">
        <v>20</v>
      </c>
      <c r="N711" s="438">
        <v>5120</v>
      </c>
      <c r="O711" s="438">
        <v>85</v>
      </c>
      <c r="P711" s="438">
        <v>110</v>
      </c>
      <c r="Q711" s="438">
        <v>76</v>
      </c>
      <c r="R711" s="438">
        <v>65</v>
      </c>
      <c r="S711" s="438">
        <v>82</v>
      </c>
      <c r="T711" s="438">
        <v>56</v>
      </c>
      <c r="U711" s="438">
        <v>474</v>
      </c>
      <c r="V711" s="438">
        <v>79</v>
      </c>
      <c r="W711" s="388"/>
      <c r="X711" s="388"/>
    </row>
    <row r="712" spans="1:24" ht="12.75" x14ac:dyDescent="0.2">
      <c r="A712" s="462">
        <v>710</v>
      </c>
      <c r="B712" s="434" t="s">
        <v>760</v>
      </c>
      <c r="C712" s="430" t="s">
        <v>3947</v>
      </c>
      <c r="D712" s="435" t="s">
        <v>1025</v>
      </c>
      <c r="E712" s="435" t="s">
        <v>1026</v>
      </c>
      <c r="F712" s="434" t="s">
        <v>1508</v>
      </c>
      <c r="G712" s="434" t="s">
        <v>1213</v>
      </c>
      <c r="H712" s="434" t="s">
        <v>1214</v>
      </c>
      <c r="I712" s="436">
        <v>0.5</v>
      </c>
      <c r="J712" s="292" t="s">
        <v>1389</v>
      </c>
      <c r="K712" s="434" t="s">
        <v>3292</v>
      </c>
      <c r="L712" s="434" t="s">
        <v>1389</v>
      </c>
      <c r="M712" s="437">
        <v>21</v>
      </c>
      <c r="N712" s="438">
        <v>5355</v>
      </c>
      <c r="O712" s="438">
        <v>49</v>
      </c>
      <c r="P712" s="438">
        <v>66</v>
      </c>
      <c r="Q712" s="438">
        <v>70</v>
      </c>
      <c r="R712" s="438">
        <v>44</v>
      </c>
      <c r="S712" s="438">
        <v>55</v>
      </c>
      <c r="T712" s="438">
        <v>51</v>
      </c>
      <c r="U712" s="438">
        <v>335</v>
      </c>
      <c r="V712" s="438">
        <v>55.83</v>
      </c>
      <c r="W712" s="388"/>
      <c r="X712" s="388"/>
    </row>
    <row r="713" spans="1:24" ht="12.75" x14ac:dyDescent="0.2">
      <c r="A713" s="462">
        <v>711</v>
      </c>
      <c r="B713" s="434" t="s">
        <v>761</v>
      </c>
      <c r="C713" s="430" t="s">
        <v>3948</v>
      </c>
      <c r="D713" s="435" t="s">
        <v>1025</v>
      </c>
      <c r="E713" s="435" t="s">
        <v>1026</v>
      </c>
      <c r="F713" s="434" t="s">
        <v>1508</v>
      </c>
      <c r="G713" s="434" t="s">
        <v>1213</v>
      </c>
      <c r="H713" s="434" t="s">
        <v>1214</v>
      </c>
      <c r="I713" s="436">
        <v>0.5</v>
      </c>
      <c r="J713" s="292" t="s">
        <v>1389</v>
      </c>
      <c r="K713" s="434" t="s">
        <v>3292</v>
      </c>
      <c r="L713" s="434" t="s">
        <v>1389</v>
      </c>
      <c r="M713" s="437">
        <v>21</v>
      </c>
      <c r="N713" s="438">
        <v>5355</v>
      </c>
      <c r="O713" s="438">
        <v>65</v>
      </c>
      <c r="P713" s="438">
        <v>90</v>
      </c>
      <c r="Q713" s="438">
        <v>122</v>
      </c>
      <c r="R713" s="438">
        <v>58</v>
      </c>
      <c r="S713" s="438">
        <v>75</v>
      </c>
      <c r="T713" s="438">
        <v>84</v>
      </c>
      <c r="U713" s="438">
        <v>494</v>
      </c>
      <c r="V713" s="438">
        <v>82.33</v>
      </c>
      <c r="W713" s="388"/>
      <c r="X713" s="388"/>
    </row>
    <row r="714" spans="1:24" ht="12.75" x14ac:dyDescent="0.2">
      <c r="A714" s="462">
        <v>712</v>
      </c>
      <c r="B714" s="434" t="s">
        <v>762</v>
      </c>
      <c r="C714" s="430" t="s">
        <v>3949</v>
      </c>
      <c r="D714" s="435" t="s">
        <v>1028</v>
      </c>
      <c r="E714" s="292" t="s">
        <v>1389</v>
      </c>
      <c r="F714" s="434" t="s">
        <v>1247</v>
      </c>
      <c r="G714" s="434" t="s">
        <v>1229</v>
      </c>
      <c r="H714" s="434" t="s">
        <v>1233</v>
      </c>
      <c r="I714" s="436">
        <v>0.5</v>
      </c>
      <c r="J714" s="292" t="s">
        <v>1389</v>
      </c>
      <c r="K714" s="434" t="s">
        <v>3174</v>
      </c>
      <c r="L714" s="434" t="s">
        <v>1389</v>
      </c>
      <c r="M714" s="437">
        <v>20</v>
      </c>
      <c r="N714" s="438">
        <v>5120</v>
      </c>
      <c r="O714" s="438">
        <v>55</v>
      </c>
      <c r="P714" s="438">
        <v>69</v>
      </c>
      <c r="Q714" s="438">
        <v>85</v>
      </c>
      <c r="R714" s="438">
        <v>32</v>
      </c>
      <c r="S714" s="438">
        <v>35</v>
      </c>
      <c r="T714" s="438">
        <v>28</v>
      </c>
      <c r="U714" s="438">
        <v>304</v>
      </c>
      <c r="V714" s="438">
        <v>50.67</v>
      </c>
      <c r="W714" s="388"/>
      <c r="X714" s="388"/>
    </row>
    <row r="715" spans="1:24" ht="12.75" x14ac:dyDescent="0.2">
      <c r="A715" s="462">
        <v>713</v>
      </c>
      <c r="B715" s="434" t="s">
        <v>763</v>
      </c>
      <c r="C715" s="430" t="s">
        <v>3950</v>
      </c>
      <c r="D715" s="435" t="s">
        <v>1028</v>
      </c>
      <c r="E715" s="292" t="s">
        <v>1389</v>
      </c>
      <c r="F715" s="434" t="s">
        <v>1247</v>
      </c>
      <c r="G715" s="434" t="s">
        <v>1229</v>
      </c>
      <c r="H715" s="434" t="s">
        <v>1233</v>
      </c>
      <c r="I715" s="436">
        <v>0.5</v>
      </c>
      <c r="J715" s="292" t="s">
        <v>1389</v>
      </c>
      <c r="K715" s="434" t="s">
        <v>3174</v>
      </c>
      <c r="L715" s="434" t="s">
        <v>1389</v>
      </c>
      <c r="M715" s="437">
        <v>20</v>
      </c>
      <c r="N715" s="438">
        <v>5120</v>
      </c>
      <c r="O715" s="438">
        <v>95</v>
      </c>
      <c r="P715" s="438">
        <v>117</v>
      </c>
      <c r="Q715" s="438">
        <v>184</v>
      </c>
      <c r="R715" s="438">
        <v>44</v>
      </c>
      <c r="S715" s="438">
        <v>46</v>
      </c>
      <c r="T715" s="438">
        <v>28</v>
      </c>
      <c r="U715" s="438">
        <v>514</v>
      </c>
      <c r="V715" s="438">
        <v>85.67</v>
      </c>
      <c r="W715" s="388"/>
      <c r="X715" s="388"/>
    </row>
    <row r="716" spans="1:24" ht="12.75" x14ac:dyDescent="0.2">
      <c r="A716" s="462">
        <v>714</v>
      </c>
      <c r="B716" s="434" t="s">
        <v>764</v>
      </c>
      <c r="C716" s="430" t="s">
        <v>3951</v>
      </c>
      <c r="D716" s="435" t="s">
        <v>1024</v>
      </c>
      <c r="E716" s="435" t="s">
        <v>1019</v>
      </c>
      <c r="F716" s="434" t="s">
        <v>1213</v>
      </c>
      <c r="G716" s="434" t="s">
        <v>1180</v>
      </c>
      <c r="H716" s="434" t="s">
        <v>1143</v>
      </c>
      <c r="I716" s="436">
        <v>0.5</v>
      </c>
      <c r="J716" s="292" t="s">
        <v>1389</v>
      </c>
      <c r="K716" s="434" t="s">
        <v>1024</v>
      </c>
      <c r="L716" s="434" t="s">
        <v>1389</v>
      </c>
      <c r="M716" s="437">
        <v>21</v>
      </c>
      <c r="N716" s="438">
        <v>5355</v>
      </c>
      <c r="O716" s="438">
        <v>40</v>
      </c>
      <c r="P716" s="438">
        <v>30</v>
      </c>
      <c r="Q716" s="438">
        <v>35</v>
      </c>
      <c r="R716" s="438">
        <v>45</v>
      </c>
      <c r="S716" s="438">
        <v>40</v>
      </c>
      <c r="T716" s="438">
        <v>55</v>
      </c>
      <c r="U716" s="438">
        <v>245</v>
      </c>
      <c r="V716" s="438">
        <v>40.83</v>
      </c>
      <c r="W716" s="388"/>
      <c r="X716" s="388"/>
    </row>
    <row r="717" spans="1:24" ht="12.75" x14ac:dyDescent="0.2">
      <c r="A717" s="462">
        <v>715</v>
      </c>
      <c r="B717" s="434" t="s">
        <v>765</v>
      </c>
      <c r="C717" s="430" t="s">
        <v>3952</v>
      </c>
      <c r="D717" s="435" t="s">
        <v>1024</v>
      </c>
      <c r="E717" s="435" t="s">
        <v>1019</v>
      </c>
      <c r="F717" s="434" t="s">
        <v>1213</v>
      </c>
      <c r="G717" s="434" t="s">
        <v>1180</v>
      </c>
      <c r="H717" s="434" t="s">
        <v>1143</v>
      </c>
      <c r="I717" s="436">
        <v>0.5</v>
      </c>
      <c r="J717" s="292" t="s">
        <v>1389</v>
      </c>
      <c r="K717" s="434" t="s">
        <v>1024</v>
      </c>
      <c r="L717" s="434" t="s">
        <v>1389</v>
      </c>
      <c r="M717" s="437">
        <v>21</v>
      </c>
      <c r="N717" s="438">
        <v>5355</v>
      </c>
      <c r="O717" s="438">
        <v>85</v>
      </c>
      <c r="P717" s="438">
        <v>70</v>
      </c>
      <c r="Q717" s="438">
        <v>80</v>
      </c>
      <c r="R717" s="438">
        <v>97</v>
      </c>
      <c r="S717" s="438">
        <v>80</v>
      </c>
      <c r="T717" s="438">
        <v>123</v>
      </c>
      <c r="U717" s="438">
        <v>535</v>
      </c>
      <c r="V717" s="438">
        <v>89.17</v>
      </c>
      <c r="W717" s="388"/>
      <c r="X717" s="388"/>
    </row>
    <row r="718" spans="1:24" ht="12.75" x14ac:dyDescent="0.2">
      <c r="A718" s="462">
        <v>716</v>
      </c>
      <c r="B718" s="434" t="s">
        <v>766</v>
      </c>
      <c r="C718" s="430" t="s">
        <v>3953</v>
      </c>
      <c r="D718" s="435" t="s">
        <v>1021</v>
      </c>
      <c r="E718" s="292" t="s">
        <v>1389</v>
      </c>
      <c r="F718" s="434" t="s">
        <v>986</v>
      </c>
      <c r="G718" s="292" t="s">
        <v>1389</v>
      </c>
      <c r="H718" s="292" t="s">
        <v>1389</v>
      </c>
      <c r="I718" s="292" t="s">
        <v>1389</v>
      </c>
      <c r="J718" s="292" t="s">
        <v>1389</v>
      </c>
      <c r="K718" s="434" t="s">
        <v>3213</v>
      </c>
      <c r="L718" s="434" t="s">
        <v>1389</v>
      </c>
      <c r="M718" s="437">
        <v>0</v>
      </c>
      <c r="N718" s="438">
        <v>0</v>
      </c>
      <c r="O718" s="438">
        <v>126</v>
      </c>
      <c r="P718" s="438">
        <v>131</v>
      </c>
      <c r="Q718" s="438">
        <v>95</v>
      </c>
      <c r="R718" s="438">
        <v>131</v>
      </c>
      <c r="S718" s="438">
        <v>98</v>
      </c>
      <c r="T718" s="438">
        <v>99</v>
      </c>
      <c r="U718" s="438">
        <v>680</v>
      </c>
      <c r="V718" s="438">
        <v>113.33</v>
      </c>
      <c r="W718" s="452"/>
      <c r="X718" s="452"/>
    </row>
    <row r="719" spans="1:24" ht="12.75" x14ac:dyDescent="0.2">
      <c r="A719" s="462">
        <v>717</v>
      </c>
      <c r="B719" s="434" t="s">
        <v>767</v>
      </c>
      <c r="C719" s="430" t="s">
        <v>3954</v>
      </c>
      <c r="D719" s="435" t="s">
        <v>1018</v>
      </c>
      <c r="E719" s="435" t="s">
        <v>1024</v>
      </c>
      <c r="F719" s="434" t="s">
        <v>1405</v>
      </c>
      <c r="G719" s="292" t="s">
        <v>1389</v>
      </c>
      <c r="H719" s="292" t="s">
        <v>1389</v>
      </c>
      <c r="I719" s="292" t="s">
        <v>1389</v>
      </c>
      <c r="J719" s="292" t="s">
        <v>1389</v>
      </c>
      <c r="K719" s="434" t="s">
        <v>3213</v>
      </c>
      <c r="L719" s="434" t="s">
        <v>1389</v>
      </c>
      <c r="M719" s="437">
        <v>0</v>
      </c>
      <c r="N719" s="438">
        <v>0</v>
      </c>
      <c r="O719" s="438">
        <v>126</v>
      </c>
      <c r="P719" s="438">
        <v>131</v>
      </c>
      <c r="Q719" s="438">
        <v>95</v>
      </c>
      <c r="R719" s="438">
        <v>131</v>
      </c>
      <c r="S719" s="438">
        <v>98</v>
      </c>
      <c r="T719" s="438">
        <v>99</v>
      </c>
      <c r="U719" s="438">
        <v>680</v>
      </c>
      <c r="V719" s="438">
        <v>113.33</v>
      </c>
      <c r="W719" s="452"/>
      <c r="X719" s="452"/>
    </row>
    <row r="720" spans="1:24" ht="12.75" x14ac:dyDescent="0.2">
      <c r="A720" s="462">
        <v>718</v>
      </c>
      <c r="B720" s="434" t="s">
        <v>768</v>
      </c>
      <c r="C720" s="430" t="s">
        <v>3956</v>
      </c>
      <c r="D720" s="435" t="s">
        <v>1019</v>
      </c>
      <c r="E720" s="435" t="s">
        <v>1027</v>
      </c>
      <c r="F720" s="434" t="s">
        <v>1382</v>
      </c>
      <c r="G720" s="292" t="s">
        <v>1389</v>
      </c>
      <c r="H720" s="292" t="s">
        <v>1389</v>
      </c>
      <c r="I720" s="292" t="s">
        <v>1389</v>
      </c>
      <c r="J720" s="292" t="s">
        <v>1389</v>
      </c>
      <c r="K720" s="434" t="s">
        <v>3213</v>
      </c>
      <c r="L720" s="434" t="s">
        <v>1389</v>
      </c>
      <c r="M720" s="437">
        <v>0</v>
      </c>
      <c r="N720" s="438">
        <v>0</v>
      </c>
      <c r="O720" s="438">
        <v>108</v>
      </c>
      <c r="P720" s="438">
        <v>100</v>
      </c>
      <c r="Q720" s="438">
        <v>121</v>
      </c>
      <c r="R720" s="438">
        <v>81</v>
      </c>
      <c r="S720" s="438">
        <v>95</v>
      </c>
      <c r="T720" s="438">
        <v>95</v>
      </c>
      <c r="U720" s="438">
        <v>600</v>
      </c>
      <c r="V720" s="438">
        <v>100</v>
      </c>
      <c r="W720" s="452"/>
      <c r="X720" s="452"/>
    </row>
    <row r="721" spans="1:24" ht="12.75" x14ac:dyDescent="0.2">
      <c r="A721" s="464">
        <v>719</v>
      </c>
      <c r="B721" s="434" t="s">
        <v>769</v>
      </c>
      <c r="C721" s="453" t="s">
        <v>3960</v>
      </c>
      <c r="D721" s="435" t="s">
        <v>1031</v>
      </c>
      <c r="E721" s="435" t="s">
        <v>1021</v>
      </c>
      <c r="F721" s="434" t="s">
        <v>880</v>
      </c>
      <c r="G721" s="292" t="s">
        <v>1389</v>
      </c>
      <c r="H721" s="292" t="s">
        <v>1389</v>
      </c>
      <c r="I721" s="292" t="s">
        <v>1389</v>
      </c>
      <c r="J721" s="292" t="s">
        <v>1389</v>
      </c>
      <c r="K721" s="292" t="s">
        <v>3213</v>
      </c>
      <c r="L721" s="434" t="s">
        <v>1389</v>
      </c>
      <c r="M721" s="460">
        <v>0</v>
      </c>
      <c r="N721" s="292">
        <v>0</v>
      </c>
      <c r="O721" s="465">
        <v>50</v>
      </c>
      <c r="P721" s="465">
        <v>100</v>
      </c>
      <c r="Q721" s="465">
        <v>150</v>
      </c>
      <c r="R721" s="465">
        <v>100</v>
      </c>
      <c r="S721" s="465">
        <v>150</v>
      </c>
      <c r="T721" s="465">
        <v>50</v>
      </c>
      <c r="U721" s="465">
        <v>600</v>
      </c>
      <c r="V721" s="465">
        <v>100</v>
      </c>
      <c r="W721" s="388"/>
      <c r="X721" s="388"/>
    </row>
    <row r="722" spans="1:24" ht="12.75" x14ac:dyDescent="0.2">
      <c r="A722" s="466">
        <v>720</v>
      </c>
      <c r="B722" s="445" t="s">
        <v>770</v>
      </c>
      <c r="C722" s="453" t="s">
        <v>3961</v>
      </c>
      <c r="D722" s="446" t="s">
        <v>933</v>
      </c>
      <c r="E722" s="446" t="s">
        <v>1025</v>
      </c>
      <c r="F722" s="292" t="s">
        <v>1204</v>
      </c>
      <c r="G722" s="292" t="s">
        <v>1389</v>
      </c>
      <c r="H722" s="292" t="s">
        <v>1389</v>
      </c>
      <c r="I722" s="292" t="s">
        <v>1389</v>
      </c>
      <c r="J722" s="292" t="s">
        <v>1389</v>
      </c>
      <c r="K722" s="292" t="s">
        <v>3213</v>
      </c>
      <c r="L722" s="434" t="s">
        <v>1389</v>
      </c>
      <c r="M722" s="460">
        <v>0</v>
      </c>
      <c r="N722" s="292">
        <v>0</v>
      </c>
      <c r="O722" s="442">
        <v>80</v>
      </c>
      <c r="P722" s="442">
        <v>110</v>
      </c>
      <c r="Q722" s="442">
        <v>60</v>
      </c>
      <c r="R722" s="442">
        <v>150</v>
      </c>
      <c r="S722" s="442">
        <v>130</v>
      </c>
      <c r="T722" s="442">
        <v>70</v>
      </c>
      <c r="U722" s="442">
        <v>600</v>
      </c>
      <c r="V722" s="442">
        <v>100</v>
      </c>
      <c r="W722" s="388"/>
      <c r="X722" s="388"/>
    </row>
    <row r="723" spans="1:24" ht="12.75" x14ac:dyDescent="0.2">
      <c r="A723" s="466">
        <v>721</v>
      </c>
      <c r="B723" s="445" t="s">
        <v>771</v>
      </c>
      <c r="C723" s="453" t="s">
        <v>3962</v>
      </c>
      <c r="D723" s="446" t="s">
        <v>1023</v>
      </c>
      <c r="E723" s="446" t="s">
        <v>1033</v>
      </c>
      <c r="F723" s="292" t="s">
        <v>1175</v>
      </c>
      <c r="G723" s="292" t="s">
        <v>1389</v>
      </c>
      <c r="H723" s="292" t="s">
        <v>1389</v>
      </c>
      <c r="I723" s="292" t="s">
        <v>1389</v>
      </c>
      <c r="J723" s="292" t="s">
        <v>1389</v>
      </c>
      <c r="K723" s="292" t="s">
        <v>3213</v>
      </c>
      <c r="L723" s="434" t="s">
        <v>1389</v>
      </c>
      <c r="M723" s="460">
        <v>0</v>
      </c>
      <c r="N723" s="292">
        <v>0</v>
      </c>
      <c r="O723" s="442">
        <v>80</v>
      </c>
      <c r="P723" s="442">
        <v>110</v>
      </c>
      <c r="Q723" s="442">
        <v>120</v>
      </c>
      <c r="R723" s="442">
        <v>130</v>
      </c>
      <c r="S723" s="442">
        <v>90</v>
      </c>
      <c r="T723" s="442">
        <v>70</v>
      </c>
      <c r="U723" s="442">
        <v>600</v>
      </c>
      <c r="V723" s="442">
        <v>100</v>
      </c>
      <c r="W723" s="388"/>
      <c r="X723" s="388"/>
    </row>
    <row r="724" spans="1:24" ht="12.75" x14ac:dyDescent="0.2">
      <c r="A724" s="466">
        <v>722</v>
      </c>
      <c r="B724" s="445" t="s">
        <v>772</v>
      </c>
      <c r="C724" s="453" t="s">
        <v>3963</v>
      </c>
      <c r="D724" s="446" t="s">
        <v>1026</v>
      </c>
      <c r="E724" s="446" t="s">
        <v>1024</v>
      </c>
      <c r="F724" s="292" t="s">
        <v>1224</v>
      </c>
      <c r="G724" s="292" t="s">
        <v>1320</v>
      </c>
      <c r="H724" s="292" t="s">
        <v>1389</v>
      </c>
      <c r="I724" s="447">
        <v>0.875</v>
      </c>
      <c r="J724" s="436">
        <v>0.125</v>
      </c>
      <c r="K724" s="292" t="s">
        <v>1024</v>
      </c>
      <c r="L724" s="292" t="s">
        <v>1389</v>
      </c>
      <c r="M724" s="460"/>
      <c r="N724" s="292">
        <v>3840</v>
      </c>
      <c r="O724" s="442">
        <v>68</v>
      </c>
      <c r="P724" s="442">
        <v>55</v>
      </c>
      <c r="Q724" s="442">
        <v>55</v>
      </c>
      <c r="R724" s="442">
        <v>50</v>
      </c>
      <c r="S724" s="442">
        <v>50</v>
      </c>
      <c r="T724" s="442">
        <v>42</v>
      </c>
      <c r="U724" s="442">
        <f t="shared" ref="U724:U806" si="0">SUM(O724:T724)</f>
        <v>320</v>
      </c>
      <c r="V724" s="442"/>
      <c r="W724" s="388"/>
      <c r="X724" s="388"/>
    </row>
    <row r="725" spans="1:24" ht="12.75" x14ac:dyDescent="0.2">
      <c r="A725" s="466">
        <v>723</v>
      </c>
      <c r="B725" s="445" t="s">
        <v>773</v>
      </c>
      <c r="C725" s="453" t="s">
        <v>3964</v>
      </c>
      <c r="D725" s="446" t="s">
        <v>1026</v>
      </c>
      <c r="E725" s="446" t="s">
        <v>1024</v>
      </c>
      <c r="F725" s="292" t="s">
        <v>1224</v>
      </c>
      <c r="G725" s="292" t="s">
        <v>1320</v>
      </c>
      <c r="H725" s="292" t="s">
        <v>1389</v>
      </c>
      <c r="I725" s="447">
        <v>0.875</v>
      </c>
      <c r="J725" s="447">
        <v>0.125</v>
      </c>
      <c r="K725" s="292" t="s">
        <v>1024</v>
      </c>
      <c r="L725" s="292" t="s">
        <v>1389</v>
      </c>
      <c r="M725" s="460"/>
      <c r="N725" s="292">
        <v>3840</v>
      </c>
      <c r="O725" s="442">
        <v>78</v>
      </c>
      <c r="P725" s="442">
        <v>75</v>
      </c>
      <c r="Q725" s="442">
        <v>75</v>
      </c>
      <c r="R725" s="442">
        <v>70</v>
      </c>
      <c r="S725" s="442">
        <v>70</v>
      </c>
      <c r="T725" s="442">
        <v>52</v>
      </c>
      <c r="U725" s="442">
        <f t="shared" si="0"/>
        <v>420</v>
      </c>
      <c r="V725" s="442"/>
      <c r="W725" s="388"/>
      <c r="X725" s="388"/>
    </row>
    <row r="726" spans="1:24" ht="12.75" x14ac:dyDescent="0.2">
      <c r="A726" s="466">
        <v>724</v>
      </c>
      <c r="B726" s="445" t="s">
        <v>774</v>
      </c>
      <c r="C726" s="453" t="s">
        <v>3965</v>
      </c>
      <c r="D726" s="446" t="s">
        <v>1026</v>
      </c>
      <c r="E726" s="446" t="s">
        <v>1025</v>
      </c>
      <c r="F726" s="292" t="s">
        <v>1224</v>
      </c>
      <c r="G726" s="292" t="s">
        <v>1320</v>
      </c>
      <c r="H726" s="292" t="s">
        <v>1389</v>
      </c>
      <c r="I726" s="447">
        <v>0.875</v>
      </c>
      <c r="J726" s="447">
        <v>0.125</v>
      </c>
      <c r="K726" s="292" t="s">
        <v>1024</v>
      </c>
      <c r="L726" s="292" t="s">
        <v>1389</v>
      </c>
      <c r="M726" s="460"/>
      <c r="N726" s="292">
        <v>3840</v>
      </c>
      <c r="O726" s="442">
        <v>78</v>
      </c>
      <c r="P726" s="442">
        <v>107</v>
      </c>
      <c r="Q726" s="442">
        <v>75</v>
      </c>
      <c r="R726" s="442">
        <v>100</v>
      </c>
      <c r="S726" s="442">
        <v>100</v>
      </c>
      <c r="T726" s="442">
        <v>70</v>
      </c>
      <c r="U726" s="442">
        <f t="shared" si="0"/>
        <v>530</v>
      </c>
      <c r="V726" s="442"/>
      <c r="W726" s="388"/>
      <c r="X726" s="388"/>
    </row>
    <row r="727" spans="1:24" ht="12.75" x14ac:dyDescent="0.2">
      <c r="A727" s="466">
        <v>725</v>
      </c>
      <c r="B727" s="445" t="s">
        <v>775</v>
      </c>
      <c r="C727" s="453" t="s">
        <v>3966</v>
      </c>
      <c r="D727" s="446" t="s">
        <v>1023</v>
      </c>
      <c r="E727" s="292" t="s">
        <v>1389</v>
      </c>
      <c r="F727" s="292" t="s">
        <v>867</v>
      </c>
      <c r="G727" s="292" t="s">
        <v>1271</v>
      </c>
      <c r="H727" s="292" t="s">
        <v>1389</v>
      </c>
      <c r="I727" s="447">
        <v>0.875</v>
      </c>
      <c r="J727" s="447">
        <v>0.125</v>
      </c>
      <c r="K727" s="292" t="s">
        <v>3195</v>
      </c>
      <c r="L727" s="292" t="s">
        <v>1389</v>
      </c>
      <c r="M727" s="460"/>
      <c r="N727" s="292">
        <v>3840</v>
      </c>
      <c r="O727" s="442">
        <v>45</v>
      </c>
      <c r="P727" s="442">
        <v>65</v>
      </c>
      <c r="Q727" s="442">
        <v>40</v>
      </c>
      <c r="R727" s="442">
        <v>60</v>
      </c>
      <c r="S727" s="442">
        <v>40</v>
      </c>
      <c r="T727" s="442">
        <v>70</v>
      </c>
      <c r="U727" s="442">
        <f t="shared" si="0"/>
        <v>320</v>
      </c>
      <c r="V727" s="442"/>
      <c r="W727" s="388"/>
      <c r="X727" s="388"/>
    </row>
    <row r="728" spans="1:24" ht="12.75" x14ac:dyDescent="0.2">
      <c r="A728" s="466">
        <v>726</v>
      </c>
      <c r="B728" s="445" t="s">
        <v>776</v>
      </c>
      <c r="C728" s="453" t="s">
        <v>3967</v>
      </c>
      <c r="D728" s="446" t="s">
        <v>1023</v>
      </c>
      <c r="E728" s="292" t="s">
        <v>1389</v>
      </c>
      <c r="F728" s="292" t="s">
        <v>867</v>
      </c>
      <c r="G728" s="292" t="s">
        <v>1271</v>
      </c>
      <c r="H728" s="292" t="s">
        <v>1389</v>
      </c>
      <c r="I728" s="447">
        <v>0.875</v>
      </c>
      <c r="J728" s="447">
        <v>0.125</v>
      </c>
      <c r="K728" s="292" t="s">
        <v>3195</v>
      </c>
      <c r="L728" s="292" t="s">
        <v>1389</v>
      </c>
      <c r="M728" s="460"/>
      <c r="N728" s="292">
        <v>3840</v>
      </c>
      <c r="O728" s="442">
        <v>65</v>
      </c>
      <c r="P728" s="442">
        <v>85</v>
      </c>
      <c r="Q728" s="442">
        <v>50</v>
      </c>
      <c r="R728" s="442">
        <v>80</v>
      </c>
      <c r="S728" s="442">
        <v>50</v>
      </c>
      <c r="T728" s="442">
        <v>90</v>
      </c>
      <c r="U728" s="442">
        <f t="shared" si="0"/>
        <v>420</v>
      </c>
      <c r="V728" s="442"/>
      <c r="W728" s="388"/>
      <c r="X728" s="388"/>
    </row>
    <row r="729" spans="1:24" ht="12.75" x14ac:dyDescent="0.2">
      <c r="A729" s="466">
        <v>727</v>
      </c>
      <c r="B729" s="445" t="s">
        <v>777</v>
      </c>
      <c r="C729" s="453" t="s">
        <v>3968</v>
      </c>
      <c r="D729" s="446" t="s">
        <v>1023</v>
      </c>
      <c r="E729" s="446" t="s">
        <v>1018</v>
      </c>
      <c r="F729" s="292" t="s">
        <v>867</v>
      </c>
      <c r="G729" s="292" t="s">
        <v>1271</v>
      </c>
      <c r="H729" s="292" t="s">
        <v>1389</v>
      </c>
      <c r="I729" s="447">
        <v>0.875</v>
      </c>
      <c r="J729" s="447">
        <v>0.125</v>
      </c>
      <c r="K729" s="292" t="s">
        <v>3195</v>
      </c>
      <c r="L729" s="292" t="s">
        <v>1389</v>
      </c>
      <c r="M729" s="460"/>
      <c r="N729" s="292">
        <v>3840</v>
      </c>
      <c r="O729" s="442">
        <v>95</v>
      </c>
      <c r="P729" s="442">
        <v>115</v>
      </c>
      <c r="Q729" s="442">
        <v>90</v>
      </c>
      <c r="R729" s="442">
        <v>80</v>
      </c>
      <c r="S729" s="442">
        <v>90</v>
      </c>
      <c r="T729" s="442">
        <v>60</v>
      </c>
      <c r="U729" s="442">
        <f t="shared" si="0"/>
        <v>530</v>
      </c>
      <c r="V729" s="442"/>
      <c r="W729" s="388"/>
      <c r="X729" s="388"/>
    </row>
    <row r="730" spans="1:24" ht="12.75" x14ac:dyDescent="0.2">
      <c r="A730" s="466">
        <v>728</v>
      </c>
      <c r="B730" s="445" t="s">
        <v>778</v>
      </c>
      <c r="C730" s="453" t="s">
        <v>3969</v>
      </c>
      <c r="D730" s="446" t="s">
        <v>1033</v>
      </c>
      <c r="E730" s="292" t="s">
        <v>1389</v>
      </c>
      <c r="F730" s="292" t="s">
        <v>893</v>
      </c>
      <c r="G730" s="292" t="s">
        <v>1318</v>
      </c>
      <c r="H730" s="292" t="s">
        <v>1389</v>
      </c>
      <c r="I730" s="447">
        <v>0.875</v>
      </c>
      <c r="J730" s="447">
        <v>0.125</v>
      </c>
      <c r="K730" s="292" t="s">
        <v>3181</v>
      </c>
      <c r="L730" s="445" t="s">
        <v>3195</v>
      </c>
      <c r="M730" s="460"/>
      <c r="N730" s="292">
        <v>3840</v>
      </c>
      <c r="O730" s="442">
        <v>50</v>
      </c>
      <c r="P730" s="442">
        <v>54</v>
      </c>
      <c r="Q730" s="442">
        <v>54</v>
      </c>
      <c r="R730" s="442">
        <v>66</v>
      </c>
      <c r="S730" s="442">
        <v>56</v>
      </c>
      <c r="T730" s="442">
        <v>40</v>
      </c>
      <c r="U730" s="442">
        <f t="shared" si="0"/>
        <v>320</v>
      </c>
      <c r="V730" s="442"/>
      <c r="W730" s="388"/>
      <c r="X730" s="388"/>
    </row>
    <row r="731" spans="1:24" ht="12.75" x14ac:dyDescent="0.2">
      <c r="A731" s="466">
        <v>729</v>
      </c>
      <c r="B731" s="445" t="s">
        <v>779</v>
      </c>
      <c r="C731" s="453" t="s">
        <v>3970</v>
      </c>
      <c r="D731" s="446" t="s">
        <v>1033</v>
      </c>
      <c r="E731" s="292" t="s">
        <v>1389</v>
      </c>
      <c r="F731" s="292" t="s">
        <v>893</v>
      </c>
      <c r="G731" s="292" t="s">
        <v>1318</v>
      </c>
      <c r="H731" s="292" t="s">
        <v>1389</v>
      </c>
      <c r="I731" s="447">
        <v>0.875</v>
      </c>
      <c r="J731" s="447">
        <v>0.125</v>
      </c>
      <c r="K731" s="292" t="s">
        <v>3181</v>
      </c>
      <c r="L731" s="445" t="s">
        <v>3195</v>
      </c>
      <c r="M731" s="460"/>
      <c r="N731" s="292">
        <v>3840</v>
      </c>
      <c r="O731" s="442">
        <v>60</v>
      </c>
      <c r="P731" s="442">
        <v>69</v>
      </c>
      <c r="Q731" s="442">
        <v>69</v>
      </c>
      <c r="R731" s="442">
        <v>91</v>
      </c>
      <c r="S731" s="442">
        <v>81</v>
      </c>
      <c r="T731" s="442">
        <v>50</v>
      </c>
      <c r="U731" s="442">
        <f t="shared" si="0"/>
        <v>420</v>
      </c>
      <c r="V731" s="442"/>
      <c r="W731" s="388"/>
      <c r="X731" s="388"/>
    </row>
    <row r="732" spans="1:24" ht="12.75" x14ac:dyDescent="0.2">
      <c r="A732" s="466">
        <v>730</v>
      </c>
      <c r="B732" s="445" t="s">
        <v>780</v>
      </c>
      <c r="C732" s="453" t="s">
        <v>3971</v>
      </c>
      <c r="D732" s="446" t="s">
        <v>1033</v>
      </c>
      <c r="E732" s="446" t="s">
        <v>1021</v>
      </c>
      <c r="F732" s="292" t="s">
        <v>893</v>
      </c>
      <c r="G732" s="292" t="s">
        <v>1318</v>
      </c>
      <c r="H732" s="292" t="s">
        <v>1389</v>
      </c>
      <c r="I732" s="447">
        <v>0.875</v>
      </c>
      <c r="J732" s="447">
        <v>0.125</v>
      </c>
      <c r="K732" s="292" t="s">
        <v>3181</v>
      </c>
      <c r="L732" s="445" t="s">
        <v>3195</v>
      </c>
      <c r="M732" s="460"/>
      <c r="N732" s="292">
        <v>3840</v>
      </c>
      <c r="O732" s="442">
        <v>80</v>
      </c>
      <c r="P732" s="442">
        <v>74</v>
      </c>
      <c r="Q732" s="442">
        <v>74</v>
      </c>
      <c r="R732" s="442">
        <v>126</v>
      </c>
      <c r="S732" s="442">
        <v>116</v>
      </c>
      <c r="T732" s="442">
        <v>60</v>
      </c>
      <c r="U732" s="442">
        <f t="shared" si="0"/>
        <v>530</v>
      </c>
      <c r="V732" s="442"/>
      <c r="W732" s="388"/>
      <c r="X732" s="388"/>
    </row>
    <row r="733" spans="1:24" ht="12.75" x14ac:dyDescent="0.2">
      <c r="A733" s="466">
        <v>731</v>
      </c>
      <c r="B733" s="445" t="s">
        <v>781</v>
      </c>
      <c r="C733" s="453" t="s">
        <v>3972</v>
      </c>
      <c r="D733" s="446" t="s">
        <v>1029</v>
      </c>
      <c r="E733" s="446" t="s">
        <v>1024</v>
      </c>
      <c r="F733" s="292" t="s">
        <v>1242</v>
      </c>
      <c r="G733" s="292" t="s">
        <v>1235</v>
      </c>
      <c r="H733" s="292" t="s">
        <v>1508</v>
      </c>
      <c r="I733" s="447">
        <v>0.5</v>
      </c>
      <c r="J733" s="447">
        <v>0.5</v>
      </c>
      <c r="K733" s="292" t="s">
        <v>1024</v>
      </c>
      <c r="L733" s="292" t="s">
        <v>1389</v>
      </c>
      <c r="M733" s="460"/>
      <c r="N733" s="292">
        <v>3840</v>
      </c>
      <c r="O733" s="442">
        <v>35</v>
      </c>
      <c r="P733" s="442">
        <v>75</v>
      </c>
      <c r="Q733" s="442">
        <v>30</v>
      </c>
      <c r="R733" s="442">
        <v>30</v>
      </c>
      <c r="S733" s="442">
        <v>30</v>
      </c>
      <c r="T733" s="442">
        <v>65</v>
      </c>
      <c r="U733" s="442">
        <f t="shared" si="0"/>
        <v>265</v>
      </c>
      <c r="V733" s="442"/>
      <c r="W733" s="388"/>
      <c r="X733" s="388"/>
    </row>
    <row r="734" spans="1:24" ht="12.75" x14ac:dyDescent="0.2">
      <c r="A734" s="466">
        <v>732</v>
      </c>
      <c r="B734" s="445" t="s">
        <v>782</v>
      </c>
      <c r="C734" s="453" t="s">
        <v>3973</v>
      </c>
      <c r="D734" s="446" t="s">
        <v>1029</v>
      </c>
      <c r="E734" s="446" t="s">
        <v>1024</v>
      </c>
      <c r="F734" s="292" t="s">
        <v>1242</v>
      </c>
      <c r="G734" s="292" t="s">
        <v>1235</v>
      </c>
      <c r="H734" s="292" t="s">
        <v>1508</v>
      </c>
      <c r="I734" s="447">
        <v>0.5</v>
      </c>
      <c r="J734" s="447">
        <v>0.5</v>
      </c>
      <c r="K734" s="292" t="s">
        <v>1024</v>
      </c>
      <c r="L734" s="292" t="s">
        <v>1389</v>
      </c>
      <c r="M734" s="460"/>
      <c r="N734" s="292">
        <v>3840</v>
      </c>
      <c r="O734" s="442">
        <v>55</v>
      </c>
      <c r="P734" s="442">
        <v>85</v>
      </c>
      <c r="Q734" s="442">
        <v>50</v>
      </c>
      <c r="R734" s="442">
        <v>40</v>
      </c>
      <c r="S734" s="442">
        <v>50</v>
      </c>
      <c r="T734" s="442">
        <v>75</v>
      </c>
      <c r="U734" s="442">
        <f t="shared" si="0"/>
        <v>355</v>
      </c>
      <c r="V734" s="442"/>
      <c r="W734" s="388"/>
      <c r="X734" s="388"/>
    </row>
    <row r="735" spans="1:24" ht="12.75" x14ac:dyDescent="0.2">
      <c r="A735" s="466">
        <v>733</v>
      </c>
      <c r="B735" s="445" t="s">
        <v>783</v>
      </c>
      <c r="C735" s="453" t="s">
        <v>3974</v>
      </c>
      <c r="D735" s="446" t="s">
        <v>1029</v>
      </c>
      <c r="E735" s="446" t="s">
        <v>1024</v>
      </c>
      <c r="F735" s="292" t="s">
        <v>1242</v>
      </c>
      <c r="G735" s="292" t="s">
        <v>1235</v>
      </c>
      <c r="H735" s="292" t="s">
        <v>1508</v>
      </c>
      <c r="I735" s="447">
        <v>0.5</v>
      </c>
      <c r="J735" s="447">
        <v>0.5</v>
      </c>
      <c r="K735" s="292" t="s">
        <v>1024</v>
      </c>
      <c r="L735" s="292" t="s">
        <v>1389</v>
      </c>
      <c r="M735" s="460"/>
      <c r="N735" s="292">
        <v>3840</v>
      </c>
      <c r="O735" s="442">
        <v>80</v>
      </c>
      <c r="P735" s="442">
        <v>120</v>
      </c>
      <c r="Q735" s="442">
        <v>75</v>
      </c>
      <c r="R735" s="442">
        <v>75</v>
      </c>
      <c r="S735" s="442">
        <v>75</v>
      </c>
      <c r="T735" s="442">
        <v>60</v>
      </c>
      <c r="U735" s="442">
        <f t="shared" si="0"/>
        <v>485</v>
      </c>
      <c r="V735" s="442"/>
      <c r="W735" s="388"/>
      <c r="X735" s="388"/>
    </row>
    <row r="736" spans="1:24" ht="12.75" x14ac:dyDescent="0.2">
      <c r="A736" s="466">
        <v>734</v>
      </c>
      <c r="B736" s="445" t="s">
        <v>3975</v>
      </c>
      <c r="C736" s="453" t="s">
        <v>3976</v>
      </c>
      <c r="D736" s="446" t="s">
        <v>1029</v>
      </c>
      <c r="E736" s="292" t="s">
        <v>1389</v>
      </c>
      <c r="F736" s="292" t="s">
        <v>1349</v>
      </c>
      <c r="G736" s="292" t="s">
        <v>1569</v>
      </c>
      <c r="H736" s="292" t="s">
        <v>1177</v>
      </c>
      <c r="I736" s="447">
        <v>0.5</v>
      </c>
      <c r="J736" s="447">
        <v>0.5</v>
      </c>
      <c r="K736" s="292" t="s">
        <v>3195</v>
      </c>
      <c r="L736" s="434"/>
      <c r="M736" s="460"/>
      <c r="N736" s="292">
        <v>3840</v>
      </c>
      <c r="O736" s="442">
        <v>48</v>
      </c>
      <c r="P736" s="442">
        <v>70</v>
      </c>
      <c r="Q736" s="442">
        <v>30</v>
      </c>
      <c r="R736" s="442">
        <v>30</v>
      </c>
      <c r="S736" s="442">
        <v>30</v>
      </c>
      <c r="T736" s="442">
        <v>45</v>
      </c>
      <c r="U736" s="442">
        <f t="shared" si="0"/>
        <v>253</v>
      </c>
      <c r="V736" s="442"/>
      <c r="W736" s="388"/>
      <c r="X736" s="388"/>
    </row>
    <row r="737" spans="1:24" ht="12.75" x14ac:dyDescent="0.2">
      <c r="A737" s="466">
        <v>735</v>
      </c>
      <c r="B737" s="445" t="s">
        <v>3977</v>
      </c>
      <c r="C737" s="453" t="s">
        <v>3978</v>
      </c>
      <c r="D737" s="446" t="s">
        <v>1029</v>
      </c>
      <c r="E737" s="292" t="s">
        <v>1389</v>
      </c>
      <c r="F737" s="292" t="s">
        <v>1349</v>
      </c>
      <c r="G737" s="292" t="s">
        <v>1569</v>
      </c>
      <c r="H737" s="292" t="s">
        <v>1177</v>
      </c>
      <c r="I737" s="447">
        <v>0.5</v>
      </c>
      <c r="J737" s="447">
        <v>0.5</v>
      </c>
      <c r="K737" s="292" t="s">
        <v>3195</v>
      </c>
      <c r="L737" s="434"/>
      <c r="M737" s="460"/>
      <c r="N737" s="292">
        <v>3840</v>
      </c>
      <c r="O737" s="442">
        <v>88</v>
      </c>
      <c r="P737" s="442">
        <v>110</v>
      </c>
      <c r="Q737" s="442">
        <v>60</v>
      </c>
      <c r="R737" s="442">
        <v>55</v>
      </c>
      <c r="S737" s="442">
        <v>60</v>
      </c>
      <c r="T737" s="442">
        <v>45</v>
      </c>
      <c r="U737" s="442">
        <f t="shared" si="0"/>
        <v>418</v>
      </c>
      <c r="V737" s="442"/>
      <c r="W737" s="388"/>
      <c r="X737" s="388"/>
    </row>
    <row r="738" spans="1:24" ht="12.75" x14ac:dyDescent="0.2">
      <c r="A738" s="466">
        <v>736</v>
      </c>
      <c r="B738" s="445" t="s">
        <v>3979</v>
      </c>
      <c r="C738" s="453" t="s">
        <v>3980</v>
      </c>
      <c r="D738" s="446" t="s">
        <v>1017</v>
      </c>
      <c r="E738" s="292" t="s">
        <v>1389</v>
      </c>
      <c r="F738" s="292" t="s">
        <v>1193</v>
      </c>
      <c r="G738" s="292" t="s">
        <v>1389</v>
      </c>
      <c r="H738" s="292" t="s">
        <v>1389</v>
      </c>
      <c r="I738" s="447">
        <v>0.5</v>
      </c>
      <c r="J738" s="447">
        <v>0.5</v>
      </c>
      <c r="K738" s="292" t="s">
        <v>1017</v>
      </c>
      <c r="L738" s="292" t="s">
        <v>1389</v>
      </c>
      <c r="M738" s="460"/>
      <c r="N738" s="292">
        <v>3840</v>
      </c>
      <c r="O738" s="442">
        <v>47</v>
      </c>
      <c r="P738" s="442">
        <v>62</v>
      </c>
      <c r="Q738" s="442">
        <v>45</v>
      </c>
      <c r="R738" s="442">
        <v>55</v>
      </c>
      <c r="S738" s="442">
        <v>45</v>
      </c>
      <c r="T738" s="442">
        <v>46</v>
      </c>
      <c r="U738" s="442">
        <f t="shared" si="0"/>
        <v>300</v>
      </c>
      <c r="V738" s="442"/>
      <c r="W738" s="388"/>
      <c r="X738" s="388"/>
    </row>
    <row r="739" spans="1:24" ht="12.75" x14ac:dyDescent="0.2">
      <c r="A739" s="466">
        <v>737</v>
      </c>
      <c r="B739" s="445" t="s">
        <v>3981</v>
      </c>
      <c r="C739" s="453" t="s">
        <v>3982</v>
      </c>
      <c r="D739" s="446" t="s">
        <v>1017</v>
      </c>
      <c r="E739" s="446" t="s">
        <v>1020</v>
      </c>
      <c r="F739" s="292" t="s">
        <v>1285</v>
      </c>
      <c r="G739" s="292" t="s">
        <v>1389</v>
      </c>
      <c r="H739" s="292" t="s">
        <v>1389</v>
      </c>
      <c r="I739" s="447">
        <v>0.5</v>
      </c>
      <c r="J739" s="447">
        <v>0.5</v>
      </c>
      <c r="K739" s="292" t="s">
        <v>1017</v>
      </c>
      <c r="L739" s="292" t="s">
        <v>1389</v>
      </c>
      <c r="M739" s="460"/>
      <c r="N739" s="292">
        <v>3840</v>
      </c>
      <c r="O739" s="442">
        <v>57</v>
      </c>
      <c r="P739" s="442">
        <v>82</v>
      </c>
      <c r="Q739" s="442">
        <v>95</v>
      </c>
      <c r="R739" s="442">
        <v>55</v>
      </c>
      <c r="S739" s="442">
        <v>75</v>
      </c>
      <c r="T739" s="442">
        <v>36</v>
      </c>
      <c r="U739" s="442">
        <f t="shared" si="0"/>
        <v>400</v>
      </c>
      <c r="V739" s="442"/>
      <c r="W739" s="388"/>
      <c r="X739" s="388"/>
    </row>
    <row r="740" spans="1:24" ht="12.75" x14ac:dyDescent="0.2">
      <c r="A740" s="466">
        <v>738</v>
      </c>
      <c r="B740" s="445" t="s">
        <v>3983</v>
      </c>
      <c r="C740" s="453" t="s">
        <v>3984</v>
      </c>
      <c r="D740" s="446" t="s">
        <v>1017</v>
      </c>
      <c r="E740" s="446" t="s">
        <v>1020</v>
      </c>
      <c r="F740" s="292" t="s">
        <v>851</v>
      </c>
      <c r="G740" s="292" t="s">
        <v>1389</v>
      </c>
      <c r="H740" s="292" t="s">
        <v>1389</v>
      </c>
      <c r="I740" s="447">
        <v>0.5</v>
      </c>
      <c r="J740" s="447">
        <v>0.5</v>
      </c>
      <c r="K740" s="292" t="s">
        <v>1017</v>
      </c>
      <c r="L740" s="292" t="s">
        <v>1389</v>
      </c>
      <c r="M740" s="460"/>
      <c r="N740" s="292">
        <v>3840</v>
      </c>
      <c r="O740" s="442">
        <v>77</v>
      </c>
      <c r="P740" s="442">
        <v>70</v>
      </c>
      <c r="Q740" s="442">
        <v>90</v>
      </c>
      <c r="R740" s="442">
        <v>145</v>
      </c>
      <c r="S740" s="442">
        <v>75</v>
      </c>
      <c r="T740" s="442">
        <v>43</v>
      </c>
      <c r="U740" s="442">
        <f t="shared" si="0"/>
        <v>500</v>
      </c>
      <c r="V740" s="442"/>
      <c r="W740" s="388"/>
      <c r="X740" s="388"/>
    </row>
    <row r="741" spans="1:24" ht="12.75" x14ac:dyDescent="0.2">
      <c r="A741" s="466">
        <v>739</v>
      </c>
      <c r="B741" s="445" t="s">
        <v>3985</v>
      </c>
      <c r="C741" s="453" t="s">
        <v>3986</v>
      </c>
      <c r="D741" s="446" t="s">
        <v>1022</v>
      </c>
      <c r="E741" s="292" t="s">
        <v>1389</v>
      </c>
      <c r="F741" s="292" t="s">
        <v>1452</v>
      </c>
      <c r="G741" s="292" t="s">
        <v>1257</v>
      </c>
      <c r="H741" s="292" t="s">
        <v>1179</v>
      </c>
      <c r="I741" s="447">
        <v>0.5</v>
      </c>
      <c r="J741" s="447">
        <v>0.5</v>
      </c>
      <c r="K741" s="292" t="s">
        <v>3270</v>
      </c>
      <c r="L741" s="292" t="s">
        <v>1389</v>
      </c>
      <c r="M741" s="460"/>
      <c r="N741" s="292">
        <v>5120</v>
      </c>
      <c r="O741" s="442">
        <v>47</v>
      </c>
      <c r="P741" s="442">
        <v>82</v>
      </c>
      <c r="Q741" s="442">
        <v>57</v>
      </c>
      <c r="R741" s="442">
        <v>42</v>
      </c>
      <c r="S741" s="442">
        <v>47</v>
      </c>
      <c r="T741" s="442">
        <v>63</v>
      </c>
      <c r="U741" s="442">
        <f t="shared" si="0"/>
        <v>338</v>
      </c>
      <c r="V741" s="442"/>
      <c r="W741" s="388"/>
      <c r="X741" s="388"/>
    </row>
    <row r="742" spans="1:24" ht="12.75" x14ac:dyDescent="0.2">
      <c r="A742" s="466">
        <v>740</v>
      </c>
      <c r="B742" s="445" t="s">
        <v>3987</v>
      </c>
      <c r="C742" s="453" t="s">
        <v>3988</v>
      </c>
      <c r="D742" s="446" t="s">
        <v>1022</v>
      </c>
      <c r="E742" s="446" t="s">
        <v>1028</v>
      </c>
      <c r="F742" s="292" t="s">
        <v>1452</v>
      </c>
      <c r="G742" s="292" t="s">
        <v>1257</v>
      </c>
      <c r="H742" s="292" t="s">
        <v>1179</v>
      </c>
      <c r="I742" s="447">
        <v>0.5</v>
      </c>
      <c r="J742" s="447">
        <v>0.5</v>
      </c>
      <c r="K742" s="292" t="s">
        <v>3989</v>
      </c>
      <c r="L742" s="292" t="s">
        <v>1389</v>
      </c>
      <c r="M742" s="460"/>
      <c r="N742" s="292">
        <v>5120</v>
      </c>
      <c r="O742" s="442">
        <v>97</v>
      </c>
      <c r="P742" s="442">
        <v>132</v>
      </c>
      <c r="Q742" s="442">
        <v>77</v>
      </c>
      <c r="R742" s="442">
        <v>62</v>
      </c>
      <c r="S742" s="442">
        <v>67</v>
      </c>
      <c r="T742" s="442">
        <v>43</v>
      </c>
      <c r="U742" s="442">
        <f t="shared" si="0"/>
        <v>478</v>
      </c>
      <c r="V742" s="442"/>
      <c r="W742" s="388"/>
      <c r="X742" s="388"/>
    </row>
    <row r="743" spans="1:24" ht="12.75" x14ac:dyDescent="0.2">
      <c r="A743" s="466">
        <v>741</v>
      </c>
      <c r="B743" s="445" t="s">
        <v>4125</v>
      </c>
      <c r="C743" s="453" t="s">
        <v>3991</v>
      </c>
      <c r="D743" s="446" t="s">
        <v>1023</v>
      </c>
      <c r="E743" s="446" t="s">
        <v>1024</v>
      </c>
      <c r="F743" s="292" t="s">
        <v>1298</v>
      </c>
      <c r="G743" s="292" t="s">
        <v>1389</v>
      </c>
      <c r="H743" s="292" t="s">
        <v>1389</v>
      </c>
      <c r="I743" s="447">
        <v>0.25</v>
      </c>
      <c r="J743" s="447">
        <v>0.75</v>
      </c>
      <c r="K743" s="292"/>
      <c r="L743" s="292" t="s">
        <v>1389</v>
      </c>
      <c r="M743" s="460"/>
      <c r="N743" s="292">
        <v>5120</v>
      </c>
      <c r="O743" s="442">
        <v>75</v>
      </c>
      <c r="P743" s="442">
        <v>70</v>
      </c>
      <c r="Q743" s="442">
        <v>70</v>
      </c>
      <c r="R743" s="442">
        <v>98</v>
      </c>
      <c r="S743" s="442">
        <v>70</v>
      </c>
      <c r="T743" s="442">
        <v>93</v>
      </c>
      <c r="U743" s="442">
        <f t="shared" si="0"/>
        <v>476</v>
      </c>
      <c r="V743" s="442"/>
      <c r="W743" s="292" t="s">
        <v>4126</v>
      </c>
      <c r="X743" s="388"/>
    </row>
    <row r="744" spans="1:24" ht="12.75" x14ac:dyDescent="0.2">
      <c r="A744" s="466">
        <v>742</v>
      </c>
      <c r="B744" s="445" t="s">
        <v>3995</v>
      </c>
      <c r="C744" s="453" t="s">
        <v>3996</v>
      </c>
      <c r="D744" s="446" t="s">
        <v>1017</v>
      </c>
      <c r="E744" s="446" t="s">
        <v>1021</v>
      </c>
      <c r="F744" s="292" t="s">
        <v>1238</v>
      </c>
      <c r="G744" s="292" t="s">
        <v>1544</v>
      </c>
      <c r="H744" s="292" t="s">
        <v>1576</v>
      </c>
      <c r="I744" s="447">
        <v>0.5</v>
      </c>
      <c r="J744" s="447">
        <v>0.5</v>
      </c>
      <c r="K744" s="292" t="s">
        <v>1017</v>
      </c>
      <c r="L744" s="445" t="s">
        <v>1021</v>
      </c>
      <c r="M744" s="460"/>
      <c r="N744" s="292">
        <v>5120</v>
      </c>
      <c r="O744" s="442">
        <v>40</v>
      </c>
      <c r="P744" s="442">
        <v>45</v>
      </c>
      <c r="Q744" s="442">
        <v>40</v>
      </c>
      <c r="R744" s="442">
        <v>55</v>
      </c>
      <c r="S744" s="442">
        <v>40</v>
      </c>
      <c r="T744" s="442">
        <v>84</v>
      </c>
      <c r="U744" s="442">
        <f t="shared" si="0"/>
        <v>304</v>
      </c>
      <c r="V744" s="442"/>
      <c r="W744" s="292"/>
      <c r="X744" s="388"/>
    </row>
    <row r="745" spans="1:24" ht="12.75" x14ac:dyDescent="0.2">
      <c r="A745" s="466">
        <v>743</v>
      </c>
      <c r="B745" s="445" t="s">
        <v>3997</v>
      </c>
      <c r="C745" s="453" t="s">
        <v>3998</v>
      </c>
      <c r="D745" s="446" t="s">
        <v>1017</v>
      </c>
      <c r="E745" s="446" t="s">
        <v>1021</v>
      </c>
      <c r="F745" s="292" t="s">
        <v>1238</v>
      </c>
      <c r="G745" s="292" t="s">
        <v>1544</v>
      </c>
      <c r="H745" s="292" t="s">
        <v>1576</v>
      </c>
      <c r="I745" s="447">
        <v>0.5</v>
      </c>
      <c r="J745" s="447">
        <v>0.5</v>
      </c>
      <c r="K745" s="292" t="s">
        <v>1017</v>
      </c>
      <c r="L745" s="445" t="s">
        <v>1021</v>
      </c>
      <c r="M745" s="460"/>
      <c r="N745" s="292">
        <v>5120</v>
      </c>
      <c r="O745" s="442">
        <v>60</v>
      </c>
      <c r="P745" s="442">
        <v>55</v>
      </c>
      <c r="Q745" s="442">
        <v>60</v>
      </c>
      <c r="R745" s="442">
        <v>95</v>
      </c>
      <c r="S745" s="442">
        <v>70</v>
      </c>
      <c r="T745" s="442">
        <v>124</v>
      </c>
      <c r="U745" s="442">
        <f t="shared" si="0"/>
        <v>464</v>
      </c>
      <c r="V745" s="442"/>
      <c r="W745" s="388"/>
      <c r="X745" s="388"/>
    </row>
    <row r="746" spans="1:24" ht="12.75" x14ac:dyDescent="0.2">
      <c r="A746" s="466">
        <v>744</v>
      </c>
      <c r="B746" s="445" t="s">
        <v>3999</v>
      </c>
      <c r="C746" s="453" t="s">
        <v>4000</v>
      </c>
      <c r="D746" s="446" t="s">
        <v>1031</v>
      </c>
      <c r="E746" s="292" t="s">
        <v>1389</v>
      </c>
      <c r="F746" s="292" t="s">
        <v>1242</v>
      </c>
      <c r="G746" s="292" t="s">
        <v>988</v>
      </c>
      <c r="H746" s="292" t="s">
        <v>887</v>
      </c>
      <c r="I746" s="447">
        <v>0.5</v>
      </c>
      <c r="J746" s="447">
        <v>0.5</v>
      </c>
      <c r="K746" s="292" t="s">
        <v>3195</v>
      </c>
      <c r="L746" s="292" t="s">
        <v>1389</v>
      </c>
      <c r="M746" s="460"/>
      <c r="N746" s="292">
        <v>3840</v>
      </c>
      <c r="O746" s="442">
        <v>45</v>
      </c>
      <c r="P746" s="442">
        <v>65</v>
      </c>
      <c r="Q746" s="442">
        <v>40</v>
      </c>
      <c r="R746" s="442">
        <v>30</v>
      </c>
      <c r="S746" s="442">
        <v>40</v>
      </c>
      <c r="T746" s="442">
        <v>60</v>
      </c>
      <c r="U746" s="442">
        <f t="shared" si="0"/>
        <v>280</v>
      </c>
      <c r="V746" s="442"/>
      <c r="W746" s="388"/>
      <c r="X746" s="388"/>
    </row>
    <row r="747" spans="1:24" ht="12.75" x14ac:dyDescent="0.2">
      <c r="A747" s="466">
        <v>745.1</v>
      </c>
      <c r="B747" s="445" t="s">
        <v>4001</v>
      </c>
      <c r="C747" s="453" t="s">
        <v>4002</v>
      </c>
      <c r="D747" s="446" t="s">
        <v>1031</v>
      </c>
      <c r="E747" s="292" t="s">
        <v>1389</v>
      </c>
      <c r="F747" s="292" t="s">
        <v>1242</v>
      </c>
      <c r="G747" s="292" t="s">
        <v>1113</v>
      </c>
      <c r="H747" s="292" t="s">
        <v>887</v>
      </c>
      <c r="I747" s="447">
        <v>0.5</v>
      </c>
      <c r="J747" s="447">
        <v>0.5</v>
      </c>
      <c r="K747" s="292" t="s">
        <v>3195</v>
      </c>
      <c r="L747" s="292" t="s">
        <v>1389</v>
      </c>
      <c r="M747" s="460"/>
      <c r="N747" s="292">
        <v>3840</v>
      </c>
      <c r="O747" s="442">
        <v>75</v>
      </c>
      <c r="P747" s="442">
        <v>115</v>
      </c>
      <c r="Q747" s="442">
        <v>65</v>
      </c>
      <c r="R747" s="442">
        <v>55</v>
      </c>
      <c r="S747" s="442">
        <v>65</v>
      </c>
      <c r="T747" s="442">
        <v>112</v>
      </c>
      <c r="U747" s="442">
        <f t="shared" si="0"/>
        <v>487</v>
      </c>
      <c r="V747" s="442"/>
      <c r="W747" s="388"/>
      <c r="X747" s="388"/>
    </row>
    <row r="748" spans="1:24" ht="12.75" x14ac:dyDescent="0.2">
      <c r="A748" s="466">
        <v>745.2</v>
      </c>
      <c r="B748" s="445" t="s">
        <v>4003</v>
      </c>
      <c r="C748" s="453"/>
      <c r="D748" s="446" t="s">
        <v>1031</v>
      </c>
      <c r="E748" s="292" t="s">
        <v>1389</v>
      </c>
      <c r="F748" s="292" t="s">
        <v>1242</v>
      </c>
      <c r="G748" s="292" t="s">
        <v>988</v>
      </c>
      <c r="H748" s="292" t="s">
        <v>1216</v>
      </c>
      <c r="I748" s="447">
        <v>0.5</v>
      </c>
      <c r="J748" s="447">
        <v>0.5</v>
      </c>
      <c r="K748" s="292" t="s">
        <v>3195</v>
      </c>
      <c r="L748" s="292" t="s">
        <v>1389</v>
      </c>
      <c r="M748" s="460"/>
      <c r="N748" s="292">
        <v>3840</v>
      </c>
      <c r="O748" s="442">
        <v>85</v>
      </c>
      <c r="P748" s="442">
        <v>115</v>
      </c>
      <c r="Q748" s="442">
        <v>75</v>
      </c>
      <c r="R748" s="442">
        <v>55</v>
      </c>
      <c r="S748" s="442">
        <v>75</v>
      </c>
      <c r="T748" s="442">
        <v>82</v>
      </c>
      <c r="U748" s="442">
        <f t="shared" si="0"/>
        <v>487</v>
      </c>
      <c r="V748" s="442"/>
      <c r="W748" s="388"/>
      <c r="X748" s="388"/>
    </row>
    <row r="749" spans="1:24" ht="12.75" x14ac:dyDescent="0.2">
      <c r="A749" s="466">
        <v>746.1</v>
      </c>
      <c r="B749" s="445" t="s">
        <v>4004</v>
      </c>
      <c r="C749" s="453" t="s">
        <v>4005</v>
      </c>
      <c r="D749" s="446" t="s">
        <v>1033</v>
      </c>
      <c r="E749" s="292" t="s">
        <v>1389</v>
      </c>
      <c r="F749" s="292" t="s">
        <v>1339</v>
      </c>
      <c r="G749" s="292" t="s">
        <v>1389</v>
      </c>
      <c r="H749" s="292" t="s">
        <v>1389</v>
      </c>
      <c r="I749" s="447">
        <v>0.5</v>
      </c>
      <c r="J749" s="447">
        <v>0.5</v>
      </c>
      <c r="K749" s="292" t="s">
        <v>3333</v>
      </c>
      <c r="L749" s="292" t="s">
        <v>1389</v>
      </c>
      <c r="M749" s="460"/>
      <c r="N749" s="292">
        <v>3840</v>
      </c>
      <c r="O749" s="442">
        <v>45</v>
      </c>
      <c r="P749" s="442">
        <v>20</v>
      </c>
      <c r="Q749" s="442">
        <v>20</v>
      </c>
      <c r="R749" s="442">
        <v>25</v>
      </c>
      <c r="S749" s="442">
        <v>25</v>
      </c>
      <c r="T749" s="442">
        <v>40</v>
      </c>
      <c r="U749" s="442">
        <f t="shared" si="0"/>
        <v>175</v>
      </c>
      <c r="V749" s="442"/>
      <c r="W749" s="388"/>
      <c r="X749" s="388"/>
    </row>
    <row r="750" spans="1:24" ht="12.75" x14ac:dyDescent="0.2">
      <c r="A750" s="466">
        <v>746.2</v>
      </c>
      <c r="B750" s="445" t="s">
        <v>4006</v>
      </c>
      <c r="C750" s="453"/>
      <c r="D750" s="446" t="s">
        <v>1033</v>
      </c>
      <c r="E750" s="292" t="s">
        <v>1389</v>
      </c>
      <c r="F750" s="292" t="s">
        <v>1339</v>
      </c>
      <c r="G750" s="292" t="s">
        <v>1389</v>
      </c>
      <c r="H750" s="292" t="s">
        <v>1389</v>
      </c>
      <c r="I750" s="447">
        <v>0.5</v>
      </c>
      <c r="J750" s="447">
        <v>0.5</v>
      </c>
      <c r="K750" s="292" t="s">
        <v>3333</v>
      </c>
      <c r="L750" s="292" t="s">
        <v>1389</v>
      </c>
      <c r="M750" s="460"/>
      <c r="N750" s="292">
        <v>3840</v>
      </c>
      <c r="O750" s="442">
        <v>45</v>
      </c>
      <c r="P750" s="442">
        <v>140</v>
      </c>
      <c r="Q750" s="442">
        <v>130</v>
      </c>
      <c r="R750" s="442">
        <v>140</v>
      </c>
      <c r="S750" s="442">
        <v>135</v>
      </c>
      <c r="T750" s="442">
        <v>30</v>
      </c>
      <c r="U750" s="442">
        <f t="shared" si="0"/>
        <v>620</v>
      </c>
      <c r="V750" s="442"/>
      <c r="W750" s="388"/>
      <c r="X750" s="388"/>
    </row>
    <row r="751" spans="1:24" ht="12.75" x14ac:dyDescent="0.2">
      <c r="A751" s="466">
        <v>747</v>
      </c>
      <c r="B751" s="445" t="s">
        <v>4007</v>
      </c>
      <c r="C751" s="453" t="s">
        <v>4008</v>
      </c>
      <c r="D751" s="446" t="s">
        <v>1030</v>
      </c>
      <c r="E751" s="446" t="s">
        <v>1033</v>
      </c>
      <c r="F751" s="292" t="s">
        <v>1322</v>
      </c>
      <c r="G751" s="292" t="s">
        <v>995</v>
      </c>
      <c r="H751" s="292" t="s">
        <v>1220</v>
      </c>
      <c r="I751" s="447">
        <v>0.5</v>
      </c>
      <c r="J751" s="447">
        <v>0.5</v>
      </c>
      <c r="K751" s="292" t="s">
        <v>3181</v>
      </c>
      <c r="L751" s="292" t="s">
        <v>1389</v>
      </c>
      <c r="M751" s="460"/>
      <c r="N751" s="292">
        <v>5120</v>
      </c>
      <c r="O751" s="442">
        <v>50</v>
      </c>
      <c r="P751" s="442">
        <v>53</v>
      </c>
      <c r="Q751" s="442">
        <v>62</v>
      </c>
      <c r="R751" s="442">
        <v>43</v>
      </c>
      <c r="S751" s="442">
        <v>52</v>
      </c>
      <c r="T751" s="442">
        <v>45</v>
      </c>
      <c r="U751" s="442">
        <f t="shared" si="0"/>
        <v>305</v>
      </c>
      <c r="V751" s="442"/>
      <c r="W751" s="388"/>
      <c r="X751" s="388"/>
    </row>
    <row r="752" spans="1:24" ht="12.75" x14ac:dyDescent="0.2">
      <c r="A752" s="466">
        <v>748</v>
      </c>
      <c r="B752" s="445" t="s">
        <v>1936</v>
      </c>
      <c r="C752" s="453" t="s">
        <v>4009</v>
      </c>
      <c r="D752" s="446" t="s">
        <v>1030</v>
      </c>
      <c r="E752" s="446" t="s">
        <v>1033</v>
      </c>
      <c r="F752" s="292" t="s">
        <v>1322</v>
      </c>
      <c r="G752" s="292" t="s">
        <v>995</v>
      </c>
      <c r="H752" s="292" t="s">
        <v>1220</v>
      </c>
      <c r="I752" s="447">
        <v>0.5</v>
      </c>
      <c r="J752" s="447">
        <v>0.5</v>
      </c>
      <c r="K752" s="292" t="s">
        <v>3333</v>
      </c>
      <c r="L752" s="292" t="s">
        <v>1389</v>
      </c>
      <c r="M752" s="460"/>
      <c r="N752" s="292">
        <v>5120</v>
      </c>
      <c r="O752" s="442">
        <v>50</v>
      </c>
      <c r="P752" s="442">
        <v>63</v>
      </c>
      <c r="Q752" s="442">
        <v>152</v>
      </c>
      <c r="R752" s="442">
        <v>53</v>
      </c>
      <c r="S752" s="442">
        <v>142</v>
      </c>
      <c r="T752" s="442">
        <v>35</v>
      </c>
      <c r="U752" s="442">
        <f t="shared" si="0"/>
        <v>495</v>
      </c>
      <c r="V752" s="442"/>
      <c r="W752" s="388"/>
      <c r="X752" s="388"/>
    </row>
    <row r="753" spans="1:24" ht="12.75" x14ac:dyDescent="0.2">
      <c r="A753" s="466">
        <v>749</v>
      </c>
      <c r="B753" s="445" t="s">
        <v>4010</v>
      </c>
      <c r="C753" s="453" t="s">
        <v>4011</v>
      </c>
      <c r="D753" s="446" t="s">
        <v>1027</v>
      </c>
      <c r="E753" s="292" t="s">
        <v>1389</v>
      </c>
      <c r="F753" s="292" t="s">
        <v>1247</v>
      </c>
      <c r="G753" s="292" t="s">
        <v>1351</v>
      </c>
      <c r="H753" s="292" t="s">
        <v>1246</v>
      </c>
      <c r="I753" s="447">
        <v>0.5</v>
      </c>
      <c r="J753" s="447">
        <v>0.5</v>
      </c>
      <c r="K753" s="292" t="s">
        <v>3195</v>
      </c>
      <c r="L753" s="292" t="s">
        <v>1389</v>
      </c>
      <c r="M753" s="460"/>
      <c r="N753" s="292">
        <v>5120</v>
      </c>
      <c r="O753" s="442">
        <v>70</v>
      </c>
      <c r="P753" s="442">
        <v>100</v>
      </c>
      <c r="Q753" s="442">
        <v>70</v>
      </c>
      <c r="R753" s="442">
        <v>45</v>
      </c>
      <c r="S753" s="442">
        <v>55</v>
      </c>
      <c r="T753" s="442">
        <v>45</v>
      </c>
      <c r="U753" s="442">
        <f t="shared" si="0"/>
        <v>385</v>
      </c>
      <c r="V753" s="442"/>
      <c r="W753" s="388"/>
      <c r="X753" s="388"/>
    </row>
    <row r="754" spans="1:24" ht="12.75" x14ac:dyDescent="0.2">
      <c r="A754" s="466">
        <v>750</v>
      </c>
      <c r="B754" s="445" t="s">
        <v>4012</v>
      </c>
      <c r="C754" s="453" t="s">
        <v>4013</v>
      </c>
      <c r="D754" s="446" t="s">
        <v>1027</v>
      </c>
      <c r="E754" s="292" t="s">
        <v>1389</v>
      </c>
      <c r="F754" s="292" t="s">
        <v>1247</v>
      </c>
      <c r="G754" s="292" t="s">
        <v>1351</v>
      </c>
      <c r="H754" s="292" t="s">
        <v>1246</v>
      </c>
      <c r="I754" s="447">
        <v>0.5</v>
      </c>
      <c r="J754" s="447">
        <v>0.5</v>
      </c>
      <c r="K754" s="292" t="s">
        <v>3195</v>
      </c>
      <c r="L754" s="292" t="s">
        <v>1389</v>
      </c>
      <c r="M754" s="460"/>
      <c r="N754" s="292">
        <v>5120</v>
      </c>
      <c r="O754" s="442">
        <v>100</v>
      </c>
      <c r="P754" s="442">
        <v>125</v>
      </c>
      <c r="Q754" s="442">
        <v>100</v>
      </c>
      <c r="R754" s="442">
        <v>55</v>
      </c>
      <c r="S754" s="442">
        <v>85</v>
      </c>
      <c r="T754" s="442">
        <v>35</v>
      </c>
      <c r="U754" s="442">
        <f t="shared" si="0"/>
        <v>500</v>
      </c>
      <c r="V754" s="442"/>
      <c r="W754" s="388"/>
      <c r="X754" s="388"/>
    </row>
    <row r="755" spans="1:24" ht="12.75" x14ac:dyDescent="0.2">
      <c r="A755" s="466">
        <v>751</v>
      </c>
      <c r="B755" s="445" t="s">
        <v>4014</v>
      </c>
      <c r="C755" s="453" t="s">
        <v>4015</v>
      </c>
      <c r="D755" s="446" t="s">
        <v>1033</v>
      </c>
      <c r="E755" s="446" t="s">
        <v>1017</v>
      </c>
      <c r="F755" s="292" t="s">
        <v>1361</v>
      </c>
      <c r="G755" s="292" t="s">
        <v>1389</v>
      </c>
      <c r="H755" s="292" t="s">
        <v>1175</v>
      </c>
      <c r="I755" s="447">
        <v>0.5</v>
      </c>
      <c r="J755" s="447">
        <v>0.5</v>
      </c>
      <c r="K755" s="292" t="s">
        <v>3181</v>
      </c>
      <c r="L755" s="445" t="s">
        <v>1017</v>
      </c>
      <c r="M755" s="460"/>
      <c r="N755" s="292">
        <v>3840</v>
      </c>
      <c r="O755" s="442">
        <v>38</v>
      </c>
      <c r="P755" s="442">
        <v>40</v>
      </c>
      <c r="Q755" s="442">
        <v>52</v>
      </c>
      <c r="R755" s="442">
        <v>40</v>
      </c>
      <c r="S755" s="442">
        <v>72</v>
      </c>
      <c r="T755" s="442">
        <v>27</v>
      </c>
      <c r="U755" s="442">
        <f t="shared" si="0"/>
        <v>269</v>
      </c>
      <c r="V755" s="442"/>
      <c r="W755" s="388"/>
      <c r="X755" s="388"/>
    </row>
    <row r="756" spans="1:24" ht="12.75" x14ac:dyDescent="0.2">
      <c r="A756" s="466">
        <v>752</v>
      </c>
      <c r="B756" s="445" t="s">
        <v>4016</v>
      </c>
      <c r="C756" s="453" t="s">
        <v>4017</v>
      </c>
      <c r="D756" s="446" t="s">
        <v>1033</v>
      </c>
      <c r="E756" s="446" t="s">
        <v>1017</v>
      </c>
      <c r="F756" s="292" t="s">
        <v>1361</v>
      </c>
      <c r="G756" s="292" t="s">
        <v>1389</v>
      </c>
      <c r="H756" s="292" t="s">
        <v>1175</v>
      </c>
      <c r="I756" s="447">
        <v>0.5</v>
      </c>
      <c r="J756" s="447">
        <v>0.5</v>
      </c>
      <c r="K756" s="292" t="s">
        <v>3333</v>
      </c>
      <c r="L756" s="445" t="s">
        <v>1017</v>
      </c>
      <c r="M756" s="460"/>
      <c r="N756" s="292">
        <v>3840</v>
      </c>
      <c r="O756" s="442">
        <v>68</v>
      </c>
      <c r="P756" s="442">
        <v>70</v>
      </c>
      <c r="Q756" s="442">
        <v>92</v>
      </c>
      <c r="R756" s="442">
        <v>50</v>
      </c>
      <c r="S756" s="442">
        <v>132</v>
      </c>
      <c r="T756" s="442">
        <v>42</v>
      </c>
      <c r="U756" s="442">
        <f t="shared" si="0"/>
        <v>454</v>
      </c>
      <c r="V756" s="442"/>
      <c r="W756" s="388"/>
      <c r="X756" s="388"/>
    </row>
    <row r="757" spans="1:24" ht="12.75" x14ac:dyDescent="0.2">
      <c r="A757" s="466">
        <v>753</v>
      </c>
      <c r="B757" s="445" t="s">
        <v>4018</v>
      </c>
      <c r="C757" s="453" t="s">
        <v>4019</v>
      </c>
      <c r="D757" s="446" t="s">
        <v>1026</v>
      </c>
      <c r="E757" s="292" t="s">
        <v>1389</v>
      </c>
      <c r="F757" s="292" t="s">
        <v>1223</v>
      </c>
      <c r="G757" s="292" t="s">
        <v>1389</v>
      </c>
      <c r="H757" s="292" t="s">
        <v>1249</v>
      </c>
      <c r="I757" s="447">
        <v>0.5</v>
      </c>
      <c r="J757" s="447">
        <v>0.5</v>
      </c>
      <c r="K757" s="292" t="s">
        <v>1026</v>
      </c>
      <c r="L757" s="292" t="s">
        <v>1389</v>
      </c>
      <c r="M757" s="460"/>
      <c r="N757" s="292">
        <v>5120</v>
      </c>
      <c r="O757" s="442">
        <v>40</v>
      </c>
      <c r="P757" s="442">
        <v>55</v>
      </c>
      <c r="Q757" s="442">
        <v>35</v>
      </c>
      <c r="R757" s="442">
        <v>50</v>
      </c>
      <c r="S757" s="442">
        <v>35</v>
      </c>
      <c r="T757" s="442">
        <v>35</v>
      </c>
      <c r="U757" s="442">
        <f t="shared" si="0"/>
        <v>250</v>
      </c>
      <c r="V757" s="442"/>
      <c r="W757" s="388"/>
      <c r="X757" s="388"/>
    </row>
    <row r="758" spans="1:24" ht="12.75" x14ac:dyDescent="0.2">
      <c r="A758" s="466">
        <v>754</v>
      </c>
      <c r="B758" s="445" t="s">
        <v>4020</v>
      </c>
      <c r="C758" s="453" t="s">
        <v>4021</v>
      </c>
      <c r="D758" s="446" t="s">
        <v>1026</v>
      </c>
      <c r="E758" s="292" t="s">
        <v>1389</v>
      </c>
      <c r="F758" s="292" t="s">
        <v>1223</v>
      </c>
      <c r="G758" s="292" t="s">
        <v>1389</v>
      </c>
      <c r="H758" s="292" t="s">
        <v>1249</v>
      </c>
      <c r="I758" s="447">
        <v>0.5</v>
      </c>
      <c r="J758" s="447">
        <v>0.5</v>
      </c>
      <c r="K758" s="292" t="s">
        <v>1026</v>
      </c>
      <c r="L758" s="292" t="s">
        <v>1389</v>
      </c>
      <c r="M758" s="460"/>
      <c r="N758" s="292">
        <v>5120</v>
      </c>
      <c r="O758" s="442">
        <v>70</v>
      </c>
      <c r="P758" s="442">
        <v>105</v>
      </c>
      <c r="Q758" s="442">
        <v>90</v>
      </c>
      <c r="R758" s="442">
        <v>80</v>
      </c>
      <c r="S758" s="442">
        <v>90</v>
      </c>
      <c r="T758" s="442">
        <v>45</v>
      </c>
      <c r="U758" s="442">
        <f t="shared" si="0"/>
        <v>480</v>
      </c>
      <c r="V758" s="442"/>
      <c r="W758" s="388"/>
      <c r="X758" s="388"/>
    </row>
    <row r="759" spans="1:24" ht="12.75" x14ac:dyDescent="0.2">
      <c r="A759" s="466">
        <v>755</v>
      </c>
      <c r="B759" s="445" t="s">
        <v>4022</v>
      </c>
      <c r="C759" s="453" t="s">
        <v>4023</v>
      </c>
      <c r="D759" s="446" t="s">
        <v>1026</v>
      </c>
      <c r="E759" s="446" t="s">
        <v>1021</v>
      </c>
      <c r="F759" s="292" t="s">
        <v>1455</v>
      </c>
      <c r="G759" s="292" t="s">
        <v>1273</v>
      </c>
      <c r="H759" s="292" t="s">
        <v>1252</v>
      </c>
      <c r="I759" s="447">
        <v>0.5</v>
      </c>
      <c r="J759" s="447">
        <v>0.5</v>
      </c>
      <c r="K759" s="292" t="s">
        <v>1026</v>
      </c>
      <c r="L759" s="292" t="s">
        <v>1389</v>
      </c>
      <c r="M759" s="460"/>
      <c r="N759" s="292">
        <v>5120</v>
      </c>
      <c r="O759" s="442">
        <v>40</v>
      </c>
      <c r="P759" s="442">
        <v>35</v>
      </c>
      <c r="Q759" s="442">
        <v>55</v>
      </c>
      <c r="R759" s="442">
        <v>65</v>
      </c>
      <c r="S759" s="442">
        <v>75</v>
      </c>
      <c r="T759" s="442">
        <v>15</v>
      </c>
      <c r="U759" s="442">
        <f t="shared" si="0"/>
        <v>285</v>
      </c>
      <c r="V759" s="442"/>
      <c r="W759" s="388"/>
      <c r="X759" s="388"/>
    </row>
    <row r="760" spans="1:24" ht="12.75" x14ac:dyDescent="0.2">
      <c r="A760" s="466">
        <v>756</v>
      </c>
      <c r="B760" s="445" t="s">
        <v>4024</v>
      </c>
      <c r="C760" s="453" t="s">
        <v>4025</v>
      </c>
      <c r="D760" s="446" t="s">
        <v>1026</v>
      </c>
      <c r="E760" s="446" t="s">
        <v>1021</v>
      </c>
      <c r="F760" s="292" t="s">
        <v>1455</v>
      </c>
      <c r="G760" s="292" t="s">
        <v>1273</v>
      </c>
      <c r="H760" s="292" t="s">
        <v>1252</v>
      </c>
      <c r="I760" s="447">
        <v>0.5</v>
      </c>
      <c r="J760" s="447">
        <v>0.5</v>
      </c>
      <c r="K760" s="292" t="s">
        <v>1026</v>
      </c>
      <c r="L760" s="292" t="s">
        <v>1389</v>
      </c>
      <c r="M760" s="460"/>
      <c r="N760" s="292">
        <v>5120</v>
      </c>
      <c r="O760" s="442">
        <v>60</v>
      </c>
      <c r="P760" s="442">
        <v>45</v>
      </c>
      <c r="Q760" s="442">
        <v>80</v>
      </c>
      <c r="R760" s="442">
        <v>90</v>
      </c>
      <c r="S760" s="442">
        <v>100</v>
      </c>
      <c r="T760" s="442">
        <v>30</v>
      </c>
      <c r="U760" s="442">
        <f t="shared" si="0"/>
        <v>405</v>
      </c>
      <c r="V760" s="442"/>
      <c r="W760" s="388"/>
      <c r="X760" s="388"/>
    </row>
    <row r="761" spans="1:24" ht="12.75" x14ac:dyDescent="0.2">
      <c r="A761" s="466">
        <v>757</v>
      </c>
      <c r="B761" s="445" t="s">
        <v>4026</v>
      </c>
      <c r="C761" s="453" t="s">
        <v>4027</v>
      </c>
      <c r="D761" s="446" t="s">
        <v>1030</v>
      </c>
      <c r="E761" s="446" t="s">
        <v>1023</v>
      </c>
      <c r="F761" s="292" t="s">
        <v>1296</v>
      </c>
      <c r="G761" s="292" t="s">
        <v>1389</v>
      </c>
      <c r="H761" s="292" t="s">
        <v>1232</v>
      </c>
      <c r="I761" s="447">
        <v>0.875</v>
      </c>
      <c r="J761" s="447">
        <v>0.125</v>
      </c>
      <c r="K761" s="292" t="s">
        <v>3174</v>
      </c>
      <c r="L761" s="445" t="s">
        <v>1019</v>
      </c>
      <c r="M761" s="460"/>
      <c r="N761" s="292">
        <v>5120</v>
      </c>
      <c r="O761" s="442">
        <v>48</v>
      </c>
      <c r="P761" s="442">
        <v>44</v>
      </c>
      <c r="Q761" s="442">
        <v>40</v>
      </c>
      <c r="R761" s="442">
        <v>71</v>
      </c>
      <c r="S761" s="442">
        <v>40</v>
      </c>
      <c r="T761" s="442">
        <v>77</v>
      </c>
      <c r="U761" s="442">
        <f t="shared" si="0"/>
        <v>320</v>
      </c>
      <c r="V761" s="442"/>
      <c r="W761" s="388"/>
      <c r="X761" s="388"/>
    </row>
    <row r="762" spans="1:24" ht="12.75" x14ac:dyDescent="0.2">
      <c r="A762" s="466">
        <v>758</v>
      </c>
      <c r="B762" s="445" t="s">
        <v>4028</v>
      </c>
      <c r="C762" s="453" t="s">
        <v>4029</v>
      </c>
      <c r="D762" s="446" t="s">
        <v>1030</v>
      </c>
      <c r="E762" s="446" t="s">
        <v>1023</v>
      </c>
      <c r="F762" s="292" t="s">
        <v>1296</v>
      </c>
      <c r="G762" s="292" t="s">
        <v>1389</v>
      </c>
      <c r="H762" s="292" t="s">
        <v>1232</v>
      </c>
      <c r="I762" s="447">
        <v>0.875</v>
      </c>
      <c r="J762" s="447">
        <v>0.125</v>
      </c>
      <c r="K762" s="292" t="s">
        <v>3174</v>
      </c>
      <c r="L762" s="445" t="s">
        <v>1019</v>
      </c>
      <c r="M762" s="460"/>
      <c r="N762" s="292">
        <v>5120</v>
      </c>
      <c r="O762" s="442">
        <v>68</v>
      </c>
      <c r="P762" s="442">
        <v>64</v>
      </c>
      <c r="Q762" s="442">
        <v>60</v>
      </c>
      <c r="R762" s="442">
        <v>11</v>
      </c>
      <c r="S762" s="442">
        <v>60</v>
      </c>
      <c r="T762" s="442">
        <v>117</v>
      </c>
      <c r="U762" s="442">
        <f t="shared" si="0"/>
        <v>380</v>
      </c>
      <c r="V762" s="442"/>
      <c r="W762" s="388"/>
      <c r="X762" s="388"/>
    </row>
    <row r="763" spans="1:24" ht="12.75" x14ac:dyDescent="0.2">
      <c r="A763" s="466">
        <v>759</v>
      </c>
      <c r="B763" s="445" t="s">
        <v>4030</v>
      </c>
      <c r="C763" s="453" t="s">
        <v>4031</v>
      </c>
      <c r="D763" s="446" t="s">
        <v>1029</v>
      </c>
      <c r="E763" s="446" t="s">
        <v>1022</v>
      </c>
      <c r="F763" s="292" t="s">
        <v>1308</v>
      </c>
      <c r="G763" s="292" t="s">
        <v>1239</v>
      </c>
      <c r="H763" s="292" t="s">
        <v>975</v>
      </c>
      <c r="I763" s="447">
        <v>0.5</v>
      </c>
      <c r="J763" s="447">
        <v>0.5</v>
      </c>
      <c r="K763" s="292" t="s">
        <v>3195</v>
      </c>
      <c r="L763" s="292" t="s">
        <v>1389</v>
      </c>
      <c r="M763" s="460"/>
      <c r="N763" s="292">
        <v>3840</v>
      </c>
      <c r="O763" s="442">
        <v>70</v>
      </c>
      <c r="P763" s="442">
        <v>75</v>
      </c>
      <c r="Q763" s="442">
        <v>50</v>
      </c>
      <c r="R763" s="442">
        <v>45</v>
      </c>
      <c r="S763" s="442">
        <v>50</v>
      </c>
      <c r="T763" s="442">
        <v>50</v>
      </c>
      <c r="U763" s="442">
        <f t="shared" si="0"/>
        <v>340</v>
      </c>
      <c r="V763" s="442"/>
      <c r="W763" s="388"/>
      <c r="X763" s="388"/>
    </row>
    <row r="764" spans="1:24" ht="12.75" x14ac:dyDescent="0.2">
      <c r="A764" s="466">
        <v>760</v>
      </c>
      <c r="B764" s="445" t="s">
        <v>4032</v>
      </c>
      <c r="C764" s="453" t="s">
        <v>4033</v>
      </c>
      <c r="D764" s="446" t="s">
        <v>1029</v>
      </c>
      <c r="E764" s="446" t="s">
        <v>1022</v>
      </c>
      <c r="F764" s="292" t="s">
        <v>1308</v>
      </c>
      <c r="G764" s="292" t="s">
        <v>1239</v>
      </c>
      <c r="H764" s="292" t="s">
        <v>975</v>
      </c>
      <c r="I764" s="447">
        <v>0.5</v>
      </c>
      <c r="J764" s="447">
        <v>0.5</v>
      </c>
      <c r="K764" s="292" t="s">
        <v>3195</v>
      </c>
      <c r="L764" s="292" t="s">
        <v>1389</v>
      </c>
      <c r="M764" s="460"/>
      <c r="N764" s="292">
        <v>3840</v>
      </c>
      <c r="O764" s="442">
        <v>120</v>
      </c>
      <c r="P764" s="442">
        <v>125</v>
      </c>
      <c r="Q764" s="442">
        <v>80</v>
      </c>
      <c r="R764" s="442">
        <v>55</v>
      </c>
      <c r="S764" s="442">
        <v>60</v>
      </c>
      <c r="T764" s="442">
        <v>60</v>
      </c>
      <c r="U764" s="442">
        <f t="shared" si="0"/>
        <v>500</v>
      </c>
      <c r="V764" s="442"/>
      <c r="W764" s="388"/>
      <c r="X764" s="388"/>
    </row>
    <row r="765" spans="1:24" ht="12.75" x14ac:dyDescent="0.2">
      <c r="A765" s="466">
        <v>761</v>
      </c>
      <c r="B765" s="445" t="s">
        <v>4034</v>
      </c>
      <c r="C765" s="453" t="s">
        <v>4035</v>
      </c>
      <c r="D765" s="446" t="s">
        <v>1026</v>
      </c>
      <c r="E765" s="292" t="s">
        <v>1389</v>
      </c>
      <c r="F765" s="292" t="s">
        <v>1223</v>
      </c>
      <c r="G765" s="292" t="s">
        <v>1232</v>
      </c>
      <c r="H765" s="292" t="s">
        <v>1576</v>
      </c>
      <c r="I765" s="447">
        <v>0</v>
      </c>
      <c r="J765" s="447">
        <v>1</v>
      </c>
      <c r="K765" s="292" t="s">
        <v>1026</v>
      </c>
      <c r="L765" s="292" t="s">
        <v>1389</v>
      </c>
      <c r="M765" s="460"/>
      <c r="N765" s="292"/>
      <c r="O765" s="442">
        <v>42</v>
      </c>
      <c r="P765" s="442">
        <v>30</v>
      </c>
      <c r="Q765" s="442">
        <v>38</v>
      </c>
      <c r="R765" s="442">
        <v>30</v>
      </c>
      <c r="S765" s="442">
        <v>38</v>
      </c>
      <c r="T765" s="442">
        <v>32</v>
      </c>
      <c r="U765" s="442">
        <f t="shared" si="0"/>
        <v>210</v>
      </c>
      <c r="V765" s="442"/>
      <c r="W765" s="388"/>
      <c r="X765" s="388"/>
    </row>
    <row r="766" spans="1:24" ht="12.75" x14ac:dyDescent="0.2">
      <c r="A766" s="466">
        <v>762</v>
      </c>
      <c r="B766" s="445" t="s">
        <v>4036</v>
      </c>
      <c r="C766" s="453" t="s">
        <v>4037</v>
      </c>
      <c r="D766" s="446"/>
      <c r="E766" s="446"/>
      <c r="F766" s="292"/>
      <c r="G766" s="292"/>
      <c r="H766" s="292"/>
      <c r="I766" s="436"/>
      <c r="J766" s="436"/>
      <c r="K766" s="292"/>
      <c r="L766" s="434"/>
      <c r="M766" s="460"/>
      <c r="N766" s="292"/>
      <c r="O766" s="442">
        <v>52</v>
      </c>
      <c r="P766" s="442">
        <v>40</v>
      </c>
      <c r="Q766" s="442">
        <v>48</v>
      </c>
      <c r="R766" s="442">
        <v>40</v>
      </c>
      <c r="S766" s="442">
        <v>48</v>
      </c>
      <c r="T766" s="442">
        <v>62</v>
      </c>
      <c r="U766" s="442">
        <f t="shared" si="0"/>
        <v>290</v>
      </c>
      <c r="V766" s="442"/>
      <c r="W766" s="388"/>
      <c r="X766" s="388"/>
    </row>
    <row r="767" spans="1:24" ht="12.75" x14ac:dyDescent="0.2">
      <c r="A767" s="466">
        <v>763</v>
      </c>
      <c r="B767" s="445" t="s">
        <v>4038</v>
      </c>
      <c r="C767" s="453" t="s">
        <v>4039</v>
      </c>
      <c r="D767" s="446"/>
      <c r="E767" s="446"/>
      <c r="F767" s="292"/>
      <c r="G767" s="292" t="s">
        <v>1334</v>
      </c>
      <c r="H767" s="292"/>
      <c r="I767" s="436"/>
      <c r="J767" s="436"/>
      <c r="K767" s="292"/>
      <c r="L767" s="434"/>
      <c r="M767" s="460"/>
      <c r="N767" s="292"/>
      <c r="O767" s="442">
        <v>72</v>
      </c>
      <c r="P767" s="442">
        <v>120</v>
      </c>
      <c r="Q767" s="442">
        <v>98</v>
      </c>
      <c r="R767" s="442">
        <v>50</v>
      </c>
      <c r="S767" s="442">
        <v>98</v>
      </c>
      <c r="T767" s="442">
        <v>72</v>
      </c>
      <c r="U767" s="442">
        <f t="shared" si="0"/>
        <v>510</v>
      </c>
      <c r="V767" s="442"/>
      <c r="W767" s="388"/>
      <c r="X767" s="388"/>
    </row>
    <row r="768" spans="1:24" ht="12.75" x14ac:dyDescent="0.2">
      <c r="A768" s="466">
        <v>764</v>
      </c>
      <c r="B768" s="445" t="s">
        <v>4040</v>
      </c>
      <c r="C768" s="453" t="s">
        <v>4041</v>
      </c>
      <c r="D768" s="446" t="s">
        <v>1021</v>
      </c>
      <c r="E768" s="446"/>
      <c r="F768" s="292" t="s">
        <v>1429</v>
      </c>
      <c r="G768" s="292" t="s">
        <v>34</v>
      </c>
      <c r="H768" s="292" t="s">
        <v>859</v>
      </c>
      <c r="I768" s="447">
        <v>0.25</v>
      </c>
      <c r="J768" s="447">
        <v>0.75</v>
      </c>
      <c r="K768" s="292" t="s">
        <v>1026</v>
      </c>
      <c r="L768" s="434"/>
      <c r="M768" s="460"/>
      <c r="N768" s="292">
        <v>5120</v>
      </c>
      <c r="O768" s="442">
        <v>51</v>
      </c>
      <c r="P768" s="442">
        <v>52</v>
      </c>
      <c r="Q768" s="442">
        <v>90</v>
      </c>
      <c r="R768" s="442">
        <v>82</v>
      </c>
      <c r="S768" s="442">
        <v>110</v>
      </c>
      <c r="T768" s="442">
        <v>100</v>
      </c>
      <c r="U768" s="442">
        <f t="shared" si="0"/>
        <v>485</v>
      </c>
      <c r="V768" s="442"/>
      <c r="W768" s="388"/>
      <c r="X768" s="388"/>
    </row>
    <row r="769" spans="1:24" ht="12.75" x14ac:dyDescent="0.2">
      <c r="A769" s="466">
        <v>765</v>
      </c>
      <c r="B769" s="445" t="s">
        <v>4042</v>
      </c>
      <c r="C769" s="453" t="s">
        <v>4043</v>
      </c>
      <c r="D769" s="446" t="s">
        <v>1029</v>
      </c>
      <c r="E769" s="446" t="s">
        <v>933</v>
      </c>
      <c r="F769" s="292" t="s">
        <v>1246</v>
      </c>
      <c r="G769" s="292" t="s">
        <v>1143</v>
      </c>
      <c r="H769" s="292" t="s">
        <v>1196</v>
      </c>
      <c r="I769" s="447">
        <v>0.5</v>
      </c>
      <c r="J769" s="447">
        <v>0.5</v>
      </c>
      <c r="K769" s="292" t="s">
        <v>3195</v>
      </c>
      <c r="L769" s="434"/>
      <c r="M769" s="460"/>
      <c r="N769" s="292">
        <v>5120</v>
      </c>
      <c r="O769" s="442">
        <v>90</v>
      </c>
      <c r="P769" s="442">
        <v>60</v>
      </c>
      <c r="Q769" s="442">
        <v>80</v>
      </c>
      <c r="R769" s="442">
        <v>90</v>
      </c>
      <c r="S769" s="442">
        <v>110</v>
      </c>
      <c r="T769" s="442">
        <v>60</v>
      </c>
      <c r="U769" s="442">
        <f t="shared" si="0"/>
        <v>490</v>
      </c>
      <c r="V769" s="442"/>
      <c r="W769" s="388"/>
      <c r="X769" s="388"/>
    </row>
    <row r="770" spans="1:24" ht="12.75" x14ac:dyDescent="0.2">
      <c r="A770" s="466">
        <v>766</v>
      </c>
      <c r="B770" s="445" t="s">
        <v>4044</v>
      </c>
      <c r="C770" s="453" t="s">
        <v>4045</v>
      </c>
      <c r="D770" s="446" t="s">
        <v>1022</v>
      </c>
      <c r="E770" s="292" t="s">
        <v>1389</v>
      </c>
      <c r="F770" s="292" t="s">
        <v>1336</v>
      </c>
      <c r="G770" s="292" t="s">
        <v>1389</v>
      </c>
      <c r="H770" s="292" t="s">
        <v>1199</v>
      </c>
      <c r="I770" s="447">
        <v>0.5</v>
      </c>
      <c r="J770" s="447">
        <v>0.5</v>
      </c>
      <c r="K770" s="292" t="s">
        <v>3195</v>
      </c>
      <c r="L770" s="434"/>
      <c r="M770" s="460"/>
      <c r="N770" s="292">
        <v>5120</v>
      </c>
      <c r="O770" s="442">
        <v>100</v>
      </c>
      <c r="P770" s="442">
        <v>120</v>
      </c>
      <c r="Q770" s="442">
        <v>90</v>
      </c>
      <c r="R770" s="442">
        <v>40</v>
      </c>
      <c r="S770" s="442">
        <v>60</v>
      </c>
      <c r="T770" s="442">
        <v>80</v>
      </c>
      <c r="U770" s="442">
        <f t="shared" si="0"/>
        <v>490</v>
      </c>
      <c r="V770" s="442"/>
      <c r="W770" s="388"/>
      <c r="X770" s="388"/>
    </row>
    <row r="771" spans="1:24" ht="12.75" x14ac:dyDescent="0.2">
      <c r="A771" s="466">
        <v>767</v>
      </c>
      <c r="B771" s="445" t="s">
        <v>4046</v>
      </c>
      <c r="C771" s="453" t="s">
        <v>4047</v>
      </c>
      <c r="D771" s="446" t="s">
        <v>1017</v>
      </c>
      <c r="E771" s="446" t="s">
        <v>1033</v>
      </c>
      <c r="F771" s="292" t="s">
        <v>1365</v>
      </c>
      <c r="G771" s="292" t="s">
        <v>1389</v>
      </c>
      <c r="H771" s="292" t="s">
        <v>1389</v>
      </c>
      <c r="I771" s="447">
        <v>0.5</v>
      </c>
      <c r="J771" s="447">
        <v>0.5</v>
      </c>
      <c r="K771" s="292" t="s">
        <v>1017</v>
      </c>
      <c r="L771" s="445" t="s">
        <v>3270</v>
      </c>
      <c r="M771" s="460"/>
      <c r="N771" s="292">
        <v>5120</v>
      </c>
      <c r="O771" s="442">
        <v>25</v>
      </c>
      <c r="P771" s="442">
        <v>35</v>
      </c>
      <c r="Q771" s="442">
        <v>40</v>
      </c>
      <c r="R771" s="442">
        <v>20</v>
      </c>
      <c r="S771" s="442">
        <v>30</v>
      </c>
      <c r="T771" s="442">
        <v>80</v>
      </c>
      <c r="U771" s="442">
        <f t="shared" si="0"/>
        <v>230</v>
      </c>
      <c r="V771" s="442"/>
      <c r="W771" s="388"/>
      <c r="X771" s="388"/>
    </row>
    <row r="772" spans="1:24" ht="12.75" x14ac:dyDescent="0.2">
      <c r="A772" s="466">
        <v>768</v>
      </c>
      <c r="B772" s="445" t="s">
        <v>4048</v>
      </c>
      <c r="C772" s="453" t="s">
        <v>4049</v>
      </c>
      <c r="D772" s="446"/>
      <c r="E772" s="446"/>
      <c r="F772" s="292" t="s">
        <v>1306</v>
      </c>
      <c r="G772" s="292" t="s">
        <v>1389</v>
      </c>
      <c r="H772" s="292" t="s">
        <v>1389</v>
      </c>
      <c r="I772" s="447">
        <v>0.5</v>
      </c>
      <c r="J772" s="447">
        <v>0.5</v>
      </c>
      <c r="K772" s="292" t="s">
        <v>1017</v>
      </c>
      <c r="L772" s="445" t="s">
        <v>3270</v>
      </c>
      <c r="M772" s="460"/>
      <c r="N772" s="292">
        <v>5120</v>
      </c>
      <c r="O772" s="442">
        <v>75</v>
      </c>
      <c r="P772" s="442">
        <v>125</v>
      </c>
      <c r="Q772" s="442">
        <v>140</v>
      </c>
      <c r="R772" s="442">
        <v>60</v>
      </c>
      <c r="S772" s="442">
        <v>90</v>
      </c>
      <c r="T772" s="442">
        <v>40</v>
      </c>
      <c r="U772" s="442">
        <f t="shared" si="0"/>
        <v>530</v>
      </c>
      <c r="V772" s="442"/>
      <c r="W772" s="388"/>
      <c r="X772" s="388"/>
    </row>
    <row r="773" spans="1:24" ht="12.75" x14ac:dyDescent="0.2">
      <c r="A773" s="466">
        <v>769</v>
      </c>
      <c r="B773" s="445" t="s">
        <v>4050</v>
      </c>
      <c r="C773" s="453" t="s">
        <v>4051</v>
      </c>
      <c r="D773" s="446" t="s">
        <v>1025</v>
      </c>
      <c r="E773" s="446" t="s">
        <v>1027</v>
      </c>
      <c r="F773" s="292" t="s">
        <v>1363</v>
      </c>
      <c r="G773" s="292" t="s">
        <v>1389</v>
      </c>
      <c r="H773" s="292" t="s">
        <v>1107</v>
      </c>
      <c r="I773" s="447">
        <v>0.5</v>
      </c>
      <c r="J773" s="447">
        <v>0.5</v>
      </c>
      <c r="K773" s="292" t="s">
        <v>3292</v>
      </c>
      <c r="L773" s="292" t="s">
        <v>1389</v>
      </c>
      <c r="M773" s="460"/>
      <c r="N773" s="292">
        <v>3840</v>
      </c>
      <c r="O773" s="442">
        <v>55</v>
      </c>
      <c r="P773" s="442">
        <v>55</v>
      </c>
      <c r="Q773" s="442">
        <v>80</v>
      </c>
      <c r="R773" s="442">
        <v>70</v>
      </c>
      <c r="S773" s="442">
        <v>45</v>
      </c>
      <c r="T773" s="442">
        <v>15</v>
      </c>
      <c r="U773" s="442">
        <f t="shared" si="0"/>
        <v>320</v>
      </c>
      <c r="V773" s="442"/>
      <c r="W773" s="388"/>
      <c r="X773" s="388"/>
    </row>
    <row r="774" spans="1:24" ht="12.75" x14ac:dyDescent="0.2">
      <c r="A774" s="466">
        <v>770</v>
      </c>
      <c r="B774" s="445" t="s">
        <v>4052</v>
      </c>
      <c r="C774" s="453" t="s">
        <v>4053</v>
      </c>
      <c r="D774" s="446" t="s">
        <v>1025</v>
      </c>
      <c r="E774" s="446" t="s">
        <v>1027</v>
      </c>
      <c r="F774" s="292" t="s">
        <v>1363</v>
      </c>
      <c r="G774" s="292" t="s">
        <v>1389</v>
      </c>
      <c r="H774" s="292" t="s">
        <v>1107</v>
      </c>
      <c r="I774" s="447">
        <v>0.5</v>
      </c>
      <c r="J774" s="447">
        <v>0.5</v>
      </c>
      <c r="K774" s="292" t="s">
        <v>3292</v>
      </c>
      <c r="L774" s="292" t="s">
        <v>1389</v>
      </c>
      <c r="M774" s="460"/>
      <c r="N774" s="292">
        <v>3840</v>
      </c>
      <c r="O774" s="442">
        <v>85</v>
      </c>
      <c r="P774" s="442">
        <v>75</v>
      </c>
      <c r="Q774" s="442">
        <v>110</v>
      </c>
      <c r="R774" s="442">
        <v>100</v>
      </c>
      <c r="S774" s="442">
        <v>75</v>
      </c>
      <c r="T774" s="442">
        <v>35</v>
      </c>
      <c r="U774" s="442">
        <f t="shared" si="0"/>
        <v>480</v>
      </c>
      <c r="V774" s="442"/>
      <c r="W774" s="388"/>
      <c r="X774" s="388"/>
    </row>
    <row r="775" spans="1:24" ht="12.75" x14ac:dyDescent="0.2">
      <c r="A775" s="466">
        <v>771</v>
      </c>
      <c r="B775" s="445" t="s">
        <v>4054</v>
      </c>
      <c r="C775" s="453" t="s">
        <v>4055</v>
      </c>
      <c r="D775" s="446" t="s">
        <v>1033</v>
      </c>
      <c r="E775" s="292" t="s">
        <v>1389</v>
      </c>
      <c r="F775" s="292" t="s">
        <v>1316</v>
      </c>
      <c r="G775" s="292" t="s">
        <v>1389</v>
      </c>
      <c r="H775" s="292" t="s">
        <v>1226</v>
      </c>
      <c r="I775" s="447">
        <v>0.5</v>
      </c>
      <c r="J775" s="447">
        <v>0.5</v>
      </c>
      <c r="K775" s="292" t="s">
        <v>3181</v>
      </c>
      <c r="L775" s="292" t="s">
        <v>1389</v>
      </c>
      <c r="M775" s="460"/>
      <c r="N775" s="292">
        <v>3840</v>
      </c>
      <c r="O775" s="442">
        <v>55</v>
      </c>
      <c r="P775" s="442">
        <v>60</v>
      </c>
      <c r="Q775" s="442">
        <v>130</v>
      </c>
      <c r="R775" s="442">
        <v>30</v>
      </c>
      <c r="S775" s="442">
        <v>130</v>
      </c>
      <c r="T775" s="442">
        <v>5</v>
      </c>
      <c r="U775" s="442">
        <f t="shared" si="0"/>
        <v>410</v>
      </c>
      <c r="V775" s="442"/>
      <c r="W775" s="388"/>
      <c r="X775" s="388"/>
    </row>
    <row r="776" spans="1:24" ht="12.75" x14ac:dyDescent="0.2">
      <c r="A776" s="466">
        <v>772</v>
      </c>
      <c r="B776" s="445" t="s">
        <v>4056</v>
      </c>
      <c r="C776" s="453" t="s">
        <v>4057</v>
      </c>
      <c r="D776" s="446" t="s">
        <v>1029</v>
      </c>
      <c r="E776" s="292" t="s">
        <v>1389</v>
      </c>
      <c r="F776" s="292" t="s">
        <v>1227</v>
      </c>
      <c r="G776" s="292" t="s">
        <v>1389</v>
      </c>
      <c r="H776" s="292" t="s">
        <v>1389</v>
      </c>
      <c r="I776" s="292" t="s">
        <v>1389</v>
      </c>
      <c r="J776" s="292" t="s">
        <v>1389</v>
      </c>
      <c r="K776" s="292" t="s">
        <v>1389</v>
      </c>
      <c r="L776" s="292" t="s">
        <v>1389</v>
      </c>
      <c r="M776" s="460"/>
      <c r="N776" s="292">
        <v>30720</v>
      </c>
      <c r="O776" s="442">
        <v>95</v>
      </c>
      <c r="P776" s="442">
        <v>95</v>
      </c>
      <c r="Q776" s="442">
        <v>95</v>
      </c>
      <c r="R776" s="442">
        <v>95</v>
      </c>
      <c r="S776" s="442">
        <v>95</v>
      </c>
      <c r="T776" s="442">
        <v>59</v>
      </c>
      <c r="U776" s="442">
        <f t="shared" si="0"/>
        <v>534</v>
      </c>
      <c r="V776" s="442"/>
      <c r="W776" s="388"/>
      <c r="X776" s="388"/>
    </row>
    <row r="777" spans="1:24" ht="12.75" x14ac:dyDescent="0.2">
      <c r="A777" s="466">
        <v>773</v>
      </c>
      <c r="B777" s="445" t="s">
        <v>4058</v>
      </c>
      <c r="C777" s="453" t="s">
        <v>4059</v>
      </c>
      <c r="D777" s="446" t="s">
        <v>1029</v>
      </c>
      <c r="E777" s="292" t="s">
        <v>1389</v>
      </c>
      <c r="F777" s="292" t="s">
        <v>1337</v>
      </c>
      <c r="G777" s="292" t="s">
        <v>1389</v>
      </c>
      <c r="H777" s="292" t="s">
        <v>1389</v>
      </c>
      <c r="I777" s="292" t="s">
        <v>1389</v>
      </c>
      <c r="J777" s="292" t="s">
        <v>1389</v>
      </c>
      <c r="K777" s="292" t="s">
        <v>1389</v>
      </c>
      <c r="L777" s="292" t="s">
        <v>1389</v>
      </c>
      <c r="M777" s="460"/>
      <c r="N777" s="292">
        <v>30720</v>
      </c>
      <c r="O777" s="442">
        <v>95</v>
      </c>
      <c r="P777" s="442">
        <v>95</v>
      </c>
      <c r="Q777" s="442">
        <v>95</v>
      </c>
      <c r="R777" s="442">
        <v>95</v>
      </c>
      <c r="S777" s="442">
        <v>95</v>
      </c>
      <c r="T777" s="442">
        <v>95</v>
      </c>
      <c r="U777" s="442">
        <f t="shared" si="0"/>
        <v>570</v>
      </c>
      <c r="V777" s="442"/>
      <c r="W777" s="388"/>
      <c r="X777" s="388"/>
    </row>
    <row r="778" spans="1:24" ht="12.75" x14ac:dyDescent="0.2">
      <c r="A778" s="466">
        <v>774.1</v>
      </c>
      <c r="B778" s="445" t="s">
        <v>4061</v>
      </c>
      <c r="C778" s="453" t="s">
        <v>4062</v>
      </c>
      <c r="D778" s="446" t="s">
        <v>1031</v>
      </c>
      <c r="E778" s="446" t="s">
        <v>1024</v>
      </c>
      <c r="F778" s="292" t="s">
        <v>1343</v>
      </c>
      <c r="G778" s="292" t="s">
        <v>1389</v>
      </c>
      <c r="H778" s="292" t="s">
        <v>1389</v>
      </c>
      <c r="I778" s="292" t="s">
        <v>1389</v>
      </c>
      <c r="J778" s="292" t="s">
        <v>1389</v>
      </c>
      <c r="K778" s="292" t="s">
        <v>3273</v>
      </c>
      <c r="L778" s="292" t="s">
        <v>1389</v>
      </c>
      <c r="M778" s="460"/>
      <c r="N778" s="292">
        <v>6400</v>
      </c>
      <c r="O778" s="442">
        <v>60</v>
      </c>
      <c r="P778" s="442">
        <v>60</v>
      </c>
      <c r="Q778" s="442">
        <v>100</v>
      </c>
      <c r="R778" s="442">
        <v>60</v>
      </c>
      <c r="S778" s="442">
        <v>100</v>
      </c>
      <c r="T778" s="442">
        <v>60</v>
      </c>
      <c r="U778" s="442">
        <f t="shared" si="0"/>
        <v>440</v>
      </c>
      <c r="V778" s="442"/>
      <c r="W778" s="388"/>
      <c r="X778" s="388"/>
    </row>
    <row r="779" spans="1:24" ht="12.75" x14ac:dyDescent="0.2">
      <c r="A779" s="466">
        <v>774.2</v>
      </c>
      <c r="B779" s="445" t="s">
        <v>4127</v>
      </c>
      <c r="C779" s="453"/>
      <c r="D779" s="446" t="s">
        <v>1031</v>
      </c>
      <c r="E779" s="446" t="s">
        <v>1024</v>
      </c>
      <c r="F779" s="292" t="s">
        <v>1343</v>
      </c>
      <c r="G779" s="292" t="s">
        <v>1389</v>
      </c>
      <c r="H779" s="292" t="s">
        <v>1389</v>
      </c>
      <c r="I779" s="292" t="s">
        <v>1389</v>
      </c>
      <c r="J779" s="292" t="s">
        <v>1389</v>
      </c>
      <c r="K779" s="292" t="s">
        <v>3273</v>
      </c>
      <c r="L779" s="292" t="s">
        <v>1389</v>
      </c>
      <c r="M779" s="460"/>
      <c r="N779" s="292">
        <v>6400</v>
      </c>
      <c r="O779" s="442">
        <v>60</v>
      </c>
      <c r="P779" s="442">
        <v>100</v>
      </c>
      <c r="Q779" s="442">
        <v>60</v>
      </c>
      <c r="R779" s="442">
        <v>100</v>
      </c>
      <c r="S779" s="442">
        <v>60</v>
      </c>
      <c r="T779" s="442">
        <v>120</v>
      </c>
      <c r="U779" s="442">
        <f t="shared" si="0"/>
        <v>500</v>
      </c>
      <c r="V779" s="442"/>
      <c r="W779" s="388"/>
      <c r="X779" s="388"/>
    </row>
    <row r="780" spans="1:24" ht="12.75" x14ac:dyDescent="0.2">
      <c r="A780" s="466">
        <v>775</v>
      </c>
      <c r="B780" s="445" t="s">
        <v>4071</v>
      </c>
      <c r="C780" s="453" t="s">
        <v>4072</v>
      </c>
      <c r="D780" s="446" t="s">
        <v>1029</v>
      </c>
      <c r="E780" s="292" t="s">
        <v>1389</v>
      </c>
      <c r="F780" s="292" t="s">
        <v>1294</v>
      </c>
      <c r="G780" s="292" t="s">
        <v>1389</v>
      </c>
      <c r="H780" s="292" t="s">
        <v>1389</v>
      </c>
      <c r="I780" s="447">
        <v>0.5</v>
      </c>
      <c r="J780" s="447">
        <v>0.5</v>
      </c>
      <c r="K780" s="292" t="s">
        <v>3195</v>
      </c>
      <c r="L780" s="292" t="s">
        <v>1389</v>
      </c>
      <c r="M780" s="460"/>
      <c r="N780" s="292">
        <v>5120</v>
      </c>
      <c r="O780" s="442">
        <v>65</v>
      </c>
      <c r="P780" s="442">
        <v>115</v>
      </c>
      <c r="Q780" s="442">
        <v>65</v>
      </c>
      <c r="R780" s="442">
        <v>75</v>
      </c>
      <c r="S780" s="442">
        <v>95</v>
      </c>
      <c r="T780" s="442">
        <v>65</v>
      </c>
      <c r="U780" s="442">
        <f t="shared" si="0"/>
        <v>480</v>
      </c>
      <c r="V780" s="442"/>
      <c r="W780" s="388"/>
      <c r="X780" s="388"/>
    </row>
    <row r="781" spans="1:24" ht="12.75" x14ac:dyDescent="0.2">
      <c r="A781" s="466">
        <v>776</v>
      </c>
      <c r="B781" s="445" t="s">
        <v>4073</v>
      </c>
      <c r="C781" s="453" t="s">
        <v>4074</v>
      </c>
      <c r="D781" s="446" t="s">
        <v>1023</v>
      </c>
      <c r="E781" s="446" t="s">
        <v>1019</v>
      </c>
      <c r="F781" s="292" t="s">
        <v>1266</v>
      </c>
      <c r="G781" s="292" t="s">
        <v>1389</v>
      </c>
      <c r="H781" s="292" t="s">
        <v>1389</v>
      </c>
      <c r="I781" s="447">
        <v>0.5</v>
      </c>
      <c r="J781" s="447">
        <v>0.5</v>
      </c>
      <c r="K781" s="292" t="s">
        <v>3174</v>
      </c>
      <c r="L781" s="445" t="s">
        <v>1019</v>
      </c>
      <c r="M781" s="460"/>
      <c r="N781" s="292">
        <v>5120</v>
      </c>
      <c r="O781" s="442">
        <v>60</v>
      </c>
      <c r="P781" s="442">
        <v>78</v>
      </c>
      <c r="Q781" s="442">
        <v>135</v>
      </c>
      <c r="R781" s="442">
        <v>91</v>
      </c>
      <c r="S781" s="442">
        <v>85</v>
      </c>
      <c r="T781" s="442">
        <v>36</v>
      </c>
      <c r="U781" s="442">
        <f t="shared" si="0"/>
        <v>485</v>
      </c>
      <c r="V781" s="442"/>
      <c r="W781" s="388"/>
      <c r="X781" s="388"/>
    </row>
    <row r="782" spans="1:24" ht="12.75" x14ac:dyDescent="0.2">
      <c r="A782" s="466">
        <v>777</v>
      </c>
      <c r="B782" s="445" t="s">
        <v>4075</v>
      </c>
      <c r="C782" s="453" t="s">
        <v>4076</v>
      </c>
      <c r="D782" s="446" t="s">
        <v>1020</v>
      </c>
      <c r="E782" s="446" t="s">
        <v>1032</v>
      </c>
      <c r="F782" s="292" t="s">
        <v>1095</v>
      </c>
      <c r="G782" s="292" t="s">
        <v>958</v>
      </c>
      <c r="H782" s="292" t="s">
        <v>1233</v>
      </c>
      <c r="I782" s="447">
        <v>0.5</v>
      </c>
      <c r="J782" s="447">
        <v>0.5</v>
      </c>
      <c r="K782" s="292" t="s">
        <v>3195</v>
      </c>
      <c r="L782" s="445" t="s">
        <v>1021</v>
      </c>
      <c r="M782" s="460"/>
      <c r="N782" s="292">
        <v>2560</v>
      </c>
      <c r="O782" s="442">
        <v>65</v>
      </c>
      <c r="P782" s="442">
        <v>98</v>
      </c>
      <c r="Q782" s="442">
        <v>63</v>
      </c>
      <c r="R782" s="442">
        <v>40</v>
      </c>
      <c r="S782" s="442">
        <v>73</v>
      </c>
      <c r="T782" s="442">
        <v>96</v>
      </c>
      <c r="U782" s="442">
        <f t="shared" si="0"/>
        <v>435</v>
      </c>
      <c r="V782" s="442"/>
      <c r="W782" s="388"/>
      <c r="X782" s="388"/>
    </row>
    <row r="783" spans="1:24" ht="12.75" x14ac:dyDescent="0.2">
      <c r="A783" s="466">
        <v>778</v>
      </c>
      <c r="B783" s="445" t="s">
        <v>4077</v>
      </c>
      <c r="C783" s="453" t="s">
        <v>4078</v>
      </c>
      <c r="D783" s="446" t="s">
        <v>1025</v>
      </c>
      <c r="E783" s="446" t="s">
        <v>1021</v>
      </c>
      <c r="F783" s="292" t="s">
        <v>1302</v>
      </c>
      <c r="G783" s="292" t="s">
        <v>1389</v>
      </c>
      <c r="H783" s="292" t="s">
        <v>1389</v>
      </c>
      <c r="I783" s="447">
        <v>0.5</v>
      </c>
      <c r="J783" s="447">
        <v>0.5</v>
      </c>
      <c r="K783" s="292" t="s">
        <v>3292</v>
      </c>
      <c r="L783" s="292" t="s">
        <v>1389</v>
      </c>
      <c r="M783" s="460"/>
      <c r="N783" s="292">
        <v>5120</v>
      </c>
      <c r="O783" s="442">
        <v>55</v>
      </c>
      <c r="P783" s="442">
        <v>90</v>
      </c>
      <c r="Q783" s="442">
        <v>80</v>
      </c>
      <c r="R783" s="442">
        <v>50</v>
      </c>
      <c r="S783" s="442">
        <v>105</v>
      </c>
      <c r="T783" s="442">
        <v>96</v>
      </c>
      <c r="U783" s="442">
        <f t="shared" si="0"/>
        <v>476</v>
      </c>
      <c r="V783" s="442"/>
      <c r="W783" s="388"/>
      <c r="X783" s="388"/>
    </row>
    <row r="784" spans="1:24" ht="12.75" x14ac:dyDescent="0.2">
      <c r="A784" s="466">
        <v>779</v>
      </c>
      <c r="B784" s="445" t="s">
        <v>4079</v>
      </c>
      <c r="C784" s="453" t="s">
        <v>4080</v>
      </c>
      <c r="D784" s="446" t="s">
        <v>1033</v>
      </c>
      <c r="E784" s="446" t="s">
        <v>933</v>
      </c>
      <c r="F784" s="292" t="s">
        <v>1300</v>
      </c>
      <c r="G784" s="292" t="s">
        <v>1569</v>
      </c>
      <c r="H784" s="292" t="s">
        <v>1166</v>
      </c>
      <c r="I784" s="447">
        <v>0.5</v>
      </c>
      <c r="J784" s="447">
        <v>0.5</v>
      </c>
      <c r="K784" s="292" t="s">
        <v>3333</v>
      </c>
      <c r="L784" s="292" t="s">
        <v>1389</v>
      </c>
      <c r="M784" s="460"/>
      <c r="N784" s="292">
        <v>3840</v>
      </c>
      <c r="O784" s="442">
        <v>68</v>
      </c>
      <c r="P784" s="442">
        <v>105</v>
      </c>
      <c r="Q784" s="442">
        <v>70</v>
      </c>
      <c r="R784" s="442">
        <v>70</v>
      </c>
      <c r="S784" s="442">
        <v>70</v>
      </c>
      <c r="T784" s="442">
        <v>92</v>
      </c>
      <c r="U784" s="442">
        <f t="shared" si="0"/>
        <v>475</v>
      </c>
      <c r="V784" s="442"/>
      <c r="W784" s="388"/>
      <c r="X784" s="388"/>
    </row>
    <row r="785" spans="1:24" ht="12.75" x14ac:dyDescent="0.2">
      <c r="A785" s="466">
        <v>780</v>
      </c>
      <c r="B785" s="445" t="s">
        <v>4081</v>
      </c>
      <c r="C785" s="453" t="s">
        <v>4082</v>
      </c>
      <c r="D785" s="446" t="s">
        <v>1029</v>
      </c>
      <c r="E785" s="446" t="s">
        <v>1019</v>
      </c>
      <c r="F785" s="292" t="s">
        <v>1292</v>
      </c>
      <c r="G785" s="292" t="s">
        <v>1190</v>
      </c>
      <c r="H785" s="292" t="s">
        <v>1256</v>
      </c>
      <c r="I785" s="447">
        <v>0.5</v>
      </c>
      <c r="J785" s="447">
        <v>0.5</v>
      </c>
      <c r="K785" s="292" t="s">
        <v>3174</v>
      </c>
      <c r="L785" s="445" t="s">
        <v>1019</v>
      </c>
      <c r="M785" s="460"/>
      <c r="N785" s="292">
        <v>5120</v>
      </c>
      <c r="O785" s="442">
        <v>78</v>
      </c>
      <c r="P785" s="442">
        <v>60</v>
      </c>
      <c r="Q785" s="442">
        <v>85</v>
      </c>
      <c r="R785" s="442">
        <v>135</v>
      </c>
      <c r="S785" s="442">
        <v>91</v>
      </c>
      <c r="T785" s="442">
        <v>36</v>
      </c>
      <c r="U785" s="442">
        <f t="shared" si="0"/>
        <v>485</v>
      </c>
      <c r="V785" s="442"/>
      <c r="W785" s="388"/>
      <c r="X785" s="388"/>
    </row>
    <row r="786" spans="1:24" ht="12.75" x14ac:dyDescent="0.2">
      <c r="A786" s="466">
        <v>781</v>
      </c>
      <c r="B786" s="445" t="s">
        <v>1888</v>
      </c>
      <c r="C786" s="453" t="s">
        <v>4083</v>
      </c>
      <c r="D786" s="446" t="s">
        <v>1025</v>
      </c>
      <c r="E786" s="446" t="s">
        <v>1026</v>
      </c>
      <c r="F786" s="292" t="s">
        <v>1353</v>
      </c>
      <c r="G786" s="292" t="s">
        <v>1389</v>
      </c>
      <c r="H786" s="292" t="s">
        <v>1389</v>
      </c>
      <c r="I786" s="292" t="s">
        <v>1389</v>
      </c>
      <c r="J786" s="292" t="s">
        <v>1389</v>
      </c>
      <c r="K786" s="292" t="s">
        <v>3273</v>
      </c>
      <c r="L786" s="292" t="s">
        <v>1389</v>
      </c>
      <c r="M786" s="460"/>
      <c r="N786" s="292">
        <v>6400</v>
      </c>
      <c r="O786" s="442">
        <v>70</v>
      </c>
      <c r="P786" s="442">
        <v>131</v>
      </c>
      <c r="Q786" s="442">
        <v>100</v>
      </c>
      <c r="R786" s="442">
        <v>86</v>
      </c>
      <c r="S786" s="442">
        <v>90</v>
      </c>
      <c r="T786" s="442">
        <v>40</v>
      </c>
      <c r="U786" s="442">
        <f t="shared" si="0"/>
        <v>517</v>
      </c>
      <c r="V786" s="442"/>
      <c r="W786" s="388"/>
      <c r="X786" s="388"/>
    </row>
    <row r="787" spans="1:24" ht="12.75" x14ac:dyDescent="0.2">
      <c r="A787" s="466">
        <v>782</v>
      </c>
      <c r="B787" s="445" t="s">
        <v>4084</v>
      </c>
      <c r="C787" s="453" t="s">
        <v>4085</v>
      </c>
      <c r="D787" s="446" t="s">
        <v>1019</v>
      </c>
      <c r="E787" s="292" t="s">
        <v>1389</v>
      </c>
      <c r="F787" s="292" t="s">
        <v>1221</v>
      </c>
      <c r="G787" s="292" t="s">
        <v>1234</v>
      </c>
      <c r="H787" s="292" t="s">
        <v>1184</v>
      </c>
      <c r="I787" s="447">
        <v>0.5</v>
      </c>
      <c r="J787" s="447">
        <v>0.5</v>
      </c>
      <c r="K787" s="292" t="s">
        <v>1019</v>
      </c>
      <c r="L787" s="292" t="s">
        <v>1389</v>
      </c>
      <c r="M787" s="460"/>
      <c r="N787" s="292">
        <v>10240</v>
      </c>
      <c r="O787" s="442">
        <v>45</v>
      </c>
      <c r="P787" s="442">
        <v>55</v>
      </c>
      <c r="Q787" s="442">
        <v>65</v>
      </c>
      <c r="R787" s="442">
        <v>45</v>
      </c>
      <c r="S787" s="442">
        <v>45</v>
      </c>
      <c r="T787" s="442">
        <v>45</v>
      </c>
      <c r="U787" s="442">
        <f t="shared" si="0"/>
        <v>300</v>
      </c>
      <c r="V787" s="442"/>
      <c r="W787" s="388"/>
      <c r="X787" s="388"/>
    </row>
    <row r="788" spans="1:24" ht="12.75" x14ac:dyDescent="0.2">
      <c r="A788" s="466">
        <v>783</v>
      </c>
      <c r="B788" s="445" t="s">
        <v>4086</v>
      </c>
      <c r="C788" s="453" t="s">
        <v>4087</v>
      </c>
      <c r="D788" s="446" t="s">
        <v>1019</v>
      </c>
      <c r="E788" s="446" t="s">
        <v>1022</v>
      </c>
      <c r="F788" s="292" t="s">
        <v>1221</v>
      </c>
      <c r="G788" s="292" t="s">
        <v>1234</v>
      </c>
      <c r="H788" s="292" t="s">
        <v>1184</v>
      </c>
      <c r="I788" s="447">
        <v>0.5</v>
      </c>
      <c r="J788" s="447">
        <v>0.5</v>
      </c>
      <c r="K788" s="292" t="s">
        <v>1019</v>
      </c>
      <c r="L788" s="292" t="s">
        <v>1389</v>
      </c>
      <c r="M788" s="460"/>
      <c r="N788" s="292">
        <v>10240</v>
      </c>
      <c r="O788" s="442">
        <v>55</v>
      </c>
      <c r="P788" s="442">
        <v>75</v>
      </c>
      <c r="Q788" s="442">
        <v>90</v>
      </c>
      <c r="R788" s="442">
        <v>65</v>
      </c>
      <c r="S788" s="442">
        <v>70</v>
      </c>
      <c r="T788" s="442">
        <v>65</v>
      </c>
      <c r="U788" s="442">
        <f t="shared" si="0"/>
        <v>420</v>
      </c>
      <c r="V788" s="442"/>
      <c r="W788" s="388"/>
      <c r="X788" s="388"/>
    </row>
    <row r="789" spans="1:24" ht="12.75" x14ac:dyDescent="0.2">
      <c r="A789" s="466">
        <v>784</v>
      </c>
      <c r="B789" s="445" t="s">
        <v>4088</v>
      </c>
      <c r="C789" s="453" t="s">
        <v>4089</v>
      </c>
      <c r="D789" s="446" t="s">
        <v>1019</v>
      </c>
      <c r="E789" s="446" t="s">
        <v>1022</v>
      </c>
      <c r="F789" s="292" t="s">
        <v>1221</v>
      </c>
      <c r="G789" s="292" t="s">
        <v>1234</v>
      </c>
      <c r="H789" s="292" t="s">
        <v>1184</v>
      </c>
      <c r="I789" s="447">
        <v>0.5</v>
      </c>
      <c r="J789" s="447">
        <v>0.5</v>
      </c>
      <c r="K789" s="292" t="s">
        <v>1019</v>
      </c>
      <c r="L789" s="292" t="s">
        <v>1389</v>
      </c>
      <c r="M789" s="460"/>
      <c r="N789" s="292">
        <v>10240</v>
      </c>
      <c r="O789" s="442">
        <v>75</v>
      </c>
      <c r="P789" s="442">
        <v>110</v>
      </c>
      <c r="Q789" s="442">
        <v>125</v>
      </c>
      <c r="R789" s="442">
        <v>100</v>
      </c>
      <c r="S789" s="442">
        <v>105</v>
      </c>
      <c r="T789" s="442">
        <v>85</v>
      </c>
      <c r="U789" s="442">
        <f t="shared" si="0"/>
        <v>600</v>
      </c>
      <c r="V789" s="442"/>
      <c r="W789" s="388"/>
      <c r="X789" s="388"/>
    </row>
    <row r="790" spans="1:24" ht="12.75" x14ac:dyDescent="0.2">
      <c r="A790" s="466">
        <v>785</v>
      </c>
      <c r="B790" s="445" t="s">
        <v>4090</v>
      </c>
      <c r="C790" s="453" t="s">
        <v>4091</v>
      </c>
      <c r="D790" s="446" t="s">
        <v>1020</v>
      </c>
      <c r="E790" s="446" t="s">
        <v>1021</v>
      </c>
      <c r="F790" s="292" t="s">
        <v>1304</v>
      </c>
      <c r="G790" s="292" t="s">
        <v>1143</v>
      </c>
      <c r="H790" s="292" t="s">
        <v>1389</v>
      </c>
      <c r="I790" s="292" t="s">
        <v>1389</v>
      </c>
      <c r="J790" s="292" t="s">
        <v>1389</v>
      </c>
      <c r="K790" s="292" t="s">
        <v>1389</v>
      </c>
      <c r="L790" s="292" t="s">
        <v>1389</v>
      </c>
      <c r="M790" s="460"/>
      <c r="N790" s="292">
        <v>3840</v>
      </c>
      <c r="O790" s="442">
        <v>70</v>
      </c>
      <c r="P790" s="442">
        <v>115</v>
      </c>
      <c r="Q790" s="442">
        <v>85</v>
      </c>
      <c r="R790" s="442">
        <v>95</v>
      </c>
      <c r="S790" s="442">
        <v>75</v>
      </c>
      <c r="T790" s="442">
        <v>130</v>
      </c>
      <c r="U790" s="442">
        <f t="shared" si="0"/>
        <v>570</v>
      </c>
      <c r="V790" s="442"/>
      <c r="W790" s="388"/>
      <c r="X790" s="388"/>
    </row>
    <row r="791" spans="1:24" ht="12.75" x14ac:dyDescent="0.2">
      <c r="A791" s="466">
        <v>786</v>
      </c>
      <c r="B791" s="445" t="s">
        <v>4092</v>
      </c>
      <c r="C791" s="453" t="s">
        <v>4093</v>
      </c>
      <c r="D791" s="446" t="s">
        <v>933</v>
      </c>
      <c r="E791" s="446" t="s">
        <v>1021</v>
      </c>
      <c r="F791" s="292" t="s">
        <v>1332</v>
      </c>
      <c r="G791" s="292" t="s">
        <v>1143</v>
      </c>
      <c r="H791" s="292" t="s">
        <v>1389</v>
      </c>
      <c r="I791" s="292" t="s">
        <v>1389</v>
      </c>
      <c r="J791" s="292" t="s">
        <v>1389</v>
      </c>
      <c r="K791" s="292" t="s">
        <v>1389</v>
      </c>
      <c r="L791" s="292" t="s">
        <v>1389</v>
      </c>
      <c r="M791" s="460"/>
      <c r="N791" s="292">
        <v>3840</v>
      </c>
      <c r="O791" s="442">
        <v>70</v>
      </c>
      <c r="P791" s="442">
        <v>85</v>
      </c>
      <c r="Q791" s="442">
        <v>75</v>
      </c>
      <c r="R791" s="442">
        <v>130</v>
      </c>
      <c r="S791" s="442">
        <v>115</v>
      </c>
      <c r="T791" s="442">
        <v>95</v>
      </c>
      <c r="U791" s="442">
        <f t="shared" si="0"/>
        <v>570</v>
      </c>
      <c r="V791" s="442"/>
      <c r="W791" s="388"/>
      <c r="X791" s="388"/>
    </row>
    <row r="792" spans="1:24" ht="12.75" x14ac:dyDescent="0.2">
      <c r="A792" s="466">
        <v>787</v>
      </c>
      <c r="B792" s="445" t="s">
        <v>4094</v>
      </c>
      <c r="C792" s="453" t="s">
        <v>4095</v>
      </c>
      <c r="D792" s="446" t="s">
        <v>1026</v>
      </c>
      <c r="E792" s="446" t="s">
        <v>1021</v>
      </c>
      <c r="F792" s="292" t="s">
        <v>1314</v>
      </c>
      <c r="G792" s="292" t="s">
        <v>1143</v>
      </c>
      <c r="H792" s="292" t="s">
        <v>1389</v>
      </c>
      <c r="I792" s="292" t="s">
        <v>1389</v>
      </c>
      <c r="J792" s="292" t="s">
        <v>1389</v>
      </c>
      <c r="K792" s="292" t="s">
        <v>1389</v>
      </c>
      <c r="L792" s="292" t="s">
        <v>1389</v>
      </c>
      <c r="M792" s="460"/>
      <c r="N792" s="292">
        <v>3840</v>
      </c>
      <c r="O792" s="442">
        <v>70</v>
      </c>
      <c r="P792" s="442">
        <v>130</v>
      </c>
      <c r="Q792" s="442">
        <v>115</v>
      </c>
      <c r="R792" s="442">
        <v>85</v>
      </c>
      <c r="S792" s="442">
        <v>95</v>
      </c>
      <c r="T792" s="442">
        <v>75</v>
      </c>
      <c r="U792" s="442">
        <f t="shared" si="0"/>
        <v>570</v>
      </c>
      <c r="V792" s="442"/>
      <c r="W792" s="388"/>
      <c r="X792" s="388"/>
    </row>
    <row r="793" spans="1:24" ht="12.75" x14ac:dyDescent="0.2">
      <c r="A793" s="466">
        <v>788</v>
      </c>
      <c r="B793" s="445" t="s">
        <v>4096</v>
      </c>
      <c r="C793" s="453" t="s">
        <v>4097</v>
      </c>
      <c r="D793" s="446" t="s">
        <v>1033</v>
      </c>
      <c r="E793" s="446" t="s">
        <v>1021</v>
      </c>
      <c r="F793" s="292" t="s">
        <v>1324</v>
      </c>
      <c r="G793" s="292" t="s">
        <v>1143</v>
      </c>
      <c r="H793" s="292" t="s">
        <v>1389</v>
      </c>
      <c r="I793" s="292" t="s">
        <v>1389</v>
      </c>
      <c r="J793" s="292" t="s">
        <v>1389</v>
      </c>
      <c r="K793" s="292" t="s">
        <v>1389</v>
      </c>
      <c r="L793" s="292" t="s">
        <v>1389</v>
      </c>
      <c r="M793" s="460"/>
      <c r="N793" s="292">
        <v>3840</v>
      </c>
      <c r="O793" s="442">
        <v>70</v>
      </c>
      <c r="P793" s="442">
        <v>75</v>
      </c>
      <c r="Q793" s="442">
        <v>115</v>
      </c>
      <c r="R793" s="442">
        <v>95</v>
      </c>
      <c r="S793" s="442">
        <v>130</v>
      </c>
      <c r="T793" s="442">
        <v>85</v>
      </c>
      <c r="U793" s="442">
        <f t="shared" si="0"/>
        <v>570</v>
      </c>
      <c r="V793" s="442"/>
      <c r="W793" s="388"/>
      <c r="X793" s="388"/>
    </row>
    <row r="794" spans="1:24" ht="12.75" x14ac:dyDescent="0.2">
      <c r="A794" s="466">
        <v>789</v>
      </c>
      <c r="B794" s="445" t="s">
        <v>4098</v>
      </c>
      <c r="C794" s="453" t="s">
        <v>4099</v>
      </c>
      <c r="D794" s="446" t="s">
        <v>933</v>
      </c>
      <c r="E794" s="292" t="s">
        <v>1389</v>
      </c>
      <c r="F794" s="292" t="s">
        <v>1226</v>
      </c>
      <c r="G794" s="292" t="s">
        <v>1389</v>
      </c>
      <c r="H794" s="292" t="s">
        <v>1389</v>
      </c>
      <c r="I794" s="292" t="s">
        <v>1389</v>
      </c>
      <c r="J794" s="292" t="s">
        <v>1389</v>
      </c>
      <c r="K794" s="292" t="s">
        <v>1389</v>
      </c>
      <c r="L794" s="292" t="s">
        <v>1389</v>
      </c>
      <c r="M794" s="460"/>
      <c r="N794" s="292">
        <v>30720</v>
      </c>
      <c r="O794" s="442">
        <v>43</v>
      </c>
      <c r="P794" s="442">
        <v>29</v>
      </c>
      <c r="Q794" s="442">
        <v>31</v>
      </c>
      <c r="R794" s="442">
        <v>29</v>
      </c>
      <c r="S794" s="442">
        <v>31</v>
      </c>
      <c r="T794" s="442">
        <v>37</v>
      </c>
      <c r="U794" s="442">
        <f t="shared" si="0"/>
        <v>200</v>
      </c>
      <c r="V794" s="442"/>
      <c r="W794" s="388"/>
      <c r="X794" s="388"/>
    </row>
    <row r="795" spans="1:24" ht="12.75" x14ac:dyDescent="0.2">
      <c r="A795" s="466">
        <v>790</v>
      </c>
      <c r="B795" s="445" t="s">
        <v>4100</v>
      </c>
      <c r="C795" s="453" t="s">
        <v>4101</v>
      </c>
      <c r="D795" s="446" t="s">
        <v>933</v>
      </c>
      <c r="E795" s="292" t="s">
        <v>1389</v>
      </c>
      <c r="F795" s="292" t="s">
        <v>1233</v>
      </c>
      <c r="G795" s="292" t="s">
        <v>1389</v>
      </c>
      <c r="H795" s="292" t="s">
        <v>1389</v>
      </c>
      <c r="I795" s="292" t="s">
        <v>1389</v>
      </c>
      <c r="J795" s="292" t="s">
        <v>1389</v>
      </c>
      <c r="K795" s="292" t="s">
        <v>1389</v>
      </c>
      <c r="L795" s="292" t="s">
        <v>1389</v>
      </c>
      <c r="M795" s="460"/>
      <c r="N795" s="292">
        <v>30720</v>
      </c>
      <c r="O795" s="442">
        <v>43</v>
      </c>
      <c r="P795" s="442">
        <v>29</v>
      </c>
      <c r="Q795" s="442">
        <v>131</v>
      </c>
      <c r="R795" s="442">
        <v>29</v>
      </c>
      <c r="S795" s="442">
        <v>131</v>
      </c>
      <c r="T795" s="442">
        <v>37</v>
      </c>
      <c r="U795" s="442">
        <f t="shared" si="0"/>
        <v>400</v>
      </c>
      <c r="V795" s="442"/>
      <c r="W795" s="388"/>
      <c r="X795" s="388"/>
    </row>
    <row r="796" spans="1:24" ht="12.75" x14ac:dyDescent="0.2">
      <c r="A796" s="466">
        <v>791</v>
      </c>
      <c r="B796" s="445" t="s">
        <v>4102</v>
      </c>
      <c r="C796" s="453" t="s">
        <v>4103</v>
      </c>
      <c r="D796" s="446" t="s">
        <v>933</v>
      </c>
      <c r="E796" s="446" t="s">
        <v>1032</v>
      </c>
      <c r="F796" s="292" t="s">
        <v>1310</v>
      </c>
      <c r="G796" s="292" t="s">
        <v>1389</v>
      </c>
      <c r="H796" s="292" t="s">
        <v>1389</v>
      </c>
      <c r="I796" s="292" t="s">
        <v>1389</v>
      </c>
      <c r="J796" s="292" t="s">
        <v>1389</v>
      </c>
      <c r="K796" s="292" t="s">
        <v>1389</v>
      </c>
      <c r="L796" s="292" t="s">
        <v>1389</v>
      </c>
      <c r="M796" s="460"/>
      <c r="N796" s="292">
        <v>30720</v>
      </c>
      <c r="O796" s="442">
        <v>137</v>
      </c>
      <c r="P796" s="442">
        <v>137</v>
      </c>
      <c r="Q796" s="442">
        <v>107</v>
      </c>
      <c r="R796" s="442">
        <v>113</v>
      </c>
      <c r="S796" s="442">
        <v>89</v>
      </c>
      <c r="T796" s="442">
        <v>97</v>
      </c>
      <c r="U796" s="442">
        <f t="shared" si="0"/>
        <v>680</v>
      </c>
      <c r="V796" s="442"/>
      <c r="W796" s="388"/>
      <c r="X796" s="388"/>
    </row>
    <row r="797" spans="1:24" ht="12.75" x14ac:dyDescent="0.2">
      <c r="A797" s="466">
        <v>792</v>
      </c>
      <c r="B797" s="445" t="s">
        <v>4104</v>
      </c>
      <c r="C797" s="453" t="s">
        <v>4105</v>
      </c>
      <c r="D797" s="446" t="s">
        <v>933</v>
      </c>
      <c r="E797" s="446" t="s">
        <v>1025</v>
      </c>
      <c r="F797" s="292" t="s">
        <v>1341</v>
      </c>
      <c r="G797" s="292" t="s">
        <v>1389</v>
      </c>
      <c r="H797" s="292" t="s">
        <v>1389</v>
      </c>
      <c r="I797" s="292" t="s">
        <v>1389</v>
      </c>
      <c r="J797" s="292" t="s">
        <v>1389</v>
      </c>
      <c r="K797" s="292" t="s">
        <v>1389</v>
      </c>
      <c r="L797" s="292" t="s">
        <v>1389</v>
      </c>
      <c r="M797" s="460"/>
      <c r="N797" s="292">
        <v>30720</v>
      </c>
      <c r="O797" s="442">
        <v>137</v>
      </c>
      <c r="P797" s="442">
        <v>113</v>
      </c>
      <c r="Q797" s="442">
        <v>89</v>
      </c>
      <c r="R797" s="442">
        <v>137</v>
      </c>
      <c r="S797" s="442">
        <v>107</v>
      </c>
      <c r="T797" s="442">
        <v>97</v>
      </c>
      <c r="U797" s="442">
        <f t="shared" si="0"/>
        <v>680</v>
      </c>
      <c r="V797" s="442"/>
      <c r="W797" s="388"/>
      <c r="X797" s="388"/>
    </row>
    <row r="798" spans="1:24" ht="12.75" x14ac:dyDescent="0.2">
      <c r="A798" s="466">
        <v>793</v>
      </c>
      <c r="B798" s="445" t="s">
        <v>4106</v>
      </c>
      <c r="C798" s="453" t="s">
        <v>4107</v>
      </c>
      <c r="D798" s="446" t="s">
        <v>1031</v>
      </c>
      <c r="E798" s="446" t="s">
        <v>1030</v>
      </c>
      <c r="F798" s="292" t="s">
        <v>1290</v>
      </c>
      <c r="G798" s="292" t="s">
        <v>1389</v>
      </c>
      <c r="H798" s="292" t="s">
        <v>1389</v>
      </c>
      <c r="I798" s="292" t="s">
        <v>1389</v>
      </c>
      <c r="J798" s="292" t="s">
        <v>1389</v>
      </c>
      <c r="K798" s="292" t="s">
        <v>1389</v>
      </c>
      <c r="L798" s="292" t="s">
        <v>1389</v>
      </c>
      <c r="M798" s="460"/>
      <c r="N798" s="292">
        <v>30720</v>
      </c>
      <c r="O798" s="442">
        <v>109</v>
      </c>
      <c r="P798" s="442">
        <v>53</v>
      </c>
      <c r="Q798" s="442">
        <v>47</v>
      </c>
      <c r="R798" s="442">
        <v>127</v>
      </c>
      <c r="S798" s="442">
        <v>131</v>
      </c>
      <c r="T798" s="442">
        <v>103</v>
      </c>
      <c r="U798" s="442">
        <f t="shared" si="0"/>
        <v>570</v>
      </c>
      <c r="V798" s="442"/>
      <c r="W798" s="388"/>
      <c r="X798" s="388"/>
    </row>
    <row r="799" spans="1:24" ht="12.75" x14ac:dyDescent="0.2">
      <c r="A799" s="466">
        <v>794</v>
      </c>
      <c r="B799" s="445" t="s">
        <v>4108</v>
      </c>
      <c r="C799" s="453" t="s">
        <v>4109</v>
      </c>
      <c r="D799" s="446" t="s">
        <v>1017</v>
      </c>
      <c r="E799" s="446" t="s">
        <v>1022</v>
      </c>
      <c r="F799" s="292" t="s">
        <v>1290</v>
      </c>
      <c r="G799" s="292" t="s">
        <v>1389</v>
      </c>
      <c r="H799" s="292" t="s">
        <v>1389</v>
      </c>
      <c r="I799" s="292" t="s">
        <v>1389</v>
      </c>
      <c r="J799" s="292" t="s">
        <v>1389</v>
      </c>
      <c r="K799" s="292" t="s">
        <v>1389</v>
      </c>
      <c r="L799" s="292" t="s">
        <v>1389</v>
      </c>
      <c r="M799" s="460"/>
      <c r="N799" s="292">
        <v>30720</v>
      </c>
      <c r="O799" s="442">
        <v>107</v>
      </c>
      <c r="P799" s="442">
        <v>139</v>
      </c>
      <c r="Q799" s="442">
        <v>139</v>
      </c>
      <c r="R799" s="442">
        <v>53</v>
      </c>
      <c r="S799" s="442">
        <v>53</v>
      </c>
      <c r="T799" s="442">
        <v>79</v>
      </c>
      <c r="U799" s="442">
        <f t="shared" si="0"/>
        <v>570</v>
      </c>
      <c r="V799" s="442"/>
      <c r="W799" s="388"/>
      <c r="X799" s="388"/>
    </row>
    <row r="800" spans="1:24" ht="12.75" x14ac:dyDescent="0.2">
      <c r="A800" s="466">
        <v>795</v>
      </c>
      <c r="B800" s="445" t="s">
        <v>4110</v>
      </c>
      <c r="C800" s="453" t="s">
        <v>4111</v>
      </c>
      <c r="D800" s="446" t="s">
        <v>1017</v>
      </c>
      <c r="E800" s="446" t="s">
        <v>1022</v>
      </c>
      <c r="F800" s="292" t="s">
        <v>1290</v>
      </c>
      <c r="G800" s="292" t="s">
        <v>1389</v>
      </c>
      <c r="H800" s="292" t="s">
        <v>1389</v>
      </c>
      <c r="I800" s="292" t="s">
        <v>1389</v>
      </c>
      <c r="J800" s="292" t="s">
        <v>1389</v>
      </c>
      <c r="K800" s="292" t="s">
        <v>1389</v>
      </c>
      <c r="L800" s="292" t="s">
        <v>1389</v>
      </c>
      <c r="M800" s="460"/>
      <c r="N800" s="292">
        <v>30720</v>
      </c>
      <c r="O800" s="442">
        <v>71</v>
      </c>
      <c r="P800" s="442">
        <v>137</v>
      </c>
      <c r="Q800" s="442">
        <v>37</v>
      </c>
      <c r="R800" s="442">
        <v>137</v>
      </c>
      <c r="S800" s="442">
        <v>37</v>
      </c>
      <c r="T800" s="442">
        <v>151</v>
      </c>
      <c r="U800" s="442">
        <f t="shared" si="0"/>
        <v>570</v>
      </c>
      <c r="V800" s="442"/>
      <c r="W800" s="388"/>
      <c r="X800" s="388"/>
    </row>
    <row r="801" spans="1:24" ht="12.75" x14ac:dyDescent="0.2">
      <c r="A801" s="466">
        <v>796</v>
      </c>
      <c r="B801" s="445" t="s">
        <v>4112</v>
      </c>
      <c r="C801" s="453" t="s">
        <v>4113</v>
      </c>
      <c r="D801" s="446" t="s">
        <v>1020</v>
      </c>
      <c r="E801" s="292" t="s">
        <v>1389</v>
      </c>
      <c r="F801" s="292" t="s">
        <v>1290</v>
      </c>
      <c r="G801" s="292" t="s">
        <v>1389</v>
      </c>
      <c r="H801" s="292" t="s">
        <v>1389</v>
      </c>
      <c r="I801" s="292" t="s">
        <v>1389</v>
      </c>
      <c r="J801" s="292" t="s">
        <v>1389</v>
      </c>
      <c r="K801" s="292" t="s">
        <v>1389</v>
      </c>
      <c r="L801" s="292" t="s">
        <v>1389</v>
      </c>
      <c r="M801" s="460"/>
      <c r="N801" s="292">
        <v>30720</v>
      </c>
      <c r="O801" s="442">
        <v>83</v>
      </c>
      <c r="P801" s="442">
        <v>89</v>
      </c>
      <c r="Q801" s="442">
        <v>71</v>
      </c>
      <c r="R801" s="442">
        <v>173</v>
      </c>
      <c r="S801" s="442">
        <v>71</v>
      </c>
      <c r="T801" s="442">
        <v>83</v>
      </c>
      <c r="U801" s="442">
        <f t="shared" si="0"/>
        <v>570</v>
      </c>
      <c r="V801" s="442"/>
      <c r="W801" s="388"/>
      <c r="X801" s="388"/>
    </row>
    <row r="802" spans="1:24" ht="12.75" x14ac:dyDescent="0.2">
      <c r="A802" s="466">
        <v>797</v>
      </c>
      <c r="B802" s="445" t="s">
        <v>4114</v>
      </c>
      <c r="C802" s="453" t="s">
        <v>4115</v>
      </c>
      <c r="D802" s="446" t="s">
        <v>1032</v>
      </c>
      <c r="E802" s="446" t="s">
        <v>1024</v>
      </c>
      <c r="F802" s="292" t="s">
        <v>1290</v>
      </c>
      <c r="G802" s="292" t="s">
        <v>1389</v>
      </c>
      <c r="H802" s="292" t="s">
        <v>1389</v>
      </c>
      <c r="I802" s="292" t="s">
        <v>1389</v>
      </c>
      <c r="J802" s="292" t="s">
        <v>1389</v>
      </c>
      <c r="K802" s="292" t="s">
        <v>1389</v>
      </c>
      <c r="L802" s="292" t="s">
        <v>1389</v>
      </c>
      <c r="M802" s="460"/>
      <c r="N802" s="292">
        <v>30720</v>
      </c>
      <c r="O802" s="442">
        <v>97</v>
      </c>
      <c r="P802" s="442">
        <v>101</v>
      </c>
      <c r="Q802" s="442">
        <v>103</v>
      </c>
      <c r="R802" s="442">
        <v>107</v>
      </c>
      <c r="S802" s="442">
        <v>101</v>
      </c>
      <c r="T802" s="442">
        <v>61</v>
      </c>
      <c r="U802" s="442">
        <f t="shared" si="0"/>
        <v>570</v>
      </c>
      <c r="V802" s="442"/>
      <c r="W802" s="388"/>
      <c r="X802" s="388"/>
    </row>
    <row r="803" spans="1:24" ht="12.75" x14ac:dyDescent="0.2">
      <c r="A803" s="466">
        <v>798</v>
      </c>
      <c r="B803" s="445" t="s">
        <v>4116</v>
      </c>
      <c r="C803" s="453" t="s">
        <v>4117</v>
      </c>
      <c r="D803" s="446" t="s">
        <v>1026</v>
      </c>
      <c r="E803" s="446" t="s">
        <v>1032</v>
      </c>
      <c r="F803" s="292" t="s">
        <v>1290</v>
      </c>
      <c r="G803" s="292" t="s">
        <v>1389</v>
      </c>
      <c r="H803" s="292" t="s">
        <v>1389</v>
      </c>
      <c r="I803" s="292" t="s">
        <v>1389</v>
      </c>
      <c r="J803" s="292" t="s">
        <v>1389</v>
      </c>
      <c r="K803" s="292" t="s">
        <v>1389</v>
      </c>
      <c r="L803" s="292" t="s">
        <v>1389</v>
      </c>
      <c r="M803" s="460"/>
      <c r="N803" s="292">
        <v>30720</v>
      </c>
      <c r="O803" s="442">
        <v>59</v>
      </c>
      <c r="P803" s="442">
        <v>181</v>
      </c>
      <c r="Q803" s="442">
        <v>131</v>
      </c>
      <c r="R803" s="442">
        <v>59</v>
      </c>
      <c r="S803" s="442">
        <v>31</v>
      </c>
      <c r="T803" s="442">
        <v>109</v>
      </c>
      <c r="U803" s="442">
        <f t="shared" si="0"/>
        <v>570</v>
      </c>
      <c r="V803" s="442"/>
      <c r="W803" s="388"/>
      <c r="X803" s="388"/>
    </row>
    <row r="804" spans="1:24" ht="12.75" x14ac:dyDescent="0.2">
      <c r="A804" s="466">
        <v>799</v>
      </c>
      <c r="B804" s="445" t="s">
        <v>4118</v>
      </c>
      <c r="C804" s="453" t="s">
        <v>4119</v>
      </c>
      <c r="D804" s="446" t="s">
        <v>1018</v>
      </c>
      <c r="E804" s="446" t="s">
        <v>1019</v>
      </c>
      <c r="F804" s="292" t="s">
        <v>1290</v>
      </c>
      <c r="G804" s="292" t="s">
        <v>1389</v>
      </c>
      <c r="H804" s="292" t="s">
        <v>1389</v>
      </c>
      <c r="I804" s="292" t="s">
        <v>1389</v>
      </c>
      <c r="J804" s="292" t="s">
        <v>1389</v>
      </c>
      <c r="K804" s="292" t="s">
        <v>1389</v>
      </c>
      <c r="L804" s="292" t="s">
        <v>1389</v>
      </c>
      <c r="M804" s="460"/>
      <c r="N804" s="292">
        <v>30720</v>
      </c>
      <c r="O804" s="442">
        <v>223</v>
      </c>
      <c r="P804" s="442">
        <v>101</v>
      </c>
      <c r="Q804" s="442">
        <v>53</v>
      </c>
      <c r="R804" s="442">
        <v>97</v>
      </c>
      <c r="S804" s="442">
        <v>53</v>
      </c>
      <c r="T804" s="442">
        <v>43</v>
      </c>
      <c r="U804" s="442">
        <f t="shared" si="0"/>
        <v>570</v>
      </c>
      <c r="V804" s="442"/>
      <c r="W804" s="388"/>
      <c r="X804" s="388"/>
    </row>
    <row r="805" spans="1:24" ht="12.75" x14ac:dyDescent="0.2">
      <c r="A805" s="466">
        <v>800</v>
      </c>
      <c r="B805" s="445" t="s">
        <v>4120</v>
      </c>
      <c r="C805" s="453" t="s">
        <v>4121</v>
      </c>
      <c r="D805" s="446" t="s">
        <v>933</v>
      </c>
      <c r="E805" s="292" t="s">
        <v>1389</v>
      </c>
      <c r="F805" s="292" t="s">
        <v>1290</v>
      </c>
      <c r="G805" s="292" t="s">
        <v>1389</v>
      </c>
      <c r="H805" s="292" t="s">
        <v>1389</v>
      </c>
      <c r="I805" s="292" t="s">
        <v>1389</v>
      </c>
      <c r="J805" s="292" t="s">
        <v>1389</v>
      </c>
      <c r="K805" s="292" t="s">
        <v>1389</v>
      </c>
      <c r="L805" s="292" t="s">
        <v>1389</v>
      </c>
      <c r="M805" s="460"/>
      <c r="N805" s="292">
        <v>30720</v>
      </c>
      <c r="O805" s="442">
        <v>97</v>
      </c>
      <c r="P805" s="442">
        <v>107</v>
      </c>
      <c r="Q805" s="442">
        <v>101</v>
      </c>
      <c r="R805" s="442">
        <v>127</v>
      </c>
      <c r="S805" s="442">
        <v>89</v>
      </c>
      <c r="T805" s="442">
        <v>79</v>
      </c>
      <c r="U805" s="442">
        <f t="shared" si="0"/>
        <v>600</v>
      </c>
      <c r="V805" s="442"/>
      <c r="W805" s="388"/>
      <c r="X805" s="388"/>
    </row>
    <row r="806" spans="1:24" ht="12.75" x14ac:dyDescent="0.2">
      <c r="A806" s="466">
        <v>801</v>
      </c>
      <c r="B806" s="445" t="s">
        <v>4122</v>
      </c>
      <c r="C806" s="453" t="s">
        <v>4123</v>
      </c>
      <c r="D806" s="446" t="s">
        <v>1032</v>
      </c>
      <c r="E806" s="446" t="s">
        <v>1021</v>
      </c>
      <c r="F806" s="292" t="s">
        <v>4124</v>
      </c>
      <c r="G806" s="292" t="s">
        <v>1389</v>
      </c>
      <c r="H806" s="292" t="s">
        <v>1389</v>
      </c>
      <c r="I806" s="292" t="s">
        <v>1389</v>
      </c>
      <c r="J806" s="292" t="s">
        <v>1389</v>
      </c>
      <c r="K806" s="292" t="s">
        <v>3213</v>
      </c>
      <c r="L806" s="292" t="s">
        <v>1389</v>
      </c>
      <c r="M806" s="460">
        <v>0</v>
      </c>
      <c r="N806" s="292">
        <v>0</v>
      </c>
      <c r="O806" s="442">
        <v>80</v>
      </c>
      <c r="P806" s="442">
        <v>95</v>
      </c>
      <c r="Q806" s="442">
        <v>115</v>
      </c>
      <c r="R806" s="442">
        <v>130</v>
      </c>
      <c r="S806" s="442">
        <v>115</v>
      </c>
      <c r="T806" s="442">
        <v>65</v>
      </c>
      <c r="U806" s="442">
        <f t="shared" si="0"/>
        <v>600</v>
      </c>
      <c r="V806" s="442"/>
      <c r="W806" s="388"/>
      <c r="X806" s="388"/>
    </row>
  </sheetData>
  <autoFilter ref="A1:X723" xr:uid="{00000000-0009-0000-0000-000018000000}"/>
  <conditionalFormatting sqref="D2:D806 E2:E726 F723:F806 G723:G805 K723:K806 L723 M723:V806 L728:L805 E729:E806 H739:H740 H743 H771:H772 H776:H781 I776:J779 H783 H786:J786 H790:J805">
    <cfRule type="containsText" dxfId="17" priority="1" operator="containsText" text="Bug">
      <formula>NOT(ISERROR(SEARCH(("Bug"),(D2))))</formula>
    </cfRule>
  </conditionalFormatting>
  <conditionalFormatting sqref="D2:D806 E2:E726 F723:F806 G723:G805 K723:K806 L723 M723:V806 L728:L805 E729:E806 H739:H740 H743 H771:H772 H776:H781 I776:J779 H783 H786:J786 H790:J805">
    <cfRule type="containsText" dxfId="16" priority="2" operator="containsText" text="Dragon">
      <formula>NOT(ISERROR(SEARCH(("Dragon"),(D2))))</formula>
    </cfRule>
  </conditionalFormatting>
  <conditionalFormatting sqref="D2:D806 E2:E726 F723:F806 G723:G805 K723:K806 L723 M723:V806 L728:L805 E729:E806 H739:H740 H743 H771:H772 H776:H781 I776:J779 H783 H786:J786 H790:J805">
    <cfRule type="containsText" dxfId="15" priority="3" operator="containsText" text="Dark">
      <formula>NOT(ISERROR(SEARCH(("Dark"),(D2))))</formula>
    </cfRule>
  </conditionalFormatting>
  <conditionalFormatting sqref="D2:D806 E2:E726 F723:F806 G723:G805 K723:K806 L723 M723:V806 L728:L805 E729:E806 H739:H740 H743 H771:H772 H776:H781 I776:J779 H783 H786:J786 H790:J805">
    <cfRule type="containsText" dxfId="14" priority="4" operator="containsText" text="Electric">
      <formula>NOT(ISERROR(SEARCH(("Electric"),(D2))))</formula>
    </cfRule>
  </conditionalFormatting>
  <conditionalFormatting sqref="D2:D806 E2:E726 F723:F806 G723:G805 K723:K806 L723 M723:V806 L728:L805 E729:E806 H739:H740 H743 H771:H772 H776:H781 I776:J779 H783 H786:J786 H790:J805">
    <cfRule type="containsText" dxfId="13" priority="5" operator="containsText" text="Fairy">
      <formula>NOT(ISERROR(SEARCH(("Fairy"),(D2))))</formula>
    </cfRule>
  </conditionalFormatting>
  <conditionalFormatting sqref="D2:D806 E2:E726 F723:F806 G723:G805 K723:K806 L723 M723:V806 L728:L805 E729:E806 H739:H740 H743 H771:H772 H776:H781 I776:J779 H783 H786:J786 H790:J805">
    <cfRule type="containsText" dxfId="12" priority="6" operator="containsText" text="Fire">
      <formula>NOT(ISERROR(SEARCH(("Fire"),(D2))))</formula>
    </cfRule>
  </conditionalFormatting>
  <conditionalFormatting sqref="D2:D806 E2:E726 F723:F806 G723:G805 K723:K806 L723 M723:V806 L728:L805 E729:E806 H739:H740 H743 H771:H772 H776:H781 I776:J779 H783 H786:J786 H790:J805">
    <cfRule type="containsText" dxfId="11" priority="7" operator="containsText" text="Flying">
      <formula>NOT(ISERROR(SEARCH(("Flying"),(D2))))</formula>
    </cfRule>
  </conditionalFormatting>
  <conditionalFormatting sqref="D2:D806 E2:E726 F723:F806 G723:G805 K723:K806 L723 M723:V806 L728:L805 E729:E806 H739:H740 H743 H771:H772 H776:H781 I776:J779 H783 H786:J786 H790:J805">
    <cfRule type="containsText" dxfId="10" priority="8" operator="containsText" text="Ghost">
      <formula>NOT(ISERROR(SEARCH(("Ghost"),(D2))))</formula>
    </cfRule>
  </conditionalFormatting>
  <conditionalFormatting sqref="D2:D806 E2:E726 F723:F806 G723:G805 K723:K806 L723 M723:V806 L728:L805 E729:E806 H739:H740 H743 H771:H772 H776:H781 I776:J779 H783 H786:J786 H790:J805">
    <cfRule type="containsText" dxfId="9" priority="9" operator="containsText" text="Grass">
      <formula>NOT(ISERROR(SEARCH(("Grass"),(D2))))</formula>
    </cfRule>
  </conditionalFormatting>
  <conditionalFormatting sqref="D2:D806 E2:E726 F723:F806 G723:G805 K723:K806 L723 M723:V806 L728:L805 E729:E806 H739:H740 H743 H771:H772 H776:H781 I776:J779 H783 H786:J786 H790:J805">
    <cfRule type="containsText" dxfId="8" priority="10" operator="containsText" text="Ground">
      <formula>NOT(ISERROR(SEARCH(("Ground"),(D2))))</formula>
    </cfRule>
  </conditionalFormatting>
  <conditionalFormatting sqref="D2:D806 E2:E726 F723:F806 G723:G805 K723:K806 L723 M723:V806 L728:L805 E729:E806 H739:H740 H743 H771:H772 H776:H781 I776:J779 H783 H786:J786 H790:J805">
    <cfRule type="containsText" dxfId="7" priority="11" operator="containsText" text="Ice">
      <formula>NOT(ISERROR(SEARCH(("Ice"),(D2))))</formula>
    </cfRule>
  </conditionalFormatting>
  <conditionalFormatting sqref="D2:D806 E2:E726 F723:F806 G723:G805 K723:K806 L723 M723:V806 L728:L805 E729:E806 H739:H740 H743 H771:H772 H776:H781 I776:J779 H783 H786:J786 H790:J805">
    <cfRule type="containsText" dxfId="6" priority="12" operator="containsText" text="Normal">
      <formula>NOT(ISERROR(SEARCH(("Normal"),(D2))))</formula>
    </cfRule>
  </conditionalFormatting>
  <conditionalFormatting sqref="D2:D806 E2:E726 F723:F806 G723:G805 K723:K806 L723 M723:V806 L728:L805 E729:E806 H739:H740 H743 H771:H772 H776:H781 I776:J779 H783 H786:J786 H790:J805">
    <cfRule type="containsText" dxfId="5" priority="13" operator="containsText" text="Poison">
      <formula>NOT(ISERROR(SEARCH(("Poison"),(D2))))</formula>
    </cfRule>
  </conditionalFormatting>
  <conditionalFormatting sqref="D2:D806 E2:E726 F723:F806 G723:G805 K723:K806 L723 M723:V806 L728:L805 E729:E806 H739:H740 H743 H771:H772 H776:H781 I776:J779 H783 H786:J786 H790:J805">
    <cfRule type="containsText" dxfId="4" priority="14" operator="containsText" text="Psychic">
      <formula>NOT(ISERROR(SEARCH(("Psychic"),(D2))))</formula>
    </cfRule>
  </conditionalFormatting>
  <conditionalFormatting sqref="D2:D806 E2:E726 F723:F806 G723:G805 K723:K806 L723 M723:V806 L728:L805 E729:E806 H739:H740 H743 H771:H772 H776:H781 I776:J779 H783 H786:J786 H790:J805">
    <cfRule type="containsText" dxfId="3" priority="15" operator="containsText" text="Rock">
      <formula>NOT(ISERROR(SEARCH(("Rock"),(D2))))</formula>
    </cfRule>
  </conditionalFormatting>
  <conditionalFormatting sqref="D2:D806 E2:E726 F723:F806 G723:G805 K723:K806 L723 M723:V806 L728:L805 E729:E806 H739:H740 H743 H771:H772 H776:H781 I776:J779 H783 H786:J786 H790:J805">
    <cfRule type="containsText" dxfId="2" priority="16" operator="containsText" text="Steel">
      <formula>NOT(ISERROR(SEARCH(("Steel"),(D2))))</formula>
    </cfRule>
  </conditionalFormatting>
  <conditionalFormatting sqref="D2:D806 E2:E726 F723:F806 G723:G805 K723:K806 L723 M723:V806 L728:L805 E729:E806 H739:H740 H743 H771:H772 H776:H781 I776:J779 H783 H786:J786 H790:J805">
    <cfRule type="containsText" dxfId="1" priority="17" operator="containsText" text="Water">
      <formula>NOT(ISERROR(SEARCH(("Water"),(D2))))</formula>
    </cfRule>
  </conditionalFormatting>
  <conditionalFormatting sqref="D2:D806 E2:E726 F723:F806 G723:G805 K723:K806 L723 M723:V806 L728:L805 E729:E806 H739:H740 H743 H771:H772 H776:H781 I776:J779 H783 H786:J786 H790:J805">
    <cfRule type="containsText" dxfId="0" priority="18" operator="containsText" text="Fighting">
      <formula>NOT(ISERROR(SEARCH(("Fighting"),(D2))))</formula>
    </cfRule>
  </conditionalFormatting>
  <hyperlinks>
    <hyperlink ref="C91" r:id="rId1" xr:uid="{00000000-0004-0000-1800-000000000000}"/>
    <hyperlink ref="C721" r:id="rId2" xr:uid="{00000000-0004-0000-1800-000001000000}"/>
    <hyperlink ref="C722" r:id="rId3" xr:uid="{00000000-0004-0000-1800-000002000000}"/>
    <hyperlink ref="C723" r:id="rId4" xr:uid="{00000000-0004-0000-1800-000003000000}"/>
    <hyperlink ref="C724" r:id="rId5" xr:uid="{00000000-0004-0000-1800-000004000000}"/>
    <hyperlink ref="C725" r:id="rId6" xr:uid="{00000000-0004-0000-1800-000005000000}"/>
    <hyperlink ref="C726" r:id="rId7" xr:uid="{00000000-0004-0000-1800-000006000000}"/>
    <hyperlink ref="C727" r:id="rId8" xr:uid="{00000000-0004-0000-1800-000007000000}"/>
    <hyperlink ref="C728" r:id="rId9" xr:uid="{00000000-0004-0000-1800-000008000000}"/>
    <hyperlink ref="C729" r:id="rId10" xr:uid="{00000000-0004-0000-1800-000009000000}"/>
    <hyperlink ref="C730" r:id="rId11" xr:uid="{00000000-0004-0000-1800-00000A000000}"/>
    <hyperlink ref="C731" r:id="rId12" xr:uid="{00000000-0004-0000-1800-00000B000000}"/>
    <hyperlink ref="C732" r:id="rId13" xr:uid="{00000000-0004-0000-1800-00000C000000}"/>
    <hyperlink ref="C733" r:id="rId14" xr:uid="{00000000-0004-0000-1800-00000D000000}"/>
    <hyperlink ref="C734" r:id="rId15" xr:uid="{00000000-0004-0000-1800-00000E000000}"/>
    <hyperlink ref="C735" r:id="rId16" xr:uid="{00000000-0004-0000-1800-00000F000000}"/>
    <hyperlink ref="C736" r:id="rId17" xr:uid="{00000000-0004-0000-1800-000010000000}"/>
    <hyperlink ref="C737" r:id="rId18" xr:uid="{00000000-0004-0000-1800-000011000000}"/>
    <hyperlink ref="C738" r:id="rId19" xr:uid="{00000000-0004-0000-1800-000012000000}"/>
    <hyperlink ref="C739" r:id="rId20" xr:uid="{00000000-0004-0000-1800-000013000000}"/>
    <hyperlink ref="C740" r:id="rId21" xr:uid="{00000000-0004-0000-1800-000014000000}"/>
    <hyperlink ref="C741" r:id="rId22" xr:uid="{00000000-0004-0000-1800-000015000000}"/>
    <hyperlink ref="C742" r:id="rId23" xr:uid="{00000000-0004-0000-1800-000016000000}"/>
    <hyperlink ref="C743" r:id="rId24" xr:uid="{00000000-0004-0000-1800-000017000000}"/>
    <hyperlink ref="C744" r:id="rId25" xr:uid="{00000000-0004-0000-1800-000018000000}"/>
    <hyperlink ref="C745" r:id="rId26" xr:uid="{00000000-0004-0000-1800-000019000000}"/>
    <hyperlink ref="C746" r:id="rId27" xr:uid="{00000000-0004-0000-1800-00001A000000}"/>
    <hyperlink ref="C747" r:id="rId28" xr:uid="{00000000-0004-0000-1800-00001B000000}"/>
    <hyperlink ref="C749" r:id="rId29" xr:uid="{00000000-0004-0000-1800-00001C000000}"/>
    <hyperlink ref="C751" r:id="rId30" xr:uid="{00000000-0004-0000-1800-00001D000000}"/>
    <hyperlink ref="C752" r:id="rId31" xr:uid="{00000000-0004-0000-1800-00001E000000}"/>
    <hyperlink ref="C753" r:id="rId32" xr:uid="{00000000-0004-0000-1800-00001F000000}"/>
    <hyperlink ref="C754" r:id="rId33" xr:uid="{00000000-0004-0000-1800-000020000000}"/>
    <hyperlink ref="C755" r:id="rId34" xr:uid="{00000000-0004-0000-1800-000021000000}"/>
    <hyperlink ref="C756" r:id="rId35" xr:uid="{00000000-0004-0000-1800-000022000000}"/>
    <hyperlink ref="C757" r:id="rId36" xr:uid="{00000000-0004-0000-1800-000023000000}"/>
    <hyperlink ref="C758" r:id="rId37" xr:uid="{00000000-0004-0000-1800-000024000000}"/>
    <hyperlink ref="C759" r:id="rId38" xr:uid="{00000000-0004-0000-1800-000025000000}"/>
    <hyperlink ref="C760" r:id="rId39" xr:uid="{00000000-0004-0000-1800-000026000000}"/>
    <hyperlink ref="C761" r:id="rId40" xr:uid="{00000000-0004-0000-1800-000027000000}"/>
    <hyperlink ref="C762" r:id="rId41" xr:uid="{00000000-0004-0000-1800-000028000000}"/>
    <hyperlink ref="C763" r:id="rId42" xr:uid="{00000000-0004-0000-1800-000029000000}"/>
    <hyperlink ref="C764" r:id="rId43" xr:uid="{00000000-0004-0000-1800-00002A000000}"/>
    <hyperlink ref="C765" r:id="rId44" xr:uid="{00000000-0004-0000-1800-00002B000000}"/>
    <hyperlink ref="C766" r:id="rId45" xr:uid="{00000000-0004-0000-1800-00002C000000}"/>
    <hyperlink ref="C767" r:id="rId46" xr:uid="{00000000-0004-0000-1800-00002D000000}"/>
    <hyperlink ref="C768" r:id="rId47" xr:uid="{00000000-0004-0000-1800-00002E000000}"/>
    <hyperlink ref="C769" r:id="rId48" xr:uid="{00000000-0004-0000-1800-00002F000000}"/>
    <hyperlink ref="C770" r:id="rId49" xr:uid="{00000000-0004-0000-1800-000030000000}"/>
    <hyperlink ref="C771" r:id="rId50" xr:uid="{00000000-0004-0000-1800-000031000000}"/>
    <hyperlink ref="C772" r:id="rId51" xr:uid="{00000000-0004-0000-1800-000032000000}"/>
    <hyperlink ref="C773" r:id="rId52" xr:uid="{00000000-0004-0000-1800-000033000000}"/>
    <hyperlink ref="C774" r:id="rId53" xr:uid="{00000000-0004-0000-1800-000034000000}"/>
    <hyperlink ref="C775" r:id="rId54" xr:uid="{00000000-0004-0000-1800-000035000000}"/>
    <hyperlink ref="C776" r:id="rId55" xr:uid="{00000000-0004-0000-1800-000036000000}"/>
    <hyperlink ref="C777" r:id="rId56" xr:uid="{00000000-0004-0000-1800-000037000000}"/>
    <hyperlink ref="C778" r:id="rId57" xr:uid="{00000000-0004-0000-1800-000038000000}"/>
    <hyperlink ref="C780" r:id="rId58" xr:uid="{00000000-0004-0000-1800-000039000000}"/>
    <hyperlink ref="C781" r:id="rId59" xr:uid="{00000000-0004-0000-1800-00003A000000}"/>
    <hyperlink ref="C782" r:id="rId60" xr:uid="{00000000-0004-0000-1800-00003B000000}"/>
    <hyperlink ref="C783" r:id="rId61" xr:uid="{00000000-0004-0000-1800-00003C000000}"/>
    <hyperlink ref="C784" r:id="rId62" xr:uid="{00000000-0004-0000-1800-00003D000000}"/>
    <hyperlink ref="C785" r:id="rId63" xr:uid="{00000000-0004-0000-1800-00003E000000}"/>
    <hyperlink ref="C786" r:id="rId64" xr:uid="{00000000-0004-0000-1800-00003F000000}"/>
    <hyperlink ref="C787" r:id="rId65" xr:uid="{00000000-0004-0000-1800-000040000000}"/>
    <hyperlink ref="C788" r:id="rId66" xr:uid="{00000000-0004-0000-1800-000041000000}"/>
    <hyperlink ref="C789" r:id="rId67" xr:uid="{00000000-0004-0000-1800-000042000000}"/>
    <hyperlink ref="C790" r:id="rId68" xr:uid="{00000000-0004-0000-1800-000043000000}"/>
    <hyperlink ref="C791" r:id="rId69" xr:uid="{00000000-0004-0000-1800-000044000000}"/>
    <hyperlink ref="C792" r:id="rId70" xr:uid="{00000000-0004-0000-1800-000045000000}"/>
    <hyperlink ref="C793" r:id="rId71" xr:uid="{00000000-0004-0000-1800-000046000000}"/>
    <hyperlink ref="C794" r:id="rId72" xr:uid="{00000000-0004-0000-1800-000047000000}"/>
    <hyperlink ref="C795" r:id="rId73" xr:uid="{00000000-0004-0000-1800-000048000000}"/>
    <hyperlink ref="C796" r:id="rId74" xr:uid="{00000000-0004-0000-1800-000049000000}"/>
    <hyperlink ref="C797" r:id="rId75" xr:uid="{00000000-0004-0000-1800-00004A000000}"/>
    <hyperlink ref="C798" r:id="rId76" xr:uid="{00000000-0004-0000-1800-00004B000000}"/>
    <hyperlink ref="C799" r:id="rId77" xr:uid="{00000000-0004-0000-1800-00004C000000}"/>
    <hyperlink ref="C800" r:id="rId78" xr:uid="{00000000-0004-0000-1800-00004D000000}"/>
    <hyperlink ref="C801" r:id="rId79" xr:uid="{00000000-0004-0000-1800-00004E000000}"/>
    <hyperlink ref="C802" r:id="rId80" xr:uid="{00000000-0004-0000-1800-00004F000000}"/>
    <hyperlink ref="C803" r:id="rId81" xr:uid="{00000000-0004-0000-1800-000050000000}"/>
    <hyperlink ref="C804" r:id="rId82" xr:uid="{00000000-0004-0000-1800-000051000000}"/>
    <hyperlink ref="C805" r:id="rId83" xr:uid="{00000000-0004-0000-1800-000052000000}"/>
    <hyperlink ref="C806" r:id="rId84" xr:uid="{00000000-0004-0000-1800-000053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74"/>
  <sheetViews>
    <sheetView workbookViewId="0"/>
  </sheetViews>
  <sheetFormatPr defaultColWidth="14.42578125" defaultRowHeight="15.75" customHeight="1" x14ac:dyDescent="0.2"/>
  <sheetData>
    <row r="1" spans="1:24" x14ac:dyDescent="0.25">
      <c r="A1" s="467" t="s">
        <v>3151</v>
      </c>
      <c r="B1" s="468" t="s">
        <v>3152</v>
      </c>
      <c r="C1" s="469" t="s">
        <v>3153</v>
      </c>
      <c r="D1" s="470" t="s">
        <v>3154</v>
      </c>
      <c r="E1" s="470" t="s">
        <v>3155</v>
      </c>
      <c r="F1" s="470" t="s">
        <v>3156</v>
      </c>
      <c r="G1" s="470" t="s">
        <v>3157</v>
      </c>
      <c r="H1" s="471" t="s">
        <v>3158</v>
      </c>
      <c r="I1" s="423" t="s">
        <v>3159</v>
      </c>
      <c r="J1" s="423" t="s">
        <v>3160</v>
      </c>
      <c r="K1" s="423" t="s">
        <v>3161</v>
      </c>
      <c r="L1" s="423" t="s">
        <v>3162</v>
      </c>
      <c r="M1" s="424" t="s">
        <v>3163</v>
      </c>
      <c r="N1" s="423" t="s">
        <v>3164</v>
      </c>
      <c r="O1" s="470" t="s">
        <v>820</v>
      </c>
      <c r="P1" s="470" t="s">
        <v>3165</v>
      </c>
      <c r="Q1" s="470" t="s">
        <v>3166</v>
      </c>
      <c r="R1" s="470" t="s">
        <v>3167</v>
      </c>
      <c r="S1" s="470" t="s">
        <v>3168</v>
      </c>
      <c r="T1" s="470" t="s">
        <v>3169</v>
      </c>
      <c r="U1" s="470" t="s">
        <v>3170</v>
      </c>
      <c r="V1" s="470" t="s">
        <v>3171</v>
      </c>
      <c r="W1" s="423"/>
      <c r="X1" s="423"/>
    </row>
    <row r="2" spans="1:24" ht="15.75" customHeight="1" x14ac:dyDescent="0.2">
      <c r="A2" s="472" t="s">
        <v>4128</v>
      </c>
      <c r="B2" s="472" t="s">
        <v>4129</v>
      </c>
      <c r="C2" s="473" t="s">
        <v>3176</v>
      </c>
      <c r="D2" s="472" t="s">
        <v>1026</v>
      </c>
      <c r="E2" s="472" t="s">
        <v>1030</v>
      </c>
      <c r="F2" s="388"/>
      <c r="G2" s="388"/>
      <c r="H2" s="388"/>
      <c r="I2" s="388"/>
      <c r="J2" s="388"/>
      <c r="K2" s="388"/>
      <c r="L2" s="388"/>
      <c r="M2" s="474"/>
      <c r="N2" s="388"/>
      <c r="O2" s="475">
        <v>80</v>
      </c>
      <c r="P2" s="475">
        <v>100</v>
      </c>
      <c r="Q2" s="475">
        <v>123</v>
      </c>
      <c r="R2" s="475">
        <v>122</v>
      </c>
      <c r="S2" s="475">
        <v>120</v>
      </c>
      <c r="T2" s="475">
        <v>80</v>
      </c>
      <c r="U2" s="475">
        <v>625</v>
      </c>
      <c r="V2" s="475">
        <v>104.17</v>
      </c>
      <c r="W2" s="388"/>
      <c r="X2" s="388"/>
    </row>
    <row r="3" spans="1:24" ht="15.75" customHeight="1" x14ac:dyDescent="0.2">
      <c r="A3" s="472" t="s">
        <v>4130</v>
      </c>
      <c r="B3" s="472" t="s">
        <v>4131</v>
      </c>
      <c r="C3" s="473" t="s">
        <v>3179</v>
      </c>
      <c r="D3" s="388" t="s">
        <v>1023</v>
      </c>
      <c r="E3" s="388" t="s">
        <v>1019</v>
      </c>
      <c r="F3" s="388"/>
      <c r="G3" s="388"/>
      <c r="H3" s="388"/>
      <c r="I3" s="388"/>
      <c r="J3" s="388"/>
      <c r="K3" s="388"/>
      <c r="L3" s="388"/>
      <c r="M3" s="474"/>
      <c r="N3" s="388"/>
      <c r="O3" s="475">
        <v>78</v>
      </c>
      <c r="P3" s="475">
        <v>130</v>
      </c>
      <c r="Q3" s="475">
        <v>111</v>
      </c>
      <c r="R3" s="475">
        <v>130</v>
      </c>
      <c r="S3" s="475">
        <v>85</v>
      </c>
      <c r="T3" s="475">
        <v>100</v>
      </c>
      <c r="U3" s="475">
        <v>634</v>
      </c>
      <c r="V3" s="475">
        <v>105.67</v>
      </c>
      <c r="W3" s="388"/>
      <c r="X3" s="388"/>
    </row>
    <row r="4" spans="1:24" ht="15.75" customHeight="1" x14ac:dyDescent="0.2">
      <c r="A4" s="472" t="s">
        <v>4132</v>
      </c>
      <c r="B4" s="472" t="s">
        <v>4133</v>
      </c>
      <c r="C4" s="473" t="s">
        <v>3179</v>
      </c>
      <c r="D4" s="388" t="s">
        <v>1023</v>
      </c>
      <c r="E4" s="388" t="s">
        <v>1024</v>
      </c>
      <c r="F4" s="388"/>
      <c r="G4" s="388"/>
      <c r="H4" s="388"/>
      <c r="I4" s="388"/>
      <c r="J4" s="388"/>
      <c r="K4" s="388"/>
      <c r="L4" s="388"/>
      <c r="M4" s="474"/>
      <c r="N4" s="388"/>
      <c r="O4" s="475">
        <v>78</v>
      </c>
      <c r="P4" s="475">
        <v>104</v>
      </c>
      <c r="Q4" s="475">
        <v>78</v>
      </c>
      <c r="R4" s="475">
        <v>159</v>
      </c>
      <c r="S4" s="475">
        <v>115</v>
      </c>
      <c r="T4" s="475">
        <v>100</v>
      </c>
      <c r="U4" s="475">
        <v>634</v>
      </c>
      <c r="V4" s="475">
        <v>105.67</v>
      </c>
      <c r="W4" s="388"/>
      <c r="X4" s="388"/>
    </row>
    <row r="5" spans="1:24" ht="15.75" customHeight="1" x14ac:dyDescent="0.2">
      <c r="A5" s="472" t="s">
        <v>4134</v>
      </c>
      <c r="B5" s="472" t="s">
        <v>4135</v>
      </c>
      <c r="C5" s="473" t="s">
        <v>3183</v>
      </c>
      <c r="D5" s="388" t="s">
        <v>1033</v>
      </c>
      <c r="E5" s="388"/>
      <c r="F5" s="388"/>
      <c r="G5" s="388"/>
      <c r="H5" s="388"/>
      <c r="I5" s="388"/>
      <c r="J5" s="388"/>
      <c r="K5" s="388"/>
      <c r="L5" s="388"/>
      <c r="M5" s="474"/>
      <c r="N5" s="388"/>
      <c r="O5" s="475">
        <v>79</v>
      </c>
      <c r="P5" s="475">
        <v>103</v>
      </c>
      <c r="Q5" s="475">
        <v>120</v>
      </c>
      <c r="R5" s="475">
        <v>135</v>
      </c>
      <c r="S5" s="475">
        <v>115</v>
      </c>
      <c r="T5" s="475">
        <v>78</v>
      </c>
      <c r="U5" s="475">
        <v>630</v>
      </c>
      <c r="V5" s="475">
        <v>105</v>
      </c>
      <c r="W5" s="388"/>
      <c r="X5" s="388"/>
    </row>
    <row r="6" spans="1:24" ht="15.75" customHeight="1" x14ac:dyDescent="0.2">
      <c r="A6" s="472" t="s">
        <v>4136</v>
      </c>
      <c r="B6" s="472" t="s">
        <v>4137</v>
      </c>
      <c r="C6" s="473" t="s">
        <v>3260</v>
      </c>
      <c r="D6" s="388" t="s">
        <v>933</v>
      </c>
      <c r="E6" s="388"/>
      <c r="F6" s="388"/>
      <c r="G6" s="388"/>
      <c r="H6" s="388"/>
      <c r="I6" s="388"/>
      <c r="J6" s="388"/>
      <c r="K6" s="388"/>
      <c r="L6" s="388"/>
      <c r="M6" s="474"/>
      <c r="N6" s="388"/>
      <c r="O6" s="475">
        <v>55</v>
      </c>
      <c r="P6" s="475">
        <v>50</v>
      </c>
      <c r="Q6" s="475">
        <v>65</v>
      </c>
      <c r="R6" s="475">
        <v>175</v>
      </c>
      <c r="S6" s="475">
        <v>95</v>
      </c>
      <c r="T6" s="475">
        <v>150</v>
      </c>
      <c r="U6" s="475">
        <v>590</v>
      </c>
      <c r="V6" s="475">
        <v>98.33</v>
      </c>
      <c r="W6" s="388"/>
      <c r="X6" s="388"/>
    </row>
    <row r="7" spans="1:24" ht="15.75" customHeight="1" x14ac:dyDescent="0.2">
      <c r="A7" s="472" t="s">
        <v>4138</v>
      </c>
      <c r="B7" s="472" t="s">
        <v>4139</v>
      </c>
      <c r="C7" s="473" t="s">
        <v>3301</v>
      </c>
      <c r="D7" s="472" t="s">
        <v>1025</v>
      </c>
      <c r="E7" s="472" t="s">
        <v>1030</v>
      </c>
      <c r="F7" s="388"/>
      <c r="G7" s="388"/>
      <c r="H7" s="388"/>
      <c r="I7" s="388"/>
      <c r="J7" s="388"/>
      <c r="K7" s="388"/>
      <c r="L7" s="388"/>
      <c r="M7" s="474"/>
      <c r="N7" s="388"/>
      <c r="O7" s="475">
        <v>60</v>
      </c>
      <c r="P7" s="475">
        <v>65</v>
      </c>
      <c r="Q7" s="475">
        <v>80</v>
      </c>
      <c r="R7" s="475">
        <v>170</v>
      </c>
      <c r="S7" s="475">
        <v>95</v>
      </c>
      <c r="T7" s="475">
        <v>130</v>
      </c>
      <c r="U7" s="475">
        <v>600</v>
      </c>
      <c r="V7" s="475">
        <v>100</v>
      </c>
      <c r="W7" s="388"/>
      <c r="X7" s="388"/>
    </row>
    <row r="8" spans="1:24" ht="15.75" customHeight="1" x14ac:dyDescent="0.2">
      <c r="A8" s="472" t="s">
        <v>4140</v>
      </c>
      <c r="B8" s="472" t="s">
        <v>4141</v>
      </c>
      <c r="C8" s="473" t="s">
        <v>3327</v>
      </c>
      <c r="D8" s="388" t="s">
        <v>1029</v>
      </c>
      <c r="E8" s="388"/>
      <c r="F8" s="388"/>
      <c r="G8" s="388"/>
      <c r="H8" s="388"/>
      <c r="I8" s="388"/>
      <c r="J8" s="388"/>
      <c r="K8" s="388"/>
      <c r="L8" s="388"/>
      <c r="M8" s="474"/>
      <c r="N8" s="388"/>
      <c r="O8" s="475">
        <v>105</v>
      </c>
      <c r="P8" s="475">
        <v>125</v>
      </c>
      <c r="Q8" s="475">
        <v>100</v>
      </c>
      <c r="R8" s="475">
        <v>60</v>
      </c>
      <c r="S8" s="475">
        <v>100</v>
      </c>
      <c r="T8" s="475">
        <v>100</v>
      </c>
      <c r="U8" s="475">
        <v>590</v>
      </c>
      <c r="V8" s="475">
        <v>98.33</v>
      </c>
      <c r="W8" s="388"/>
      <c r="X8" s="388"/>
    </row>
    <row r="9" spans="1:24" ht="15.75" customHeight="1" x14ac:dyDescent="0.2">
      <c r="A9" s="472" t="s">
        <v>4142</v>
      </c>
      <c r="B9" s="472" t="s">
        <v>4143</v>
      </c>
      <c r="C9" s="473" t="s">
        <v>3344</v>
      </c>
      <c r="D9" s="388" t="s">
        <v>1017</v>
      </c>
      <c r="E9" s="388" t="s">
        <v>1024</v>
      </c>
      <c r="F9" s="388"/>
      <c r="G9" s="388"/>
      <c r="H9" s="388"/>
      <c r="I9" s="388"/>
      <c r="J9" s="388"/>
      <c r="K9" s="388"/>
      <c r="L9" s="388"/>
      <c r="M9" s="474"/>
      <c r="N9" s="388"/>
      <c r="O9" s="475">
        <v>65</v>
      </c>
      <c r="P9" s="475">
        <v>155</v>
      </c>
      <c r="Q9" s="475">
        <v>120</v>
      </c>
      <c r="R9" s="475">
        <v>65</v>
      </c>
      <c r="S9" s="475">
        <v>90</v>
      </c>
      <c r="T9" s="475">
        <v>105</v>
      </c>
      <c r="U9" s="475">
        <v>600</v>
      </c>
      <c r="V9" s="475">
        <v>100</v>
      </c>
      <c r="W9" s="388"/>
      <c r="X9" s="388"/>
    </row>
    <row r="10" spans="1:24" ht="15.75" customHeight="1" x14ac:dyDescent="0.2">
      <c r="A10" s="472" t="s">
        <v>4144</v>
      </c>
      <c r="B10" s="472" t="s">
        <v>4145</v>
      </c>
      <c r="C10" s="473" t="s">
        <v>3348</v>
      </c>
      <c r="D10" s="388" t="s">
        <v>1033</v>
      </c>
      <c r="E10" s="388" t="s">
        <v>1018</v>
      </c>
      <c r="F10" s="388"/>
      <c r="G10" s="388"/>
      <c r="H10" s="388"/>
      <c r="I10" s="388"/>
      <c r="J10" s="388"/>
      <c r="K10" s="388"/>
      <c r="L10" s="388"/>
      <c r="M10" s="474"/>
      <c r="N10" s="388"/>
      <c r="O10" s="475">
        <v>95</v>
      </c>
      <c r="P10" s="475">
        <v>155</v>
      </c>
      <c r="Q10" s="475">
        <v>109</v>
      </c>
      <c r="R10" s="475">
        <v>70</v>
      </c>
      <c r="S10" s="475">
        <v>130</v>
      </c>
      <c r="T10" s="475">
        <v>81</v>
      </c>
      <c r="U10" s="475">
        <v>640</v>
      </c>
      <c r="V10" s="475">
        <v>106.67</v>
      </c>
      <c r="W10" s="388"/>
      <c r="X10" s="388"/>
    </row>
    <row r="11" spans="1:24" ht="15.75" customHeight="1" x14ac:dyDescent="0.2">
      <c r="A11" s="472" t="s">
        <v>4146</v>
      </c>
      <c r="B11" s="472" t="s">
        <v>4147</v>
      </c>
      <c r="C11" s="473" t="s">
        <v>3362</v>
      </c>
      <c r="D11" s="472" t="s">
        <v>1031</v>
      </c>
      <c r="E11" s="472" t="s">
        <v>1024</v>
      </c>
      <c r="F11" s="388"/>
      <c r="G11" s="388"/>
      <c r="H11" s="388"/>
      <c r="I11" s="388"/>
      <c r="J11" s="388"/>
      <c r="K11" s="388"/>
      <c r="L11" s="388"/>
      <c r="M11" s="474"/>
      <c r="N11" s="388"/>
      <c r="O11" s="475">
        <v>80</v>
      </c>
      <c r="P11" s="475">
        <v>135</v>
      </c>
      <c r="Q11" s="475">
        <v>85</v>
      </c>
      <c r="R11" s="475">
        <v>70</v>
      </c>
      <c r="S11" s="475">
        <v>95</v>
      </c>
      <c r="T11" s="475">
        <v>150</v>
      </c>
      <c r="U11" s="475">
        <v>615</v>
      </c>
      <c r="V11" s="475">
        <v>102.5</v>
      </c>
      <c r="W11" s="388"/>
      <c r="X11" s="388"/>
    </row>
    <row r="12" spans="1:24" ht="15.75" customHeight="1" x14ac:dyDescent="0.2">
      <c r="A12" s="472" t="s">
        <v>4148</v>
      </c>
      <c r="B12" s="472" t="s">
        <v>4149</v>
      </c>
      <c r="C12" s="473" t="s">
        <v>3370</v>
      </c>
      <c r="D12" s="388" t="s">
        <v>933</v>
      </c>
      <c r="E12" s="388" t="s">
        <v>1022</v>
      </c>
      <c r="F12" s="388"/>
      <c r="G12" s="388"/>
      <c r="H12" s="388"/>
      <c r="I12" s="388"/>
      <c r="J12" s="388"/>
      <c r="K12" s="388"/>
      <c r="L12" s="388"/>
      <c r="M12" s="474"/>
      <c r="N12" s="388"/>
      <c r="O12" s="475">
        <v>106</v>
      </c>
      <c r="P12" s="475">
        <v>190</v>
      </c>
      <c r="Q12" s="475">
        <v>100</v>
      </c>
      <c r="R12" s="475">
        <v>154</v>
      </c>
      <c r="S12" s="475">
        <v>100</v>
      </c>
      <c r="T12" s="475">
        <v>130</v>
      </c>
      <c r="U12" s="475">
        <v>780</v>
      </c>
      <c r="V12" s="475">
        <v>130</v>
      </c>
      <c r="W12" s="388"/>
      <c r="X12" s="388"/>
    </row>
    <row r="13" spans="1:24" ht="15.75" customHeight="1" x14ac:dyDescent="0.2">
      <c r="A13" s="472" t="s">
        <v>4150</v>
      </c>
      <c r="B13" s="472" t="s">
        <v>4151</v>
      </c>
      <c r="C13" s="473" t="s">
        <v>3370</v>
      </c>
      <c r="D13" s="388" t="s">
        <v>933</v>
      </c>
      <c r="E13" s="388"/>
      <c r="F13" s="388"/>
      <c r="G13" s="388"/>
      <c r="H13" s="388"/>
      <c r="I13" s="388"/>
      <c r="J13" s="388"/>
      <c r="K13" s="388"/>
      <c r="L13" s="388"/>
      <c r="M13" s="474"/>
      <c r="N13" s="388"/>
      <c r="O13" s="475">
        <v>106</v>
      </c>
      <c r="P13" s="475">
        <v>150</v>
      </c>
      <c r="Q13" s="475">
        <v>70</v>
      </c>
      <c r="R13" s="475">
        <v>194</v>
      </c>
      <c r="S13" s="475">
        <v>120</v>
      </c>
      <c r="T13" s="475">
        <v>140</v>
      </c>
      <c r="U13" s="475">
        <v>780</v>
      </c>
      <c r="V13" s="475">
        <v>130</v>
      </c>
      <c r="W13" s="388"/>
      <c r="X13" s="388"/>
    </row>
    <row r="14" spans="1:24" ht="15.75" customHeight="1" x14ac:dyDescent="0.2">
      <c r="A14" s="472" t="s">
        <v>4152</v>
      </c>
      <c r="B14" s="472" t="s">
        <v>4153</v>
      </c>
      <c r="C14" s="473" t="s">
        <v>3401</v>
      </c>
      <c r="D14" s="388" t="s">
        <v>1020</v>
      </c>
      <c r="E14" s="388" t="s">
        <v>1019</v>
      </c>
      <c r="F14" s="388"/>
      <c r="G14" s="388"/>
      <c r="H14" s="388"/>
      <c r="I14" s="388"/>
      <c r="J14" s="388"/>
      <c r="K14" s="388"/>
      <c r="L14" s="388"/>
      <c r="M14" s="474"/>
      <c r="N14" s="388"/>
      <c r="O14" s="475">
        <v>90</v>
      </c>
      <c r="P14" s="475">
        <v>95</v>
      </c>
      <c r="Q14" s="475">
        <v>105</v>
      </c>
      <c r="R14" s="475">
        <v>165</v>
      </c>
      <c r="S14" s="475">
        <v>110</v>
      </c>
      <c r="T14" s="475">
        <v>45</v>
      </c>
      <c r="U14" s="475">
        <v>610</v>
      </c>
      <c r="V14" s="475">
        <v>101.67</v>
      </c>
      <c r="W14" s="388"/>
      <c r="X14" s="388"/>
    </row>
    <row r="15" spans="1:24" ht="15.75" customHeight="1" x14ac:dyDescent="0.2">
      <c r="A15" s="472" t="s">
        <v>4154</v>
      </c>
      <c r="B15" s="472" t="s">
        <v>4155</v>
      </c>
      <c r="C15" s="473" t="s">
        <v>3435</v>
      </c>
      <c r="D15" s="472" t="s">
        <v>1017</v>
      </c>
      <c r="E15" s="472" t="s">
        <v>1032</v>
      </c>
      <c r="F15" s="388"/>
      <c r="G15" s="388"/>
      <c r="H15" s="388"/>
      <c r="I15" s="388"/>
      <c r="J15" s="388"/>
      <c r="K15" s="388"/>
      <c r="L15" s="388"/>
      <c r="M15" s="474"/>
      <c r="N15" s="388"/>
      <c r="O15" s="475">
        <v>70</v>
      </c>
      <c r="P15" s="475">
        <v>150</v>
      </c>
      <c r="Q15" s="475">
        <v>140</v>
      </c>
      <c r="R15" s="475">
        <v>65</v>
      </c>
      <c r="S15" s="475">
        <v>100</v>
      </c>
      <c r="T15" s="475">
        <v>75</v>
      </c>
      <c r="U15" s="475">
        <v>600</v>
      </c>
      <c r="V15" s="475">
        <v>100</v>
      </c>
      <c r="W15" s="388"/>
      <c r="X15" s="388"/>
    </row>
    <row r="16" spans="1:24" ht="15.75" customHeight="1" x14ac:dyDescent="0.2">
      <c r="A16" s="472" t="s">
        <v>4156</v>
      </c>
      <c r="B16" s="472" t="s">
        <v>4157</v>
      </c>
      <c r="C16" s="473" t="s">
        <v>3438</v>
      </c>
      <c r="D16" s="472" t="s">
        <v>1017</v>
      </c>
      <c r="E16" s="472" t="s">
        <v>1022</v>
      </c>
      <c r="F16" s="388"/>
      <c r="G16" s="388"/>
      <c r="H16" s="388"/>
      <c r="I16" s="388"/>
      <c r="J16" s="388"/>
      <c r="K16" s="388"/>
      <c r="L16" s="388"/>
      <c r="M16" s="474"/>
      <c r="N16" s="388"/>
      <c r="O16" s="475">
        <v>80</v>
      </c>
      <c r="P16" s="475">
        <v>185</v>
      </c>
      <c r="Q16" s="475">
        <v>115</v>
      </c>
      <c r="R16" s="475">
        <v>40</v>
      </c>
      <c r="S16" s="475">
        <v>105</v>
      </c>
      <c r="T16" s="475">
        <v>75</v>
      </c>
      <c r="U16" s="475">
        <v>600</v>
      </c>
      <c r="V16" s="475">
        <v>100</v>
      </c>
      <c r="W16" s="388"/>
      <c r="X16" s="388"/>
    </row>
    <row r="17" spans="1:24" ht="15.75" customHeight="1" x14ac:dyDescent="0.2">
      <c r="A17" s="472" t="s">
        <v>4158</v>
      </c>
      <c r="B17" s="472" t="s">
        <v>4159</v>
      </c>
      <c r="C17" s="473" t="s">
        <v>3454</v>
      </c>
      <c r="D17" s="472" t="s">
        <v>1018</v>
      </c>
      <c r="E17" s="472" t="s">
        <v>1023</v>
      </c>
      <c r="F17" s="388"/>
      <c r="G17" s="388"/>
      <c r="H17" s="388"/>
      <c r="I17" s="388"/>
      <c r="J17" s="388"/>
      <c r="K17" s="388"/>
      <c r="L17" s="388"/>
      <c r="M17" s="474"/>
      <c r="N17" s="388"/>
      <c r="O17" s="475">
        <v>75</v>
      </c>
      <c r="P17" s="475">
        <v>90</v>
      </c>
      <c r="Q17" s="475">
        <v>90</v>
      </c>
      <c r="R17" s="475">
        <v>140</v>
      </c>
      <c r="S17" s="475">
        <v>90</v>
      </c>
      <c r="T17" s="475">
        <v>115</v>
      </c>
      <c r="U17" s="475">
        <v>600</v>
      </c>
      <c r="V17" s="475">
        <v>100</v>
      </c>
      <c r="W17" s="388"/>
      <c r="X17" s="388"/>
    </row>
    <row r="18" spans="1:24" ht="15.75" customHeight="1" x14ac:dyDescent="0.2">
      <c r="A18" s="472" t="s">
        <v>4160</v>
      </c>
      <c r="B18" s="472" t="s">
        <v>4161</v>
      </c>
      <c r="C18" s="473" t="s">
        <v>3476</v>
      </c>
      <c r="D18" s="472" t="s">
        <v>1031</v>
      </c>
      <c r="E18" s="472" t="s">
        <v>1018</v>
      </c>
      <c r="F18" s="388"/>
      <c r="G18" s="388"/>
      <c r="H18" s="388"/>
      <c r="I18" s="388"/>
      <c r="J18" s="388"/>
      <c r="K18" s="388"/>
      <c r="L18" s="388"/>
      <c r="M18" s="474"/>
      <c r="N18" s="388"/>
      <c r="O18" s="475">
        <v>100</v>
      </c>
      <c r="P18" s="475">
        <v>164</v>
      </c>
      <c r="Q18" s="475">
        <v>150</v>
      </c>
      <c r="R18" s="475">
        <v>95</v>
      </c>
      <c r="S18" s="475">
        <v>120</v>
      </c>
      <c r="T18" s="475">
        <v>71</v>
      </c>
      <c r="U18" s="475">
        <v>700</v>
      </c>
      <c r="V18" s="475">
        <v>116.67</v>
      </c>
      <c r="W18" s="388"/>
      <c r="X18" s="388"/>
    </row>
    <row r="19" spans="1:24" ht="15.75" customHeight="1" x14ac:dyDescent="0.2">
      <c r="A19" s="472" t="s">
        <v>4162</v>
      </c>
      <c r="B19" s="472" t="s">
        <v>4163</v>
      </c>
      <c r="C19" s="473" t="s">
        <v>3485</v>
      </c>
      <c r="D19" s="472" t="s">
        <v>1023</v>
      </c>
      <c r="E19" s="472" t="s">
        <v>1022</v>
      </c>
      <c r="F19" s="388"/>
      <c r="G19" s="388"/>
      <c r="H19" s="388"/>
      <c r="I19" s="388"/>
      <c r="J19" s="388"/>
      <c r="K19" s="388"/>
      <c r="L19" s="388"/>
      <c r="M19" s="474"/>
      <c r="N19" s="388"/>
      <c r="O19" s="475">
        <v>80</v>
      </c>
      <c r="P19" s="475">
        <v>160</v>
      </c>
      <c r="Q19" s="475">
        <v>80</v>
      </c>
      <c r="R19" s="475">
        <v>130</v>
      </c>
      <c r="S19" s="475">
        <v>80</v>
      </c>
      <c r="T19" s="475">
        <v>100</v>
      </c>
      <c r="U19" s="475">
        <v>630</v>
      </c>
      <c r="V19" s="475">
        <v>105</v>
      </c>
      <c r="W19" s="388"/>
      <c r="X19" s="388"/>
    </row>
    <row r="20" spans="1:24" ht="15.75" customHeight="1" x14ac:dyDescent="0.2">
      <c r="A20" s="472" t="s">
        <v>4164</v>
      </c>
      <c r="B20" s="472" t="s">
        <v>4165</v>
      </c>
      <c r="C20" s="473" t="s">
        <v>3510</v>
      </c>
      <c r="D20" s="472" t="s">
        <v>933</v>
      </c>
      <c r="E20" s="472" t="s">
        <v>1021</v>
      </c>
      <c r="F20" s="388"/>
      <c r="G20" s="388"/>
      <c r="H20" s="388"/>
      <c r="I20" s="388"/>
      <c r="J20" s="388"/>
      <c r="K20" s="388"/>
      <c r="L20" s="388"/>
      <c r="M20" s="474"/>
      <c r="N20" s="388"/>
      <c r="O20" s="475">
        <v>68</v>
      </c>
      <c r="P20" s="475">
        <v>85</v>
      </c>
      <c r="Q20" s="475">
        <v>65</v>
      </c>
      <c r="R20" s="475">
        <v>165</v>
      </c>
      <c r="S20" s="475">
        <v>135</v>
      </c>
      <c r="T20" s="475">
        <v>100</v>
      </c>
      <c r="U20" s="475">
        <v>618</v>
      </c>
      <c r="V20" s="475">
        <v>103</v>
      </c>
      <c r="W20" s="388"/>
      <c r="X20" s="388"/>
    </row>
    <row r="21" spans="1:24" ht="15.75" customHeight="1" x14ac:dyDescent="0.2">
      <c r="A21" s="472" t="s">
        <v>4166</v>
      </c>
      <c r="B21" s="472" t="s">
        <v>4167</v>
      </c>
      <c r="C21" s="473" t="s">
        <v>3534</v>
      </c>
      <c r="D21" s="472" t="s">
        <v>1032</v>
      </c>
      <c r="E21" s="472" t="s">
        <v>1021</v>
      </c>
      <c r="F21" s="388"/>
      <c r="G21" s="388"/>
      <c r="H21" s="388"/>
      <c r="I21" s="388"/>
      <c r="J21" s="388"/>
      <c r="K21" s="388"/>
      <c r="L21" s="388"/>
      <c r="M21" s="474"/>
      <c r="N21" s="388"/>
      <c r="O21" s="475">
        <v>50</v>
      </c>
      <c r="P21" s="475">
        <v>105</v>
      </c>
      <c r="Q21" s="475">
        <v>125</v>
      </c>
      <c r="R21" s="475">
        <v>55</v>
      </c>
      <c r="S21" s="475">
        <v>95</v>
      </c>
      <c r="T21" s="475">
        <v>50</v>
      </c>
      <c r="U21" s="475">
        <v>480</v>
      </c>
      <c r="V21" s="475">
        <v>80</v>
      </c>
      <c r="W21" s="388"/>
      <c r="X21" s="388"/>
    </row>
    <row r="22" spans="1:24" ht="14.25" x14ac:dyDescent="0.2">
      <c r="A22" s="472" t="s">
        <v>4168</v>
      </c>
      <c r="B22" s="472" t="s">
        <v>4169</v>
      </c>
      <c r="C22" s="473" t="s">
        <v>3537</v>
      </c>
      <c r="D22" s="472" t="s">
        <v>1032</v>
      </c>
      <c r="E22" s="388"/>
      <c r="F22" s="388"/>
      <c r="G22" s="388"/>
      <c r="H22" s="388"/>
      <c r="I22" s="388"/>
      <c r="J22" s="388"/>
      <c r="K22" s="388"/>
      <c r="L22" s="388"/>
      <c r="M22" s="474"/>
      <c r="N22" s="388"/>
      <c r="O22" s="475">
        <v>70</v>
      </c>
      <c r="P22" s="475">
        <v>140</v>
      </c>
      <c r="Q22" s="475">
        <v>230</v>
      </c>
      <c r="R22" s="475">
        <v>60</v>
      </c>
      <c r="S22" s="475">
        <v>80</v>
      </c>
      <c r="T22" s="475">
        <v>50</v>
      </c>
      <c r="U22" s="475">
        <v>630</v>
      </c>
      <c r="V22" s="475">
        <v>105</v>
      </c>
      <c r="W22" s="388"/>
      <c r="X22" s="388"/>
    </row>
    <row r="23" spans="1:24" ht="14.25" x14ac:dyDescent="0.2">
      <c r="A23" s="472" t="s">
        <v>4170</v>
      </c>
      <c r="B23" s="472" t="s">
        <v>4171</v>
      </c>
      <c r="C23" s="473" t="s">
        <v>3539</v>
      </c>
      <c r="D23" s="472" t="s">
        <v>1022</v>
      </c>
      <c r="E23" s="472" t="s">
        <v>933</v>
      </c>
      <c r="F23" s="388"/>
      <c r="G23" s="388"/>
      <c r="H23" s="388"/>
      <c r="I23" s="388"/>
      <c r="J23" s="388"/>
      <c r="K23" s="388"/>
      <c r="L23" s="388"/>
      <c r="M23" s="474"/>
      <c r="N23" s="388"/>
      <c r="O23" s="475">
        <v>60</v>
      </c>
      <c r="P23" s="475">
        <v>100</v>
      </c>
      <c r="Q23" s="475">
        <v>85</v>
      </c>
      <c r="R23" s="475">
        <v>80</v>
      </c>
      <c r="S23" s="475">
        <v>85</v>
      </c>
      <c r="T23" s="475">
        <v>100</v>
      </c>
      <c r="U23" s="475">
        <v>510</v>
      </c>
      <c r="V23" s="475">
        <v>85</v>
      </c>
      <c r="W23" s="388"/>
      <c r="X23" s="388"/>
    </row>
    <row r="24" spans="1:24" ht="14.25" x14ac:dyDescent="0.2">
      <c r="A24" s="472" t="s">
        <v>4172</v>
      </c>
      <c r="B24" s="472" t="s">
        <v>4173</v>
      </c>
      <c r="C24" s="473" t="s">
        <v>3541</v>
      </c>
      <c r="D24" s="388" t="s">
        <v>1020</v>
      </c>
      <c r="E24" s="388"/>
      <c r="F24" s="388"/>
      <c r="G24" s="388"/>
      <c r="H24" s="388"/>
      <c r="I24" s="388"/>
      <c r="J24" s="388"/>
      <c r="K24" s="388"/>
      <c r="L24" s="388"/>
      <c r="M24" s="474"/>
      <c r="N24" s="388"/>
      <c r="O24" s="475">
        <v>70</v>
      </c>
      <c r="P24" s="475">
        <v>75</v>
      </c>
      <c r="Q24" s="475">
        <v>80</v>
      </c>
      <c r="R24" s="475">
        <v>135</v>
      </c>
      <c r="S24" s="475">
        <v>80</v>
      </c>
      <c r="T24" s="475">
        <v>135</v>
      </c>
      <c r="U24" s="475">
        <v>575</v>
      </c>
      <c r="V24" s="475">
        <v>95.83</v>
      </c>
      <c r="W24" s="388"/>
      <c r="X24" s="388"/>
    </row>
    <row r="25" spans="1:24" ht="14.25" x14ac:dyDescent="0.2">
      <c r="A25" s="472" t="s">
        <v>4174</v>
      </c>
      <c r="B25" s="472" t="s">
        <v>4175</v>
      </c>
      <c r="C25" s="473" t="s">
        <v>3589</v>
      </c>
      <c r="D25" s="388" t="s">
        <v>1025</v>
      </c>
      <c r="E25" s="388"/>
      <c r="F25" s="388"/>
      <c r="G25" s="388"/>
      <c r="H25" s="388"/>
      <c r="I25" s="388"/>
      <c r="J25" s="388"/>
      <c r="K25" s="388"/>
      <c r="L25" s="388"/>
      <c r="M25" s="474"/>
      <c r="N25" s="388"/>
      <c r="O25" s="475">
        <v>64</v>
      </c>
      <c r="P25" s="475">
        <v>165</v>
      </c>
      <c r="Q25" s="475">
        <v>75</v>
      </c>
      <c r="R25" s="475">
        <v>93</v>
      </c>
      <c r="S25" s="475">
        <v>83</v>
      </c>
      <c r="T25" s="475">
        <v>75</v>
      </c>
      <c r="U25" s="475">
        <v>555</v>
      </c>
      <c r="V25" s="475">
        <v>92.5</v>
      </c>
      <c r="W25" s="388"/>
      <c r="X25" s="388"/>
    </row>
    <row r="26" spans="1:24" ht="14.25" x14ac:dyDescent="0.2">
      <c r="A26" s="472" t="s">
        <v>4176</v>
      </c>
      <c r="B26" s="472" t="s">
        <v>4177</v>
      </c>
      <c r="C26" s="473" t="s">
        <v>3594</v>
      </c>
      <c r="D26" s="472" t="s">
        <v>1018</v>
      </c>
      <c r="E26" s="292" t="s">
        <v>1389</v>
      </c>
      <c r="F26" s="388"/>
      <c r="G26" s="388"/>
      <c r="H26" s="388"/>
      <c r="I26" s="388"/>
      <c r="J26" s="388"/>
      <c r="K26" s="388"/>
      <c r="L26" s="388"/>
      <c r="M26" s="474"/>
      <c r="N26" s="388"/>
      <c r="O26" s="475">
        <v>65</v>
      </c>
      <c r="P26" s="475">
        <v>150</v>
      </c>
      <c r="Q26" s="475">
        <v>60</v>
      </c>
      <c r="R26" s="475">
        <v>115</v>
      </c>
      <c r="S26" s="475">
        <v>60</v>
      </c>
      <c r="T26" s="475">
        <v>115</v>
      </c>
      <c r="U26" s="475">
        <v>565</v>
      </c>
      <c r="V26" s="475">
        <v>94.17</v>
      </c>
      <c r="W26" s="388"/>
      <c r="X26" s="388"/>
    </row>
    <row r="27" spans="1:24" ht="14.25" x14ac:dyDescent="0.2">
      <c r="A27" s="472" t="s">
        <v>4178</v>
      </c>
      <c r="B27" s="472" t="s">
        <v>4179</v>
      </c>
      <c r="C27" s="473" t="s">
        <v>3622</v>
      </c>
      <c r="D27" s="472" t="s">
        <v>933</v>
      </c>
      <c r="E27" s="388"/>
      <c r="F27" s="388"/>
      <c r="G27" s="388"/>
      <c r="H27" s="388"/>
      <c r="I27" s="388"/>
      <c r="J27" s="388"/>
      <c r="K27" s="388"/>
      <c r="L27" s="388"/>
      <c r="M27" s="474"/>
      <c r="N27" s="388"/>
      <c r="O27" s="475">
        <v>50</v>
      </c>
      <c r="P27" s="475">
        <v>180</v>
      </c>
      <c r="Q27" s="475">
        <v>20</v>
      </c>
      <c r="R27" s="475">
        <v>180</v>
      </c>
      <c r="S27" s="475">
        <v>20</v>
      </c>
      <c r="T27" s="475">
        <v>150</v>
      </c>
      <c r="U27" s="475">
        <v>600</v>
      </c>
      <c r="V27" s="475">
        <v>100</v>
      </c>
      <c r="W27" s="388"/>
      <c r="X27" s="388"/>
    </row>
    <row r="28" spans="1:24" ht="14.25" x14ac:dyDescent="0.2">
      <c r="A28" s="472" t="s">
        <v>4180</v>
      </c>
      <c r="B28" s="472" t="s">
        <v>4181</v>
      </c>
      <c r="C28" s="473" t="s">
        <v>3622</v>
      </c>
      <c r="D28" s="472" t="s">
        <v>933</v>
      </c>
      <c r="E28" s="388"/>
      <c r="F28" s="388"/>
      <c r="G28" s="388"/>
      <c r="H28" s="388"/>
      <c r="I28" s="388"/>
      <c r="J28" s="388"/>
      <c r="K28" s="388"/>
      <c r="L28" s="388"/>
      <c r="M28" s="474"/>
      <c r="N28" s="388"/>
      <c r="O28" s="475">
        <v>50</v>
      </c>
      <c r="P28" s="475">
        <v>70</v>
      </c>
      <c r="Q28" s="475">
        <v>160</v>
      </c>
      <c r="R28" s="475">
        <v>70</v>
      </c>
      <c r="S28" s="475">
        <v>160</v>
      </c>
      <c r="T28" s="475">
        <v>90</v>
      </c>
      <c r="U28" s="475">
        <v>600</v>
      </c>
      <c r="V28" s="475">
        <v>100</v>
      </c>
      <c r="W28" s="388"/>
      <c r="X28" s="388"/>
    </row>
    <row r="29" spans="1:24" ht="14.25" x14ac:dyDescent="0.2">
      <c r="A29" s="472" t="s">
        <v>4182</v>
      </c>
      <c r="B29" s="472" t="s">
        <v>4183</v>
      </c>
      <c r="C29" s="473" t="s">
        <v>3622</v>
      </c>
      <c r="D29" s="472" t="s">
        <v>933</v>
      </c>
      <c r="E29" s="388"/>
      <c r="F29" s="388"/>
      <c r="G29" s="388"/>
      <c r="H29" s="388"/>
      <c r="I29" s="388"/>
      <c r="J29" s="388"/>
      <c r="K29" s="388"/>
      <c r="L29" s="388"/>
      <c r="M29" s="474"/>
      <c r="N29" s="388"/>
      <c r="O29" s="475">
        <v>50</v>
      </c>
      <c r="P29" s="475">
        <v>95</v>
      </c>
      <c r="Q29" s="475">
        <v>90</v>
      </c>
      <c r="R29" s="475">
        <v>95</v>
      </c>
      <c r="S29" s="475">
        <v>90</v>
      </c>
      <c r="T29" s="475">
        <v>180</v>
      </c>
      <c r="U29" s="475">
        <v>600</v>
      </c>
      <c r="V29" s="475">
        <v>100</v>
      </c>
      <c r="W29" s="388"/>
      <c r="X29" s="388"/>
    </row>
    <row r="30" spans="1:24" ht="14.25" x14ac:dyDescent="0.2">
      <c r="A30" s="472" t="s">
        <v>4184</v>
      </c>
      <c r="B30" s="472" t="s">
        <v>4185</v>
      </c>
      <c r="C30" s="473" t="s">
        <v>3649</v>
      </c>
      <c r="D30" s="388" t="s">
        <v>1017</v>
      </c>
      <c r="E30" s="388" t="s">
        <v>1027</v>
      </c>
      <c r="F30" s="388"/>
      <c r="G30" s="388"/>
      <c r="H30" s="388"/>
      <c r="I30" s="388"/>
      <c r="J30" s="388"/>
      <c r="K30" s="388"/>
      <c r="L30" s="388"/>
      <c r="M30" s="474"/>
      <c r="N30" s="388"/>
      <c r="O30" s="475">
        <v>60</v>
      </c>
      <c r="P30" s="475">
        <v>79</v>
      </c>
      <c r="Q30" s="475">
        <v>105</v>
      </c>
      <c r="R30" s="475">
        <v>59</v>
      </c>
      <c r="S30" s="475">
        <v>85</v>
      </c>
      <c r="T30" s="475">
        <v>36</v>
      </c>
      <c r="U30" s="475">
        <v>424</v>
      </c>
      <c r="V30" s="475">
        <v>70.67</v>
      </c>
      <c r="W30" s="388"/>
      <c r="X30" s="388"/>
    </row>
    <row r="31" spans="1:24" ht="14.25" x14ac:dyDescent="0.2">
      <c r="A31" s="472" t="s">
        <v>4186</v>
      </c>
      <c r="B31" s="472" t="s">
        <v>4187</v>
      </c>
      <c r="C31" s="473" t="s">
        <v>3649</v>
      </c>
      <c r="D31" s="388" t="s">
        <v>1017</v>
      </c>
      <c r="E31" s="388" t="s">
        <v>1032</v>
      </c>
      <c r="F31" s="388"/>
      <c r="G31" s="388"/>
      <c r="H31" s="388"/>
      <c r="I31" s="388"/>
      <c r="J31" s="388"/>
      <c r="K31" s="388"/>
      <c r="L31" s="388"/>
      <c r="M31" s="474"/>
      <c r="N31" s="388"/>
      <c r="O31" s="475">
        <v>60</v>
      </c>
      <c r="P31" s="475">
        <v>69</v>
      </c>
      <c r="Q31" s="475">
        <v>95</v>
      </c>
      <c r="R31" s="475">
        <v>69</v>
      </c>
      <c r="S31" s="475">
        <v>95</v>
      </c>
      <c r="T31" s="475">
        <v>36</v>
      </c>
      <c r="U31" s="475">
        <v>424</v>
      </c>
      <c r="V31" s="475">
        <v>70.67</v>
      </c>
      <c r="W31" s="388"/>
      <c r="X31" s="388"/>
    </row>
    <row r="32" spans="1:24" ht="14.25" x14ac:dyDescent="0.2">
      <c r="A32" s="472" t="s">
        <v>4188</v>
      </c>
      <c r="B32" s="472" t="s">
        <v>4189</v>
      </c>
      <c r="C32" s="473" t="s">
        <v>3681</v>
      </c>
      <c r="D32" s="472" t="s">
        <v>1019</v>
      </c>
      <c r="E32" s="472" t="s">
        <v>1027</v>
      </c>
      <c r="F32" s="388"/>
      <c r="G32" s="388"/>
      <c r="H32" s="388"/>
      <c r="I32" s="388"/>
      <c r="J32" s="388"/>
      <c r="K32" s="388"/>
      <c r="L32" s="388"/>
      <c r="M32" s="474"/>
      <c r="N32" s="388"/>
      <c r="O32" s="475">
        <v>108</v>
      </c>
      <c r="P32" s="475">
        <v>170</v>
      </c>
      <c r="Q32" s="475">
        <v>115</v>
      </c>
      <c r="R32" s="475">
        <v>120</v>
      </c>
      <c r="S32" s="475">
        <v>95</v>
      </c>
      <c r="T32" s="475">
        <v>92</v>
      </c>
      <c r="U32" s="475">
        <v>700</v>
      </c>
      <c r="V32" s="475">
        <v>116.67</v>
      </c>
      <c r="W32" s="388"/>
      <c r="X32" s="388"/>
    </row>
    <row r="33" spans="1:24" ht="14.25" x14ac:dyDescent="0.2">
      <c r="A33" s="472" t="s">
        <v>4190</v>
      </c>
      <c r="B33" s="472" t="s">
        <v>4191</v>
      </c>
      <c r="C33" s="473" t="s">
        <v>3684</v>
      </c>
      <c r="D33" s="472" t="s">
        <v>1022</v>
      </c>
      <c r="E33" s="472" t="s">
        <v>1032</v>
      </c>
      <c r="F33" s="388"/>
      <c r="G33" s="388"/>
      <c r="H33" s="388"/>
      <c r="I33" s="388"/>
      <c r="J33" s="388"/>
      <c r="K33" s="388"/>
      <c r="L33" s="388"/>
      <c r="M33" s="474"/>
      <c r="N33" s="388"/>
      <c r="O33" s="475">
        <v>70</v>
      </c>
      <c r="P33" s="475">
        <v>145</v>
      </c>
      <c r="Q33" s="475">
        <v>88</v>
      </c>
      <c r="R33" s="475">
        <v>140</v>
      </c>
      <c r="S33" s="475">
        <v>70</v>
      </c>
      <c r="T33" s="475">
        <v>112</v>
      </c>
      <c r="U33" s="475">
        <v>625</v>
      </c>
      <c r="V33" s="475">
        <v>104.17</v>
      </c>
      <c r="W33" s="388"/>
      <c r="X33" s="388"/>
    </row>
    <row r="34" spans="1:24" ht="14.25" x14ac:dyDescent="0.2">
      <c r="A34" s="472" t="s">
        <v>4192</v>
      </c>
      <c r="B34" s="472" t="s">
        <v>4193</v>
      </c>
      <c r="C34" s="473" t="s">
        <v>3696</v>
      </c>
      <c r="D34" s="472" t="s">
        <v>1026</v>
      </c>
      <c r="E34" s="472" t="s">
        <v>1028</v>
      </c>
      <c r="F34" s="388"/>
      <c r="G34" s="388"/>
      <c r="H34" s="388"/>
      <c r="I34" s="388"/>
      <c r="J34" s="388"/>
      <c r="K34" s="388"/>
      <c r="L34" s="388"/>
      <c r="M34" s="474"/>
      <c r="N34" s="388"/>
      <c r="O34" s="475">
        <v>90</v>
      </c>
      <c r="P34" s="475">
        <v>132</v>
      </c>
      <c r="Q34" s="475">
        <v>105</v>
      </c>
      <c r="R34" s="475">
        <v>132</v>
      </c>
      <c r="S34" s="475">
        <v>105</v>
      </c>
      <c r="T34" s="475">
        <v>30</v>
      </c>
      <c r="U34" s="475">
        <v>594</v>
      </c>
      <c r="V34" s="475">
        <v>99</v>
      </c>
      <c r="W34" s="388"/>
      <c r="X34" s="388"/>
    </row>
    <row r="35" spans="1:24" ht="14.25" x14ac:dyDescent="0.2">
      <c r="A35" s="472" t="s">
        <v>4194</v>
      </c>
      <c r="B35" s="472" t="s">
        <v>4195</v>
      </c>
      <c r="C35" s="473" t="s">
        <v>3715</v>
      </c>
      <c r="D35" s="388" t="s">
        <v>1020</v>
      </c>
      <c r="E35" s="388" t="s">
        <v>1024</v>
      </c>
      <c r="F35" s="388"/>
      <c r="G35" s="388"/>
      <c r="H35" s="388"/>
      <c r="I35" s="388"/>
      <c r="J35" s="388"/>
      <c r="K35" s="388"/>
      <c r="L35" s="388"/>
      <c r="M35" s="474"/>
      <c r="N35" s="388"/>
      <c r="O35" s="475">
        <v>50</v>
      </c>
      <c r="P35" s="475">
        <v>65</v>
      </c>
      <c r="Q35" s="475">
        <v>107</v>
      </c>
      <c r="R35" s="475">
        <v>105</v>
      </c>
      <c r="S35" s="475">
        <v>107</v>
      </c>
      <c r="T35" s="475">
        <v>86</v>
      </c>
      <c r="U35" s="475">
        <v>520</v>
      </c>
      <c r="V35" s="475">
        <v>86.67</v>
      </c>
      <c r="W35" s="388"/>
      <c r="X35" s="388"/>
    </row>
    <row r="36" spans="1:24" ht="14.25" x14ac:dyDescent="0.2">
      <c r="A36" s="472" t="s">
        <v>4196</v>
      </c>
      <c r="B36" s="472" t="s">
        <v>4197</v>
      </c>
      <c r="C36" s="473" t="s">
        <v>3715</v>
      </c>
      <c r="D36" s="388" t="s">
        <v>1020</v>
      </c>
      <c r="E36" s="388" t="s">
        <v>1026</v>
      </c>
      <c r="F36" s="388"/>
      <c r="G36" s="388"/>
      <c r="H36" s="388"/>
      <c r="I36" s="388"/>
      <c r="J36" s="388"/>
      <c r="K36" s="388"/>
      <c r="L36" s="388"/>
      <c r="M36" s="474"/>
      <c r="N36" s="388"/>
      <c r="O36" s="475">
        <v>50</v>
      </c>
      <c r="P36" s="475">
        <v>65</v>
      </c>
      <c r="Q36" s="475">
        <v>107</v>
      </c>
      <c r="R36" s="475">
        <v>105</v>
      </c>
      <c r="S36" s="475">
        <v>107</v>
      </c>
      <c r="T36" s="475">
        <v>86</v>
      </c>
      <c r="U36" s="475">
        <v>520</v>
      </c>
      <c r="V36" s="475">
        <v>86.67</v>
      </c>
      <c r="W36" s="388"/>
      <c r="X36" s="388"/>
    </row>
    <row r="37" spans="1:24" ht="14.25" x14ac:dyDescent="0.2">
      <c r="A37" s="472" t="s">
        <v>4198</v>
      </c>
      <c r="B37" s="472" t="s">
        <v>4199</v>
      </c>
      <c r="C37" s="473" t="s">
        <v>3715</v>
      </c>
      <c r="D37" s="388" t="s">
        <v>1020</v>
      </c>
      <c r="E37" s="388" t="s">
        <v>1023</v>
      </c>
      <c r="F37" s="388"/>
      <c r="G37" s="388"/>
      <c r="H37" s="388"/>
      <c r="I37" s="388"/>
      <c r="J37" s="388"/>
      <c r="K37" s="388"/>
      <c r="L37" s="388"/>
      <c r="M37" s="474"/>
      <c r="N37" s="388"/>
      <c r="O37" s="475">
        <v>50</v>
      </c>
      <c r="P37" s="475">
        <v>65</v>
      </c>
      <c r="Q37" s="475">
        <v>107</v>
      </c>
      <c r="R37" s="475">
        <v>105</v>
      </c>
      <c r="S37" s="475">
        <v>107</v>
      </c>
      <c r="T37" s="475">
        <v>86</v>
      </c>
      <c r="U37" s="475">
        <v>520</v>
      </c>
      <c r="V37" s="475">
        <v>86.67</v>
      </c>
      <c r="W37" s="388"/>
      <c r="X37" s="388"/>
    </row>
    <row r="38" spans="1:24" ht="14.25" x14ac:dyDescent="0.2">
      <c r="A38" s="472" t="s">
        <v>4200</v>
      </c>
      <c r="B38" s="472" t="s">
        <v>4201</v>
      </c>
      <c r="C38" s="473" t="s">
        <v>3715</v>
      </c>
      <c r="D38" s="388" t="s">
        <v>1020</v>
      </c>
      <c r="E38" s="388" t="s">
        <v>4202</v>
      </c>
      <c r="F38" s="388"/>
      <c r="G38" s="388"/>
      <c r="H38" s="388"/>
      <c r="I38" s="388"/>
      <c r="J38" s="388"/>
      <c r="K38" s="388"/>
      <c r="L38" s="388"/>
      <c r="M38" s="474"/>
      <c r="N38" s="388"/>
      <c r="O38" s="475">
        <v>50</v>
      </c>
      <c r="P38" s="475">
        <v>65</v>
      </c>
      <c r="Q38" s="475">
        <v>107</v>
      </c>
      <c r="R38" s="475">
        <v>105</v>
      </c>
      <c r="S38" s="475">
        <v>107</v>
      </c>
      <c r="T38" s="475">
        <v>86</v>
      </c>
      <c r="U38" s="475">
        <v>520</v>
      </c>
      <c r="V38" s="475">
        <v>86.67</v>
      </c>
      <c r="W38" s="388"/>
      <c r="X38" s="388"/>
    </row>
    <row r="39" spans="1:24" ht="14.25" x14ac:dyDescent="0.2">
      <c r="A39" s="472" t="s">
        <v>4203</v>
      </c>
      <c r="B39" s="472" t="s">
        <v>4204</v>
      </c>
      <c r="C39" s="473" t="s">
        <v>3715</v>
      </c>
      <c r="D39" s="388" t="s">
        <v>1020</v>
      </c>
      <c r="E39" s="388" t="s">
        <v>1033</v>
      </c>
      <c r="F39" s="388"/>
      <c r="G39" s="388"/>
      <c r="H39" s="388"/>
      <c r="I39" s="388"/>
      <c r="J39" s="388"/>
      <c r="K39" s="388"/>
      <c r="L39" s="388"/>
      <c r="M39" s="474"/>
      <c r="N39" s="388"/>
      <c r="O39" s="475">
        <v>50</v>
      </c>
      <c r="P39" s="475">
        <v>65</v>
      </c>
      <c r="Q39" s="475">
        <v>107</v>
      </c>
      <c r="R39" s="475">
        <v>105</v>
      </c>
      <c r="S39" s="475">
        <v>107</v>
      </c>
      <c r="T39" s="475">
        <v>86</v>
      </c>
      <c r="U39" s="475">
        <v>520</v>
      </c>
      <c r="V39" s="475">
        <v>86.67</v>
      </c>
      <c r="W39" s="388"/>
      <c r="X39" s="388"/>
    </row>
    <row r="40" spans="1:24" ht="14.25" x14ac:dyDescent="0.2">
      <c r="A40" s="472" t="s">
        <v>4205</v>
      </c>
      <c r="B40" s="472" t="s">
        <v>4206</v>
      </c>
      <c r="C40" s="473" t="s">
        <v>3723</v>
      </c>
      <c r="D40" s="472" t="s">
        <v>1025</v>
      </c>
      <c r="E40" s="472" t="s">
        <v>1019</v>
      </c>
      <c r="F40" s="388"/>
      <c r="G40" s="388"/>
      <c r="H40" s="388"/>
      <c r="I40" s="388"/>
      <c r="J40" s="388"/>
      <c r="K40" s="388"/>
      <c r="L40" s="388"/>
      <c r="M40" s="474"/>
      <c r="N40" s="388"/>
      <c r="O40" s="475">
        <v>150</v>
      </c>
      <c r="P40" s="475">
        <v>120</v>
      </c>
      <c r="Q40" s="475">
        <v>100</v>
      </c>
      <c r="R40" s="475">
        <v>120</v>
      </c>
      <c r="S40" s="475">
        <v>100</v>
      </c>
      <c r="T40" s="475">
        <v>90</v>
      </c>
      <c r="U40" s="475">
        <v>680</v>
      </c>
      <c r="V40" s="475">
        <v>113.33</v>
      </c>
      <c r="W40" s="388"/>
      <c r="X40" s="388"/>
    </row>
    <row r="41" spans="1:24" ht="14.25" x14ac:dyDescent="0.2">
      <c r="A41" s="472" t="s">
        <v>4207</v>
      </c>
      <c r="B41" s="472" t="s">
        <v>4208</v>
      </c>
      <c r="C41" s="473" t="s">
        <v>3728</v>
      </c>
      <c r="D41" s="472" t="s">
        <v>1026</v>
      </c>
      <c r="E41" s="388" t="s">
        <v>1024</v>
      </c>
      <c r="F41" s="388"/>
      <c r="G41" s="388"/>
      <c r="H41" s="388"/>
      <c r="I41" s="388"/>
      <c r="J41" s="388"/>
      <c r="K41" s="388"/>
      <c r="L41" s="388"/>
      <c r="M41" s="474"/>
      <c r="N41" s="388"/>
      <c r="O41" s="475">
        <v>100</v>
      </c>
      <c r="P41" s="475">
        <v>103</v>
      </c>
      <c r="Q41" s="475">
        <v>75</v>
      </c>
      <c r="R41" s="475">
        <v>120</v>
      </c>
      <c r="S41" s="475">
        <v>75</v>
      </c>
      <c r="T41" s="475">
        <v>127</v>
      </c>
      <c r="U41" s="475">
        <v>600</v>
      </c>
      <c r="V41" s="475">
        <v>100</v>
      </c>
      <c r="W41" s="388"/>
      <c r="X41" s="388"/>
    </row>
    <row r="42" spans="1:24" ht="14.25" x14ac:dyDescent="0.2">
      <c r="A42" s="472" t="s">
        <v>4209</v>
      </c>
      <c r="B42" s="472" t="s">
        <v>4210</v>
      </c>
      <c r="C42" s="473" t="s">
        <v>3791</v>
      </c>
      <c r="D42" s="388" t="s">
        <v>1023</v>
      </c>
      <c r="E42" s="388" t="s">
        <v>933</v>
      </c>
      <c r="F42" s="388"/>
      <c r="G42" s="388"/>
      <c r="H42" s="388"/>
      <c r="I42" s="388"/>
      <c r="J42" s="388"/>
      <c r="K42" s="388"/>
      <c r="L42" s="388"/>
      <c r="M42" s="474"/>
      <c r="N42" s="388"/>
      <c r="O42" s="475">
        <v>105</v>
      </c>
      <c r="P42" s="475">
        <v>30</v>
      </c>
      <c r="Q42" s="475">
        <v>105</v>
      </c>
      <c r="R42" s="475">
        <v>140</v>
      </c>
      <c r="S42" s="475">
        <v>105</v>
      </c>
      <c r="T42" s="475">
        <v>55</v>
      </c>
      <c r="U42" s="475">
        <v>540</v>
      </c>
      <c r="V42" s="475">
        <v>90</v>
      </c>
      <c r="W42" s="388"/>
      <c r="X42" s="388"/>
    </row>
    <row r="43" spans="1:24" ht="14.25" x14ac:dyDescent="0.2">
      <c r="A43" s="472" t="s">
        <v>4211</v>
      </c>
      <c r="B43" s="472" t="s">
        <v>4212</v>
      </c>
      <c r="C43" s="473" t="s">
        <v>3877</v>
      </c>
      <c r="D43" s="472" t="s">
        <v>1024</v>
      </c>
      <c r="E43" s="388"/>
      <c r="F43" s="388"/>
      <c r="G43" s="388"/>
      <c r="H43" s="388"/>
      <c r="I43" s="388"/>
      <c r="J43" s="388"/>
      <c r="K43" s="388"/>
      <c r="L43" s="388"/>
      <c r="M43" s="474"/>
      <c r="N43" s="388"/>
      <c r="O43" s="475">
        <v>79</v>
      </c>
      <c r="P43" s="475">
        <v>100</v>
      </c>
      <c r="Q43" s="475">
        <v>80</v>
      </c>
      <c r="R43" s="475">
        <v>110</v>
      </c>
      <c r="S43" s="475">
        <v>90</v>
      </c>
      <c r="T43" s="475">
        <v>121</v>
      </c>
      <c r="U43" s="475">
        <v>580</v>
      </c>
      <c r="V43" s="475">
        <v>96.67</v>
      </c>
      <c r="W43" s="388"/>
      <c r="X43" s="388"/>
    </row>
    <row r="44" spans="1:24" ht="14.25" x14ac:dyDescent="0.2">
      <c r="A44" s="472" t="s">
        <v>4213</v>
      </c>
      <c r="B44" s="472" t="s">
        <v>4214</v>
      </c>
      <c r="C44" s="473" t="s">
        <v>3878</v>
      </c>
      <c r="D44" s="472" t="s">
        <v>1020</v>
      </c>
      <c r="E44" s="472" t="s">
        <v>1024</v>
      </c>
      <c r="F44" s="388"/>
      <c r="G44" s="388"/>
      <c r="H44" s="388"/>
      <c r="I44" s="388"/>
      <c r="J44" s="388"/>
      <c r="K44" s="388"/>
      <c r="L44" s="388"/>
      <c r="M44" s="474"/>
      <c r="N44" s="388"/>
      <c r="O44" s="475">
        <v>79</v>
      </c>
      <c r="P44" s="475">
        <v>105</v>
      </c>
      <c r="Q44" s="475">
        <v>70</v>
      </c>
      <c r="R44" s="475">
        <v>145</v>
      </c>
      <c r="S44" s="475">
        <v>80</v>
      </c>
      <c r="T44" s="475">
        <v>101</v>
      </c>
      <c r="U44" s="475">
        <v>580</v>
      </c>
      <c r="V44" s="475">
        <v>96.67</v>
      </c>
      <c r="W44" s="388"/>
      <c r="X44" s="388"/>
    </row>
    <row r="45" spans="1:24" ht="14.25" x14ac:dyDescent="0.2">
      <c r="A45" s="472" t="s">
        <v>4215</v>
      </c>
      <c r="B45" s="472" t="s">
        <v>4216</v>
      </c>
      <c r="C45" s="473" t="s">
        <v>3881</v>
      </c>
      <c r="D45" s="472" t="s">
        <v>1027</v>
      </c>
      <c r="E45" s="472" t="s">
        <v>1024</v>
      </c>
      <c r="F45" s="388"/>
      <c r="G45" s="388"/>
      <c r="H45" s="388"/>
      <c r="I45" s="388"/>
      <c r="J45" s="388"/>
      <c r="K45" s="388"/>
      <c r="L45" s="388"/>
      <c r="M45" s="474"/>
      <c r="N45" s="388"/>
      <c r="O45" s="475">
        <v>89</v>
      </c>
      <c r="P45" s="475">
        <v>145</v>
      </c>
      <c r="Q45" s="475">
        <v>90</v>
      </c>
      <c r="R45" s="475">
        <v>105</v>
      </c>
      <c r="S45" s="475">
        <v>80</v>
      </c>
      <c r="T45" s="475">
        <v>91</v>
      </c>
      <c r="U45" s="475">
        <v>600</v>
      </c>
      <c r="V45" s="475">
        <v>100</v>
      </c>
      <c r="W45" s="388"/>
      <c r="X45" s="388"/>
    </row>
    <row r="46" spans="1:24" ht="14.25" x14ac:dyDescent="0.2">
      <c r="A46" s="472" t="s">
        <v>4217</v>
      </c>
      <c r="B46" s="472" t="s">
        <v>4218</v>
      </c>
      <c r="C46" s="473" t="s">
        <v>3882</v>
      </c>
      <c r="D46" s="472" t="s">
        <v>1019</v>
      </c>
      <c r="E46" s="472" t="s">
        <v>1028</v>
      </c>
      <c r="F46" s="388"/>
      <c r="G46" s="388"/>
      <c r="H46" s="388"/>
      <c r="I46" s="388"/>
      <c r="J46" s="388"/>
      <c r="K46" s="388"/>
      <c r="L46" s="388"/>
      <c r="M46" s="474"/>
      <c r="N46" s="388"/>
      <c r="O46" s="475">
        <v>125</v>
      </c>
      <c r="P46" s="475">
        <v>170</v>
      </c>
      <c r="Q46" s="475">
        <v>100</v>
      </c>
      <c r="R46" s="475">
        <v>120</v>
      </c>
      <c r="S46" s="475">
        <v>90</v>
      </c>
      <c r="T46" s="475">
        <v>95</v>
      </c>
      <c r="U46" s="475">
        <v>700</v>
      </c>
      <c r="V46" s="475">
        <v>116.67</v>
      </c>
      <c r="W46" s="388"/>
      <c r="X46" s="388"/>
    </row>
    <row r="47" spans="1:24" ht="14.25" x14ac:dyDescent="0.2">
      <c r="A47" s="472" t="s">
        <v>4219</v>
      </c>
      <c r="B47" s="472" t="s">
        <v>4220</v>
      </c>
      <c r="C47" s="473" t="s">
        <v>3882</v>
      </c>
      <c r="D47" s="472" t="s">
        <v>1019</v>
      </c>
      <c r="E47" s="472" t="s">
        <v>1028</v>
      </c>
      <c r="F47" s="388"/>
      <c r="G47" s="388"/>
      <c r="H47" s="388"/>
      <c r="I47" s="388"/>
      <c r="J47" s="388"/>
      <c r="K47" s="388"/>
      <c r="L47" s="388"/>
      <c r="M47" s="474"/>
      <c r="N47" s="388"/>
      <c r="O47" s="475">
        <v>125</v>
      </c>
      <c r="P47" s="475">
        <v>120</v>
      </c>
      <c r="Q47" s="475">
        <v>90</v>
      </c>
      <c r="R47" s="475">
        <v>170</v>
      </c>
      <c r="S47" s="475">
        <v>100</v>
      </c>
      <c r="T47" s="475">
        <v>95</v>
      </c>
      <c r="U47" s="475">
        <v>700</v>
      </c>
      <c r="V47" s="475">
        <v>116.67</v>
      </c>
      <c r="W47" s="388"/>
      <c r="X47" s="388"/>
    </row>
    <row r="48" spans="1:24" ht="14.25" x14ac:dyDescent="0.2">
      <c r="A48" s="472" t="s">
        <v>4221</v>
      </c>
      <c r="B48" s="472" t="s">
        <v>4222</v>
      </c>
      <c r="C48" s="473" t="s">
        <v>3884</v>
      </c>
      <c r="D48" s="388" t="s">
        <v>1029</v>
      </c>
      <c r="E48" s="388" t="s">
        <v>1022</v>
      </c>
      <c r="F48" s="388"/>
      <c r="G48" s="388"/>
      <c r="H48" s="388"/>
      <c r="I48" s="388"/>
      <c r="J48" s="388"/>
      <c r="K48" s="388"/>
      <c r="L48" s="388"/>
      <c r="M48" s="474"/>
      <c r="N48" s="388"/>
      <c r="O48" s="475">
        <v>100</v>
      </c>
      <c r="P48" s="475">
        <v>128</v>
      </c>
      <c r="Q48" s="475">
        <v>90</v>
      </c>
      <c r="R48" s="475">
        <v>77</v>
      </c>
      <c r="S48" s="475">
        <v>77</v>
      </c>
      <c r="T48" s="475">
        <v>128</v>
      </c>
      <c r="U48" s="475">
        <v>600</v>
      </c>
      <c r="V48" s="475">
        <v>100</v>
      </c>
      <c r="W48" s="388"/>
      <c r="X48" s="388"/>
    </row>
    <row r="49" spans="1:24" ht="14.25" x14ac:dyDescent="0.2">
      <c r="A49" s="476" t="s">
        <v>4223</v>
      </c>
      <c r="B49" s="388" t="str">
        <f t="shared" ref="B49:B61" si="0">"Vivillon"&amp;MID(A49, 4, LEN(A49))</f>
        <v>Vivillonarchipelago</v>
      </c>
      <c r="C49" s="477" t="s">
        <v>4224</v>
      </c>
      <c r="D49" s="388"/>
      <c r="E49" s="388"/>
      <c r="F49" s="388"/>
      <c r="G49" s="388"/>
      <c r="H49" s="388"/>
      <c r="I49" s="388"/>
      <c r="J49" s="388"/>
      <c r="K49" s="388"/>
      <c r="L49" s="388"/>
      <c r="M49" s="474"/>
      <c r="N49" s="388"/>
      <c r="O49" s="478"/>
      <c r="P49" s="478"/>
      <c r="Q49" s="478"/>
      <c r="R49" s="478"/>
      <c r="S49" s="478"/>
      <c r="T49" s="478"/>
      <c r="U49" s="478"/>
      <c r="V49" s="478"/>
      <c r="W49" s="388"/>
      <c r="X49" s="388"/>
    </row>
    <row r="50" spans="1:24" ht="14.25" x14ac:dyDescent="0.2">
      <c r="A50" s="476" t="s">
        <v>4225</v>
      </c>
      <c r="B50" s="388" t="str">
        <f t="shared" si="0"/>
        <v>Vivilloncontinental</v>
      </c>
      <c r="C50" s="479" t="s">
        <v>4226</v>
      </c>
      <c r="D50" s="388"/>
      <c r="E50" s="388"/>
      <c r="F50" s="388"/>
      <c r="G50" s="388"/>
      <c r="H50" s="388"/>
      <c r="I50" s="388"/>
      <c r="J50" s="388"/>
      <c r="K50" s="388"/>
      <c r="L50" s="388"/>
      <c r="M50" s="474"/>
      <c r="N50" s="388"/>
      <c r="O50" s="478"/>
      <c r="P50" s="478"/>
      <c r="Q50" s="478"/>
      <c r="R50" s="478"/>
      <c r="S50" s="478"/>
      <c r="T50" s="478"/>
      <c r="U50" s="478"/>
      <c r="V50" s="478"/>
      <c r="W50" s="388"/>
      <c r="X50" s="388"/>
    </row>
    <row r="51" spans="1:24" ht="14.25" x14ac:dyDescent="0.2">
      <c r="A51" s="476" t="s">
        <v>4227</v>
      </c>
      <c r="B51" s="388" t="str">
        <f t="shared" si="0"/>
        <v>Vivillonelegant</v>
      </c>
      <c r="C51" s="477" t="s">
        <v>4228</v>
      </c>
      <c r="D51" s="388"/>
      <c r="E51" s="388"/>
      <c r="F51" s="388"/>
      <c r="G51" s="388"/>
      <c r="H51" s="388"/>
      <c r="I51" s="388"/>
      <c r="J51" s="388"/>
      <c r="K51" s="388"/>
      <c r="L51" s="388"/>
      <c r="M51" s="474"/>
      <c r="N51" s="388"/>
      <c r="O51" s="478"/>
      <c r="P51" s="478"/>
      <c r="Q51" s="478"/>
      <c r="R51" s="478"/>
      <c r="S51" s="478"/>
      <c r="T51" s="478"/>
      <c r="U51" s="478"/>
      <c r="V51" s="478"/>
      <c r="W51" s="388"/>
      <c r="X51" s="388"/>
    </row>
    <row r="52" spans="1:24" ht="14.25" x14ac:dyDescent="0.2">
      <c r="A52" s="476" t="s">
        <v>4229</v>
      </c>
      <c r="B52" s="388" t="str">
        <f t="shared" si="0"/>
        <v>Vivillongarden</v>
      </c>
      <c r="C52" s="477" t="s">
        <v>4230</v>
      </c>
      <c r="D52" s="388"/>
      <c r="E52" s="388"/>
      <c r="F52" s="388"/>
      <c r="G52" s="388"/>
      <c r="H52" s="388"/>
      <c r="I52" s="388"/>
      <c r="J52" s="388"/>
      <c r="K52" s="388"/>
      <c r="L52" s="388"/>
      <c r="M52" s="474"/>
      <c r="N52" s="388"/>
      <c r="O52" s="478"/>
      <c r="P52" s="478"/>
      <c r="Q52" s="478"/>
      <c r="R52" s="478"/>
      <c r="S52" s="478"/>
      <c r="T52" s="478"/>
      <c r="U52" s="478"/>
      <c r="V52" s="478"/>
      <c r="W52" s="388"/>
      <c r="X52" s="388"/>
    </row>
    <row r="53" spans="1:24" ht="14.25" x14ac:dyDescent="0.2">
      <c r="A53" s="476" t="s">
        <v>4231</v>
      </c>
      <c r="B53" s="388" t="str">
        <f t="shared" si="0"/>
        <v>Vivillonhigh plains</v>
      </c>
      <c r="C53" s="479" t="s">
        <v>4232</v>
      </c>
      <c r="D53" s="388"/>
      <c r="E53" s="388"/>
      <c r="F53" s="388"/>
      <c r="G53" s="388"/>
      <c r="H53" s="388"/>
      <c r="I53" s="388"/>
      <c r="J53" s="388"/>
      <c r="K53" s="388"/>
      <c r="L53" s="388"/>
      <c r="M53" s="474"/>
      <c r="N53" s="388"/>
      <c r="O53" s="478"/>
      <c r="P53" s="478"/>
      <c r="Q53" s="478"/>
      <c r="R53" s="478"/>
      <c r="S53" s="478"/>
      <c r="T53" s="478"/>
      <c r="U53" s="478"/>
      <c r="V53" s="478"/>
      <c r="W53" s="388"/>
      <c r="X53" s="388"/>
    </row>
    <row r="54" spans="1:24" ht="14.25" x14ac:dyDescent="0.2">
      <c r="A54" s="476" t="s">
        <v>4233</v>
      </c>
      <c r="B54" s="388" t="str">
        <f t="shared" si="0"/>
        <v>Vivillonicy snow</v>
      </c>
      <c r="C54" s="479" t="s">
        <v>4234</v>
      </c>
      <c r="D54" s="388"/>
      <c r="E54" s="388"/>
      <c r="F54" s="388"/>
      <c r="G54" s="388"/>
      <c r="H54" s="388"/>
      <c r="I54" s="388"/>
      <c r="J54" s="388"/>
      <c r="K54" s="388"/>
      <c r="L54" s="388"/>
      <c r="M54" s="474"/>
      <c r="N54" s="388"/>
      <c r="O54" s="478"/>
      <c r="P54" s="478"/>
      <c r="Q54" s="478"/>
      <c r="R54" s="478"/>
      <c r="S54" s="478"/>
      <c r="T54" s="478"/>
      <c r="U54" s="478"/>
      <c r="V54" s="478"/>
      <c r="W54" s="388"/>
      <c r="X54" s="388"/>
    </row>
    <row r="55" spans="1:24" ht="14.25" x14ac:dyDescent="0.2">
      <c r="A55" s="476" t="s">
        <v>4235</v>
      </c>
      <c r="B55" s="388" t="str">
        <f t="shared" si="0"/>
        <v>Vivillonjungle</v>
      </c>
      <c r="C55" s="479" t="s">
        <v>4236</v>
      </c>
      <c r="D55" s="388"/>
      <c r="E55" s="388"/>
      <c r="F55" s="483"/>
      <c r="G55" s="483"/>
      <c r="H55" s="388"/>
      <c r="I55" s="388"/>
      <c r="J55" s="388"/>
      <c r="K55" s="388"/>
      <c r="L55" s="388"/>
      <c r="M55" s="474"/>
      <c r="N55" s="388"/>
      <c r="O55" s="478"/>
      <c r="P55" s="478"/>
      <c r="Q55" s="478"/>
      <c r="R55" s="478"/>
      <c r="S55" s="478"/>
      <c r="T55" s="478"/>
      <c r="U55" s="478"/>
      <c r="V55" s="478"/>
      <c r="W55" s="388"/>
      <c r="X55" s="388"/>
    </row>
    <row r="56" spans="1:24" ht="14.25" x14ac:dyDescent="0.2">
      <c r="A56" s="476" t="s">
        <v>4237</v>
      </c>
      <c r="B56" s="388" t="str">
        <f t="shared" si="0"/>
        <v>Vivillonmarine</v>
      </c>
      <c r="C56" s="479" t="s">
        <v>4238</v>
      </c>
      <c r="D56" s="388"/>
      <c r="E56" s="388"/>
      <c r="F56" s="388"/>
      <c r="G56" s="388"/>
      <c r="H56" s="388"/>
      <c r="I56" s="388"/>
      <c r="J56" s="388"/>
      <c r="K56" s="388"/>
      <c r="L56" s="388"/>
      <c r="M56" s="474"/>
      <c r="N56" s="388"/>
      <c r="O56" s="478"/>
      <c r="P56" s="478"/>
      <c r="Q56" s="478"/>
      <c r="R56" s="478"/>
      <c r="S56" s="478"/>
      <c r="T56" s="478"/>
      <c r="U56" s="478"/>
      <c r="V56" s="478"/>
      <c r="W56" s="388"/>
      <c r="X56" s="388"/>
    </row>
    <row r="57" spans="1:24" ht="14.25" x14ac:dyDescent="0.2">
      <c r="A57" s="476" t="s">
        <v>4239</v>
      </c>
      <c r="B57" s="388" t="str">
        <f t="shared" si="0"/>
        <v>Vivillonmeadow</v>
      </c>
      <c r="C57" s="477" t="s">
        <v>3903</v>
      </c>
      <c r="D57" s="388"/>
      <c r="E57" s="388"/>
      <c r="F57" s="388"/>
      <c r="G57" s="388"/>
      <c r="H57" s="388"/>
      <c r="I57" s="388"/>
      <c r="J57" s="388"/>
      <c r="K57" s="388"/>
      <c r="L57" s="388"/>
      <c r="M57" s="474"/>
      <c r="N57" s="388"/>
      <c r="O57" s="478"/>
      <c r="P57" s="478"/>
      <c r="Q57" s="478"/>
      <c r="R57" s="478"/>
      <c r="S57" s="478"/>
      <c r="T57" s="478"/>
      <c r="U57" s="478"/>
      <c r="V57" s="478"/>
      <c r="W57" s="388"/>
      <c r="X57" s="388"/>
    </row>
    <row r="58" spans="1:24" ht="14.25" x14ac:dyDescent="0.2">
      <c r="A58" s="476" t="s">
        <v>4240</v>
      </c>
      <c r="B58" s="388" t="str">
        <f t="shared" si="0"/>
        <v>Vivillonmodern</v>
      </c>
      <c r="C58" s="479" t="s">
        <v>4241</v>
      </c>
      <c r="D58" s="388"/>
      <c r="E58" s="388"/>
      <c r="F58" s="388"/>
      <c r="G58" s="388"/>
      <c r="H58" s="388"/>
      <c r="I58" s="388"/>
      <c r="J58" s="388"/>
      <c r="K58" s="388"/>
      <c r="L58" s="388"/>
      <c r="M58" s="474"/>
      <c r="N58" s="388"/>
      <c r="O58" s="478"/>
      <c r="P58" s="478"/>
      <c r="Q58" s="478"/>
      <c r="R58" s="478"/>
      <c r="S58" s="478"/>
      <c r="T58" s="478"/>
      <c r="U58" s="478"/>
      <c r="V58" s="478"/>
      <c r="W58" s="388"/>
      <c r="X58" s="388"/>
    </row>
    <row r="59" spans="1:24" ht="14.25" x14ac:dyDescent="0.2">
      <c r="A59" s="476" t="s">
        <v>4242</v>
      </c>
      <c r="B59" s="388" t="str">
        <f t="shared" si="0"/>
        <v>Vivillonmonsoon</v>
      </c>
      <c r="C59" s="479" t="s">
        <v>4243</v>
      </c>
      <c r="D59" s="388"/>
      <c r="E59" s="388"/>
      <c r="F59" s="388"/>
      <c r="G59" s="388"/>
      <c r="H59" s="388"/>
      <c r="I59" s="388"/>
      <c r="J59" s="388"/>
      <c r="K59" s="388"/>
      <c r="L59" s="388"/>
      <c r="M59" s="474"/>
      <c r="N59" s="388"/>
      <c r="O59" s="478"/>
      <c r="P59" s="478"/>
      <c r="Q59" s="478"/>
      <c r="R59" s="478"/>
      <c r="S59" s="478"/>
      <c r="T59" s="478"/>
      <c r="U59" s="478"/>
      <c r="V59" s="478"/>
      <c r="W59" s="388"/>
      <c r="X59" s="388"/>
    </row>
    <row r="60" spans="1:24" ht="14.25" x14ac:dyDescent="0.2">
      <c r="A60" s="476" t="s">
        <v>4244</v>
      </c>
      <c r="B60" s="388" t="str">
        <f t="shared" si="0"/>
        <v>Vivillonocean</v>
      </c>
      <c r="C60" s="479" t="s">
        <v>4245</v>
      </c>
      <c r="D60" s="388"/>
      <c r="E60" s="388"/>
      <c r="F60" s="388"/>
      <c r="G60" s="388"/>
      <c r="H60" s="388"/>
      <c r="I60" s="388"/>
      <c r="J60" s="388"/>
      <c r="K60" s="388"/>
      <c r="L60" s="388"/>
      <c r="M60" s="474"/>
      <c r="N60" s="388"/>
      <c r="O60" s="478"/>
      <c r="P60" s="478"/>
      <c r="Q60" s="478"/>
      <c r="R60" s="478"/>
      <c r="S60" s="478"/>
      <c r="T60" s="478"/>
      <c r="U60" s="478"/>
      <c r="V60" s="478"/>
      <c r="W60" s="388"/>
      <c r="X60" s="388"/>
    </row>
    <row r="61" spans="1:24" ht="14.25" x14ac:dyDescent="0.2">
      <c r="A61" s="480" t="s">
        <v>4246</v>
      </c>
      <c r="B61" s="388" t="str">
        <f t="shared" si="0"/>
        <v>Vivillonpolar</v>
      </c>
      <c r="C61" s="479" t="s">
        <v>4247</v>
      </c>
      <c r="D61" s="388"/>
      <c r="E61" s="388"/>
      <c r="F61" s="388"/>
      <c r="G61" s="388"/>
      <c r="H61" s="388"/>
      <c r="I61" s="388"/>
      <c r="J61" s="388"/>
      <c r="K61" s="388"/>
      <c r="L61" s="388"/>
      <c r="M61" s="474"/>
      <c r="N61" s="388"/>
      <c r="O61" s="478"/>
      <c r="P61" s="478"/>
      <c r="Q61" s="478"/>
      <c r="R61" s="478"/>
      <c r="S61" s="478"/>
      <c r="T61" s="478"/>
      <c r="U61" s="478"/>
      <c r="V61" s="478"/>
      <c r="W61" s="388"/>
      <c r="X61" s="388"/>
    </row>
    <row r="62" spans="1:24" ht="14.25" x14ac:dyDescent="0.2">
      <c r="A62" s="476" t="s">
        <v>4248</v>
      </c>
      <c r="B62" s="388" t="s">
        <v>4249</v>
      </c>
      <c r="C62" s="479" t="s">
        <v>4250</v>
      </c>
      <c r="D62" s="478"/>
      <c r="E62" s="478"/>
      <c r="F62" s="478"/>
      <c r="G62" s="478"/>
      <c r="H62" s="388"/>
      <c r="I62" s="388"/>
      <c r="J62" s="388"/>
      <c r="K62" s="388"/>
      <c r="L62" s="388"/>
      <c r="M62" s="474"/>
      <c r="N62" s="388"/>
      <c r="O62" s="478"/>
      <c r="P62" s="478"/>
      <c r="Q62" s="478"/>
      <c r="R62" s="478"/>
      <c r="S62" s="478"/>
      <c r="T62" s="478"/>
      <c r="U62" s="478"/>
      <c r="V62" s="478"/>
      <c r="W62" s="388"/>
      <c r="X62" s="388"/>
    </row>
    <row r="63" spans="1:24" ht="14.25" x14ac:dyDescent="0.2">
      <c r="A63" s="480" t="s">
        <v>4251</v>
      </c>
      <c r="B63" s="388" t="str">
        <f t="shared" ref="B63:B66" si="1">"Vivillon"&amp;MID(A63, 4, LEN(A63))</f>
        <v>Vivillonsandstorm</v>
      </c>
      <c r="C63" s="477" t="s">
        <v>4252</v>
      </c>
      <c r="D63" s="388"/>
      <c r="E63" s="388"/>
      <c r="F63" s="388"/>
      <c r="G63" s="388"/>
      <c r="H63" s="388"/>
      <c r="I63" s="388"/>
      <c r="J63" s="388"/>
      <c r="K63" s="388"/>
      <c r="L63" s="388"/>
      <c r="M63" s="474"/>
      <c r="N63" s="388"/>
      <c r="O63" s="478"/>
      <c r="P63" s="478"/>
      <c r="Q63" s="478"/>
      <c r="R63" s="478"/>
      <c r="S63" s="478"/>
      <c r="T63" s="478"/>
      <c r="U63" s="478"/>
      <c r="V63" s="478"/>
      <c r="W63" s="388"/>
      <c r="X63" s="388"/>
    </row>
    <row r="64" spans="1:24" ht="14.25" x14ac:dyDescent="0.2">
      <c r="A64" s="476" t="s">
        <v>4253</v>
      </c>
      <c r="B64" s="388" t="str">
        <f t="shared" si="1"/>
        <v>Vivillonsavanna</v>
      </c>
      <c r="C64" s="479" t="s">
        <v>4254</v>
      </c>
      <c r="D64" s="388"/>
      <c r="E64" s="388"/>
      <c r="F64" s="388"/>
      <c r="G64" s="388"/>
      <c r="H64" s="388"/>
      <c r="I64" s="388"/>
      <c r="J64" s="388"/>
      <c r="K64" s="388"/>
      <c r="L64" s="388"/>
      <c r="M64" s="474"/>
      <c r="N64" s="388"/>
      <c r="O64" s="478"/>
      <c r="P64" s="478"/>
      <c r="Q64" s="478"/>
      <c r="R64" s="478"/>
      <c r="S64" s="478"/>
      <c r="T64" s="478"/>
      <c r="U64" s="478"/>
      <c r="V64" s="478"/>
      <c r="W64" s="388"/>
      <c r="X64" s="388"/>
    </row>
    <row r="65" spans="1:24" ht="14.25" x14ac:dyDescent="0.2">
      <c r="A65" s="480" t="s">
        <v>4255</v>
      </c>
      <c r="B65" s="388" t="str">
        <f t="shared" si="1"/>
        <v>Vivillonsun</v>
      </c>
      <c r="C65" s="479" t="s">
        <v>4256</v>
      </c>
      <c r="D65" s="388"/>
      <c r="E65" s="388"/>
      <c r="F65" s="388"/>
      <c r="G65" s="388"/>
      <c r="H65" s="388"/>
      <c r="I65" s="388"/>
      <c r="J65" s="388"/>
      <c r="K65" s="388"/>
      <c r="L65" s="388"/>
      <c r="M65" s="474"/>
      <c r="N65" s="388"/>
      <c r="O65" s="478"/>
      <c r="P65" s="478"/>
      <c r="Q65" s="478"/>
      <c r="R65" s="478"/>
      <c r="S65" s="478"/>
      <c r="T65" s="478"/>
      <c r="U65" s="478"/>
      <c r="V65" s="478"/>
      <c r="W65" s="388"/>
      <c r="X65" s="388"/>
    </row>
    <row r="66" spans="1:24" ht="14.25" x14ac:dyDescent="0.2">
      <c r="A66" s="476" t="s">
        <v>4257</v>
      </c>
      <c r="B66" s="388" t="str">
        <f t="shared" si="1"/>
        <v>Vivillontundra</v>
      </c>
      <c r="C66" s="479" t="s">
        <v>4258</v>
      </c>
      <c r="D66" s="388"/>
      <c r="E66" s="388"/>
      <c r="F66" s="388"/>
      <c r="G66" s="388"/>
      <c r="H66" s="388"/>
      <c r="I66" s="388"/>
      <c r="J66" s="388"/>
      <c r="K66" s="388"/>
      <c r="L66" s="388"/>
      <c r="M66" s="474"/>
      <c r="N66" s="388"/>
      <c r="O66" s="478"/>
      <c r="P66" s="478"/>
      <c r="Q66" s="478"/>
      <c r="R66" s="478"/>
      <c r="S66" s="478"/>
      <c r="T66" s="478"/>
      <c r="U66" s="478"/>
      <c r="V66" s="478"/>
      <c r="W66" s="388"/>
      <c r="X66" s="388"/>
    </row>
    <row r="67" spans="1:24" ht="15" x14ac:dyDescent="0.25">
      <c r="A67" s="474" t="s">
        <v>4259</v>
      </c>
      <c r="B67" s="388" t="s">
        <v>4260</v>
      </c>
      <c r="C67" s="388" t="s">
        <v>4261</v>
      </c>
      <c r="D67" s="388" t="s">
        <v>933</v>
      </c>
      <c r="E67" s="388"/>
      <c r="F67" s="388"/>
      <c r="G67" s="388"/>
      <c r="H67" s="471" t="s">
        <v>1269</v>
      </c>
      <c r="I67" s="388"/>
      <c r="J67" s="388"/>
      <c r="K67" s="388"/>
      <c r="L67" s="388"/>
      <c r="M67" s="474"/>
      <c r="N67" s="388"/>
      <c r="O67" s="478"/>
      <c r="P67" s="478"/>
      <c r="Q67" s="478"/>
      <c r="R67" s="478"/>
      <c r="S67" s="478"/>
      <c r="T67" s="478"/>
      <c r="U67" s="478"/>
      <c r="V67" s="478"/>
      <c r="W67" s="388"/>
      <c r="X67" s="388"/>
    </row>
    <row r="68" spans="1:24" ht="14.25" x14ac:dyDescent="0.2">
      <c r="A68" s="472" t="s">
        <v>4262</v>
      </c>
      <c r="B68" s="472" t="s">
        <v>4263</v>
      </c>
      <c r="C68" s="473" t="s">
        <v>3918</v>
      </c>
      <c r="D68" s="472" t="s">
        <v>1032</v>
      </c>
      <c r="E68" s="472" t="s">
        <v>1025</v>
      </c>
      <c r="F68" s="478"/>
      <c r="G68" s="478"/>
      <c r="H68" s="478"/>
      <c r="I68" s="388"/>
      <c r="J68" s="388"/>
      <c r="K68" s="388"/>
      <c r="L68" s="388"/>
      <c r="M68" s="474"/>
      <c r="N68" s="388"/>
      <c r="O68" s="475">
        <v>60</v>
      </c>
      <c r="P68" s="475">
        <v>50</v>
      </c>
      <c r="Q68" s="475">
        <v>150</v>
      </c>
      <c r="R68" s="475">
        <v>50</v>
      </c>
      <c r="S68" s="475">
        <v>150</v>
      </c>
      <c r="T68" s="475">
        <v>60</v>
      </c>
      <c r="U68" s="475">
        <v>520</v>
      </c>
      <c r="V68" s="475">
        <v>86.67</v>
      </c>
      <c r="W68" s="388"/>
      <c r="X68" s="388"/>
    </row>
    <row r="69" spans="1:24" ht="14.25" x14ac:dyDescent="0.2">
      <c r="A69" s="472" t="s">
        <v>4264</v>
      </c>
      <c r="B69" s="472" t="s">
        <v>4265</v>
      </c>
      <c r="C69" s="473" t="s">
        <v>3947</v>
      </c>
      <c r="D69" s="472" t="s">
        <v>1025</v>
      </c>
      <c r="E69" s="472" t="s">
        <v>1026</v>
      </c>
      <c r="F69" s="478"/>
      <c r="G69" s="478"/>
      <c r="H69" s="478"/>
      <c r="I69" s="388"/>
      <c r="J69" s="388"/>
      <c r="K69" s="388"/>
      <c r="L69" s="388"/>
      <c r="M69" s="474"/>
      <c r="N69" s="388"/>
      <c r="O69" s="475">
        <v>54</v>
      </c>
      <c r="P69" s="475">
        <v>66</v>
      </c>
      <c r="Q69" s="475">
        <v>70</v>
      </c>
      <c r="R69" s="475">
        <v>44</v>
      </c>
      <c r="S69" s="475">
        <v>55</v>
      </c>
      <c r="T69" s="475">
        <v>46</v>
      </c>
      <c r="U69" s="475">
        <v>335</v>
      </c>
      <c r="V69" s="475">
        <v>55.83</v>
      </c>
      <c r="W69" s="388"/>
      <c r="X69" s="388"/>
    </row>
    <row r="70" spans="1:24" ht="14.25" x14ac:dyDescent="0.2">
      <c r="A70" s="472" t="s">
        <v>4266</v>
      </c>
      <c r="B70" s="472" t="s">
        <v>4267</v>
      </c>
      <c r="C70" s="473" t="s">
        <v>3947</v>
      </c>
      <c r="D70" s="472" t="s">
        <v>1025</v>
      </c>
      <c r="E70" s="472" t="s">
        <v>1026</v>
      </c>
      <c r="F70" s="478"/>
      <c r="G70" s="478"/>
      <c r="H70" s="478"/>
      <c r="I70" s="388"/>
      <c r="J70" s="388"/>
      <c r="K70" s="388"/>
      <c r="L70" s="388"/>
      <c r="M70" s="474"/>
      <c r="N70" s="388"/>
      <c r="O70" s="475">
        <v>44</v>
      </c>
      <c r="P70" s="475">
        <v>66</v>
      </c>
      <c r="Q70" s="475">
        <v>70</v>
      </c>
      <c r="R70" s="475">
        <v>44</v>
      </c>
      <c r="S70" s="475">
        <v>55</v>
      </c>
      <c r="T70" s="475">
        <v>56</v>
      </c>
      <c r="U70" s="475">
        <v>335</v>
      </c>
      <c r="V70" s="475">
        <v>55.83</v>
      </c>
      <c r="W70" s="388"/>
      <c r="X70" s="388"/>
    </row>
    <row r="71" spans="1:24" ht="14.25" x14ac:dyDescent="0.2">
      <c r="A71" s="472" t="s">
        <v>4268</v>
      </c>
      <c r="B71" s="472" t="s">
        <v>4269</v>
      </c>
      <c r="C71" s="473" t="s">
        <v>3947</v>
      </c>
      <c r="D71" s="472" t="s">
        <v>1025</v>
      </c>
      <c r="E71" s="472" t="s">
        <v>1026</v>
      </c>
      <c r="F71" s="478"/>
      <c r="G71" s="478"/>
      <c r="H71" s="478"/>
      <c r="I71" s="388"/>
      <c r="J71" s="388"/>
      <c r="K71" s="388"/>
      <c r="L71" s="388"/>
      <c r="M71" s="474"/>
      <c r="N71" s="388"/>
      <c r="O71" s="475">
        <v>59</v>
      </c>
      <c r="P71" s="475">
        <v>66</v>
      </c>
      <c r="Q71" s="475">
        <v>70</v>
      </c>
      <c r="R71" s="475">
        <v>44</v>
      </c>
      <c r="S71" s="475">
        <v>55</v>
      </c>
      <c r="T71" s="475">
        <v>41</v>
      </c>
      <c r="U71" s="475">
        <v>335</v>
      </c>
      <c r="V71" s="475">
        <v>55.83</v>
      </c>
      <c r="W71" s="388"/>
      <c r="X71" s="388"/>
    </row>
    <row r="72" spans="1:24" ht="14.25" x14ac:dyDescent="0.2">
      <c r="A72" s="472" t="s">
        <v>4270</v>
      </c>
      <c r="B72" s="472" t="s">
        <v>4271</v>
      </c>
      <c r="C72" s="473" t="s">
        <v>3948</v>
      </c>
      <c r="D72" s="472" t="s">
        <v>1025</v>
      </c>
      <c r="E72" s="472" t="s">
        <v>1026</v>
      </c>
      <c r="F72" s="478"/>
      <c r="G72" s="478"/>
      <c r="H72" s="478"/>
      <c r="I72" s="388"/>
      <c r="J72" s="388"/>
      <c r="K72" s="388"/>
      <c r="L72" s="388"/>
      <c r="M72" s="474"/>
      <c r="N72" s="388"/>
      <c r="O72" s="475">
        <v>75</v>
      </c>
      <c r="P72" s="475">
        <v>95</v>
      </c>
      <c r="Q72" s="475">
        <v>122</v>
      </c>
      <c r="R72" s="475">
        <v>58</v>
      </c>
      <c r="S72" s="475">
        <v>75</v>
      </c>
      <c r="T72" s="475">
        <v>69</v>
      </c>
      <c r="U72" s="475">
        <v>494</v>
      </c>
      <c r="V72" s="475">
        <v>82.33</v>
      </c>
      <c r="W72" s="388"/>
      <c r="X72" s="388"/>
    </row>
    <row r="73" spans="1:24" ht="14.25" x14ac:dyDescent="0.2">
      <c r="A73" s="472" t="s">
        <v>4272</v>
      </c>
      <c r="B73" s="472" t="s">
        <v>4273</v>
      </c>
      <c r="C73" s="473" t="s">
        <v>3948</v>
      </c>
      <c r="D73" s="472" t="s">
        <v>1025</v>
      </c>
      <c r="E73" s="472" t="s">
        <v>1026</v>
      </c>
      <c r="F73" s="478"/>
      <c r="G73" s="478"/>
      <c r="H73" s="478"/>
      <c r="I73" s="388"/>
      <c r="J73" s="388"/>
      <c r="K73" s="388"/>
      <c r="L73" s="388"/>
      <c r="M73" s="474"/>
      <c r="N73" s="388"/>
      <c r="O73" s="475">
        <v>55</v>
      </c>
      <c r="P73" s="475">
        <v>85</v>
      </c>
      <c r="Q73" s="475">
        <v>122</v>
      </c>
      <c r="R73" s="475">
        <v>58</v>
      </c>
      <c r="S73" s="475">
        <v>75</v>
      </c>
      <c r="T73" s="475">
        <v>99</v>
      </c>
      <c r="U73" s="475">
        <v>494</v>
      </c>
      <c r="V73" s="475">
        <v>82.33</v>
      </c>
      <c r="W73" s="388"/>
      <c r="X73" s="388"/>
    </row>
    <row r="74" spans="1:24" ht="14.25" x14ac:dyDescent="0.2">
      <c r="A74" s="472" t="s">
        <v>4274</v>
      </c>
      <c r="B74" s="472" t="s">
        <v>4275</v>
      </c>
      <c r="C74" s="473" t="s">
        <v>3948</v>
      </c>
      <c r="D74" s="472" t="s">
        <v>1025</v>
      </c>
      <c r="E74" s="472" t="s">
        <v>1026</v>
      </c>
      <c r="F74" s="478"/>
      <c r="G74" s="478"/>
      <c r="H74" s="478"/>
      <c r="I74" s="388"/>
      <c r="J74" s="388"/>
      <c r="K74" s="388"/>
      <c r="L74" s="388"/>
      <c r="M74" s="474"/>
      <c r="N74" s="388"/>
      <c r="O74" s="475">
        <v>85</v>
      </c>
      <c r="P74" s="475">
        <v>100</v>
      </c>
      <c r="Q74" s="475">
        <v>122</v>
      </c>
      <c r="R74" s="475">
        <v>58</v>
      </c>
      <c r="S74" s="475">
        <v>75</v>
      </c>
      <c r="T74" s="475">
        <v>54</v>
      </c>
      <c r="U74" s="475">
        <v>494</v>
      </c>
      <c r="V74" s="475">
        <v>82.33</v>
      </c>
      <c r="W74" s="388"/>
      <c r="X74" s="388"/>
    </row>
  </sheetData>
  <mergeCells count="1">
    <mergeCell ref="F55:G55"/>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B45F06"/>
    <outlinePr summaryBelow="0" summaryRight="0"/>
  </sheetPr>
  <dimension ref="A1:F997"/>
  <sheetViews>
    <sheetView workbookViewId="0"/>
  </sheetViews>
  <sheetFormatPr defaultColWidth="14.42578125" defaultRowHeight="15.75" customHeight="1" x14ac:dyDescent="0.2"/>
  <cols>
    <col min="1" max="1" width="19.140625" customWidth="1"/>
    <col min="2" max="2" width="101.140625" customWidth="1"/>
  </cols>
  <sheetData>
    <row r="1" spans="1:6" ht="12.75" x14ac:dyDescent="0.2">
      <c r="A1" s="331"/>
      <c r="B1" s="289"/>
    </row>
    <row r="2" spans="1:6" ht="12.75" x14ac:dyDescent="0.2">
      <c r="A2" s="331" t="e">
        <f ca="1">IMAGE("http://cdn1.findthebest.com/rx/img/product_page/pikasaur-logo.png")</f>
        <v>#NAME?</v>
      </c>
      <c r="B2" s="481" t="s">
        <v>4276</v>
      </c>
      <c r="D2" s="289" t="s">
        <v>4277</v>
      </c>
      <c r="E2" s="289" t="s">
        <v>4278</v>
      </c>
      <c r="F2" s="289" t="s">
        <v>4279</v>
      </c>
    </row>
    <row r="3" spans="1:6" ht="12.75" x14ac:dyDescent="0.2">
      <c r="A3" s="331" t="e">
        <f ca="1">IMAGE("http://cdn.bulbagarden.net/upload/thumb/d/d4/Bulbapedia_bulb.png/60px-Bulbapedia_bulb.png")</f>
        <v>#NAME?</v>
      </c>
      <c r="B3" s="481" t="s">
        <v>4280</v>
      </c>
      <c r="E3" s="289" t="s">
        <v>1389</v>
      </c>
      <c r="F3" s="289" t="s">
        <v>4281</v>
      </c>
    </row>
    <row r="4" spans="1:6" ht="16.5" customHeight="1" x14ac:dyDescent="0.2">
      <c r="A4" s="331" t="e">
        <f ca="1">IMAGE("http://www.serebii.net/Banner.jpg")</f>
        <v>#NAME?</v>
      </c>
      <c r="B4" s="481" t="s">
        <v>4282</v>
      </c>
      <c r="E4" s="289" t="s">
        <v>866</v>
      </c>
      <c r="F4" s="289" t="s">
        <v>4283</v>
      </c>
    </row>
    <row r="5" spans="1:6" ht="12.75" x14ac:dyDescent="0.2">
      <c r="A5" s="331"/>
      <c r="B5" s="481" t="s">
        <v>4284</v>
      </c>
      <c r="E5" s="289" t="s">
        <v>838</v>
      </c>
      <c r="F5" s="289" t="s">
        <v>4285</v>
      </c>
    </row>
    <row r="6" spans="1:6" ht="12.75" x14ac:dyDescent="0.2">
      <c r="A6" s="331" t="e">
        <f ca="1">IMAGE("http://img1.wikia.nocookie.net/__cb65/pokemon/images/archive/8/89/20141221114951%21Wiki-wordmark.png")</f>
        <v>#NAME?</v>
      </c>
      <c r="B6" s="481" t="s">
        <v>4286</v>
      </c>
    </row>
    <row r="7" spans="1:6" ht="12.75" x14ac:dyDescent="0.2">
      <c r="A7" s="331"/>
      <c r="B7" s="481" t="s">
        <v>4287</v>
      </c>
    </row>
    <row r="8" spans="1:6" ht="12.75" x14ac:dyDescent="0.2">
      <c r="A8" s="331"/>
      <c r="B8" s="481" t="s">
        <v>4288</v>
      </c>
    </row>
    <row r="9" spans="1:6" ht="12.75" x14ac:dyDescent="0.2">
      <c r="A9" s="331"/>
      <c r="B9" s="481" t="s">
        <v>4289</v>
      </c>
    </row>
    <row r="10" spans="1:6" ht="12.75" x14ac:dyDescent="0.2">
      <c r="A10" s="331"/>
      <c r="B10" s="481" t="s">
        <v>4290</v>
      </c>
    </row>
    <row r="11" spans="1:6" ht="12.75" x14ac:dyDescent="0.2">
      <c r="A11" s="331"/>
      <c r="B11" s="289"/>
    </row>
    <row r="12" spans="1:6" ht="12.75" x14ac:dyDescent="0.2">
      <c r="A12" s="331"/>
      <c r="B12" s="289"/>
    </row>
    <row r="13" spans="1:6" ht="12.75" x14ac:dyDescent="0.2">
      <c r="A13" s="332"/>
    </row>
    <row r="14" spans="1:6" ht="12.75" x14ac:dyDescent="0.2">
      <c r="A14" s="331" t="s">
        <v>4291</v>
      </c>
      <c r="B14" s="481" t="s">
        <v>4292</v>
      </c>
    </row>
    <row r="15" spans="1:6" ht="12.75" x14ac:dyDescent="0.2">
      <c r="A15" s="332"/>
    </row>
    <row r="16" spans="1:6" ht="12.75" x14ac:dyDescent="0.2">
      <c r="A16" s="332"/>
    </row>
    <row r="17" spans="1:1" ht="12.75" x14ac:dyDescent="0.2">
      <c r="A17" s="332"/>
    </row>
    <row r="18" spans="1:1" ht="12.75" x14ac:dyDescent="0.2">
      <c r="A18" s="332"/>
    </row>
    <row r="19" spans="1:1" ht="12.75" x14ac:dyDescent="0.2">
      <c r="A19" s="332"/>
    </row>
    <row r="20" spans="1:1" ht="12.75" x14ac:dyDescent="0.2">
      <c r="A20" s="332"/>
    </row>
    <row r="21" spans="1:1" ht="12.75" x14ac:dyDescent="0.2">
      <c r="A21" s="332"/>
    </row>
    <row r="22" spans="1:1" ht="12.75" x14ac:dyDescent="0.2">
      <c r="A22" s="332"/>
    </row>
    <row r="23" spans="1:1" ht="12.75" x14ac:dyDescent="0.2">
      <c r="A23" s="332"/>
    </row>
    <row r="24" spans="1:1" ht="12.75" x14ac:dyDescent="0.2">
      <c r="A24" s="332"/>
    </row>
    <row r="25" spans="1:1" ht="12.75" x14ac:dyDescent="0.2">
      <c r="A25" s="332"/>
    </row>
    <row r="26" spans="1:1" ht="12.75" x14ac:dyDescent="0.2">
      <c r="A26" s="332"/>
    </row>
    <row r="27" spans="1:1" ht="12.75" x14ac:dyDescent="0.2">
      <c r="A27" s="332"/>
    </row>
    <row r="28" spans="1:1" ht="12.75" x14ac:dyDescent="0.2">
      <c r="A28" s="332"/>
    </row>
    <row r="29" spans="1:1" ht="12.75" x14ac:dyDescent="0.2">
      <c r="A29" s="332"/>
    </row>
    <row r="30" spans="1:1" ht="12.75" x14ac:dyDescent="0.2">
      <c r="A30" s="332"/>
    </row>
    <row r="31" spans="1:1" ht="12.75" x14ac:dyDescent="0.2">
      <c r="A31" s="332"/>
    </row>
    <row r="32" spans="1:1" ht="12.75" x14ac:dyDescent="0.2">
      <c r="A32" s="332"/>
    </row>
    <row r="33" spans="1:1" ht="12.75" x14ac:dyDescent="0.2">
      <c r="A33" s="332"/>
    </row>
    <row r="34" spans="1:1" ht="12.75" x14ac:dyDescent="0.2">
      <c r="A34" s="332"/>
    </row>
    <row r="35" spans="1:1" ht="12.75" x14ac:dyDescent="0.2">
      <c r="A35" s="332"/>
    </row>
    <row r="36" spans="1:1" ht="12.75" x14ac:dyDescent="0.2">
      <c r="A36" s="332"/>
    </row>
    <row r="37" spans="1:1" ht="12.75" x14ac:dyDescent="0.2">
      <c r="A37" s="332"/>
    </row>
    <row r="38" spans="1:1" ht="12.75" x14ac:dyDescent="0.2">
      <c r="A38" s="332"/>
    </row>
    <row r="39" spans="1:1" ht="12.75" x14ac:dyDescent="0.2">
      <c r="A39" s="332"/>
    </row>
    <row r="40" spans="1:1" ht="12.75" x14ac:dyDescent="0.2">
      <c r="A40" s="332"/>
    </row>
    <row r="41" spans="1:1" ht="12.75" x14ac:dyDescent="0.2">
      <c r="A41" s="332"/>
    </row>
    <row r="42" spans="1:1" ht="12.75" x14ac:dyDescent="0.2">
      <c r="A42" s="332"/>
    </row>
    <row r="43" spans="1:1" ht="12.75" x14ac:dyDescent="0.2">
      <c r="A43" s="332"/>
    </row>
    <row r="44" spans="1:1" ht="12.75" x14ac:dyDescent="0.2">
      <c r="A44" s="332"/>
    </row>
    <row r="45" spans="1:1" ht="12.75" x14ac:dyDescent="0.2">
      <c r="A45" s="332"/>
    </row>
    <row r="46" spans="1:1" ht="12.75" x14ac:dyDescent="0.2">
      <c r="A46" s="332"/>
    </row>
    <row r="47" spans="1:1" ht="12.75" x14ac:dyDescent="0.2">
      <c r="A47" s="332"/>
    </row>
    <row r="48" spans="1:1" ht="12.75" x14ac:dyDescent="0.2">
      <c r="A48" s="332"/>
    </row>
    <row r="49" spans="1:1" ht="12.75" x14ac:dyDescent="0.2">
      <c r="A49" s="332"/>
    </row>
    <row r="50" spans="1:1" ht="12.75" x14ac:dyDescent="0.2">
      <c r="A50" s="332"/>
    </row>
    <row r="51" spans="1:1" ht="12.75" x14ac:dyDescent="0.2">
      <c r="A51" s="332"/>
    </row>
    <row r="52" spans="1:1" ht="12.75" x14ac:dyDescent="0.2">
      <c r="A52" s="332"/>
    </row>
    <row r="53" spans="1:1" ht="12.75" x14ac:dyDescent="0.2">
      <c r="A53" s="332"/>
    </row>
    <row r="54" spans="1:1" ht="12.75" x14ac:dyDescent="0.2">
      <c r="A54" s="332"/>
    </row>
    <row r="55" spans="1:1" ht="12.75" x14ac:dyDescent="0.2">
      <c r="A55" s="332"/>
    </row>
    <row r="56" spans="1:1" ht="12.75" x14ac:dyDescent="0.2">
      <c r="A56" s="332"/>
    </row>
    <row r="57" spans="1:1" ht="12.75" x14ac:dyDescent="0.2">
      <c r="A57" s="332"/>
    </row>
    <row r="58" spans="1:1" ht="12.75" x14ac:dyDescent="0.2">
      <c r="A58" s="332"/>
    </row>
    <row r="59" spans="1:1" ht="12.75" x14ac:dyDescent="0.2">
      <c r="A59" s="332"/>
    </row>
    <row r="60" spans="1:1" ht="12.75" x14ac:dyDescent="0.2">
      <c r="A60" s="332"/>
    </row>
    <row r="61" spans="1:1" ht="12.75" x14ac:dyDescent="0.2">
      <c r="A61" s="332"/>
    </row>
    <row r="62" spans="1:1" ht="12.75" x14ac:dyDescent="0.2">
      <c r="A62" s="332"/>
    </row>
    <row r="63" spans="1:1" ht="12.75" x14ac:dyDescent="0.2">
      <c r="A63" s="332"/>
    </row>
    <row r="64" spans="1:1" ht="12.75" x14ac:dyDescent="0.2">
      <c r="A64" s="332"/>
    </row>
    <row r="65" spans="1:1" ht="12.75" x14ac:dyDescent="0.2">
      <c r="A65" s="332"/>
    </row>
    <row r="66" spans="1:1" ht="12.75" x14ac:dyDescent="0.2">
      <c r="A66" s="332"/>
    </row>
    <row r="67" spans="1:1" ht="12.75" x14ac:dyDescent="0.2">
      <c r="A67" s="332"/>
    </row>
    <row r="68" spans="1:1" ht="12.75" x14ac:dyDescent="0.2">
      <c r="A68" s="332"/>
    </row>
    <row r="69" spans="1:1" ht="12.75" x14ac:dyDescent="0.2">
      <c r="A69" s="332"/>
    </row>
    <row r="70" spans="1:1" ht="12.75" x14ac:dyDescent="0.2">
      <c r="A70" s="332"/>
    </row>
    <row r="71" spans="1:1" ht="12.75" x14ac:dyDescent="0.2">
      <c r="A71" s="332"/>
    </row>
    <row r="72" spans="1:1" ht="12.75" x14ac:dyDescent="0.2">
      <c r="A72" s="332"/>
    </row>
    <row r="73" spans="1:1" ht="12.75" x14ac:dyDescent="0.2">
      <c r="A73" s="332"/>
    </row>
    <row r="74" spans="1:1" ht="12.75" x14ac:dyDescent="0.2">
      <c r="A74" s="332"/>
    </row>
    <row r="75" spans="1:1" ht="12.75" x14ac:dyDescent="0.2">
      <c r="A75" s="332"/>
    </row>
    <row r="76" spans="1:1" ht="12.75" x14ac:dyDescent="0.2">
      <c r="A76" s="332"/>
    </row>
    <row r="77" spans="1:1" ht="12.75" x14ac:dyDescent="0.2">
      <c r="A77" s="332"/>
    </row>
    <row r="78" spans="1:1" ht="12.75" x14ac:dyDescent="0.2">
      <c r="A78" s="332"/>
    </row>
    <row r="79" spans="1:1" ht="12.75" x14ac:dyDescent="0.2">
      <c r="A79" s="332"/>
    </row>
    <row r="80" spans="1:1" ht="12.75" x14ac:dyDescent="0.2">
      <c r="A80" s="332"/>
    </row>
    <row r="81" spans="1:1" ht="12.75" x14ac:dyDescent="0.2">
      <c r="A81" s="332"/>
    </row>
    <row r="82" spans="1:1" ht="12.75" x14ac:dyDescent="0.2">
      <c r="A82" s="332"/>
    </row>
    <row r="83" spans="1:1" ht="12.75" x14ac:dyDescent="0.2">
      <c r="A83" s="332"/>
    </row>
    <row r="84" spans="1:1" ht="12.75" x14ac:dyDescent="0.2">
      <c r="A84" s="332"/>
    </row>
    <row r="85" spans="1:1" ht="12.75" x14ac:dyDescent="0.2">
      <c r="A85" s="332"/>
    </row>
    <row r="86" spans="1:1" ht="12.75" x14ac:dyDescent="0.2">
      <c r="A86" s="332"/>
    </row>
    <row r="87" spans="1:1" ht="12.75" x14ac:dyDescent="0.2">
      <c r="A87" s="332"/>
    </row>
    <row r="88" spans="1:1" ht="12.75" x14ac:dyDescent="0.2">
      <c r="A88" s="332"/>
    </row>
    <row r="89" spans="1:1" ht="12.75" x14ac:dyDescent="0.2">
      <c r="A89" s="332"/>
    </row>
    <row r="90" spans="1:1" ht="12.75" x14ac:dyDescent="0.2">
      <c r="A90" s="332"/>
    </row>
    <row r="91" spans="1:1" ht="12.75" x14ac:dyDescent="0.2">
      <c r="A91" s="332"/>
    </row>
    <row r="92" spans="1:1" ht="12.75" x14ac:dyDescent="0.2">
      <c r="A92" s="332"/>
    </row>
    <row r="93" spans="1:1" ht="12.75" x14ac:dyDescent="0.2">
      <c r="A93" s="332"/>
    </row>
    <row r="94" spans="1:1" ht="12.75" x14ac:dyDescent="0.2">
      <c r="A94" s="332"/>
    </row>
    <row r="95" spans="1:1" ht="12.75" x14ac:dyDescent="0.2">
      <c r="A95" s="332"/>
    </row>
    <row r="96" spans="1:1" ht="12.75" x14ac:dyDescent="0.2">
      <c r="A96" s="332"/>
    </row>
    <row r="97" spans="1:1" ht="12.75" x14ac:dyDescent="0.2">
      <c r="A97" s="332"/>
    </row>
    <row r="98" spans="1:1" ht="12.75" x14ac:dyDescent="0.2">
      <c r="A98" s="332"/>
    </row>
    <row r="99" spans="1:1" ht="12.75" x14ac:dyDescent="0.2">
      <c r="A99" s="332"/>
    </row>
    <row r="100" spans="1:1" ht="12.75" x14ac:dyDescent="0.2">
      <c r="A100" s="332"/>
    </row>
    <row r="101" spans="1:1" ht="12.75" x14ac:dyDescent="0.2">
      <c r="A101" s="332"/>
    </row>
    <row r="102" spans="1:1" ht="12.75" x14ac:dyDescent="0.2">
      <c r="A102" s="332"/>
    </row>
    <row r="103" spans="1:1" ht="12.75" x14ac:dyDescent="0.2">
      <c r="A103" s="332"/>
    </row>
    <row r="104" spans="1:1" ht="12.75" x14ac:dyDescent="0.2">
      <c r="A104" s="332"/>
    </row>
    <row r="105" spans="1:1" ht="12.75" x14ac:dyDescent="0.2">
      <c r="A105" s="332"/>
    </row>
    <row r="106" spans="1:1" ht="12.75" x14ac:dyDescent="0.2">
      <c r="A106" s="332"/>
    </row>
    <row r="107" spans="1:1" ht="12.75" x14ac:dyDescent="0.2">
      <c r="A107" s="332"/>
    </row>
    <row r="108" spans="1:1" ht="12.75" x14ac:dyDescent="0.2">
      <c r="A108" s="332"/>
    </row>
    <row r="109" spans="1:1" ht="12.75" x14ac:dyDescent="0.2">
      <c r="A109" s="332"/>
    </row>
    <row r="110" spans="1:1" ht="12.75" x14ac:dyDescent="0.2">
      <c r="A110" s="332"/>
    </row>
    <row r="111" spans="1:1" ht="12.75" x14ac:dyDescent="0.2">
      <c r="A111" s="332"/>
    </row>
    <row r="112" spans="1:1" ht="12.75" x14ac:dyDescent="0.2">
      <c r="A112" s="332"/>
    </row>
    <row r="113" spans="1:1" ht="12.75" x14ac:dyDescent="0.2">
      <c r="A113" s="332"/>
    </row>
    <row r="114" spans="1:1" ht="12.75" x14ac:dyDescent="0.2">
      <c r="A114" s="332"/>
    </row>
    <row r="115" spans="1:1" ht="12.75" x14ac:dyDescent="0.2">
      <c r="A115" s="332"/>
    </row>
    <row r="116" spans="1:1" ht="12.75" x14ac:dyDescent="0.2">
      <c r="A116" s="332"/>
    </row>
    <row r="117" spans="1:1" ht="12.75" x14ac:dyDescent="0.2">
      <c r="A117" s="332"/>
    </row>
    <row r="118" spans="1:1" ht="12.75" x14ac:dyDescent="0.2">
      <c r="A118" s="332"/>
    </row>
    <row r="119" spans="1:1" ht="12.75" x14ac:dyDescent="0.2">
      <c r="A119" s="332"/>
    </row>
    <row r="120" spans="1:1" ht="12.75" x14ac:dyDescent="0.2">
      <c r="A120" s="332"/>
    </row>
    <row r="121" spans="1:1" ht="12.75" x14ac:dyDescent="0.2">
      <c r="A121" s="332"/>
    </row>
    <row r="122" spans="1:1" ht="12.75" x14ac:dyDescent="0.2">
      <c r="A122" s="332"/>
    </row>
    <row r="123" spans="1:1" ht="12.75" x14ac:dyDescent="0.2">
      <c r="A123" s="332"/>
    </row>
    <row r="124" spans="1:1" ht="12.75" x14ac:dyDescent="0.2">
      <c r="A124" s="332"/>
    </row>
    <row r="125" spans="1:1" ht="12.75" x14ac:dyDescent="0.2">
      <c r="A125" s="332"/>
    </row>
    <row r="126" spans="1:1" ht="12.75" x14ac:dyDescent="0.2">
      <c r="A126" s="332"/>
    </row>
    <row r="127" spans="1:1" ht="12.75" x14ac:dyDescent="0.2">
      <c r="A127" s="332"/>
    </row>
    <row r="128" spans="1:1" ht="12.75" x14ac:dyDescent="0.2">
      <c r="A128" s="332"/>
    </row>
    <row r="129" spans="1:1" ht="12.75" x14ac:dyDescent="0.2">
      <c r="A129" s="332"/>
    </row>
    <row r="130" spans="1:1" ht="12.75" x14ac:dyDescent="0.2">
      <c r="A130" s="332"/>
    </row>
    <row r="131" spans="1:1" ht="12.75" x14ac:dyDescent="0.2">
      <c r="A131" s="332"/>
    </row>
    <row r="132" spans="1:1" ht="12.75" x14ac:dyDescent="0.2">
      <c r="A132" s="332"/>
    </row>
    <row r="133" spans="1:1" ht="12.75" x14ac:dyDescent="0.2">
      <c r="A133" s="332"/>
    </row>
    <row r="134" spans="1:1" ht="12.75" x14ac:dyDescent="0.2">
      <c r="A134" s="332"/>
    </row>
    <row r="135" spans="1:1" ht="12.75" x14ac:dyDescent="0.2">
      <c r="A135" s="332"/>
    </row>
    <row r="136" spans="1:1" ht="12.75" x14ac:dyDescent="0.2">
      <c r="A136" s="332"/>
    </row>
    <row r="137" spans="1:1" ht="12.75" x14ac:dyDescent="0.2">
      <c r="A137" s="332"/>
    </row>
    <row r="138" spans="1:1" ht="12.75" x14ac:dyDescent="0.2">
      <c r="A138" s="332"/>
    </row>
    <row r="139" spans="1:1" ht="12.75" x14ac:dyDescent="0.2">
      <c r="A139" s="332"/>
    </row>
    <row r="140" spans="1:1" ht="12.75" x14ac:dyDescent="0.2">
      <c r="A140" s="332"/>
    </row>
    <row r="141" spans="1:1" ht="12.75" x14ac:dyDescent="0.2">
      <c r="A141" s="332"/>
    </row>
    <row r="142" spans="1:1" ht="12.75" x14ac:dyDescent="0.2">
      <c r="A142" s="332"/>
    </row>
    <row r="143" spans="1:1" ht="12.75" x14ac:dyDescent="0.2">
      <c r="A143" s="332"/>
    </row>
    <row r="144" spans="1:1" ht="12.75" x14ac:dyDescent="0.2">
      <c r="A144" s="332"/>
    </row>
    <row r="145" spans="1:1" ht="12.75" x14ac:dyDescent="0.2">
      <c r="A145" s="332"/>
    </row>
    <row r="146" spans="1:1" ht="12.75" x14ac:dyDescent="0.2">
      <c r="A146" s="332"/>
    </row>
    <row r="147" spans="1:1" ht="12.75" x14ac:dyDescent="0.2">
      <c r="A147" s="332"/>
    </row>
    <row r="148" spans="1:1" ht="12.75" x14ac:dyDescent="0.2">
      <c r="A148" s="332"/>
    </row>
    <row r="149" spans="1:1" ht="12.75" x14ac:dyDescent="0.2">
      <c r="A149" s="332"/>
    </row>
    <row r="150" spans="1:1" ht="12.75" x14ac:dyDescent="0.2">
      <c r="A150" s="332"/>
    </row>
    <row r="151" spans="1:1" ht="12.75" x14ac:dyDescent="0.2">
      <c r="A151" s="332"/>
    </row>
    <row r="152" spans="1:1" ht="12.75" x14ac:dyDescent="0.2">
      <c r="A152" s="332"/>
    </row>
    <row r="153" spans="1:1" ht="12.75" x14ac:dyDescent="0.2">
      <c r="A153" s="332"/>
    </row>
    <row r="154" spans="1:1" ht="12.75" x14ac:dyDescent="0.2">
      <c r="A154" s="332"/>
    </row>
    <row r="155" spans="1:1" ht="12.75" x14ac:dyDescent="0.2">
      <c r="A155" s="332"/>
    </row>
    <row r="156" spans="1:1" ht="12.75" x14ac:dyDescent="0.2">
      <c r="A156" s="332"/>
    </row>
    <row r="157" spans="1:1" ht="12.75" x14ac:dyDescent="0.2">
      <c r="A157" s="332"/>
    </row>
    <row r="158" spans="1:1" ht="12.75" x14ac:dyDescent="0.2">
      <c r="A158" s="332"/>
    </row>
    <row r="159" spans="1:1" ht="12.75" x14ac:dyDescent="0.2">
      <c r="A159" s="332"/>
    </row>
    <row r="160" spans="1:1" ht="12.75" x14ac:dyDescent="0.2">
      <c r="A160" s="332"/>
    </row>
    <row r="161" spans="1:1" ht="12.75" x14ac:dyDescent="0.2">
      <c r="A161" s="332"/>
    </row>
    <row r="162" spans="1:1" ht="12.75" x14ac:dyDescent="0.2">
      <c r="A162" s="332"/>
    </row>
    <row r="163" spans="1:1" ht="12.75" x14ac:dyDescent="0.2">
      <c r="A163" s="332"/>
    </row>
    <row r="164" spans="1:1" ht="12.75" x14ac:dyDescent="0.2">
      <c r="A164" s="332"/>
    </row>
    <row r="165" spans="1:1" ht="12.75" x14ac:dyDescent="0.2">
      <c r="A165" s="332"/>
    </row>
    <row r="166" spans="1:1" ht="12.75" x14ac:dyDescent="0.2">
      <c r="A166" s="332"/>
    </row>
    <row r="167" spans="1:1" ht="12.75" x14ac:dyDescent="0.2">
      <c r="A167" s="332"/>
    </row>
    <row r="168" spans="1:1" ht="12.75" x14ac:dyDescent="0.2">
      <c r="A168" s="332"/>
    </row>
    <row r="169" spans="1:1" ht="12.75" x14ac:dyDescent="0.2">
      <c r="A169" s="332"/>
    </row>
    <row r="170" spans="1:1" ht="12.75" x14ac:dyDescent="0.2">
      <c r="A170" s="332"/>
    </row>
    <row r="171" spans="1:1" ht="12.75" x14ac:dyDescent="0.2">
      <c r="A171" s="332"/>
    </row>
    <row r="172" spans="1:1" ht="12.75" x14ac:dyDescent="0.2">
      <c r="A172" s="332"/>
    </row>
    <row r="173" spans="1:1" ht="12.75" x14ac:dyDescent="0.2">
      <c r="A173" s="332"/>
    </row>
    <row r="174" spans="1:1" ht="12.75" x14ac:dyDescent="0.2">
      <c r="A174" s="332"/>
    </row>
    <row r="175" spans="1:1" ht="12.75" x14ac:dyDescent="0.2">
      <c r="A175" s="332"/>
    </row>
    <row r="176" spans="1:1" ht="12.75" x14ac:dyDescent="0.2">
      <c r="A176" s="332"/>
    </row>
    <row r="177" spans="1:1" ht="12.75" x14ac:dyDescent="0.2">
      <c r="A177" s="332"/>
    </row>
    <row r="178" spans="1:1" ht="12.75" x14ac:dyDescent="0.2">
      <c r="A178" s="332"/>
    </row>
    <row r="179" spans="1:1" ht="12.75" x14ac:dyDescent="0.2">
      <c r="A179" s="332"/>
    </row>
    <row r="180" spans="1:1" ht="12.75" x14ac:dyDescent="0.2">
      <c r="A180" s="332"/>
    </row>
    <row r="181" spans="1:1" ht="12.75" x14ac:dyDescent="0.2">
      <c r="A181" s="332"/>
    </row>
    <row r="182" spans="1:1" ht="12.75" x14ac:dyDescent="0.2">
      <c r="A182" s="332"/>
    </row>
    <row r="183" spans="1:1" ht="12.75" x14ac:dyDescent="0.2">
      <c r="A183" s="332"/>
    </row>
    <row r="184" spans="1:1" ht="12.75" x14ac:dyDescent="0.2">
      <c r="A184" s="332"/>
    </row>
    <row r="185" spans="1:1" ht="12.75" x14ac:dyDescent="0.2">
      <c r="A185" s="332"/>
    </row>
    <row r="186" spans="1:1" ht="12.75" x14ac:dyDescent="0.2">
      <c r="A186" s="332"/>
    </row>
    <row r="187" spans="1:1" ht="12.75" x14ac:dyDescent="0.2">
      <c r="A187" s="332"/>
    </row>
    <row r="188" spans="1:1" ht="12.75" x14ac:dyDescent="0.2">
      <c r="A188" s="332"/>
    </row>
    <row r="189" spans="1:1" ht="12.75" x14ac:dyDescent="0.2">
      <c r="A189" s="332"/>
    </row>
    <row r="190" spans="1:1" ht="12.75" x14ac:dyDescent="0.2">
      <c r="A190" s="332"/>
    </row>
    <row r="191" spans="1:1" ht="12.75" x14ac:dyDescent="0.2">
      <c r="A191" s="332"/>
    </row>
    <row r="192" spans="1:1" ht="12.75" x14ac:dyDescent="0.2">
      <c r="A192" s="332"/>
    </row>
    <row r="193" spans="1:1" ht="12.75" x14ac:dyDescent="0.2">
      <c r="A193" s="332"/>
    </row>
    <row r="194" spans="1:1" ht="12.75" x14ac:dyDescent="0.2">
      <c r="A194" s="332"/>
    </row>
    <row r="195" spans="1:1" ht="12.75" x14ac:dyDescent="0.2">
      <c r="A195" s="332"/>
    </row>
    <row r="196" spans="1:1" ht="12.75" x14ac:dyDescent="0.2">
      <c r="A196" s="332"/>
    </row>
    <row r="197" spans="1:1" ht="12.75" x14ac:dyDescent="0.2">
      <c r="A197" s="332"/>
    </row>
    <row r="198" spans="1:1" ht="12.75" x14ac:dyDescent="0.2">
      <c r="A198" s="332"/>
    </row>
    <row r="199" spans="1:1" ht="12.75" x14ac:dyDescent="0.2">
      <c r="A199" s="332"/>
    </row>
    <row r="200" spans="1:1" ht="12.75" x14ac:dyDescent="0.2">
      <c r="A200" s="332"/>
    </row>
    <row r="201" spans="1:1" ht="12.75" x14ac:dyDescent="0.2">
      <c r="A201" s="332"/>
    </row>
    <row r="202" spans="1:1" ht="12.75" x14ac:dyDescent="0.2">
      <c r="A202" s="332"/>
    </row>
    <row r="203" spans="1:1" ht="12.75" x14ac:dyDescent="0.2">
      <c r="A203" s="332"/>
    </row>
    <row r="204" spans="1:1" ht="12.75" x14ac:dyDescent="0.2">
      <c r="A204" s="332"/>
    </row>
    <row r="205" spans="1:1" ht="12.75" x14ac:dyDescent="0.2">
      <c r="A205" s="332"/>
    </row>
    <row r="206" spans="1:1" ht="12.75" x14ac:dyDescent="0.2">
      <c r="A206" s="332"/>
    </row>
    <row r="207" spans="1:1" ht="12.75" x14ac:dyDescent="0.2">
      <c r="A207" s="332"/>
    </row>
    <row r="208" spans="1:1" ht="12.75" x14ac:dyDescent="0.2">
      <c r="A208" s="332"/>
    </row>
    <row r="209" spans="1:1" ht="12.75" x14ac:dyDescent="0.2">
      <c r="A209" s="332"/>
    </row>
    <row r="210" spans="1:1" ht="12.75" x14ac:dyDescent="0.2">
      <c r="A210" s="332"/>
    </row>
    <row r="211" spans="1:1" ht="12.75" x14ac:dyDescent="0.2">
      <c r="A211" s="332"/>
    </row>
    <row r="212" spans="1:1" ht="12.75" x14ac:dyDescent="0.2">
      <c r="A212" s="332"/>
    </row>
    <row r="213" spans="1:1" ht="12.75" x14ac:dyDescent="0.2">
      <c r="A213" s="332"/>
    </row>
    <row r="214" spans="1:1" ht="12.75" x14ac:dyDescent="0.2">
      <c r="A214" s="332"/>
    </row>
    <row r="215" spans="1:1" ht="12.75" x14ac:dyDescent="0.2">
      <c r="A215" s="332"/>
    </row>
    <row r="216" spans="1:1" ht="12.75" x14ac:dyDescent="0.2">
      <c r="A216" s="332"/>
    </row>
    <row r="217" spans="1:1" ht="12.75" x14ac:dyDescent="0.2">
      <c r="A217" s="332"/>
    </row>
    <row r="218" spans="1:1" ht="12.75" x14ac:dyDescent="0.2">
      <c r="A218" s="332"/>
    </row>
    <row r="219" spans="1:1" ht="12.75" x14ac:dyDescent="0.2">
      <c r="A219" s="332"/>
    </row>
    <row r="220" spans="1:1" ht="12.75" x14ac:dyDescent="0.2">
      <c r="A220" s="332"/>
    </row>
    <row r="221" spans="1:1" ht="12.75" x14ac:dyDescent="0.2">
      <c r="A221" s="332"/>
    </row>
    <row r="222" spans="1:1" ht="12.75" x14ac:dyDescent="0.2">
      <c r="A222" s="332"/>
    </row>
    <row r="223" spans="1:1" ht="12.75" x14ac:dyDescent="0.2">
      <c r="A223" s="332"/>
    </row>
    <row r="224" spans="1:1" ht="12.75" x14ac:dyDescent="0.2">
      <c r="A224" s="332"/>
    </row>
    <row r="225" spans="1:1" ht="12.75" x14ac:dyDescent="0.2">
      <c r="A225" s="332"/>
    </row>
    <row r="226" spans="1:1" ht="12.75" x14ac:dyDescent="0.2">
      <c r="A226" s="332"/>
    </row>
    <row r="227" spans="1:1" ht="12.75" x14ac:dyDescent="0.2">
      <c r="A227" s="332"/>
    </row>
    <row r="228" spans="1:1" ht="12.75" x14ac:dyDescent="0.2">
      <c r="A228" s="332"/>
    </row>
    <row r="229" spans="1:1" ht="12.75" x14ac:dyDescent="0.2">
      <c r="A229" s="332"/>
    </row>
    <row r="230" spans="1:1" ht="12.75" x14ac:dyDescent="0.2">
      <c r="A230" s="332"/>
    </row>
    <row r="231" spans="1:1" ht="12.75" x14ac:dyDescent="0.2">
      <c r="A231" s="332"/>
    </row>
    <row r="232" spans="1:1" ht="12.75" x14ac:dyDescent="0.2">
      <c r="A232" s="332"/>
    </row>
    <row r="233" spans="1:1" ht="12.75" x14ac:dyDescent="0.2">
      <c r="A233" s="332"/>
    </row>
    <row r="234" spans="1:1" ht="12.75" x14ac:dyDescent="0.2">
      <c r="A234" s="332"/>
    </row>
    <row r="235" spans="1:1" ht="12.75" x14ac:dyDescent="0.2">
      <c r="A235" s="332"/>
    </row>
    <row r="236" spans="1:1" ht="12.75" x14ac:dyDescent="0.2">
      <c r="A236" s="332"/>
    </row>
    <row r="237" spans="1:1" ht="12.75" x14ac:dyDescent="0.2">
      <c r="A237" s="332"/>
    </row>
    <row r="238" spans="1:1" ht="12.75" x14ac:dyDescent="0.2">
      <c r="A238" s="332"/>
    </row>
    <row r="239" spans="1:1" ht="12.75" x14ac:dyDescent="0.2">
      <c r="A239" s="332"/>
    </row>
    <row r="240" spans="1:1" ht="12.75" x14ac:dyDescent="0.2">
      <c r="A240" s="332"/>
    </row>
    <row r="241" spans="1:1" ht="12.75" x14ac:dyDescent="0.2">
      <c r="A241" s="332"/>
    </row>
    <row r="242" spans="1:1" ht="12.75" x14ac:dyDescent="0.2">
      <c r="A242" s="332"/>
    </row>
    <row r="243" spans="1:1" ht="12.75" x14ac:dyDescent="0.2">
      <c r="A243" s="332"/>
    </row>
    <row r="244" spans="1:1" ht="12.75" x14ac:dyDescent="0.2">
      <c r="A244" s="332"/>
    </row>
    <row r="245" spans="1:1" ht="12.75" x14ac:dyDescent="0.2">
      <c r="A245" s="332"/>
    </row>
    <row r="246" spans="1:1" ht="12.75" x14ac:dyDescent="0.2">
      <c r="A246" s="332"/>
    </row>
    <row r="247" spans="1:1" ht="12.75" x14ac:dyDescent="0.2">
      <c r="A247" s="332"/>
    </row>
    <row r="248" spans="1:1" ht="12.75" x14ac:dyDescent="0.2">
      <c r="A248" s="332"/>
    </row>
    <row r="249" spans="1:1" ht="12.75" x14ac:dyDescent="0.2">
      <c r="A249" s="332"/>
    </row>
    <row r="250" spans="1:1" ht="12.75" x14ac:dyDescent="0.2">
      <c r="A250" s="332"/>
    </row>
    <row r="251" spans="1:1" ht="12.75" x14ac:dyDescent="0.2">
      <c r="A251" s="332"/>
    </row>
    <row r="252" spans="1:1" ht="12.75" x14ac:dyDescent="0.2">
      <c r="A252" s="332"/>
    </row>
    <row r="253" spans="1:1" ht="12.75" x14ac:dyDescent="0.2">
      <c r="A253" s="332"/>
    </row>
    <row r="254" spans="1:1" ht="12.75" x14ac:dyDescent="0.2">
      <c r="A254" s="332"/>
    </row>
    <row r="255" spans="1:1" ht="12.75" x14ac:dyDescent="0.2">
      <c r="A255" s="332"/>
    </row>
    <row r="256" spans="1:1" ht="12.75" x14ac:dyDescent="0.2">
      <c r="A256" s="332"/>
    </row>
    <row r="257" spans="1:1" ht="12.75" x14ac:dyDescent="0.2">
      <c r="A257" s="332"/>
    </row>
    <row r="258" spans="1:1" ht="12.75" x14ac:dyDescent="0.2">
      <c r="A258" s="332"/>
    </row>
    <row r="259" spans="1:1" ht="12.75" x14ac:dyDescent="0.2">
      <c r="A259" s="332"/>
    </row>
    <row r="260" spans="1:1" ht="12.75" x14ac:dyDescent="0.2">
      <c r="A260" s="332"/>
    </row>
    <row r="261" spans="1:1" ht="12.75" x14ac:dyDescent="0.2">
      <c r="A261" s="332"/>
    </row>
    <row r="262" spans="1:1" ht="12.75" x14ac:dyDescent="0.2">
      <c r="A262" s="332"/>
    </row>
    <row r="263" spans="1:1" ht="12.75" x14ac:dyDescent="0.2">
      <c r="A263" s="332"/>
    </row>
    <row r="264" spans="1:1" ht="12.75" x14ac:dyDescent="0.2">
      <c r="A264" s="332"/>
    </row>
    <row r="265" spans="1:1" ht="12.75" x14ac:dyDescent="0.2">
      <c r="A265" s="332"/>
    </row>
    <row r="266" spans="1:1" ht="12.75" x14ac:dyDescent="0.2">
      <c r="A266" s="332"/>
    </row>
    <row r="267" spans="1:1" ht="12.75" x14ac:dyDescent="0.2">
      <c r="A267" s="332"/>
    </row>
    <row r="268" spans="1:1" ht="12.75" x14ac:dyDescent="0.2">
      <c r="A268" s="332"/>
    </row>
    <row r="269" spans="1:1" ht="12.75" x14ac:dyDescent="0.2">
      <c r="A269" s="332"/>
    </row>
    <row r="270" spans="1:1" ht="12.75" x14ac:dyDescent="0.2">
      <c r="A270" s="332"/>
    </row>
    <row r="271" spans="1:1" ht="12.75" x14ac:dyDescent="0.2">
      <c r="A271" s="332"/>
    </row>
    <row r="272" spans="1:1" ht="12.75" x14ac:dyDescent="0.2">
      <c r="A272" s="332"/>
    </row>
    <row r="273" spans="1:1" ht="12.75" x14ac:dyDescent="0.2">
      <c r="A273" s="332"/>
    </row>
    <row r="274" spans="1:1" ht="12.75" x14ac:dyDescent="0.2">
      <c r="A274" s="332"/>
    </row>
    <row r="275" spans="1:1" ht="12.75" x14ac:dyDescent="0.2">
      <c r="A275" s="332"/>
    </row>
    <row r="276" spans="1:1" ht="12.75" x14ac:dyDescent="0.2">
      <c r="A276" s="332"/>
    </row>
    <row r="277" spans="1:1" ht="12.75" x14ac:dyDescent="0.2">
      <c r="A277" s="332"/>
    </row>
    <row r="278" spans="1:1" ht="12.75" x14ac:dyDescent="0.2">
      <c r="A278" s="332"/>
    </row>
    <row r="279" spans="1:1" ht="12.75" x14ac:dyDescent="0.2">
      <c r="A279" s="332"/>
    </row>
    <row r="280" spans="1:1" ht="12.75" x14ac:dyDescent="0.2">
      <c r="A280" s="332"/>
    </row>
    <row r="281" spans="1:1" ht="12.75" x14ac:dyDescent="0.2">
      <c r="A281" s="332"/>
    </row>
    <row r="282" spans="1:1" ht="12.75" x14ac:dyDescent="0.2">
      <c r="A282" s="332"/>
    </row>
    <row r="283" spans="1:1" ht="12.75" x14ac:dyDescent="0.2">
      <c r="A283" s="332"/>
    </row>
    <row r="284" spans="1:1" ht="12.75" x14ac:dyDescent="0.2">
      <c r="A284" s="332"/>
    </row>
    <row r="285" spans="1:1" ht="12.75" x14ac:dyDescent="0.2">
      <c r="A285" s="332"/>
    </row>
    <row r="286" spans="1:1" ht="12.75" x14ac:dyDescent="0.2">
      <c r="A286" s="332"/>
    </row>
    <row r="287" spans="1:1" ht="12.75" x14ac:dyDescent="0.2">
      <c r="A287" s="332"/>
    </row>
    <row r="288" spans="1:1" ht="12.75" x14ac:dyDescent="0.2">
      <c r="A288" s="332"/>
    </row>
    <row r="289" spans="1:1" ht="12.75" x14ac:dyDescent="0.2">
      <c r="A289" s="332"/>
    </row>
    <row r="290" spans="1:1" ht="12.75" x14ac:dyDescent="0.2">
      <c r="A290" s="332"/>
    </row>
    <row r="291" spans="1:1" ht="12.75" x14ac:dyDescent="0.2">
      <c r="A291" s="332"/>
    </row>
    <row r="292" spans="1:1" ht="12.75" x14ac:dyDescent="0.2">
      <c r="A292" s="332"/>
    </row>
    <row r="293" spans="1:1" ht="12.75" x14ac:dyDescent="0.2">
      <c r="A293" s="332"/>
    </row>
    <row r="294" spans="1:1" ht="12.75" x14ac:dyDescent="0.2">
      <c r="A294" s="332"/>
    </row>
    <row r="295" spans="1:1" ht="12.75" x14ac:dyDescent="0.2">
      <c r="A295" s="332"/>
    </row>
    <row r="296" spans="1:1" ht="12.75" x14ac:dyDescent="0.2">
      <c r="A296" s="332"/>
    </row>
    <row r="297" spans="1:1" ht="12.75" x14ac:dyDescent="0.2">
      <c r="A297" s="332"/>
    </row>
    <row r="298" spans="1:1" ht="12.75" x14ac:dyDescent="0.2">
      <c r="A298" s="332"/>
    </row>
    <row r="299" spans="1:1" ht="12.75" x14ac:dyDescent="0.2">
      <c r="A299" s="332"/>
    </row>
    <row r="300" spans="1:1" ht="12.75" x14ac:dyDescent="0.2">
      <c r="A300" s="332"/>
    </row>
    <row r="301" spans="1:1" ht="12.75" x14ac:dyDescent="0.2">
      <c r="A301" s="332"/>
    </row>
    <row r="302" spans="1:1" ht="12.75" x14ac:dyDescent="0.2">
      <c r="A302" s="332"/>
    </row>
    <row r="303" spans="1:1" ht="12.75" x14ac:dyDescent="0.2">
      <c r="A303" s="332"/>
    </row>
    <row r="304" spans="1:1" ht="12.75" x14ac:dyDescent="0.2">
      <c r="A304" s="332"/>
    </row>
    <row r="305" spans="1:1" ht="12.75" x14ac:dyDescent="0.2">
      <c r="A305" s="332"/>
    </row>
    <row r="306" spans="1:1" ht="12.75" x14ac:dyDescent="0.2">
      <c r="A306" s="332"/>
    </row>
    <row r="307" spans="1:1" ht="12.75" x14ac:dyDescent="0.2">
      <c r="A307" s="332"/>
    </row>
    <row r="308" spans="1:1" ht="12.75" x14ac:dyDescent="0.2">
      <c r="A308" s="332"/>
    </row>
    <row r="309" spans="1:1" ht="12.75" x14ac:dyDescent="0.2">
      <c r="A309" s="332"/>
    </row>
    <row r="310" spans="1:1" ht="12.75" x14ac:dyDescent="0.2">
      <c r="A310" s="332"/>
    </row>
    <row r="311" spans="1:1" ht="12.75" x14ac:dyDescent="0.2">
      <c r="A311" s="332"/>
    </row>
    <row r="312" spans="1:1" ht="12.75" x14ac:dyDescent="0.2">
      <c r="A312" s="332"/>
    </row>
    <row r="313" spans="1:1" ht="12.75" x14ac:dyDescent="0.2">
      <c r="A313" s="332"/>
    </row>
    <row r="314" spans="1:1" ht="12.75" x14ac:dyDescent="0.2">
      <c r="A314" s="332"/>
    </row>
    <row r="315" spans="1:1" ht="12.75" x14ac:dyDescent="0.2">
      <c r="A315" s="332"/>
    </row>
    <row r="316" spans="1:1" ht="12.75" x14ac:dyDescent="0.2">
      <c r="A316" s="332"/>
    </row>
    <row r="317" spans="1:1" ht="12.75" x14ac:dyDescent="0.2">
      <c r="A317" s="332"/>
    </row>
    <row r="318" spans="1:1" ht="12.75" x14ac:dyDescent="0.2">
      <c r="A318" s="332"/>
    </row>
    <row r="319" spans="1:1" ht="12.75" x14ac:dyDescent="0.2">
      <c r="A319" s="332"/>
    </row>
    <row r="320" spans="1:1" ht="12.75" x14ac:dyDescent="0.2">
      <c r="A320" s="332"/>
    </row>
    <row r="321" spans="1:1" ht="12.75" x14ac:dyDescent="0.2">
      <c r="A321" s="332"/>
    </row>
    <row r="322" spans="1:1" ht="12.75" x14ac:dyDescent="0.2">
      <c r="A322" s="332"/>
    </row>
    <row r="323" spans="1:1" ht="12.75" x14ac:dyDescent="0.2">
      <c r="A323" s="332"/>
    </row>
    <row r="324" spans="1:1" ht="12.75" x14ac:dyDescent="0.2">
      <c r="A324" s="332"/>
    </row>
    <row r="325" spans="1:1" ht="12.75" x14ac:dyDescent="0.2">
      <c r="A325" s="332"/>
    </row>
    <row r="326" spans="1:1" ht="12.75" x14ac:dyDescent="0.2">
      <c r="A326" s="332"/>
    </row>
    <row r="327" spans="1:1" ht="12.75" x14ac:dyDescent="0.2">
      <c r="A327" s="332"/>
    </row>
    <row r="328" spans="1:1" ht="12.75" x14ac:dyDescent="0.2">
      <c r="A328" s="332"/>
    </row>
    <row r="329" spans="1:1" ht="12.75" x14ac:dyDescent="0.2">
      <c r="A329" s="332"/>
    </row>
    <row r="330" spans="1:1" ht="12.75" x14ac:dyDescent="0.2">
      <c r="A330" s="332"/>
    </row>
    <row r="331" spans="1:1" ht="12.75" x14ac:dyDescent="0.2">
      <c r="A331" s="332"/>
    </row>
    <row r="332" spans="1:1" ht="12.75" x14ac:dyDescent="0.2">
      <c r="A332" s="332"/>
    </row>
    <row r="333" spans="1:1" ht="12.75" x14ac:dyDescent="0.2">
      <c r="A333" s="332"/>
    </row>
    <row r="334" spans="1:1" ht="12.75" x14ac:dyDescent="0.2">
      <c r="A334" s="332"/>
    </row>
    <row r="335" spans="1:1" ht="12.75" x14ac:dyDescent="0.2">
      <c r="A335" s="332"/>
    </row>
    <row r="336" spans="1:1" ht="12.75" x14ac:dyDescent="0.2">
      <c r="A336" s="332"/>
    </row>
    <row r="337" spans="1:1" ht="12.75" x14ac:dyDescent="0.2">
      <c r="A337" s="332"/>
    </row>
    <row r="338" spans="1:1" ht="12.75" x14ac:dyDescent="0.2">
      <c r="A338" s="332"/>
    </row>
    <row r="339" spans="1:1" ht="12.75" x14ac:dyDescent="0.2">
      <c r="A339" s="332"/>
    </row>
    <row r="340" spans="1:1" ht="12.75" x14ac:dyDescent="0.2">
      <c r="A340" s="332"/>
    </row>
    <row r="341" spans="1:1" ht="12.75" x14ac:dyDescent="0.2">
      <c r="A341" s="332"/>
    </row>
    <row r="342" spans="1:1" ht="12.75" x14ac:dyDescent="0.2">
      <c r="A342" s="332"/>
    </row>
    <row r="343" spans="1:1" ht="12.75" x14ac:dyDescent="0.2">
      <c r="A343" s="332"/>
    </row>
    <row r="344" spans="1:1" ht="12.75" x14ac:dyDescent="0.2">
      <c r="A344" s="332"/>
    </row>
    <row r="345" spans="1:1" ht="12.75" x14ac:dyDescent="0.2">
      <c r="A345" s="332"/>
    </row>
    <row r="346" spans="1:1" ht="12.75" x14ac:dyDescent="0.2">
      <c r="A346" s="332"/>
    </row>
    <row r="347" spans="1:1" ht="12.75" x14ac:dyDescent="0.2">
      <c r="A347" s="332"/>
    </row>
    <row r="348" spans="1:1" ht="12.75" x14ac:dyDescent="0.2">
      <c r="A348" s="332"/>
    </row>
    <row r="349" spans="1:1" ht="12.75" x14ac:dyDescent="0.2">
      <c r="A349" s="332"/>
    </row>
    <row r="350" spans="1:1" ht="12.75" x14ac:dyDescent="0.2">
      <c r="A350" s="332"/>
    </row>
    <row r="351" spans="1:1" ht="12.75" x14ac:dyDescent="0.2">
      <c r="A351" s="332"/>
    </row>
    <row r="352" spans="1:1" ht="12.75" x14ac:dyDescent="0.2">
      <c r="A352" s="332"/>
    </row>
    <row r="353" spans="1:1" ht="12.75" x14ac:dyDescent="0.2">
      <c r="A353" s="332"/>
    </row>
    <row r="354" spans="1:1" ht="12.75" x14ac:dyDescent="0.2">
      <c r="A354" s="332"/>
    </row>
    <row r="355" spans="1:1" ht="12.75" x14ac:dyDescent="0.2">
      <c r="A355" s="332"/>
    </row>
    <row r="356" spans="1:1" ht="12.75" x14ac:dyDescent="0.2">
      <c r="A356" s="332"/>
    </row>
    <row r="357" spans="1:1" ht="12.75" x14ac:dyDescent="0.2">
      <c r="A357" s="332"/>
    </row>
    <row r="358" spans="1:1" ht="12.75" x14ac:dyDescent="0.2">
      <c r="A358" s="332"/>
    </row>
    <row r="359" spans="1:1" ht="12.75" x14ac:dyDescent="0.2">
      <c r="A359" s="332"/>
    </row>
    <row r="360" spans="1:1" ht="12.75" x14ac:dyDescent="0.2">
      <c r="A360" s="332"/>
    </row>
    <row r="361" spans="1:1" ht="12.75" x14ac:dyDescent="0.2">
      <c r="A361" s="332"/>
    </row>
    <row r="362" spans="1:1" ht="12.75" x14ac:dyDescent="0.2">
      <c r="A362" s="332"/>
    </row>
    <row r="363" spans="1:1" ht="12.75" x14ac:dyDescent="0.2">
      <c r="A363" s="332"/>
    </row>
    <row r="364" spans="1:1" ht="12.75" x14ac:dyDescent="0.2">
      <c r="A364" s="332"/>
    </row>
    <row r="365" spans="1:1" ht="12.75" x14ac:dyDescent="0.2">
      <c r="A365" s="332"/>
    </row>
    <row r="366" spans="1:1" ht="12.75" x14ac:dyDescent="0.2">
      <c r="A366" s="332"/>
    </row>
    <row r="367" spans="1:1" ht="12.75" x14ac:dyDescent="0.2">
      <c r="A367" s="332"/>
    </row>
    <row r="368" spans="1:1" ht="12.75" x14ac:dyDescent="0.2">
      <c r="A368" s="332"/>
    </row>
    <row r="369" spans="1:1" ht="12.75" x14ac:dyDescent="0.2">
      <c r="A369" s="332"/>
    </row>
    <row r="370" spans="1:1" ht="12.75" x14ac:dyDescent="0.2">
      <c r="A370" s="332"/>
    </row>
    <row r="371" spans="1:1" ht="12.75" x14ac:dyDescent="0.2">
      <c r="A371" s="332"/>
    </row>
    <row r="372" spans="1:1" ht="12.75" x14ac:dyDescent="0.2">
      <c r="A372" s="332"/>
    </row>
    <row r="373" spans="1:1" ht="12.75" x14ac:dyDescent="0.2">
      <c r="A373" s="332"/>
    </row>
    <row r="374" spans="1:1" ht="12.75" x14ac:dyDescent="0.2">
      <c r="A374" s="332"/>
    </row>
    <row r="375" spans="1:1" ht="12.75" x14ac:dyDescent="0.2">
      <c r="A375" s="332"/>
    </row>
    <row r="376" spans="1:1" ht="12.75" x14ac:dyDescent="0.2">
      <c r="A376" s="332"/>
    </row>
    <row r="377" spans="1:1" ht="12.75" x14ac:dyDescent="0.2">
      <c r="A377" s="332"/>
    </row>
    <row r="378" spans="1:1" ht="12.75" x14ac:dyDescent="0.2">
      <c r="A378" s="332"/>
    </row>
    <row r="379" spans="1:1" ht="12.75" x14ac:dyDescent="0.2">
      <c r="A379" s="332"/>
    </row>
    <row r="380" spans="1:1" ht="12.75" x14ac:dyDescent="0.2">
      <c r="A380" s="332"/>
    </row>
    <row r="381" spans="1:1" ht="12.75" x14ac:dyDescent="0.2">
      <c r="A381" s="332"/>
    </row>
    <row r="382" spans="1:1" ht="12.75" x14ac:dyDescent="0.2">
      <c r="A382" s="332"/>
    </row>
    <row r="383" spans="1:1" ht="12.75" x14ac:dyDescent="0.2">
      <c r="A383" s="332"/>
    </row>
    <row r="384" spans="1:1" ht="12.75" x14ac:dyDescent="0.2">
      <c r="A384" s="332"/>
    </row>
    <row r="385" spans="1:1" ht="12.75" x14ac:dyDescent="0.2">
      <c r="A385" s="332"/>
    </row>
    <row r="386" spans="1:1" ht="12.75" x14ac:dyDescent="0.2">
      <c r="A386" s="332"/>
    </row>
    <row r="387" spans="1:1" ht="12.75" x14ac:dyDescent="0.2">
      <c r="A387" s="332"/>
    </row>
    <row r="388" spans="1:1" ht="12.75" x14ac:dyDescent="0.2">
      <c r="A388" s="332"/>
    </row>
    <row r="389" spans="1:1" ht="12.75" x14ac:dyDescent="0.2">
      <c r="A389" s="332"/>
    </row>
    <row r="390" spans="1:1" ht="12.75" x14ac:dyDescent="0.2">
      <c r="A390" s="332"/>
    </row>
    <row r="391" spans="1:1" ht="12.75" x14ac:dyDescent="0.2">
      <c r="A391" s="332"/>
    </row>
    <row r="392" spans="1:1" ht="12.75" x14ac:dyDescent="0.2">
      <c r="A392" s="332"/>
    </row>
    <row r="393" spans="1:1" ht="12.75" x14ac:dyDescent="0.2">
      <c r="A393" s="332"/>
    </row>
    <row r="394" spans="1:1" ht="12.75" x14ac:dyDescent="0.2">
      <c r="A394" s="332"/>
    </row>
    <row r="395" spans="1:1" ht="12.75" x14ac:dyDescent="0.2">
      <c r="A395" s="332"/>
    </row>
    <row r="396" spans="1:1" ht="12.75" x14ac:dyDescent="0.2">
      <c r="A396" s="332"/>
    </row>
    <row r="397" spans="1:1" ht="12.75" x14ac:dyDescent="0.2">
      <c r="A397" s="332"/>
    </row>
    <row r="398" spans="1:1" ht="12.75" x14ac:dyDescent="0.2">
      <c r="A398" s="332"/>
    </row>
    <row r="399" spans="1:1" ht="12.75" x14ac:dyDescent="0.2">
      <c r="A399" s="332"/>
    </row>
    <row r="400" spans="1:1" ht="12.75" x14ac:dyDescent="0.2">
      <c r="A400" s="332"/>
    </row>
    <row r="401" spans="1:1" ht="12.75" x14ac:dyDescent="0.2">
      <c r="A401" s="332"/>
    </row>
    <row r="402" spans="1:1" ht="12.75" x14ac:dyDescent="0.2">
      <c r="A402" s="332"/>
    </row>
    <row r="403" spans="1:1" ht="12.75" x14ac:dyDescent="0.2">
      <c r="A403" s="332"/>
    </row>
    <row r="404" spans="1:1" ht="12.75" x14ac:dyDescent="0.2">
      <c r="A404" s="332"/>
    </row>
    <row r="405" spans="1:1" ht="12.75" x14ac:dyDescent="0.2">
      <c r="A405" s="332"/>
    </row>
    <row r="406" spans="1:1" ht="12.75" x14ac:dyDescent="0.2">
      <c r="A406" s="332"/>
    </row>
    <row r="407" spans="1:1" ht="12.75" x14ac:dyDescent="0.2">
      <c r="A407" s="332"/>
    </row>
    <row r="408" spans="1:1" ht="12.75" x14ac:dyDescent="0.2">
      <c r="A408" s="332"/>
    </row>
    <row r="409" spans="1:1" ht="12.75" x14ac:dyDescent="0.2">
      <c r="A409" s="332"/>
    </row>
    <row r="410" spans="1:1" ht="12.75" x14ac:dyDescent="0.2">
      <c r="A410" s="332"/>
    </row>
    <row r="411" spans="1:1" ht="12.75" x14ac:dyDescent="0.2">
      <c r="A411" s="332"/>
    </row>
    <row r="412" spans="1:1" ht="12.75" x14ac:dyDescent="0.2">
      <c r="A412" s="332"/>
    </row>
    <row r="413" spans="1:1" ht="12.75" x14ac:dyDescent="0.2">
      <c r="A413" s="332"/>
    </row>
    <row r="414" spans="1:1" ht="12.75" x14ac:dyDescent="0.2">
      <c r="A414" s="332"/>
    </row>
    <row r="415" spans="1:1" ht="12.75" x14ac:dyDescent="0.2">
      <c r="A415" s="332"/>
    </row>
    <row r="416" spans="1:1" ht="12.75" x14ac:dyDescent="0.2">
      <c r="A416" s="332"/>
    </row>
    <row r="417" spans="1:1" ht="12.75" x14ac:dyDescent="0.2">
      <c r="A417" s="332"/>
    </row>
    <row r="418" spans="1:1" ht="12.75" x14ac:dyDescent="0.2">
      <c r="A418" s="332"/>
    </row>
    <row r="419" spans="1:1" ht="12.75" x14ac:dyDescent="0.2">
      <c r="A419" s="332"/>
    </row>
    <row r="420" spans="1:1" ht="12.75" x14ac:dyDescent="0.2">
      <c r="A420" s="332"/>
    </row>
    <row r="421" spans="1:1" ht="12.75" x14ac:dyDescent="0.2">
      <c r="A421" s="332"/>
    </row>
    <row r="422" spans="1:1" ht="12.75" x14ac:dyDescent="0.2">
      <c r="A422" s="332"/>
    </row>
    <row r="423" spans="1:1" ht="12.75" x14ac:dyDescent="0.2">
      <c r="A423" s="332"/>
    </row>
    <row r="424" spans="1:1" ht="12.75" x14ac:dyDescent="0.2">
      <c r="A424" s="332"/>
    </row>
    <row r="425" spans="1:1" ht="12.75" x14ac:dyDescent="0.2">
      <c r="A425" s="332"/>
    </row>
    <row r="426" spans="1:1" ht="12.75" x14ac:dyDescent="0.2">
      <c r="A426" s="332"/>
    </row>
    <row r="427" spans="1:1" ht="12.75" x14ac:dyDescent="0.2">
      <c r="A427" s="332"/>
    </row>
    <row r="428" spans="1:1" ht="12.75" x14ac:dyDescent="0.2">
      <c r="A428" s="332"/>
    </row>
    <row r="429" spans="1:1" ht="12.75" x14ac:dyDescent="0.2">
      <c r="A429" s="332"/>
    </row>
    <row r="430" spans="1:1" ht="12.75" x14ac:dyDescent="0.2">
      <c r="A430" s="332"/>
    </row>
    <row r="431" spans="1:1" ht="12.75" x14ac:dyDescent="0.2">
      <c r="A431" s="332"/>
    </row>
    <row r="432" spans="1:1" ht="12.75" x14ac:dyDescent="0.2">
      <c r="A432" s="332"/>
    </row>
    <row r="433" spans="1:1" ht="12.75" x14ac:dyDescent="0.2">
      <c r="A433" s="332"/>
    </row>
    <row r="434" spans="1:1" ht="12.75" x14ac:dyDescent="0.2">
      <c r="A434" s="332"/>
    </row>
    <row r="435" spans="1:1" ht="12.75" x14ac:dyDescent="0.2">
      <c r="A435" s="332"/>
    </row>
    <row r="436" spans="1:1" ht="12.75" x14ac:dyDescent="0.2">
      <c r="A436" s="332"/>
    </row>
    <row r="437" spans="1:1" ht="12.75" x14ac:dyDescent="0.2">
      <c r="A437" s="332"/>
    </row>
    <row r="438" spans="1:1" ht="12.75" x14ac:dyDescent="0.2">
      <c r="A438" s="332"/>
    </row>
    <row r="439" spans="1:1" ht="12.75" x14ac:dyDescent="0.2">
      <c r="A439" s="332"/>
    </row>
    <row r="440" spans="1:1" ht="12.75" x14ac:dyDescent="0.2">
      <c r="A440" s="332"/>
    </row>
    <row r="441" spans="1:1" ht="12.75" x14ac:dyDescent="0.2">
      <c r="A441" s="332"/>
    </row>
    <row r="442" spans="1:1" ht="12.75" x14ac:dyDescent="0.2">
      <c r="A442" s="332"/>
    </row>
    <row r="443" spans="1:1" ht="12.75" x14ac:dyDescent="0.2">
      <c r="A443" s="332"/>
    </row>
    <row r="444" spans="1:1" ht="12.75" x14ac:dyDescent="0.2">
      <c r="A444" s="332"/>
    </row>
    <row r="445" spans="1:1" ht="12.75" x14ac:dyDescent="0.2">
      <c r="A445" s="332"/>
    </row>
    <row r="446" spans="1:1" ht="12.75" x14ac:dyDescent="0.2">
      <c r="A446" s="332"/>
    </row>
    <row r="447" spans="1:1" ht="12.75" x14ac:dyDescent="0.2">
      <c r="A447" s="332"/>
    </row>
    <row r="448" spans="1:1" ht="12.75" x14ac:dyDescent="0.2">
      <c r="A448" s="332"/>
    </row>
    <row r="449" spans="1:1" ht="12.75" x14ac:dyDescent="0.2">
      <c r="A449" s="332"/>
    </row>
    <row r="450" spans="1:1" ht="12.75" x14ac:dyDescent="0.2">
      <c r="A450" s="332"/>
    </row>
    <row r="451" spans="1:1" ht="12.75" x14ac:dyDescent="0.2">
      <c r="A451" s="332"/>
    </row>
    <row r="452" spans="1:1" ht="12.75" x14ac:dyDescent="0.2">
      <c r="A452" s="332"/>
    </row>
    <row r="453" spans="1:1" ht="12.75" x14ac:dyDescent="0.2">
      <c r="A453" s="332"/>
    </row>
    <row r="454" spans="1:1" ht="12.75" x14ac:dyDescent="0.2">
      <c r="A454" s="332"/>
    </row>
    <row r="455" spans="1:1" ht="12.75" x14ac:dyDescent="0.2">
      <c r="A455" s="332"/>
    </row>
    <row r="456" spans="1:1" ht="12.75" x14ac:dyDescent="0.2">
      <c r="A456" s="332"/>
    </row>
    <row r="457" spans="1:1" ht="12.75" x14ac:dyDescent="0.2">
      <c r="A457" s="332"/>
    </row>
    <row r="458" spans="1:1" ht="12.75" x14ac:dyDescent="0.2">
      <c r="A458" s="332"/>
    </row>
    <row r="459" spans="1:1" ht="12.75" x14ac:dyDescent="0.2">
      <c r="A459" s="332"/>
    </row>
    <row r="460" spans="1:1" ht="12.75" x14ac:dyDescent="0.2">
      <c r="A460" s="332"/>
    </row>
    <row r="461" spans="1:1" ht="12.75" x14ac:dyDescent="0.2">
      <c r="A461" s="332"/>
    </row>
    <row r="462" spans="1:1" ht="12.75" x14ac:dyDescent="0.2">
      <c r="A462" s="332"/>
    </row>
    <row r="463" spans="1:1" ht="12.75" x14ac:dyDescent="0.2">
      <c r="A463" s="332"/>
    </row>
    <row r="464" spans="1:1" ht="12.75" x14ac:dyDescent="0.2">
      <c r="A464" s="332"/>
    </row>
    <row r="465" spans="1:1" ht="12.75" x14ac:dyDescent="0.2">
      <c r="A465" s="332"/>
    </row>
    <row r="466" spans="1:1" ht="12.75" x14ac:dyDescent="0.2">
      <c r="A466" s="332"/>
    </row>
    <row r="467" spans="1:1" ht="12.75" x14ac:dyDescent="0.2">
      <c r="A467" s="332"/>
    </row>
    <row r="468" spans="1:1" ht="12.75" x14ac:dyDescent="0.2">
      <c r="A468" s="332"/>
    </row>
    <row r="469" spans="1:1" ht="12.75" x14ac:dyDescent="0.2">
      <c r="A469" s="332"/>
    </row>
    <row r="470" spans="1:1" ht="12.75" x14ac:dyDescent="0.2">
      <c r="A470" s="332"/>
    </row>
    <row r="471" spans="1:1" ht="12.75" x14ac:dyDescent="0.2">
      <c r="A471" s="332"/>
    </row>
    <row r="472" spans="1:1" ht="12.75" x14ac:dyDescent="0.2">
      <c r="A472" s="332"/>
    </row>
    <row r="473" spans="1:1" ht="12.75" x14ac:dyDescent="0.2">
      <c r="A473" s="332"/>
    </row>
    <row r="474" spans="1:1" ht="12.75" x14ac:dyDescent="0.2">
      <c r="A474" s="332"/>
    </row>
    <row r="475" spans="1:1" ht="12.75" x14ac:dyDescent="0.2">
      <c r="A475" s="332"/>
    </row>
    <row r="476" spans="1:1" ht="12.75" x14ac:dyDescent="0.2">
      <c r="A476" s="332"/>
    </row>
    <row r="477" spans="1:1" ht="12.75" x14ac:dyDescent="0.2">
      <c r="A477" s="332"/>
    </row>
    <row r="478" spans="1:1" ht="12.75" x14ac:dyDescent="0.2">
      <c r="A478" s="332"/>
    </row>
    <row r="479" spans="1:1" ht="12.75" x14ac:dyDescent="0.2">
      <c r="A479" s="332"/>
    </row>
    <row r="480" spans="1:1" ht="12.75" x14ac:dyDescent="0.2">
      <c r="A480" s="332"/>
    </row>
    <row r="481" spans="1:1" ht="12.75" x14ac:dyDescent="0.2">
      <c r="A481" s="332"/>
    </row>
    <row r="482" spans="1:1" ht="12.75" x14ac:dyDescent="0.2">
      <c r="A482" s="332"/>
    </row>
    <row r="483" spans="1:1" ht="12.75" x14ac:dyDescent="0.2">
      <c r="A483" s="332"/>
    </row>
    <row r="484" spans="1:1" ht="12.75" x14ac:dyDescent="0.2">
      <c r="A484" s="332"/>
    </row>
    <row r="485" spans="1:1" ht="12.75" x14ac:dyDescent="0.2">
      <c r="A485" s="332"/>
    </row>
    <row r="486" spans="1:1" ht="12.75" x14ac:dyDescent="0.2">
      <c r="A486" s="332"/>
    </row>
    <row r="487" spans="1:1" ht="12.75" x14ac:dyDescent="0.2">
      <c r="A487" s="332"/>
    </row>
    <row r="488" spans="1:1" ht="12.75" x14ac:dyDescent="0.2">
      <c r="A488" s="332"/>
    </row>
    <row r="489" spans="1:1" ht="12.75" x14ac:dyDescent="0.2">
      <c r="A489" s="332"/>
    </row>
    <row r="490" spans="1:1" ht="12.75" x14ac:dyDescent="0.2">
      <c r="A490" s="332"/>
    </row>
    <row r="491" spans="1:1" ht="12.75" x14ac:dyDescent="0.2">
      <c r="A491" s="332"/>
    </row>
    <row r="492" spans="1:1" ht="12.75" x14ac:dyDescent="0.2">
      <c r="A492" s="332"/>
    </row>
    <row r="493" spans="1:1" ht="12.75" x14ac:dyDescent="0.2">
      <c r="A493" s="332"/>
    </row>
    <row r="494" spans="1:1" ht="12.75" x14ac:dyDescent="0.2">
      <c r="A494" s="332"/>
    </row>
    <row r="495" spans="1:1" ht="12.75" x14ac:dyDescent="0.2">
      <c r="A495" s="332"/>
    </row>
    <row r="496" spans="1:1" ht="12.75" x14ac:dyDescent="0.2">
      <c r="A496" s="332"/>
    </row>
    <row r="497" spans="1:1" ht="12.75" x14ac:dyDescent="0.2">
      <c r="A497" s="332"/>
    </row>
    <row r="498" spans="1:1" ht="12.75" x14ac:dyDescent="0.2">
      <c r="A498" s="332"/>
    </row>
    <row r="499" spans="1:1" ht="12.75" x14ac:dyDescent="0.2">
      <c r="A499" s="332"/>
    </row>
    <row r="500" spans="1:1" ht="12.75" x14ac:dyDescent="0.2">
      <c r="A500" s="332"/>
    </row>
    <row r="501" spans="1:1" ht="12.75" x14ac:dyDescent="0.2">
      <c r="A501" s="332"/>
    </row>
    <row r="502" spans="1:1" ht="12.75" x14ac:dyDescent="0.2">
      <c r="A502" s="332"/>
    </row>
    <row r="503" spans="1:1" ht="12.75" x14ac:dyDescent="0.2">
      <c r="A503" s="332"/>
    </row>
    <row r="504" spans="1:1" ht="12.75" x14ac:dyDescent="0.2">
      <c r="A504" s="332"/>
    </row>
    <row r="505" spans="1:1" ht="12.75" x14ac:dyDescent="0.2">
      <c r="A505" s="332"/>
    </row>
    <row r="506" spans="1:1" ht="12.75" x14ac:dyDescent="0.2">
      <c r="A506" s="332"/>
    </row>
    <row r="507" spans="1:1" ht="12.75" x14ac:dyDescent="0.2">
      <c r="A507" s="332"/>
    </row>
    <row r="508" spans="1:1" ht="12.75" x14ac:dyDescent="0.2">
      <c r="A508" s="332"/>
    </row>
    <row r="509" spans="1:1" ht="12.75" x14ac:dyDescent="0.2">
      <c r="A509" s="332"/>
    </row>
    <row r="510" spans="1:1" ht="12.75" x14ac:dyDescent="0.2">
      <c r="A510" s="332"/>
    </row>
    <row r="511" spans="1:1" ht="12.75" x14ac:dyDescent="0.2">
      <c r="A511" s="332"/>
    </row>
    <row r="512" spans="1:1" ht="12.75" x14ac:dyDescent="0.2">
      <c r="A512" s="332"/>
    </row>
    <row r="513" spans="1:1" ht="12.75" x14ac:dyDescent="0.2">
      <c r="A513" s="332"/>
    </row>
    <row r="514" spans="1:1" ht="12.75" x14ac:dyDescent="0.2">
      <c r="A514" s="332"/>
    </row>
    <row r="515" spans="1:1" ht="12.75" x14ac:dyDescent="0.2">
      <c r="A515" s="332"/>
    </row>
    <row r="516" spans="1:1" ht="12.75" x14ac:dyDescent="0.2">
      <c r="A516" s="332"/>
    </row>
    <row r="517" spans="1:1" ht="12.75" x14ac:dyDescent="0.2">
      <c r="A517" s="332"/>
    </row>
    <row r="518" spans="1:1" ht="12.75" x14ac:dyDescent="0.2">
      <c r="A518" s="332"/>
    </row>
    <row r="519" spans="1:1" ht="12.75" x14ac:dyDescent="0.2">
      <c r="A519" s="332"/>
    </row>
    <row r="520" spans="1:1" ht="12.75" x14ac:dyDescent="0.2">
      <c r="A520" s="332"/>
    </row>
    <row r="521" spans="1:1" ht="12.75" x14ac:dyDescent="0.2">
      <c r="A521" s="332"/>
    </row>
    <row r="522" spans="1:1" ht="12.75" x14ac:dyDescent="0.2">
      <c r="A522" s="332"/>
    </row>
    <row r="523" spans="1:1" ht="12.75" x14ac:dyDescent="0.2">
      <c r="A523" s="332"/>
    </row>
    <row r="524" spans="1:1" ht="12.75" x14ac:dyDescent="0.2">
      <c r="A524" s="332"/>
    </row>
    <row r="525" spans="1:1" ht="12.75" x14ac:dyDescent="0.2">
      <c r="A525" s="332"/>
    </row>
    <row r="526" spans="1:1" ht="12.75" x14ac:dyDescent="0.2">
      <c r="A526" s="332"/>
    </row>
    <row r="527" spans="1:1" ht="12.75" x14ac:dyDescent="0.2">
      <c r="A527" s="332"/>
    </row>
    <row r="528" spans="1:1" ht="12.75" x14ac:dyDescent="0.2">
      <c r="A528" s="332"/>
    </row>
    <row r="529" spans="1:1" ht="12.75" x14ac:dyDescent="0.2">
      <c r="A529" s="332"/>
    </row>
    <row r="530" spans="1:1" ht="12.75" x14ac:dyDescent="0.2">
      <c r="A530" s="332"/>
    </row>
    <row r="531" spans="1:1" ht="12.75" x14ac:dyDescent="0.2">
      <c r="A531" s="332"/>
    </row>
    <row r="532" spans="1:1" ht="12.75" x14ac:dyDescent="0.2">
      <c r="A532" s="332"/>
    </row>
    <row r="533" spans="1:1" ht="12.75" x14ac:dyDescent="0.2">
      <c r="A533" s="332"/>
    </row>
    <row r="534" spans="1:1" ht="12.75" x14ac:dyDescent="0.2">
      <c r="A534" s="332"/>
    </row>
    <row r="535" spans="1:1" ht="12.75" x14ac:dyDescent="0.2">
      <c r="A535" s="332"/>
    </row>
    <row r="536" spans="1:1" ht="12.75" x14ac:dyDescent="0.2">
      <c r="A536" s="332"/>
    </row>
    <row r="537" spans="1:1" ht="12.75" x14ac:dyDescent="0.2">
      <c r="A537" s="332"/>
    </row>
    <row r="538" spans="1:1" ht="12.75" x14ac:dyDescent="0.2">
      <c r="A538" s="332"/>
    </row>
    <row r="539" spans="1:1" ht="12.75" x14ac:dyDescent="0.2">
      <c r="A539" s="332"/>
    </row>
    <row r="540" spans="1:1" ht="12.75" x14ac:dyDescent="0.2">
      <c r="A540" s="332"/>
    </row>
    <row r="541" spans="1:1" ht="12.75" x14ac:dyDescent="0.2">
      <c r="A541" s="332"/>
    </row>
    <row r="542" spans="1:1" ht="12.75" x14ac:dyDescent="0.2">
      <c r="A542" s="332"/>
    </row>
    <row r="543" spans="1:1" ht="12.75" x14ac:dyDescent="0.2">
      <c r="A543" s="332"/>
    </row>
    <row r="544" spans="1:1" ht="12.75" x14ac:dyDescent="0.2">
      <c r="A544" s="332"/>
    </row>
    <row r="545" spans="1:1" ht="12.75" x14ac:dyDescent="0.2">
      <c r="A545" s="332"/>
    </row>
    <row r="546" spans="1:1" ht="12.75" x14ac:dyDescent="0.2">
      <c r="A546" s="332"/>
    </row>
    <row r="547" spans="1:1" ht="12.75" x14ac:dyDescent="0.2">
      <c r="A547" s="332"/>
    </row>
    <row r="548" spans="1:1" ht="12.75" x14ac:dyDescent="0.2">
      <c r="A548" s="332"/>
    </row>
    <row r="549" spans="1:1" ht="12.75" x14ac:dyDescent="0.2">
      <c r="A549" s="332"/>
    </row>
    <row r="550" spans="1:1" ht="12.75" x14ac:dyDescent="0.2">
      <c r="A550" s="332"/>
    </row>
    <row r="551" spans="1:1" ht="12.75" x14ac:dyDescent="0.2">
      <c r="A551" s="332"/>
    </row>
    <row r="552" spans="1:1" ht="12.75" x14ac:dyDescent="0.2">
      <c r="A552" s="332"/>
    </row>
    <row r="553" spans="1:1" ht="12.75" x14ac:dyDescent="0.2">
      <c r="A553" s="332"/>
    </row>
    <row r="554" spans="1:1" ht="12.75" x14ac:dyDescent="0.2">
      <c r="A554" s="332"/>
    </row>
    <row r="555" spans="1:1" ht="12.75" x14ac:dyDescent="0.2">
      <c r="A555" s="332"/>
    </row>
    <row r="556" spans="1:1" ht="12.75" x14ac:dyDescent="0.2">
      <c r="A556" s="332"/>
    </row>
    <row r="557" spans="1:1" ht="12.75" x14ac:dyDescent="0.2">
      <c r="A557" s="332"/>
    </row>
    <row r="558" spans="1:1" ht="12.75" x14ac:dyDescent="0.2">
      <c r="A558" s="332"/>
    </row>
    <row r="559" spans="1:1" ht="12.75" x14ac:dyDescent="0.2">
      <c r="A559" s="332"/>
    </row>
    <row r="560" spans="1:1" ht="12.75" x14ac:dyDescent="0.2">
      <c r="A560" s="332"/>
    </row>
    <row r="561" spans="1:1" ht="12.75" x14ac:dyDescent="0.2">
      <c r="A561" s="332"/>
    </row>
    <row r="562" spans="1:1" ht="12.75" x14ac:dyDescent="0.2">
      <c r="A562" s="332"/>
    </row>
    <row r="563" spans="1:1" ht="12.75" x14ac:dyDescent="0.2">
      <c r="A563" s="332"/>
    </row>
    <row r="564" spans="1:1" ht="12.75" x14ac:dyDescent="0.2">
      <c r="A564" s="332"/>
    </row>
    <row r="565" spans="1:1" ht="12.75" x14ac:dyDescent="0.2">
      <c r="A565" s="332"/>
    </row>
    <row r="566" spans="1:1" ht="12.75" x14ac:dyDescent="0.2">
      <c r="A566" s="332"/>
    </row>
    <row r="567" spans="1:1" ht="12.75" x14ac:dyDescent="0.2">
      <c r="A567" s="332"/>
    </row>
    <row r="568" spans="1:1" ht="12.75" x14ac:dyDescent="0.2">
      <c r="A568" s="332"/>
    </row>
    <row r="569" spans="1:1" ht="12.75" x14ac:dyDescent="0.2">
      <c r="A569" s="332"/>
    </row>
    <row r="570" spans="1:1" ht="12.75" x14ac:dyDescent="0.2">
      <c r="A570" s="332"/>
    </row>
    <row r="571" spans="1:1" ht="12.75" x14ac:dyDescent="0.2">
      <c r="A571" s="332"/>
    </row>
    <row r="572" spans="1:1" ht="12.75" x14ac:dyDescent="0.2">
      <c r="A572" s="332"/>
    </row>
    <row r="573" spans="1:1" ht="12.75" x14ac:dyDescent="0.2">
      <c r="A573" s="332"/>
    </row>
    <row r="574" spans="1:1" ht="12.75" x14ac:dyDescent="0.2">
      <c r="A574" s="332"/>
    </row>
    <row r="575" spans="1:1" ht="12.75" x14ac:dyDescent="0.2">
      <c r="A575" s="332"/>
    </row>
    <row r="576" spans="1:1" ht="12.75" x14ac:dyDescent="0.2">
      <c r="A576" s="332"/>
    </row>
    <row r="577" spans="1:1" ht="12.75" x14ac:dyDescent="0.2">
      <c r="A577" s="332"/>
    </row>
    <row r="578" spans="1:1" ht="12.75" x14ac:dyDescent="0.2">
      <c r="A578" s="332"/>
    </row>
    <row r="579" spans="1:1" ht="12.75" x14ac:dyDescent="0.2">
      <c r="A579" s="332"/>
    </row>
    <row r="580" spans="1:1" ht="12.75" x14ac:dyDescent="0.2">
      <c r="A580" s="332"/>
    </row>
    <row r="581" spans="1:1" ht="12.75" x14ac:dyDescent="0.2">
      <c r="A581" s="332"/>
    </row>
    <row r="582" spans="1:1" ht="12.75" x14ac:dyDescent="0.2">
      <c r="A582" s="332"/>
    </row>
    <row r="583" spans="1:1" ht="12.75" x14ac:dyDescent="0.2">
      <c r="A583" s="332"/>
    </row>
    <row r="584" spans="1:1" ht="12.75" x14ac:dyDescent="0.2">
      <c r="A584" s="332"/>
    </row>
    <row r="585" spans="1:1" ht="12.75" x14ac:dyDescent="0.2">
      <c r="A585" s="332"/>
    </row>
    <row r="586" spans="1:1" ht="12.75" x14ac:dyDescent="0.2">
      <c r="A586" s="332"/>
    </row>
    <row r="587" spans="1:1" ht="12.75" x14ac:dyDescent="0.2">
      <c r="A587" s="332"/>
    </row>
    <row r="588" spans="1:1" ht="12.75" x14ac:dyDescent="0.2">
      <c r="A588" s="332"/>
    </row>
    <row r="589" spans="1:1" ht="12.75" x14ac:dyDescent="0.2">
      <c r="A589" s="332"/>
    </row>
    <row r="590" spans="1:1" ht="12.75" x14ac:dyDescent="0.2">
      <c r="A590" s="332"/>
    </row>
    <row r="591" spans="1:1" ht="12.75" x14ac:dyDescent="0.2">
      <c r="A591" s="332"/>
    </row>
    <row r="592" spans="1:1" ht="12.75" x14ac:dyDescent="0.2">
      <c r="A592" s="332"/>
    </row>
    <row r="593" spans="1:1" ht="12.75" x14ac:dyDescent="0.2">
      <c r="A593" s="332"/>
    </row>
    <row r="594" spans="1:1" ht="12.75" x14ac:dyDescent="0.2">
      <c r="A594" s="332"/>
    </row>
    <row r="595" spans="1:1" ht="12.75" x14ac:dyDescent="0.2">
      <c r="A595" s="332"/>
    </row>
    <row r="596" spans="1:1" ht="12.75" x14ac:dyDescent="0.2">
      <c r="A596" s="332"/>
    </row>
    <row r="597" spans="1:1" ht="12.75" x14ac:dyDescent="0.2">
      <c r="A597" s="332"/>
    </row>
    <row r="598" spans="1:1" ht="12.75" x14ac:dyDescent="0.2">
      <c r="A598" s="332"/>
    </row>
    <row r="599" spans="1:1" ht="12.75" x14ac:dyDescent="0.2">
      <c r="A599" s="332"/>
    </row>
    <row r="600" spans="1:1" ht="12.75" x14ac:dyDescent="0.2">
      <c r="A600" s="332"/>
    </row>
    <row r="601" spans="1:1" ht="12.75" x14ac:dyDescent="0.2">
      <c r="A601" s="332"/>
    </row>
    <row r="602" spans="1:1" ht="12.75" x14ac:dyDescent="0.2">
      <c r="A602" s="332"/>
    </row>
    <row r="603" spans="1:1" ht="12.75" x14ac:dyDescent="0.2">
      <c r="A603" s="332"/>
    </row>
    <row r="604" spans="1:1" ht="12.75" x14ac:dyDescent="0.2">
      <c r="A604" s="332"/>
    </row>
    <row r="605" spans="1:1" ht="12.75" x14ac:dyDescent="0.2">
      <c r="A605" s="332"/>
    </row>
    <row r="606" spans="1:1" ht="12.75" x14ac:dyDescent="0.2">
      <c r="A606" s="332"/>
    </row>
    <row r="607" spans="1:1" ht="12.75" x14ac:dyDescent="0.2">
      <c r="A607" s="332"/>
    </row>
    <row r="608" spans="1:1" ht="12.75" x14ac:dyDescent="0.2">
      <c r="A608" s="332"/>
    </row>
    <row r="609" spans="1:1" ht="12.75" x14ac:dyDescent="0.2">
      <c r="A609" s="332"/>
    </row>
    <row r="610" spans="1:1" ht="12.75" x14ac:dyDescent="0.2">
      <c r="A610" s="332"/>
    </row>
    <row r="611" spans="1:1" ht="12.75" x14ac:dyDescent="0.2">
      <c r="A611" s="332"/>
    </row>
    <row r="612" spans="1:1" ht="12.75" x14ac:dyDescent="0.2">
      <c r="A612" s="332"/>
    </row>
    <row r="613" spans="1:1" ht="12.75" x14ac:dyDescent="0.2">
      <c r="A613" s="332"/>
    </row>
    <row r="614" spans="1:1" ht="12.75" x14ac:dyDescent="0.2">
      <c r="A614" s="332"/>
    </row>
    <row r="615" spans="1:1" ht="12.75" x14ac:dyDescent="0.2">
      <c r="A615" s="332"/>
    </row>
    <row r="616" spans="1:1" ht="12.75" x14ac:dyDescent="0.2">
      <c r="A616" s="332"/>
    </row>
    <row r="617" spans="1:1" ht="12.75" x14ac:dyDescent="0.2">
      <c r="A617" s="332"/>
    </row>
    <row r="618" spans="1:1" ht="12.75" x14ac:dyDescent="0.2">
      <c r="A618" s="332"/>
    </row>
    <row r="619" spans="1:1" ht="12.75" x14ac:dyDescent="0.2">
      <c r="A619" s="332"/>
    </row>
    <row r="620" spans="1:1" ht="12.75" x14ac:dyDescent="0.2">
      <c r="A620" s="332"/>
    </row>
    <row r="621" spans="1:1" ht="12.75" x14ac:dyDescent="0.2">
      <c r="A621" s="332"/>
    </row>
    <row r="622" spans="1:1" ht="12.75" x14ac:dyDescent="0.2">
      <c r="A622" s="332"/>
    </row>
    <row r="623" spans="1:1" ht="12.75" x14ac:dyDescent="0.2">
      <c r="A623" s="332"/>
    </row>
    <row r="624" spans="1:1" ht="12.75" x14ac:dyDescent="0.2">
      <c r="A624" s="332"/>
    </row>
    <row r="625" spans="1:1" ht="12.75" x14ac:dyDescent="0.2">
      <c r="A625" s="332"/>
    </row>
    <row r="626" spans="1:1" ht="12.75" x14ac:dyDescent="0.2">
      <c r="A626" s="332"/>
    </row>
    <row r="627" spans="1:1" ht="12.75" x14ac:dyDescent="0.2">
      <c r="A627" s="332"/>
    </row>
    <row r="628" spans="1:1" ht="12.75" x14ac:dyDescent="0.2">
      <c r="A628" s="332"/>
    </row>
    <row r="629" spans="1:1" ht="12.75" x14ac:dyDescent="0.2">
      <c r="A629" s="332"/>
    </row>
    <row r="630" spans="1:1" ht="12.75" x14ac:dyDescent="0.2">
      <c r="A630" s="332"/>
    </row>
    <row r="631" spans="1:1" ht="12.75" x14ac:dyDescent="0.2">
      <c r="A631" s="332"/>
    </row>
    <row r="632" spans="1:1" ht="12.75" x14ac:dyDescent="0.2">
      <c r="A632" s="332"/>
    </row>
    <row r="633" spans="1:1" ht="12.75" x14ac:dyDescent="0.2">
      <c r="A633" s="332"/>
    </row>
    <row r="634" spans="1:1" ht="12.75" x14ac:dyDescent="0.2">
      <c r="A634" s="332"/>
    </row>
    <row r="635" spans="1:1" ht="12.75" x14ac:dyDescent="0.2">
      <c r="A635" s="332"/>
    </row>
    <row r="636" spans="1:1" ht="12.75" x14ac:dyDescent="0.2">
      <c r="A636" s="332"/>
    </row>
    <row r="637" spans="1:1" ht="12.75" x14ac:dyDescent="0.2">
      <c r="A637" s="332"/>
    </row>
    <row r="638" spans="1:1" ht="12.75" x14ac:dyDescent="0.2">
      <c r="A638" s="332"/>
    </row>
    <row r="639" spans="1:1" ht="12.75" x14ac:dyDescent="0.2">
      <c r="A639" s="332"/>
    </row>
    <row r="640" spans="1:1" ht="12.75" x14ac:dyDescent="0.2">
      <c r="A640" s="332"/>
    </row>
    <row r="641" spans="1:1" ht="12.75" x14ac:dyDescent="0.2">
      <c r="A641" s="332"/>
    </row>
    <row r="642" spans="1:1" ht="12.75" x14ac:dyDescent="0.2">
      <c r="A642" s="332"/>
    </row>
    <row r="643" spans="1:1" ht="12.75" x14ac:dyDescent="0.2">
      <c r="A643" s="332"/>
    </row>
    <row r="644" spans="1:1" ht="12.75" x14ac:dyDescent="0.2">
      <c r="A644" s="332"/>
    </row>
    <row r="645" spans="1:1" ht="12.75" x14ac:dyDescent="0.2">
      <c r="A645" s="332"/>
    </row>
    <row r="646" spans="1:1" ht="12.75" x14ac:dyDescent="0.2">
      <c r="A646" s="332"/>
    </row>
    <row r="647" spans="1:1" ht="12.75" x14ac:dyDescent="0.2">
      <c r="A647" s="332"/>
    </row>
    <row r="648" spans="1:1" ht="12.75" x14ac:dyDescent="0.2">
      <c r="A648" s="332"/>
    </row>
    <row r="649" spans="1:1" ht="12.75" x14ac:dyDescent="0.2">
      <c r="A649" s="332"/>
    </row>
    <row r="650" spans="1:1" ht="12.75" x14ac:dyDescent="0.2">
      <c r="A650" s="332"/>
    </row>
    <row r="651" spans="1:1" ht="12.75" x14ac:dyDescent="0.2">
      <c r="A651" s="332"/>
    </row>
    <row r="652" spans="1:1" ht="12.75" x14ac:dyDescent="0.2">
      <c r="A652" s="332"/>
    </row>
    <row r="653" spans="1:1" ht="12.75" x14ac:dyDescent="0.2">
      <c r="A653" s="332"/>
    </row>
    <row r="654" spans="1:1" ht="12.75" x14ac:dyDescent="0.2">
      <c r="A654" s="332"/>
    </row>
    <row r="655" spans="1:1" ht="12.75" x14ac:dyDescent="0.2">
      <c r="A655" s="332"/>
    </row>
    <row r="656" spans="1:1" ht="12.75" x14ac:dyDescent="0.2">
      <c r="A656" s="332"/>
    </row>
    <row r="657" spans="1:1" ht="12.75" x14ac:dyDescent="0.2">
      <c r="A657" s="332"/>
    </row>
    <row r="658" spans="1:1" ht="12.75" x14ac:dyDescent="0.2">
      <c r="A658" s="332"/>
    </row>
    <row r="659" spans="1:1" ht="12.75" x14ac:dyDescent="0.2">
      <c r="A659" s="332"/>
    </row>
    <row r="660" spans="1:1" ht="12.75" x14ac:dyDescent="0.2">
      <c r="A660" s="332"/>
    </row>
    <row r="661" spans="1:1" ht="12.75" x14ac:dyDescent="0.2">
      <c r="A661" s="332"/>
    </row>
    <row r="662" spans="1:1" ht="12.75" x14ac:dyDescent="0.2">
      <c r="A662" s="332"/>
    </row>
    <row r="663" spans="1:1" ht="12.75" x14ac:dyDescent="0.2">
      <c r="A663" s="332"/>
    </row>
    <row r="664" spans="1:1" ht="12.75" x14ac:dyDescent="0.2">
      <c r="A664" s="332"/>
    </row>
    <row r="665" spans="1:1" ht="12.75" x14ac:dyDescent="0.2">
      <c r="A665" s="332"/>
    </row>
    <row r="666" spans="1:1" ht="12.75" x14ac:dyDescent="0.2">
      <c r="A666" s="332"/>
    </row>
    <row r="667" spans="1:1" ht="12.75" x14ac:dyDescent="0.2">
      <c r="A667" s="332"/>
    </row>
    <row r="668" spans="1:1" ht="12.75" x14ac:dyDescent="0.2">
      <c r="A668" s="332"/>
    </row>
    <row r="669" spans="1:1" ht="12.75" x14ac:dyDescent="0.2">
      <c r="A669" s="332"/>
    </row>
    <row r="670" spans="1:1" ht="12.75" x14ac:dyDescent="0.2">
      <c r="A670" s="332"/>
    </row>
    <row r="671" spans="1:1" ht="12.75" x14ac:dyDescent="0.2">
      <c r="A671" s="332"/>
    </row>
    <row r="672" spans="1:1" ht="12.75" x14ac:dyDescent="0.2">
      <c r="A672" s="332"/>
    </row>
    <row r="673" spans="1:1" ht="12.75" x14ac:dyDescent="0.2">
      <c r="A673" s="332"/>
    </row>
    <row r="674" spans="1:1" ht="12.75" x14ac:dyDescent="0.2">
      <c r="A674" s="332"/>
    </row>
    <row r="675" spans="1:1" ht="12.75" x14ac:dyDescent="0.2">
      <c r="A675" s="332"/>
    </row>
    <row r="676" spans="1:1" ht="12.75" x14ac:dyDescent="0.2">
      <c r="A676" s="332"/>
    </row>
    <row r="677" spans="1:1" ht="12.75" x14ac:dyDescent="0.2">
      <c r="A677" s="332"/>
    </row>
    <row r="678" spans="1:1" ht="12.75" x14ac:dyDescent="0.2">
      <c r="A678" s="332"/>
    </row>
    <row r="679" spans="1:1" ht="12.75" x14ac:dyDescent="0.2">
      <c r="A679" s="332"/>
    </row>
    <row r="680" spans="1:1" ht="12.75" x14ac:dyDescent="0.2">
      <c r="A680" s="332"/>
    </row>
    <row r="681" spans="1:1" ht="12.75" x14ac:dyDescent="0.2">
      <c r="A681" s="332"/>
    </row>
    <row r="682" spans="1:1" ht="12.75" x14ac:dyDescent="0.2">
      <c r="A682" s="332"/>
    </row>
    <row r="683" spans="1:1" ht="12.75" x14ac:dyDescent="0.2">
      <c r="A683" s="332"/>
    </row>
    <row r="684" spans="1:1" ht="12.75" x14ac:dyDescent="0.2">
      <c r="A684" s="332"/>
    </row>
    <row r="685" spans="1:1" ht="12.75" x14ac:dyDescent="0.2">
      <c r="A685" s="332"/>
    </row>
    <row r="686" spans="1:1" ht="12.75" x14ac:dyDescent="0.2">
      <c r="A686" s="332"/>
    </row>
    <row r="687" spans="1:1" ht="12.75" x14ac:dyDescent="0.2">
      <c r="A687" s="332"/>
    </row>
    <row r="688" spans="1:1" ht="12.75" x14ac:dyDescent="0.2">
      <c r="A688" s="332"/>
    </row>
    <row r="689" spans="1:1" ht="12.75" x14ac:dyDescent="0.2">
      <c r="A689" s="332"/>
    </row>
    <row r="690" spans="1:1" ht="12.75" x14ac:dyDescent="0.2">
      <c r="A690" s="332"/>
    </row>
    <row r="691" spans="1:1" ht="12.75" x14ac:dyDescent="0.2">
      <c r="A691" s="332"/>
    </row>
    <row r="692" spans="1:1" ht="12.75" x14ac:dyDescent="0.2">
      <c r="A692" s="332"/>
    </row>
    <row r="693" spans="1:1" ht="12.75" x14ac:dyDescent="0.2">
      <c r="A693" s="332"/>
    </row>
    <row r="694" spans="1:1" ht="12.75" x14ac:dyDescent="0.2">
      <c r="A694" s="332"/>
    </row>
    <row r="695" spans="1:1" ht="12.75" x14ac:dyDescent="0.2">
      <c r="A695" s="332"/>
    </row>
    <row r="696" spans="1:1" ht="12.75" x14ac:dyDescent="0.2">
      <c r="A696" s="332"/>
    </row>
    <row r="697" spans="1:1" ht="12.75" x14ac:dyDescent="0.2">
      <c r="A697" s="332"/>
    </row>
    <row r="698" spans="1:1" ht="12.75" x14ac:dyDescent="0.2">
      <c r="A698" s="332"/>
    </row>
    <row r="699" spans="1:1" ht="12.75" x14ac:dyDescent="0.2">
      <c r="A699" s="332"/>
    </row>
    <row r="700" spans="1:1" ht="12.75" x14ac:dyDescent="0.2">
      <c r="A700" s="332"/>
    </row>
    <row r="701" spans="1:1" ht="12.75" x14ac:dyDescent="0.2">
      <c r="A701" s="332"/>
    </row>
    <row r="702" spans="1:1" ht="12.75" x14ac:dyDescent="0.2">
      <c r="A702" s="332"/>
    </row>
    <row r="703" spans="1:1" ht="12.75" x14ac:dyDescent="0.2">
      <c r="A703" s="332"/>
    </row>
    <row r="704" spans="1:1" ht="12.75" x14ac:dyDescent="0.2">
      <c r="A704" s="332"/>
    </row>
    <row r="705" spans="1:1" ht="12.75" x14ac:dyDescent="0.2">
      <c r="A705" s="332"/>
    </row>
    <row r="706" spans="1:1" ht="12.75" x14ac:dyDescent="0.2">
      <c r="A706" s="332"/>
    </row>
    <row r="707" spans="1:1" ht="12.75" x14ac:dyDescent="0.2">
      <c r="A707" s="332"/>
    </row>
    <row r="708" spans="1:1" ht="12.75" x14ac:dyDescent="0.2">
      <c r="A708" s="332"/>
    </row>
    <row r="709" spans="1:1" ht="12.75" x14ac:dyDescent="0.2">
      <c r="A709" s="332"/>
    </row>
    <row r="710" spans="1:1" ht="12.75" x14ac:dyDescent="0.2">
      <c r="A710" s="332"/>
    </row>
    <row r="711" spans="1:1" ht="12.75" x14ac:dyDescent="0.2">
      <c r="A711" s="332"/>
    </row>
    <row r="712" spans="1:1" ht="12.75" x14ac:dyDescent="0.2">
      <c r="A712" s="332"/>
    </row>
    <row r="713" spans="1:1" ht="12.75" x14ac:dyDescent="0.2">
      <c r="A713" s="332"/>
    </row>
    <row r="714" spans="1:1" ht="12.75" x14ac:dyDescent="0.2">
      <c r="A714" s="332"/>
    </row>
    <row r="715" spans="1:1" ht="12.75" x14ac:dyDescent="0.2">
      <c r="A715" s="332"/>
    </row>
    <row r="716" spans="1:1" ht="12.75" x14ac:dyDescent="0.2">
      <c r="A716" s="332"/>
    </row>
    <row r="717" spans="1:1" ht="12.75" x14ac:dyDescent="0.2">
      <c r="A717" s="332"/>
    </row>
    <row r="718" spans="1:1" ht="12.75" x14ac:dyDescent="0.2">
      <c r="A718" s="332"/>
    </row>
    <row r="719" spans="1:1" ht="12.75" x14ac:dyDescent="0.2">
      <c r="A719" s="332"/>
    </row>
    <row r="720" spans="1:1" ht="12.75" x14ac:dyDescent="0.2">
      <c r="A720" s="332"/>
    </row>
    <row r="721" spans="1:1" ht="12.75" x14ac:dyDescent="0.2">
      <c r="A721" s="332"/>
    </row>
    <row r="722" spans="1:1" ht="12.75" x14ac:dyDescent="0.2">
      <c r="A722" s="332"/>
    </row>
    <row r="723" spans="1:1" ht="12.75" x14ac:dyDescent="0.2">
      <c r="A723" s="332"/>
    </row>
    <row r="724" spans="1:1" ht="12.75" x14ac:dyDescent="0.2">
      <c r="A724" s="332"/>
    </row>
    <row r="725" spans="1:1" ht="12.75" x14ac:dyDescent="0.2">
      <c r="A725" s="332"/>
    </row>
    <row r="726" spans="1:1" ht="12.75" x14ac:dyDescent="0.2">
      <c r="A726" s="332"/>
    </row>
    <row r="727" spans="1:1" ht="12.75" x14ac:dyDescent="0.2">
      <c r="A727" s="332"/>
    </row>
    <row r="728" spans="1:1" ht="12.75" x14ac:dyDescent="0.2">
      <c r="A728" s="332"/>
    </row>
    <row r="729" spans="1:1" ht="12.75" x14ac:dyDescent="0.2">
      <c r="A729" s="332"/>
    </row>
    <row r="730" spans="1:1" ht="12.75" x14ac:dyDescent="0.2">
      <c r="A730" s="332"/>
    </row>
    <row r="731" spans="1:1" ht="12.75" x14ac:dyDescent="0.2">
      <c r="A731" s="332"/>
    </row>
    <row r="732" spans="1:1" ht="12.75" x14ac:dyDescent="0.2">
      <c r="A732" s="332"/>
    </row>
    <row r="733" spans="1:1" ht="12.75" x14ac:dyDescent="0.2">
      <c r="A733" s="332"/>
    </row>
    <row r="734" spans="1:1" ht="12.75" x14ac:dyDescent="0.2">
      <c r="A734" s="332"/>
    </row>
    <row r="735" spans="1:1" ht="12.75" x14ac:dyDescent="0.2">
      <c r="A735" s="332"/>
    </row>
    <row r="736" spans="1:1" ht="12.75" x14ac:dyDescent="0.2">
      <c r="A736" s="332"/>
    </row>
    <row r="737" spans="1:1" ht="12.75" x14ac:dyDescent="0.2">
      <c r="A737" s="332"/>
    </row>
    <row r="738" spans="1:1" ht="12.75" x14ac:dyDescent="0.2">
      <c r="A738" s="332"/>
    </row>
    <row r="739" spans="1:1" ht="12.75" x14ac:dyDescent="0.2">
      <c r="A739" s="332"/>
    </row>
    <row r="740" spans="1:1" ht="12.75" x14ac:dyDescent="0.2">
      <c r="A740" s="332"/>
    </row>
    <row r="741" spans="1:1" ht="12.75" x14ac:dyDescent="0.2">
      <c r="A741" s="332"/>
    </row>
    <row r="742" spans="1:1" ht="12.75" x14ac:dyDescent="0.2">
      <c r="A742" s="332"/>
    </row>
    <row r="743" spans="1:1" ht="12.75" x14ac:dyDescent="0.2">
      <c r="A743" s="332"/>
    </row>
    <row r="744" spans="1:1" ht="12.75" x14ac:dyDescent="0.2">
      <c r="A744" s="332"/>
    </row>
    <row r="745" spans="1:1" ht="12.75" x14ac:dyDescent="0.2">
      <c r="A745" s="332"/>
    </row>
    <row r="746" spans="1:1" ht="12.75" x14ac:dyDescent="0.2">
      <c r="A746" s="332"/>
    </row>
    <row r="747" spans="1:1" ht="12.75" x14ac:dyDescent="0.2">
      <c r="A747" s="332"/>
    </row>
    <row r="748" spans="1:1" ht="12.75" x14ac:dyDescent="0.2">
      <c r="A748" s="332"/>
    </row>
    <row r="749" spans="1:1" ht="12.75" x14ac:dyDescent="0.2">
      <c r="A749" s="332"/>
    </row>
    <row r="750" spans="1:1" ht="12.75" x14ac:dyDescent="0.2">
      <c r="A750" s="332"/>
    </row>
    <row r="751" spans="1:1" ht="12.75" x14ac:dyDescent="0.2">
      <c r="A751" s="332"/>
    </row>
    <row r="752" spans="1:1" ht="12.75" x14ac:dyDescent="0.2">
      <c r="A752" s="332"/>
    </row>
    <row r="753" spans="1:1" ht="12.75" x14ac:dyDescent="0.2">
      <c r="A753" s="332"/>
    </row>
    <row r="754" spans="1:1" ht="12.75" x14ac:dyDescent="0.2">
      <c r="A754" s="332"/>
    </row>
    <row r="755" spans="1:1" ht="12.75" x14ac:dyDescent="0.2">
      <c r="A755" s="332"/>
    </row>
    <row r="756" spans="1:1" ht="12.75" x14ac:dyDescent="0.2">
      <c r="A756" s="332"/>
    </row>
    <row r="757" spans="1:1" ht="12.75" x14ac:dyDescent="0.2">
      <c r="A757" s="332"/>
    </row>
    <row r="758" spans="1:1" ht="12.75" x14ac:dyDescent="0.2">
      <c r="A758" s="332"/>
    </row>
    <row r="759" spans="1:1" ht="12.75" x14ac:dyDescent="0.2">
      <c r="A759" s="332"/>
    </row>
    <row r="760" spans="1:1" ht="12.75" x14ac:dyDescent="0.2">
      <c r="A760" s="332"/>
    </row>
    <row r="761" spans="1:1" ht="12.75" x14ac:dyDescent="0.2">
      <c r="A761" s="332"/>
    </row>
    <row r="762" spans="1:1" ht="12.75" x14ac:dyDescent="0.2">
      <c r="A762" s="332"/>
    </row>
    <row r="763" spans="1:1" ht="12.75" x14ac:dyDescent="0.2">
      <c r="A763" s="332"/>
    </row>
    <row r="764" spans="1:1" ht="12.75" x14ac:dyDescent="0.2">
      <c r="A764" s="332"/>
    </row>
    <row r="765" spans="1:1" ht="12.75" x14ac:dyDescent="0.2">
      <c r="A765" s="332"/>
    </row>
    <row r="766" spans="1:1" ht="12.75" x14ac:dyDescent="0.2">
      <c r="A766" s="332"/>
    </row>
    <row r="767" spans="1:1" ht="12.75" x14ac:dyDescent="0.2">
      <c r="A767" s="332"/>
    </row>
    <row r="768" spans="1:1" ht="12.75" x14ac:dyDescent="0.2">
      <c r="A768" s="332"/>
    </row>
    <row r="769" spans="1:1" ht="12.75" x14ac:dyDescent="0.2">
      <c r="A769" s="332"/>
    </row>
    <row r="770" spans="1:1" ht="12.75" x14ac:dyDescent="0.2">
      <c r="A770" s="332"/>
    </row>
    <row r="771" spans="1:1" ht="12.75" x14ac:dyDescent="0.2">
      <c r="A771" s="332"/>
    </row>
    <row r="772" spans="1:1" ht="12.75" x14ac:dyDescent="0.2">
      <c r="A772" s="332"/>
    </row>
    <row r="773" spans="1:1" ht="12.75" x14ac:dyDescent="0.2">
      <c r="A773" s="332"/>
    </row>
    <row r="774" spans="1:1" ht="12.75" x14ac:dyDescent="0.2">
      <c r="A774" s="332"/>
    </row>
    <row r="775" spans="1:1" ht="12.75" x14ac:dyDescent="0.2">
      <c r="A775" s="332"/>
    </row>
    <row r="776" spans="1:1" ht="12.75" x14ac:dyDescent="0.2">
      <c r="A776" s="332"/>
    </row>
    <row r="777" spans="1:1" ht="12.75" x14ac:dyDescent="0.2">
      <c r="A777" s="332"/>
    </row>
    <row r="778" spans="1:1" ht="12.75" x14ac:dyDescent="0.2">
      <c r="A778" s="332"/>
    </row>
    <row r="779" spans="1:1" ht="12.75" x14ac:dyDescent="0.2">
      <c r="A779" s="332"/>
    </row>
    <row r="780" spans="1:1" ht="12.75" x14ac:dyDescent="0.2">
      <c r="A780" s="332"/>
    </row>
    <row r="781" spans="1:1" ht="12.75" x14ac:dyDescent="0.2">
      <c r="A781" s="332"/>
    </row>
    <row r="782" spans="1:1" ht="12.75" x14ac:dyDescent="0.2">
      <c r="A782" s="332"/>
    </row>
    <row r="783" spans="1:1" ht="12.75" x14ac:dyDescent="0.2">
      <c r="A783" s="332"/>
    </row>
    <row r="784" spans="1:1" ht="12.75" x14ac:dyDescent="0.2">
      <c r="A784" s="332"/>
    </row>
    <row r="785" spans="1:1" ht="12.75" x14ac:dyDescent="0.2">
      <c r="A785" s="332"/>
    </row>
    <row r="786" spans="1:1" ht="12.75" x14ac:dyDescent="0.2">
      <c r="A786" s="332"/>
    </row>
    <row r="787" spans="1:1" ht="12.75" x14ac:dyDescent="0.2">
      <c r="A787" s="332"/>
    </row>
    <row r="788" spans="1:1" ht="12.75" x14ac:dyDescent="0.2">
      <c r="A788" s="332"/>
    </row>
    <row r="789" spans="1:1" ht="12.75" x14ac:dyDescent="0.2">
      <c r="A789" s="332"/>
    </row>
    <row r="790" spans="1:1" ht="12.75" x14ac:dyDescent="0.2">
      <c r="A790" s="332"/>
    </row>
    <row r="791" spans="1:1" ht="12.75" x14ac:dyDescent="0.2">
      <c r="A791" s="332"/>
    </row>
    <row r="792" spans="1:1" ht="12.75" x14ac:dyDescent="0.2">
      <c r="A792" s="332"/>
    </row>
    <row r="793" spans="1:1" ht="12.75" x14ac:dyDescent="0.2">
      <c r="A793" s="332"/>
    </row>
    <row r="794" spans="1:1" ht="12.75" x14ac:dyDescent="0.2">
      <c r="A794" s="332"/>
    </row>
    <row r="795" spans="1:1" ht="12.75" x14ac:dyDescent="0.2">
      <c r="A795" s="332"/>
    </row>
    <row r="796" spans="1:1" ht="12.75" x14ac:dyDescent="0.2">
      <c r="A796" s="332"/>
    </row>
    <row r="797" spans="1:1" ht="12.75" x14ac:dyDescent="0.2">
      <c r="A797" s="332"/>
    </row>
    <row r="798" spans="1:1" ht="12.75" x14ac:dyDescent="0.2">
      <c r="A798" s="332"/>
    </row>
    <row r="799" spans="1:1" ht="12.75" x14ac:dyDescent="0.2">
      <c r="A799" s="332"/>
    </row>
    <row r="800" spans="1:1" ht="12.75" x14ac:dyDescent="0.2">
      <c r="A800" s="332"/>
    </row>
    <row r="801" spans="1:1" ht="12.75" x14ac:dyDescent="0.2">
      <c r="A801" s="332"/>
    </row>
    <row r="802" spans="1:1" ht="12.75" x14ac:dyDescent="0.2">
      <c r="A802" s="332"/>
    </row>
    <row r="803" spans="1:1" ht="12.75" x14ac:dyDescent="0.2">
      <c r="A803" s="332"/>
    </row>
    <row r="804" spans="1:1" ht="12.75" x14ac:dyDescent="0.2">
      <c r="A804" s="332"/>
    </row>
    <row r="805" spans="1:1" ht="12.75" x14ac:dyDescent="0.2">
      <c r="A805" s="332"/>
    </row>
    <row r="806" spans="1:1" ht="12.75" x14ac:dyDescent="0.2">
      <c r="A806" s="332"/>
    </row>
    <row r="807" spans="1:1" ht="12.75" x14ac:dyDescent="0.2">
      <c r="A807" s="332"/>
    </row>
    <row r="808" spans="1:1" ht="12.75" x14ac:dyDescent="0.2">
      <c r="A808" s="332"/>
    </row>
    <row r="809" spans="1:1" ht="12.75" x14ac:dyDescent="0.2">
      <c r="A809" s="332"/>
    </row>
    <row r="810" spans="1:1" ht="12.75" x14ac:dyDescent="0.2">
      <c r="A810" s="332"/>
    </row>
    <row r="811" spans="1:1" ht="12.75" x14ac:dyDescent="0.2">
      <c r="A811" s="332"/>
    </row>
    <row r="812" spans="1:1" ht="12.75" x14ac:dyDescent="0.2">
      <c r="A812" s="332"/>
    </row>
    <row r="813" spans="1:1" ht="12.75" x14ac:dyDescent="0.2">
      <c r="A813" s="332"/>
    </row>
    <row r="814" spans="1:1" ht="12.75" x14ac:dyDescent="0.2">
      <c r="A814" s="332"/>
    </row>
    <row r="815" spans="1:1" ht="12.75" x14ac:dyDescent="0.2">
      <c r="A815" s="332"/>
    </row>
    <row r="816" spans="1:1" ht="12.75" x14ac:dyDescent="0.2">
      <c r="A816" s="332"/>
    </row>
    <row r="817" spans="1:1" ht="12.75" x14ac:dyDescent="0.2">
      <c r="A817" s="332"/>
    </row>
    <row r="818" spans="1:1" ht="12.75" x14ac:dyDescent="0.2">
      <c r="A818" s="332"/>
    </row>
    <row r="819" spans="1:1" ht="12.75" x14ac:dyDescent="0.2">
      <c r="A819" s="332"/>
    </row>
    <row r="820" spans="1:1" ht="12.75" x14ac:dyDescent="0.2">
      <c r="A820" s="332"/>
    </row>
    <row r="821" spans="1:1" ht="12.75" x14ac:dyDescent="0.2">
      <c r="A821" s="332"/>
    </row>
    <row r="822" spans="1:1" ht="12.75" x14ac:dyDescent="0.2">
      <c r="A822" s="332"/>
    </row>
    <row r="823" spans="1:1" ht="12.75" x14ac:dyDescent="0.2">
      <c r="A823" s="332"/>
    </row>
    <row r="824" spans="1:1" ht="12.75" x14ac:dyDescent="0.2">
      <c r="A824" s="332"/>
    </row>
    <row r="825" spans="1:1" ht="12.75" x14ac:dyDescent="0.2">
      <c r="A825" s="332"/>
    </row>
    <row r="826" spans="1:1" ht="12.75" x14ac:dyDescent="0.2">
      <c r="A826" s="332"/>
    </row>
    <row r="827" spans="1:1" ht="12.75" x14ac:dyDescent="0.2">
      <c r="A827" s="332"/>
    </row>
    <row r="828" spans="1:1" ht="12.75" x14ac:dyDescent="0.2">
      <c r="A828" s="332"/>
    </row>
    <row r="829" spans="1:1" ht="12.75" x14ac:dyDescent="0.2">
      <c r="A829" s="332"/>
    </row>
    <row r="830" spans="1:1" ht="12.75" x14ac:dyDescent="0.2">
      <c r="A830" s="332"/>
    </row>
    <row r="831" spans="1:1" ht="12.75" x14ac:dyDescent="0.2">
      <c r="A831" s="332"/>
    </row>
    <row r="832" spans="1:1" ht="12.75" x14ac:dyDescent="0.2">
      <c r="A832" s="332"/>
    </row>
    <row r="833" spans="1:1" ht="12.75" x14ac:dyDescent="0.2">
      <c r="A833" s="332"/>
    </row>
    <row r="834" spans="1:1" ht="12.75" x14ac:dyDescent="0.2">
      <c r="A834" s="332"/>
    </row>
    <row r="835" spans="1:1" ht="12.75" x14ac:dyDescent="0.2">
      <c r="A835" s="332"/>
    </row>
    <row r="836" spans="1:1" ht="12.75" x14ac:dyDescent="0.2">
      <c r="A836" s="332"/>
    </row>
    <row r="837" spans="1:1" ht="12.75" x14ac:dyDescent="0.2">
      <c r="A837" s="332"/>
    </row>
    <row r="838" spans="1:1" ht="12.75" x14ac:dyDescent="0.2">
      <c r="A838" s="332"/>
    </row>
    <row r="839" spans="1:1" ht="12.75" x14ac:dyDescent="0.2">
      <c r="A839" s="332"/>
    </row>
    <row r="840" spans="1:1" ht="12.75" x14ac:dyDescent="0.2">
      <c r="A840" s="332"/>
    </row>
    <row r="841" spans="1:1" ht="12.75" x14ac:dyDescent="0.2">
      <c r="A841" s="332"/>
    </row>
    <row r="842" spans="1:1" ht="12.75" x14ac:dyDescent="0.2">
      <c r="A842" s="332"/>
    </row>
    <row r="843" spans="1:1" ht="12.75" x14ac:dyDescent="0.2">
      <c r="A843" s="332"/>
    </row>
    <row r="844" spans="1:1" ht="12.75" x14ac:dyDescent="0.2">
      <c r="A844" s="332"/>
    </row>
    <row r="845" spans="1:1" ht="12.75" x14ac:dyDescent="0.2">
      <c r="A845" s="332"/>
    </row>
    <row r="846" spans="1:1" ht="12.75" x14ac:dyDescent="0.2">
      <c r="A846" s="332"/>
    </row>
    <row r="847" spans="1:1" ht="12.75" x14ac:dyDescent="0.2">
      <c r="A847" s="332"/>
    </row>
    <row r="848" spans="1:1" ht="12.75" x14ac:dyDescent="0.2">
      <c r="A848" s="332"/>
    </row>
    <row r="849" spans="1:1" ht="12.75" x14ac:dyDescent="0.2">
      <c r="A849" s="332"/>
    </row>
    <row r="850" spans="1:1" ht="12.75" x14ac:dyDescent="0.2">
      <c r="A850" s="332"/>
    </row>
    <row r="851" spans="1:1" ht="12.75" x14ac:dyDescent="0.2">
      <c r="A851" s="332"/>
    </row>
    <row r="852" spans="1:1" ht="12.75" x14ac:dyDescent="0.2">
      <c r="A852" s="332"/>
    </row>
    <row r="853" spans="1:1" ht="12.75" x14ac:dyDescent="0.2">
      <c r="A853" s="332"/>
    </row>
    <row r="854" spans="1:1" ht="12.75" x14ac:dyDescent="0.2">
      <c r="A854" s="332"/>
    </row>
    <row r="855" spans="1:1" ht="12.75" x14ac:dyDescent="0.2">
      <c r="A855" s="332"/>
    </row>
    <row r="856" spans="1:1" ht="12.75" x14ac:dyDescent="0.2">
      <c r="A856" s="332"/>
    </row>
    <row r="857" spans="1:1" ht="12.75" x14ac:dyDescent="0.2">
      <c r="A857" s="332"/>
    </row>
    <row r="858" spans="1:1" ht="12.75" x14ac:dyDescent="0.2">
      <c r="A858" s="332"/>
    </row>
    <row r="859" spans="1:1" ht="12.75" x14ac:dyDescent="0.2">
      <c r="A859" s="332"/>
    </row>
    <row r="860" spans="1:1" ht="12.75" x14ac:dyDescent="0.2">
      <c r="A860" s="332"/>
    </row>
    <row r="861" spans="1:1" ht="12.75" x14ac:dyDescent="0.2">
      <c r="A861" s="332"/>
    </row>
    <row r="862" spans="1:1" ht="12.75" x14ac:dyDescent="0.2">
      <c r="A862" s="332"/>
    </row>
    <row r="863" spans="1:1" ht="12.75" x14ac:dyDescent="0.2">
      <c r="A863" s="332"/>
    </row>
    <row r="864" spans="1:1" ht="12.75" x14ac:dyDescent="0.2">
      <c r="A864" s="332"/>
    </row>
    <row r="865" spans="1:1" ht="12.75" x14ac:dyDescent="0.2">
      <c r="A865" s="332"/>
    </row>
    <row r="866" spans="1:1" ht="12.75" x14ac:dyDescent="0.2">
      <c r="A866" s="332"/>
    </row>
    <row r="867" spans="1:1" ht="12.75" x14ac:dyDescent="0.2">
      <c r="A867" s="332"/>
    </row>
    <row r="868" spans="1:1" ht="12.75" x14ac:dyDescent="0.2">
      <c r="A868" s="332"/>
    </row>
    <row r="869" spans="1:1" ht="12.75" x14ac:dyDescent="0.2">
      <c r="A869" s="332"/>
    </row>
    <row r="870" spans="1:1" ht="12.75" x14ac:dyDescent="0.2">
      <c r="A870" s="332"/>
    </row>
    <row r="871" spans="1:1" ht="12.75" x14ac:dyDescent="0.2">
      <c r="A871" s="332"/>
    </row>
    <row r="872" spans="1:1" ht="12.75" x14ac:dyDescent="0.2">
      <c r="A872" s="332"/>
    </row>
    <row r="873" spans="1:1" ht="12.75" x14ac:dyDescent="0.2">
      <c r="A873" s="332"/>
    </row>
    <row r="874" spans="1:1" ht="12.75" x14ac:dyDescent="0.2">
      <c r="A874" s="332"/>
    </row>
    <row r="875" spans="1:1" ht="12.75" x14ac:dyDescent="0.2">
      <c r="A875" s="332"/>
    </row>
    <row r="876" spans="1:1" ht="12.75" x14ac:dyDescent="0.2">
      <c r="A876" s="332"/>
    </row>
    <row r="877" spans="1:1" ht="12.75" x14ac:dyDescent="0.2">
      <c r="A877" s="332"/>
    </row>
    <row r="878" spans="1:1" ht="12.75" x14ac:dyDescent="0.2">
      <c r="A878" s="332"/>
    </row>
    <row r="879" spans="1:1" ht="12.75" x14ac:dyDescent="0.2">
      <c r="A879" s="332"/>
    </row>
    <row r="880" spans="1:1" ht="12.75" x14ac:dyDescent="0.2">
      <c r="A880" s="332"/>
    </row>
    <row r="881" spans="1:1" ht="12.75" x14ac:dyDescent="0.2">
      <c r="A881" s="332"/>
    </row>
    <row r="882" spans="1:1" ht="12.75" x14ac:dyDescent="0.2">
      <c r="A882" s="332"/>
    </row>
    <row r="883" spans="1:1" ht="12.75" x14ac:dyDescent="0.2">
      <c r="A883" s="332"/>
    </row>
    <row r="884" spans="1:1" ht="12.75" x14ac:dyDescent="0.2">
      <c r="A884" s="332"/>
    </row>
    <row r="885" spans="1:1" ht="12.75" x14ac:dyDescent="0.2">
      <c r="A885" s="332"/>
    </row>
    <row r="886" spans="1:1" ht="12.75" x14ac:dyDescent="0.2">
      <c r="A886" s="332"/>
    </row>
    <row r="887" spans="1:1" ht="12.75" x14ac:dyDescent="0.2">
      <c r="A887" s="332"/>
    </row>
    <row r="888" spans="1:1" ht="12.75" x14ac:dyDescent="0.2">
      <c r="A888" s="332"/>
    </row>
    <row r="889" spans="1:1" ht="12.75" x14ac:dyDescent="0.2">
      <c r="A889" s="332"/>
    </row>
    <row r="890" spans="1:1" ht="12.75" x14ac:dyDescent="0.2">
      <c r="A890" s="332"/>
    </row>
    <row r="891" spans="1:1" ht="12.75" x14ac:dyDescent="0.2">
      <c r="A891" s="332"/>
    </row>
    <row r="892" spans="1:1" ht="12.75" x14ac:dyDescent="0.2">
      <c r="A892" s="332"/>
    </row>
    <row r="893" spans="1:1" ht="12.75" x14ac:dyDescent="0.2">
      <c r="A893" s="332"/>
    </row>
    <row r="894" spans="1:1" ht="12.75" x14ac:dyDescent="0.2">
      <c r="A894" s="332"/>
    </row>
    <row r="895" spans="1:1" ht="12.75" x14ac:dyDescent="0.2">
      <c r="A895" s="332"/>
    </row>
    <row r="896" spans="1:1" ht="12.75" x14ac:dyDescent="0.2">
      <c r="A896" s="332"/>
    </row>
    <row r="897" spans="1:1" ht="12.75" x14ac:dyDescent="0.2">
      <c r="A897" s="332"/>
    </row>
    <row r="898" spans="1:1" ht="12.75" x14ac:dyDescent="0.2">
      <c r="A898" s="332"/>
    </row>
    <row r="899" spans="1:1" ht="12.75" x14ac:dyDescent="0.2">
      <c r="A899" s="332"/>
    </row>
    <row r="900" spans="1:1" ht="12.75" x14ac:dyDescent="0.2">
      <c r="A900" s="332"/>
    </row>
    <row r="901" spans="1:1" ht="12.75" x14ac:dyDescent="0.2">
      <c r="A901" s="332"/>
    </row>
    <row r="902" spans="1:1" ht="12.75" x14ac:dyDescent="0.2">
      <c r="A902" s="332"/>
    </row>
    <row r="903" spans="1:1" ht="12.75" x14ac:dyDescent="0.2">
      <c r="A903" s="332"/>
    </row>
    <row r="904" spans="1:1" ht="12.75" x14ac:dyDescent="0.2">
      <c r="A904" s="332"/>
    </row>
    <row r="905" spans="1:1" ht="12.75" x14ac:dyDescent="0.2">
      <c r="A905" s="332"/>
    </row>
    <row r="906" spans="1:1" ht="12.75" x14ac:dyDescent="0.2">
      <c r="A906" s="332"/>
    </row>
    <row r="907" spans="1:1" ht="12.75" x14ac:dyDescent="0.2">
      <c r="A907" s="332"/>
    </row>
    <row r="908" spans="1:1" ht="12.75" x14ac:dyDescent="0.2">
      <c r="A908" s="332"/>
    </row>
    <row r="909" spans="1:1" ht="12.75" x14ac:dyDescent="0.2">
      <c r="A909" s="332"/>
    </row>
    <row r="910" spans="1:1" ht="12.75" x14ac:dyDescent="0.2">
      <c r="A910" s="332"/>
    </row>
    <row r="911" spans="1:1" ht="12.75" x14ac:dyDescent="0.2">
      <c r="A911" s="332"/>
    </row>
    <row r="912" spans="1:1" ht="12.75" x14ac:dyDescent="0.2">
      <c r="A912" s="332"/>
    </row>
    <row r="913" spans="1:1" ht="12.75" x14ac:dyDescent="0.2">
      <c r="A913" s="332"/>
    </row>
    <row r="914" spans="1:1" ht="12.75" x14ac:dyDescent="0.2">
      <c r="A914" s="332"/>
    </row>
    <row r="915" spans="1:1" ht="12.75" x14ac:dyDescent="0.2">
      <c r="A915" s="332"/>
    </row>
    <row r="916" spans="1:1" ht="12.75" x14ac:dyDescent="0.2">
      <c r="A916" s="332"/>
    </row>
    <row r="917" spans="1:1" ht="12.75" x14ac:dyDescent="0.2">
      <c r="A917" s="332"/>
    </row>
    <row r="918" spans="1:1" ht="12.75" x14ac:dyDescent="0.2">
      <c r="A918" s="332"/>
    </row>
    <row r="919" spans="1:1" ht="12.75" x14ac:dyDescent="0.2">
      <c r="A919" s="332"/>
    </row>
    <row r="920" spans="1:1" ht="12.75" x14ac:dyDescent="0.2">
      <c r="A920" s="332"/>
    </row>
    <row r="921" spans="1:1" ht="12.75" x14ac:dyDescent="0.2">
      <c r="A921" s="332"/>
    </row>
    <row r="922" spans="1:1" ht="12.75" x14ac:dyDescent="0.2">
      <c r="A922" s="332"/>
    </row>
    <row r="923" spans="1:1" ht="12.75" x14ac:dyDescent="0.2">
      <c r="A923" s="332"/>
    </row>
    <row r="924" spans="1:1" ht="12.75" x14ac:dyDescent="0.2">
      <c r="A924" s="332"/>
    </row>
    <row r="925" spans="1:1" ht="12.75" x14ac:dyDescent="0.2">
      <c r="A925" s="332"/>
    </row>
    <row r="926" spans="1:1" ht="12.75" x14ac:dyDescent="0.2">
      <c r="A926" s="332"/>
    </row>
    <row r="927" spans="1:1" ht="12.75" x14ac:dyDescent="0.2">
      <c r="A927" s="332"/>
    </row>
    <row r="928" spans="1:1" ht="12.75" x14ac:dyDescent="0.2">
      <c r="A928" s="332"/>
    </row>
    <row r="929" spans="1:1" ht="12.75" x14ac:dyDescent="0.2">
      <c r="A929" s="332"/>
    </row>
    <row r="930" spans="1:1" ht="12.75" x14ac:dyDescent="0.2">
      <c r="A930" s="332"/>
    </row>
    <row r="931" spans="1:1" ht="12.75" x14ac:dyDescent="0.2">
      <c r="A931" s="332"/>
    </row>
    <row r="932" spans="1:1" ht="12.75" x14ac:dyDescent="0.2">
      <c r="A932" s="332"/>
    </row>
    <row r="933" spans="1:1" ht="12.75" x14ac:dyDescent="0.2">
      <c r="A933" s="332"/>
    </row>
    <row r="934" spans="1:1" ht="12.75" x14ac:dyDescent="0.2">
      <c r="A934" s="332"/>
    </row>
    <row r="935" spans="1:1" ht="12.75" x14ac:dyDescent="0.2">
      <c r="A935" s="332"/>
    </row>
    <row r="936" spans="1:1" ht="12.75" x14ac:dyDescent="0.2">
      <c r="A936" s="332"/>
    </row>
    <row r="937" spans="1:1" ht="12.75" x14ac:dyDescent="0.2">
      <c r="A937" s="332"/>
    </row>
    <row r="938" spans="1:1" ht="12.75" x14ac:dyDescent="0.2">
      <c r="A938" s="332"/>
    </row>
    <row r="939" spans="1:1" ht="12.75" x14ac:dyDescent="0.2">
      <c r="A939" s="332"/>
    </row>
    <row r="940" spans="1:1" ht="12.75" x14ac:dyDescent="0.2">
      <c r="A940" s="332"/>
    </row>
    <row r="941" spans="1:1" ht="12.75" x14ac:dyDescent="0.2">
      <c r="A941" s="332"/>
    </row>
    <row r="942" spans="1:1" ht="12.75" x14ac:dyDescent="0.2">
      <c r="A942" s="332"/>
    </row>
    <row r="943" spans="1:1" ht="12.75" x14ac:dyDescent="0.2">
      <c r="A943" s="332"/>
    </row>
    <row r="944" spans="1:1" ht="12.75" x14ac:dyDescent="0.2">
      <c r="A944" s="332"/>
    </row>
    <row r="945" spans="1:1" ht="12.75" x14ac:dyDescent="0.2">
      <c r="A945" s="332"/>
    </row>
    <row r="946" spans="1:1" ht="12.75" x14ac:dyDescent="0.2">
      <c r="A946" s="332"/>
    </row>
    <row r="947" spans="1:1" ht="12.75" x14ac:dyDescent="0.2">
      <c r="A947" s="332"/>
    </row>
    <row r="948" spans="1:1" ht="12.75" x14ac:dyDescent="0.2">
      <c r="A948" s="332"/>
    </row>
    <row r="949" spans="1:1" ht="12.75" x14ac:dyDescent="0.2">
      <c r="A949" s="332"/>
    </row>
    <row r="950" spans="1:1" ht="12.75" x14ac:dyDescent="0.2">
      <c r="A950" s="332"/>
    </row>
    <row r="951" spans="1:1" ht="12.75" x14ac:dyDescent="0.2">
      <c r="A951" s="332"/>
    </row>
    <row r="952" spans="1:1" ht="12.75" x14ac:dyDescent="0.2">
      <c r="A952" s="332"/>
    </row>
    <row r="953" spans="1:1" ht="12.75" x14ac:dyDescent="0.2">
      <c r="A953" s="332"/>
    </row>
    <row r="954" spans="1:1" ht="12.75" x14ac:dyDescent="0.2">
      <c r="A954" s="332"/>
    </row>
    <row r="955" spans="1:1" ht="12.75" x14ac:dyDescent="0.2">
      <c r="A955" s="332"/>
    </row>
    <row r="956" spans="1:1" ht="12.75" x14ac:dyDescent="0.2">
      <c r="A956" s="332"/>
    </row>
    <row r="957" spans="1:1" ht="12.75" x14ac:dyDescent="0.2">
      <c r="A957" s="332"/>
    </row>
    <row r="958" spans="1:1" ht="12.75" x14ac:dyDescent="0.2">
      <c r="A958" s="332"/>
    </row>
    <row r="959" spans="1:1" ht="12.75" x14ac:dyDescent="0.2">
      <c r="A959" s="332"/>
    </row>
    <row r="960" spans="1:1" ht="12.75" x14ac:dyDescent="0.2">
      <c r="A960" s="332"/>
    </row>
    <row r="961" spans="1:1" ht="12.75" x14ac:dyDescent="0.2">
      <c r="A961" s="332"/>
    </row>
    <row r="962" spans="1:1" ht="12.75" x14ac:dyDescent="0.2">
      <c r="A962" s="332"/>
    </row>
    <row r="963" spans="1:1" ht="12.75" x14ac:dyDescent="0.2">
      <c r="A963" s="332"/>
    </row>
    <row r="964" spans="1:1" ht="12.75" x14ac:dyDescent="0.2">
      <c r="A964" s="332"/>
    </row>
    <row r="965" spans="1:1" ht="12.75" x14ac:dyDescent="0.2">
      <c r="A965" s="332"/>
    </row>
    <row r="966" spans="1:1" ht="12.75" x14ac:dyDescent="0.2">
      <c r="A966" s="332"/>
    </row>
    <row r="967" spans="1:1" ht="12.75" x14ac:dyDescent="0.2">
      <c r="A967" s="332"/>
    </row>
    <row r="968" spans="1:1" ht="12.75" x14ac:dyDescent="0.2">
      <c r="A968" s="332"/>
    </row>
    <row r="969" spans="1:1" ht="12.75" x14ac:dyDescent="0.2">
      <c r="A969" s="332"/>
    </row>
    <row r="970" spans="1:1" ht="12.75" x14ac:dyDescent="0.2">
      <c r="A970" s="332"/>
    </row>
    <row r="971" spans="1:1" ht="12.75" x14ac:dyDescent="0.2">
      <c r="A971" s="332"/>
    </row>
    <row r="972" spans="1:1" ht="12.75" x14ac:dyDescent="0.2">
      <c r="A972" s="332"/>
    </row>
    <row r="973" spans="1:1" ht="12.75" x14ac:dyDescent="0.2">
      <c r="A973" s="332"/>
    </row>
    <row r="974" spans="1:1" ht="12.75" x14ac:dyDescent="0.2">
      <c r="A974" s="332"/>
    </row>
    <row r="975" spans="1:1" ht="12.75" x14ac:dyDescent="0.2">
      <c r="A975" s="332"/>
    </row>
    <row r="976" spans="1:1" ht="12.75" x14ac:dyDescent="0.2">
      <c r="A976" s="332"/>
    </row>
    <row r="977" spans="1:1" ht="12.75" x14ac:dyDescent="0.2">
      <c r="A977" s="332"/>
    </row>
    <row r="978" spans="1:1" ht="12.75" x14ac:dyDescent="0.2">
      <c r="A978" s="332"/>
    </row>
    <row r="979" spans="1:1" ht="12.75" x14ac:dyDescent="0.2">
      <c r="A979" s="332"/>
    </row>
    <row r="980" spans="1:1" ht="12.75" x14ac:dyDescent="0.2">
      <c r="A980" s="332"/>
    </row>
    <row r="981" spans="1:1" ht="12.75" x14ac:dyDescent="0.2">
      <c r="A981" s="332"/>
    </row>
    <row r="982" spans="1:1" ht="12.75" x14ac:dyDescent="0.2">
      <c r="A982" s="332"/>
    </row>
    <row r="983" spans="1:1" ht="12.75" x14ac:dyDescent="0.2">
      <c r="A983" s="332"/>
    </row>
    <row r="984" spans="1:1" ht="12.75" x14ac:dyDescent="0.2">
      <c r="A984" s="332"/>
    </row>
    <row r="985" spans="1:1" ht="12.75" x14ac:dyDescent="0.2">
      <c r="A985" s="332"/>
    </row>
    <row r="986" spans="1:1" ht="12.75" x14ac:dyDescent="0.2">
      <c r="A986" s="332"/>
    </row>
    <row r="987" spans="1:1" ht="12.75" x14ac:dyDescent="0.2">
      <c r="A987" s="332"/>
    </row>
    <row r="988" spans="1:1" ht="12.75" x14ac:dyDescent="0.2">
      <c r="A988" s="332"/>
    </row>
    <row r="989" spans="1:1" ht="12.75" x14ac:dyDescent="0.2">
      <c r="A989" s="332"/>
    </row>
    <row r="990" spans="1:1" ht="12.75" x14ac:dyDescent="0.2">
      <c r="A990" s="332"/>
    </row>
    <row r="991" spans="1:1" ht="12.75" x14ac:dyDescent="0.2">
      <c r="A991" s="332"/>
    </row>
    <row r="992" spans="1:1" ht="12.75" x14ac:dyDescent="0.2">
      <c r="A992" s="332"/>
    </row>
    <row r="993" spans="1:1" ht="12.75" x14ac:dyDescent="0.2">
      <c r="A993" s="332"/>
    </row>
    <row r="994" spans="1:1" ht="12.75" x14ac:dyDescent="0.2">
      <c r="A994" s="332"/>
    </row>
    <row r="995" spans="1:1" ht="12.75" x14ac:dyDescent="0.2">
      <c r="A995" s="332"/>
    </row>
    <row r="996" spans="1:1" ht="12.75" x14ac:dyDescent="0.2">
      <c r="A996" s="332"/>
    </row>
    <row r="997" spans="1:1" ht="12.75" x14ac:dyDescent="0.2">
      <c r="A997" s="332"/>
    </row>
  </sheetData>
  <hyperlinks>
    <hyperlink ref="B2" r:id="rId1" xr:uid="{00000000-0004-0000-1A00-000000000000}"/>
    <hyperlink ref="B3" r:id="rId2" xr:uid="{00000000-0004-0000-1A00-000001000000}"/>
    <hyperlink ref="B4" r:id="rId3" xr:uid="{00000000-0004-0000-1A00-000002000000}"/>
    <hyperlink ref="B5" r:id="rId4" xr:uid="{00000000-0004-0000-1A00-000003000000}"/>
    <hyperlink ref="B6" r:id="rId5" xr:uid="{00000000-0004-0000-1A00-000004000000}"/>
    <hyperlink ref="B7" r:id="rId6" xr:uid="{00000000-0004-0000-1A00-000005000000}"/>
    <hyperlink ref="B8" r:id="rId7" xr:uid="{00000000-0004-0000-1A00-000006000000}"/>
    <hyperlink ref="B9" r:id="rId8" xr:uid="{00000000-0004-0000-1A00-000007000000}"/>
    <hyperlink ref="B10" r:id="rId9" xr:uid="{00000000-0004-0000-1A00-000008000000}"/>
    <hyperlink ref="B14" r:id="rId10" location="gid=219673012" xr:uid="{00000000-0004-0000-1A00-000009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Move_Dex</vt:lpstr>
      <vt:lpstr>Welcome_Page</vt:lpstr>
      <vt:lpstr>To_Do</vt:lpstr>
      <vt:lpstr>Looker_Upper</vt:lpstr>
      <vt:lpstr>Living_Dex</vt:lpstr>
      <vt:lpstr>Game_Poké_Dex</vt:lpstr>
      <vt:lpstr>Inventory</vt:lpstr>
      <vt:lpstr>Team_Builder</vt:lpstr>
      <vt:lpstr>Breeding_1</vt:lpstr>
      <vt:lpstr>Breeding_2</vt:lpstr>
      <vt:lpstr>Breeding_Planned</vt:lpstr>
      <vt:lpstr>For_Trade</vt:lpstr>
      <vt:lpstr>Friend_Safari</vt:lpstr>
      <vt:lpstr>Hidden_Abilities</vt:lpstr>
      <vt:lpstr>Type_Ref</vt:lpstr>
      <vt:lpstr>Ability_Dex</vt:lpstr>
      <vt:lpstr>Item_Dex</vt:lpstr>
      <vt:lpstr>Move_Ref_WIP</vt:lpstr>
      <vt:lpstr>PokéBall_Dex</vt:lpstr>
      <vt:lpstr>TMHM_Dex</vt:lpstr>
      <vt:lpstr>Location_Ref</vt:lpstr>
      <vt:lpstr>Color_Ref</vt:lpstr>
      <vt:lpstr>Natures_Ref</vt:lpstr>
      <vt:lpstr>Poke_Ref</vt:lpstr>
      <vt:lpstr>Poke_Var_Ref</vt:lpstr>
      <vt:lpstr>Poke_Ref_Extra</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Marco</cp:lastModifiedBy>
  <dcterms:created xsi:type="dcterms:W3CDTF">2021-11-29T01:44:08Z</dcterms:created>
  <dcterms:modified xsi:type="dcterms:W3CDTF">2021-11-29T01:44:08Z</dcterms:modified>
</cp:coreProperties>
</file>